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202300"/>
  <mc:AlternateContent xmlns:mc="http://schemas.openxmlformats.org/markup-compatibility/2006">
    <mc:Choice Requires="x15">
      <x15ac:absPath xmlns:x15ac="http://schemas.microsoft.com/office/spreadsheetml/2010/11/ac" url="https://falaempresarial-my.sharepoint.com/personal/raissa_falaempresarial_com/Documents/Fala Empresarial/Produtos/Controle - Ficha Técnica/"/>
    </mc:Choice>
  </mc:AlternateContent>
  <xr:revisionPtr revIDLastSave="2101" documentId="8_{0C8D9D04-AA95-47FA-B8AF-7CB20FE5FEA4}" xr6:coauthVersionLast="47" xr6:coauthVersionMax="47" xr10:uidLastSave="{7D2D33B9-283B-4907-86C5-CDF83A191BAA}"/>
  <bookViews>
    <workbookView xWindow="-120" yWindow="-120" windowWidth="29040" windowHeight="15720" tabRatio="927" activeTab="1" xr2:uid="{69B2C4FE-AC0B-4827-BAC7-4176824DB1FB}"/>
  </bookViews>
  <sheets>
    <sheet name="Passo a passo" sheetId="5" r:id="rId1"/>
    <sheet name="Cadastro de insumo" sheetId="1" r:id="rId2"/>
    <sheet name="Ficha técnica - Prod processado" sheetId="2" r:id="rId3"/>
    <sheet name="Ficha técnica - Prod acabado" sheetId="3" r:id="rId4"/>
    <sheet name="Consulta PP" sheetId="4" r:id="rId5"/>
    <sheet name="Consulta PA" sheetId="7" r:id="rId6"/>
    <sheet name="Consulta Lista Produto Acabado" sheetId="8" r:id="rId7"/>
  </sheets>
  <definedNames>
    <definedName name="_xlnm._FilterDatabase" localSheetId="1" hidden="1">'Cadastro de insumo'!$A$203:$L$821</definedName>
    <definedName name="_xlnm._FilterDatabase" localSheetId="2" hidden="1">'Ficha técnica - Prod processado'!$A$8:$R$69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06" i="1" l="1"/>
  <c r="B207" i="1"/>
  <c r="B208" i="1"/>
  <c r="B209" i="1"/>
  <c r="B210" i="1"/>
  <c r="B211" i="1"/>
  <c r="B212" i="1"/>
  <c r="B213" i="1"/>
  <c r="B214" i="1"/>
  <c r="B215" i="1"/>
  <c r="B216" i="1"/>
  <c r="B217" i="1"/>
  <c r="B218" i="1"/>
  <c r="B219" i="1"/>
  <c r="B220" i="1"/>
  <c r="B221" i="1"/>
  <c r="B222" i="1"/>
  <c r="B223" i="1"/>
  <c r="B224" i="1"/>
  <c r="B225" i="1"/>
  <c r="B226" i="1"/>
  <c r="B227" i="1"/>
  <c r="B228" i="1"/>
  <c r="B229" i="1"/>
  <c r="B230" i="1"/>
  <c r="B231" i="1"/>
  <c r="B232" i="1"/>
  <c r="B233" i="1"/>
  <c r="B234" i="1"/>
  <c r="B235" i="1"/>
  <c r="B236" i="1"/>
  <c r="B237" i="1"/>
  <c r="B238" i="1"/>
  <c r="B239" i="1"/>
  <c r="B240" i="1"/>
  <c r="B241" i="1"/>
  <c r="B242" i="1"/>
  <c r="B243" i="1"/>
  <c r="B244" i="1"/>
  <c r="B245" i="1"/>
  <c r="B246" i="1"/>
  <c r="B247" i="1"/>
  <c r="B248" i="1"/>
  <c r="B249" i="1"/>
  <c r="B250" i="1"/>
  <c r="B251" i="1"/>
  <c r="B252" i="1"/>
  <c r="B253" i="1"/>
  <c r="B254" i="1"/>
  <c r="B255" i="1"/>
  <c r="B256" i="1"/>
  <c r="B257" i="1"/>
  <c r="B258" i="1"/>
  <c r="B259" i="1"/>
  <c r="B260" i="1"/>
  <c r="B261" i="1"/>
  <c r="B262" i="1"/>
  <c r="B263" i="1"/>
  <c r="B264" i="1"/>
  <c r="B265" i="1"/>
  <c r="B266" i="1"/>
  <c r="B267" i="1"/>
  <c r="B268" i="1"/>
  <c r="B269" i="1"/>
  <c r="B270" i="1"/>
  <c r="B271" i="1"/>
  <c r="B272" i="1"/>
  <c r="B273" i="1"/>
  <c r="B274" i="1"/>
  <c r="B275" i="1"/>
  <c r="B276" i="1"/>
  <c r="B277" i="1"/>
  <c r="B278" i="1"/>
  <c r="B279" i="1"/>
  <c r="B280" i="1"/>
  <c r="B281" i="1"/>
  <c r="B282" i="1"/>
  <c r="B283" i="1"/>
  <c r="B284" i="1"/>
  <c r="B285" i="1"/>
  <c r="B286" i="1"/>
  <c r="B287" i="1"/>
  <c r="B288" i="1"/>
  <c r="B289" i="1"/>
  <c r="B290" i="1"/>
  <c r="B291" i="1"/>
  <c r="B292" i="1"/>
  <c r="B293" i="1"/>
  <c r="B294" i="1"/>
  <c r="B295" i="1"/>
  <c r="B296" i="1"/>
  <c r="B297" i="1"/>
  <c r="B298" i="1"/>
  <c r="B299" i="1"/>
  <c r="B300" i="1"/>
  <c r="B301" i="1"/>
  <c r="B302" i="1"/>
  <c r="B303" i="1"/>
  <c r="B304" i="1"/>
  <c r="B305" i="1"/>
  <c r="B306" i="1"/>
  <c r="B307" i="1"/>
  <c r="B308" i="1"/>
  <c r="B309" i="1"/>
  <c r="B310" i="1"/>
  <c r="B311" i="1"/>
  <c r="B312" i="1"/>
  <c r="B313" i="1"/>
  <c r="B314" i="1"/>
  <c r="B315" i="1"/>
  <c r="B316" i="1"/>
  <c r="B317" i="1"/>
  <c r="B318" i="1"/>
  <c r="B319" i="1"/>
  <c r="B320" i="1"/>
  <c r="B321" i="1"/>
  <c r="B322" i="1"/>
  <c r="B323" i="1"/>
  <c r="B324" i="1"/>
  <c r="B325" i="1"/>
  <c r="B326" i="1"/>
  <c r="B327" i="1"/>
  <c r="B328" i="1"/>
  <c r="B329" i="1"/>
  <c r="B330" i="1"/>
  <c r="B331" i="1"/>
  <c r="B332" i="1"/>
  <c r="B333" i="1"/>
  <c r="B334" i="1"/>
  <c r="B335" i="1"/>
  <c r="B336" i="1"/>
  <c r="B337" i="1"/>
  <c r="B338" i="1"/>
  <c r="B339" i="1"/>
  <c r="B340" i="1"/>
  <c r="B341" i="1"/>
  <c r="B342" i="1"/>
  <c r="B343" i="1"/>
  <c r="B344" i="1"/>
  <c r="B345" i="1"/>
  <c r="B346" i="1"/>
  <c r="B347" i="1"/>
  <c r="B348" i="1"/>
  <c r="B349" i="1"/>
  <c r="B350" i="1"/>
  <c r="B351" i="1"/>
  <c r="B352" i="1"/>
  <c r="B353" i="1"/>
  <c r="B354" i="1"/>
  <c r="B355" i="1"/>
  <c r="B356" i="1"/>
  <c r="B357" i="1"/>
  <c r="B358" i="1"/>
  <c r="B359" i="1"/>
  <c r="B360" i="1"/>
  <c r="B361" i="1"/>
  <c r="B362" i="1"/>
  <c r="B363" i="1"/>
  <c r="B364" i="1"/>
  <c r="B365" i="1"/>
  <c r="B366" i="1"/>
  <c r="B367" i="1"/>
  <c r="B368" i="1"/>
  <c r="B369" i="1"/>
  <c r="B370" i="1"/>
  <c r="B371" i="1"/>
  <c r="B372" i="1"/>
  <c r="B373" i="1"/>
  <c r="B374" i="1"/>
  <c r="B375" i="1"/>
  <c r="B376" i="1"/>
  <c r="B377" i="1"/>
  <c r="B378" i="1"/>
  <c r="B379" i="1"/>
  <c r="B380" i="1"/>
  <c r="B381" i="1"/>
  <c r="B382" i="1"/>
  <c r="B383" i="1"/>
  <c r="B384" i="1"/>
  <c r="B385" i="1"/>
  <c r="B386" i="1"/>
  <c r="B387" i="1"/>
  <c r="B388" i="1"/>
  <c r="B389" i="1"/>
  <c r="B390" i="1"/>
  <c r="B391" i="1"/>
  <c r="B392" i="1"/>
  <c r="B393" i="1"/>
  <c r="B394" i="1"/>
  <c r="B395" i="1"/>
  <c r="B396" i="1"/>
  <c r="B397" i="1"/>
  <c r="B398" i="1"/>
  <c r="B399" i="1"/>
  <c r="B400" i="1"/>
  <c r="B401" i="1"/>
  <c r="B402" i="1"/>
  <c r="B403" i="1"/>
  <c r="B404" i="1"/>
  <c r="B405" i="1"/>
  <c r="B406" i="1"/>
  <c r="B407" i="1"/>
  <c r="B408" i="1"/>
  <c r="B409" i="1"/>
  <c r="B410" i="1"/>
  <c r="B411" i="1"/>
  <c r="B412" i="1"/>
  <c r="B413" i="1"/>
  <c r="B414" i="1"/>
  <c r="B415" i="1"/>
  <c r="B416" i="1"/>
  <c r="B417" i="1"/>
  <c r="B418" i="1"/>
  <c r="B419" i="1"/>
  <c r="B420" i="1"/>
  <c r="B421" i="1"/>
  <c r="B422" i="1"/>
  <c r="B423" i="1"/>
  <c r="B424" i="1"/>
  <c r="B425" i="1"/>
  <c r="B426" i="1"/>
  <c r="B427" i="1"/>
  <c r="B428" i="1"/>
  <c r="B429" i="1"/>
  <c r="B430" i="1"/>
  <c r="B431" i="1"/>
  <c r="B432" i="1"/>
  <c r="B433" i="1"/>
  <c r="B434" i="1"/>
  <c r="B435" i="1"/>
  <c r="B436" i="1"/>
  <c r="B437" i="1"/>
  <c r="B438" i="1"/>
  <c r="B439" i="1"/>
  <c r="B440" i="1"/>
  <c r="B441" i="1"/>
  <c r="B442" i="1"/>
  <c r="B443" i="1"/>
  <c r="B444" i="1"/>
  <c r="B445" i="1"/>
  <c r="B446" i="1"/>
  <c r="B447" i="1"/>
  <c r="B448" i="1"/>
  <c r="B449" i="1"/>
  <c r="B450" i="1"/>
  <c r="B451" i="1"/>
  <c r="B452" i="1"/>
  <c r="B453" i="1"/>
  <c r="B454" i="1"/>
  <c r="B455" i="1"/>
  <c r="B456" i="1"/>
  <c r="B457" i="1"/>
  <c r="B458" i="1"/>
  <c r="B459" i="1"/>
  <c r="B460" i="1"/>
  <c r="B461" i="1"/>
  <c r="B462" i="1"/>
  <c r="B463" i="1"/>
  <c r="B464" i="1"/>
  <c r="B465" i="1"/>
  <c r="B466" i="1"/>
  <c r="B467" i="1"/>
  <c r="B468" i="1"/>
  <c r="B469" i="1"/>
  <c r="B470" i="1"/>
  <c r="B471" i="1"/>
  <c r="B472" i="1"/>
  <c r="B473" i="1"/>
  <c r="B474" i="1"/>
  <c r="B475" i="1"/>
  <c r="B476" i="1"/>
  <c r="B477" i="1"/>
  <c r="B478" i="1"/>
  <c r="B479" i="1"/>
  <c r="B480" i="1"/>
  <c r="B481" i="1"/>
  <c r="B482" i="1"/>
  <c r="B483" i="1"/>
  <c r="B484" i="1"/>
  <c r="B485" i="1"/>
  <c r="B486" i="1"/>
  <c r="B487" i="1"/>
  <c r="B488" i="1"/>
  <c r="B489" i="1"/>
  <c r="B490" i="1"/>
  <c r="B491" i="1"/>
  <c r="B492" i="1"/>
  <c r="B493" i="1"/>
  <c r="B494" i="1"/>
  <c r="B495" i="1"/>
  <c r="B496" i="1"/>
  <c r="B497" i="1"/>
  <c r="B498" i="1"/>
  <c r="B499" i="1"/>
  <c r="B500" i="1"/>
  <c r="B501" i="1"/>
  <c r="B502" i="1"/>
  <c r="B503" i="1"/>
  <c r="B504" i="1"/>
  <c r="B505" i="1"/>
  <c r="B506" i="1"/>
  <c r="B507" i="1"/>
  <c r="B508" i="1"/>
  <c r="B509" i="1"/>
  <c r="B510" i="1"/>
  <c r="B511" i="1"/>
  <c r="B512" i="1"/>
  <c r="B513" i="1"/>
  <c r="B514" i="1"/>
  <c r="B515" i="1"/>
  <c r="B516" i="1"/>
  <c r="B517" i="1"/>
  <c r="B518" i="1"/>
  <c r="B519" i="1"/>
  <c r="B520" i="1"/>
  <c r="B521" i="1"/>
  <c r="B522" i="1"/>
  <c r="B523" i="1"/>
  <c r="B524" i="1"/>
  <c r="B525" i="1"/>
  <c r="B526" i="1"/>
  <c r="B527" i="1"/>
  <c r="B528" i="1"/>
  <c r="B529" i="1"/>
  <c r="B530" i="1"/>
  <c r="B531" i="1"/>
  <c r="B532" i="1"/>
  <c r="B533" i="1"/>
  <c r="B534" i="1"/>
  <c r="B535" i="1"/>
  <c r="B536" i="1"/>
  <c r="B537" i="1"/>
  <c r="B538" i="1"/>
  <c r="B539" i="1"/>
  <c r="B540" i="1"/>
  <c r="B541" i="1"/>
  <c r="B542" i="1"/>
  <c r="B543" i="1"/>
  <c r="B544" i="1"/>
  <c r="B545" i="1"/>
  <c r="B546" i="1"/>
  <c r="B547" i="1"/>
  <c r="B548" i="1"/>
  <c r="B549" i="1"/>
  <c r="B550" i="1"/>
  <c r="B551" i="1"/>
  <c r="B552" i="1"/>
  <c r="B553" i="1"/>
  <c r="B554" i="1"/>
  <c r="B555" i="1"/>
  <c r="B556" i="1"/>
  <c r="B557" i="1"/>
  <c r="B558" i="1"/>
  <c r="B559" i="1"/>
  <c r="B560" i="1"/>
  <c r="B561" i="1"/>
  <c r="B562" i="1"/>
  <c r="B563" i="1"/>
  <c r="B564" i="1"/>
  <c r="B565" i="1"/>
  <c r="B566" i="1"/>
  <c r="B567" i="1"/>
  <c r="B568" i="1"/>
  <c r="B569" i="1"/>
  <c r="B570" i="1"/>
  <c r="B571" i="1"/>
  <c r="B572" i="1"/>
  <c r="B573" i="1"/>
  <c r="B574" i="1"/>
  <c r="B575" i="1"/>
  <c r="B576" i="1"/>
  <c r="B577" i="1"/>
  <c r="B578" i="1"/>
  <c r="B579" i="1"/>
  <c r="B580" i="1"/>
  <c r="B581" i="1"/>
  <c r="B582" i="1"/>
  <c r="B583" i="1"/>
  <c r="B584" i="1"/>
  <c r="B585" i="1"/>
  <c r="B586" i="1"/>
  <c r="B587" i="1"/>
  <c r="B588" i="1"/>
  <c r="B589" i="1"/>
  <c r="B590" i="1"/>
  <c r="B591" i="1"/>
  <c r="B592" i="1"/>
  <c r="B593" i="1"/>
  <c r="B594" i="1"/>
  <c r="B595" i="1"/>
  <c r="B596" i="1"/>
  <c r="B597" i="1"/>
  <c r="B598" i="1"/>
  <c r="B599" i="1"/>
  <c r="B600" i="1"/>
  <c r="B601" i="1"/>
  <c r="B602" i="1"/>
  <c r="B603" i="1"/>
  <c r="B604" i="1"/>
  <c r="B605" i="1"/>
  <c r="B606" i="1"/>
  <c r="B607" i="1"/>
  <c r="B608" i="1"/>
  <c r="B609" i="1"/>
  <c r="B610" i="1"/>
  <c r="B611" i="1"/>
  <c r="B612" i="1"/>
  <c r="B613" i="1"/>
  <c r="B614" i="1"/>
  <c r="B615" i="1"/>
  <c r="B616" i="1"/>
  <c r="B617" i="1"/>
  <c r="B618" i="1"/>
  <c r="B619" i="1"/>
  <c r="B620" i="1"/>
  <c r="B621" i="1"/>
  <c r="B622" i="1"/>
  <c r="B623" i="1"/>
  <c r="B624" i="1"/>
  <c r="B625" i="1"/>
  <c r="B626" i="1"/>
  <c r="B627" i="1"/>
  <c r="B628" i="1"/>
  <c r="B629" i="1"/>
  <c r="B630" i="1"/>
  <c r="B631" i="1"/>
  <c r="B632" i="1"/>
  <c r="B633" i="1"/>
  <c r="B634" i="1"/>
  <c r="B635" i="1"/>
  <c r="B636" i="1"/>
  <c r="B637" i="1"/>
  <c r="B638" i="1"/>
  <c r="B639" i="1"/>
  <c r="B640" i="1"/>
  <c r="B641" i="1"/>
  <c r="B642" i="1"/>
  <c r="B643" i="1"/>
  <c r="B644" i="1"/>
  <c r="B645" i="1"/>
  <c r="B646" i="1"/>
  <c r="B647" i="1"/>
  <c r="B648" i="1"/>
  <c r="B649" i="1"/>
  <c r="B650" i="1"/>
  <c r="B651" i="1"/>
  <c r="B652" i="1"/>
  <c r="B653" i="1"/>
  <c r="B654" i="1"/>
  <c r="B655" i="1"/>
  <c r="B656" i="1"/>
  <c r="B657" i="1"/>
  <c r="B658" i="1"/>
  <c r="B659" i="1"/>
  <c r="B660" i="1"/>
  <c r="B661" i="1"/>
  <c r="B662" i="1"/>
  <c r="B663" i="1"/>
  <c r="B664" i="1"/>
  <c r="B665" i="1"/>
  <c r="B666" i="1"/>
  <c r="B667" i="1"/>
  <c r="B668" i="1"/>
  <c r="B669" i="1"/>
  <c r="B670" i="1"/>
  <c r="B671" i="1"/>
  <c r="B672" i="1"/>
  <c r="B673" i="1"/>
  <c r="B674" i="1"/>
  <c r="B675" i="1"/>
  <c r="B676" i="1"/>
  <c r="B677" i="1"/>
  <c r="B678" i="1"/>
  <c r="B679" i="1"/>
  <c r="B680" i="1"/>
  <c r="B681" i="1"/>
  <c r="B682" i="1"/>
  <c r="B683" i="1"/>
  <c r="B684" i="1"/>
  <c r="B685" i="1"/>
  <c r="B686" i="1"/>
  <c r="B687" i="1"/>
  <c r="B688" i="1"/>
  <c r="B689" i="1"/>
  <c r="B690" i="1"/>
  <c r="B691" i="1"/>
  <c r="B692" i="1"/>
  <c r="B693" i="1"/>
  <c r="B694" i="1"/>
  <c r="B695" i="1"/>
  <c r="B696" i="1"/>
  <c r="B697" i="1"/>
  <c r="B698" i="1"/>
  <c r="B699" i="1"/>
  <c r="B700" i="1"/>
  <c r="B701" i="1"/>
  <c r="B702" i="1"/>
  <c r="B703" i="1"/>
  <c r="B704" i="1"/>
  <c r="B705" i="1"/>
  <c r="B706" i="1"/>
  <c r="B707" i="1"/>
  <c r="B708" i="1"/>
  <c r="B709" i="1"/>
  <c r="B710" i="1"/>
  <c r="B711" i="1"/>
  <c r="B712" i="1"/>
  <c r="B713" i="1"/>
  <c r="B714" i="1"/>
  <c r="B715" i="1"/>
  <c r="B716" i="1"/>
  <c r="B717" i="1"/>
  <c r="B718" i="1"/>
  <c r="B719" i="1"/>
  <c r="B720" i="1"/>
  <c r="B721" i="1"/>
  <c r="B722" i="1"/>
  <c r="B723" i="1"/>
  <c r="B724" i="1"/>
  <c r="B725" i="1"/>
  <c r="B726" i="1"/>
  <c r="B727" i="1"/>
  <c r="B728" i="1"/>
  <c r="B729" i="1"/>
  <c r="B730" i="1"/>
  <c r="B731" i="1"/>
  <c r="B732" i="1"/>
  <c r="B733" i="1"/>
  <c r="B734" i="1"/>
  <c r="B735" i="1"/>
  <c r="B736" i="1"/>
  <c r="B737" i="1"/>
  <c r="B738" i="1"/>
  <c r="B739" i="1"/>
  <c r="B740" i="1"/>
  <c r="B741" i="1"/>
  <c r="B742" i="1"/>
  <c r="B743" i="1"/>
  <c r="B744" i="1"/>
  <c r="B745" i="1"/>
  <c r="B746" i="1"/>
  <c r="B747" i="1"/>
  <c r="B748" i="1"/>
  <c r="B749" i="1"/>
  <c r="B750" i="1"/>
  <c r="B751" i="1"/>
  <c r="B752" i="1"/>
  <c r="B753" i="1"/>
  <c r="B754" i="1"/>
  <c r="B755" i="1"/>
  <c r="B756" i="1"/>
  <c r="B757" i="1"/>
  <c r="B758" i="1"/>
  <c r="B759" i="1"/>
  <c r="B760" i="1"/>
  <c r="B761" i="1"/>
  <c r="B762" i="1"/>
  <c r="B763" i="1"/>
  <c r="B764" i="1"/>
  <c r="B765" i="1"/>
  <c r="B766" i="1"/>
  <c r="B767" i="1"/>
  <c r="B768" i="1"/>
  <c r="B769" i="1"/>
  <c r="B770" i="1"/>
  <c r="B771" i="1"/>
  <c r="B772" i="1"/>
  <c r="B773" i="1"/>
  <c r="B774" i="1"/>
  <c r="B775" i="1"/>
  <c r="B776" i="1"/>
  <c r="B777" i="1"/>
  <c r="B778" i="1"/>
  <c r="B779" i="1"/>
  <c r="B780" i="1"/>
  <c r="B781" i="1"/>
  <c r="B782" i="1"/>
  <c r="B783" i="1"/>
  <c r="B784" i="1"/>
  <c r="B785" i="1"/>
  <c r="B786" i="1"/>
  <c r="B787" i="1"/>
  <c r="B788" i="1"/>
  <c r="B789" i="1"/>
  <c r="B790" i="1"/>
  <c r="B791" i="1"/>
  <c r="B792" i="1"/>
  <c r="B793" i="1"/>
  <c r="B794" i="1"/>
  <c r="B795" i="1"/>
  <c r="B796" i="1"/>
  <c r="B797" i="1"/>
  <c r="B798" i="1"/>
  <c r="B799" i="1"/>
  <c r="B800" i="1"/>
  <c r="B801" i="1"/>
  <c r="B802" i="1"/>
  <c r="B803" i="1"/>
  <c r="B804" i="1"/>
  <c r="B805" i="1"/>
  <c r="B806" i="1"/>
  <c r="B807" i="1"/>
  <c r="B808" i="1"/>
  <c r="B809" i="1"/>
  <c r="B810" i="1"/>
  <c r="B811" i="1"/>
  <c r="B812" i="1"/>
  <c r="B813" i="1"/>
  <c r="B814" i="1"/>
  <c r="B815" i="1"/>
  <c r="B816" i="1"/>
  <c r="B817" i="1"/>
  <c r="B818" i="1"/>
  <c r="B819" i="1"/>
  <c r="B820" i="1"/>
  <c r="B821" i="1"/>
  <c r="B822" i="1"/>
  <c r="B823" i="1"/>
  <c r="B824" i="1"/>
  <c r="B825" i="1"/>
  <c r="B826" i="1"/>
  <c r="B827" i="1"/>
  <c r="B828" i="1"/>
  <c r="B829" i="1"/>
  <c r="B830" i="1"/>
  <c r="B831" i="1"/>
  <c r="B832" i="1"/>
  <c r="B833" i="1"/>
  <c r="B834" i="1"/>
  <c r="B835" i="1"/>
  <c r="B836" i="1"/>
  <c r="B837" i="1"/>
  <c r="B838" i="1"/>
  <c r="B839" i="1"/>
  <c r="B840" i="1"/>
  <c r="B841" i="1"/>
  <c r="B842" i="1"/>
  <c r="B843" i="1"/>
  <c r="B844" i="1"/>
  <c r="B845" i="1"/>
  <c r="B846" i="1"/>
  <c r="B847" i="1"/>
  <c r="B848" i="1"/>
  <c r="B849" i="1"/>
  <c r="B850" i="1"/>
  <c r="B851" i="1"/>
  <c r="B852" i="1"/>
  <c r="K852" i="1"/>
  <c r="E852" i="1"/>
  <c r="K851" i="1"/>
  <c r="E851" i="1"/>
  <c r="K850" i="1"/>
  <c r="E850" i="1"/>
  <c r="K849" i="1"/>
  <c r="E849" i="1"/>
  <c r="K848" i="1"/>
  <c r="E848" i="1"/>
  <c r="K847" i="1"/>
  <c r="E847" i="1"/>
  <c r="K846" i="1"/>
  <c r="E846" i="1"/>
  <c r="K845" i="1"/>
  <c r="E845" i="1"/>
  <c r="K844" i="1"/>
  <c r="E844" i="1"/>
  <c r="K843" i="1"/>
  <c r="E843" i="1"/>
  <c r="K842" i="1"/>
  <c r="E842" i="1"/>
  <c r="K841" i="1"/>
  <c r="E841" i="1"/>
  <c r="K840" i="1"/>
  <c r="E840" i="1"/>
  <c r="K839" i="1"/>
  <c r="E839" i="1"/>
  <c r="K838" i="1"/>
  <c r="E838" i="1"/>
  <c r="K837" i="1"/>
  <c r="E837" i="1"/>
  <c r="K836" i="1"/>
  <c r="E836" i="1"/>
  <c r="K835" i="1"/>
  <c r="E835" i="1"/>
  <c r="K834" i="1"/>
  <c r="E834" i="1"/>
  <c r="K833" i="1"/>
  <c r="E833" i="1"/>
  <c r="K832" i="1"/>
  <c r="E832" i="1"/>
  <c r="K831" i="1"/>
  <c r="E831" i="1"/>
  <c r="K830" i="1"/>
  <c r="E830" i="1"/>
  <c r="K829" i="1"/>
  <c r="E829" i="1"/>
  <c r="K828" i="1"/>
  <c r="E828" i="1"/>
  <c r="K827" i="1"/>
  <c r="E827" i="1"/>
  <c r="K826" i="1"/>
  <c r="E826" i="1"/>
  <c r="K825" i="1"/>
  <c r="E825" i="1"/>
  <c r="K824" i="1"/>
  <c r="E824" i="1"/>
  <c r="K823" i="1"/>
  <c r="E823" i="1"/>
  <c r="K822" i="1"/>
  <c r="E822" i="1"/>
  <c r="B205" i="1"/>
  <c r="E212" i="1"/>
  <c r="K212" i="1"/>
  <c r="E211" i="1"/>
  <c r="K211" i="1"/>
  <c r="D83" i="2"/>
  <c r="E205" i="1"/>
  <c r="E206" i="1"/>
  <c r="E207" i="1"/>
  <c r="E208" i="1"/>
  <c r="E209" i="1"/>
  <c r="E210" i="1"/>
  <c r="E213" i="1"/>
  <c r="E214" i="1"/>
  <c r="E215" i="1"/>
  <c r="E216" i="1"/>
  <c r="E217" i="1"/>
  <c r="E218" i="1"/>
  <c r="E219" i="1"/>
  <c r="E220" i="1"/>
  <c r="E221" i="1"/>
  <c r="E222" i="1"/>
  <c r="E223" i="1"/>
  <c r="E224" i="1"/>
  <c r="E225" i="1"/>
  <c r="E226" i="1"/>
  <c r="E227" i="1"/>
  <c r="E228" i="1"/>
  <c r="E229" i="1"/>
  <c r="E230" i="1"/>
  <c r="E231" i="1"/>
  <c r="E232" i="1"/>
  <c r="E233" i="1"/>
  <c r="E234" i="1"/>
  <c r="E235" i="1"/>
  <c r="E236" i="1"/>
  <c r="E237" i="1"/>
  <c r="E238" i="1"/>
  <c r="E239" i="1"/>
  <c r="E240" i="1"/>
  <c r="E241" i="1"/>
  <c r="E242" i="1"/>
  <c r="E243" i="1"/>
  <c r="E244" i="1"/>
  <c r="E245" i="1"/>
  <c r="E246" i="1"/>
  <c r="E247" i="1"/>
  <c r="E248" i="1"/>
  <c r="E249" i="1"/>
  <c r="E250" i="1"/>
  <c r="E251" i="1"/>
  <c r="E252" i="1"/>
  <c r="E253" i="1"/>
  <c r="E254" i="1"/>
  <c r="E255" i="1"/>
  <c r="E256" i="1"/>
  <c r="E257" i="1"/>
  <c r="E258" i="1"/>
  <c r="E259" i="1"/>
  <c r="E260" i="1"/>
  <c r="E261" i="1"/>
  <c r="E262" i="1"/>
  <c r="E263" i="1"/>
  <c r="E264" i="1"/>
  <c r="E265" i="1"/>
  <c r="E266" i="1"/>
  <c r="E267" i="1"/>
  <c r="E268" i="1"/>
  <c r="E269" i="1"/>
  <c r="E270" i="1"/>
  <c r="E271" i="1"/>
  <c r="E272" i="1"/>
  <c r="E273" i="1"/>
  <c r="E274" i="1"/>
  <c r="E275" i="1"/>
  <c r="E276" i="1"/>
  <c r="E277" i="1"/>
  <c r="E278" i="1"/>
  <c r="E279" i="1"/>
  <c r="E280" i="1"/>
  <c r="E281" i="1"/>
  <c r="E282" i="1"/>
  <c r="E283" i="1"/>
  <c r="E284" i="1"/>
  <c r="E285" i="1"/>
  <c r="E286" i="1"/>
  <c r="E287" i="1"/>
  <c r="E288" i="1"/>
  <c r="E289" i="1"/>
  <c r="E290" i="1"/>
  <c r="E291" i="1"/>
  <c r="E292" i="1"/>
  <c r="E293" i="1"/>
  <c r="E294" i="1"/>
  <c r="E295" i="1"/>
  <c r="E296" i="1"/>
  <c r="E297" i="1"/>
  <c r="E298" i="1"/>
  <c r="E299" i="1"/>
  <c r="E300" i="1"/>
  <c r="E301" i="1"/>
  <c r="E302" i="1"/>
  <c r="E303" i="1"/>
  <c r="E304" i="1"/>
  <c r="E305" i="1"/>
  <c r="E306" i="1"/>
  <c r="E307" i="1"/>
  <c r="E308" i="1"/>
  <c r="E309" i="1"/>
  <c r="E310" i="1"/>
  <c r="E311" i="1"/>
  <c r="E312" i="1"/>
  <c r="E313" i="1"/>
  <c r="E314" i="1"/>
  <c r="E315" i="1"/>
  <c r="E316" i="1"/>
  <c r="E317" i="1"/>
  <c r="E318" i="1"/>
  <c r="E319" i="1"/>
  <c r="E320" i="1"/>
  <c r="E321" i="1"/>
  <c r="E322" i="1"/>
  <c r="E323" i="1"/>
  <c r="E324" i="1"/>
  <c r="E325" i="1"/>
  <c r="E326" i="1"/>
  <c r="E327" i="1"/>
  <c r="E328" i="1"/>
  <c r="E329" i="1"/>
  <c r="E330" i="1"/>
  <c r="E331" i="1"/>
  <c r="E332" i="1"/>
  <c r="E333" i="1"/>
  <c r="E334" i="1"/>
  <c r="E335" i="1"/>
  <c r="E336" i="1"/>
  <c r="E337" i="1"/>
  <c r="E338" i="1"/>
  <c r="E339" i="1"/>
  <c r="E340" i="1"/>
  <c r="E341" i="1"/>
  <c r="E342" i="1"/>
  <c r="E343" i="1"/>
  <c r="E344" i="1"/>
  <c r="E345" i="1"/>
  <c r="E346" i="1"/>
  <c r="E347" i="1"/>
  <c r="E348" i="1"/>
  <c r="E349" i="1"/>
  <c r="E350" i="1"/>
  <c r="E351" i="1"/>
  <c r="E352" i="1"/>
  <c r="E353" i="1"/>
  <c r="E354" i="1"/>
  <c r="E355" i="1"/>
  <c r="E356" i="1"/>
  <c r="E357" i="1"/>
  <c r="E358" i="1"/>
  <c r="E359" i="1"/>
  <c r="E360" i="1"/>
  <c r="E361" i="1"/>
  <c r="E362" i="1"/>
  <c r="E363" i="1"/>
  <c r="E364" i="1"/>
  <c r="E365" i="1"/>
  <c r="E366" i="1"/>
  <c r="E367" i="1"/>
  <c r="E368" i="1"/>
  <c r="E369" i="1"/>
  <c r="E370" i="1"/>
  <c r="E371" i="1"/>
  <c r="E372" i="1"/>
  <c r="E373" i="1"/>
  <c r="E374" i="1"/>
  <c r="E375" i="1"/>
  <c r="E376" i="1"/>
  <c r="E377" i="1"/>
  <c r="E378" i="1"/>
  <c r="E379" i="1"/>
  <c r="E380" i="1"/>
  <c r="E381" i="1"/>
  <c r="E382" i="1"/>
  <c r="E383" i="1"/>
  <c r="E384" i="1"/>
  <c r="E385" i="1"/>
  <c r="E386" i="1"/>
  <c r="E387" i="1"/>
  <c r="E388" i="1"/>
  <c r="E389" i="1"/>
  <c r="E390" i="1"/>
  <c r="E391" i="1"/>
  <c r="E392" i="1"/>
  <c r="E393" i="1"/>
  <c r="E394" i="1"/>
  <c r="E395" i="1"/>
  <c r="E396" i="1"/>
  <c r="E397" i="1"/>
  <c r="E398" i="1"/>
  <c r="E399" i="1"/>
  <c r="E400" i="1"/>
  <c r="E401" i="1"/>
  <c r="E402" i="1"/>
  <c r="E403" i="1"/>
  <c r="E404" i="1"/>
  <c r="E405" i="1"/>
  <c r="E406" i="1"/>
  <c r="E407" i="1"/>
  <c r="E408" i="1"/>
  <c r="E409" i="1"/>
  <c r="E410" i="1"/>
  <c r="E411" i="1"/>
  <c r="E412" i="1"/>
  <c r="E413" i="1"/>
  <c r="E414" i="1"/>
  <c r="E415" i="1"/>
  <c r="E416" i="1"/>
  <c r="E417" i="1"/>
  <c r="E418" i="1"/>
  <c r="E419" i="1"/>
  <c r="E420" i="1"/>
  <c r="E421" i="1"/>
  <c r="E422" i="1"/>
  <c r="E423" i="1"/>
  <c r="E424" i="1"/>
  <c r="E425" i="1"/>
  <c r="E426" i="1"/>
  <c r="E427" i="1"/>
  <c r="E428" i="1"/>
  <c r="E429" i="1"/>
  <c r="E430" i="1"/>
  <c r="E431" i="1"/>
  <c r="E432" i="1"/>
  <c r="E433" i="1"/>
  <c r="E434" i="1"/>
  <c r="E435" i="1"/>
  <c r="E436" i="1"/>
  <c r="E437" i="1"/>
  <c r="E438" i="1"/>
  <c r="E439" i="1"/>
  <c r="E440" i="1"/>
  <c r="E441" i="1"/>
  <c r="E442" i="1"/>
  <c r="E443" i="1"/>
  <c r="E444" i="1"/>
  <c r="E445" i="1"/>
  <c r="E446" i="1"/>
  <c r="E447" i="1"/>
  <c r="E448" i="1"/>
  <c r="E449" i="1"/>
  <c r="E450" i="1"/>
  <c r="E451" i="1"/>
  <c r="E452" i="1"/>
  <c r="E453" i="1"/>
  <c r="E454" i="1"/>
  <c r="E455" i="1"/>
  <c r="E456" i="1"/>
  <c r="E457" i="1"/>
  <c r="E458" i="1"/>
  <c r="E459" i="1"/>
  <c r="E460" i="1"/>
  <c r="E461" i="1"/>
  <c r="E462" i="1"/>
  <c r="E463" i="1"/>
  <c r="E464" i="1"/>
  <c r="E465" i="1"/>
  <c r="E466" i="1"/>
  <c r="E467" i="1"/>
  <c r="E468" i="1"/>
  <c r="E469" i="1"/>
  <c r="E470" i="1"/>
  <c r="E471" i="1"/>
  <c r="E472" i="1"/>
  <c r="E473" i="1"/>
  <c r="E474" i="1"/>
  <c r="E475" i="1"/>
  <c r="E476" i="1"/>
  <c r="E477" i="1"/>
  <c r="E478" i="1"/>
  <c r="E479" i="1"/>
  <c r="E480" i="1"/>
  <c r="E481" i="1"/>
  <c r="E482" i="1"/>
  <c r="E483" i="1"/>
  <c r="E484" i="1"/>
  <c r="E485" i="1"/>
  <c r="E486" i="1"/>
  <c r="E487" i="1"/>
  <c r="E488" i="1"/>
  <c r="E489" i="1"/>
  <c r="E490" i="1"/>
  <c r="E491" i="1"/>
  <c r="E492" i="1"/>
  <c r="E493" i="1"/>
  <c r="E494" i="1"/>
  <c r="E495" i="1"/>
  <c r="E496" i="1"/>
  <c r="E497" i="1"/>
  <c r="E498" i="1"/>
  <c r="E499" i="1"/>
  <c r="E500" i="1"/>
  <c r="E501" i="1"/>
  <c r="E502" i="1"/>
  <c r="E503" i="1"/>
  <c r="E504" i="1"/>
  <c r="E505" i="1"/>
  <c r="E506" i="1"/>
  <c r="E507" i="1"/>
  <c r="E508" i="1"/>
  <c r="E509" i="1"/>
  <c r="E510" i="1"/>
  <c r="E511" i="1"/>
  <c r="E512" i="1"/>
  <c r="E513" i="1"/>
  <c r="E514" i="1"/>
  <c r="E515" i="1"/>
  <c r="E516" i="1"/>
  <c r="E517" i="1"/>
  <c r="E518" i="1"/>
  <c r="E519" i="1"/>
  <c r="E520" i="1"/>
  <c r="E521" i="1"/>
  <c r="E522" i="1"/>
  <c r="E523" i="1"/>
  <c r="E524" i="1"/>
  <c r="E525" i="1"/>
  <c r="E526" i="1"/>
  <c r="E527" i="1"/>
  <c r="E528" i="1"/>
  <c r="E529" i="1"/>
  <c r="E530" i="1"/>
  <c r="E531" i="1"/>
  <c r="E532" i="1"/>
  <c r="E533" i="1"/>
  <c r="E534" i="1"/>
  <c r="E535" i="1"/>
  <c r="E536" i="1"/>
  <c r="E537" i="1"/>
  <c r="E538" i="1"/>
  <c r="E539" i="1"/>
  <c r="E540" i="1"/>
  <c r="E541" i="1"/>
  <c r="E542" i="1"/>
  <c r="E543" i="1"/>
  <c r="E544" i="1"/>
  <c r="E545" i="1"/>
  <c r="E546" i="1"/>
  <c r="E547" i="1"/>
  <c r="E548" i="1"/>
  <c r="E549" i="1"/>
  <c r="E550" i="1"/>
  <c r="E551" i="1"/>
  <c r="E552" i="1"/>
  <c r="E553" i="1"/>
  <c r="E554" i="1"/>
  <c r="E555" i="1"/>
  <c r="E556" i="1"/>
  <c r="E557" i="1"/>
  <c r="E558" i="1"/>
  <c r="E559" i="1"/>
  <c r="E560" i="1"/>
  <c r="E561" i="1"/>
  <c r="E562" i="1"/>
  <c r="E563" i="1"/>
  <c r="E564" i="1"/>
  <c r="E565" i="1"/>
  <c r="E566" i="1"/>
  <c r="E567" i="1"/>
  <c r="E568" i="1"/>
  <c r="E569" i="1"/>
  <c r="E570" i="1"/>
  <c r="E571" i="1"/>
  <c r="E572" i="1"/>
  <c r="E573" i="1"/>
  <c r="E574" i="1"/>
  <c r="E575" i="1"/>
  <c r="E576" i="1"/>
  <c r="E577" i="1"/>
  <c r="E578" i="1"/>
  <c r="E579" i="1"/>
  <c r="E580" i="1"/>
  <c r="E581" i="1"/>
  <c r="E582" i="1"/>
  <c r="E583" i="1"/>
  <c r="E584" i="1"/>
  <c r="E585" i="1"/>
  <c r="E586" i="1"/>
  <c r="E587" i="1"/>
  <c r="E588" i="1"/>
  <c r="E589" i="1"/>
  <c r="E590" i="1"/>
  <c r="E591" i="1"/>
  <c r="E592" i="1"/>
  <c r="E593" i="1"/>
  <c r="E594" i="1"/>
  <c r="E595" i="1"/>
  <c r="E596" i="1"/>
  <c r="E597" i="1"/>
  <c r="E598" i="1"/>
  <c r="E599" i="1"/>
  <c r="E600" i="1"/>
  <c r="E601" i="1"/>
  <c r="E602" i="1"/>
  <c r="E603" i="1"/>
  <c r="E604" i="1"/>
  <c r="E605" i="1"/>
  <c r="E606" i="1"/>
  <c r="E607" i="1"/>
  <c r="E608" i="1"/>
  <c r="E609" i="1"/>
  <c r="E610" i="1"/>
  <c r="E611" i="1"/>
  <c r="E612" i="1"/>
  <c r="E613" i="1"/>
  <c r="E614" i="1"/>
  <c r="E615" i="1"/>
  <c r="E616" i="1"/>
  <c r="E617" i="1"/>
  <c r="E618" i="1"/>
  <c r="E619" i="1"/>
  <c r="E620" i="1"/>
  <c r="E621" i="1"/>
  <c r="E622" i="1"/>
  <c r="E623" i="1"/>
  <c r="E624" i="1"/>
  <c r="E625" i="1"/>
  <c r="E626" i="1"/>
  <c r="E627" i="1"/>
  <c r="E628" i="1"/>
  <c r="E629" i="1"/>
  <c r="E630" i="1"/>
  <c r="E631" i="1"/>
  <c r="E632" i="1"/>
  <c r="E633" i="1"/>
  <c r="E634" i="1"/>
  <c r="E635" i="1"/>
  <c r="E636" i="1"/>
  <c r="E637" i="1"/>
  <c r="E638" i="1"/>
  <c r="E639" i="1"/>
  <c r="E640" i="1"/>
  <c r="E641" i="1"/>
  <c r="E642" i="1"/>
  <c r="E643" i="1"/>
  <c r="E644" i="1"/>
  <c r="E645" i="1"/>
  <c r="E646" i="1"/>
  <c r="E647" i="1"/>
  <c r="E648" i="1"/>
  <c r="E649" i="1"/>
  <c r="E650" i="1"/>
  <c r="E651" i="1"/>
  <c r="E652" i="1"/>
  <c r="E653" i="1"/>
  <c r="E654" i="1"/>
  <c r="E655" i="1"/>
  <c r="E656" i="1"/>
  <c r="E657" i="1"/>
  <c r="E658" i="1"/>
  <c r="E659" i="1"/>
  <c r="E660" i="1"/>
  <c r="E661" i="1"/>
  <c r="E662" i="1"/>
  <c r="E663" i="1"/>
  <c r="E664" i="1"/>
  <c r="E665" i="1"/>
  <c r="E666" i="1"/>
  <c r="E667" i="1"/>
  <c r="E668" i="1"/>
  <c r="E669" i="1"/>
  <c r="E670" i="1"/>
  <c r="E671" i="1"/>
  <c r="E672" i="1"/>
  <c r="E673" i="1"/>
  <c r="E674" i="1"/>
  <c r="E675" i="1"/>
  <c r="E676" i="1"/>
  <c r="E677" i="1"/>
  <c r="E678" i="1"/>
  <c r="E679" i="1"/>
  <c r="E680" i="1"/>
  <c r="E681" i="1"/>
  <c r="E682" i="1"/>
  <c r="E683" i="1"/>
  <c r="E684" i="1"/>
  <c r="E685" i="1"/>
  <c r="E686" i="1"/>
  <c r="E687" i="1"/>
  <c r="E688" i="1"/>
  <c r="E689" i="1"/>
  <c r="E690" i="1"/>
  <c r="E691" i="1"/>
  <c r="E692" i="1"/>
  <c r="E693" i="1"/>
  <c r="E694" i="1"/>
  <c r="E695" i="1"/>
  <c r="E696" i="1"/>
  <c r="E697" i="1"/>
  <c r="E698" i="1"/>
  <c r="E699" i="1"/>
  <c r="E700" i="1"/>
  <c r="E701" i="1"/>
  <c r="E702" i="1"/>
  <c r="E703" i="1"/>
  <c r="E704" i="1"/>
  <c r="E705" i="1"/>
  <c r="E706" i="1"/>
  <c r="E707" i="1"/>
  <c r="E708" i="1"/>
  <c r="E709" i="1"/>
  <c r="E710" i="1"/>
  <c r="E711" i="1"/>
  <c r="E712" i="1"/>
  <c r="E713" i="1"/>
  <c r="E714" i="1"/>
  <c r="E715" i="1"/>
  <c r="E716" i="1"/>
  <c r="E717" i="1"/>
  <c r="E718" i="1"/>
  <c r="E719" i="1"/>
  <c r="E720" i="1"/>
  <c r="E721" i="1"/>
  <c r="E722" i="1"/>
  <c r="E723" i="1"/>
  <c r="E724" i="1"/>
  <c r="E725" i="1"/>
  <c r="E726" i="1"/>
  <c r="E727" i="1"/>
  <c r="E728" i="1"/>
  <c r="E729" i="1"/>
  <c r="E730" i="1"/>
  <c r="E731" i="1"/>
  <c r="E732" i="1"/>
  <c r="E733" i="1"/>
  <c r="E734" i="1"/>
  <c r="E735" i="1"/>
  <c r="E736" i="1"/>
  <c r="E737" i="1"/>
  <c r="E738" i="1"/>
  <c r="E739" i="1"/>
  <c r="E740" i="1"/>
  <c r="E741" i="1"/>
  <c r="E742" i="1"/>
  <c r="E743" i="1"/>
  <c r="E744" i="1"/>
  <c r="E745" i="1"/>
  <c r="E746" i="1"/>
  <c r="E747" i="1"/>
  <c r="E748" i="1"/>
  <c r="E749" i="1"/>
  <c r="E750" i="1"/>
  <c r="E751" i="1"/>
  <c r="E752" i="1"/>
  <c r="E753" i="1"/>
  <c r="E754" i="1"/>
  <c r="E755" i="1"/>
  <c r="E756" i="1"/>
  <c r="E757" i="1"/>
  <c r="E758" i="1"/>
  <c r="E759" i="1"/>
  <c r="E760" i="1"/>
  <c r="E761" i="1"/>
  <c r="E762" i="1"/>
  <c r="E763" i="1"/>
  <c r="E764" i="1"/>
  <c r="E765" i="1"/>
  <c r="E766" i="1"/>
  <c r="E767" i="1"/>
  <c r="E768" i="1"/>
  <c r="E769" i="1"/>
  <c r="E770" i="1"/>
  <c r="E771" i="1"/>
  <c r="E772" i="1"/>
  <c r="E773" i="1"/>
  <c r="E774" i="1"/>
  <c r="E775" i="1"/>
  <c r="E776" i="1"/>
  <c r="E777" i="1"/>
  <c r="E778" i="1"/>
  <c r="E779" i="1"/>
  <c r="E780" i="1"/>
  <c r="E781" i="1"/>
  <c r="E782" i="1"/>
  <c r="E783" i="1"/>
  <c r="E784" i="1"/>
  <c r="E785" i="1"/>
  <c r="E786" i="1"/>
  <c r="E787" i="1"/>
  <c r="E788" i="1"/>
  <c r="E789" i="1"/>
  <c r="E790" i="1"/>
  <c r="E791" i="1"/>
  <c r="E792" i="1"/>
  <c r="E793" i="1"/>
  <c r="E794" i="1"/>
  <c r="E795" i="1"/>
  <c r="E796" i="1"/>
  <c r="E797" i="1"/>
  <c r="E798" i="1"/>
  <c r="E799" i="1"/>
  <c r="E800" i="1"/>
  <c r="E801" i="1"/>
  <c r="E802" i="1"/>
  <c r="E803" i="1"/>
  <c r="E804" i="1"/>
  <c r="E805" i="1"/>
  <c r="E806" i="1"/>
  <c r="E807" i="1"/>
  <c r="E808" i="1"/>
  <c r="E809" i="1"/>
  <c r="E810" i="1"/>
  <c r="E811" i="1"/>
  <c r="E812" i="1"/>
  <c r="E813" i="1"/>
  <c r="E814" i="1"/>
  <c r="E815" i="1"/>
  <c r="E816" i="1"/>
  <c r="E817" i="1"/>
  <c r="E818" i="1"/>
  <c r="E819" i="1"/>
  <c r="E820" i="1"/>
  <c r="E821" i="1"/>
  <c r="E204" i="1"/>
  <c r="K204" i="1"/>
  <c r="B6" i="8"/>
  <c r="B7" i="8"/>
  <c r="B8" i="8"/>
  <c r="B9" i="8"/>
  <c r="B10" i="8"/>
  <c r="B11" i="8"/>
  <c r="B12" i="8"/>
  <c r="B13" i="8"/>
  <c r="B14" i="8"/>
  <c r="B15" i="8"/>
  <c r="B16" i="8"/>
  <c r="B17" i="8"/>
  <c r="B18" i="8"/>
  <c r="B19" i="8"/>
  <c r="B20" i="8"/>
  <c r="B21" i="8"/>
  <c r="B22" i="8"/>
  <c r="B23" i="8"/>
  <c r="B24" i="8"/>
  <c r="B25" i="8"/>
  <c r="B26" i="8"/>
  <c r="B27" i="8"/>
  <c r="B28" i="8"/>
  <c r="B29" i="8"/>
  <c r="B30" i="8"/>
  <c r="B31" i="8"/>
  <c r="B32" i="8"/>
  <c r="B33" i="8"/>
  <c r="B34" i="8"/>
  <c r="B35" i="8"/>
  <c r="B36" i="8"/>
  <c r="B37" i="8"/>
  <c r="B38" i="8"/>
  <c r="B39" i="8"/>
  <c r="B40" i="8"/>
  <c r="B41" i="8"/>
  <c r="B42" i="8"/>
  <c r="B43" i="8"/>
  <c r="B44" i="8"/>
  <c r="B45" i="8"/>
  <c r="B46" i="8"/>
  <c r="B47" i="8"/>
  <c r="B48" i="8"/>
  <c r="B49" i="8"/>
  <c r="B50" i="8"/>
  <c r="B51" i="8"/>
  <c r="B52" i="8"/>
  <c r="B53" i="8"/>
  <c r="B54" i="8"/>
  <c r="B55" i="8"/>
  <c r="B56" i="8"/>
  <c r="B57" i="8"/>
  <c r="B58" i="8"/>
  <c r="B59" i="8"/>
  <c r="B60" i="8"/>
  <c r="B61" i="8"/>
  <c r="B62" i="8"/>
  <c r="B63" i="8"/>
  <c r="B64" i="8"/>
  <c r="B65" i="8"/>
  <c r="B66" i="8"/>
  <c r="B67" i="8"/>
  <c r="B68" i="8"/>
  <c r="B69" i="8"/>
  <c r="B70" i="8"/>
  <c r="B71" i="8"/>
  <c r="B72" i="8"/>
  <c r="B73" i="8"/>
  <c r="B74" i="8"/>
  <c r="B75" i="8"/>
  <c r="B76" i="8"/>
  <c r="B77" i="8"/>
  <c r="B78" i="8"/>
  <c r="B79" i="8"/>
  <c r="B80" i="8"/>
  <c r="B81" i="8"/>
  <c r="B82" i="8"/>
  <c r="B83" i="8"/>
  <c r="B84" i="8"/>
  <c r="B85" i="8"/>
  <c r="B86" i="8"/>
  <c r="B87" i="8"/>
  <c r="B88" i="8"/>
  <c r="B89" i="8"/>
  <c r="B90" i="8"/>
  <c r="B91" i="8"/>
  <c r="B92" i="8"/>
  <c r="B93" i="8"/>
  <c r="B94" i="8"/>
  <c r="B95" i="8"/>
  <c r="B96" i="8"/>
  <c r="B97" i="8"/>
  <c r="B98" i="8"/>
  <c r="B99" i="8"/>
  <c r="B100" i="8"/>
  <c r="B101" i="8"/>
  <c r="B102" i="8"/>
  <c r="B103" i="8"/>
  <c r="B104" i="8"/>
  <c r="B105" i="8"/>
  <c r="B106" i="8"/>
  <c r="B107" i="8"/>
  <c r="B108" i="8"/>
  <c r="B109" i="8"/>
  <c r="B110" i="8"/>
  <c r="B111" i="8"/>
  <c r="B112" i="8"/>
  <c r="B113" i="8"/>
  <c r="B114" i="8"/>
  <c r="B115" i="8"/>
  <c r="B116" i="8"/>
  <c r="B117" i="8"/>
  <c r="B118" i="8"/>
  <c r="B119" i="8"/>
  <c r="B120" i="8"/>
  <c r="B121" i="8"/>
  <c r="B122" i="8"/>
  <c r="B123" i="8"/>
  <c r="B124" i="8"/>
  <c r="B125" i="8"/>
  <c r="B126" i="8"/>
  <c r="B127" i="8"/>
  <c r="B128" i="8"/>
  <c r="B129" i="8"/>
  <c r="B130" i="8"/>
  <c r="B131" i="8"/>
  <c r="B132" i="8"/>
  <c r="B133" i="8"/>
  <c r="B134" i="8"/>
  <c r="B135" i="8"/>
  <c r="B136" i="8"/>
  <c r="B137" i="8"/>
  <c r="B138" i="8"/>
  <c r="B139" i="8"/>
  <c r="B140" i="8"/>
  <c r="B141" i="8"/>
  <c r="B142" i="8"/>
  <c r="B143" i="8"/>
  <c r="B144" i="8"/>
  <c r="B145" i="8"/>
  <c r="B146" i="8"/>
  <c r="B147" i="8"/>
  <c r="B148" i="8"/>
  <c r="B149" i="8"/>
  <c r="B150" i="8"/>
  <c r="B151" i="8"/>
  <c r="B152" i="8"/>
  <c r="B153" i="8"/>
  <c r="B154" i="8"/>
  <c r="B155" i="8"/>
  <c r="B156" i="8"/>
  <c r="B157" i="8"/>
  <c r="B158" i="8"/>
  <c r="B159" i="8"/>
  <c r="B160" i="8"/>
  <c r="B161" i="8"/>
  <c r="B162" i="8"/>
  <c r="B163" i="8"/>
  <c r="B164" i="8"/>
  <c r="B165" i="8"/>
  <c r="B166" i="8"/>
  <c r="B167" i="8"/>
  <c r="B168" i="8"/>
  <c r="B169" i="8"/>
  <c r="B170" i="8"/>
  <c r="B171" i="8"/>
  <c r="B172" i="8"/>
  <c r="B173" i="8"/>
  <c r="B174" i="8"/>
  <c r="B175" i="8"/>
  <c r="B176" i="8"/>
  <c r="B177" i="8"/>
  <c r="B178" i="8"/>
  <c r="B179" i="8"/>
  <c r="B180" i="8"/>
  <c r="B181" i="8"/>
  <c r="B182" i="8"/>
  <c r="B183" i="8"/>
  <c r="B184" i="8"/>
  <c r="B185" i="8"/>
  <c r="B186" i="8"/>
  <c r="B187" i="8"/>
  <c r="B188" i="8"/>
  <c r="B189" i="8"/>
  <c r="B190" i="8"/>
  <c r="B191" i="8"/>
  <c r="B192" i="8"/>
  <c r="B193" i="8"/>
  <c r="B194" i="8"/>
  <c r="B195" i="8"/>
  <c r="B196" i="8"/>
  <c r="B197" i="8"/>
  <c r="B198" i="8"/>
  <c r="B199" i="8"/>
  <c r="B200" i="8"/>
  <c r="B201" i="8"/>
  <c r="A4206" i="3"/>
  <c r="J4205" i="3"/>
  <c r="I4205" i="3"/>
  <c r="E4205" i="3"/>
  <c r="D4205" i="3"/>
  <c r="B4205" i="3"/>
  <c r="J4204" i="3"/>
  <c r="I4204" i="3"/>
  <c r="E4204" i="3"/>
  <c r="D4204" i="3"/>
  <c r="B4204" i="3"/>
  <c r="J4203" i="3"/>
  <c r="I4203" i="3"/>
  <c r="E4203" i="3"/>
  <c r="D4203" i="3"/>
  <c r="B4203" i="3"/>
  <c r="J4202" i="3"/>
  <c r="I4202" i="3"/>
  <c r="E4202" i="3"/>
  <c r="D4202" i="3"/>
  <c r="B4202" i="3"/>
  <c r="J4201" i="3"/>
  <c r="I4201" i="3"/>
  <c r="E4201" i="3"/>
  <c r="D4201" i="3"/>
  <c r="B4201" i="3"/>
  <c r="J4200" i="3"/>
  <c r="I4200" i="3"/>
  <c r="E4200" i="3"/>
  <c r="D4200" i="3"/>
  <c r="B4200" i="3"/>
  <c r="J4199" i="3"/>
  <c r="I4199" i="3"/>
  <c r="E4199" i="3"/>
  <c r="D4199" i="3"/>
  <c r="B4199" i="3"/>
  <c r="J4198" i="3"/>
  <c r="I4198" i="3"/>
  <c r="E4198" i="3"/>
  <c r="D4198" i="3"/>
  <c r="B4198" i="3"/>
  <c r="J4197" i="3"/>
  <c r="I4197" i="3"/>
  <c r="E4197" i="3"/>
  <c r="D4197" i="3"/>
  <c r="B4197" i="3"/>
  <c r="J4196" i="3"/>
  <c r="I4196" i="3"/>
  <c r="E4196" i="3"/>
  <c r="D4196" i="3"/>
  <c r="B4196" i="3"/>
  <c r="J4195" i="3"/>
  <c r="I4195" i="3"/>
  <c r="E4195" i="3"/>
  <c r="D4195" i="3"/>
  <c r="B4195" i="3"/>
  <c r="J4194" i="3"/>
  <c r="I4194" i="3"/>
  <c r="E4194" i="3"/>
  <c r="D4194" i="3"/>
  <c r="B4194" i="3"/>
  <c r="J4193" i="3"/>
  <c r="I4193" i="3"/>
  <c r="E4193" i="3"/>
  <c r="D4193" i="3"/>
  <c r="B4193" i="3"/>
  <c r="J4192" i="3"/>
  <c r="I4192" i="3"/>
  <c r="E4192" i="3"/>
  <c r="D4192" i="3"/>
  <c r="B4192" i="3"/>
  <c r="J4191" i="3"/>
  <c r="I4191" i="3"/>
  <c r="E4191" i="3"/>
  <c r="D4191" i="3"/>
  <c r="B4191" i="3"/>
  <c r="J4188" i="3"/>
  <c r="A4185" i="3"/>
  <c r="J4184" i="3"/>
  <c r="I4184" i="3"/>
  <c r="E4184" i="3"/>
  <c r="D4184" i="3"/>
  <c r="B4184" i="3"/>
  <c r="J4183" i="3"/>
  <c r="I4183" i="3"/>
  <c r="E4183" i="3"/>
  <c r="D4183" i="3"/>
  <c r="B4183" i="3"/>
  <c r="J4182" i="3"/>
  <c r="I4182" i="3"/>
  <c r="E4182" i="3"/>
  <c r="D4182" i="3"/>
  <c r="B4182" i="3"/>
  <c r="J4181" i="3"/>
  <c r="I4181" i="3"/>
  <c r="E4181" i="3"/>
  <c r="D4181" i="3"/>
  <c r="B4181" i="3"/>
  <c r="J4180" i="3"/>
  <c r="I4180" i="3"/>
  <c r="E4180" i="3"/>
  <c r="D4180" i="3"/>
  <c r="B4180" i="3"/>
  <c r="J4179" i="3"/>
  <c r="I4179" i="3"/>
  <c r="E4179" i="3"/>
  <c r="D4179" i="3"/>
  <c r="B4179" i="3"/>
  <c r="J4178" i="3"/>
  <c r="I4178" i="3"/>
  <c r="E4178" i="3"/>
  <c r="D4178" i="3"/>
  <c r="B4178" i="3"/>
  <c r="J4177" i="3"/>
  <c r="I4177" i="3"/>
  <c r="E4177" i="3"/>
  <c r="D4177" i="3"/>
  <c r="B4177" i="3"/>
  <c r="J4176" i="3"/>
  <c r="I4176" i="3"/>
  <c r="E4176" i="3"/>
  <c r="D4176" i="3"/>
  <c r="B4176" i="3"/>
  <c r="J4175" i="3"/>
  <c r="I4175" i="3"/>
  <c r="E4175" i="3"/>
  <c r="D4175" i="3"/>
  <c r="B4175" i="3"/>
  <c r="J4174" i="3"/>
  <c r="I4174" i="3"/>
  <c r="E4174" i="3"/>
  <c r="D4174" i="3"/>
  <c r="B4174" i="3"/>
  <c r="J4173" i="3"/>
  <c r="I4173" i="3"/>
  <c r="E4173" i="3"/>
  <c r="D4173" i="3"/>
  <c r="B4173" i="3"/>
  <c r="J4172" i="3"/>
  <c r="I4172" i="3"/>
  <c r="E4172" i="3"/>
  <c r="D4172" i="3"/>
  <c r="B4172" i="3"/>
  <c r="J4171" i="3"/>
  <c r="I4171" i="3"/>
  <c r="E4171" i="3"/>
  <c r="D4171" i="3"/>
  <c r="B4171" i="3"/>
  <c r="J4170" i="3"/>
  <c r="I4170" i="3"/>
  <c r="E4170" i="3"/>
  <c r="D4170" i="3"/>
  <c r="B4170" i="3"/>
  <c r="J4167" i="3"/>
  <c r="A4164" i="3"/>
  <c r="J4163" i="3"/>
  <c r="I4163" i="3"/>
  <c r="E4163" i="3"/>
  <c r="D4163" i="3"/>
  <c r="B4163" i="3"/>
  <c r="J4162" i="3"/>
  <c r="I4162" i="3"/>
  <c r="E4162" i="3"/>
  <c r="D4162" i="3"/>
  <c r="B4162" i="3"/>
  <c r="J4161" i="3"/>
  <c r="I4161" i="3"/>
  <c r="E4161" i="3"/>
  <c r="D4161" i="3"/>
  <c r="B4161" i="3"/>
  <c r="J4160" i="3"/>
  <c r="I4160" i="3"/>
  <c r="E4160" i="3"/>
  <c r="D4160" i="3"/>
  <c r="B4160" i="3"/>
  <c r="J4159" i="3"/>
  <c r="I4159" i="3"/>
  <c r="E4159" i="3"/>
  <c r="D4159" i="3"/>
  <c r="B4159" i="3"/>
  <c r="J4158" i="3"/>
  <c r="I4158" i="3"/>
  <c r="E4158" i="3"/>
  <c r="D4158" i="3"/>
  <c r="B4158" i="3"/>
  <c r="J4157" i="3"/>
  <c r="I4157" i="3"/>
  <c r="E4157" i="3"/>
  <c r="D4157" i="3"/>
  <c r="B4157" i="3"/>
  <c r="J4156" i="3"/>
  <c r="I4156" i="3"/>
  <c r="E4156" i="3"/>
  <c r="D4156" i="3"/>
  <c r="B4156" i="3"/>
  <c r="J4155" i="3"/>
  <c r="I4155" i="3"/>
  <c r="E4155" i="3"/>
  <c r="D4155" i="3"/>
  <c r="B4155" i="3"/>
  <c r="J4154" i="3"/>
  <c r="I4154" i="3"/>
  <c r="E4154" i="3"/>
  <c r="D4154" i="3"/>
  <c r="B4154" i="3"/>
  <c r="J4153" i="3"/>
  <c r="I4153" i="3"/>
  <c r="E4153" i="3"/>
  <c r="D4153" i="3"/>
  <c r="B4153" i="3"/>
  <c r="J4152" i="3"/>
  <c r="I4152" i="3"/>
  <c r="E4152" i="3"/>
  <c r="D4152" i="3"/>
  <c r="B4152" i="3"/>
  <c r="J4151" i="3"/>
  <c r="I4151" i="3"/>
  <c r="E4151" i="3"/>
  <c r="D4151" i="3"/>
  <c r="B4151" i="3"/>
  <c r="J4150" i="3"/>
  <c r="I4150" i="3"/>
  <c r="E4150" i="3"/>
  <c r="D4150" i="3"/>
  <c r="B4150" i="3"/>
  <c r="J4149" i="3"/>
  <c r="I4149" i="3"/>
  <c r="E4149" i="3"/>
  <c r="D4149" i="3"/>
  <c r="B4149" i="3"/>
  <c r="J4146" i="3"/>
  <c r="A4143" i="3"/>
  <c r="J4142" i="3"/>
  <c r="I4142" i="3"/>
  <c r="E4142" i="3"/>
  <c r="D4142" i="3"/>
  <c r="B4142" i="3"/>
  <c r="J4141" i="3"/>
  <c r="I4141" i="3"/>
  <c r="E4141" i="3"/>
  <c r="D4141" i="3"/>
  <c r="B4141" i="3"/>
  <c r="J4140" i="3"/>
  <c r="I4140" i="3"/>
  <c r="E4140" i="3"/>
  <c r="D4140" i="3"/>
  <c r="B4140" i="3"/>
  <c r="J4139" i="3"/>
  <c r="I4139" i="3"/>
  <c r="E4139" i="3"/>
  <c r="D4139" i="3"/>
  <c r="B4139" i="3"/>
  <c r="J4138" i="3"/>
  <c r="I4138" i="3"/>
  <c r="E4138" i="3"/>
  <c r="D4138" i="3"/>
  <c r="B4138" i="3"/>
  <c r="J4137" i="3"/>
  <c r="I4137" i="3"/>
  <c r="E4137" i="3"/>
  <c r="D4137" i="3"/>
  <c r="B4137" i="3"/>
  <c r="J4136" i="3"/>
  <c r="I4136" i="3"/>
  <c r="E4136" i="3"/>
  <c r="D4136" i="3"/>
  <c r="B4136" i="3"/>
  <c r="J4135" i="3"/>
  <c r="I4135" i="3"/>
  <c r="E4135" i="3"/>
  <c r="D4135" i="3"/>
  <c r="B4135" i="3"/>
  <c r="J4134" i="3"/>
  <c r="I4134" i="3"/>
  <c r="E4134" i="3"/>
  <c r="D4134" i="3"/>
  <c r="B4134" i="3"/>
  <c r="J4133" i="3"/>
  <c r="I4133" i="3"/>
  <c r="E4133" i="3"/>
  <c r="D4133" i="3"/>
  <c r="B4133" i="3"/>
  <c r="J4132" i="3"/>
  <c r="I4132" i="3"/>
  <c r="E4132" i="3"/>
  <c r="D4132" i="3"/>
  <c r="B4132" i="3"/>
  <c r="J4131" i="3"/>
  <c r="I4131" i="3"/>
  <c r="E4131" i="3"/>
  <c r="D4131" i="3"/>
  <c r="B4131" i="3"/>
  <c r="J4130" i="3"/>
  <c r="I4130" i="3"/>
  <c r="E4130" i="3"/>
  <c r="D4130" i="3"/>
  <c r="B4130" i="3"/>
  <c r="J4129" i="3"/>
  <c r="I4129" i="3"/>
  <c r="E4129" i="3"/>
  <c r="D4129" i="3"/>
  <c r="B4129" i="3"/>
  <c r="J4128" i="3"/>
  <c r="I4128" i="3"/>
  <c r="E4128" i="3"/>
  <c r="D4128" i="3"/>
  <c r="B4128" i="3"/>
  <c r="J4125" i="3"/>
  <c r="A4122" i="3"/>
  <c r="J4121" i="3"/>
  <c r="I4121" i="3"/>
  <c r="E4121" i="3"/>
  <c r="D4121" i="3"/>
  <c r="B4121" i="3"/>
  <c r="J4120" i="3"/>
  <c r="I4120" i="3"/>
  <c r="E4120" i="3"/>
  <c r="D4120" i="3"/>
  <c r="B4120" i="3"/>
  <c r="J4119" i="3"/>
  <c r="I4119" i="3"/>
  <c r="E4119" i="3"/>
  <c r="D4119" i="3"/>
  <c r="B4119" i="3"/>
  <c r="J4118" i="3"/>
  <c r="I4118" i="3"/>
  <c r="E4118" i="3"/>
  <c r="D4118" i="3"/>
  <c r="B4118" i="3"/>
  <c r="J4117" i="3"/>
  <c r="I4117" i="3"/>
  <c r="E4117" i="3"/>
  <c r="D4117" i="3"/>
  <c r="B4117" i="3"/>
  <c r="J4116" i="3"/>
  <c r="I4116" i="3"/>
  <c r="E4116" i="3"/>
  <c r="D4116" i="3"/>
  <c r="B4116" i="3"/>
  <c r="J4115" i="3"/>
  <c r="I4115" i="3"/>
  <c r="E4115" i="3"/>
  <c r="D4115" i="3"/>
  <c r="B4115" i="3"/>
  <c r="J4114" i="3"/>
  <c r="I4114" i="3"/>
  <c r="E4114" i="3"/>
  <c r="D4114" i="3"/>
  <c r="B4114" i="3"/>
  <c r="J4113" i="3"/>
  <c r="I4113" i="3"/>
  <c r="E4113" i="3"/>
  <c r="D4113" i="3"/>
  <c r="B4113" i="3"/>
  <c r="J4112" i="3"/>
  <c r="I4112" i="3"/>
  <c r="E4112" i="3"/>
  <c r="D4112" i="3"/>
  <c r="B4112" i="3"/>
  <c r="J4111" i="3"/>
  <c r="I4111" i="3"/>
  <c r="E4111" i="3"/>
  <c r="D4111" i="3"/>
  <c r="B4111" i="3"/>
  <c r="J4110" i="3"/>
  <c r="I4110" i="3"/>
  <c r="E4110" i="3"/>
  <c r="D4110" i="3"/>
  <c r="B4110" i="3"/>
  <c r="J4109" i="3"/>
  <c r="I4109" i="3"/>
  <c r="E4109" i="3"/>
  <c r="D4109" i="3"/>
  <c r="B4109" i="3"/>
  <c r="J4108" i="3"/>
  <c r="I4108" i="3"/>
  <c r="E4108" i="3"/>
  <c r="D4108" i="3"/>
  <c r="B4108" i="3"/>
  <c r="J4107" i="3"/>
  <c r="I4107" i="3"/>
  <c r="E4107" i="3"/>
  <c r="D4107" i="3"/>
  <c r="B4107" i="3"/>
  <c r="J4104" i="3"/>
  <c r="A4101" i="3"/>
  <c r="J4100" i="3"/>
  <c r="I4100" i="3"/>
  <c r="E4100" i="3"/>
  <c r="D4100" i="3"/>
  <c r="B4100" i="3"/>
  <c r="J4099" i="3"/>
  <c r="I4099" i="3"/>
  <c r="E4099" i="3"/>
  <c r="D4099" i="3"/>
  <c r="B4099" i="3"/>
  <c r="J4098" i="3"/>
  <c r="I4098" i="3"/>
  <c r="E4098" i="3"/>
  <c r="D4098" i="3"/>
  <c r="B4098" i="3"/>
  <c r="J4097" i="3"/>
  <c r="I4097" i="3"/>
  <c r="E4097" i="3"/>
  <c r="D4097" i="3"/>
  <c r="B4097" i="3"/>
  <c r="J4096" i="3"/>
  <c r="I4096" i="3"/>
  <c r="E4096" i="3"/>
  <c r="D4096" i="3"/>
  <c r="B4096" i="3"/>
  <c r="J4095" i="3"/>
  <c r="I4095" i="3"/>
  <c r="E4095" i="3"/>
  <c r="D4095" i="3"/>
  <c r="B4095" i="3"/>
  <c r="J4094" i="3"/>
  <c r="I4094" i="3"/>
  <c r="E4094" i="3"/>
  <c r="D4094" i="3"/>
  <c r="B4094" i="3"/>
  <c r="J4093" i="3"/>
  <c r="I4093" i="3"/>
  <c r="E4093" i="3"/>
  <c r="D4093" i="3"/>
  <c r="B4093" i="3"/>
  <c r="J4092" i="3"/>
  <c r="I4092" i="3"/>
  <c r="E4092" i="3"/>
  <c r="D4092" i="3"/>
  <c r="B4092" i="3"/>
  <c r="J4091" i="3"/>
  <c r="I4091" i="3"/>
  <c r="E4091" i="3"/>
  <c r="D4091" i="3"/>
  <c r="B4091" i="3"/>
  <c r="J4090" i="3"/>
  <c r="I4090" i="3"/>
  <c r="E4090" i="3"/>
  <c r="D4090" i="3"/>
  <c r="B4090" i="3"/>
  <c r="J4089" i="3"/>
  <c r="I4089" i="3"/>
  <c r="E4089" i="3"/>
  <c r="D4089" i="3"/>
  <c r="B4089" i="3"/>
  <c r="J4088" i="3"/>
  <c r="I4088" i="3"/>
  <c r="E4088" i="3"/>
  <c r="D4088" i="3"/>
  <c r="B4088" i="3"/>
  <c r="J4087" i="3"/>
  <c r="I4087" i="3"/>
  <c r="E4087" i="3"/>
  <c r="D4087" i="3"/>
  <c r="B4087" i="3"/>
  <c r="J4086" i="3"/>
  <c r="I4086" i="3"/>
  <c r="E4086" i="3"/>
  <c r="D4086" i="3"/>
  <c r="B4086" i="3"/>
  <c r="J4083" i="3"/>
  <c r="A4080" i="3"/>
  <c r="J4079" i="3"/>
  <c r="I4079" i="3"/>
  <c r="E4079" i="3"/>
  <c r="D4079" i="3"/>
  <c r="B4079" i="3"/>
  <c r="J4078" i="3"/>
  <c r="I4078" i="3"/>
  <c r="E4078" i="3"/>
  <c r="D4078" i="3"/>
  <c r="B4078" i="3"/>
  <c r="J4077" i="3"/>
  <c r="I4077" i="3"/>
  <c r="E4077" i="3"/>
  <c r="D4077" i="3"/>
  <c r="B4077" i="3"/>
  <c r="J4076" i="3"/>
  <c r="I4076" i="3"/>
  <c r="E4076" i="3"/>
  <c r="D4076" i="3"/>
  <c r="B4076" i="3"/>
  <c r="J4075" i="3"/>
  <c r="I4075" i="3"/>
  <c r="E4075" i="3"/>
  <c r="D4075" i="3"/>
  <c r="B4075" i="3"/>
  <c r="J4074" i="3"/>
  <c r="I4074" i="3"/>
  <c r="E4074" i="3"/>
  <c r="D4074" i="3"/>
  <c r="B4074" i="3"/>
  <c r="J4073" i="3"/>
  <c r="I4073" i="3"/>
  <c r="E4073" i="3"/>
  <c r="D4073" i="3"/>
  <c r="B4073" i="3"/>
  <c r="J4072" i="3"/>
  <c r="I4072" i="3"/>
  <c r="E4072" i="3"/>
  <c r="D4072" i="3"/>
  <c r="B4072" i="3"/>
  <c r="J4071" i="3"/>
  <c r="I4071" i="3"/>
  <c r="E4071" i="3"/>
  <c r="D4071" i="3"/>
  <c r="B4071" i="3"/>
  <c r="J4070" i="3"/>
  <c r="I4070" i="3"/>
  <c r="E4070" i="3"/>
  <c r="D4070" i="3"/>
  <c r="B4070" i="3"/>
  <c r="J4069" i="3"/>
  <c r="I4069" i="3"/>
  <c r="E4069" i="3"/>
  <c r="D4069" i="3"/>
  <c r="B4069" i="3"/>
  <c r="J4068" i="3"/>
  <c r="I4068" i="3"/>
  <c r="E4068" i="3"/>
  <c r="D4068" i="3"/>
  <c r="B4068" i="3"/>
  <c r="J4067" i="3"/>
  <c r="I4067" i="3"/>
  <c r="E4067" i="3"/>
  <c r="D4067" i="3"/>
  <c r="B4067" i="3"/>
  <c r="J4066" i="3"/>
  <c r="I4066" i="3"/>
  <c r="E4066" i="3"/>
  <c r="D4066" i="3"/>
  <c r="B4066" i="3"/>
  <c r="J4065" i="3"/>
  <c r="I4065" i="3"/>
  <c r="E4065" i="3"/>
  <c r="D4065" i="3"/>
  <c r="B4065" i="3"/>
  <c r="J4062" i="3"/>
  <c r="A4059" i="3"/>
  <c r="J4058" i="3"/>
  <c r="I4058" i="3"/>
  <c r="E4058" i="3"/>
  <c r="D4058" i="3"/>
  <c r="B4058" i="3"/>
  <c r="J4057" i="3"/>
  <c r="I4057" i="3"/>
  <c r="E4057" i="3"/>
  <c r="D4057" i="3"/>
  <c r="B4057" i="3"/>
  <c r="J4056" i="3"/>
  <c r="I4056" i="3"/>
  <c r="E4056" i="3"/>
  <c r="D4056" i="3"/>
  <c r="B4056" i="3"/>
  <c r="J4055" i="3"/>
  <c r="I4055" i="3"/>
  <c r="E4055" i="3"/>
  <c r="D4055" i="3"/>
  <c r="B4055" i="3"/>
  <c r="J4054" i="3"/>
  <c r="I4054" i="3"/>
  <c r="E4054" i="3"/>
  <c r="D4054" i="3"/>
  <c r="B4054" i="3"/>
  <c r="J4053" i="3"/>
  <c r="I4053" i="3"/>
  <c r="E4053" i="3"/>
  <c r="D4053" i="3"/>
  <c r="B4053" i="3"/>
  <c r="J4052" i="3"/>
  <c r="I4052" i="3"/>
  <c r="E4052" i="3"/>
  <c r="D4052" i="3"/>
  <c r="B4052" i="3"/>
  <c r="J4051" i="3"/>
  <c r="I4051" i="3"/>
  <c r="E4051" i="3"/>
  <c r="D4051" i="3"/>
  <c r="B4051" i="3"/>
  <c r="J4050" i="3"/>
  <c r="I4050" i="3"/>
  <c r="E4050" i="3"/>
  <c r="D4050" i="3"/>
  <c r="B4050" i="3"/>
  <c r="J4049" i="3"/>
  <c r="I4049" i="3"/>
  <c r="E4049" i="3"/>
  <c r="D4049" i="3"/>
  <c r="B4049" i="3"/>
  <c r="J4048" i="3"/>
  <c r="I4048" i="3"/>
  <c r="E4048" i="3"/>
  <c r="D4048" i="3"/>
  <c r="B4048" i="3"/>
  <c r="J4047" i="3"/>
  <c r="I4047" i="3"/>
  <c r="E4047" i="3"/>
  <c r="D4047" i="3"/>
  <c r="B4047" i="3"/>
  <c r="J4046" i="3"/>
  <c r="I4046" i="3"/>
  <c r="E4046" i="3"/>
  <c r="D4046" i="3"/>
  <c r="B4046" i="3"/>
  <c r="J4045" i="3"/>
  <c r="I4045" i="3"/>
  <c r="E4045" i="3"/>
  <c r="D4045" i="3"/>
  <c r="B4045" i="3"/>
  <c r="J4044" i="3"/>
  <c r="I4044" i="3"/>
  <c r="E4044" i="3"/>
  <c r="D4044" i="3"/>
  <c r="B4044" i="3"/>
  <c r="J4041" i="3"/>
  <c r="A4038" i="3"/>
  <c r="J4037" i="3"/>
  <c r="I4037" i="3"/>
  <c r="E4037" i="3"/>
  <c r="D4037" i="3"/>
  <c r="B4037" i="3"/>
  <c r="J4036" i="3"/>
  <c r="I4036" i="3"/>
  <c r="E4036" i="3"/>
  <c r="D4036" i="3"/>
  <c r="B4036" i="3"/>
  <c r="J4035" i="3"/>
  <c r="I4035" i="3"/>
  <c r="E4035" i="3"/>
  <c r="D4035" i="3"/>
  <c r="B4035" i="3"/>
  <c r="J4034" i="3"/>
  <c r="I4034" i="3"/>
  <c r="E4034" i="3"/>
  <c r="D4034" i="3"/>
  <c r="B4034" i="3"/>
  <c r="J4033" i="3"/>
  <c r="I4033" i="3"/>
  <c r="E4033" i="3"/>
  <c r="D4033" i="3"/>
  <c r="B4033" i="3"/>
  <c r="J4032" i="3"/>
  <c r="I4032" i="3"/>
  <c r="E4032" i="3"/>
  <c r="D4032" i="3"/>
  <c r="B4032" i="3"/>
  <c r="J4031" i="3"/>
  <c r="I4031" i="3"/>
  <c r="E4031" i="3"/>
  <c r="D4031" i="3"/>
  <c r="B4031" i="3"/>
  <c r="J4030" i="3"/>
  <c r="I4030" i="3"/>
  <c r="E4030" i="3"/>
  <c r="D4030" i="3"/>
  <c r="B4030" i="3"/>
  <c r="J4029" i="3"/>
  <c r="I4029" i="3"/>
  <c r="E4029" i="3"/>
  <c r="D4029" i="3"/>
  <c r="B4029" i="3"/>
  <c r="J4028" i="3"/>
  <c r="I4028" i="3"/>
  <c r="E4028" i="3"/>
  <c r="D4028" i="3"/>
  <c r="B4028" i="3"/>
  <c r="J4027" i="3"/>
  <c r="I4027" i="3"/>
  <c r="E4027" i="3"/>
  <c r="D4027" i="3"/>
  <c r="B4027" i="3"/>
  <c r="J4026" i="3"/>
  <c r="I4026" i="3"/>
  <c r="E4026" i="3"/>
  <c r="D4026" i="3"/>
  <c r="B4026" i="3"/>
  <c r="J4025" i="3"/>
  <c r="I4025" i="3"/>
  <c r="E4025" i="3"/>
  <c r="D4025" i="3"/>
  <c r="B4025" i="3"/>
  <c r="J4024" i="3"/>
  <c r="I4024" i="3"/>
  <c r="E4024" i="3"/>
  <c r="D4024" i="3"/>
  <c r="B4024" i="3"/>
  <c r="J4023" i="3"/>
  <c r="I4023" i="3"/>
  <c r="E4023" i="3"/>
  <c r="D4023" i="3"/>
  <c r="B4023" i="3"/>
  <c r="J4020" i="3"/>
  <c r="A4017" i="3"/>
  <c r="J4016" i="3"/>
  <c r="I4016" i="3"/>
  <c r="E4016" i="3"/>
  <c r="D4016" i="3"/>
  <c r="B4016" i="3"/>
  <c r="J4015" i="3"/>
  <c r="I4015" i="3"/>
  <c r="E4015" i="3"/>
  <c r="D4015" i="3"/>
  <c r="B4015" i="3"/>
  <c r="J4014" i="3"/>
  <c r="I4014" i="3"/>
  <c r="E4014" i="3"/>
  <c r="D4014" i="3"/>
  <c r="B4014" i="3"/>
  <c r="J4013" i="3"/>
  <c r="I4013" i="3"/>
  <c r="E4013" i="3"/>
  <c r="D4013" i="3"/>
  <c r="B4013" i="3"/>
  <c r="J4012" i="3"/>
  <c r="I4012" i="3"/>
  <c r="E4012" i="3"/>
  <c r="D4012" i="3"/>
  <c r="B4012" i="3"/>
  <c r="J4011" i="3"/>
  <c r="I4011" i="3"/>
  <c r="E4011" i="3"/>
  <c r="D4011" i="3"/>
  <c r="B4011" i="3"/>
  <c r="J4010" i="3"/>
  <c r="I4010" i="3"/>
  <c r="E4010" i="3"/>
  <c r="D4010" i="3"/>
  <c r="B4010" i="3"/>
  <c r="J4009" i="3"/>
  <c r="I4009" i="3"/>
  <c r="E4009" i="3"/>
  <c r="D4009" i="3"/>
  <c r="B4009" i="3"/>
  <c r="J4008" i="3"/>
  <c r="I4008" i="3"/>
  <c r="E4008" i="3"/>
  <c r="D4008" i="3"/>
  <c r="B4008" i="3"/>
  <c r="J4007" i="3"/>
  <c r="I4007" i="3"/>
  <c r="E4007" i="3"/>
  <c r="D4007" i="3"/>
  <c r="B4007" i="3"/>
  <c r="J4006" i="3"/>
  <c r="I4006" i="3"/>
  <c r="E4006" i="3"/>
  <c r="D4006" i="3"/>
  <c r="B4006" i="3"/>
  <c r="J4005" i="3"/>
  <c r="I4005" i="3"/>
  <c r="E4005" i="3"/>
  <c r="D4005" i="3"/>
  <c r="B4005" i="3"/>
  <c r="J4004" i="3"/>
  <c r="I4004" i="3"/>
  <c r="E4004" i="3"/>
  <c r="D4004" i="3"/>
  <c r="B4004" i="3"/>
  <c r="J4003" i="3"/>
  <c r="I4003" i="3"/>
  <c r="E4003" i="3"/>
  <c r="D4003" i="3"/>
  <c r="B4003" i="3"/>
  <c r="J4002" i="3"/>
  <c r="I4002" i="3"/>
  <c r="E4002" i="3"/>
  <c r="D4002" i="3"/>
  <c r="B4002" i="3"/>
  <c r="J3999" i="3"/>
  <c r="A3996" i="3"/>
  <c r="J3995" i="3"/>
  <c r="I3995" i="3"/>
  <c r="E3995" i="3"/>
  <c r="D3995" i="3"/>
  <c r="B3995" i="3"/>
  <c r="J3994" i="3"/>
  <c r="I3994" i="3"/>
  <c r="E3994" i="3"/>
  <c r="D3994" i="3"/>
  <c r="B3994" i="3"/>
  <c r="J3993" i="3"/>
  <c r="I3993" i="3"/>
  <c r="E3993" i="3"/>
  <c r="D3993" i="3"/>
  <c r="B3993" i="3"/>
  <c r="J3992" i="3"/>
  <c r="I3992" i="3"/>
  <c r="E3992" i="3"/>
  <c r="D3992" i="3"/>
  <c r="B3992" i="3"/>
  <c r="J3991" i="3"/>
  <c r="I3991" i="3"/>
  <c r="E3991" i="3"/>
  <c r="D3991" i="3"/>
  <c r="B3991" i="3"/>
  <c r="J3990" i="3"/>
  <c r="I3990" i="3"/>
  <c r="E3990" i="3"/>
  <c r="D3990" i="3"/>
  <c r="B3990" i="3"/>
  <c r="J3989" i="3"/>
  <c r="I3989" i="3"/>
  <c r="E3989" i="3"/>
  <c r="D3989" i="3"/>
  <c r="B3989" i="3"/>
  <c r="J3988" i="3"/>
  <c r="I3988" i="3"/>
  <c r="E3988" i="3"/>
  <c r="D3988" i="3"/>
  <c r="B3988" i="3"/>
  <c r="J3987" i="3"/>
  <c r="I3987" i="3"/>
  <c r="E3987" i="3"/>
  <c r="D3987" i="3"/>
  <c r="B3987" i="3"/>
  <c r="J3986" i="3"/>
  <c r="I3986" i="3"/>
  <c r="E3986" i="3"/>
  <c r="D3986" i="3"/>
  <c r="B3986" i="3"/>
  <c r="J3985" i="3"/>
  <c r="I3985" i="3"/>
  <c r="E3985" i="3"/>
  <c r="D3985" i="3"/>
  <c r="B3985" i="3"/>
  <c r="J3984" i="3"/>
  <c r="I3984" i="3"/>
  <c r="E3984" i="3"/>
  <c r="D3984" i="3"/>
  <c r="B3984" i="3"/>
  <c r="J3983" i="3"/>
  <c r="I3983" i="3"/>
  <c r="E3983" i="3"/>
  <c r="D3983" i="3"/>
  <c r="B3983" i="3"/>
  <c r="J3982" i="3"/>
  <c r="I3982" i="3"/>
  <c r="E3982" i="3"/>
  <c r="D3982" i="3"/>
  <c r="B3982" i="3"/>
  <c r="J3981" i="3"/>
  <c r="I3981" i="3"/>
  <c r="E3981" i="3"/>
  <c r="D3981" i="3"/>
  <c r="B3981" i="3"/>
  <c r="J3978" i="3"/>
  <c r="A3975" i="3"/>
  <c r="J3974" i="3"/>
  <c r="I3974" i="3"/>
  <c r="E3974" i="3"/>
  <c r="D3974" i="3"/>
  <c r="B3974" i="3"/>
  <c r="J3973" i="3"/>
  <c r="I3973" i="3"/>
  <c r="E3973" i="3"/>
  <c r="D3973" i="3"/>
  <c r="B3973" i="3"/>
  <c r="J3972" i="3"/>
  <c r="I3972" i="3"/>
  <c r="E3972" i="3"/>
  <c r="D3972" i="3"/>
  <c r="B3972" i="3"/>
  <c r="J3971" i="3"/>
  <c r="I3971" i="3"/>
  <c r="E3971" i="3"/>
  <c r="D3971" i="3"/>
  <c r="B3971" i="3"/>
  <c r="J3970" i="3"/>
  <c r="I3970" i="3"/>
  <c r="E3970" i="3"/>
  <c r="D3970" i="3"/>
  <c r="B3970" i="3"/>
  <c r="J3969" i="3"/>
  <c r="I3969" i="3"/>
  <c r="E3969" i="3"/>
  <c r="D3969" i="3"/>
  <c r="B3969" i="3"/>
  <c r="J3968" i="3"/>
  <c r="I3968" i="3"/>
  <c r="E3968" i="3"/>
  <c r="D3968" i="3"/>
  <c r="B3968" i="3"/>
  <c r="J3967" i="3"/>
  <c r="I3967" i="3"/>
  <c r="E3967" i="3"/>
  <c r="D3967" i="3"/>
  <c r="B3967" i="3"/>
  <c r="J3966" i="3"/>
  <c r="I3966" i="3"/>
  <c r="E3966" i="3"/>
  <c r="D3966" i="3"/>
  <c r="B3966" i="3"/>
  <c r="J3965" i="3"/>
  <c r="I3965" i="3"/>
  <c r="E3965" i="3"/>
  <c r="D3965" i="3"/>
  <c r="B3965" i="3"/>
  <c r="J3964" i="3"/>
  <c r="I3964" i="3"/>
  <c r="E3964" i="3"/>
  <c r="D3964" i="3"/>
  <c r="B3964" i="3"/>
  <c r="J3963" i="3"/>
  <c r="I3963" i="3"/>
  <c r="E3963" i="3"/>
  <c r="D3963" i="3"/>
  <c r="B3963" i="3"/>
  <c r="J3962" i="3"/>
  <c r="I3962" i="3"/>
  <c r="E3962" i="3"/>
  <c r="D3962" i="3"/>
  <c r="B3962" i="3"/>
  <c r="J3961" i="3"/>
  <c r="I3961" i="3"/>
  <c r="E3961" i="3"/>
  <c r="D3961" i="3"/>
  <c r="B3961" i="3"/>
  <c r="J3960" i="3"/>
  <c r="I3960" i="3"/>
  <c r="E3960" i="3"/>
  <c r="D3960" i="3"/>
  <c r="B3960" i="3"/>
  <c r="J3957" i="3"/>
  <c r="A3954" i="3"/>
  <c r="J3953" i="3"/>
  <c r="I3953" i="3"/>
  <c r="E3953" i="3"/>
  <c r="D3953" i="3"/>
  <c r="B3953" i="3"/>
  <c r="J3952" i="3"/>
  <c r="I3952" i="3"/>
  <c r="E3952" i="3"/>
  <c r="D3952" i="3"/>
  <c r="B3952" i="3"/>
  <c r="J3951" i="3"/>
  <c r="I3951" i="3"/>
  <c r="E3951" i="3"/>
  <c r="D3951" i="3"/>
  <c r="B3951" i="3"/>
  <c r="J3950" i="3"/>
  <c r="I3950" i="3"/>
  <c r="E3950" i="3"/>
  <c r="D3950" i="3"/>
  <c r="B3950" i="3"/>
  <c r="J3949" i="3"/>
  <c r="I3949" i="3"/>
  <c r="E3949" i="3"/>
  <c r="D3949" i="3"/>
  <c r="B3949" i="3"/>
  <c r="J3948" i="3"/>
  <c r="I3948" i="3"/>
  <c r="E3948" i="3"/>
  <c r="D3948" i="3"/>
  <c r="B3948" i="3"/>
  <c r="J3947" i="3"/>
  <c r="I3947" i="3"/>
  <c r="E3947" i="3"/>
  <c r="D3947" i="3"/>
  <c r="B3947" i="3"/>
  <c r="J3946" i="3"/>
  <c r="I3946" i="3"/>
  <c r="E3946" i="3"/>
  <c r="D3946" i="3"/>
  <c r="B3946" i="3"/>
  <c r="J3945" i="3"/>
  <c r="I3945" i="3"/>
  <c r="E3945" i="3"/>
  <c r="D3945" i="3"/>
  <c r="B3945" i="3"/>
  <c r="J3944" i="3"/>
  <c r="I3944" i="3"/>
  <c r="E3944" i="3"/>
  <c r="D3944" i="3"/>
  <c r="B3944" i="3"/>
  <c r="J3943" i="3"/>
  <c r="I3943" i="3"/>
  <c r="E3943" i="3"/>
  <c r="D3943" i="3"/>
  <c r="B3943" i="3"/>
  <c r="J3942" i="3"/>
  <c r="I3942" i="3"/>
  <c r="E3942" i="3"/>
  <c r="D3942" i="3"/>
  <c r="B3942" i="3"/>
  <c r="J3941" i="3"/>
  <c r="I3941" i="3"/>
  <c r="E3941" i="3"/>
  <c r="D3941" i="3"/>
  <c r="B3941" i="3"/>
  <c r="J3940" i="3"/>
  <c r="I3940" i="3"/>
  <c r="E3940" i="3"/>
  <c r="D3940" i="3"/>
  <c r="B3940" i="3"/>
  <c r="J3939" i="3"/>
  <c r="I3939" i="3"/>
  <c r="E3939" i="3"/>
  <c r="D3939" i="3"/>
  <c r="B3939" i="3"/>
  <c r="J3936" i="3"/>
  <c r="A3933" i="3"/>
  <c r="J3932" i="3"/>
  <c r="I3932" i="3"/>
  <c r="E3932" i="3"/>
  <c r="D3932" i="3"/>
  <c r="B3932" i="3"/>
  <c r="J3931" i="3"/>
  <c r="I3931" i="3"/>
  <c r="E3931" i="3"/>
  <c r="D3931" i="3"/>
  <c r="B3931" i="3"/>
  <c r="J3930" i="3"/>
  <c r="I3930" i="3"/>
  <c r="E3930" i="3"/>
  <c r="D3930" i="3"/>
  <c r="B3930" i="3"/>
  <c r="J3929" i="3"/>
  <c r="I3929" i="3"/>
  <c r="E3929" i="3"/>
  <c r="D3929" i="3"/>
  <c r="B3929" i="3"/>
  <c r="J3928" i="3"/>
  <c r="I3928" i="3"/>
  <c r="E3928" i="3"/>
  <c r="D3928" i="3"/>
  <c r="B3928" i="3"/>
  <c r="J3927" i="3"/>
  <c r="I3927" i="3"/>
  <c r="E3927" i="3"/>
  <c r="D3927" i="3"/>
  <c r="B3927" i="3"/>
  <c r="J3926" i="3"/>
  <c r="I3926" i="3"/>
  <c r="E3926" i="3"/>
  <c r="D3926" i="3"/>
  <c r="B3926" i="3"/>
  <c r="J3925" i="3"/>
  <c r="I3925" i="3"/>
  <c r="E3925" i="3"/>
  <c r="D3925" i="3"/>
  <c r="B3925" i="3"/>
  <c r="J3924" i="3"/>
  <c r="I3924" i="3"/>
  <c r="E3924" i="3"/>
  <c r="D3924" i="3"/>
  <c r="B3924" i="3"/>
  <c r="J3923" i="3"/>
  <c r="I3923" i="3"/>
  <c r="E3923" i="3"/>
  <c r="D3923" i="3"/>
  <c r="B3923" i="3"/>
  <c r="J3922" i="3"/>
  <c r="I3922" i="3"/>
  <c r="E3922" i="3"/>
  <c r="D3922" i="3"/>
  <c r="B3922" i="3"/>
  <c r="J3921" i="3"/>
  <c r="I3921" i="3"/>
  <c r="E3921" i="3"/>
  <c r="D3921" i="3"/>
  <c r="B3921" i="3"/>
  <c r="J3920" i="3"/>
  <c r="I3920" i="3"/>
  <c r="E3920" i="3"/>
  <c r="D3920" i="3"/>
  <c r="B3920" i="3"/>
  <c r="J3919" i="3"/>
  <c r="I3919" i="3"/>
  <c r="E3919" i="3"/>
  <c r="D3919" i="3"/>
  <c r="B3919" i="3"/>
  <c r="J3918" i="3"/>
  <c r="I3918" i="3"/>
  <c r="E3918" i="3"/>
  <c r="D3918" i="3"/>
  <c r="B3918" i="3"/>
  <c r="J3915" i="3"/>
  <c r="A3912" i="3"/>
  <c r="J3911" i="3"/>
  <c r="I3911" i="3"/>
  <c r="E3911" i="3"/>
  <c r="D3911" i="3"/>
  <c r="B3911" i="3"/>
  <c r="J3910" i="3"/>
  <c r="I3910" i="3"/>
  <c r="E3910" i="3"/>
  <c r="D3910" i="3"/>
  <c r="B3910" i="3"/>
  <c r="J3909" i="3"/>
  <c r="I3909" i="3"/>
  <c r="E3909" i="3"/>
  <c r="D3909" i="3"/>
  <c r="B3909" i="3"/>
  <c r="J3908" i="3"/>
  <c r="I3908" i="3"/>
  <c r="E3908" i="3"/>
  <c r="D3908" i="3"/>
  <c r="B3908" i="3"/>
  <c r="J3907" i="3"/>
  <c r="I3907" i="3"/>
  <c r="E3907" i="3"/>
  <c r="D3907" i="3"/>
  <c r="B3907" i="3"/>
  <c r="J3906" i="3"/>
  <c r="I3906" i="3"/>
  <c r="E3906" i="3"/>
  <c r="D3906" i="3"/>
  <c r="B3906" i="3"/>
  <c r="J3905" i="3"/>
  <c r="I3905" i="3"/>
  <c r="E3905" i="3"/>
  <c r="D3905" i="3"/>
  <c r="B3905" i="3"/>
  <c r="J3904" i="3"/>
  <c r="I3904" i="3"/>
  <c r="E3904" i="3"/>
  <c r="D3904" i="3"/>
  <c r="B3904" i="3"/>
  <c r="J3903" i="3"/>
  <c r="I3903" i="3"/>
  <c r="E3903" i="3"/>
  <c r="D3903" i="3"/>
  <c r="B3903" i="3"/>
  <c r="J3902" i="3"/>
  <c r="I3902" i="3"/>
  <c r="E3902" i="3"/>
  <c r="D3902" i="3"/>
  <c r="B3902" i="3"/>
  <c r="J3901" i="3"/>
  <c r="I3901" i="3"/>
  <c r="E3901" i="3"/>
  <c r="D3901" i="3"/>
  <c r="B3901" i="3"/>
  <c r="J3900" i="3"/>
  <c r="I3900" i="3"/>
  <c r="E3900" i="3"/>
  <c r="D3900" i="3"/>
  <c r="B3900" i="3"/>
  <c r="J3899" i="3"/>
  <c r="I3899" i="3"/>
  <c r="E3899" i="3"/>
  <c r="D3899" i="3"/>
  <c r="B3899" i="3"/>
  <c r="J3898" i="3"/>
  <c r="I3898" i="3"/>
  <c r="E3898" i="3"/>
  <c r="D3898" i="3"/>
  <c r="B3898" i="3"/>
  <c r="J3897" i="3"/>
  <c r="I3897" i="3"/>
  <c r="E3897" i="3"/>
  <c r="D3897" i="3"/>
  <c r="B3897" i="3"/>
  <c r="J3894" i="3"/>
  <c r="A3891" i="3"/>
  <c r="J3890" i="3"/>
  <c r="I3890" i="3"/>
  <c r="E3890" i="3"/>
  <c r="D3890" i="3"/>
  <c r="B3890" i="3"/>
  <c r="J3889" i="3"/>
  <c r="I3889" i="3"/>
  <c r="E3889" i="3"/>
  <c r="D3889" i="3"/>
  <c r="B3889" i="3"/>
  <c r="J3888" i="3"/>
  <c r="I3888" i="3"/>
  <c r="E3888" i="3"/>
  <c r="D3888" i="3"/>
  <c r="B3888" i="3"/>
  <c r="J3887" i="3"/>
  <c r="I3887" i="3"/>
  <c r="E3887" i="3"/>
  <c r="D3887" i="3"/>
  <c r="B3887" i="3"/>
  <c r="J3886" i="3"/>
  <c r="I3886" i="3"/>
  <c r="E3886" i="3"/>
  <c r="D3886" i="3"/>
  <c r="B3886" i="3"/>
  <c r="J3885" i="3"/>
  <c r="I3885" i="3"/>
  <c r="E3885" i="3"/>
  <c r="D3885" i="3"/>
  <c r="B3885" i="3"/>
  <c r="J3884" i="3"/>
  <c r="I3884" i="3"/>
  <c r="E3884" i="3"/>
  <c r="D3884" i="3"/>
  <c r="B3884" i="3"/>
  <c r="J3883" i="3"/>
  <c r="I3883" i="3"/>
  <c r="E3883" i="3"/>
  <c r="D3883" i="3"/>
  <c r="B3883" i="3"/>
  <c r="J3882" i="3"/>
  <c r="I3882" i="3"/>
  <c r="E3882" i="3"/>
  <c r="D3882" i="3"/>
  <c r="B3882" i="3"/>
  <c r="J3881" i="3"/>
  <c r="I3881" i="3"/>
  <c r="E3881" i="3"/>
  <c r="D3881" i="3"/>
  <c r="B3881" i="3"/>
  <c r="J3880" i="3"/>
  <c r="I3880" i="3"/>
  <c r="E3880" i="3"/>
  <c r="D3880" i="3"/>
  <c r="B3880" i="3"/>
  <c r="J3879" i="3"/>
  <c r="I3879" i="3"/>
  <c r="E3879" i="3"/>
  <c r="D3879" i="3"/>
  <c r="B3879" i="3"/>
  <c r="J3878" i="3"/>
  <c r="I3878" i="3"/>
  <c r="E3878" i="3"/>
  <c r="D3878" i="3"/>
  <c r="B3878" i="3"/>
  <c r="J3877" i="3"/>
  <c r="I3877" i="3"/>
  <c r="E3877" i="3"/>
  <c r="D3877" i="3"/>
  <c r="B3877" i="3"/>
  <c r="J3876" i="3"/>
  <c r="I3876" i="3"/>
  <c r="E3876" i="3"/>
  <c r="D3876" i="3"/>
  <c r="B3876" i="3"/>
  <c r="J3873" i="3"/>
  <c r="A3870" i="3"/>
  <c r="J3869" i="3"/>
  <c r="I3869" i="3"/>
  <c r="E3869" i="3"/>
  <c r="D3869" i="3"/>
  <c r="B3869" i="3"/>
  <c r="J3868" i="3"/>
  <c r="I3868" i="3"/>
  <c r="E3868" i="3"/>
  <c r="D3868" i="3"/>
  <c r="B3868" i="3"/>
  <c r="J3867" i="3"/>
  <c r="I3867" i="3"/>
  <c r="E3867" i="3"/>
  <c r="D3867" i="3"/>
  <c r="B3867" i="3"/>
  <c r="J3866" i="3"/>
  <c r="I3866" i="3"/>
  <c r="E3866" i="3"/>
  <c r="D3866" i="3"/>
  <c r="B3866" i="3"/>
  <c r="J3865" i="3"/>
  <c r="I3865" i="3"/>
  <c r="E3865" i="3"/>
  <c r="D3865" i="3"/>
  <c r="B3865" i="3"/>
  <c r="J3864" i="3"/>
  <c r="I3864" i="3"/>
  <c r="E3864" i="3"/>
  <c r="D3864" i="3"/>
  <c r="B3864" i="3"/>
  <c r="J3863" i="3"/>
  <c r="I3863" i="3"/>
  <c r="E3863" i="3"/>
  <c r="D3863" i="3"/>
  <c r="B3863" i="3"/>
  <c r="J3862" i="3"/>
  <c r="I3862" i="3"/>
  <c r="E3862" i="3"/>
  <c r="D3862" i="3"/>
  <c r="B3862" i="3"/>
  <c r="J3861" i="3"/>
  <c r="I3861" i="3"/>
  <c r="E3861" i="3"/>
  <c r="D3861" i="3"/>
  <c r="B3861" i="3"/>
  <c r="J3860" i="3"/>
  <c r="I3860" i="3"/>
  <c r="E3860" i="3"/>
  <c r="D3860" i="3"/>
  <c r="B3860" i="3"/>
  <c r="J3859" i="3"/>
  <c r="I3859" i="3"/>
  <c r="E3859" i="3"/>
  <c r="D3859" i="3"/>
  <c r="B3859" i="3"/>
  <c r="J3858" i="3"/>
  <c r="I3858" i="3"/>
  <c r="E3858" i="3"/>
  <c r="D3858" i="3"/>
  <c r="B3858" i="3"/>
  <c r="J3857" i="3"/>
  <c r="I3857" i="3"/>
  <c r="E3857" i="3"/>
  <c r="D3857" i="3"/>
  <c r="B3857" i="3"/>
  <c r="J3856" i="3"/>
  <c r="I3856" i="3"/>
  <c r="E3856" i="3"/>
  <c r="D3856" i="3"/>
  <c r="B3856" i="3"/>
  <c r="J3855" i="3"/>
  <c r="I3855" i="3"/>
  <c r="E3855" i="3"/>
  <c r="D3855" i="3"/>
  <c r="B3855" i="3"/>
  <c r="J3852" i="3"/>
  <c r="A3849" i="3"/>
  <c r="J3848" i="3"/>
  <c r="I3848" i="3"/>
  <c r="E3848" i="3"/>
  <c r="D3848" i="3"/>
  <c r="B3848" i="3"/>
  <c r="J3847" i="3"/>
  <c r="I3847" i="3"/>
  <c r="E3847" i="3"/>
  <c r="D3847" i="3"/>
  <c r="B3847" i="3"/>
  <c r="J3846" i="3"/>
  <c r="I3846" i="3"/>
  <c r="E3846" i="3"/>
  <c r="D3846" i="3"/>
  <c r="B3846" i="3"/>
  <c r="J3845" i="3"/>
  <c r="I3845" i="3"/>
  <c r="E3845" i="3"/>
  <c r="D3845" i="3"/>
  <c r="B3845" i="3"/>
  <c r="J3844" i="3"/>
  <c r="I3844" i="3"/>
  <c r="E3844" i="3"/>
  <c r="D3844" i="3"/>
  <c r="B3844" i="3"/>
  <c r="J3843" i="3"/>
  <c r="I3843" i="3"/>
  <c r="E3843" i="3"/>
  <c r="D3843" i="3"/>
  <c r="B3843" i="3"/>
  <c r="J3842" i="3"/>
  <c r="I3842" i="3"/>
  <c r="E3842" i="3"/>
  <c r="D3842" i="3"/>
  <c r="B3842" i="3"/>
  <c r="J3841" i="3"/>
  <c r="I3841" i="3"/>
  <c r="E3841" i="3"/>
  <c r="D3841" i="3"/>
  <c r="B3841" i="3"/>
  <c r="J3840" i="3"/>
  <c r="I3840" i="3"/>
  <c r="E3840" i="3"/>
  <c r="D3840" i="3"/>
  <c r="B3840" i="3"/>
  <c r="J3839" i="3"/>
  <c r="I3839" i="3"/>
  <c r="E3839" i="3"/>
  <c r="D3839" i="3"/>
  <c r="B3839" i="3"/>
  <c r="J3838" i="3"/>
  <c r="I3838" i="3"/>
  <c r="E3838" i="3"/>
  <c r="D3838" i="3"/>
  <c r="B3838" i="3"/>
  <c r="J3837" i="3"/>
  <c r="I3837" i="3"/>
  <c r="E3837" i="3"/>
  <c r="D3837" i="3"/>
  <c r="B3837" i="3"/>
  <c r="J3836" i="3"/>
  <c r="I3836" i="3"/>
  <c r="E3836" i="3"/>
  <c r="D3836" i="3"/>
  <c r="B3836" i="3"/>
  <c r="J3835" i="3"/>
  <c r="I3835" i="3"/>
  <c r="E3835" i="3"/>
  <c r="D3835" i="3"/>
  <c r="B3835" i="3"/>
  <c r="J3834" i="3"/>
  <c r="I3834" i="3"/>
  <c r="E3834" i="3"/>
  <c r="D3834" i="3"/>
  <c r="B3834" i="3"/>
  <c r="J3831" i="3"/>
  <c r="A3828" i="3"/>
  <c r="J3827" i="3"/>
  <c r="I3827" i="3"/>
  <c r="E3827" i="3"/>
  <c r="D3827" i="3"/>
  <c r="B3827" i="3"/>
  <c r="J3826" i="3"/>
  <c r="I3826" i="3"/>
  <c r="E3826" i="3"/>
  <c r="D3826" i="3"/>
  <c r="B3826" i="3"/>
  <c r="J3825" i="3"/>
  <c r="I3825" i="3"/>
  <c r="E3825" i="3"/>
  <c r="D3825" i="3"/>
  <c r="B3825" i="3"/>
  <c r="J3824" i="3"/>
  <c r="I3824" i="3"/>
  <c r="E3824" i="3"/>
  <c r="D3824" i="3"/>
  <c r="B3824" i="3"/>
  <c r="J3823" i="3"/>
  <c r="I3823" i="3"/>
  <c r="E3823" i="3"/>
  <c r="D3823" i="3"/>
  <c r="B3823" i="3"/>
  <c r="J3822" i="3"/>
  <c r="I3822" i="3"/>
  <c r="E3822" i="3"/>
  <c r="D3822" i="3"/>
  <c r="B3822" i="3"/>
  <c r="J3821" i="3"/>
  <c r="I3821" i="3"/>
  <c r="E3821" i="3"/>
  <c r="D3821" i="3"/>
  <c r="B3821" i="3"/>
  <c r="J3820" i="3"/>
  <c r="I3820" i="3"/>
  <c r="E3820" i="3"/>
  <c r="D3820" i="3"/>
  <c r="B3820" i="3"/>
  <c r="J3819" i="3"/>
  <c r="I3819" i="3"/>
  <c r="E3819" i="3"/>
  <c r="D3819" i="3"/>
  <c r="B3819" i="3"/>
  <c r="J3818" i="3"/>
  <c r="I3818" i="3"/>
  <c r="E3818" i="3"/>
  <c r="D3818" i="3"/>
  <c r="B3818" i="3"/>
  <c r="J3817" i="3"/>
  <c r="I3817" i="3"/>
  <c r="E3817" i="3"/>
  <c r="D3817" i="3"/>
  <c r="B3817" i="3"/>
  <c r="J3816" i="3"/>
  <c r="I3816" i="3"/>
  <c r="E3816" i="3"/>
  <c r="D3816" i="3"/>
  <c r="B3816" i="3"/>
  <c r="J3815" i="3"/>
  <c r="I3815" i="3"/>
  <c r="E3815" i="3"/>
  <c r="D3815" i="3"/>
  <c r="B3815" i="3"/>
  <c r="J3814" i="3"/>
  <c r="I3814" i="3"/>
  <c r="E3814" i="3"/>
  <c r="D3814" i="3"/>
  <c r="B3814" i="3"/>
  <c r="J3813" i="3"/>
  <c r="I3813" i="3"/>
  <c r="E3813" i="3"/>
  <c r="D3813" i="3"/>
  <c r="B3813" i="3"/>
  <c r="J3810" i="3"/>
  <c r="A3807" i="3"/>
  <c r="J3806" i="3"/>
  <c r="I3806" i="3"/>
  <c r="E3806" i="3"/>
  <c r="D3806" i="3"/>
  <c r="B3806" i="3"/>
  <c r="J3805" i="3"/>
  <c r="I3805" i="3"/>
  <c r="E3805" i="3"/>
  <c r="D3805" i="3"/>
  <c r="B3805" i="3"/>
  <c r="J3804" i="3"/>
  <c r="I3804" i="3"/>
  <c r="E3804" i="3"/>
  <c r="D3804" i="3"/>
  <c r="B3804" i="3"/>
  <c r="J3803" i="3"/>
  <c r="I3803" i="3"/>
  <c r="E3803" i="3"/>
  <c r="D3803" i="3"/>
  <c r="B3803" i="3"/>
  <c r="J3802" i="3"/>
  <c r="I3802" i="3"/>
  <c r="E3802" i="3"/>
  <c r="D3802" i="3"/>
  <c r="B3802" i="3"/>
  <c r="J3801" i="3"/>
  <c r="I3801" i="3"/>
  <c r="E3801" i="3"/>
  <c r="D3801" i="3"/>
  <c r="B3801" i="3"/>
  <c r="J3800" i="3"/>
  <c r="I3800" i="3"/>
  <c r="E3800" i="3"/>
  <c r="D3800" i="3"/>
  <c r="B3800" i="3"/>
  <c r="J3799" i="3"/>
  <c r="I3799" i="3"/>
  <c r="E3799" i="3"/>
  <c r="D3799" i="3"/>
  <c r="B3799" i="3"/>
  <c r="J3798" i="3"/>
  <c r="I3798" i="3"/>
  <c r="E3798" i="3"/>
  <c r="D3798" i="3"/>
  <c r="B3798" i="3"/>
  <c r="J3797" i="3"/>
  <c r="I3797" i="3"/>
  <c r="E3797" i="3"/>
  <c r="D3797" i="3"/>
  <c r="B3797" i="3"/>
  <c r="J3796" i="3"/>
  <c r="I3796" i="3"/>
  <c r="E3796" i="3"/>
  <c r="D3796" i="3"/>
  <c r="B3796" i="3"/>
  <c r="J3795" i="3"/>
  <c r="I3795" i="3"/>
  <c r="E3795" i="3"/>
  <c r="D3795" i="3"/>
  <c r="B3795" i="3"/>
  <c r="J3794" i="3"/>
  <c r="I3794" i="3"/>
  <c r="E3794" i="3"/>
  <c r="D3794" i="3"/>
  <c r="B3794" i="3"/>
  <c r="J3793" i="3"/>
  <c r="I3793" i="3"/>
  <c r="E3793" i="3"/>
  <c r="D3793" i="3"/>
  <c r="B3793" i="3"/>
  <c r="J3792" i="3"/>
  <c r="I3792" i="3"/>
  <c r="E3792" i="3"/>
  <c r="D3792" i="3"/>
  <c r="B3792" i="3"/>
  <c r="J3789" i="3"/>
  <c r="A3786" i="3"/>
  <c r="J3785" i="3"/>
  <c r="I3785" i="3"/>
  <c r="E3785" i="3"/>
  <c r="D3785" i="3"/>
  <c r="B3785" i="3"/>
  <c r="J3784" i="3"/>
  <c r="I3784" i="3"/>
  <c r="E3784" i="3"/>
  <c r="D3784" i="3"/>
  <c r="B3784" i="3"/>
  <c r="J3783" i="3"/>
  <c r="I3783" i="3"/>
  <c r="E3783" i="3"/>
  <c r="D3783" i="3"/>
  <c r="B3783" i="3"/>
  <c r="J3782" i="3"/>
  <c r="I3782" i="3"/>
  <c r="E3782" i="3"/>
  <c r="D3782" i="3"/>
  <c r="B3782" i="3"/>
  <c r="J3781" i="3"/>
  <c r="I3781" i="3"/>
  <c r="E3781" i="3"/>
  <c r="D3781" i="3"/>
  <c r="B3781" i="3"/>
  <c r="J3780" i="3"/>
  <c r="I3780" i="3"/>
  <c r="E3780" i="3"/>
  <c r="D3780" i="3"/>
  <c r="B3780" i="3"/>
  <c r="J3779" i="3"/>
  <c r="I3779" i="3"/>
  <c r="E3779" i="3"/>
  <c r="D3779" i="3"/>
  <c r="B3779" i="3"/>
  <c r="J3778" i="3"/>
  <c r="I3778" i="3"/>
  <c r="E3778" i="3"/>
  <c r="D3778" i="3"/>
  <c r="B3778" i="3"/>
  <c r="J3777" i="3"/>
  <c r="I3777" i="3"/>
  <c r="E3777" i="3"/>
  <c r="D3777" i="3"/>
  <c r="B3777" i="3"/>
  <c r="J3776" i="3"/>
  <c r="I3776" i="3"/>
  <c r="E3776" i="3"/>
  <c r="D3776" i="3"/>
  <c r="B3776" i="3"/>
  <c r="J3775" i="3"/>
  <c r="I3775" i="3"/>
  <c r="E3775" i="3"/>
  <c r="D3775" i="3"/>
  <c r="B3775" i="3"/>
  <c r="J3774" i="3"/>
  <c r="I3774" i="3"/>
  <c r="E3774" i="3"/>
  <c r="D3774" i="3"/>
  <c r="B3774" i="3"/>
  <c r="J3773" i="3"/>
  <c r="I3773" i="3"/>
  <c r="E3773" i="3"/>
  <c r="D3773" i="3"/>
  <c r="B3773" i="3"/>
  <c r="J3772" i="3"/>
  <c r="I3772" i="3"/>
  <c r="E3772" i="3"/>
  <c r="D3772" i="3"/>
  <c r="B3772" i="3"/>
  <c r="J3771" i="3"/>
  <c r="I3771" i="3"/>
  <c r="E3771" i="3"/>
  <c r="D3771" i="3"/>
  <c r="B3771" i="3"/>
  <c r="J3768" i="3"/>
  <c r="A3765" i="3"/>
  <c r="J3764" i="3"/>
  <c r="I3764" i="3"/>
  <c r="E3764" i="3"/>
  <c r="D3764" i="3"/>
  <c r="B3764" i="3"/>
  <c r="J3763" i="3"/>
  <c r="I3763" i="3"/>
  <c r="E3763" i="3"/>
  <c r="D3763" i="3"/>
  <c r="B3763" i="3"/>
  <c r="J3762" i="3"/>
  <c r="I3762" i="3"/>
  <c r="E3762" i="3"/>
  <c r="D3762" i="3"/>
  <c r="B3762" i="3"/>
  <c r="J3761" i="3"/>
  <c r="I3761" i="3"/>
  <c r="E3761" i="3"/>
  <c r="D3761" i="3"/>
  <c r="B3761" i="3"/>
  <c r="J3760" i="3"/>
  <c r="I3760" i="3"/>
  <c r="E3760" i="3"/>
  <c r="D3760" i="3"/>
  <c r="B3760" i="3"/>
  <c r="J3759" i="3"/>
  <c r="I3759" i="3"/>
  <c r="E3759" i="3"/>
  <c r="D3759" i="3"/>
  <c r="B3759" i="3"/>
  <c r="J3758" i="3"/>
  <c r="I3758" i="3"/>
  <c r="E3758" i="3"/>
  <c r="D3758" i="3"/>
  <c r="B3758" i="3"/>
  <c r="J3757" i="3"/>
  <c r="I3757" i="3"/>
  <c r="E3757" i="3"/>
  <c r="D3757" i="3"/>
  <c r="B3757" i="3"/>
  <c r="J3756" i="3"/>
  <c r="I3756" i="3"/>
  <c r="E3756" i="3"/>
  <c r="D3756" i="3"/>
  <c r="B3756" i="3"/>
  <c r="J3755" i="3"/>
  <c r="I3755" i="3"/>
  <c r="E3755" i="3"/>
  <c r="D3755" i="3"/>
  <c r="B3755" i="3"/>
  <c r="J3754" i="3"/>
  <c r="I3754" i="3"/>
  <c r="E3754" i="3"/>
  <c r="D3754" i="3"/>
  <c r="B3754" i="3"/>
  <c r="J3753" i="3"/>
  <c r="I3753" i="3"/>
  <c r="E3753" i="3"/>
  <c r="D3753" i="3"/>
  <c r="B3753" i="3"/>
  <c r="J3752" i="3"/>
  <c r="I3752" i="3"/>
  <c r="E3752" i="3"/>
  <c r="D3752" i="3"/>
  <c r="B3752" i="3"/>
  <c r="J3751" i="3"/>
  <c r="I3751" i="3"/>
  <c r="E3751" i="3"/>
  <c r="D3751" i="3"/>
  <c r="B3751" i="3"/>
  <c r="J3750" i="3"/>
  <c r="I3750" i="3"/>
  <c r="E3750" i="3"/>
  <c r="D3750" i="3"/>
  <c r="B3750" i="3"/>
  <c r="J3747" i="3"/>
  <c r="A3744" i="3"/>
  <c r="J3743" i="3"/>
  <c r="I3743" i="3"/>
  <c r="E3743" i="3"/>
  <c r="D3743" i="3"/>
  <c r="B3743" i="3"/>
  <c r="J3742" i="3"/>
  <c r="I3742" i="3"/>
  <c r="E3742" i="3"/>
  <c r="D3742" i="3"/>
  <c r="B3742" i="3"/>
  <c r="J3741" i="3"/>
  <c r="I3741" i="3"/>
  <c r="E3741" i="3"/>
  <c r="D3741" i="3"/>
  <c r="B3741" i="3"/>
  <c r="J3740" i="3"/>
  <c r="I3740" i="3"/>
  <c r="E3740" i="3"/>
  <c r="D3740" i="3"/>
  <c r="B3740" i="3"/>
  <c r="J3739" i="3"/>
  <c r="I3739" i="3"/>
  <c r="E3739" i="3"/>
  <c r="D3739" i="3"/>
  <c r="B3739" i="3"/>
  <c r="J3738" i="3"/>
  <c r="I3738" i="3"/>
  <c r="E3738" i="3"/>
  <c r="D3738" i="3"/>
  <c r="B3738" i="3"/>
  <c r="J3737" i="3"/>
  <c r="I3737" i="3"/>
  <c r="E3737" i="3"/>
  <c r="D3737" i="3"/>
  <c r="B3737" i="3"/>
  <c r="J3736" i="3"/>
  <c r="I3736" i="3"/>
  <c r="E3736" i="3"/>
  <c r="D3736" i="3"/>
  <c r="B3736" i="3"/>
  <c r="J3735" i="3"/>
  <c r="I3735" i="3"/>
  <c r="E3735" i="3"/>
  <c r="D3735" i="3"/>
  <c r="B3735" i="3"/>
  <c r="J3734" i="3"/>
  <c r="I3734" i="3"/>
  <c r="E3734" i="3"/>
  <c r="D3734" i="3"/>
  <c r="B3734" i="3"/>
  <c r="J3733" i="3"/>
  <c r="I3733" i="3"/>
  <c r="E3733" i="3"/>
  <c r="D3733" i="3"/>
  <c r="B3733" i="3"/>
  <c r="J3732" i="3"/>
  <c r="I3732" i="3"/>
  <c r="E3732" i="3"/>
  <c r="D3732" i="3"/>
  <c r="B3732" i="3"/>
  <c r="J3731" i="3"/>
  <c r="I3731" i="3"/>
  <c r="E3731" i="3"/>
  <c r="D3731" i="3"/>
  <c r="B3731" i="3"/>
  <c r="J3730" i="3"/>
  <c r="I3730" i="3"/>
  <c r="E3730" i="3"/>
  <c r="D3730" i="3"/>
  <c r="B3730" i="3"/>
  <c r="J3729" i="3"/>
  <c r="I3729" i="3"/>
  <c r="E3729" i="3"/>
  <c r="D3729" i="3"/>
  <c r="B3729" i="3"/>
  <c r="J3726" i="3"/>
  <c r="A3723" i="3"/>
  <c r="J3722" i="3"/>
  <c r="I3722" i="3"/>
  <c r="E3722" i="3"/>
  <c r="D3722" i="3"/>
  <c r="B3722" i="3"/>
  <c r="J3721" i="3"/>
  <c r="I3721" i="3"/>
  <c r="E3721" i="3"/>
  <c r="D3721" i="3"/>
  <c r="B3721" i="3"/>
  <c r="J3720" i="3"/>
  <c r="I3720" i="3"/>
  <c r="E3720" i="3"/>
  <c r="D3720" i="3"/>
  <c r="B3720" i="3"/>
  <c r="J3719" i="3"/>
  <c r="I3719" i="3"/>
  <c r="E3719" i="3"/>
  <c r="D3719" i="3"/>
  <c r="B3719" i="3"/>
  <c r="J3718" i="3"/>
  <c r="I3718" i="3"/>
  <c r="E3718" i="3"/>
  <c r="D3718" i="3"/>
  <c r="B3718" i="3"/>
  <c r="J3717" i="3"/>
  <c r="I3717" i="3"/>
  <c r="E3717" i="3"/>
  <c r="D3717" i="3"/>
  <c r="B3717" i="3"/>
  <c r="J3716" i="3"/>
  <c r="I3716" i="3"/>
  <c r="E3716" i="3"/>
  <c r="D3716" i="3"/>
  <c r="B3716" i="3"/>
  <c r="J3715" i="3"/>
  <c r="I3715" i="3"/>
  <c r="E3715" i="3"/>
  <c r="D3715" i="3"/>
  <c r="B3715" i="3"/>
  <c r="J3714" i="3"/>
  <c r="I3714" i="3"/>
  <c r="E3714" i="3"/>
  <c r="D3714" i="3"/>
  <c r="B3714" i="3"/>
  <c r="J3713" i="3"/>
  <c r="I3713" i="3"/>
  <c r="E3713" i="3"/>
  <c r="D3713" i="3"/>
  <c r="B3713" i="3"/>
  <c r="J3712" i="3"/>
  <c r="I3712" i="3"/>
  <c r="E3712" i="3"/>
  <c r="D3712" i="3"/>
  <c r="B3712" i="3"/>
  <c r="J3711" i="3"/>
  <c r="I3711" i="3"/>
  <c r="E3711" i="3"/>
  <c r="D3711" i="3"/>
  <c r="B3711" i="3"/>
  <c r="J3710" i="3"/>
  <c r="I3710" i="3"/>
  <c r="E3710" i="3"/>
  <c r="D3710" i="3"/>
  <c r="B3710" i="3"/>
  <c r="J3709" i="3"/>
  <c r="I3709" i="3"/>
  <c r="E3709" i="3"/>
  <c r="D3709" i="3"/>
  <c r="B3709" i="3"/>
  <c r="J3708" i="3"/>
  <c r="I3708" i="3"/>
  <c r="E3708" i="3"/>
  <c r="D3708" i="3"/>
  <c r="B3708" i="3"/>
  <c r="J3705" i="3"/>
  <c r="A3702" i="3"/>
  <c r="J3701" i="3"/>
  <c r="I3701" i="3"/>
  <c r="E3701" i="3"/>
  <c r="D3701" i="3"/>
  <c r="B3701" i="3"/>
  <c r="J3700" i="3"/>
  <c r="I3700" i="3"/>
  <c r="E3700" i="3"/>
  <c r="D3700" i="3"/>
  <c r="B3700" i="3"/>
  <c r="J3699" i="3"/>
  <c r="I3699" i="3"/>
  <c r="E3699" i="3"/>
  <c r="D3699" i="3"/>
  <c r="B3699" i="3"/>
  <c r="J3698" i="3"/>
  <c r="I3698" i="3"/>
  <c r="E3698" i="3"/>
  <c r="D3698" i="3"/>
  <c r="B3698" i="3"/>
  <c r="J3697" i="3"/>
  <c r="I3697" i="3"/>
  <c r="E3697" i="3"/>
  <c r="D3697" i="3"/>
  <c r="B3697" i="3"/>
  <c r="J3696" i="3"/>
  <c r="I3696" i="3"/>
  <c r="E3696" i="3"/>
  <c r="D3696" i="3"/>
  <c r="B3696" i="3"/>
  <c r="J3695" i="3"/>
  <c r="I3695" i="3"/>
  <c r="E3695" i="3"/>
  <c r="D3695" i="3"/>
  <c r="B3695" i="3"/>
  <c r="J3694" i="3"/>
  <c r="I3694" i="3"/>
  <c r="E3694" i="3"/>
  <c r="D3694" i="3"/>
  <c r="B3694" i="3"/>
  <c r="J3693" i="3"/>
  <c r="I3693" i="3"/>
  <c r="E3693" i="3"/>
  <c r="D3693" i="3"/>
  <c r="B3693" i="3"/>
  <c r="J3692" i="3"/>
  <c r="I3692" i="3"/>
  <c r="E3692" i="3"/>
  <c r="D3692" i="3"/>
  <c r="B3692" i="3"/>
  <c r="J3691" i="3"/>
  <c r="I3691" i="3"/>
  <c r="E3691" i="3"/>
  <c r="D3691" i="3"/>
  <c r="B3691" i="3"/>
  <c r="J3690" i="3"/>
  <c r="I3690" i="3"/>
  <c r="E3690" i="3"/>
  <c r="D3690" i="3"/>
  <c r="B3690" i="3"/>
  <c r="J3689" i="3"/>
  <c r="I3689" i="3"/>
  <c r="E3689" i="3"/>
  <c r="D3689" i="3"/>
  <c r="B3689" i="3"/>
  <c r="J3688" i="3"/>
  <c r="I3688" i="3"/>
  <c r="E3688" i="3"/>
  <c r="D3688" i="3"/>
  <c r="B3688" i="3"/>
  <c r="J3687" i="3"/>
  <c r="I3687" i="3"/>
  <c r="E3687" i="3"/>
  <c r="D3687" i="3"/>
  <c r="B3687" i="3"/>
  <c r="J3684" i="3"/>
  <c r="A3681" i="3"/>
  <c r="J3680" i="3"/>
  <c r="I3680" i="3"/>
  <c r="E3680" i="3"/>
  <c r="D3680" i="3"/>
  <c r="B3680" i="3"/>
  <c r="J3679" i="3"/>
  <c r="I3679" i="3"/>
  <c r="E3679" i="3"/>
  <c r="D3679" i="3"/>
  <c r="B3679" i="3"/>
  <c r="J3678" i="3"/>
  <c r="I3678" i="3"/>
  <c r="E3678" i="3"/>
  <c r="D3678" i="3"/>
  <c r="B3678" i="3"/>
  <c r="J3677" i="3"/>
  <c r="I3677" i="3"/>
  <c r="E3677" i="3"/>
  <c r="D3677" i="3"/>
  <c r="B3677" i="3"/>
  <c r="J3676" i="3"/>
  <c r="I3676" i="3"/>
  <c r="E3676" i="3"/>
  <c r="D3676" i="3"/>
  <c r="B3676" i="3"/>
  <c r="J3675" i="3"/>
  <c r="I3675" i="3"/>
  <c r="E3675" i="3"/>
  <c r="D3675" i="3"/>
  <c r="B3675" i="3"/>
  <c r="J3674" i="3"/>
  <c r="I3674" i="3"/>
  <c r="E3674" i="3"/>
  <c r="D3674" i="3"/>
  <c r="B3674" i="3"/>
  <c r="J3673" i="3"/>
  <c r="I3673" i="3"/>
  <c r="E3673" i="3"/>
  <c r="D3673" i="3"/>
  <c r="B3673" i="3"/>
  <c r="J3672" i="3"/>
  <c r="I3672" i="3"/>
  <c r="E3672" i="3"/>
  <c r="D3672" i="3"/>
  <c r="B3672" i="3"/>
  <c r="J3671" i="3"/>
  <c r="I3671" i="3"/>
  <c r="E3671" i="3"/>
  <c r="D3671" i="3"/>
  <c r="B3671" i="3"/>
  <c r="J3670" i="3"/>
  <c r="I3670" i="3"/>
  <c r="E3670" i="3"/>
  <c r="D3670" i="3"/>
  <c r="B3670" i="3"/>
  <c r="J3669" i="3"/>
  <c r="I3669" i="3"/>
  <c r="E3669" i="3"/>
  <c r="D3669" i="3"/>
  <c r="B3669" i="3"/>
  <c r="J3668" i="3"/>
  <c r="I3668" i="3"/>
  <c r="E3668" i="3"/>
  <c r="D3668" i="3"/>
  <c r="B3668" i="3"/>
  <c r="J3667" i="3"/>
  <c r="I3667" i="3"/>
  <c r="E3667" i="3"/>
  <c r="D3667" i="3"/>
  <c r="B3667" i="3"/>
  <c r="J3666" i="3"/>
  <c r="I3666" i="3"/>
  <c r="E3666" i="3"/>
  <c r="D3666" i="3"/>
  <c r="B3666" i="3"/>
  <c r="J3663" i="3"/>
  <c r="A3660" i="3"/>
  <c r="J3659" i="3"/>
  <c r="I3659" i="3"/>
  <c r="E3659" i="3"/>
  <c r="D3659" i="3"/>
  <c r="B3659" i="3"/>
  <c r="J3658" i="3"/>
  <c r="I3658" i="3"/>
  <c r="E3658" i="3"/>
  <c r="D3658" i="3"/>
  <c r="B3658" i="3"/>
  <c r="J3657" i="3"/>
  <c r="I3657" i="3"/>
  <c r="E3657" i="3"/>
  <c r="D3657" i="3"/>
  <c r="B3657" i="3"/>
  <c r="J3656" i="3"/>
  <c r="I3656" i="3"/>
  <c r="E3656" i="3"/>
  <c r="D3656" i="3"/>
  <c r="B3656" i="3"/>
  <c r="J3655" i="3"/>
  <c r="I3655" i="3"/>
  <c r="E3655" i="3"/>
  <c r="D3655" i="3"/>
  <c r="B3655" i="3"/>
  <c r="J3654" i="3"/>
  <c r="I3654" i="3"/>
  <c r="E3654" i="3"/>
  <c r="D3654" i="3"/>
  <c r="B3654" i="3"/>
  <c r="J3653" i="3"/>
  <c r="I3653" i="3"/>
  <c r="E3653" i="3"/>
  <c r="D3653" i="3"/>
  <c r="B3653" i="3"/>
  <c r="J3652" i="3"/>
  <c r="I3652" i="3"/>
  <c r="E3652" i="3"/>
  <c r="D3652" i="3"/>
  <c r="B3652" i="3"/>
  <c r="J3651" i="3"/>
  <c r="I3651" i="3"/>
  <c r="E3651" i="3"/>
  <c r="D3651" i="3"/>
  <c r="B3651" i="3"/>
  <c r="J3650" i="3"/>
  <c r="I3650" i="3"/>
  <c r="E3650" i="3"/>
  <c r="D3650" i="3"/>
  <c r="B3650" i="3"/>
  <c r="J3649" i="3"/>
  <c r="I3649" i="3"/>
  <c r="E3649" i="3"/>
  <c r="D3649" i="3"/>
  <c r="B3649" i="3"/>
  <c r="J3648" i="3"/>
  <c r="I3648" i="3"/>
  <c r="E3648" i="3"/>
  <c r="D3648" i="3"/>
  <c r="B3648" i="3"/>
  <c r="J3647" i="3"/>
  <c r="I3647" i="3"/>
  <c r="E3647" i="3"/>
  <c r="D3647" i="3"/>
  <c r="B3647" i="3"/>
  <c r="J3646" i="3"/>
  <c r="I3646" i="3"/>
  <c r="E3646" i="3"/>
  <c r="D3646" i="3"/>
  <c r="B3646" i="3"/>
  <c r="J3645" i="3"/>
  <c r="I3645" i="3"/>
  <c r="E3645" i="3"/>
  <c r="D3645" i="3"/>
  <c r="B3645" i="3"/>
  <c r="J3642" i="3"/>
  <c r="A3639" i="3"/>
  <c r="J3638" i="3"/>
  <c r="I3638" i="3"/>
  <c r="E3638" i="3"/>
  <c r="D3638" i="3"/>
  <c r="B3638" i="3"/>
  <c r="J3637" i="3"/>
  <c r="I3637" i="3"/>
  <c r="E3637" i="3"/>
  <c r="D3637" i="3"/>
  <c r="B3637" i="3"/>
  <c r="J3636" i="3"/>
  <c r="I3636" i="3"/>
  <c r="E3636" i="3"/>
  <c r="D3636" i="3"/>
  <c r="B3636" i="3"/>
  <c r="J3635" i="3"/>
  <c r="I3635" i="3"/>
  <c r="E3635" i="3"/>
  <c r="D3635" i="3"/>
  <c r="B3635" i="3"/>
  <c r="J3634" i="3"/>
  <c r="I3634" i="3"/>
  <c r="E3634" i="3"/>
  <c r="D3634" i="3"/>
  <c r="B3634" i="3"/>
  <c r="J3633" i="3"/>
  <c r="I3633" i="3"/>
  <c r="E3633" i="3"/>
  <c r="D3633" i="3"/>
  <c r="B3633" i="3"/>
  <c r="J3632" i="3"/>
  <c r="I3632" i="3"/>
  <c r="E3632" i="3"/>
  <c r="D3632" i="3"/>
  <c r="B3632" i="3"/>
  <c r="J3631" i="3"/>
  <c r="I3631" i="3"/>
  <c r="E3631" i="3"/>
  <c r="D3631" i="3"/>
  <c r="B3631" i="3"/>
  <c r="J3630" i="3"/>
  <c r="I3630" i="3"/>
  <c r="E3630" i="3"/>
  <c r="D3630" i="3"/>
  <c r="B3630" i="3"/>
  <c r="J3629" i="3"/>
  <c r="I3629" i="3"/>
  <c r="E3629" i="3"/>
  <c r="D3629" i="3"/>
  <c r="B3629" i="3"/>
  <c r="J3628" i="3"/>
  <c r="I3628" i="3"/>
  <c r="E3628" i="3"/>
  <c r="D3628" i="3"/>
  <c r="B3628" i="3"/>
  <c r="J3627" i="3"/>
  <c r="I3627" i="3"/>
  <c r="E3627" i="3"/>
  <c r="D3627" i="3"/>
  <c r="B3627" i="3"/>
  <c r="J3626" i="3"/>
  <c r="I3626" i="3"/>
  <c r="E3626" i="3"/>
  <c r="D3626" i="3"/>
  <c r="B3626" i="3"/>
  <c r="J3625" i="3"/>
  <c r="I3625" i="3"/>
  <c r="E3625" i="3"/>
  <c r="D3625" i="3"/>
  <c r="B3625" i="3"/>
  <c r="J3624" i="3"/>
  <c r="I3624" i="3"/>
  <c r="E3624" i="3"/>
  <c r="D3624" i="3"/>
  <c r="B3624" i="3"/>
  <c r="J3621" i="3"/>
  <c r="A3618" i="3"/>
  <c r="J3617" i="3"/>
  <c r="I3617" i="3"/>
  <c r="E3617" i="3"/>
  <c r="D3617" i="3"/>
  <c r="B3617" i="3"/>
  <c r="J3616" i="3"/>
  <c r="I3616" i="3"/>
  <c r="E3616" i="3"/>
  <c r="D3616" i="3"/>
  <c r="B3616" i="3"/>
  <c r="J3615" i="3"/>
  <c r="I3615" i="3"/>
  <c r="E3615" i="3"/>
  <c r="D3615" i="3"/>
  <c r="B3615" i="3"/>
  <c r="J3614" i="3"/>
  <c r="I3614" i="3"/>
  <c r="E3614" i="3"/>
  <c r="D3614" i="3"/>
  <c r="B3614" i="3"/>
  <c r="J3613" i="3"/>
  <c r="I3613" i="3"/>
  <c r="E3613" i="3"/>
  <c r="D3613" i="3"/>
  <c r="B3613" i="3"/>
  <c r="J3612" i="3"/>
  <c r="I3612" i="3"/>
  <c r="E3612" i="3"/>
  <c r="D3612" i="3"/>
  <c r="B3612" i="3"/>
  <c r="J3611" i="3"/>
  <c r="I3611" i="3"/>
  <c r="E3611" i="3"/>
  <c r="D3611" i="3"/>
  <c r="B3611" i="3"/>
  <c r="J3610" i="3"/>
  <c r="I3610" i="3"/>
  <c r="E3610" i="3"/>
  <c r="D3610" i="3"/>
  <c r="B3610" i="3"/>
  <c r="J3609" i="3"/>
  <c r="I3609" i="3"/>
  <c r="E3609" i="3"/>
  <c r="D3609" i="3"/>
  <c r="B3609" i="3"/>
  <c r="J3608" i="3"/>
  <c r="I3608" i="3"/>
  <c r="E3608" i="3"/>
  <c r="D3608" i="3"/>
  <c r="B3608" i="3"/>
  <c r="J3607" i="3"/>
  <c r="I3607" i="3"/>
  <c r="E3607" i="3"/>
  <c r="D3607" i="3"/>
  <c r="B3607" i="3"/>
  <c r="J3606" i="3"/>
  <c r="I3606" i="3"/>
  <c r="E3606" i="3"/>
  <c r="D3606" i="3"/>
  <c r="B3606" i="3"/>
  <c r="J3605" i="3"/>
  <c r="I3605" i="3"/>
  <c r="E3605" i="3"/>
  <c r="D3605" i="3"/>
  <c r="B3605" i="3"/>
  <c r="J3604" i="3"/>
  <c r="I3604" i="3"/>
  <c r="E3604" i="3"/>
  <c r="D3604" i="3"/>
  <c r="B3604" i="3"/>
  <c r="J3603" i="3"/>
  <c r="I3603" i="3"/>
  <c r="E3603" i="3"/>
  <c r="D3603" i="3"/>
  <c r="B3603" i="3"/>
  <c r="J3600" i="3"/>
  <c r="A3597" i="3"/>
  <c r="J3596" i="3"/>
  <c r="I3596" i="3"/>
  <c r="E3596" i="3"/>
  <c r="D3596" i="3"/>
  <c r="B3596" i="3"/>
  <c r="J3595" i="3"/>
  <c r="I3595" i="3"/>
  <c r="E3595" i="3"/>
  <c r="D3595" i="3"/>
  <c r="B3595" i="3"/>
  <c r="J3594" i="3"/>
  <c r="I3594" i="3"/>
  <c r="E3594" i="3"/>
  <c r="D3594" i="3"/>
  <c r="B3594" i="3"/>
  <c r="J3593" i="3"/>
  <c r="I3593" i="3"/>
  <c r="E3593" i="3"/>
  <c r="D3593" i="3"/>
  <c r="B3593" i="3"/>
  <c r="J3592" i="3"/>
  <c r="I3592" i="3"/>
  <c r="E3592" i="3"/>
  <c r="D3592" i="3"/>
  <c r="B3592" i="3"/>
  <c r="J3591" i="3"/>
  <c r="I3591" i="3"/>
  <c r="E3591" i="3"/>
  <c r="D3591" i="3"/>
  <c r="B3591" i="3"/>
  <c r="J3590" i="3"/>
  <c r="I3590" i="3"/>
  <c r="E3590" i="3"/>
  <c r="D3590" i="3"/>
  <c r="B3590" i="3"/>
  <c r="J3589" i="3"/>
  <c r="I3589" i="3"/>
  <c r="E3589" i="3"/>
  <c r="D3589" i="3"/>
  <c r="B3589" i="3"/>
  <c r="J3588" i="3"/>
  <c r="I3588" i="3"/>
  <c r="E3588" i="3"/>
  <c r="D3588" i="3"/>
  <c r="B3588" i="3"/>
  <c r="J3587" i="3"/>
  <c r="I3587" i="3"/>
  <c r="E3587" i="3"/>
  <c r="D3587" i="3"/>
  <c r="B3587" i="3"/>
  <c r="J3586" i="3"/>
  <c r="I3586" i="3"/>
  <c r="E3586" i="3"/>
  <c r="D3586" i="3"/>
  <c r="B3586" i="3"/>
  <c r="J3585" i="3"/>
  <c r="I3585" i="3"/>
  <c r="E3585" i="3"/>
  <c r="D3585" i="3"/>
  <c r="B3585" i="3"/>
  <c r="J3584" i="3"/>
  <c r="I3584" i="3"/>
  <c r="E3584" i="3"/>
  <c r="D3584" i="3"/>
  <c r="B3584" i="3"/>
  <c r="J3583" i="3"/>
  <c r="I3583" i="3"/>
  <c r="E3583" i="3"/>
  <c r="D3583" i="3"/>
  <c r="B3583" i="3"/>
  <c r="J3582" i="3"/>
  <c r="I3582" i="3"/>
  <c r="E3582" i="3"/>
  <c r="D3582" i="3"/>
  <c r="B3582" i="3"/>
  <c r="J3579" i="3"/>
  <c r="A3576" i="3"/>
  <c r="J3575" i="3"/>
  <c r="I3575" i="3"/>
  <c r="E3575" i="3"/>
  <c r="D3575" i="3"/>
  <c r="B3575" i="3"/>
  <c r="J3574" i="3"/>
  <c r="I3574" i="3"/>
  <c r="E3574" i="3"/>
  <c r="D3574" i="3"/>
  <c r="B3574" i="3"/>
  <c r="J3573" i="3"/>
  <c r="I3573" i="3"/>
  <c r="E3573" i="3"/>
  <c r="D3573" i="3"/>
  <c r="B3573" i="3"/>
  <c r="J3572" i="3"/>
  <c r="I3572" i="3"/>
  <c r="E3572" i="3"/>
  <c r="D3572" i="3"/>
  <c r="B3572" i="3"/>
  <c r="J3571" i="3"/>
  <c r="I3571" i="3"/>
  <c r="E3571" i="3"/>
  <c r="D3571" i="3"/>
  <c r="B3571" i="3"/>
  <c r="J3570" i="3"/>
  <c r="I3570" i="3"/>
  <c r="E3570" i="3"/>
  <c r="D3570" i="3"/>
  <c r="B3570" i="3"/>
  <c r="J3569" i="3"/>
  <c r="I3569" i="3"/>
  <c r="E3569" i="3"/>
  <c r="D3569" i="3"/>
  <c r="B3569" i="3"/>
  <c r="J3568" i="3"/>
  <c r="I3568" i="3"/>
  <c r="E3568" i="3"/>
  <c r="D3568" i="3"/>
  <c r="B3568" i="3"/>
  <c r="J3567" i="3"/>
  <c r="I3567" i="3"/>
  <c r="E3567" i="3"/>
  <c r="D3567" i="3"/>
  <c r="B3567" i="3"/>
  <c r="J3566" i="3"/>
  <c r="I3566" i="3"/>
  <c r="E3566" i="3"/>
  <c r="D3566" i="3"/>
  <c r="B3566" i="3"/>
  <c r="J3565" i="3"/>
  <c r="I3565" i="3"/>
  <c r="E3565" i="3"/>
  <c r="D3565" i="3"/>
  <c r="B3565" i="3"/>
  <c r="J3564" i="3"/>
  <c r="I3564" i="3"/>
  <c r="E3564" i="3"/>
  <c r="D3564" i="3"/>
  <c r="B3564" i="3"/>
  <c r="J3563" i="3"/>
  <c r="I3563" i="3"/>
  <c r="E3563" i="3"/>
  <c r="D3563" i="3"/>
  <c r="B3563" i="3"/>
  <c r="J3562" i="3"/>
  <c r="I3562" i="3"/>
  <c r="E3562" i="3"/>
  <c r="D3562" i="3"/>
  <c r="B3562" i="3"/>
  <c r="J3561" i="3"/>
  <c r="I3561" i="3"/>
  <c r="E3561" i="3"/>
  <c r="D3561" i="3"/>
  <c r="B3561" i="3"/>
  <c r="J3558" i="3"/>
  <c r="A3555" i="3"/>
  <c r="J3554" i="3"/>
  <c r="I3554" i="3"/>
  <c r="E3554" i="3"/>
  <c r="D3554" i="3"/>
  <c r="B3554" i="3"/>
  <c r="J3553" i="3"/>
  <c r="I3553" i="3"/>
  <c r="E3553" i="3"/>
  <c r="D3553" i="3"/>
  <c r="B3553" i="3"/>
  <c r="J3552" i="3"/>
  <c r="I3552" i="3"/>
  <c r="E3552" i="3"/>
  <c r="D3552" i="3"/>
  <c r="B3552" i="3"/>
  <c r="J3551" i="3"/>
  <c r="I3551" i="3"/>
  <c r="E3551" i="3"/>
  <c r="D3551" i="3"/>
  <c r="B3551" i="3"/>
  <c r="J3550" i="3"/>
  <c r="I3550" i="3"/>
  <c r="E3550" i="3"/>
  <c r="D3550" i="3"/>
  <c r="B3550" i="3"/>
  <c r="J3549" i="3"/>
  <c r="I3549" i="3"/>
  <c r="E3549" i="3"/>
  <c r="D3549" i="3"/>
  <c r="B3549" i="3"/>
  <c r="J3548" i="3"/>
  <c r="I3548" i="3"/>
  <c r="E3548" i="3"/>
  <c r="D3548" i="3"/>
  <c r="B3548" i="3"/>
  <c r="J3547" i="3"/>
  <c r="I3547" i="3"/>
  <c r="E3547" i="3"/>
  <c r="D3547" i="3"/>
  <c r="B3547" i="3"/>
  <c r="J3546" i="3"/>
  <c r="I3546" i="3"/>
  <c r="E3546" i="3"/>
  <c r="D3546" i="3"/>
  <c r="B3546" i="3"/>
  <c r="J3545" i="3"/>
  <c r="I3545" i="3"/>
  <c r="E3545" i="3"/>
  <c r="D3545" i="3"/>
  <c r="B3545" i="3"/>
  <c r="J3544" i="3"/>
  <c r="I3544" i="3"/>
  <c r="E3544" i="3"/>
  <c r="D3544" i="3"/>
  <c r="B3544" i="3"/>
  <c r="J3543" i="3"/>
  <c r="I3543" i="3"/>
  <c r="E3543" i="3"/>
  <c r="D3543" i="3"/>
  <c r="B3543" i="3"/>
  <c r="J3542" i="3"/>
  <c r="I3542" i="3"/>
  <c r="E3542" i="3"/>
  <c r="D3542" i="3"/>
  <c r="B3542" i="3"/>
  <c r="J3541" i="3"/>
  <c r="I3541" i="3"/>
  <c r="E3541" i="3"/>
  <c r="D3541" i="3"/>
  <c r="B3541" i="3"/>
  <c r="J3540" i="3"/>
  <c r="I3540" i="3"/>
  <c r="E3540" i="3"/>
  <c r="D3540" i="3"/>
  <c r="B3540" i="3"/>
  <c r="J3537" i="3"/>
  <c r="A3534" i="3"/>
  <c r="J3533" i="3"/>
  <c r="I3533" i="3"/>
  <c r="E3533" i="3"/>
  <c r="D3533" i="3"/>
  <c r="B3533" i="3"/>
  <c r="J3532" i="3"/>
  <c r="I3532" i="3"/>
  <c r="E3532" i="3"/>
  <c r="D3532" i="3"/>
  <c r="B3532" i="3"/>
  <c r="J3531" i="3"/>
  <c r="I3531" i="3"/>
  <c r="E3531" i="3"/>
  <c r="D3531" i="3"/>
  <c r="B3531" i="3"/>
  <c r="J3530" i="3"/>
  <c r="I3530" i="3"/>
  <c r="E3530" i="3"/>
  <c r="D3530" i="3"/>
  <c r="B3530" i="3"/>
  <c r="J3529" i="3"/>
  <c r="I3529" i="3"/>
  <c r="E3529" i="3"/>
  <c r="D3529" i="3"/>
  <c r="B3529" i="3"/>
  <c r="J3528" i="3"/>
  <c r="I3528" i="3"/>
  <c r="E3528" i="3"/>
  <c r="D3528" i="3"/>
  <c r="B3528" i="3"/>
  <c r="J3527" i="3"/>
  <c r="I3527" i="3"/>
  <c r="E3527" i="3"/>
  <c r="D3527" i="3"/>
  <c r="B3527" i="3"/>
  <c r="J3526" i="3"/>
  <c r="I3526" i="3"/>
  <c r="E3526" i="3"/>
  <c r="D3526" i="3"/>
  <c r="B3526" i="3"/>
  <c r="J3525" i="3"/>
  <c r="I3525" i="3"/>
  <c r="E3525" i="3"/>
  <c r="D3525" i="3"/>
  <c r="B3525" i="3"/>
  <c r="J3524" i="3"/>
  <c r="I3524" i="3"/>
  <c r="E3524" i="3"/>
  <c r="D3524" i="3"/>
  <c r="B3524" i="3"/>
  <c r="J3523" i="3"/>
  <c r="I3523" i="3"/>
  <c r="E3523" i="3"/>
  <c r="D3523" i="3"/>
  <c r="B3523" i="3"/>
  <c r="J3522" i="3"/>
  <c r="I3522" i="3"/>
  <c r="E3522" i="3"/>
  <c r="D3522" i="3"/>
  <c r="B3522" i="3"/>
  <c r="J3521" i="3"/>
  <c r="I3521" i="3"/>
  <c r="E3521" i="3"/>
  <c r="D3521" i="3"/>
  <c r="B3521" i="3"/>
  <c r="J3520" i="3"/>
  <c r="I3520" i="3"/>
  <c r="E3520" i="3"/>
  <c r="D3520" i="3"/>
  <c r="B3520" i="3"/>
  <c r="J3519" i="3"/>
  <c r="I3519" i="3"/>
  <c r="E3519" i="3"/>
  <c r="D3519" i="3"/>
  <c r="B3519" i="3"/>
  <c r="J3516" i="3"/>
  <c r="A3513" i="3"/>
  <c r="J3512" i="3"/>
  <c r="I3512" i="3"/>
  <c r="E3512" i="3"/>
  <c r="D3512" i="3"/>
  <c r="B3512" i="3"/>
  <c r="J3511" i="3"/>
  <c r="I3511" i="3"/>
  <c r="E3511" i="3"/>
  <c r="D3511" i="3"/>
  <c r="B3511" i="3"/>
  <c r="J3510" i="3"/>
  <c r="I3510" i="3"/>
  <c r="E3510" i="3"/>
  <c r="D3510" i="3"/>
  <c r="B3510" i="3"/>
  <c r="J3509" i="3"/>
  <c r="I3509" i="3"/>
  <c r="E3509" i="3"/>
  <c r="D3509" i="3"/>
  <c r="B3509" i="3"/>
  <c r="J3508" i="3"/>
  <c r="I3508" i="3"/>
  <c r="E3508" i="3"/>
  <c r="D3508" i="3"/>
  <c r="B3508" i="3"/>
  <c r="J3507" i="3"/>
  <c r="I3507" i="3"/>
  <c r="E3507" i="3"/>
  <c r="D3507" i="3"/>
  <c r="B3507" i="3"/>
  <c r="J3506" i="3"/>
  <c r="I3506" i="3"/>
  <c r="E3506" i="3"/>
  <c r="D3506" i="3"/>
  <c r="B3506" i="3"/>
  <c r="J3505" i="3"/>
  <c r="I3505" i="3"/>
  <c r="E3505" i="3"/>
  <c r="D3505" i="3"/>
  <c r="B3505" i="3"/>
  <c r="J3504" i="3"/>
  <c r="I3504" i="3"/>
  <c r="E3504" i="3"/>
  <c r="D3504" i="3"/>
  <c r="B3504" i="3"/>
  <c r="J3503" i="3"/>
  <c r="I3503" i="3"/>
  <c r="E3503" i="3"/>
  <c r="D3503" i="3"/>
  <c r="B3503" i="3"/>
  <c r="J3502" i="3"/>
  <c r="I3502" i="3"/>
  <c r="E3502" i="3"/>
  <c r="D3502" i="3"/>
  <c r="B3502" i="3"/>
  <c r="J3501" i="3"/>
  <c r="I3501" i="3"/>
  <c r="E3501" i="3"/>
  <c r="D3501" i="3"/>
  <c r="B3501" i="3"/>
  <c r="J3500" i="3"/>
  <c r="I3500" i="3"/>
  <c r="E3500" i="3"/>
  <c r="D3500" i="3"/>
  <c r="B3500" i="3"/>
  <c r="J3499" i="3"/>
  <c r="I3499" i="3"/>
  <c r="E3499" i="3"/>
  <c r="D3499" i="3"/>
  <c r="B3499" i="3"/>
  <c r="J3498" i="3"/>
  <c r="I3498" i="3"/>
  <c r="E3498" i="3"/>
  <c r="D3498" i="3"/>
  <c r="B3498" i="3"/>
  <c r="J3495" i="3"/>
  <c r="A3492" i="3"/>
  <c r="J3491" i="3"/>
  <c r="I3491" i="3"/>
  <c r="E3491" i="3"/>
  <c r="D3491" i="3"/>
  <c r="B3491" i="3"/>
  <c r="J3490" i="3"/>
  <c r="I3490" i="3"/>
  <c r="E3490" i="3"/>
  <c r="D3490" i="3"/>
  <c r="B3490" i="3"/>
  <c r="J3489" i="3"/>
  <c r="I3489" i="3"/>
  <c r="E3489" i="3"/>
  <c r="D3489" i="3"/>
  <c r="B3489" i="3"/>
  <c r="J3488" i="3"/>
  <c r="I3488" i="3"/>
  <c r="E3488" i="3"/>
  <c r="D3488" i="3"/>
  <c r="B3488" i="3"/>
  <c r="J3487" i="3"/>
  <c r="I3487" i="3"/>
  <c r="E3487" i="3"/>
  <c r="D3487" i="3"/>
  <c r="B3487" i="3"/>
  <c r="J3486" i="3"/>
  <c r="I3486" i="3"/>
  <c r="E3486" i="3"/>
  <c r="D3486" i="3"/>
  <c r="B3486" i="3"/>
  <c r="J3485" i="3"/>
  <c r="I3485" i="3"/>
  <c r="E3485" i="3"/>
  <c r="D3485" i="3"/>
  <c r="B3485" i="3"/>
  <c r="J3484" i="3"/>
  <c r="I3484" i="3"/>
  <c r="E3484" i="3"/>
  <c r="D3484" i="3"/>
  <c r="B3484" i="3"/>
  <c r="J3483" i="3"/>
  <c r="I3483" i="3"/>
  <c r="E3483" i="3"/>
  <c r="D3483" i="3"/>
  <c r="B3483" i="3"/>
  <c r="J3482" i="3"/>
  <c r="I3482" i="3"/>
  <c r="E3482" i="3"/>
  <c r="D3482" i="3"/>
  <c r="B3482" i="3"/>
  <c r="J3481" i="3"/>
  <c r="I3481" i="3"/>
  <c r="E3481" i="3"/>
  <c r="D3481" i="3"/>
  <c r="B3481" i="3"/>
  <c r="J3480" i="3"/>
  <c r="I3480" i="3"/>
  <c r="E3480" i="3"/>
  <c r="D3480" i="3"/>
  <c r="B3480" i="3"/>
  <c r="J3479" i="3"/>
  <c r="I3479" i="3"/>
  <c r="E3479" i="3"/>
  <c r="D3479" i="3"/>
  <c r="B3479" i="3"/>
  <c r="J3478" i="3"/>
  <c r="I3478" i="3"/>
  <c r="E3478" i="3"/>
  <c r="D3478" i="3"/>
  <c r="B3478" i="3"/>
  <c r="J3477" i="3"/>
  <c r="I3477" i="3"/>
  <c r="E3477" i="3"/>
  <c r="D3477" i="3"/>
  <c r="B3477" i="3"/>
  <c r="J3474" i="3"/>
  <c r="A3471" i="3"/>
  <c r="J3470" i="3"/>
  <c r="I3470" i="3"/>
  <c r="E3470" i="3"/>
  <c r="D3470" i="3"/>
  <c r="B3470" i="3"/>
  <c r="J3469" i="3"/>
  <c r="I3469" i="3"/>
  <c r="E3469" i="3"/>
  <c r="D3469" i="3"/>
  <c r="B3469" i="3"/>
  <c r="J3468" i="3"/>
  <c r="I3468" i="3"/>
  <c r="E3468" i="3"/>
  <c r="D3468" i="3"/>
  <c r="B3468" i="3"/>
  <c r="J3467" i="3"/>
  <c r="I3467" i="3"/>
  <c r="E3467" i="3"/>
  <c r="D3467" i="3"/>
  <c r="B3467" i="3"/>
  <c r="J3466" i="3"/>
  <c r="I3466" i="3"/>
  <c r="E3466" i="3"/>
  <c r="D3466" i="3"/>
  <c r="B3466" i="3"/>
  <c r="J3465" i="3"/>
  <c r="I3465" i="3"/>
  <c r="E3465" i="3"/>
  <c r="D3465" i="3"/>
  <c r="B3465" i="3"/>
  <c r="J3464" i="3"/>
  <c r="I3464" i="3"/>
  <c r="E3464" i="3"/>
  <c r="D3464" i="3"/>
  <c r="B3464" i="3"/>
  <c r="J3463" i="3"/>
  <c r="I3463" i="3"/>
  <c r="E3463" i="3"/>
  <c r="D3463" i="3"/>
  <c r="B3463" i="3"/>
  <c r="J3462" i="3"/>
  <c r="I3462" i="3"/>
  <c r="E3462" i="3"/>
  <c r="D3462" i="3"/>
  <c r="B3462" i="3"/>
  <c r="J3461" i="3"/>
  <c r="I3461" i="3"/>
  <c r="E3461" i="3"/>
  <c r="D3461" i="3"/>
  <c r="B3461" i="3"/>
  <c r="J3460" i="3"/>
  <c r="I3460" i="3"/>
  <c r="E3460" i="3"/>
  <c r="D3460" i="3"/>
  <c r="B3460" i="3"/>
  <c r="J3459" i="3"/>
  <c r="I3459" i="3"/>
  <c r="E3459" i="3"/>
  <c r="D3459" i="3"/>
  <c r="B3459" i="3"/>
  <c r="J3458" i="3"/>
  <c r="I3458" i="3"/>
  <c r="E3458" i="3"/>
  <c r="D3458" i="3"/>
  <c r="B3458" i="3"/>
  <c r="J3457" i="3"/>
  <c r="I3457" i="3"/>
  <c r="E3457" i="3"/>
  <c r="D3457" i="3"/>
  <c r="B3457" i="3"/>
  <c r="J3456" i="3"/>
  <c r="I3456" i="3"/>
  <c r="E3456" i="3"/>
  <c r="D3456" i="3"/>
  <c r="B3456" i="3"/>
  <c r="J3453" i="3"/>
  <c r="A3450" i="3"/>
  <c r="J3449" i="3"/>
  <c r="I3449" i="3"/>
  <c r="E3449" i="3"/>
  <c r="D3449" i="3"/>
  <c r="B3449" i="3"/>
  <c r="J3448" i="3"/>
  <c r="I3448" i="3"/>
  <c r="E3448" i="3"/>
  <c r="D3448" i="3"/>
  <c r="B3448" i="3"/>
  <c r="J3447" i="3"/>
  <c r="I3447" i="3"/>
  <c r="E3447" i="3"/>
  <c r="D3447" i="3"/>
  <c r="B3447" i="3"/>
  <c r="J3446" i="3"/>
  <c r="I3446" i="3"/>
  <c r="E3446" i="3"/>
  <c r="D3446" i="3"/>
  <c r="B3446" i="3"/>
  <c r="J3445" i="3"/>
  <c r="I3445" i="3"/>
  <c r="E3445" i="3"/>
  <c r="D3445" i="3"/>
  <c r="B3445" i="3"/>
  <c r="J3444" i="3"/>
  <c r="I3444" i="3"/>
  <c r="E3444" i="3"/>
  <c r="D3444" i="3"/>
  <c r="B3444" i="3"/>
  <c r="J3443" i="3"/>
  <c r="I3443" i="3"/>
  <c r="E3443" i="3"/>
  <c r="D3443" i="3"/>
  <c r="B3443" i="3"/>
  <c r="J3442" i="3"/>
  <c r="I3442" i="3"/>
  <c r="E3442" i="3"/>
  <c r="D3442" i="3"/>
  <c r="B3442" i="3"/>
  <c r="J3441" i="3"/>
  <c r="I3441" i="3"/>
  <c r="E3441" i="3"/>
  <c r="D3441" i="3"/>
  <c r="B3441" i="3"/>
  <c r="J3440" i="3"/>
  <c r="I3440" i="3"/>
  <c r="E3440" i="3"/>
  <c r="D3440" i="3"/>
  <c r="B3440" i="3"/>
  <c r="J3439" i="3"/>
  <c r="I3439" i="3"/>
  <c r="E3439" i="3"/>
  <c r="D3439" i="3"/>
  <c r="B3439" i="3"/>
  <c r="J3438" i="3"/>
  <c r="I3438" i="3"/>
  <c r="E3438" i="3"/>
  <c r="D3438" i="3"/>
  <c r="B3438" i="3"/>
  <c r="J3437" i="3"/>
  <c r="I3437" i="3"/>
  <c r="E3437" i="3"/>
  <c r="D3437" i="3"/>
  <c r="B3437" i="3"/>
  <c r="J3436" i="3"/>
  <c r="I3436" i="3"/>
  <c r="E3436" i="3"/>
  <c r="D3436" i="3"/>
  <c r="B3436" i="3"/>
  <c r="J3435" i="3"/>
  <c r="I3435" i="3"/>
  <c r="E3435" i="3"/>
  <c r="D3435" i="3"/>
  <c r="B3435" i="3"/>
  <c r="J3432" i="3"/>
  <c r="A3429" i="3"/>
  <c r="J3428" i="3"/>
  <c r="I3428" i="3"/>
  <c r="E3428" i="3"/>
  <c r="D3428" i="3"/>
  <c r="B3428" i="3"/>
  <c r="J3427" i="3"/>
  <c r="I3427" i="3"/>
  <c r="E3427" i="3"/>
  <c r="D3427" i="3"/>
  <c r="B3427" i="3"/>
  <c r="J3426" i="3"/>
  <c r="I3426" i="3"/>
  <c r="E3426" i="3"/>
  <c r="D3426" i="3"/>
  <c r="B3426" i="3"/>
  <c r="J3425" i="3"/>
  <c r="I3425" i="3"/>
  <c r="E3425" i="3"/>
  <c r="D3425" i="3"/>
  <c r="B3425" i="3"/>
  <c r="J3424" i="3"/>
  <c r="I3424" i="3"/>
  <c r="E3424" i="3"/>
  <c r="D3424" i="3"/>
  <c r="B3424" i="3"/>
  <c r="J3423" i="3"/>
  <c r="I3423" i="3"/>
  <c r="E3423" i="3"/>
  <c r="D3423" i="3"/>
  <c r="B3423" i="3"/>
  <c r="J3422" i="3"/>
  <c r="I3422" i="3"/>
  <c r="E3422" i="3"/>
  <c r="D3422" i="3"/>
  <c r="B3422" i="3"/>
  <c r="J3421" i="3"/>
  <c r="I3421" i="3"/>
  <c r="E3421" i="3"/>
  <c r="D3421" i="3"/>
  <c r="B3421" i="3"/>
  <c r="J3420" i="3"/>
  <c r="I3420" i="3"/>
  <c r="E3420" i="3"/>
  <c r="D3420" i="3"/>
  <c r="B3420" i="3"/>
  <c r="J3419" i="3"/>
  <c r="I3419" i="3"/>
  <c r="E3419" i="3"/>
  <c r="D3419" i="3"/>
  <c r="B3419" i="3"/>
  <c r="J3418" i="3"/>
  <c r="I3418" i="3"/>
  <c r="E3418" i="3"/>
  <c r="D3418" i="3"/>
  <c r="B3418" i="3"/>
  <c r="J3417" i="3"/>
  <c r="I3417" i="3"/>
  <c r="E3417" i="3"/>
  <c r="D3417" i="3"/>
  <c r="B3417" i="3"/>
  <c r="J3416" i="3"/>
  <c r="I3416" i="3"/>
  <c r="E3416" i="3"/>
  <c r="D3416" i="3"/>
  <c r="B3416" i="3"/>
  <c r="J3415" i="3"/>
  <c r="I3415" i="3"/>
  <c r="E3415" i="3"/>
  <c r="D3415" i="3"/>
  <c r="B3415" i="3"/>
  <c r="J3414" i="3"/>
  <c r="I3414" i="3"/>
  <c r="E3414" i="3"/>
  <c r="D3414" i="3"/>
  <c r="B3414" i="3"/>
  <c r="J3411" i="3"/>
  <c r="A3408" i="3"/>
  <c r="J3407" i="3"/>
  <c r="I3407" i="3"/>
  <c r="E3407" i="3"/>
  <c r="D3407" i="3"/>
  <c r="B3407" i="3"/>
  <c r="J3406" i="3"/>
  <c r="I3406" i="3"/>
  <c r="E3406" i="3"/>
  <c r="D3406" i="3"/>
  <c r="B3406" i="3"/>
  <c r="J3405" i="3"/>
  <c r="I3405" i="3"/>
  <c r="E3405" i="3"/>
  <c r="D3405" i="3"/>
  <c r="B3405" i="3"/>
  <c r="J3404" i="3"/>
  <c r="I3404" i="3"/>
  <c r="E3404" i="3"/>
  <c r="D3404" i="3"/>
  <c r="B3404" i="3"/>
  <c r="J3403" i="3"/>
  <c r="I3403" i="3"/>
  <c r="E3403" i="3"/>
  <c r="D3403" i="3"/>
  <c r="B3403" i="3"/>
  <c r="J3402" i="3"/>
  <c r="I3402" i="3"/>
  <c r="E3402" i="3"/>
  <c r="D3402" i="3"/>
  <c r="B3402" i="3"/>
  <c r="J3401" i="3"/>
  <c r="I3401" i="3"/>
  <c r="E3401" i="3"/>
  <c r="D3401" i="3"/>
  <c r="B3401" i="3"/>
  <c r="J3400" i="3"/>
  <c r="I3400" i="3"/>
  <c r="E3400" i="3"/>
  <c r="D3400" i="3"/>
  <c r="B3400" i="3"/>
  <c r="J3399" i="3"/>
  <c r="I3399" i="3"/>
  <c r="E3399" i="3"/>
  <c r="D3399" i="3"/>
  <c r="B3399" i="3"/>
  <c r="J3398" i="3"/>
  <c r="I3398" i="3"/>
  <c r="E3398" i="3"/>
  <c r="D3398" i="3"/>
  <c r="B3398" i="3"/>
  <c r="J3397" i="3"/>
  <c r="I3397" i="3"/>
  <c r="E3397" i="3"/>
  <c r="D3397" i="3"/>
  <c r="B3397" i="3"/>
  <c r="J3396" i="3"/>
  <c r="I3396" i="3"/>
  <c r="E3396" i="3"/>
  <c r="D3396" i="3"/>
  <c r="B3396" i="3"/>
  <c r="J3395" i="3"/>
  <c r="I3395" i="3"/>
  <c r="E3395" i="3"/>
  <c r="D3395" i="3"/>
  <c r="B3395" i="3"/>
  <c r="J3394" i="3"/>
  <c r="I3394" i="3"/>
  <c r="E3394" i="3"/>
  <c r="D3394" i="3"/>
  <c r="B3394" i="3"/>
  <c r="J3393" i="3"/>
  <c r="I3393" i="3"/>
  <c r="E3393" i="3"/>
  <c r="D3393" i="3"/>
  <c r="B3393" i="3"/>
  <c r="J3390" i="3"/>
  <c r="A3387" i="3"/>
  <c r="J3386" i="3"/>
  <c r="I3386" i="3"/>
  <c r="E3386" i="3"/>
  <c r="D3386" i="3"/>
  <c r="B3386" i="3"/>
  <c r="J3385" i="3"/>
  <c r="I3385" i="3"/>
  <c r="E3385" i="3"/>
  <c r="D3385" i="3"/>
  <c r="B3385" i="3"/>
  <c r="J3384" i="3"/>
  <c r="I3384" i="3"/>
  <c r="E3384" i="3"/>
  <c r="D3384" i="3"/>
  <c r="B3384" i="3"/>
  <c r="J3383" i="3"/>
  <c r="I3383" i="3"/>
  <c r="E3383" i="3"/>
  <c r="D3383" i="3"/>
  <c r="B3383" i="3"/>
  <c r="J3382" i="3"/>
  <c r="I3382" i="3"/>
  <c r="E3382" i="3"/>
  <c r="D3382" i="3"/>
  <c r="B3382" i="3"/>
  <c r="J3381" i="3"/>
  <c r="I3381" i="3"/>
  <c r="E3381" i="3"/>
  <c r="D3381" i="3"/>
  <c r="B3381" i="3"/>
  <c r="J3380" i="3"/>
  <c r="I3380" i="3"/>
  <c r="E3380" i="3"/>
  <c r="D3380" i="3"/>
  <c r="B3380" i="3"/>
  <c r="J3379" i="3"/>
  <c r="I3379" i="3"/>
  <c r="E3379" i="3"/>
  <c r="D3379" i="3"/>
  <c r="B3379" i="3"/>
  <c r="J3378" i="3"/>
  <c r="I3378" i="3"/>
  <c r="E3378" i="3"/>
  <c r="D3378" i="3"/>
  <c r="B3378" i="3"/>
  <c r="J3377" i="3"/>
  <c r="I3377" i="3"/>
  <c r="E3377" i="3"/>
  <c r="D3377" i="3"/>
  <c r="B3377" i="3"/>
  <c r="J3376" i="3"/>
  <c r="I3376" i="3"/>
  <c r="E3376" i="3"/>
  <c r="D3376" i="3"/>
  <c r="B3376" i="3"/>
  <c r="J3375" i="3"/>
  <c r="I3375" i="3"/>
  <c r="E3375" i="3"/>
  <c r="D3375" i="3"/>
  <c r="B3375" i="3"/>
  <c r="J3374" i="3"/>
  <c r="I3374" i="3"/>
  <c r="E3374" i="3"/>
  <c r="D3374" i="3"/>
  <c r="B3374" i="3"/>
  <c r="J3373" i="3"/>
  <c r="I3373" i="3"/>
  <c r="E3373" i="3"/>
  <c r="D3373" i="3"/>
  <c r="B3373" i="3"/>
  <c r="J3372" i="3"/>
  <c r="I3372" i="3"/>
  <c r="E3372" i="3"/>
  <c r="D3372" i="3"/>
  <c r="B3372" i="3"/>
  <c r="J3369" i="3"/>
  <c r="A3366" i="3"/>
  <c r="J3365" i="3"/>
  <c r="I3365" i="3"/>
  <c r="E3365" i="3"/>
  <c r="D3365" i="3"/>
  <c r="B3365" i="3"/>
  <c r="J3364" i="3"/>
  <c r="I3364" i="3"/>
  <c r="E3364" i="3"/>
  <c r="D3364" i="3"/>
  <c r="B3364" i="3"/>
  <c r="J3363" i="3"/>
  <c r="I3363" i="3"/>
  <c r="E3363" i="3"/>
  <c r="D3363" i="3"/>
  <c r="B3363" i="3"/>
  <c r="J3362" i="3"/>
  <c r="I3362" i="3"/>
  <c r="E3362" i="3"/>
  <c r="D3362" i="3"/>
  <c r="B3362" i="3"/>
  <c r="J3361" i="3"/>
  <c r="I3361" i="3"/>
  <c r="E3361" i="3"/>
  <c r="D3361" i="3"/>
  <c r="B3361" i="3"/>
  <c r="J3360" i="3"/>
  <c r="I3360" i="3"/>
  <c r="E3360" i="3"/>
  <c r="D3360" i="3"/>
  <c r="B3360" i="3"/>
  <c r="J3359" i="3"/>
  <c r="I3359" i="3"/>
  <c r="E3359" i="3"/>
  <c r="D3359" i="3"/>
  <c r="B3359" i="3"/>
  <c r="J3358" i="3"/>
  <c r="I3358" i="3"/>
  <c r="E3358" i="3"/>
  <c r="D3358" i="3"/>
  <c r="B3358" i="3"/>
  <c r="J3357" i="3"/>
  <c r="I3357" i="3"/>
  <c r="E3357" i="3"/>
  <c r="D3357" i="3"/>
  <c r="B3357" i="3"/>
  <c r="J3356" i="3"/>
  <c r="I3356" i="3"/>
  <c r="E3356" i="3"/>
  <c r="D3356" i="3"/>
  <c r="B3356" i="3"/>
  <c r="J3355" i="3"/>
  <c r="I3355" i="3"/>
  <c r="E3355" i="3"/>
  <c r="D3355" i="3"/>
  <c r="B3355" i="3"/>
  <c r="J3354" i="3"/>
  <c r="I3354" i="3"/>
  <c r="E3354" i="3"/>
  <c r="D3354" i="3"/>
  <c r="B3354" i="3"/>
  <c r="J3353" i="3"/>
  <c r="I3353" i="3"/>
  <c r="E3353" i="3"/>
  <c r="D3353" i="3"/>
  <c r="B3353" i="3"/>
  <c r="J3352" i="3"/>
  <c r="I3352" i="3"/>
  <c r="E3352" i="3"/>
  <c r="D3352" i="3"/>
  <c r="B3352" i="3"/>
  <c r="J3351" i="3"/>
  <c r="I3351" i="3"/>
  <c r="E3351" i="3"/>
  <c r="D3351" i="3"/>
  <c r="B3351" i="3"/>
  <c r="J3348" i="3"/>
  <c r="A3345" i="3"/>
  <c r="J3344" i="3"/>
  <c r="I3344" i="3"/>
  <c r="E3344" i="3"/>
  <c r="D3344" i="3"/>
  <c r="B3344" i="3"/>
  <c r="J3343" i="3"/>
  <c r="I3343" i="3"/>
  <c r="E3343" i="3"/>
  <c r="D3343" i="3"/>
  <c r="B3343" i="3"/>
  <c r="J3342" i="3"/>
  <c r="I3342" i="3"/>
  <c r="E3342" i="3"/>
  <c r="D3342" i="3"/>
  <c r="B3342" i="3"/>
  <c r="J3341" i="3"/>
  <c r="I3341" i="3"/>
  <c r="E3341" i="3"/>
  <c r="D3341" i="3"/>
  <c r="B3341" i="3"/>
  <c r="J3340" i="3"/>
  <c r="I3340" i="3"/>
  <c r="E3340" i="3"/>
  <c r="D3340" i="3"/>
  <c r="B3340" i="3"/>
  <c r="J3339" i="3"/>
  <c r="I3339" i="3"/>
  <c r="E3339" i="3"/>
  <c r="D3339" i="3"/>
  <c r="B3339" i="3"/>
  <c r="J3338" i="3"/>
  <c r="I3338" i="3"/>
  <c r="E3338" i="3"/>
  <c r="D3338" i="3"/>
  <c r="B3338" i="3"/>
  <c r="J3337" i="3"/>
  <c r="I3337" i="3"/>
  <c r="E3337" i="3"/>
  <c r="D3337" i="3"/>
  <c r="B3337" i="3"/>
  <c r="J3336" i="3"/>
  <c r="I3336" i="3"/>
  <c r="E3336" i="3"/>
  <c r="D3336" i="3"/>
  <c r="B3336" i="3"/>
  <c r="J3335" i="3"/>
  <c r="I3335" i="3"/>
  <c r="E3335" i="3"/>
  <c r="D3335" i="3"/>
  <c r="B3335" i="3"/>
  <c r="J3334" i="3"/>
  <c r="I3334" i="3"/>
  <c r="E3334" i="3"/>
  <c r="D3334" i="3"/>
  <c r="B3334" i="3"/>
  <c r="J3333" i="3"/>
  <c r="I3333" i="3"/>
  <c r="E3333" i="3"/>
  <c r="D3333" i="3"/>
  <c r="B3333" i="3"/>
  <c r="J3332" i="3"/>
  <c r="I3332" i="3"/>
  <c r="E3332" i="3"/>
  <c r="D3332" i="3"/>
  <c r="B3332" i="3"/>
  <c r="J3331" i="3"/>
  <c r="I3331" i="3"/>
  <c r="E3331" i="3"/>
  <c r="D3331" i="3"/>
  <c r="B3331" i="3"/>
  <c r="J3330" i="3"/>
  <c r="I3330" i="3"/>
  <c r="E3330" i="3"/>
  <c r="D3330" i="3"/>
  <c r="B3330" i="3"/>
  <c r="J3327" i="3"/>
  <c r="A3324" i="3"/>
  <c r="J3323" i="3"/>
  <c r="I3323" i="3"/>
  <c r="E3323" i="3"/>
  <c r="D3323" i="3"/>
  <c r="B3323" i="3"/>
  <c r="J3322" i="3"/>
  <c r="I3322" i="3"/>
  <c r="E3322" i="3"/>
  <c r="D3322" i="3"/>
  <c r="B3322" i="3"/>
  <c r="J3321" i="3"/>
  <c r="I3321" i="3"/>
  <c r="E3321" i="3"/>
  <c r="D3321" i="3"/>
  <c r="B3321" i="3"/>
  <c r="J3320" i="3"/>
  <c r="I3320" i="3"/>
  <c r="E3320" i="3"/>
  <c r="D3320" i="3"/>
  <c r="B3320" i="3"/>
  <c r="J3319" i="3"/>
  <c r="I3319" i="3"/>
  <c r="E3319" i="3"/>
  <c r="D3319" i="3"/>
  <c r="B3319" i="3"/>
  <c r="J3318" i="3"/>
  <c r="I3318" i="3"/>
  <c r="E3318" i="3"/>
  <c r="D3318" i="3"/>
  <c r="B3318" i="3"/>
  <c r="J3317" i="3"/>
  <c r="I3317" i="3"/>
  <c r="E3317" i="3"/>
  <c r="D3317" i="3"/>
  <c r="B3317" i="3"/>
  <c r="J3316" i="3"/>
  <c r="I3316" i="3"/>
  <c r="E3316" i="3"/>
  <c r="D3316" i="3"/>
  <c r="B3316" i="3"/>
  <c r="J3315" i="3"/>
  <c r="I3315" i="3"/>
  <c r="E3315" i="3"/>
  <c r="D3315" i="3"/>
  <c r="B3315" i="3"/>
  <c r="J3314" i="3"/>
  <c r="I3314" i="3"/>
  <c r="E3314" i="3"/>
  <c r="D3314" i="3"/>
  <c r="B3314" i="3"/>
  <c r="J3313" i="3"/>
  <c r="I3313" i="3"/>
  <c r="E3313" i="3"/>
  <c r="D3313" i="3"/>
  <c r="B3313" i="3"/>
  <c r="J3312" i="3"/>
  <c r="I3312" i="3"/>
  <c r="E3312" i="3"/>
  <c r="D3312" i="3"/>
  <c r="B3312" i="3"/>
  <c r="J3311" i="3"/>
  <c r="I3311" i="3"/>
  <c r="E3311" i="3"/>
  <c r="D3311" i="3"/>
  <c r="B3311" i="3"/>
  <c r="J3310" i="3"/>
  <c r="I3310" i="3"/>
  <c r="E3310" i="3"/>
  <c r="D3310" i="3"/>
  <c r="B3310" i="3"/>
  <c r="J3309" i="3"/>
  <c r="I3309" i="3"/>
  <c r="E3309" i="3"/>
  <c r="D3309" i="3"/>
  <c r="B3309" i="3"/>
  <c r="J3306" i="3"/>
  <c r="A3303" i="3"/>
  <c r="J3302" i="3"/>
  <c r="I3302" i="3"/>
  <c r="E3302" i="3"/>
  <c r="D3302" i="3"/>
  <c r="B3302" i="3"/>
  <c r="J3301" i="3"/>
  <c r="I3301" i="3"/>
  <c r="E3301" i="3"/>
  <c r="D3301" i="3"/>
  <c r="B3301" i="3"/>
  <c r="J3300" i="3"/>
  <c r="I3300" i="3"/>
  <c r="E3300" i="3"/>
  <c r="D3300" i="3"/>
  <c r="B3300" i="3"/>
  <c r="J3299" i="3"/>
  <c r="I3299" i="3"/>
  <c r="E3299" i="3"/>
  <c r="D3299" i="3"/>
  <c r="B3299" i="3"/>
  <c r="J3298" i="3"/>
  <c r="I3298" i="3"/>
  <c r="E3298" i="3"/>
  <c r="D3298" i="3"/>
  <c r="B3298" i="3"/>
  <c r="J3297" i="3"/>
  <c r="I3297" i="3"/>
  <c r="E3297" i="3"/>
  <c r="D3297" i="3"/>
  <c r="B3297" i="3"/>
  <c r="J3296" i="3"/>
  <c r="I3296" i="3"/>
  <c r="E3296" i="3"/>
  <c r="D3296" i="3"/>
  <c r="B3296" i="3"/>
  <c r="J3295" i="3"/>
  <c r="I3295" i="3"/>
  <c r="E3295" i="3"/>
  <c r="D3295" i="3"/>
  <c r="B3295" i="3"/>
  <c r="J3294" i="3"/>
  <c r="I3294" i="3"/>
  <c r="E3294" i="3"/>
  <c r="D3294" i="3"/>
  <c r="B3294" i="3"/>
  <c r="J3293" i="3"/>
  <c r="I3293" i="3"/>
  <c r="E3293" i="3"/>
  <c r="D3293" i="3"/>
  <c r="B3293" i="3"/>
  <c r="J3292" i="3"/>
  <c r="I3292" i="3"/>
  <c r="E3292" i="3"/>
  <c r="D3292" i="3"/>
  <c r="B3292" i="3"/>
  <c r="J3291" i="3"/>
  <c r="I3291" i="3"/>
  <c r="E3291" i="3"/>
  <c r="D3291" i="3"/>
  <c r="B3291" i="3"/>
  <c r="J3290" i="3"/>
  <c r="I3290" i="3"/>
  <c r="E3290" i="3"/>
  <c r="D3290" i="3"/>
  <c r="B3290" i="3"/>
  <c r="J3289" i="3"/>
  <c r="I3289" i="3"/>
  <c r="E3289" i="3"/>
  <c r="D3289" i="3"/>
  <c r="B3289" i="3"/>
  <c r="J3288" i="3"/>
  <c r="I3288" i="3"/>
  <c r="E3288" i="3"/>
  <c r="D3288" i="3"/>
  <c r="B3288" i="3"/>
  <c r="J3285" i="3"/>
  <c r="A3282" i="3"/>
  <c r="J3281" i="3"/>
  <c r="I3281" i="3"/>
  <c r="E3281" i="3"/>
  <c r="D3281" i="3"/>
  <c r="B3281" i="3"/>
  <c r="J3280" i="3"/>
  <c r="I3280" i="3"/>
  <c r="E3280" i="3"/>
  <c r="D3280" i="3"/>
  <c r="B3280" i="3"/>
  <c r="J3279" i="3"/>
  <c r="I3279" i="3"/>
  <c r="E3279" i="3"/>
  <c r="D3279" i="3"/>
  <c r="B3279" i="3"/>
  <c r="J3278" i="3"/>
  <c r="I3278" i="3"/>
  <c r="E3278" i="3"/>
  <c r="D3278" i="3"/>
  <c r="B3278" i="3"/>
  <c r="J3277" i="3"/>
  <c r="I3277" i="3"/>
  <c r="E3277" i="3"/>
  <c r="D3277" i="3"/>
  <c r="B3277" i="3"/>
  <c r="J3276" i="3"/>
  <c r="I3276" i="3"/>
  <c r="E3276" i="3"/>
  <c r="D3276" i="3"/>
  <c r="B3276" i="3"/>
  <c r="J3275" i="3"/>
  <c r="I3275" i="3"/>
  <c r="E3275" i="3"/>
  <c r="D3275" i="3"/>
  <c r="B3275" i="3"/>
  <c r="J3274" i="3"/>
  <c r="I3274" i="3"/>
  <c r="E3274" i="3"/>
  <c r="D3274" i="3"/>
  <c r="B3274" i="3"/>
  <c r="J3273" i="3"/>
  <c r="I3273" i="3"/>
  <c r="E3273" i="3"/>
  <c r="D3273" i="3"/>
  <c r="B3273" i="3"/>
  <c r="J3272" i="3"/>
  <c r="I3272" i="3"/>
  <c r="E3272" i="3"/>
  <c r="D3272" i="3"/>
  <c r="B3272" i="3"/>
  <c r="J3271" i="3"/>
  <c r="I3271" i="3"/>
  <c r="E3271" i="3"/>
  <c r="D3271" i="3"/>
  <c r="B3271" i="3"/>
  <c r="J3270" i="3"/>
  <c r="I3270" i="3"/>
  <c r="E3270" i="3"/>
  <c r="D3270" i="3"/>
  <c r="B3270" i="3"/>
  <c r="J3269" i="3"/>
  <c r="I3269" i="3"/>
  <c r="E3269" i="3"/>
  <c r="D3269" i="3"/>
  <c r="B3269" i="3"/>
  <c r="J3268" i="3"/>
  <c r="I3268" i="3"/>
  <c r="E3268" i="3"/>
  <c r="D3268" i="3"/>
  <c r="B3268" i="3"/>
  <c r="J3267" i="3"/>
  <c r="I3267" i="3"/>
  <c r="E3267" i="3"/>
  <c r="D3267" i="3"/>
  <c r="B3267" i="3"/>
  <c r="J3264" i="3"/>
  <c r="A3261" i="3"/>
  <c r="J3260" i="3"/>
  <c r="I3260" i="3"/>
  <c r="E3260" i="3"/>
  <c r="D3260" i="3"/>
  <c r="B3260" i="3"/>
  <c r="J3259" i="3"/>
  <c r="I3259" i="3"/>
  <c r="E3259" i="3"/>
  <c r="D3259" i="3"/>
  <c r="B3259" i="3"/>
  <c r="J3258" i="3"/>
  <c r="I3258" i="3"/>
  <c r="E3258" i="3"/>
  <c r="D3258" i="3"/>
  <c r="B3258" i="3"/>
  <c r="J3257" i="3"/>
  <c r="I3257" i="3"/>
  <c r="E3257" i="3"/>
  <c r="D3257" i="3"/>
  <c r="B3257" i="3"/>
  <c r="J3256" i="3"/>
  <c r="I3256" i="3"/>
  <c r="E3256" i="3"/>
  <c r="D3256" i="3"/>
  <c r="B3256" i="3"/>
  <c r="J3255" i="3"/>
  <c r="I3255" i="3"/>
  <c r="E3255" i="3"/>
  <c r="D3255" i="3"/>
  <c r="B3255" i="3"/>
  <c r="J3254" i="3"/>
  <c r="I3254" i="3"/>
  <c r="E3254" i="3"/>
  <c r="D3254" i="3"/>
  <c r="B3254" i="3"/>
  <c r="J3253" i="3"/>
  <c r="I3253" i="3"/>
  <c r="E3253" i="3"/>
  <c r="D3253" i="3"/>
  <c r="B3253" i="3"/>
  <c r="J3252" i="3"/>
  <c r="I3252" i="3"/>
  <c r="E3252" i="3"/>
  <c r="D3252" i="3"/>
  <c r="B3252" i="3"/>
  <c r="J3251" i="3"/>
  <c r="I3251" i="3"/>
  <c r="E3251" i="3"/>
  <c r="D3251" i="3"/>
  <c r="B3251" i="3"/>
  <c r="J3250" i="3"/>
  <c r="I3250" i="3"/>
  <c r="E3250" i="3"/>
  <c r="D3250" i="3"/>
  <c r="B3250" i="3"/>
  <c r="J3249" i="3"/>
  <c r="I3249" i="3"/>
  <c r="E3249" i="3"/>
  <c r="D3249" i="3"/>
  <c r="B3249" i="3"/>
  <c r="J3248" i="3"/>
  <c r="I3248" i="3"/>
  <c r="E3248" i="3"/>
  <c r="D3248" i="3"/>
  <c r="B3248" i="3"/>
  <c r="J3247" i="3"/>
  <c r="I3247" i="3"/>
  <c r="E3247" i="3"/>
  <c r="D3247" i="3"/>
  <c r="B3247" i="3"/>
  <c r="J3246" i="3"/>
  <c r="I3246" i="3"/>
  <c r="E3246" i="3"/>
  <c r="D3246" i="3"/>
  <c r="B3246" i="3"/>
  <c r="J3243" i="3"/>
  <c r="A3240" i="3"/>
  <c r="J3239" i="3"/>
  <c r="I3239" i="3"/>
  <c r="E3239" i="3"/>
  <c r="D3239" i="3"/>
  <c r="B3239" i="3"/>
  <c r="J3238" i="3"/>
  <c r="I3238" i="3"/>
  <c r="E3238" i="3"/>
  <c r="D3238" i="3"/>
  <c r="B3238" i="3"/>
  <c r="J3237" i="3"/>
  <c r="I3237" i="3"/>
  <c r="E3237" i="3"/>
  <c r="D3237" i="3"/>
  <c r="B3237" i="3"/>
  <c r="J3236" i="3"/>
  <c r="I3236" i="3"/>
  <c r="E3236" i="3"/>
  <c r="D3236" i="3"/>
  <c r="B3236" i="3"/>
  <c r="J3235" i="3"/>
  <c r="I3235" i="3"/>
  <c r="E3235" i="3"/>
  <c r="D3235" i="3"/>
  <c r="B3235" i="3"/>
  <c r="J3234" i="3"/>
  <c r="I3234" i="3"/>
  <c r="E3234" i="3"/>
  <c r="D3234" i="3"/>
  <c r="B3234" i="3"/>
  <c r="J3233" i="3"/>
  <c r="I3233" i="3"/>
  <c r="E3233" i="3"/>
  <c r="D3233" i="3"/>
  <c r="B3233" i="3"/>
  <c r="J3232" i="3"/>
  <c r="I3232" i="3"/>
  <c r="E3232" i="3"/>
  <c r="D3232" i="3"/>
  <c r="B3232" i="3"/>
  <c r="J3231" i="3"/>
  <c r="I3231" i="3"/>
  <c r="E3231" i="3"/>
  <c r="D3231" i="3"/>
  <c r="B3231" i="3"/>
  <c r="J3230" i="3"/>
  <c r="I3230" i="3"/>
  <c r="E3230" i="3"/>
  <c r="D3230" i="3"/>
  <c r="B3230" i="3"/>
  <c r="J3229" i="3"/>
  <c r="I3229" i="3"/>
  <c r="E3229" i="3"/>
  <c r="D3229" i="3"/>
  <c r="B3229" i="3"/>
  <c r="J3228" i="3"/>
  <c r="I3228" i="3"/>
  <c r="E3228" i="3"/>
  <c r="D3228" i="3"/>
  <c r="B3228" i="3"/>
  <c r="J3227" i="3"/>
  <c r="I3227" i="3"/>
  <c r="E3227" i="3"/>
  <c r="D3227" i="3"/>
  <c r="B3227" i="3"/>
  <c r="J3226" i="3"/>
  <c r="I3226" i="3"/>
  <c r="E3226" i="3"/>
  <c r="D3226" i="3"/>
  <c r="B3226" i="3"/>
  <c r="J3225" i="3"/>
  <c r="I3225" i="3"/>
  <c r="E3225" i="3"/>
  <c r="D3225" i="3"/>
  <c r="B3225" i="3"/>
  <c r="J3222" i="3"/>
  <c r="A3219" i="3"/>
  <c r="J3218" i="3"/>
  <c r="I3218" i="3"/>
  <c r="E3218" i="3"/>
  <c r="D3218" i="3"/>
  <c r="B3218" i="3"/>
  <c r="J3217" i="3"/>
  <c r="I3217" i="3"/>
  <c r="E3217" i="3"/>
  <c r="D3217" i="3"/>
  <c r="B3217" i="3"/>
  <c r="J3216" i="3"/>
  <c r="I3216" i="3"/>
  <c r="E3216" i="3"/>
  <c r="D3216" i="3"/>
  <c r="B3216" i="3"/>
  <c r="J3215" i="3"/>
  <c r="I3215" i="3"/>
  <c r="E3215" i="3"/>
  <c r="D3215" i="3"/>
  <c r="B3215" i="3"/>
  <c r="J3214" i="3"/>
  <c r="I3214" i="3"/>
  <c r="E3214" i="3"/>
  <c r="D3214" i="3"/>
  <c r="B3214" i="3"/>
  <c r="J3213" i="3"/>
  <c r="I3213" i="3"/>
  <c r="E3213" i="3"/>
  <c r="D3213" i="3"/>
  <c r="B3213" i="3"/>
  <c r="J3212" i="3"/>
  <c r="I3212" i="3"/>
  <c r="E3212" i="3"/>
  <c r="D3212" i="3"/>
  <c r="B3212" i="3"/>
  <c r="J3211" i="3"/>
  <c r="I3211" i="3"/>
  <c r="E3211" i="3"/>
  <c r="D3211" i="3"/>
  <c r="B3211" i="3"/>
  <c r="J3210" i="3"/>
  <c r="I3210" i="3"/>
  <c r="E3210" i="3"/>
  <c r="D3210" i="3"/>
  <c r="B3210" i="3"/>
  <c r="J3209" i="3"/>
  <c r="I3209" i="3"/>
  <c r="E3209" i="3"/>
  <c r="D3209" i="3"/>
  <c r="B3209" i="3"/>
  <c r="J3208" i="3"/>
  <c r="I3208" i="3"/>
  <c r="E3208" i="3"/>
  <c r="D3208" i="3"/>
  <c r="B3208" i="3"/>
  <c r="J3207" i="3"/>
  <c r="I3207" i="3"/>
  <c r="E3207" i="3"/>
  <c r="D3207" i="3"/>
  <c r="B3207" i="3"/>
  <c r="J3206" i="3"/>
  <c r="I3206" i="3"/>
  <c r="E3206" i="3"/>
  <c r="D3206" i="3"/>
  <c r="B3206" i="3"/>
  <c r="J3205" i="3"/>
  <c r="I3205" i="3"/>
  <c r="E3205" i="3"/>
  <c r="D3205" i="3"/>
  <c r="B3205" i="3"/>
  <c r="J3204" i="3"/>
  <c r="I3204" i="3"/>
  <c r="E3204" i="3"/>
  <c r="D3204" i="3"/>
  <c r="B3204" i="3"/>
  <c r="J3201" i="3"/>
  <c r="A3198" i="3"/>
  <c r="J3197" i="3"/>
  <c r="I3197" i="3"/>
  <c r="E3197" i="3"/>
  <c r="D3197" i="3"/>
  <c r="B3197" i="3"/>
  <c r="J3196" i="3"/>
  <c r="I3196" i="3"/>
  <c r="E3196" i="3"/>
  <c r="D3196" i="3"/>
  <c r="B3196" i="3"/>
  <c r="J3195" i="3"/>
  <c r="I3195" i="3"/>
  <c r="E3195" i="3"/>
  <c r="D3195" i="3"/>
  <c r="B3195" i="3"/>
  <c r="J3194" i="3"/>
  <c r="I3194" i="3"/>
  <c r="E3194" i="3"/>
  <c r="D3194" i="3"/>
  <c r="B3194" i="3"/>
  <c r="J3193" i="3"/>
  <c r="I3193" i="3"/>
  <c r="E3193" i="3"/>
  <c r="D3193" i="3"/>
  <c r="B3193" i="3"/>
  <c r="J3192" i="3"/>
  <c r="I3192" i="3"/>
  <c r="E3192" i="3"/>
  <c r="D3192" i="3"/>
  <c r="B3192" i="3"/>
  <c r="J3191" i="3"/>
  <c r="I3191" i="3"/>
  <c r="E3191" i="3"/>
  <c r="D3191" i="3"/>
  <c r="B3191" i="3"/>
  <c r="J3190" i="3"/>
  <c r="I3190" i="3"/>
  <c r="E3190" i="3"/>
  <c r="D3190" i="3"/>
  <c r="B3190" i="3"/>
  <c r="J3189" i="3"/>
  <c r="I3189" i="3"/>
  <c r="E3189" i="3"/>
  <c r="D3189" i="3"/>
  <c r="B3189" i="3"/>
  <c r="J3188" i="3"/>
  <c r="I3188" i="3"/>
  <c r="E3188" i="3"/>
  <c r="D3188" i="3"/>
  <c r="B3188" i="3"/>
  <c r="J3187" i="3"/>
  <c r="I3187" i="3"/>
  <c r="E3187" i="3"/>
  <c r="D3187" i="3"/>
  <c r="B3187" i="3"/>
  <c r="J3186" i="3"/>
  <c r="I3186" i="3"/>
  <c r="E3186" i="3"/>
  <c r="D3186" i="3"/>
  <c r="B3186" i="3"/>
  <c r="J3185" i="3"/>
  <c r="I3185" i="3"/>
  <c r="E3185" i="3"/>
  <c r="D3185" i="3"/>
  <c r="B3185" i="3"/>
  <c r="J3184" i="3"/>
  <c r="I3184" i="3"/>
  <c r="E3184" i="3"/>
  <c r="D3184" i="3"/>
  <c r="B3184" i="3"/>
  <c r="J3183" i="3"/>
  <c r="I3183" i="3"/>
  <c r="E3183" i="3"/>
  <c r="D3183" i="3"/>
  <c r="B3183" i="3"/>
  <c r="J3180" i="3"/>
  <c r="A3177" i="3"/>
  <c r="J3176" i="3"/>
  <c r="I3176" i="3"/>
  <c r="E3176" i="3"/>
  <c r="D3176" i="3"/>
  <c r="B3176" i="3"/>
  <c r="J3175" i="3"/>
  <c r="I3175" i="3"/>
  <c r="E3175" i="3"/>
  <c r="D3175" i="3"/>
  <c r="B3175" i="3"/>
  <c r="J3174" i="3"/>
  <c r="I3174" i="3"/>
  <c r="E3174" i="3"/>
  <c r="D3174" i="3"/>
  <c r="B3174" i="3"/>
  <c r="J3173" i="3"/>
  <c r="I3173" i="3"/>
  <c r="E3173" i="3"/>
  <c r="D3173" i="3"/>
  <c r="B3173" i="3"/>
  <c r="J3172" i="3"/>
  <c r="I3172" i="3"/>
  <c r="E3172" i="3"/>
  <c r="D3172" i="3"/>
  <c r="B3172" i="3"/>
  <c r="J3171" i="3"/>
  <c r="I3171" i="3"/>
  <c r="E3171" i="3"/>
  <c r="D3171" i="3"/>
  <c r="B3171" i="3"/>
  <c r="J3170" i="3"/>
  <c r="I3170" i="3"/>
  <c r="E3170" i="3"/>
  <c r="D3170" i="3"/>
  <c r="B3170" i="3"/>
  <c r="J3169" i="3"/>
  <c r="I3169" i="3"/>
  <c r="E3169" i="3"/>
  <c r="D3169" i="3"/>
  <c r="B3169" i="3"/>
  <c r="J3168" i="3"/>
  <c r="I3168" i="3"/>
  <c r="E3168" i="3"/>
  <c r="D3168" i="3"/>
  <c r="B3168" i="3"/>
  <c r="J3167" i="3"/>
  <c r="I3167" i="3"/>
  <c r="E3167" i="3"/>
  <c r="D3167" i="3"/>
  <c r="B3167" i="3"/>
  <c r="J3166" i="3"/>
  <c r="I3166" i="3"/>
  <c r="E3166" i="3"/>
  <c r="D3166" i="3"/>
  <c r="B3166" i="3"/>
  <c r="J3165" i="3"/>
  <c r="I3165" i="3"/>
  <c r="E3165" i="3"/>
  <c r="D3165" i="3"/>
  <c r="B3165" i="3"/>
  <c r="J3164" i="3"/>
  <c r="I3164" i="3"/>
  <c r="E3164" i="3"/>
  <c r="D3164" i="3"/>
  <c r="B3164" i="3"/>
  <c r="J3163" i="3"/>
  <c r="I3163" i="3"/>
  <c r="E3163" i="3"/>
  <c r="D3163" i="3"/>
  <c r="B3163" i="3"/>
  <c r="J3162" i="3"/>
  <c r="I3162" i="3"/>
  <c r="E3162" i="3"/>
  <c r="D3162" i="3"/>
  <c r="B3162" i="3"/>
  <c r="J3159" i="3"/>
  <c r="A3156" i="3"/>
  <c r="J3155" i="3"/>
  <c r="I3155" i="3"/>
  <c r="E3155" i="3"/>
  <c r="D3155" i="3"/>
  <c r="B3155" i="3"/>
  <c r="J3154" i="3"/>
  <c r="I3154" i="3"/>
  <c r="E3154" i="3"/>
  <c r="D3154" i="3"/>
  <c r="B3154" i="3"/>
  <c r="J3153" i="3"/>
  <c r="I3153" i="3"/>
  <c r="E3153" i="3"/>
  <c r="D3153" i="3"/>
  <c r="B3153" i="3"/>
  <c r="J3152" i="3"/>
  <c r="I3152" i="3"/>
  <c r="E3152" i="3"/>
  <c r="D3152" i="3"/>
  <c r="B3152" i="3"/>
  <c r="J3151" i="3"/>
  <c r="I3151" i="3"/>
  <c r="E3151" i="3"/>
  <c r="D3151" i="3"/>
  <c r="B3151" i="3"/>
  <c r="J3150" i="3"/>
  <c r="I3150" i="3"/>
  <c r="E3150" i="3"/>
  <c r="D3150" i="3"/>
  <c r="B3150" i="3"/>
  <c r="J3149" i="3"/>
  <c r="I3149" i="3"/>
  <c r="E3149" i="3"/>
  <c r="D3149" i="3"/>
  <c r="B3149" i="3"/>
  <c r="J3148" i="3"/>
  <c r="I3148" i="3"/>
  <c r="E3148" i="3"/>
  <c r="D3148" i="3"/>
  <c r="B3148" i="3"/>
  <c r="J3147" i="3"/>
  <c r="I3147" i="3"/>
  <c r="E3147" i="3"/>
  <c r="D3147" i="3"/>
  <c r="B3147" i="3"/>
  <c r="J3146" i="3"/>
  <c r="I3146" i="3"/>
  <c r="E3146" i="3"/>
  <c r="D3146" i="3"/>
  <c r="B3146" i="3"/>
  <c r="J3145" i="3"/>
  <c r="I3145" i="3"/>
  <c r="E3145" i="3"/>
  <c r="D3145" i="3"/>
  <c r="B3145" i="3"/>
  <c r="J3144" i="3"/>
  <c r="I3144" i="3"/>
  <c r="E3144" i="3"/>
  <c r="D3144" i="3"/>
  <c r="B3144" i="3"/>
  <c r="J3143" i="3"/>
  <c r="I3143" i="3"/>
  <c r="E3143" i="3"/>
  <c r="D3143" i="3"/>
  <c r="B3143" i="3"/>
  <c r="J3142" i="3"/>
  <c r="I3142" i="3"/>
  <c r="E3142" i="3"/>
  <c r="D3142" i="3"/>
  <c r="B3142" i="3"/>
  <c r="J3141" i="3"/>
  <c r="I3141" i="3"/>
  <c r="E3141" i="3"/>
  <c r="D3141" i="3"/>
  <c r="B3141" i="3"/>
  <c r="J3138" i="3"/>
  <c r="A3135" i="3"/>
  <c r="J3134" i="3"/>
  <c r="I3134" i="3"/>
  <c r="E3134" i="3"/>
  <c r="D3134" i="3"/>
  <c r="B3134" i="3"/>
  <c r="J3133" i="3"/>
  <c r="I3133" i="3"/>
  <c r="E3133" i="3"/>
  <c r="D3133" i="3"/>
  <c r="B3133" i="3"/>
  <c r="J3132" i="3"/>
  <c r="I3132" i="3"/>
  <c r="E3132" i="3"/>
  <c r="D3132" i="3"/>
  <c r="B3132" i="3"/>
  <c r="J3131" i="3"/>
  <c r="I3131" i="3"/>
  <c r="E3131" i="3"/>
  <c r="D3131" i="3"/>
  <c r="B3131" i="3"/>
  <c r="J3130" i="3"/>
  <c r="I3130" i="3"/>
  <c r="E3130" i="3"/>
  <c r="D3130" i="3"/>
  <c r="B3130" i="3"/>
  <c r="J3129" i="3"/>
  <c r="I3129" i="3"/>
  <c r="E3129" i="3"/>
  <c r="D3129" i="3"/>
  <c r="B3129" i="3"/>
  <c r="J3128" i="3"/>
  <c r="I3128" i="3"/>
  <c r="E3128" i="3"/>
  <c r="D3128" i="3"/>
  <c r="B3128" i="3"/>
  <c r="J3127" i="3"/>
  <c r="I3127" i="3"/>
  <c r="E3127" i="3"/>
  <c r="D3127" i="3"/>
  <c r="B3127" i="3"/>
  <c r="J3126" i="3"/>
  <c r="I3126" i="3"/>
  <c r="E3126" i="3"/>
  <c r="D3126" i="3"/>
  <c r="B3126" i="3"/>
  <c r="J3125" i="3"/>
  <c r="I3125" i="3"/>
  <c r="E3125" i="3"/>
  <c r="D3125" i="3"/>
  <c r="B3125" i="3"/>
  <c r="J3124" i="3"/>
  <c r="I3124" i="3"/>
  <c r="E3124" i="3"/>
  <c r="D3124" i="3"/>
  <c r="B3124" i="3"/>
  <c r="J3123" i="3"/>
  <c r="I3123" i="3"/>
  <c r="E3123" i="3"/>
  <c r="D3123" i="3"/>
  <c r="B3123" i="3"/>
  <c r="J3122" i="3"/>
  <c r="I3122" i="3"/>
  <c r="E3122" i="3"/>
  <c r="D3122" i="3"/>
  <c r="B3122" i="3"/>
  <c r="J3121" i="3"/>
  <c r="I3121" i="3"/>
  <c r="E3121" i="3"/>
  <c r="D3121" i="3"/>
  <c r="B3121" i="3"/>
  <c r="J3120" i="3"/>
  <c r="I3120" i="3"/>
  <c r="E3120" i="3"/>
  <c r="D3120" i="3"/>
  <c r="B3120" i="3"/>
  <c r="J3117" i="3"/>
  <c r="A3114" i="3"/>
  <c r="J3113" i="3"/>
  <c r="I3113" i="3"/>
  <c r="E3113" i="3"/>
  <c r="D3113" i="3"/>
  <c r="B3113" i="3"/>
  <c r="J3112" i="3"/>
  <c r="I3112" i="3"/>
  <c r="E3112" i="3"/>
  <c r="D3112" i="3"/>
  <c r="B3112" i="3"/>
  <c r="J3111" i="3"/>
  <c r="I3111" i="3"/>
  <c r="E3111" i="3"/>
  <c r="D3111" i="3"/>
  <c r="B3111" i="3"/>
  <c r="J3110" i="3"/>
  <c r="I3110" i="3"/>
  <c r="E3110" i="3"/>
  <c r="D3110" i="3"/>
  <c r="B3110" i="3"/>
  <c r="J3109" i="3"/>
  <c r="I3109" i="3"/>
  <c r="E3109" i="3"/>
  <c r="D3109" i="3"/>
  <c r="B3109" i="3"/>
  <c r="J3108" i="3"/>
  <c r="I3108" i="3"/>
  <c r="E3108" i="3"/>
  <c r="D3108" i="3"/>
  <c r="B3108" i="3"/>
  <c r="J3107" i="3"/>
  <c r="I3107" i="3"/>
  <c r="E3107" i="3"/>
  <c r="D3107" i="3"/>
  <c r="B3107" i="3"/>
  <c r="J3106" i="3"/>
  <c r="I3106" i="3"/>
  <c r="E3106" i="3"/>
  <c r="D3106" i="3"/>
  <c r="B3106" i="3"/>
  <c r="J3105" i="3"/>
  <c r="I3105" i="3"/>
  <c r="E3105" i="3"/>
  <c r="D3105" i="3"/>
  <c r="B3105" i="3"/>
  <c r="J3104" i="3"/>
  <c r="I3104" i="3"/>
  <c r="E3104" i="3"/>
  <c r="D3104" i="3"/>
  <c r="B3104" i="3"/>
  <c r="J3103" i="3"/>
  <c r="I3103" i="3"/>
  <c r="E3103" i="3"/>
  <c r="D3103" i="3"/>
  <c r="B3103" i="3"/>
  <c r="J3102" i="3"/>
  <c r="I3102" i="3"/>
  <c r="E3102" i="3"/>
  <c r="D3102" i="3"/>
  <c r="B3102" i="3"/>
  <c r="J3101" i="3"/>
  <c r="I3101" i="3"/>
  <c r="E3101" i="3"/>
  <c r="D3101" i="3"/>
  <c r="B3101" i="3"/>
  <c r="J3100" i="3"/>
  <c r="I3100" i="3"/>
  <c r="E3100" i="3"/>
  <c r="D3100" i="3"/>
  <c r="B3100" i="3"/>
  <c r="J3099" i="3"/>
  <c r="I3099" i="3"/>
  <c r="E3099" i="3"/>
  <c r="D3099" i="3"/>
  <c r="B3099" i="3"/>
  <c r="J3096" i="3"/>
  <c r="A3093" i="3"/>
  <c r="J3092" i="3"/>
  <c r="I3092" i="3"/>
  <c r="E3092" i="3"/>
  <c r="D3092" i="3"/>
  <c r="B3092" i="3"/>
  <c r="J3091" i="3"/>
  <c r="I3091" i="3"/>
  <c r="E3091" i="3"/>
  <c r="D3091" i="3"/>
  <c r="B3091" i="3"/>
  <c r="J3090" i="3"/>
  <c r="I3090" i="3"/>
  <c r="E3090" i="3"/>
  <c r="D3090" i="3"/>
  <c r="B3090" i="3"/>
  <c r="J3089" i="3"/>
  <c r="I3089" i="3"/>
  <c r="E3089" i="3"/>
  <c r="D3089" i="3"/>
  <c r="B3089" i="3"/>
  <c r="J3088" i="3"/>
  <c r="I3088" i="3"/>
  <c r="E3088" i="3"/>
  <c r="D3088" i="3"/>
  <c r="B3088" i="3"/>
  <c r="J3087" i="3"/>
  <c r="I3087" i="3"/>
  <c r="E3087" i="3"/>
  <c r="D3087" i="3"/>
  <c r="B3087" i="3"/>
  <c r="J3086" i="3"/>
  <c r="I3086" i="3"/>
  <c r="E3086" i="3"/>
  <c r="D3086" i="3"/>
  <c r="B3086" i="3"/>
  <c r="J3085" i="3"/>
  <c r="I3085" i="3"/>
  <c r="E3085" i="3"/>
  <c r="D3085" i="3"/>
  <c r="B3085" i="3"/>
  <c r="J3084" i="3"/>
  <c r="I3084" i="3"/>
  <c r="E3084" i="3"/>
  <c r="D3084" i="3"/>
  <c r="B3084" i="3"/>
  <c r="J3083" i="3"/>
  <c r="I3083" i="3"/>
  <c r="E3083" i="3"/>
  <c r="D3083" i="3"/>
  <c r="B3083" i="3"/>
  <c r="J3082" i="3"/>
  <c r="I3082" i="3"/>
  <c r="E3082" i="3"/>
  <c r="D3082" i="3"/>
  <c r="B3082" i="3"/>
  <c r="J3081" i="3"/>
  <c r="I3081" i="3"/>
  <c r="E3081" i="3"/>
  <c r="D3081" i="3"/>
  <c r="B3081" i="3"/>
  <c r="J3080" i="3"/>
  <c r="I3080" i="3"/>
  <c r="E3080" i="3"/>
  <c r="D3080" i="3"/>
  <c r="B3080" i="3"/>
  <c r="J3079" i="3"/>
  <c r="I3079" i="3"/>
  <c r="E3079" i="3"/>
  <c r="D3079" i="3"/>
  <c r="B3079" i="3"/>
  <c r="J3078" i="3"/>
  <c r="I3078" i="3"/>
  <c r="E3078" i="3"/>
  <c r="D3078" i="3"/>
  <c r="B3078" i="3"/>
  <c r="J3075" i="3"/>
  <c r="A3072" i="3"/>
  <c r="J3071" i="3"/>
  <c r="I3071" i="3"/>
  <c r="E3071" i="3"/>
  <c r="D3071" i="3"/>
  <c r="B3071" i="3"/>
  <c r="J3070" i="3"/>
  <c r="I3070" i="3"/>
  <c r="E3070" i="3"/>
  <c r="D3070" i="3"/>
  <c r="B3070" i="3"/>
  <c r="J3069" i="3"/>
  <c r="I3069" i="3"/>
  <c r="E3069" i="3"/>
  <c r="D3069" i="3"/>
  <c r="B3069" i="3"/>
  <c r="J3068" i="3"/>
  <c r="I3068" i="3"/>
  <c r="E3068" i="3"/>
  <c r="D3068" i="3"/>
  <c r="B3068" i="3"/>
  <c r="J3067" i="3"/>
  <c r="I3067" i="3"/>
  <c r="E3067" i="3"/>
  <c r="D3067" i="3"/>
  <c r="B3067" i="3"/>
  <c r="J3066" i="3"/>
  <c r="I3066" i="3"/>
  <c r="E3066" i="3"/>
  <c r="D3066" i="3"/>
  <c r="B3066" i="3"/>
  <c r="J3065" i="3"/>
  <c r="I3065" i="3"/>
  <c r="E3065" i="3"/>
  <c r="D3065" i="3"/>
  <c r="B3065" i="3"/>
  <c r="J3064" i="3"/>
  <c r="I3064" i="3"/>
  <c r="E3064" i="3"/>
  <c r="D3064" i="3"/>
  <c r="B3064" i="3"/>
  <c r="J3063" i="3"/>
  <c r="I3063" i="3"/>
  <c r="E3063" i="3"/>
  <c r="D3063" i="3"/>
  <c r="B3063" i="3"/>
  <c r="J3062" i="3"/>
  <c r="I3062" i="3"/>
  <c r="E3062" i="3"/>
  <c r="D3062" i="3"/>
  <c r="B3062" i="3"/>
  <c r="J3061" i="3"/>
  <c r="I3061" i="3"/>
  <c r="E3061" i="3"/>
  <c r="D3061" i="3"/>
  <c r="B3061" i="3"/>
  <c r="J3060" i="3"/>
  <c r="I3060" i="3"/>
  <c r="E3060" i="3"/>
  <c r="D3060" i="3"/>
  <c r="B3060" i="3"/>
  <c r="J3059" i="3"/>
  <c r="I3059" i="3"/>
  <c r="E3059" i="3"/>
  <c r="D3059" i="3"/>
  <c r="B3059" i="3"/>
  <c r="J3058" i="3"/>
  <c r="I3058" i="3"/>
  <c r="E3058" i="3"/>
  <c r="D3058" i="3"/>
  <c r="B3058" i="3"/>
  <c r="J3057" i="3"/>
  <c r="I3057" i="3"/>
  <c r="E3057" i="3"/>
  <c r="D3057" i="3"/>
  <c r="B3057" i="3"/>
  <c r="J3054" i="3"/>
  <c r="A3051" i="3"/>
  <c r="J3050" i="3"/>
  <c r="I3050" i="3"/>
  <c r="E3050" i="3"/>
  <c r="D3050" i="3"/>
  <c r="B3050" i="3"/>
  <c r="J3049" i="3"/>
  <c r="I3049" i="3"/>
  <c r="E3049" i="3"/>
  <c r="D3049" i="3"/>
  <c r="B3049" i="3"/>
  <c r="J3048" i="3"/>
  <c r="I3048" i="3"/>
  <c r="E3048" i="3"/>
  <c r="D3048" i="3"/>
  <c r="B3048" i="3"/>
  <c r="J3047" i="3"/>
  <c r="I3047" i="3"/>
  <c r="E3047" i="3"/>
  <c r="D3047" i="3"/>
  <c r="B3047" i="3"/>
  <c r="J3046" i="3"/>
  <c r="I3046" i="3"/>
  <c r="E3046" i="3"/>
  <c r="D3046" i="3"/>
  <c r="B3046" i="3"/>
  <c r="J3045" i="3"/>
  <c r="I3045" i="3"/>
  <c r="E3045" i="3"/>
  <c r="D3045" i="3"/>
  <c r="B3045" i="3"/>
  <c r="J3044" i="3"/>
  <c r="I3044" i="3"/>
  <c r="E3044" i="3"/>
  <c r="D3044" i="3"/>
  <c r="B3044" i="3"/>
  <c r="J3043" i="3"/>
  <c r="I3043" i="3"/>
  <c r="E3043" i="3"/>
  <c r="D3043" i="3"/>
  <c r="B3043" i="3"/>
  <c r="J3042" i="3"/>
  <c r="I3042" i="3"/>
  <c r="E3042" i="3"/>
  <c r="D3042" i="3"/>
  <c r="B3042" i="3"/>
  <c r="J3041" i="3"/>
  <c r="I3041" i="3"/>
  <c r="E3041" i="3"/>
  <c r="D3041" i="3"/>
  <c r="B3041" i="3"/>
  <c r="J3040" i="3"/>
  <c r="I3040" i="3"/>
  <c r="E3040" i="3"/>
  <c r="D3040" i="3"/>
  <c r="B3040" i="3"/>
  <c r="J3039" i="3"/>
  <c r="I3039" i="3"/>
  <c r="E3039" i="3"/>
  <c r="D3039" i="3"/>
  <c r="B3039" i="3"/>
  <c r="J3038" i="3"/>
  <c r="I3038" i="3"/>
  <c r="E3038" i="3"/>
  <c r="D3038" i="3"/>
  <c r="B3038" i="3"/>
  <c r="J3037" i="3"/>
  <c r="I3037" i="3"/>
  <c r="E3037" i="3"/>
  <c r="D3037" i="3"/>
  <c r="B3037" i="3"/>
  <c r="J3036" i="3"/>
  <c r="I3036" i="3"/>
  <c r="E3036" i="3"/>
  <c r="D3036" i="3"/>
  <c r="B3036" i="3"/>
  <c r="J3033" i="3"/>
  <c r="A3030" i="3"/>
  <c r="J3029" i="3"/>
  <c r="I3029" i="3"/>
  <c r="E3029" i="3"/>
  <c r="D3029" i="3"/>
  <c r="B3029" i="3"/>
  <c r="J3028" i="3"/>
  <c r="I3028" i="3"/>
  <c r="E3028" i="3"/>
  <c r="D3028" i="3"/>
  <c r="B3028" i="3"/>
  <c r="J3027" i="3"/>
  <c r="I3027" i="3"/>
  <c r="E3027" i="3"/>
  <c r="D3027" i="3"/>
  <c r="B3027" i="3"/>
  <c r="J3026" i="3"/>
  <c r="I3026" i="3"/>
  <c r="E3026" i="3"/>
  <c r="D3026" i="3"/>
  <c r="B3026" i="3"/>
  <c r="J3025" i="3"/>
  <c r="I3025" i="3"/>
  <c r="E3025" i="3"/>
  <c r="D3025" i="3"/>
  <c r="B3025" i="3"/>
  <c r="J3024" i="3"/>
  <c r="I3024" i="3"/>
  <c r="E3024" i="3"/>
  <c r="D3024" i="3"/>
  <c r="B3024" i="3"/>
  <c r="J3023" i="3"/>
  <c r="I3023" i="3"/>
  <c r="E3023" i="3"/>
  <c r="D3023" i="3"/>
  <c r="B3023" i="3"/>
  <c r="J3022" i="3"/>
  <c r="I3022" i="3"/>
  <c r="E3022" i="3"/>
  <c r="D3022" i="3"/>
  <c r="B3022" i="3"/>
  <c r="J3021" i="3"/>
  <c r="I3021" i="3"/>
  <c r="E3021" i="3"/>
  <c r="D3021" i="3"/>
  <c r="B3021" i="3"/>
  <c r="J3020" i="3"/>
  <c r="I3020" i="3"/>
  <c r="E3020" i="3"/>
  <c r="D3020" i="3"/>
  <c r="B3020" i="3"/>
  <c r="J3019" i="3"/>
  <c r="I3019" i="3"/>
  <c r="E3019" i="3"/>
  <c r="D3019" i="3"/>
  <c r="B3019" i="3"/>
  <c r="J3018" i="3"/>
  <c r="I3018" i="3"/>
  <c r="E3018" i="3"/>
  <c r="D3018" i="3"/>
  <c r="B3018" i="3"/>
  <c r="J3017" i="3"/>
  <c r="I3017" i="3"/>
  <c r="E3017" i="3"/>
  <c r="D3017" i="3"/>
  <c r="B3017" i="3"/>
  <c r="J3016" i="3"/>
  <c r="I3016" i="3"/>
  <c r="E3016" i="3"/>
  <c r="D3016" i="3"/>
  <c r="B3016" i="3"/>
  <c r="J3015" i="3"/>
  <c r="I3015" i="3"/>
  <c r="E3015" i="3"/>
  <c r="D3015" i="3"/>
  <c r="B3015" i="3"/>
  <c r="J3012" i="3"/>
  <c r="A3009" i="3"/>
  <c r="J3008" i="3"/>
  <c r="I3008" i="3"/>
  <c r="E3008" i="3"/>
  <c r="D3008" i="3"/>
  <c r="B3008" i="3"/>
  <c r="J3007" i="3"/>
  <c r="I3007" i="3"/>
  <c r="E3007" i="3"/>
  <c r="D3007" i="3"/>
  <c r="B3007" i="3"/>
  <c r="J3006" i="3"/>
  <c r="I3006" i="3"/>
  <c r="E3006" i="3"/>
  <c r="D3006" i="3"/>
  <c r="B3006" i="3"/>
  <c r="J3005" i="3"/>
  <c r="I3005" i="3"/>
  <c r="E3005" i="3"/>
  <c r="D3005" i="3"/>
  <c r="B3005" i="3"/>
  <c r="J3004" i="3"/>
  <c r="I3004" i="3"/>
  <c r="E3004" i="3"/>
  <c r="D3004" i="3"/>
  <c r="B3004" i="3"/>
  <c r="J3003" i="3"/>
  <c r="I3003" i="3"/>
  <c r="E3003" i="3"/>
  <c r="D3003" i="3"/>
  <c r="B3003" i="3"/>
  <c r="J3002" i="3"/>
  <c r="I3002" i="3"/>
  <c r="E3002" i="3"/>
  <c r="D3002" i="3"/>
  <c r="B3002" i="3"/>
  <c r="J3001" i="3"/>
  <c r="I3001" i="3"/>
  <c r="E3001" i="3"/>
  <c r="D3001" i="3"/>
  <c r="B3001" i="3"/>
  <c r="J3000" i="3"/>
  <c r="I3000" i="3"/>
  <c r="E3000" i="3"/>
  <c r="D3000" i="3"/>
  <c r="B3000" i="3"/>
  <c r="J2999" i="3"/>
  <c r="I2999" i="3"/>
  <c r="E2999" i="3"/>
  <c r="D2999" i="3"/>
  <c r="B2999" i="3"/>
  <c r="J2998" i="3"/>
  <c r="I2998" i="3"/>
  <c r="E2998" i="3"/>
  <c r="D2998" i="3"/>
  <c r="B2998" i="3"/>
  <c r="J2997" i="3"/>
  <c r="I2997" i="3"/>
  <c r="E2997" i="3"/>
  <c r="D2997" i="3"/>
  <c r="B2997" i="3"/>
  <c r="J2996" i="3"/>
  <c r="I2996" i="3"/>
  <c r="E2996" i="3"/>
  <c r="D2996" i="3"/>
  <c r="B2996" i="3"/>
  <c r="J2995" i="3"/>
  <c r="I2995" i="3"/>
  <c r="E2995" i="3"/>
  <c r="D2995" i="3"/>
  <c r="B2995" i="3"/>
  <c r="J2994" i="3"/>
  <c r="I2994" i="3"/>
  <c r="E2994" i="3"/>
  <c r="D2994" i="3"/>
  <c r="B2994" i="3"/>
  <c r="J2991" i="3"/>
  <c r="A2988" i="3"/>
  <c r="J2987" i="3"/>
  <c r="I2987" i="3"/>
  <c r="E2987" i="3"/>
  <c r="D2987" i="3"/>
  <c r="B2987" i="3"/>
  <c r="J2986" i="3"/>
  <c r="I2986" i="3"/>
  <c r="E2986" i="3"/>
  <c r="D2986" i="3"/>
  <c r="B2986" i="3"/>
  <c r="J2985" i="3"/>
  <c r="I2985" i="3"/>
  <c r="E2985" i="3"/>
  <c r="D2985" i="3"/>
  <c r="B2985" i="3"/>
  <c r="J2984" i="3"/>
  <c r="I2984" i="3"/>
  <c r="E2984" i="3"/>
  <c r="D2984" i="3"/>
  <c r="B2984" i="3"/>
  <c r="J2983" i="3"/>
  <c r="I2983" i="3"/>
  <c r="E2983" i="3"/>
  <c r="D2983" i="3"/>
  <c r="B2983" i="3"/>
  <c r="J2982" i="3"/>
  <c r="I2982" i="3"/>
  <c r="E2982" i="3"/>
  <c r="D2982" i="3"/>
  <c r="B2982" i="3"/>
  <c r="J2981" i="3"/>
  <c r="I2981" i="3"/>
  <c r="E2981" i="3"/>
  <c r="D2981" i="3"/>
  <c r="B2981" i="3"/>
  <c r="J2980" i="3"/>
  <c r="I2980" i="3"/>
  <c r="E2980" i="3"/>
  <c r="D2980" i="3"/>
  <c r="B2980" i="3"/>
  <c r="J2979" i="3"/>
  <c r="I2979" i="3"/>
  <c r="E2979" i="3"/>
  <c r="D2979" i="3"/>
  <c r="B2979" i="3"/>
  <c r="J2978" i="3"/>
  <c r="I2978" i="3"/>
  <c r="E2978" i="3"/>
  <c r="D2978" i="3"/>
  <c r="B2978" i="3"/>
  <c r="J2977" i="3"/>
  <c r="I2977" i="3"/>
  <c r="E2977" i="3"/>
  <c r="D2977" i="3"/>
  <c r="B2977" i="3"/>
  <c r="J2976" i="3"/>
  <c r="I2976" i="3"/>
  <c r="E2976" i="3"/>
  <c r="D2976" i="3"/>
  <c r="B2976" i="3"/>
  <c r="J2975" i="3"/>
  <c r="I2975" i="3"/>
  <c r="E2975" i="3"/>
  <c r="D2975" i="3"/>
  <c r="B2975" i="3"/>
  <c r="J2974" i="3"/>
  <c r="I2974" i="3"/>
  <c r="E2974" i="3"/>
  <c r="D2974" i="3"/>
  <c r="B2974" i="3"/>
  <c r="J2973" i="3"/>
  <c r="I2973" i="3"/>
  <c r="E2973" i="3"/>
  <c r="D2973" i="3"/>
  <c r="B2973" i="3"/>
  <c r="J2970" i="3"/>
  <c r="A2967" i="3"/>
  <c r="J2966" i="3"/>
  <c r="I2966" i="3"/>
  <c r="E2966" i="3"/>
  <c r="D2966" i="3"/>
  <c r="B2966" i="3"/>
  <c r="J2965" i="3"/>
  <c r="I2965" i="3"/>
  <c r="E2965" i="3"/>
  <c r="D2965" i="3"/>
  <c r="B2965" i="3"/>
  <c r="J2964" i="3"/>
  <c r="I2964" i="3"/>
  <c r="E2964" i="3"/>
  <c r="D2964" i="3"/>
  <c r="B2964" i="3"/>
  <c r="J2963" i="3"/>
  <c r="I2963" i="3"/>
  <c r="E2963" i="3"/>
  <c r="D2963" i="3"/>
  <c r="B2963" i="3"/>
  <c r="J2962" i="3"/>
  <c r="I2962" i="3"/>
  <c r="E2962" i="3"/>
  <c r="D2962" i="3"/>
  <c r="B2962" i="3"/>
  <c r="J2961" i="3"/>
  <c r="I2961" i="3"/>
  <c r="E2961" i="3"/>
  <c r="D2961" i="3"/>
  <c r="B2961" i="3"/>
  <c r="J2960" i="3"/>
  <c r="I2960" i="3"/>
  <c r="E2960" i="3"/>
  <c r="D2960" i="3"/>
  <c r="B2960" i="3"/>
  <c r="J2959" i="3"/>
  <c r="I2959" i="3"/>
  <c r="E2959" i="3"/>
  <c r="D2959" i="3"/>
  <c r="B2959" i="3"/>
  <c r="J2958" i="3"/>
  <c r="I2958" i="3"/>
  <c r="E2958" i="3"/>
  <c r="D2958" i="3"/>
  <c r="B2958" i="3"/>
  <c r="J2957" i="3"/>
  <c r="I2957" i="3"/>
  <c r="E2957" i="3"/>
  <c r="D2957" i="3"/>
  <c r="B2957" i="3"/>
  <c r="J2956" i="3"/>
  <c r="I2956" i="3"/>
  <c r="E2956" i="3"/>
  <c r="D2956" i="3"/>
  <c r="B2956" i="3"/>
  <c r="J2955" i="3"/>
  <c r="I2955" i="3"/>
  <c r="E2955" i="3"/>
  <c r="D2955" i="3"/>
  <c r="B2955" i="3"/>
  <c r="J2954" i="3"/>
  <c r="I2954" i="3"/>
  <c r="E2954" i="3"/>
  <c r="D2954" i="3"/>
  <c r="B2954" i="3"/>
  <c r="J2953" i="3"/>
  <c r="I2953" i="3"/>
  <c r="E2953" i="3"/>
  <c r="D2953" i="3"/>
  <c r="B2953" i="3"/>
  <c r="J2952" i="3"/>
  <c r="I2952" i="3"/>
  <c r="E2952" i="3"/>
  <c r="D2952" i="3"/>
  <c r="B2952" i="3"/>
  <c r="J2949" i="3"/>
  <c r="A2946" i="3"/>
  <c r="J2945" i="3"/>
  <c r="I2945" i="3"/>
  <c r="E2945" i="3"/>
  <c r="D2945" i="3"/>
  <c r="B2945" i="3"/>
  <c r="J2944" i="3"/>
  <c r="I2944" i="3"/>
  <c r="E2944" i="3"/>
  <c r="D2944" i="3"/>
  <c r="B2944" i="3"/>
  <c r="J2943" i="3"/>
  <c r="I2943" i="3"/>
  <c r="E2943" i="3"/>
  <c r="D2943" i="3"/>
  <c r="B2943" i="3"/>
  <c r="J2942" i="3"/>
  <c r="I2942" i="3"/>
  <c r="E2942" i="3"/>
  <c r="D2942" i="3"/>
  <c r="B2942" i="3"/>
  <c r="J2941" i="3"/>
  <c r="I2941" i="3"/>
  <c r="E2941" i="3"/>
  <c r="D2941" i="3"/>
  <c r="B2941" i="3"/>
  <c r="J2940" i="3"/>
  <c r="I2940" i="3"/>
  <c r="E2940" i="3"/>
  <c r="D2940" i="3"/>
  <c r="B2940" i="3"/>
  <c r="J2939" i="3"/>
  <c r="I2939" i="3"/>
  <c r="E2939" i="3"/>
  <c r="D2939" i="3"/>
  <c r="B2939" i="3"/>
  <c r="J2938" i="3"/>
  <c r="I2938" i="3"/>
  <c r="E2938" i="3"/>
  <c r="D2938" i="3"/>
  <c r="B2938" i="3"/>
  <c r="J2937" i="3"/>
  <c r="I2937" i="3"/>
  <c r="E2937" i="3"/>
  <c r="D2937" i="3"/>
  <c r="B2937" i="3"/>
  <c r="J2936" i="3"/>
  <c r="I2936" i="3"/>
  <c r="E2936" i="3"/>
  <c r="D2936" i="3"/>
  <c r="B2936" i="3"/>
  <c r="J2935" i="3"/>
  <c r="I2935" i="3"/>
  <c r="E2935" i="3"/>
  <c r="D2935" i="3"/>
  <c r="B2935" i="3"/>
  <c r="J2934" i="3"/>
  <c r="I2934" i="3"/>
  <c r="E2934" i="3"/>
  <c r="D2934" i="3"/>
  <c r="B2934" i="3"/>
  <c r="J2933" i="3"/>
  <c r="I2933" i="3"/>
  <c r="E2933" i="3"/>
  <c r="D2933" i="3"/>
  <c r="B2933" i="3"/>
  <c r="J2932" i="3"/>
  <c r="I2932" i="3"/>
  <c r="E2932" i="3"/>
  <c r="D2932" i="3"/>
  <c r="B2932" i="3"/>
  <c r="J2931" i="3"/>
  <c r="I2931" i="3"/>
  <c r="E2931" i="3"/>
  <c r="D2931" i="3"/>
  <c r="B2931" i="3"/>
  <c r="J2928" i="3"/>
  <c r="A2925" i="3"/>
  <c r="J2924" i="3"/>
  <c r="I2924" i="3"/>
  <c r="E2924" i="3"/>
  <c r="D2924" i="3"/>
  <c r="B2924" i="3"/>
  <c r="J2923" i="3"/>
  <c r="I2923" i="3"/>
  <c r="E2923" i="3"/>
  <c r="D2923" i="3"/>
  <c r="B2923" i="3"/>
  <c r="J2922" i="3"/>
  <c r="I2922" i="3"/>
  <c r="E2922" i="3"/>
  <c r="D2922" i="3"/>
  <c r="B2922" i="3"/>
  <c r="J2921" i="3"/>
  <c r="I2921" i="3"/>
  <c r="E2921" i="3"/>
  <c r="D2921" i="3"/>
  <c r="B2921" i="3"/>
  <c r="J2920" i="3"/>
  <c r="I2920" i="3"/>
  <c r="E2920" i="3"/>
  <c r="D2920" i="3"/>
  <c r="B2920" i="3"/>
  <c r="J2919" i="3"/>
  <c r="I2919" i="3"/>
  <c r="E2919" i="3"/>
  <c r="D2919" i="3"/>
  <c r="B2919" i="3"/>
  <c r="J2918" i="3"/>
  <c r="I2918" i="3"/>
  <c r="E2918" i="3"/>
  <c r="D2918" i="3"/>
  <c r="B2918" i="3"/>
  <c r="J2917" i="3"/>
  <c r="I2917" i="3"/>
  <c r="E2917" i="3"/>
  <c r="D2917" i="3"/>
  <c r="B2917" i="3"/>
  <c r="J2916" i="3"/>
  <c r="I2916" i="3"/>
  <c r="E2916" i="3"/>
  <c r="D2916" i="3"/>
  <c r="B2916" i="3"/>
  <c r="J2915" i="3"/>
  <c r="I2915" i="3"/>
  <c r="E2915" i="3"/>
  <c r="D2915" i="3"/>
  <c r="B2915" i="3"/>
  <c r="J2914" i="3"/>
  <c r="I2914" i="3"/>
  <c r="E2914" i="3"/>
  <c r="D2914" i="3"/>
  <c r="B2914" i="3"/>
  <c r="J2913" i="3"/>
  <c r="I2913" i="3"/>
  <c r="E2913" i="3"/>
  <c r="D2913" i="3"/>
  <c r="B2913" i="3"/>
  <c r="J2912" i="3"/>
  <c r="I2912" i="3"/>
  <c r="E2912" i="3"/>
  <c r="D2912" i="3"/>
  <c r="B2912" i="3"/>
  <c r="J2911" i="3"/>
  <c r="I2911" i="3"/>
  <c r="E2911" i="3"/>
  <c r="D2911" i="3"/>
  <c r="B2911" i="3"/>
  <c r="J2910" i="3"/>
  <c r="I2910" i="3"/>
  <c r="E2910" i="3"/>
  <c r="D2910" i="3"/>
  <c r="B2910" i="3"/>
  <c r="J2907" i="3"/>
  <c r="A2904" i="3"/>
  <c r="J2903" i="3"/>
  <c r="I2903" i="3"/>
  <c r="E2903" i="3"/>
  <c r="D2903" i="3"/>
  <c r="B2903" i="3"/>
  <c r="J2902" i="3"/>
  <c r="I2902" i="3"/>
  <c r="E2902" i="3"/>
  <c r="D2902" i="3"/>
  <c r="B2902" i="3"/>
  <c r="J2901" i="3"/>
  <c r="I2901" i="3"/>
  <c r="E2901" i="3"/>
  <c r="D2901" i="3"/>
  <c r="B2901" i="3"/>
  <c r="J2900" i="3"/>
  <c r="I2900" i="3"/>
  <c r="E2900" i="3"/>
  <c r="D2900" i="3"/>
  <c r="B2900" i="3"/>
  <c r="J2899" i="3"/>
  <c r="I2899" i="3"/>
  <c r="E2899" i="3"/>
  <c r="D2899" i="3"/>
  <c r="B2899" i="3"/>
  <c r="J2898" i="3"/>
  <c r="I2898" i="3"/>
  <c r="E2898" i="3"/>
  <c r="D2898" i="3"/>
  <c r="B2898" i="3"/>
  <c r="J2897" i="3"/>
  <c r="I2897" i="3"/>
  <c r="E2897" i="3"/>
  <c r="D2897" i="3"/>
  <c r="B2897" i="3"/>
  <c r="J2896" i="3"/>
  <c r="I2896" i="3"/>
  <c r="E2896" i="3"/>
  <c r="D2896" i="3"/>
  <c r="B2896" i="3"/>
  <c r="J2895" i="3"/>
  <c r="I2895" i="3"/>
  <c r="E2895" i="3"/>
  <c r="D2895" i="3"/>
  <c r="B2895" i="3"/>
  <c r="J2894" i="3"/>
  <c r="I2894" i="3"/>
  <c r="E2894" i="3"/>
  <c r="D2894" i="3"/>
  <c r="B2894" i="3"/>
  <c r="J2893" i="3"/>
  <c r="I2893" i="3"/>
  <c r="E2893" i="3"/>
  <c r="D2893" i="3"/>
  <c r="B2893" i="3"/>
  <c r="J2892" i="3"/>
  <c r="I2892" i="3"/>
  <c r="E2892" i="3"/>
  <c r="D2892" i="3"/>
  <c r="B2892" i="3"/>
  <c r="J2891" i="3"/>
  <c r="I2891" i="3"/>
  <c r="E2891" i="3"/>
  <c r="D2891" i="3"/>
  <c r="B2891" i="3"/>
  <c r="J2890" i="3"/>
  <c r="I2890" i="3"/>
  <c r="E2890" i="3"/>
  <c r="D2890" i="3"/>
  <c r="B2890" i="3"/>
  <c r="J2889" i="3"/>
  <c r="I2889" i="3"/>
  <c r="E2889" i="3"/>
  <c r="D2889" i="3"/>
  <c r="B2889" i="3"/>
  <c r="J2886" i="3"/>
  <c r="A2883" i="3"/>
  <c r="J2882" i="3"/>
  <c r="I2882" i="3"/>
  <c r="E2882" i="3"/>
  <c r="D2882" i="3"/>
  <c r="B2882" i="3"/>
  <c r="J2881" i="3"/>
  <c r="I2881" i="3"/>
  <c r="E2881" i="3"/>
  <c r="D2881" i="3"/>
  <c r="B2881" i="3"/>
  <c r="J2880" i="3"/>
  <c r="I2880" i="3"/>
  <c r="E2880" i="3"/>
  <c r="D2880" i="3"/>
  <c r="B2880" i="3"/>
  <c r="J2879" i="3"/>
  <c r="I2879" i="3"/>
  <c r="E2879" i="3"/>
  <c r="D2879" i="3"/>
  <c r="B2879" i="3"/>
  <c r="J2878" i="3"/>
  <c r="I2878" i="3"/>
  <c r="E2878" i="3"/>
  <c r="D2878" i="3"/>
  <c r="B2878" i="3"/>
  <c r="J2877" i="3"/>
  <c r="I2877" i="3"/>
  <c r="E2877" i="3"/>
  <c r="D2877" i="3"/>
  <c r="B2877" i="3"/>
  <c r="J2876" i="3"/>
  <c r="I2876" i="3"/>
  <c r="E2876" i="3"/>
  <c r="D2876" i="3"/>
  <c r="B2876" i="3"/>
  <c r="J2875" i="3"/>
  <c r="I2875" i="3"/>
  <c r="E2875" i="3"/>
  <c r="D2875" i="3"/>
  <c r="B2875" i="3"/>
  <c r="J2874" i="3"/>
  <c r="I2874" i="3"/>
  <c r="E2874" i="3"/>
  <c r="D2874" i="3"/>
  <c r="B2874" i="3"/>
  <c r="J2873" i="3"/>
  <c r="I2873" i="3"/>
  <c r="E2873" i="3"/>
  <c r="D2873" i="3"/>
  <c r="B2873" i="3"/>
  <c r="J2872" i="3"/>
  <c r="I2872" i="3"/>
  <c r="E2872" i="3"/>
  <c r="D2872" i="3"/>
  <c r="B2872" i="3"/>
  <c r="J2871" i="3"/>
  <c r="I2871" i="3"/>
  <c r="E2871" i="3"/>
  <c r="D2871" i="3"/>
  <c r="B2871" i="3"/>
  <c r="J2870" i="3"/>
  <c r="I2870" i="3"/>
  <c r="E2870" i="3"/>
  <c r="D2870" i="3"/>
  <c r="B2870" i="3"/>
  <c r="J2869" i="3"/>
  <c r="I2869" i="3"/>
  <c r="E2869" i="3"/>
  <c r="D2869" i="3"/>
  <c r="B2869" i="3"/>
  <c r="J2868" i="3"/>
  <c r="I2868" i="3"/>
  <c r="E2868" i="3"/>
  <c r="D2868" i="3"/>
  <c r="B2868" i="3"/>
  <c r="J2865" i="3"/>
  <c r="A2862" i="3"/>
  <c r="J2861" i="3"/>
  <c r="I2861" i="3"/>
  <c r="E2861" i="3"/>
  <c r="D2861" i="3"/>
  <c r="B2861" i="3"/>
  <c r="J2860" i="3"/>
  <c r="I2860" i="3"/>
  <c r="E2860" i="3"/>
  <c r="D2860" i="3"/>
  <c r="B2860" i="3"/>
  <c r="J2859" i="3"/>
  <c r="I2859" i="3"/>
  <c r="E2859" i="3"/>
  <c r="D2859" i="3"/>
  <c r="B2859" i="3"/>
  <c r="J2858" i="3"/>
  <c r="I2858" i="3"/>
  <c r="E2858" i="3"/>
  <c r="D2858" i="3"/>
  <c r="B2858" i="3"/>
  <c r="J2857" i="3"/>
  <c r="I2857" i="3"/>
  <c r="E2857" i="3"/>
  <c r="D2857" i="3"/>
  <c r="B2857" i="3"/>
  <c r="J2856" i="3"/>
  <c r="I2856" i="3"/>
  <c r="E2856" i="3"/>
  <c r="D2856" i="3"/>
  <c r="B2856" i="3"/>
  <c r="J2855" i="3"/>
  <c r="I2855" i="3"/>
  <c r="E2855" i="3"/>
  <c r="D2855" i="3"/>
  <c r="B2855" i="3"/>
  <c r="J2854" i="3"/>
  <c r="I2854" i="3"/>
  <c r="E2854" i="3"/>
  <c r="D2854" i="3"/>
  <c r="B2854" i="3"/>
  <c r="J2853" i="3"/>
  <c r="I2853" i="3"/>
  <c r="E2853" i="3"/>
  <c r="D2853" i="3"/>
  <c r="B2853" i="3"/>
  <c r="J2852" i="3"/>
  <c r="I2852" i="3"/>
  <c r="E2852" i="3"/>
  <c r="D2852" i="3"/>
  <c r="B2852" i="3"/>
  <c r="J2851" i="3"/>
  <c r="I2851" i="3"/>
  <c r="E2851" i="3"/>
  <c r="D2851" i="3"/>
  <c r="B2851" i="3"/>
  <c r="J2850" i="3"/>
  <c r="I2850" i="3"/>
  <c r="E2850" i="3"/>
  <c r="D2850" i="3"/>
  <c r="B2850" i="3"/>
  <c r="J2849" i="3"/>
  <c r="I2849" i="3"/>
  <c r="E2849" i="3"/>
  <c r="D2849" i="3"/>
  <c r="B2849" i="3"/>
  <c r="J2848" i="3"/>
  <c r="I2848" i="3"/>
  <c r="E2848" i="3"/>
  <c r="D2848" i="3"/>
  <c r="B2848" i="3"/>
  <c r="J2847" i="3"/>
  <c r="I2847" i="3"/>
  <c r="E2847" i="3"/>
  <c r="D2847" i="3"/>
  <c r="B2847" i="3"/>
  <c r="J2844" i="3"/>
  <c r="A2841" i="3"/>
  <c r="J2840" i="3"/>
  <c r="I2840" i="3"/>
  <c r="E2840" i="3"/>
  <c r="D2840" i="3"/>
  <c r="B2840" i="3"/>
  <c r="J2839" i="3"/>
  <c r="I2839" i="3"/>
  <c r="E2839" i="3"/>
  <c r="D2839" i="3"/>
  <c r="B2839" i="3"/>
  <c r="J2838" i="3"/>
  <c r="I2838" i="3"/>
  <c r="E2838" i="3"/>
  <c r="D2838" i="3"/>
  <c r="B2838" i="3"/>
  <c r="J2837" i="3"/>
  <c r="I2837" i="3"/>
  <c r="E2837" i="3"/>
  <c r="D2837" i="3"/>
  <c r="B2837" i="3"/>
  <c r="J2836" i="3"/>
  <c r="I2836" i="3"/>
  <c r="E2836" i="3"/>
  <c r="D2836" i="3"/>
  <c r="B2836" i="3"/>
  <c r="J2835" i="3"/>
  <c r="I2835" i="3"/>
  <c r="E2835" i="3"/>
  <c r="D2835" i="3"/>
  <c r="B2835" i="3"/>
  <c r="J2834" i="3"/>
  <c r="I2834" i="3"/>
  <c r="E2834" i="3"/>
  <c r="D2834" i="3"/>
  <c r="B2834" i="3"/>
  <c r="J2833" i="3"/>
  <c r="I2833" i="3"/>
  <c r="E2833" i="3"/>
  <c r="D2833" i="3"/>
  <c r="B2833" i="3"/>
  <c r="J2832" i="3"/>
  <c r="I2832" i="3"/>
  <c r="E2832" i="3"/>
  <c r="D2832" i="3"/>
  <c r="B2832" i="3"/>
  <c r="J2831" i="3"/>
  <c r="I2831" i="3"/>
  <c r="E2831" i="3"/>
  <c r="D2831" i="3"/>
  <c r="B2831" i="3"/>
  <c r="J2830" i="3"/>
  <c r="I2830" i="3"/>
  <c r="E2830" i="3"/>
  <c r="D2830" i="3"/>
  <c r="B2830" i="3"/>
  <c r="J2829" i="3"/>
  <c r="I2829" i="3"/>
  <c r="E2829" i="3"/>
  <c r="D2829" i="3"/>
  <c r="B2829" i="3"/>
  <c r="J2828" i="3"/>
  <c r="I2828" i="3"/>
  <c r="E2828" i="3"/>
  <c r="D2828" i="3"/>
  <c r="B2828" i="3"/>
  <c r="J2827" i="3"/>
  <c r="I2827" i="3"/>
  <c r="E2827" i="3"/>
  <c r="D2827" i="3"/>
  <c r="B2827" i="3"/>
  <c r="J2826" i="3"/>
  <c r="I2826" i="3"/>
  <c r="E2826" i="3"/>
  <c r="D2826" i="3"/>
  <c r="B2826" i="3"/>
  <c r="J2823" i="3"/>
  <c r="A2820" i="3"/>
  <c r="J2819" i="3"/>
  <c r="I2819" i="3"/>
  <c r="E2819" i="3"/>
  <c r="D2819" i="3"/>
  <c r="B2819" i="3"/>
  <c r="J2818" i="3"/>
  <c r="I2818" i="3"/>
  <c r="E2818" i="3"/>
  <c r="D2818" i="3"/>
  <c r="B2818" i="3"/>
  <c r="J2817" i="3"/>
  <c r="I2817" i="3"/>
  <c r="E2817" i="3"/>
  <c r="D2817" i="3"/>
  <c r="B2817" i="3"/>
  <c r="J2816" i="3"/>
  <c r="I2816" i="3"/>
  <c r="E2816" i="3"/>
  <c r="D2816" i="3"/>
  <c r="B2816" i="3"/>
  <c r="J2815" i="3"/>
  <c r="I2815" i="3"/>
  <c r="E2815" i="3"/>
  <c r="D2815" i="3"/>
  <c r="B2815" i="3"/>
  <c r="J2814" i="3"/>
  <c r="I2814" i="3"/>
  <c r="E2814" i="3"/>
  <c r="D2814" i="3"/>
  <c r="B2814" i="3"/>
  <c r="J2813" i="3"/>
  <c r="I2813" i="3"/>
  <c r="E2813" i="3"/>
  <c r="D2813" i="3"/>
  <c r="B2813" i="3"/>
  <c r="J2812" i="3"/>
  <c r="I2812" i="3"/>
  <c r="E2812" i="3"/>
  <c r="D2812" i="3"/>
  <c r="B2812" i="3"/>
  <c r="J2811" i="3"/>
  <c r="I2811" i="3"/>
  <c r="E2811" i="3"/>
  <c r="D2811" i="3"/>
  <c r="B2811" i="3"/>
  <c r="J2810" i="3"/>
  <c r="I2810" i="3"/>
  <c r="E2810" i="3"/>
  <c r="D2810" i="3"/>
  <c r="B2810" i="3"/>
  <c r="J2809" i="3"/>
  <c r="I2809" i="3"/>
  <c r="E2809" i="3"/>
  <c r="D2809" i="3"/>
  <c r="B2809" i="3"/>
  <c r="J2808" i="3"/>
  <c r="I2808" i="3"/>
  <c r="E2808" i="3"/>
  <c r="D2808" i="3"/>
  <c r="B2808" i="3"/>
  <c r="J2807" i="3"/>
  <c r="I2807" i="3"/>
  <c r="E2807" i="3"/>
  <c r="D2807" i="3"/>
  <c r="B2807" i="3"/>
  <c r="J2806" i="3"/>
  <c r="I2806" i="3"/>
  <c r="E2806" i="3"/>
  <c r="D2806" i="3"/>
  <c r="B2806" i="3"/>
  <c r="J2805" i="3"/>
  <c r="I2805" i="3"/>
  <c r="E2805" i="3"/>
  <c r="D2805" i="3"/>
  <c r="B2805" i="3"/>
  <c r="J2802" i="3"/>
  <c r="A2799" i="3"/>
  <c r="J2798" i="3"/>
  <c r="I2798" i="3"/>
  <c r="E2798" i="3"/>
  <c r="D2798" i="3"/>
  <c r="B2798" i="3"/>
  <c r="J2797" i="3"/>
  <c r="I2797" i="3"/>
  <c r="E2797" i="3"/>
  <c r="D2797" i="3"/>
  <c r="B2797" i="3"/>
  <c r="J2796" i="3"/>
  <c r="I2796" i="3"/>
  <c r="E2796" i="3"/>
  <c r="D2796" i="3"/>
  <c r="B2796" i="3"/>
  <c r="J2795" i="3"/>
  <c r="I2795" i="3"/>
  <c r="E2795" i="3"/>
  <c r="D2795" i="3"/>
  <c r="B2795" i="3"/>
  <c r="J2794" i="3"/>
  <c r="I2794" i="3"/>
  <c r="E2794" i="3"/>
  <c r="D2794" i="3"/>
  <c r="B2794" i="3"/>
  <c r="J2793" i="3"/>
  <c r="I2793" i="3"/>
  <c r="E2793" i="3"/>
  <c r="D2793" i="3"/>
  <c r="B2793" i="3"/>
  <c r="J2792" i="3"/>
  <c r="I2792" i="3"/>
  <c r="E2792" i="3"/>
  <c r="D2792" i="3"/>
  <c r="B2792" i="3"/>
  <c r="J2791" i="3"/>
  <c r="I2791" i="3"/>
  <c r="E2791" i="3"/>
  <c r="D2791" i="3"/>
  <c r="B2791" i="3"/>
  <c r="J2790" i="3"/>
  <c r="I2790" i="3"/>
  <c r="E2790" i="3"/>
  <c r="D2790" i="3"/>
  <c r="B2790" i="3"/>
  <c r="J2789" i="3"/>
  <c r="I2789" i="3"/>
  <c r="E2789" i="3"/>
  <c r="D2789" i="3"/>
  <c r="B2789" i="3"/>
  <c r="J2788" i="3"/>
  <c r="I2788" i="3"/>
  <c r="E2788" i="3"/>
  <c r="D2788" i="3"/>
  <c r="B2788" i="3"/>
  <c r="J2787" i="3"/>
  <c r="I2787" i="3"/>
  <c r="E2787" i="3"/>
  <c r="D2787" i="3"/>
  <c r="B2787" i="3"/>
  <c r="J2786" i="3"/>
  <c r="I2786" i="3"/>
  <c r="E2786" i="3"/>
  <c r="D2786" i="3"/>
  <c r="B2786" i="3"/>
  <c r="J2785" i="3"/>
  <c r="I2785" i="3"/>
  <c r="E2785" i="3"/>
  <c r="D2785" i="3"/>
  <c r="B2785" i="3"/>
  <c r="J2784" i="3"/>
  <c r="I2784" i="3"/>
  <c r="E2784" i="3"/>
  <c r="D2784" i="3"/>
  <c r="B2784" i="3"/>
  <c r="J2781" i="3"/>
  <c r="A2778" i="3"/>
  <c r="J2777" i="3"/>
  <c r="I2777" i="3"/>
  <c r="E2777" i="3"/>
  <c r="D2777" i="3"/>
  <c r="B2777" i="3"/>
  <c r="J2776" i="3"/>
  <c r="I2776" i="3"/>
  <c r="E2776" i="3"/>
  <c r="D2776" i="3"/>
  <c r="B2776" i="3"/>
  <c r="J2775" i="3"/>
  <c r="I2775" i="3"/>
  <c r="E2775" i="3"/>
  <c r="D2775" i="3"/>
  <c r="B2775" i="3"/>
  <c r="J2774" i="3"/>
  <c r="I2774" i="3"/>
  <c r="E2774" i="3"/>
  <c r="D2774" i="3"/>
  <c r="B2774" i="3"/>
  <c r="J2773" i="3"/>
  <c r="I2773" i="3"/>
  <c r="E2773" i="3"/>
  <c r="D2773" i="3"/>
  <c r="B2773" i="3"/>
  <c r="J2772" i="3"/>
  <c r="I2772" i="3"/>
  <c r="E2772" i="3"/>
  <c r="D2772" i="3"/>
  <c r="B2772" i="3"/>
  <c r="J2771" i="3"/>
  <c r="I2771" i="3"/>
  <c r="E2771" i="3"/>
  <c r="D2771" i="3"/>
  <c r="B2771" i="3"/>
  <c r="J2770" i="3"/>
  <c r="I2770" i="3"/>
  <c r="E2770" i="3"/>
  <c r="D2770" i="3"/>
  <c r="B2770" i="3"/>
  <c r="J2769" i="3"/>
  <c r="I2769" i="3"/>
  <c r="E2769" i="3"/>
  <c r="D2769" i="3"/>
  <c r="B2769" i="3"/>
  <c r="J2768" i="3"/>
  <c r="I2768" i="3"/>
  <c r="E2768" i="3"/>
  <c r="D2768" i="3"/>
  <c r="B2768" i="3"/>
  <c r="J2767" i="3"/>
  <c r="I2767" i="3"/>
  <c r="E2767" i="3"/>
  <c r="D2767" i="3"/>
  <c r="B2767" i="3"/>
  <c r="J2766" i="3"/>
  <c r="I2766" i="3"/>
  <c r="E2766" i="3"/>
  <c r="D2766" i="3"/>
  <c r="B2766" i="3"/>
  <c r="J2765" i="3"/>
  <c r="I2765" i="3"/>
  <c r="E2765" i="3"/>
  <c r="D2765" i="3"/>
  <c r="B2765" i="3"/>
  <c r="J2764" i="3"/>
  <c r="I2764" i="3"/>
  <c r="E2764" i="3"/>
  <c r="D2764" i="3"/>
  <c r="B2764" i="3"/>
  <c r="J2763" i="3"/>
  <c r="I2763" i="3"/>
  <c r="E2763" i="3"/>
  <c r="D2763" i="3"/>
  <c r="B2763" i="3"/>
  <c r="J2760" i="3"/>
  <c r="A2757" i="3"/>
  <c r="J2756" i="3"/>
  <c r="I2756" i="3"/>
  <c r="E2756" i="3"/>
  <c r="D2756" i="3"/>
  <c r="B2756" i="3"/>
  <c r="J2755" i="3"/>
  <c r="I2755" i="3"/>
  <c r="E2755" i="3"/>
  <c r="D2755" i="3"/>
  <c r="B2755" i="3"/>
  <c r="J2754" i="3"/>
  <c r="I2754" i="3"/>
  <c r="E2754" i="3"/>
  <c r="D2754" i="3"/>
  <c r="B2754" i="3"/>
  <c r="J2753" i="3"/>
  <c r="I2753" i="3"/>
  <c r="E2753" i="3"/>
  <c r="D2753" i="3"/>
  <c r="B2753" i="3"/>
  <c r="J2752" i="3"/>
  <c r="I2752" i="3"/>
  <c r="E2752" i="3"/>
  <c r="D2752" i="3"/>
  <c r="B2752" i="3"/>
  <c r="J2751" i="3"/>
  <c r="I2751" i="3"/>
  <c r="E2751" i="3"/>
  <c r="D2751" i="3"/>
  <c r="B2751" i="3"/>
  <c r="J2750" i="3"/>
  <c r="I2750" i="3"/>
  <c r="E2750" i="3"/>
  <c r="D2750" i="3"/>
  <c r="B2750" i="3"/>
  <c r="J2749" i="3"/>
  <c r="I2749" i="3"/>
  <c r="E2749" i="3"/>
  <c r="D2749" i="3"/>
  <c r="B2749" i="3"/>
  <c r="J2748" i="3"/>
  <c r="I2748" i="3"/>
  <c r="E2748" i="3"/>
  <c r="D2748" i="3"/>
  <c r="B2748" i="3"/>
  <c r="J2747" i="3"/>
  <c r="I2747" i="3"/>
  <c r="E2747" i="3"/>
  <c r="D2747" i="3"/>
  <c r="B2747" i="3"/>
  <c r="J2746" i="3"/>
  <c r="I2746" i="3"/>
  <c r="E2746" i="3"/>
  <c r="D2746" i="3"/>
  <c r="B2746" i="3"/>
  <c r="J2745" i="3"/>
  <c r="I2745" i="3"/>
  <c r="E2745" i="3"/>
  <c r="D2745" i="3"/>
  <c r="B2745" i="3"/>
  <c r="J2744" i="3"/>
  <c r="I2744" i="3"/>
  <c r="E2744" i="3"/>
  <c r="D2744" i="3"/>
  <c r="B2744" i="3"/>
  <c r="J2743" i="3"/>
  <c r="I2743" i="3"/>
  <c r="E2743" i="3"/>
  <c r="D2743" i="3"/>
  <c r="B2743" i="3"/>
  <c r="J2742" i="3"/>
  <c r="I2742" i="3"/>
  <c r="E2742" i="3"/>
  <c r="D2742" i="3"/>
  <c r="B2742" i="3"/>
  <c r="J2739" i="3"/>
  <c r="A2736" i="3"/>
  <c r="J2735" i="3"/>
  <c r="I2735" i="3"/>
  <c r="E2735" i="3"/>
  <c r="D2735" i="3"/>
  <c r="B2735" i="3"/>
  <c r="J2734" i="3"/>
  <c r="I2734" i="3"/>
  <c r="E2734" i="3"/>
  <c r="D2734" i="3"/>
  <c r="B2734" i="3"/>
  <c r="J2733" i="3"/>
  <c r="I2733" i="3"/>
  <c r="E2733" i="3"/>
  <c r="D2733" i="3"/>
  <c r="B2733" i="3"/>
  <c r="J2732" i="3"/>
  <c r="I2732" i="3"/>
  <c r="E2732" i="3"/>
  <c r="D2732" i="3"/>
  <c r="B2732" i="3"/>
  <c r="J2731" i="3"/>
  <c r="I2731" i="3"/>
  <c r="E2731" i="3"/>
  <c r="D2731" i="3"/>
  <c r="B2731" i="3"/>
  <c r="J2730" i="3"/>
  <c r="I2730" i="3"/>
  <c r="E2730" i="3"/>
  <c r="D2730" i="3"/>
  <c r="B2730" i="3"/>
  <c r="J2729" i="3"/>
  <c r="I2729" i="3"/>
  <c r="E2729" i="3"/>
  <c r="D2729" i="3"/>
  <c r="B2729" i="3"/>
  <c r="J2728" i="3"/>
  <c r="I2728" i="3"/>
  <c r="E2728" i="3"/>
  <c r="D2728" i="3"/>
  <c r="B2728" i="3"/>
  <c r="J2727" i="3"/>
  <c r="I2727" i="3"/>
  <c r="E2727" i="3"/>
  <c r="D2727" i="3"/>
  <c r="B2727" i="3"/>
  <c r="J2726" i="3"/>
  <c r="I2726" i="3"/>
  <c r="E2726" i="3"/>
  <c r="D2726" i="3"/>
  <c r="B2726" i="3"/>
  <c r="J2725" i="3"/>
  <c r="I2725" i="3"/>
  <c r="E2725" i="3"/>
  <c r="D2725" i="3"/>
  <c r="B2725" i="3"/>
  <c r="J2724" i="3"/>
  <c r="I2724" i="3"/>
  <c r="E2724" i="3"/>
  <c r="D2724" i="3"/>
  <c r="B2724" i="3"/>
  <c r="J2723" i="3"/>
  <c r="I2723" i="3"/>
  <c r="E2723" i="3"/>
  <c r="D2723" i="3"/>
  <c r="B2723" i="3"/>
  <c r="J2722" i="3"/>
  <c r="I2722" i="3"/>
  <c r="E2722" i="3"/>
  <c r="D2722" i="3"/>
  <c r="B2722" i="3"/>
  <c r="J2721" i="3"/>
  <c r="I2721" i="3"/>
  <c r="E2721" i="3"/>
  <c r="D2721" i="3"/>
  <c r="B2721" i="3"/>
  <c r="J2718" i="3"/>
  <c r="A2715" i="3"/>
  <c r="J2714" i="3"/>
  <c r="I2714" i="3"/>
  <c r="E2714" i="3"/>
  <c r="D2714" i="3"/>
  <c r="B2714" i="3"/>
  <c r="J2713" i="3"/>
  <c r="I2713" i="3"/>
  <c r="E2713" i="3"/>
  <c r="D2713" i="3"/>
  <c r="B2713" i="3"/>
  <c r="J2712" i="3"/>
  <c r="I2712" i="3"/>
  <c r="E2712" i="3"/>
  <c r="D2712" i="3"/>
  <c r="B2712" i="3"/>
  <c r="J2711" i="3"/>
  <c r="I2711" i="3"/>
  <c r="E2711" i="3"/>
  <c r="D2711" i="3"/>
  <c r="B2711" i="3"/>
  <c r="J2710" i="3"/>
  <c r="I2710" i="3"/>
  <c r="E2710" i="3"/>
  <c r="D2710" i="3"/>
  <c r="B2710" i="3"/>
  <c r="J2709" i="3"/>
  <c r="I2709" i="3"/>
  <c r="E2709" i="3"/>
  <c r="D2709" i="3"/>
  <c r="B2709" i="3"/>
  <c r="J2708" i="3"/>
  <c r="I2708" i="3"/>
  <c r="E2708" i="3"/>
  <c r="D2708" i="3"/>
  <c r="B2708" i="3"/>
  <c r="J2707" i="3"/>
  <c r="I2707" i="3"/>
  <c r="E2707" i="3"/>
  <c r="D2707" i="3"/>
  <c r="B2707" i="3"/>
  <c r="J2706" i="3"/>
  <c r="I2706" i="3"/>
  <c r="E2706" i="3"/>
  <c r="D2706" i="3"/>
  <c r="B2706" i="3"/>
  <c r="J2705" i="3"/>
  <c r="I2705" i="3"/>
  <c r="E2705" i="3"/>
  <c r="D2705" i="3"/>
  <c r="B2705" i="3"/>
  <c r="J2704" i="3"/>
  <c r="I2704" i="3"/>
  <c r="E2704" i="3"/>
  <c r="D2704" i="3"/>
  <c r="B2704" i="3"/>
  <c r="J2703" i="3"/>
  <c r="I2703" i="3"/>
  <c r="E2703" i="3"/>
  <c r="D2703" i="3"/>
  <c r="B2703" i="3"/>
  <c r="J2702" i="3"/>
  <c r="I2702" i="3"/>
  <c r="E2702" i="3"/>
  <c r="D2702" i="3"/>
  <c r="B2702" i="3"/>
  <c r="J2701" i="3"/>
  <c r="I2701" i="3"/>
  <c r="E2701" i="3"/>
  <c r="D2701" i="3"/>
  <c r="B2701" i="3"/>
  <c r="J2700" i="3"/>
  <c r="I2700" i="3"/>
  <c r="E2700" i="3"/>
  <c r="D2700" i="3"/>
  <c r="B2700" i="3"/>
  <c r="J2697" i="3"/>
  <c r="A2694" i="3"/>
  <c r="J2693" i="3"/>
  <c r="I2693" i="3"/>
  <c r="E2693" i="3"/>
  <c r="D2693" i="3"/>
  <c r="B2693" i="3"/>
  <c r="J2692" i="3"/>
  <c r="I2692" i="3"/>
  <c r="E2692" i="3"/>
  <c r="D2692" i="3"/>
  <c r="B2692" i="3"/>
  <c r="J2691" i="3"/>
  <c r="I2691" i="3"/>
  <c r="E2691" i="3"/>
  <c r="D2691" i="3"/>
  <c r="B2691" i="3"/>
  <c r="J2690" i="3"/>
  <c r="I2690" i="3"/>
  <c r="E2690" i="3"/>
  <c r="D2690" i="3"/>
  <c r="B2690" i="3"/>
  <c r="J2689" i="3"/>
  <c r="I2689" i="3"/>
  <c r="E2689" i="3"/>
  <c r="D2689" i="3"/>
  <c r="B2689" i="3"/>
  <c r="J2688" i="3"/>
  <c r="I2688" i="3"/>
  <c r="E2688" i="3"/>
  <c r="D2688" i="3"/>
  <c r="B2688" i="3"/>
  <c r="J2687" i="3"/>
  <c r="I2687" i="3"/>
  <c r="E2687" i="3"/>
  <c r="D2687" i="3"/>
  <c r="B2687" i="3"/>
  <c r="J2686" i="3"/>
  <c r="I2686" i="3"/>
  <c r="E2686" i="3"/>
  <c r="D2686" i="3"/>
  <c r="B2686" i="3"/>
  <c r="J2685" i="3"/>
  <c r="I2685" i="3"/>
  <c r="E2685" i="3"/>
  <c r="D2685" i="3"/>
  <c r="B2685" i="3"/>
  <c r="J2684" i="3"/>
  <c r="I2684" i="3"/>
  <c r="E2684" i="3"/>
  <c r="D2684" i="3"/>
  <c r="B2684" i="3"/>
  <c r="J2683" i="3"/>
  <c r="I2683" i="3"/>
  <c r="E2683" i="3"/>
  <c r="D2683" i="3"/>
  <c r="B2683" i="3"/>
  <c r="J2682" i="3"/>
  <c r="I2682" i="3"/>
  <c r="E2682" i="3"/>
  <c r="D2682" i="3"/>
  <c r="B2682" i="3"/>
  <c r="J2681" i="3"/>
  <c r="I2681" i="3"/>
  <c r="E2681" i="3"/>
  <c r="D2681" i="3"/>
  <c r="B2681" i="3"/>
  <c r="J2680" i="3"/>
  <c r="I2680" i="3"/>
  <c r="E2680" i="3"/>
  <c r="D2680" i="3"/>
  <c r="B2680" i="3"/>
  <c r="J2679" i="3"/>
  <c r="I2679" i="3"/>
  <c r="E2679" i="3"/>
  <c r="D2679" i="3"/>
  <c r="B2679" i="3"/>
  <c r="J2676" i="3"/>
  <c r="A2673" i="3"/>
  <c r="J2672" i="3"/>
  <c r="I2672" i="3"/>
  <c r="E2672" i="3"/>
  <c r="D2672" i="3"/>
  <c r="B2672" i="3"/>
  <c r="J2671" i="3"/>
  <c r="I2671" i="3"/>
  <c r="E2671" i="3"/>
  <c r="D2671" i="3"/>
  <c r="B2671" i="3"/>
  <c r="J2670" i="3"/>
  <c r="I2670" i="3"/>
  <c r="E2670" i="3"/>
  <c r="D2670" i="3"/>
  <c r="B2670" i="3"/>
  <c r="J2669" i="3"/>
  <c r="I2669" i="3"/>
  <c r="E2669" i="3"/>
  <c r="D2669" i="3"/>
  <c r="B2669" i="3"/>
  <c r="J2668" i="3"/>
  <c r="I2668" i="3"/>
  <c r="E2668" i="3"/>
  <c r="D2668" i="3"/>
  <c r="B2668" i="3"/>
  <c r="J2667" i="3"/>
  <c r="I2667" i="3"/>
  <c r="E2667" i="3"/>
  <c r="D2667" i="3"/>
  <c r="B2667" i="3"/>
  <c r="J2666" i="3"/>
  <c r="I2666" i="3"/>
  <c r="E2666" i="3"/>
  <c r="D2666" i="3"/>
  <c r="B2666" i="3"/>
  <c r="J2665" i="3"/>
  <c r="I2665" i="3"/>
  <c r="E2665" i="3"/>
  <c r="D2665" i="3"/>
  <c r="B2665" i="3"/>
  <c r="J2664" i="3"/>
  <c r="I2664" i="3"/>
  <c r="E2664" i="3"/>
  <c r="D2664" i="3"/>
  <c r="B2664" i="3"/>
  <c r="J2663" i="3"/>
  <c r="I2663" i="3"/>
  <c r="E2663" i="3"/>
  <c r="D2663" i="3"/>
  <c r="B2663" i="3"/>
  <c r="J2662" i="3"/>
  <c r="I2662" i="3"/>
  <c r="E2662" i="3"/>
  <c r="D2662" i="3"/>
  <c r="B2662" i="3"/>
  <c r="J2661" i="3"/>
  <c r="I2661" i="3"/>
  <c r="E2661" i="3"/>
  <c r="D2661" i="3"/>
  <c r="B2661" i="3"/>
  <c r="J2660" i="3"/>
  <c r="I2660" i="3"/>
  <c r="E2660" i="3"/>
  <c r="D2660" i="3"/>
  <c r="B2660" i="3"/>
  <c r="J2659" i="3"/>
  <c r="I2659" i="3"/>
  <c r="E2659" i="3"/>
  <c r="D2659" i="3"/>
  <c r="B2659" i="3"/>
  <c r="J2658" i="3"/>
  <c r="I2658" i="3"/>
  <c r="E2658" i="3"/>
  <c r="D2658" i="3"/>
  <c r="B2658" i="3"/>
  <c r="J2655" i="3"/>
  <c r="A2652" i="3"/>
  <c r="J2651" i="3"/>
  <c r="I2651" i="3"/>
  <c r="E2651" i="3"/>
  <c r="D2651" i="3"/>
  <c r="B2651" i="3"/>
  <c r="J2650" i="3"/>
  <c r="I2650" i="3"/>
  <c r="E2650" i="3"/>
  <c r="D2650" i="3"/>
  <c r="B2650" i="3"/>
  <c r="J2649" i="3"/>
  <c r="I2649" i="3"/>
  <c r="E2649" i="3"/>
  <c r="D2649" i="3"/>
  <c r="B2649" i="3"/>
  <c r="J2648" i="3"/>
  <c r="I2648" i="3"/>
  <c r="E2648" i="3"/>
  <c r="D2648" i="3"/>
  <c r="B2648" i="3"/>
  <c r="J2647" i="3"/>
  <c r="I2647" i="3"/>
  <c r="E2647" i="3"/>
  <c r="D2647" i="3"/>
  <c r="B2647" i="3"/>
  <c r="J2646" i="3"/>
  <c r="I2646" i="3"/>
  <c r="E2646" i="3"/>
  <c r="D2646" i="3"/>
  <c r="B2646" i="3"/>
  <c r="J2645" i="3"/>
  <c r="I2645" i="3"/>
  <c r="E2645" i="3"/>
  <c r="D2645" i="3"/>
  <c r="B2645" i="3"/>
  <c r="J2644" i="3"/>
  <c r="I2644" i="3"/>
  <c r="E2644" i="3"/>
  <c r="D2644" i="3"/>
  <c r="B2644" i="3"/>
  <c r="J2643" i="3"/>
  <c r="I2643" i="3"/>
  <c r="E2643" i="3"/>
  <c r="D2643" i="3"/>
  <c r="B2643" i="3"/>
  <c r="J2642" i="3"/>
  <c r="I2642" i="3"/>
  <c r="E2642" i="3"/>
  <c r="D2642" i="3"/>
  <c r="B2642" i="3"/>
  <c r="J2641" i="3"/>
  <c r="I2641" i="3"/>
  <c r="E2641" i="3"/>
  <c r="D2641" i="3"/>
  <c r="B2641" i="3"/>
  <c r="J2640" i="3"/>
  <c r="I2640" i="3"/>
  <c r="E2640" i="3"/>
  <c r="D2640" i="3"/>
  <c r="B2640" i="3"/>
  <c r="J2639" i="3"/>
  <c r="I2639" i="3"/>
  <c r="E2639" i="3"/>
  <c r="D2639" i="3"/>
  <c r="B2639" i="3"/>
  <c r="J2638" i="3"/>
  <c r="I2638" i="3"/>
  <c r="E2638" i="3"/>
  <c r="D2638" i="3"/>
  <c r="B2638" i="3"/>
  <c r="J2637" i="3"/>
  <c r="I2637" i="3"/>
  <c r="E2637" i="3"/>
  <c r="D2637" i="3"/>
  <c r="B2637" i="3"/>
  <c r="J2634" i="3"/>
  <c r="A2631" i="3"/>
  <c r="J2630" i="3"/>
  <c r="I2630" i="3"/>
  <c r="E2630" i="3"/>
  <c r="D2630" i="3"/>
  <c r="B2630" i="3"/>
  <c r="J2629" i="3"/>
  <c r="I2629" i="3"/>
  <c r="E2629" i="3"/>
  <c r="D2629" i="3"/>
  <c r="B2629" i="3"/>
  <c r="J2628" i="3"/>
  <c r="I2628" i="3"/>
  <c r="E2628" i="3"/>
  <c r="D2628" i="3"/>
  <c r="B2628" i="3"/>
  <c r="J2627" i="3"/>
  <c r="I2627" i="3"/>
  <c r="E2627" i="3"/>
  <c r="D2627" i="3"/>
  <c r="B2627" i="3"/>
  <c r="J2626" i="3"/>
  <c r="I2626" i="3"/>
  <c r="E2626" i="3"/>
  <c r="D2626" i="3"/>
  <c r="B2626" i="3"/>
  <c r="J2625" i="3"/>
  <c r="I2625" i="3"/>
  <c r="E2625" i="3"/>
  <c r="D2625" i="3"/>
  <c r="B2625" i="3"/>
  <c r="J2624" i="3"/>
  <c r="I2624" i="3"/>
  <c r="E2624" i="3"/>
  <c r="D2624" i="3"/>
  <c r="B2624" i="3"/>
  <c r="J2623" i="3"/>
  <c r="I2623" i="3"/>
  <c r="E2623" i="3"/>
  <c r="D2623" i="3"/>
  <c r="B2623" i="3"/>
  <c r="J2622" i="3"/>
  <c r="I2622" i="3"/>
  <c r="E2622" i="3"/>
  <c r="D2622" i="3"/>
  <c r="B2622" i="3"/>
  <c r="J2621" i="3"/>
  <c r="I2621" i="3"/>
  <c r="E2621" i="3"/>
  <c r="D2621" i="3"/>
  <c r="B2621" i="3"/>
  <c r="J2620" i="3"/>
  <c r="I2620" i="3"/>
  <c r="E2620" i="3"/>
  <c r="D2620" i="3"/>
  <c r="B2620" i="3"/>
  <c r="J2619" i="3"/>
  <c r="I2619" i="3"/>
  <c r="E2619" i="3"/>
  <c r="D2619" i="3"/>
  <c r="B2619" i="3"/>
  <c r="J2618" i="3"/>
  <c r="I2618" i="3"/>
  <c r="E2618" i="3"/>
  <c r="D2618" i="3"/>
  <c r="B2618" i="3"/>
  <c r="J2617" i="3"/>
  <c r="I2617" i="3"/>
  <c r="E2617" i="3"/>
  <c r="D2617" i="3"/>
  <c r="B2617" i="3"/>
  <c r="J2616" i="3"/>
  <c r="I2616" i="3"/>
  <c r="E2616" i="3"/>
  <c r="D2616" i="3"/>
  <c r="B2616" i="3"/>
  <c r="J2613" i="3"/>
  <c r="A2610" i="3"/>
  <c r="J2609" i="3"/>
  <c r="I2609" i="3"/>
  <c r="E2609" i="3"/>
  <c r="D2609" i="3"/>
  <c r="B2609" i="3"/>
  <c r="J2608" i="3"/>
  <c r="I2608" i="3"/>
  <c r="E2608" i="3"/>
  <c r="D2608" i="3"/>
  <c r="B2608" i="3"/>
  <c r="J2607" i="3"/>
  <c r="I2607" i="3"/>
  <c r="E2607" i="3"/>
  <c r="D2607" i="3"/>
  <c r="B2607" i="3"/>
  <c r="J2606" i="3"/>
  <c r="I2606" i="3"/>
  <c r="E2606" i="3"/>
  <c r="D2606" i="3"/>
  <c r="B2606" i="3"/>
  <c r="J2605" i="3"/>
  <c r="I2605" i="3"/>
  <c r="E2605" i="3"/>
  <c r="D2605" i="3"/>
  <c r="B2605" i="3"/>
  <c r="J2604" i="3"/>
  <c r="I2604" i="3"/>
  <c r="E2604" i="3"/>
  <c r="D2604" i="3"/>
  <c r="B2604" i="3"/>
  <c r="J2603" i="3"/>
  <c r="I2603" i="3"/>
  <c r="E2603" i="3"/>
  <c r="D2603" i="3"/>
  <c r="B2603" i="3"/>
  <c r="J2602" i="3"/>
  <c r="I2602" i="3"/>
  <c r="E2602" i="3"/>
  <c r="D2602" i="3"/>
  <c r="B2602" i="3"/>
  <c r="J2601" i="3"/>
  <c r="I2601" i="3"/>
  <c r="E2601" i="3"/>
  <c r="D2601" i="3"/>
  <c r="B2601" i="3"/>
  <c r="J2600" i="3"/>
  <c r="I2600" i="3"/>
  <c r="E2600" i="3"/>
  <c r="D2600" i="3"/>
  <c r="B2600" i="3"/>
  <c r="J2599" i="3"/>
  <c r="I2599" i="3"/>
  <c r="E2599" i="3"/>
  <c r="D2599" i="3"/>
  <c r="B2599" i="3"/>
  <c r="J2598" i="3"/>
  <c r="I2598" i="3"/>
  <c r="E2598" i="3"/>
  <c r="D2598" i="3"/>
  <c r="B2598" i="3"/>
  <c r="J2597" i="3"/>
  <c r="I2597" i="3"/>
  <c r="E2597" i="3"/>
  <c r="D2597" i="3"/>
  <c r="B2597" i="3"/>
  <c r="J2596" i="3"/>
  <c r="I2596" i="3"/>
  <c r="E2596" i="3"/>
  <c r="D2596" i="3"/>
  <c r="B2596" i="3"/>
  <c r="J2595" i="3"/>
  <c r="I2595" i="3"/>
  <c r="E2595" i="3"/>
  <c r="D2595" i="3"/>
  <c r="B2595" i="3"/>
  <c r="J2592" i="3"/>
  <c r="A2589" i="3"/>
  <c r="J2588" i="3"/>
  <c r="I2588" i="3"/>
  <c r="E2588" i="3"/>
  <c r="D2588" i="3"/>
  <c r="B2588" i="3"/>
  <c r="J2587" i="3"/>
  <c r="I2587" i="3"/>
  <c r="E2587" i="3"/>
  <c r="D2587" i="3"/>
  <c r="B2587" i="3"/>
  <c r="J2586" i="3"/>
  <c r="I2586" i="3"/>
  <c r="E2586" i="3"/>
  <c r="D2586" i="3"/>
  <c r="B2586" i="3"/>
  <c r="J2585" i="3"/>
  <c r="I2585" i="3"/>
  <c r="E2585" i="3"/>
  <c r="D2585" i="3"/>
  <c r="B2585" i="3"/>
  <c r="J2584" i="3"/>
  <c r="I2584" i="3"/>
  <c r="E2584" i="3"/>
  <c r="D2584" i="3"/>
  <c r="B2584" i="3"/>
  <c r="J2583" i="3"/>
  <c r="I2583" i="3"/>
  <c r="E2583" i="3"/>
  <c r="D2583" i="3"/>
  <c r="B2583" i="3"/>
  <c r="J2582" i="3"/>
  <c r="I2582" i="3"/>
  <c r="E2582" i="3"/>
  <c r="D2582" i="3"/>
  <c r="B2582" i="3"/>
  <c r="J2581" i="3"/>
  <c r="I2581" i="3"/>
  <c r="E2581" i="3"/>
  <c r="D2581" i="3"/>
  <c r="B2581" i="3"/>
  <c r="J2580" i="3"/>
  <c r="I2580" i="3"/>
  <c r="E2580" i="3"/>
  <c r="D2580" i="3"/>
  <c r="B2580" i="3"/>
  <c r="J2579" i="3"/>
  <c r="I2579" i="3"/>
  <c r="E2579" i="3"/>
  <c r="D2579" i="3"/>
  <c r="B2579" i="3"/>
  <c r="J2578" i="3"/>
  <c r="I2578" i="3"/>
  <c r="E2578" i="3"/>
  <c r="D2578" i="3"/>
  <c r="B2578" i="3"/>
  <c r="J2577" i="3"/>
  <c r="I2577" i="3"/>
  <c r="E2577" i="3"/>
  <c r="D2577" i="3"/>
  <c r="B2577" i="3"/>
  <c r="J2576" i="3"/>
  <c r="I2576" i="3"/>
  <c r="E2576" i="3"/>
  <c r="D2576" i="3"/>
  <c r="B2576" i="3"/>
  <c r="J2575" i="3"/>
  <c r="I2575" i="3"/>
  <c r="E2575" i="3"/>
  <c r="D2575" i="3"/>
  <c r="B2575" i="3"/>
  <c r="J2574" i="3"/>
  <c r="I2574" i="3"/>
  <c r="E2574" i="3"/>
  <c r="D2574" i="3"/>
  <c r="B2574" i="3"/>
  <c r="J2571" i="3"/>
  <c r="A2568" i="3"/>
  <c r="J2567" i="3"/>
  <c r="I2567" i="3"/>
  <c r="E2567" i="3"/>
  <c r="D2567" i="3"/>
  <c r="B2567" i="3"/>
  <c r="J2566" i="3"/>
  <c r="I2566" i="3"/>
  <c r="E2566" i="3"/>
  <c r="D2566" i="3"/>
  <c r="B2566" i="3"/>
  <c r="J2565" i="3"/>
  <c r="I2565" i="3"/>
  <c r="E2565" i="3"/>
  <c r="D2565" i="3"/>
  <c r="B2565" i="3"/>
  <c r="J2564" i="3"/>
  <c r="I2564" i="3"/>
  <c r="E2564" i="3"/>
  <c r="D2564" i="3"/>
  <c r="B2564" i="3"/>
  <c r="J2563" i="3"/>
  <c r="I2563" i="3"/>
  <c r="E2563" i="3"/>
  <c r="D2563" i="3"/>
  <c r="B2563" i="3"/>
  <c r="J2562" i="3"/>
  <c r="I2562" i="3"/>
  <c r="E2562" i="3"/>
  <c r="D2562" i="3"/>
  <c r="B2562" i="3"/>
  <c r="J2561" i="3"/>
  <c r="I2561" i="3"/>
  <c r="E2561" i="3"/>
  <c r="D2561" i="3"/>
  <c r="B2561" i="3"/>
  <c r="J2560" i="3"/>
  <c r="I2560" i="3"/>
  <c r="E2560" i="3"/>
  <c r="D2560" i="3"/>
  <c r="B2560" i="3"/>
  <c r="J2559" i="3"/>
  <c r="I2559" i="3"/>
  <c r="E2559" i="3"/>
  <c r="D2559" i="3"/>
  <c r="B2559" i="3"/>
  <c r="J2558" i="3"/>
  <c r="I2558" i="3"/>
  <c r="E2558" i="3"/>
  <c r="D2558" i="3"/>
  <c r="B2558" i="3"/>
  <c r="J2557" i="3"/>
  <c r="I2557" i="3"/>
  <c r="E2557" i="3"/>
  <c r="D2557" i="3"/>
  <c r="B2557" i="3"/>
  <c r="J2556" i="3"/>
  <c r="I2556" i="3"/>
  <c r="E2556" i="3"/>
  <c r="D2556" i="3"/>
  <c r="B2556" i="3"/>
  <c r="J2555" i="3"/>
  <c r="I2555" i="3"/>
  <c r="E2555" i="3"/>
  <c r="D2555" i="3"/>
  <c r="B2555" i="3"/>
  <c r="J2554" i="3"/>
  <c r="I2554" i="3"/>
  <c r="E2554" i="3"/>
  <c r="D2554" i="3"/>
  <c r="B2554" i="3"/>
  <c r="J2553" i="3"/>
  <c r="I2553" i="3"/>
  <c r="E2553" i="3"/>
  <c r="D2553" i="3"/>
  <c r="B2553" i="3"/>
  <c r="J2550" i="3"/>
  <c r="A2547" i="3"/>
  <c r="J2546" i="3"/>
  <c r="I2546" i="3"/>
  <c r="E2546" i="3"/>
  <c r="D2546" i="3"/>
  <c r="B2546" i="3"/>
  <c r="J2545" i="3"/>
  <c r="I2545" i="3"/>
  <c r="E2545" i="3"/>
  <c r="D2545" i="3"/>
  <c r="B2545" i="3"/>
  <c r="J2544" i="3"/>
  <c r="I2544" i="3"/>
  <c r="E2544" i="3"/>
  <c r="D2544" i="3"/>
  <c r="B2544" i="3"/>
  <c r="J2543" i="3"/>
  <c r="I2543" i="3"/>
  <c r="E2543" i="3"/>
  <c r="D2543" i="3"/>
  <c r="B2543" i="3"/>
  <c r="J2542" i="3"/>
  <c r="I2542" i="3"/>
  <c r="E2542" i="3"/>
  <c r="D2542" i="3"/>
  <c r="B2542" i="3"/>
  <c r="J2541" i="3"/>
  <c r="I2541" i="3"/>
  <c r="E2541" i="3"/>
  <c r="D2541" i="3"/>
  <c r="B2541" i="3"/>
  <c r="J2540" i="3"/>
  <c r="I2540" i="3"/>
  <c r="E2540" i="3"/>
  <c r="D2540" i="3"/>
  <c r="B2540" i="3"/>
  <c r="J2539" i="3"/>
  <c r="I2539" i="3"/>
  <c r="E2539" i="3"/>
  <c r="D2539" i="3"/>
  <c r="B2539" i="3"/>
  <c r="J2538" i="3"/>
  <c r="I2538" i="3"/>
  <c r="E2538" i="3"/>
  <c r="D2538" i="3"/>
  <c r="B2538" i="3"/>
  <c r="J2537" i="3"/>
  <c r="I2537" i="3"/>
  <c r="E2537" i="3"/>
  <c r="D2537" i="3"/>
  <c r="B2537" i="3"/>
  <c r="J2536" i="3"/>
  <c r="I2536" i="3"/>
  <c r="E2536" i="3"/>
  <c r="D2536" i="3"/>
  <c r="B2536" i="3"/>
  <c r="J2535" i="3"/>
  <c r="I2535" i="3"/>
  <c r="E2535" i="3"/>
  <c r="D2535" i="3"/>
  <c r="B2535" i="3"/>
  <c r="J2534" i="3"/>
  <c r="I2534" i="3"/>
  <c r="E2534" i="3"/>
  <c r="D2534" i="3"/>
  <c r="B2534" i="3"/>
  <c r="J2533" i="3"/>
  <c r="I2533" i="3"/>
  <c r="E2533" i="3"/>
  <c r="D2533" i="3"/>
  <c r="B2533" i="3"/>
  <c r="J2532" i="3"/>
  <c r="I2532" i="3"/>
  <c r="E2532" i="3"/>
  <c r="D2532" i="3"/>
  <c r="B2532" i="3"/>
  <c r="J2529" i="3"/>
  <c r="A2526" i="3"/>
  <c r="J2525" i="3"/>
  <c r="I2525" i="3"/>
  <c r="E2525" i="3"/>
  <c r="D2525" i="3"/>
  <c r="B2525" i="3"/>
  <c r="J2524" i="3"/>
  <c r="I2524" i="3"/>
  <c r="E2524" i="3"/>
  <c r="D2524" i="3"/>
  <c r="B2524" i="3"/>
  <c r="J2523" i="3"/>
  <c r="I2523" i="3"/>
  <c r="E2523" i="3"/>
  <c r="D2523" i="3"/>
  <c r="B2523" i="3"/>
  <c r="J2522" i="3"/>
  <c r="I2522" i="3"/>
  <c r="E2522" i="3"/>
  <c r="D2522" i="3"/>
  <c r="B2522" i="3"/>
  <c r="J2521" i="3"/>
  <c r="I2521" i="3"/>
  <c r="E2521" i="3"/>
  <c r="D2521" i="3"/>
  <c r="B2521" i="3"/>
  <c r="J2520" i="3"/>
  <c r="I2520" i="3"/>
  <c r="E2520" i="3"/>
  <c r="D2520" i="3"/>
  <c r="B2520" i="3"/>
  <c r="J2519" i="3"/>
  <c r="I2519" i="3"/>
  <c r="E2519" i="3"/>
  <c r="D2519" i="3"/>
  <c r="B2519" i="3"/>
  <c r="J2518" i="3"/>
  <c r="I2518" i="3"/>
  <c r="E2518" i="3"/>
  <c r="D2518" i="3"/>
  <c r="B2518" i="3"/>
  <c r="J2517" i="3"/>
  <c r="I2517" i="3"/>
  <c r="E2517" i="3"/>
  <c r="D2517" i="3"/>
  <c r="B2517" i="3"/>
  <c r="J2516" i="3"/>
  <c r="I2516" i="3"/>
  <c r="E2516" i="3"/>
  <c r="D2516" i="3"/>
  <c r="B2516" i="3"/>
  <c r="J2515" i="3"/>
  <c r="I2515" i="3"/>
  <c r="E2515" i="3"/>
  <c r="D2515" i="3"/>
  <c r="B2515" i="3"/>
  <c r="J2514" i="3"/>
  <c r="I2514" i="3"/>
  <c r="E2514" i="3"/>
  <c r="D2514" i="3"/>
  <c r="B2514" i="3"/>
  <c r="J2513" i="3"/>
  <c r="I2513" i="3"/>
  <c r="E2513" i="3"/>
  <c r="D2513" i="3"/>
  <c r="B2513" i="3"/>
  <c r="J2512" i="3"/>
  <c r="I2512" i="3"/>
  <c r="E2512" i="3"/>
  <c r="D2512" i="3"/>
  <c r="B2512" i="3"/>
  <c r="J2511" i="3"/>
  <c r="I2511" i="3"/>
  <c r="E2511" i="3"/>
  <c r="D2511" i="3"/>
  <c r="B2511" i="3"/>
  <c r="J2508" i="3"/>
  <c r="A2505" i="3"/>
  <c r="J2504" i="3"/>
  <c r="I2504" i="3"/>
  <c r="E2504" i="3"/>
  <c r="D2504" i="3"/>
  <c r="B2504" i="3"/>
  <c r="J2503" i="3"/>
  <c r="I2503" i="3"/>
  <c r="E2503" i="3"/>
  <c r="D2503" i="3"/>
  <c r="B2503" i="3"/>
  <c r="J2502" i="3"/>
  <c r="I2502" i="3"/>
  <c r="E2502" i="3"/>
  <c r="D2502" i="3"/>
  <c r="B2502" i="3"/>
  <c r="J2501" i="3"/>
  <c r="I2501" i="3"/>
  <c r="E2501" i="3"/>
  <c r="D2501" i="3"/>
  <c r="B2501" i="3"/>
  <c r="J2500" i="3"/>
  <c r="I2500" i="3"/>
  <c r="E2500" i="3"/>
  <c r="D2500" i="3"/>
  <c r="B2500" i="3"/>
  <c r="J2499" i="3"/>
  <c r="I2499" i="3"/>
  <c r="E2499" i="3"/>
  <c r="D2499" i="3"/>
  <c r="B2499" i="3"/>
  <c r="J2498" i="3"/>
  <c r="I2498" i="3"/>
  <c r="E2498" i="3"/>
  <c r="D2498" i="3"/>
  <c r="B2498" i="3"/>
  <c r="J2497" i="3"/>
  <c r="I2497" i="3"/>
  <c r="E2497" i="3"/>
  <c r="D2497" i="3"/>
  <c r="B2497" i="3"/>
  <c r="J2496" i="3"/>
  <c r="I2496" i="3"/>
  <c r="E2496" i="3"/>
  <c r="D2496" i="3"/>
  <c r="B2496" i="3"/>
  <c r="J2495" i="3"/>
  <c r="I2495" i="3"/>
  <c r="E2495" i="3"/>
  <c r="D2495" i="3"/>
  <c r="B2495" i="3"/>
  <c r="J2494" i="3"/>
  <c r="I2494" i="3"/>
  <c r="E2494" i="3"/>
  <c r="D2494" i="3"/>
  <c r="B2494" i="3"/>
  <c r="J2493" i="3"/>
  <c r="I2493" i="3"/>
  <c r="E2493" i="3"/>
  <c r="D2493" i="3"/>
  <c r="B2493" i="3"/>
  <c r="J2492" i="3"/>
  <c r="I2492" i="3"/>
  <c r="E2492" i="3"/>
  <c r="D2492" i="3"/>
  <c r="B2492" i="3"/>
  <c r="J2491" i="3"/>
  <c r="I2491" i="3"/>
  <c r="E2491" i="3"/>
  <c r="D2491" i="3"/>
  <c r="B2491" i="3"/>
  <c r="J2490" i="3"/>
  <c r="I2490" i="3"/>
  <c r="E2490" i="3"/>
  <c r="D2490" i="3"/>
  <c r="B2490" i="3"/>
  <c r="J2487" i="3"/>
  <c r="A2484" i="3"/>
  <c r="J2483" i="3"/>
  <c r="I2483" i="3"/>
  <c r="E2483" i="3"/>
  <c r="D2483" i="3"/>
  <c r="B2483" i="3"/>
  <c r="J2482" i="3"/>
  <c r="I2482" i="3"/>
  <c r="E2482" i="3"/>
  <c r="D2482" i="3"/>
  <c r="B2482" i="3"/>
  <c r="J2481" i="3"/>
  <c r="I2481" i="3"/>
  <c r="E2481" i="3"/>
  <c r="D2481" i="3"/>
  <c r="B2481" i="3"/>
  <c r="J2480" i="3"/>
  <c r="I2480" i="3"/>
  <c r="E2480" i="3"/>
  <c r="D2480" i="3"/>
  <c r="B2480" i="3"/>
  <c r="J2479" i="3"/>
  <c r="I2479" i="3"/>
  <c r="E2479" i="3"/>
  <c r="D2479" i="3"/>
  <c r="B2479" i="3"/>
  <c r="J2478" i="3"/>
  <c r="I2478" i="3"/>
  <c r="E2478" i="3"/>
  <c r="D2478" i="3"/>
  <c r="B2478" i="3"/>
  <c r="J2477" i="3"/>
  <c r="I2477" i="3"/>
  <c r="E2477" i="3"/>
  <c r="D2477" i="3"/>
  <c r="B2477" i="3"/>
  <c r="J2476" i="3"/>
  <c r="I2476" i="3"/>
  <c r="E2476" i="3"/>
  <c r="D2476" i="3"/>
  <c r="B2476" i="3"/>
  <c r="J2475" i="3"/>
  <c r="I2475" i="3"/>
  <c r="E2475" i="3"/>
  <c r="D2475" i="3"/>
  <c r="B2475" i="3"/>
  <c r="J2474" i="3"/>
  <c r="I2474" i="3"/>
  <c r="E2474" i="3"/>
  <c r="D2474" i="3"/>
  <c r="B2474" i="3"/>
  <c r="J2473" i="3"/>
  <c r="I2473" i="3"/>
  <c r="E2473" i="3"/>
  <c r="D2473" i="3"/>
  <c r="B2473" i="3"/>
  <c r="J2472" i="3"/>
  <c r="I2472" i="3"/>
  <c r="E2472" i="3"/>
  <c r="D2472" i="3"/>
  <c r="B2472" i="3"/>
  <c r="J2471" i="3"/>
  <c r="I2471" i="3"/>
  <c r="E2471" i="3"/>
  <c r="D2471" i="3"/>
  <c r="B2471" i="3"/>
  <c r="J2470" i="3"/>
  <c r="I2470" i="3"/>
  <c r="E2470" i="3"/>
  <c r="D2470" i="3"/>
  <c r="B2470" i="3"/>
  <c r="J2469" i="3"/>
  <c r="I2469" i="3"/>
  <c r="E2469" i="3"/>
  <c r="D2469" i="3"/>
  <c r="B2469" i="3"/>
  <c r="J2466" i="3"/>
  <c r="A2463" i="3"/>
  <c r="J2462" i="3"/>
  <c r="I2462" i="3"/>
  <c r="E2462" i="3"/>
  <c r="D2462" i="3"/>
  <c r="B2462" i="3"/>
  <c r="J2461" i="3"/>
  <c r="I2461" i="3"/>
  <c r="E2461" i="3"/>
  <c r="D2461" i="3"/>
  <c r="B2461" i="3"/>
  <c r="J2460" i="3"/>
  <c r="I2460" i="3"/>
  <c r="E2460" i="3"/>
  <c r="D2460" i="3"/>
  <c r="B2460" i="3"/>
  <c r="J2459" i="3"/>
  <c r="I2459" i="3"/>
  <c r="E2459" i="3"/>
  <c r="D2459" i="3"/>
  <c r="B2459" i="3"/>
  <c r="J2458" i="3"/>
  <c r="I2458" i="3"/>
  <c r="E2458" i="3"/>
  <c r="D2458" i="3"/>
  <c r="B2458" i="3"/>
  <c r="J2457" i="3"/>
  <c r="I2457" i="3"/>
  <c r="E2457" i="3"/>
  <c r="D2457" i="3"/>
  <c r="B2457" i="3"/>
  <c r="J2456" i="3"/>
  <c r="I2456" i="3"/>
  <c r="E2456" i="3"/>
  <c r="D2456" i="3"/>
  <c r="B2456" i="3"/>
  <c r="J2455" i="3"/>
  <c r="I2455" i="3"/>
  <c r="E2455" i="3"/>
  <c r="D2455" i="3"/>
  <c r="B2455" i="3"/>
  <c r="J2454" i="3"/>
  <c r="I2454" i="3"/>
  <c r="E2454" i="3"/>
  <c r="D2454" i="3"/>
  <c r="B2454" i="3"/>
  <c r="J2453" i="3"/>
  <c r="I2453" i="3"/>
  <c r="E2453" i="3"/>
  <c r="D2453" i="3"/>
  <c r="B2453" i="3"/>
  <c r="J2452" i="3"/>
  <c r="I2452" i="3"/>
  <c r="E2452" i="3"/>
  <c r="D2452" i="3"/>
  <c r="B2452" i="3"/>
  <c r="J2451" i="3"/>
  <c r="I2451" i="3"/>
  <c r="E2451" i="3"/>
  <c r="D2451" i="3"/>
  <c r="B2451" i="3"/>
  <c r="J2450" i="3"/>
  <c r="I2450" i="3"/>
  <c r="E2450" i="3"/>
  <c r="D2450" i="3"/>
  <c r="B2450" i="3"/>
  <c r="J2449" i="3"/>
  <c r="I2449" i="3"/>
  <c r="E2449" i="3"/>
  <c r="D2449" i="3"/>
  <c r="B2449" i="3"/>
  <c r="J2448" i="3"/>
  <c r="I2448" i="3"/>
  <c r="E2448" i="3"/>
  <c r="D2448" i="3"/>
  <c r="B2448" i="3"/>
  <c r="J2445" i="3"/>
  <c r="A2442" i="3"/>
  <c r="J2441" i="3"/>
  <c r="I2441" i="3"/>
  <c r="E2441" i="3"/>
  <c r="D2441" i="3"/>
  <c r="B2441" i="3"/>
  <c r="J2440" i="3"/>
  <c r="I2440" i="3"/>
  <c r="E2440" i="3"/>
  <c r="D2440" i="3"/>
  <c r="B2440" i="3"/>
  <c r="J2439" i="3"/>
  <c r="I2439" i="3"/>
  <c r="E2439" i="3"/>
  <c r="D2439" i="3"/>
  <c r="B2439" i="3"/>
  <c r="J2438" i="3"/>
  <c r="I2438" i="3"/>
  <c r="E2438" i="3"/>
  <c r="D2438" i="3"/>
  <c r="B2438" i="3"/>
  <c r="J2437" i="3"/>
  <c r="I2437" i="3"/>
  <c r="E2437" i="3"/>
  <c r="D2437" i="3"/>
  <c r="B2437" i="3"/>
  <c r="J2436" i="3"/>
  <c r="I2436" i="3"/>
  <c r="E2436" i="3"/>
  <c r="D2436" i="3"/>
  <c r="B2436" i="3"/>
  <c r="J2435" i="3"/>
  <c r="I2435" i="3"/>
  <c r="E2435" i="3"/>
  <c r="D2435" i="3"/>
  <c r="B2435" i="3"/>
  <c r="J2434" i="3"/>
  <c r="I2434" i="3"/>
  <c r="E2434" i="3"/>
  <c r="D2434" i="3"/>
  <c r="B2434" i="3"/>
  <c r="J2433" i="3"/>
  <c r="I2433" i="3"/>
  <c r="E2433" i="3"/>
  <c r="D2433" i="3"/>
  <c r="B2433" i="3"/>
  <c r="J2432" i="3"/>
  <c r="I2432" i="3"/>
  <c r="E2432" i="3"/>
  <c r="D2432" i="3"/>
  <c r="B2432" i="3"/>
  <c r="J2431" i="3"/>
  <c r="I2431" i="3"/>
  <c r="E2431" i="3"/>
  <c r="D2431" i="3"/>
  <c r="B2431" i="3"/>
  <c r="J2430" i="3"/>
  <c r="I2430" i="3"/>
  <c r="E2430" i="3"/>
  <c r="D2430" i="3"/>
  <c r="B2430" i="3"/>
  <c r="J2429" i="3"/>
  <c r="I2429" i="3"/>
  <c r="E2429" i="3"/>
  <c r="D2429" i="3"/>
  <c r="B2429" i="3"/>
  <c r="J2428" i="3"/>
  <c r="I2428" i="3"/>
  <c r="E2428" i="3"/>
  <c r="D2428" i="3"/>
  <c r="B2428" i="3"/>
  <c r="J2427" i="3"/>
  <c r="I2427" i="3"/>
  <c r="E2427" i="3"/>
  <c r="D2427" i="3"/>
  <c r="B2427" i="3"/>
  <c r="J2424" i="3"/>
  <c r="A2421" i="3"/>
  <c r="J2420" i="3"/>
  <c r="I2420" i="3"/>
  <c r="E2420" i="3"/>
  <c r="D2420" i="3"/>
  <c r="B2420" i="3"/>
  <c r="J2419" i="3"/>
  <c r="I2419" i="3"/>
  <c r="E2419" i="3"/>
  <c r="D2419" i="3"/>
  <c r="B2419" i="3"/>
  <c r="J2418" i="3"/>
  <c r="I2418" i="3"/>
  <c r="E2418" i="3"/>
  <c r="D2418" i="3"/>
  <c r="B2418" i="3"/>
  <c r="J2417" i="3"/>
  <c r="I2417" i="3"/>
  <c r="E2417" i="3"/>
  <c r="D2417" i="3"/>
  <c r="B2417" i="3"/>
  <c r="J2416" i="3"/>
  <c r="I2416" i="3"/>
  <c r="E2416" i="3"/>
  <c r="D2416" i="3"/>
  <c r="B2416" i="3"/>
  <c r="J2415" i="3"/>
  <c r="I2415" i="3"/>
  <c r="E2415" i="3"/>
  <c r="D2415" i="3"/>
  <c r="B2415" i="3"/>
  <c r="J2414" i="3"/>
  <c r="I2414" i="3"/>
  <c r="E2414" i="3"/>
  <c r="D2414" i="3"/>
  <c r="B2414" i="3"/>
  <c r="J2413" i="3"/>
  <c r="I2413" i="3"/>
  <c r="E2413" i="3"/>
  <c r="D2413" i="3"/>
  <c r="B2413" i="3"/>
  <c r="J2412" i="3"/>
  <c r="I2412" i="3"/>
  <c r="E2412" i="3"/>
  <c r="D2412" i="3"/>
  <c r="B2412" i="3"/>
  <c r="J2411" i="3"/>
  <c r="I2411" i="3"/>
  <c r="E2411" i="3"/>
  <c r="D2411" i="3"/>
  <c r="B2411" i="3"/>
  <c r="J2410" i="3"/>
  <c r="I2410" i="3"/>
  <c r="E2410" i="3"/>
  <c r="D2410" i="3"/>
  <c r="B2410" i="3"/>
  <c r="J2409" i="3"/>
  <c r="I2409" i="3"/>
  <c r="E2409" i="3"/>
  <c r="D2409" i="3"/>
  <c r="B2409" i="3"/>
  <c r="J2408" i="3"/>
  <c r="I2408" i="3"/>
  <c r="E2408" i="3"/>
  <c r="D2408" i="3"/>
  <c r="B2408" i="3"/>
  <c r="J2407" i="3"/>
  <c r="I2407" i="3"/>
  <c r="E2407" i="3"/>
  <c r="D2407" i="3"/>
  <c r="B2407" i="3"/>
  <c r="J2406" i="3"/>
  <c r="I2406" i="3"/>
  <c r="E2406" i="3"/>
  <c r="D2406" i="3"/>
  <c r="B2406" i="3"/>
  <c r="J2403" i="3"/>
  <c r="A2400" i="3"/>
  <c r="J2399" i="3"/>
  <c r="I2399" i="3"/>
  <c r="E2399" i="3"/>
  <c r="D2399" i="3"/>
  <c r="B2399" i="3"/>
  <c r="J2398" i="3"/>
  <c r="I2398" i="3"/>
  <c r="E2398" i="3"/>
  <c r="D2398" i="3"/>
  <c r="B2398" i="3"/>
  <c r="J2397" i="3"/>
  <c r="I2397" i="3"/>
  <c r="E2397" i="3"/>
  <c r="D2397" i="3"/>
  <c r="B2397" i="3"/>
  <c r="J2396" i="3"/>
  <c r="I2396" i="3"/>
  <c r="E2396" i="3"/>
  <c r="D2396" i="3"/>
  <c r="B2396" i="3"/>
  <c r="J2395" i="3"/>
  <c r="I2395" i="3"/>
  <c r="E2395" i="3"/>
  <c r="D2395" i="3"/>
  <c r="B2395" i="3"/>
  <c r="J2394" i="3"/>
  <c r="I2394" i="3"/>
  <c r="E2394" i="3"/>
  <c r="D2394" i="3"/>
  <c r="B2394" i="3"/>
  <c r="J2393" i="3"/>
  <c r="I2393" i="3"/>
  <c r="E2393" i="3"/>
  <c r="D2393" i="3"/>
  <c r="B2393" i="3"/>
  <c r="J2392" i="3"/>
  <c r="I2392" i="3"/>
  <c r="E2392" i="3"/>
  <c r="D2392" i="3"/>
  <c r="B2392" i="3"/>
  <c r="J2391" i="3"/>
  <c r="I2391" i="3"/>
  <c r="E2391" i="3"/>
  <c r="D2391" i="3"/>
  <c r="B2391" i="3"/>
  <c r="J2390" i="3"/>
  <c r="I2390" i="3"/>
  <c r="E2390" i="3"/>
  <c r="D2390" i="3"/>
  <c r="B2390" i="3"/>
  <c r="J2389" i="3"/>
  <c r="I2389" i="3"/>
  <c r="E2389" i="3"/>
  <c r="D2389" i="3"/>
  <c r="B2389" i="3"/>
  <c r="J2388" i="3"/>
  <c r="I2388" i="3"/>
  <c r="E2388" i="3"/>
  <c r="D2388" i="3"/>
  <c r="B2388" i="3"/>
  <c r="J2387" i="3"/>
  <c r="I2387" i="3"/>
  <c r="E2387" i="3"/>
  <c r="D2387" i="3"/>
  <c r="B2387" i="3"/>
  <c r="J2386" i="3"/>
  <c r="I2386" i="3"/>
  <c r="E2386" i="3"/>
  <c r="D2386" i="3"/>
  <c r="B2386" i="3"/>
  <c r="J2385" i="3"/>
  <c r="I2385" i="3"/>
  <c r="E2385" i="3"/>
  <c r="D2385" i="3"/>
  <c r="B2385" i="3"/>
  <c r="J2382" i="3"/>
  <c r="A2379" i="3"/>
  <c r="J2378" i="3"/>
  <c r="I2378" i="3"/>
  <c r="E2378" i="3"/>
  <c r="D2378" i="3"/>
  <c r="B2378" i="3"/>
  <c r="J2377" i="3"/>
  <c r="I2377" i="3"/>
  <c r="E2377" i="3"/>
  <c r="D2377" i="3"/>
  <c r="B2377" i="3"/>
  <c r="J2376" i="3"/>
  <c r="I2376" i="3"/>
  <c r="E2376" i="3"/>
  <c r="D2376" i="3"/>
  <c r="B2376" i="3"/>
  <c r="J2375" i="3"/>
  <c r="I2375" i="3"/>
  <c r="E2375" i="3"/>
  <c r="D2375" i="3"/>
  <c r="B2375" i="3"/>
  <c r="J2374" i="3"/>
  <c r="I2374" i="3"/>
  <c r="E2374" i="3"/>
  <c r="D2374" i="3"/>
  <c r="B2374" i="3"/>
  <c r="J2373" i="3"/>
  <c r="I2373" i="3"/>
  <c r="E2373" i="3"/>
  <c r="D2373" i="3"/>
  <c r="B2373" i="3"/>
  <c r="J2372" i="3"/>
  <c r="I2372" i="3"/>
  <c r="E2372" i="3"/>
  <c r="D2372" i="3"/>
  <c r="B2372" i="3"/>
  <c r="J2371" i="3"/>
  <c r="I2371" i="3"/>
  <c r="E2371" i="3"/>
  <c r="D2371" i="3"/>
  <c r="B2371" i="3"/>
  <c r="J2370" i="3"/>
  <c r="I2370" i="3"/>
  <c r="E2370" i="3"/>
  <c r="D2370" i="3"/>
  <c r="B2370" i="3"/>
  <c r="J2369" i="3"/>
  <c r="I2369" i="3"/>
  <c r="E2369" i="3"/>
  <c r="D2369" i="3"/>
  <c r="B2369" i="3"/>
  <c r="J2368" i="3"/>
  <c r="I2368" i="3"/>
  <c r="E2368" i="3"/>
  <c r="D2368" i="3"/>
  <c r="B2368" i="3"/>
  <c r="J2367" i="3"/>
  <c r="I2367" i="3"/>
  <c r="E2367" i="3"/>
  <c r="D2367" i="3"/>
  <c r="B2367" i="3"/>
  <c r="J2366" i="3"/>
  <c r="I2366" i="3"/>
  <c r="E2366" i="3"/>
  <c r="D2366" i="3"/>
  <c r="B2366" i="3"/>
  <c r="J2365" i="3"/>
  <c r="I2365" i="3"/>
  <c r="E2365" i="3"/>
  <c r="D2365" i="3"/>
  <c r="B2365" i="3"/>
  <c r="J2364" i="3"/>
  <c r="I2364" i="3"/>
  <c r="E2364" i="3"/>
  <c r="D2364" i="3"/>
  <c r="B2364" i="3"/>
  <c r="J2361" i="3"/>
  <c r="A2358" i="3"/>
  <c r="J2357" i="3"/>
  <c r="I2357" i="3"/>
  <c r="E2357" i="3"/>
  <c r="D2357" i="3"/>
  <c r="B2357" i="3"/>
  <c r="J2356" i="3"/>
  <c r="I2356" i="3"/>
  <c r="E2356" i="3"/>
  <c r="D2356" i="3"/>
  <c r="B2356" i="3"/>
  <c r="J2355" i="3"/>
  <c r="I2355" i="3"/>
  <c r="E2355" i="3"/>
  <c r="D2355" i="3"/>
  <c r="B2355" i="3"/>
  <c r="J2354" i="3"/>
  <c r="I2354" i="3"/>
  <c r="E2354" i="3"/>
  <c r="D2354" i="3"/>
  <c r="B2354" i="3"/>
  <c r="J2353" i="3"/>
  <c r="I2353" i="3"/>
  <c r="E2353" i="3"/>
  <c r="D2353" i="3"/>
  <c r="B2353" i="3"/>
  <c r="J2352" i="3"/>
  <c r="I2352" i="3"/>
  <c r="E2352" i="3"/>
  <c r="D2352" i="3"/>
  <c r="B2352" i="3"/>
  <c r="J2351" i="3"/>
  <c r="I2351" i="3"/>
  <c r="E2351" i="3"/>
  <c r="D2351" i="3"/>
  <c r="B2351" i="3"/>
  <c r="J2350" i="3"/>
  <c r="I2350" i="3"/>
  <c r="E2350" i="3"/>
  <c r="D2350" i="3"/>
  <c r="B2350" i="3"/>
  <c r="J2349" i="3"/>
  <c r="I2349" i="3"/>
  <c r="E2349" i="3"/>
  <c r="D2349" i="3"/>
  <c r="B2349" i="3"/>
  <c r="J2348" i="3"/>
  <c r="I2348" i="3"/>
  <c r="E2348" i="3"/>
  <c r="D2348" i="3"/>
  <c r="B2348" i="3"/>
  <c r="J2347" i="3"/>
  <c r="I2347" i="3"/>
  <c r="E2347" i="3"/>
  <c r="D2347" i="3"/>
  <c r="B2347" i="3"/>
  <c r="J2346" i="3"/>
  <c r="I2346" i="3"/>
  <c r="E2346" i="3"/>
  <c r="D2346" i="3"/>
  <c r="B2346" i="3"/>
  <c r="J2345" i="3"/>
  <c r="I2345" i="3"/>
  <c r="E2345" i="3"/>
  <c r="D2345" i="3"/>
  <c r="B2345" i="3"/>
  <c r="J2344" i="3"/>
  <c r="I2344" i="3"/>
  <c r="E2344" i="3"/>
  <c r="D2344" i="3"/>
  <c r="B2344" i="3"/>
  <c r="J2343" i="3"/>
  <c r="I2343" i="3"/>
  <c r="E2343" i="3"/>
  <c r="D2343" i="3"/>
  <c r="B2343" i="3"/>
  <c r="J2340" i="3"/>
  <c r="A2337" i="3"/>
  <c r="J2336" i="3"/>
  <c r="I2336" i="3"/>
  <c r="E2336" i="3"/>
  <c r="D2336" i="3"/>
  <c r="B2336" i="3"/>
  <c r="J2335" i="3"/>
  <c r="I2335" i="3"/>
  <c r="E2335" i="3"/>
  <c r="D2335" i="3"/>
  <c r="B2335" i="3"/>
  <c r="J2334" i="3"/>
  <c r="I2334" i="3"/>
  <c r="E2334" i="3"/>
  <c r="D2334" i="3"/>
  <c r="B2334" i="3"/>
  <c r="J2333" i="3"/>
  <c r="I2333" i="3"/>
  <c r="E2333" i="3"/>
  <c r="D2333" i="3"/>
  <c r="B2333" i="3"/>
  <c r="J2332" i="3"/>
  <c r="I2332" i="3"/>
  <c r="E2332" i="3"/>
  <c r="D2332" i="3"/>
  <c r="B2332" i="3"/>
  <c r="J2331" i="3"/>
  <c r="I2331" i="3"/>
  <c r="E2331" i="3"/>
  <c r="D2331" i="3"/>
  <c r="B2331" i="3"/>
  <c r="J2330" i="3"/>
  <c r="I2330" i="3"/>
  <c r="E2330" i="3"/>
  <c r="D2330" i="3"/>
  <c r="B2330" i="3"/>
  <c r="J2329" i="3"/>
  <c r="I2329" i="3"/>
  <c r="E2329" i="3"/>
  <c r="D2329" i="3"/>
  <c r="B2329" i="3"/>
  <c r="J2328" i="3"/>
  <c r="I2328" i="3"/>
  <c r="E2328" i="3"/>
  <c r="D2328" i="3"/>
  <c r="B2328" i="3"/>
  <c r="J2327" i="3"/>
  <c r="I2327" i="3"/>
  <c r="E2327" i="3"/>
  <c r="D2327" i="3"/>
  <c r="B2327" i="3"/>
  <c r="J2326" i="3"/>
  <c r="I2326" i="3"/>
  <c r="E2326" i="3"/>
  <c r="D2326" i="3"/>
  <c r="B2326" i="3"/>
  <c r="J2325" i="3"/>
  <c r="I2325" i="3"/>
  <c r="E2325" i="3"/>
  <c r="D2325" i="3"/>
  <c r="B2325" i="3"/>
  <c r="J2324" i="3"/>
  <c r="I2324" i="3"/>
  <c r="E2324" i="3"/>
  <c r="D2324" i="3"/>
  <c r="B2324" i="3"/>
  <c r="J2323" i="3"/>
  <c r="I2323" i="3"/>
  <c r="E2323" i="3"/>
  <c r="D2323" i="3"/>
  <c r="B2323" i="3"/>
  <c r="J2322" i="3"/>
  <c r="I2322" i="3"/>
  <c r="E2322" i="3"/>
  <c r="D2322" i="3"/>
  <c r="B2322" i="3"/>
  <c r="J2319" i="3"/>
  <c r="A2316" i="3"/>
  <c r="J2315" i="3"/>
  <c r="I2315" i="3"/>
  <c r="E2315" i="3"/>
  <c r="D2315" i="3"/>
  <c r="B2315" i="3"/>
  <c r="J2314" i="3"/>
  <c r="I2314" i="3"/>
  <c r="E2314" i="3"/>
  <c r="D2314" i="3"/>
  <c r="B2314" i="3"/>
  <c r="J2313" i="3"/>
  <c r="I2313" i="3"/>
  <c r="E2313" i="3"/>
  <c r="D2313" i="3"/>
  <c r="B2313" i="3"/>
  <c r="J2312" i="3"/>
  <c r="I2312" i="3"/>
  <c r="E2312" i="3"/>
  <c r="D2312" i="3"/>
  <c r="B2312" i="3"/>
  <c r="J2311" i="3"/>
  <c r="I2311" i="3"/>
  <c r="E2311" i="3"/>
  <c r="D2311" i="3"/>
  <c r="B2311" i="3"/>
  <c r="J2310" i="3"/>
  <c r="I2310" i="3"/>
  <c r="E2310" i="3"/>
  <c r="D2310" i="3"/>
  <c r="B2310" i="3"/>
  <c r="J2309" i="3"/>
  <c r="I2309" i="3"/>
  <c r="E2309" i="3"/>
  <c r="D2309" i="3"/>
  <c r="B2309" i="3"/>
  <c r="J2308" i="3"/>
  <c r="I2308" i="3"/>
  <c r="E2308" i="3"/>
  <c r="D2308" i="3"/>
  <c r="B2308" i="3"/>
  <c r="J2307" i="3"/>
  <c r="I2307" i="3"/>
  <c r="E2307" i="3"/>
  <c r="D2307" i="3"/>
  <c r="B2307" i="3"/>
  <c r="J2306" i="3"/>
  <c r="I2306" i="3"/>
  <c r="E2306" i="3"/>
  <c r="D2306" i="3"/>
  <c r="B2306" i="3"/>
  <c r="J2305" i="3"/>
  <c r="I2305" i="3"/>
  <c r="E2305" i="3"/>
  <c r="D2305" i="3"/>
  <c r="B2305" i="3"/>
  <c r="J2304" i="3"/>
  <c r="I2304" i="3"/>
  <c r="E2304" i="3"/>
  <c r="D2304" i="3"/>
  <c r="B2304" i="3"/>
  <c r="J2303" i="3"/>
  <c r="I2303" i="3"/>
  <c r="E2303" i="3"/>
  <c r="D2303" i="3"/>
  <c r="B2303" i="3"/>
  <c r="J2302" i="3"/>
  <c r="I2302" i="3"/>
  <c r="E2302" i="3"/>
  <c r="D2302" i="3"/>
  <c r="B2302" i="3"/>
  <c r="J2301" i="3"/>
  <c r="I2301" i="3"/>
  <c r="E2301" i="3"/>
  <c r="D2301" i="3"/>
  <c r="B2301" i="3"/>
  <c r="J2298" i="3"/>
  <c r="A2295" i="3"/>
  <c r="J2294" i="3"/>
  <c r="I2294" i="3"/>
  <c r="E2294" i="3"/>
  <c r="D2294" i="3"/>
  <c r="B2294" i="3"/>
  <c r="J2293" i="3"/>
  <c r="I2293" i="3"/>
  <c r="E2293" i="3"/>
  <c r="D2293" i="3"/>
  <c r="B2293" i="3"/>
  <c r="J2292" i="3"/>
  <c r="I2292" i="3"/>
  <c r="E2292" i="3"/>
  <c r="D2292" i="3"/>
  <c r="B2292" i="3"/>
  <c r="J2291" i="3"/>
  <c r="I2291" i="3"/>
  <c r="E2291" i="3"/>
  <c r="D2291" i="3"/>
  <c r="B2291" i="3"/>
  <c r="J2290" i="3"/>
  <c r="I2290" i="3"/>
  <c r="E2290" i="3"/>
  <c r="D2290" i="3"/>
  <c r="B2290" i="3"/>
  <c r="J2289" i="3"/>
  <c r="I2289" i="3"/>
  <c r="E2289" i="3"/>
  <c r="D2289" i="3"/>
  <c r="B2289" i="3"/>
  <c r="J2288" i="3"/>
  <c r="I2288" i="3"/>
  <c r="E2288" i="3"/>
  <c r="D2288" i="3"/>
  <c r="B2288" i="3"/>
  <c r="J2287" i="3"/>
  <c r="I2287" i="3"/>
  <c r="E2287" i="3"/>
  <c r="D2287" i="3"/>
  <c r="B2287" i="3"/>
  <c r="J2286" i="3"/>
  <c r="I2286" i="3"/>
  <c r="E2286" i="3"/>
  <c r="D2286" i="3"/>
  <c r="B2286" i="3"/>
  <c r="J2285" i="3"/>
  <c r="I2285" i="3"/>
  <c r="E2285" i="3"/>
  <c r="D2285" i="3"/>
  <c r="B2285" i="3"/>
  <c r="J2284" i="3"/>
  <c r="I2284" i="3"/>
  <c r="E2284" i="3"/>
  <c r="D2284" i="3"/>
  <c r="B2284" i="3"/>
  <c r="J2283" i="3"/>
  <c r="I2283" i="3"/>
  <c r="E2283" i="3"/>
  <c r="D2283" i="3"/>
  <c r="B2283" i="3"/>
  <c r="J2282" i="3"/>
  <c r="I2282" i="3"/>
  <c r="E2282" i="3"/>
  <c r="D2282" i="3"/>
  <c r="B2282" i="3"/>
  <c r="J2281" i="3"/>
  <c r="I2281" i="3"/>
  <c r="E2281" i="3"/>
  <c r="D2281" i="3"/>
  <c r="B2281" i="3"/>
  <c r="J2280" i="3"/>
  <c r="I2280" i="3"/>
  <c r="E2280" i="3"/>
  <c r="D2280" i="3"/>
  <c r="B2280" i="3"/>
  <c r="J2277" i="3"/>
  <c r="A2274" i="3"/>
  <c r="J2273" i="3"/>
  <c r="I2273" i="3"/>
  <c r="E2273" i="3"/>
  <c r="D2273" i="3"/>
  <c r="B2273" i="3"/>
  <c r="J2272" i="3"/>
  <c r="I2272" i="3"/>
  <c r="E2272" i="3"/>
  <c r="D2272" i="3"/>
  <c r="B2272" i="3"/>
  <c r="J2271" i="3"/>
  <c r="I2271" i="3"/>
  <c r="E2271" i="3"/>
  <c r="D2271" i="3"/>
  <c r="B2271" i="3"/>
  <c r="J2270" i="3"/>
  <c r="I2270" i="3"/>
  <c r="E2270" i="3"/>
  <c r="D2270" i="3"/>
  <c r="B2270" i="3"/>
  <c r="J2269" i="3"/>
  <c r="I2269" i="3"/>
  <c r="E2269" i="3"/>
  <c r="D2269" i="3"/>
  <c r="B2269" i="3"/>
  <c r="J2268" i="3"/>
  <c r="I2268" i="3"/>
  <c r="E2268" i="3"/>
  <c r="D2268" i="3"/>
  <c r="B2268" i="3"/>
  <c r="J2267" i="3"/>
  <c r="I2267" i="3"/>
  <c r="E2267" i="3"/>
  <c r="D2267" i="3"/>
  <c r="B2267" i="3"/>
  <c r="J2266" i="3"/>
  <c r="I2266" i="3"/>
  <c r="E2266" i="3"/>
  <c r="D2266" i="3"/>
  <c r="B2266" i="3"/>
  <c r="J2265" i="3"/>
  <c r="I2265" i="3"/>
  <c r="E2265" i="3"/>
  <c r="D2265" i="3"/>
  <c r="B2265" i="3"/>
  <c r="J2264" i="3"/>
  <c r="I2264" i="3"/>
  <c r="E2264" i="3"/>
  <c r="D2264" i="3"/>
  <c r="B2264" i="3"/>
  <c r="J2263" i="3"/>
  <c r="I2263" i="3"/>
  <c r="E2263" i="3"/>
  <c r="D2263" i="3"/>
  <c r="B2263" i="3"/>
  <c r="J2262" i="3"/>
  <c r="I2262" i="3"/>
  <c r="E2262" i="3"/>
  <c r="D2262" i="3"/>
  <c r="B2262" i="3"/>
  <c r="J2261" i="3"/>
  <c r="I2261" i="3"/>
  <c r="E2261" i="3"/>
  <c r="D2261" i="3"/>
  <c r="B2261" i="3"/>
  <c r="J2260" i="3"/>
  <c r="I2260" i="3"/>
  <c r="E2260" i="3"/>
  <c r="D2260" i="3"/>
  <c r="B2260" i="3"/>
  <c r="J2259" i="3"/>
  <c r="I2259" i="3"/>
  <c r="E2259" i="3"/>
  <c r="D2259" i="3"/>
  <c r="B2259" i="3"/>
  <c r="J2256" i="3"/>
  <c r="A2253" i="3"/>
  <c r="J2252" i="3"/>
  <c r="I2252" i="3"/>
  <c r="E2252" i="3"/>
  <c r="D2252" i="3"/>
  <c r="B2252" i="3"/>
  <c r="J2251" i="3"/>
  <c r="I2251" i="3"/>
  <c r="E2251" i="3"/>
  <c r="D2251" i="3"/>
  <c r="B2251" i="3"/>
  <c r="J2250" i="3"/>
  <c r="I2250" i="3"/>
  <c r="E2250" i="3"/>
  <c r="D2250" i="3"/>
  <c r="B2250" i="3"/>
  <c r="J2249" i="3"/>
  <c r="I2249" i="3"/>
  <c r="E2249" i="3"/>
  <c r="D2249" i="3"/>
  <c r="B2249" i="3"/>
  <c r="J2248" i="3"/>
  <c r="I2248" i="3"/>
  <c r="E2248" i="3"/>
  <c r="D2248" i="3"/>
  <c r="B2248" i="3"/>
  <c r="J2247" i="3"/>
  <c r="I2247" i="3"/>
  <c r="E2247" i="3"/>
  <c r="D2247" i="3"/>
  <c r="B2247" i="3"/>
  <c r="J2246" i="3"/>
  <c r="I2246" i="3"/>
  <c r="E2246" i="3"/>
  <c r="D2246" i="3"/>
  <c r="B2246" i="3"/>
  <c r="J2245" i="3"/>
  <c r="I2245" i="3"/>
  <c r="E2245" i="3"/>
  <c r="D2245" i="3"/>
  <c r="B2245" i="3"/>
  <c r="J2244" i="3"/>
  <c r="I2244" i="3"/>
  <c r="E2244" i="3"/>
  <c r="D2244" i="3"/>
  <c r="B2244" i="3"/>
  <c r="J2243" i="3"/>
  <c r="I2243" i="3"/>
  <c r="E2243" i="3"/>
  <c r="D2243" i="3"/>
  <c r="B2243" i="3"/>
  <c r="J2242" i="3"/>
  <c r="I2242" i="3"/>
  <c r="E2242" i="3"/>
  <c r="D2242" i="3"/>
  <c r="B2242" i="3"/>
  <c r="J2241" i="3"/>
  <c r="I2241" i="3"/>
  <c r="E2241" i="3"/>
  <c r="D2241" i="3"/>
  <c r="B2241" i="3"/>
  <c r="J2240" i="3"/>
  <c r="I2240" i="3"/>
  <c r="E2240" i="3"/>
  <c r="D2240" i="3"/>
  <c r="B2240" i="3"/>
  <c r="J2239" i="3"/>
  <c r="I2239" i="3"/>
  <c r="E2239" i="3"/>
  <c r="D2239" i="3"/>
  <c r="B2239" i="3"/>
  <c r="J2238" i="3"/>
  <c r="I2238" i="3"/>
  <c r="E2238" i="3"/>
  <c r="D2238" i="3"/>
  <c r="B2238" i="3"/>
  <c r="J2235" i="3"/>
  <c r="A2232" i="3"/>
  <c r="J2231" i="3"/>
  <c r="I2231" i="3"/>
  <c r="E2231" i="3"/>
  <c r="D2231" i="3"/>
  <c r="B2231" i="3"/>
  <c r="J2230" i="3"/>
  <c r="I2230" i="3"/>
  <c r="E2230" i="3"/>
  <c r="D2230" i="3"/>
  <c r="B2230" i="3"/>
  <c r="J2229" i="3"/>
  <c r="I2229" i="3"/>
  <c r="E2229" i="3"/>
  <c r="D2229" i="3"/>
  <c r="B2229" i="3"/>
  <c r="J2228" i="3"/>
  <c r="I2228" i="3"/>
  <c r="E2228" i="3"/>
  <c r="D2228" i="3"/>
  <c r="B2228" i="3"/>
  <c r="J2227" i="3"/>
  <c r="I2227" i="3"/>
  <c r="E2227" i="3"/>
  <c r="D2227" i="3"/>
  <c r="B2227" i="3"/>
  <c r="J2226" i="3"/>
  <c r="I2226" i="3"/>
  <c r="E2226" i="3"/>
  <c r="D2226" i="3"/>
  <c r="B2226" i="3"/>
  <c r="J2225" i="3"/>
  <c r="I2225" i="3"/>
  <c r="E2225" i="3"/>
  <c r="D2225" i="3"/>
  <c r="B2225" i="3"/>
  <c r="J2224" i="3"/>
  <c r="I2224" i="3"/>
  <c r="E2224" i="3"/>
  <c r="D2224" i="3"/>
  <c r="B2224" i="3"/>
  <c r="J2223" i="3"/>
  <c r="I2223" i="3"/>
  <c r="E2223" i="3"/>
  <c r="D2223" i="3"/>
  <c r="B2223" i="3"/>
  <c r="J2222" i="3"/>
  <c r="I2222" i="3"/>
  <c r="E2222" i="3"/>
  <c r="D2222" i="3"/>
  <c r="B2222" i="3"/>
  <c r="J2221" i="3"/>
  <c r="I2221" i="3"/>
  <c r="E2221" i="3"/>
  <c r="D2221" i="3"/>
  <c r="B2221" i="3"/>
  <c r="J2220" i="3"/>
  <c r="I2220" i="3"/>
  <c r="E2220" i="3"/>
  <c r="D2220" i="3"/>
  <c r="B2220" i="3"/>
  <c r="J2219" i="3"/>
  <c r="I2219" i="3"/>
  <c r="E2219" i="3"/>
  <c r="D2219" i="3"/>
  <c r="B2219" i="3"/>
  <c r="J2218" i="3"/>
  <c r="I2218" i="3"/>
  <c r="E2218" i="3"/>
  <c r="D2218" i="3"/>
  <c r="B2218" i="3"/>
  <c r="J2217" i="3"/>
  <c r="I2217" i="3"/>
  <c r="E2217" i="3"/>
  <c r="D2217" i="3"/>
  <c r="B2217" i="3"/>
  <c r="J2214" i="3"/>
  <c r="A2211" i="3"/>
  <c r="J2210" i="3"/>
  <c r="I2210" i="3"/>
  <c r="E2210" i="3"/>
  <c r="D2210" i="3"/>
  <c r="B2210" i="3"/>
  <c r="J2209" i="3"/>
  <c r="I2209" i="3"/>
  <c r="E2209" i="3"/>
  <c r="D2209" i="3"/>
  <c r="B2209" i="3"/>
  <c r="J2208" i="3"/>
  <c r="I2208" i="3"/>
  <c r="E2208" i="3"/>
  <c r="D2208" i="3"/>
  <c r="B2208" i="3"/>
  <c r="J2207" i="3"/>
  <c r="I2207" i="3"/>
  <c r="E2207" i="3"/>
  <c r="D2207" i="3"/>
  <c r="B2207" i="3"/>
  <c r="J2206" i="3"/>
  <c r="I2206" i="3"/>
  <c r="E2206" i="3"/>
  <c r="D2206" i="3"/>
  <c r="B2206" i="3"/>
  <c r="J2205" i="3"/>
  <c r="I2205" i="3"/>
  <c r="E2205" i="3"/>
  <c r="D2205" i="3"/>
  <c r="B2205" i="3"/>
  <c r="J2204" i="3"/>
  <c r="I2204" i="3"/>
  <c r="E2204" i="3"/>
  <c r="D2204" i="3"/>
  <c r="B2204" i="3"/>
  <c r="J2203" i="3"/>
  <c r="I2203" i="3"/>
  <c r="E2203" i="3"/>
  <c r="D2203" i="3"/>
  <c r="B2203" i="3"/>
  <c r="J2202" i="3"/>
  <c r="I2202" i="3"/>
  <c r="E2202" i="3"/>
  <c r="D2202" i="3"/>
  <c r="B2202" i="3"/>
  <c r="J2201" i="3"/>
  <c r="I2201" i="3"/>
  <c r="E2201" i="3"/>
  <c r="D2201" i="3"/>
  <c r="B2201" i="3"/>
  <c r="J2200" i="3"/>
  <c r="I2200" i="3"/>
  <c r="E2200" i="3"/>
  <c r="D2200" i="3"/>
  <c r="B2200" i="3"/>
  <c r="J2199" i="3"/>
  <c r="I2199" i="3"/>
  <c r="E2199" i="3"/>
  <c r="D2199" i="3"/>
  <c r="B2199" i="3"/>
  <c r="J2198" i="3"/>
  <c r="I2198" i="3"/>
  <c r="E2198" i="3"/>
  <c r="D2198" i="3"/>
  <c r="B2198" i="3"/>
  <c r="J2197" i="3"/>
  <c r="I2197" i="3"/>
  <c r="E2197" i="3"/>
  <c r="D2197" i="3"/>
  <c r="B2197" i="3"/>
  <c r="J2196" i="3"/>
  <c r="I2196" i="3"/>
  <c r="E2196" i="3"/>
  <c r="D2196" i="3"/>
  <c r="B2196" i="3"/>
  <c r="J2193" i="3"/>
  <c r="A2190" i="3"/>
  <c r="J2189" i="3"/>
  <c r="I2189" i="3"/>
  <c r="E2189" i="3"/>
  <c r="D2189" i="3"/>
  <c r="B2189" i="3"/>
  <c r="J2188" i="3"/>
  <c r="I2188" i="3"/>
  <c r="E2188" i="3"/>
  <c r="D2188" i="3"/>
  <c r="B2188" i="3"/>
  <c r="J2187" i="3"/>
  <c r="I2187" i="3"/>
  <c r="E2187" i="3"/>
  <c r="D2187" i="3"/>
  <c r="B2187" i="3"/>
  <c r="J2186" i="3"/>
  <c r="I2186" i="3"/>
  <c r="E2186" i="3"/>
  <c r="D2186" i="3"/>
  <c r="B2186" i="3"/>
  <c r="J2185" i="3"/>
  <c r="I2185" i="3"/>
  <c r="E2185" i="3"/>
  <c r="D2185" i="3"/>
  <c r="B2185" i="3"/>
  <c r="J2184" i="3"/>
  <c r="I2184" i="3"/>
  <c r="E2184" i="3"/>
  <c r="D2184" i="3"/>
  <c r="B2184" i="3"/>
  <c r="J2183" i="3"/>
  <c r="I2183" i="3"/>
  <c r="E2183" i="3"/>
  <c r="D2183" i="3"/>
  <c r="B2183" i="3"/>
  <c r="J2182" i="3"/>
  <c r="I2182" i="3"/>
  <c r="E2182" i="3"/>
  <c r="D2182" i="3"/>
  <c r="B2182" i="3"/>
  <c r="J2181" i="3"/>
  <c r="I2181" i="3"/>
  <c r="E2181" i="3"/>
  <c r="D2181" i="3"/>
  <c r="B2181" i="3"/>
  <c r="J2180" i="3"/>
  <c r="I2180" i="3"/>
  <c r="E2180" i="3"/>
  <c r="D2180" i="3"/>
  <c r="B2180" i="3"/>
  <c r="J2179" i="3"/>
  <c r="I2179" i="3"/>
  <c r="E2179" i="3"/>
  <c r="D2179" i="3"/>
  <c r="B2179" i="3"/>
  <c r="J2178" i="3"/>
  <c r="I2178" i="3"/>
  <c r="E2178" i="3"/>
  <c r="D2178" i="3"/>
  <c r="B2178" i="3"/>
  <c r="J2177" i="3"/>
  <c r="I2177" i="3"/>
  <c r="E2177" i="3"/>
  <c r="D2177" i="3"/>
  <c r="B2177" i="3"/>
  <c r="J2176" i="3"/>
  <c r="I2176" i="3"/>
  <c r="E2176" i="3"/>
  <c r="D2176" i="3"/>
  <c r="B2176" i="3"/>
  <c r="J2175" i="3"/>
  <c r="I2175" i="3"/>
  <c r="E2175" i="3"/>
  <c r="D2175" i="3"/>
  <c r="B2175" i="3"/>
  <c r="J2172" i="3"/>
  <c r="A2169" i="3"/>
  <c r="J2168" i="3"/>
  <c r="I2168" i="3"/>
  <c r="E2168" i="3"/>
  <c r="D2168" i="3"/>
  <c r="B2168" i="3"/>
  <c r="J2167" i="3"/>
  <c r="I2167" i="3"/>
  <c r="E2167" i="3"/>
  <c r="D2167" i="3"/>
  <c r="B2167" i="3"/>
  <c r="J2166" i="3"/>
  <c r="I2166" i="3"/>
  <c r="E2166" i="3"/>
  <c r="D2166" i="3"/>
  <c r="B2166" i="3"/>
  <c r="J2165" i="3"/>
  <c r="I2165" i="3"/>
  <c r="E2165" i="3"/>
  <c r="D2165" i="3"/>
  <c r="B2165" i="3"/>
  <c r="J2164" i="3"/>
  <c r="I2164" i="3"/>
  <c r="E2164" i="3"/>
  <c r="D2164" i="3"/>
  <c r="B2164" i="3"/>
  <c r="J2163" i="3"/>
  <c r="I2163" i="3"/>
  <c r="E2163" i="3"/>
  <c r="D2163" i="3"/>
  <c r="B2163" i="3"/>
  <c r="J2162" i="3"/>
  <c r="I2162" i="3"/>
  <c r="E2162" i="3"/>
  <c r="D2162" i="3"/>
  <c r="B2162" i="3"/>
  <c r="J2161" i="3"/>
  <c r="I2161" i="3"/>
  <c r="E2161" i="3"/>
  <c r="D2161" i="3"/>
  <c r="B2161" i="3"/>
  <c r="J2160" i="3"/>
  <c r="I2160" i="3"/>
  <c r="E2160" i="3"/>
  <c r="D2160" i="3"/>
  <c r="B2160" i="3"/>
  <c r="J2159" i="3"/>
  <c r="I2159" i="3"/>
  <c r="E2159" i="3"/>
  <c r="D2159" i="3"/>
  <c r="B2159" i="3"/>
  <c r="J2158" i="3"/>
  <c r="I2158" i="3"/>
  <c r="E2158" i="3"/>
  <c r="D2158" i="3"/>
  <c r="B2158" i="3"/>
  <c r="J2157" i="3"/>
  <c r="I2157" i="3"/>
  <c r="E2157" i="3"/>
  <c r="D2157" i="3"/>
  <c r="B2157" i="3"/>
  <c r="J2156" i="3"/>
  <c r="I2156" i="3"/>
  <c r="E2156" i="3"/>
  <c r="D2156" i="3"/>
  <c r="B2156" i="3"/>
  <c r="J2155" i="3"/>
  <c r="I2155" i="3"/>
  <c r="E2155" i="3"/>
  <c r="D2155" i="3"/>
  <c r="B2155" i="3"/>
  <c r="J2154" i="3"/>
  <c r="I2154" i="3"/>
  <c r="E2154" i="3"/>
  <c r="D2154" i="3"/>
  <c r="B2154" i="3"/>
  <c r="J2151" i="3"/>
  <c r="A2148" i="3"/>
  <c r="J2147" i="3"/>
  <c r="I2147" i="3"/>
  <c r="E2147" i="3"/>
  <c r="D2147" i="3"/>
  <c r="B2147" i="3"/>
  <c r="J2146" i="3"/>
  <c r="I2146" i="3"/>
  <c r="E2146" i="3"/>
  <c r="D2146" i="3"/>
  <c r="B2146" i="3"/>
  <c r="J2145" i="3"/>
  <c r="I2145" i="3"/>
  <c r="E2145" i="3"/>
  <c r="D2145" i="3"/>
  <c r="B2145" i="3"/>
  <c r="J2144" i="3"/>
  <c r="I2144" i="3"/>
  <c r="E2144" i="3"/>
  <c r="D2144" i="3"/>
  <c r="B2144" i="3"/>
  <c r="J2143" i="3"/>
  <c r="I2143" i="3"/>
  <c r="E2143" i="3"/>
  <c r="D2143" i="3"/>
  <c r="B2143" i="3"/>
  <c r="J2142" i="3"/>
  <c r="I2142" i="3"/>
  <c r="E2142" i="3"/>
  <c r="D2142" i="3"/>
  <c r="B2142" i="3"/>
  <c r="J2141" i="3"/>
  <c r="I2141" i="3"/>
  <c r="E2141" i="3"/>
  <c r="D2141" i="3"/>
  <c r="B2141" i="3"/>
  <c r="J2140" i="3"/>
  <c r="I2140" i="3"/>
  <c r="E2140" i="3"/>
  <c r="D2140" i="3"/>
  <c r="B2140" i="3"/>
  <c r="J2139" i="3"/>
  <c r="I2139" i="3"/>
  <c r="E2139" i="3"/>
  <c r="D2139" i="3"/>
  <c r="B2139" i="3"/>
  <c r="J2138" i="3"/>
  <c r="I2138" i="3"/>
  <c r="E2138" i="3"/>
  <c r="D2138" i="3"/>
  <c r="B2138" i="3"/>
  <c r="J2137" i="3"/>
  <c r="I2137" i="3"/>
  <c r="E2137" i="3"/>
  <c r="D2137" i="3"/>
  <c r="B2137" i="3"/>
  <c r="J2136" i="3"/>
  <c r="I2136" i="3"/>
  <c r="E2136" i="3"/>
  <c r="D2136" i="3"/>
  <c r="B2136" i="3"/>
  <c r="J2135" i="3"/>
  <c r="I2135" i="3"/>
  <c r="E2135" i="3"/>
  <c r="D2135" i="3"/>
  <c r="B2135" i="3"/>
  <c r="J2134" i="3"/>
  <c r="I2134" i="3"/>
  <c r="E2134" i="3"/>
  <c r="D2134" i="3"/>
  <c r="B2134" i="3"/>
  <c r="J2133" i="3"/>
  <c r="I2133" i="3"/>
  <c r="E2133" i="3"/>
  <c r="D2133" i="3"/>
  <c r="B2133" i="3"/>
  <c r="J2130" i="3"/>
  <c r="A2127" i="3"/>
  <c r="J2126" i="3"/>
  <c r="I2126" i="3"/>
  <c r="E2126" i="3"/>
  <c r="D2126" i="3"/>
  <c r="B2126" i="3"/>
  <c r="J2125" i="3"/>
  <c r="I2125" i="3"/>
  <c r="E2125" i="3"/>
  <c r="D2125" i="3"/>
  <c r="B2125" i="3"/>
  <c r="J2124" i="3"/>
  <c r="I2124" i="3"/>
  <c r="E2124" i="3"/>
  <c r="D2124" i="3"/>
  <c r="B2124" i="3"/>
  <c r="J2123" i="3"/>
  <c r="I2123" i="3"/>
  <c r="E2123" i="3"/>
  <c r="D2123" i="3"/>
  <c r="B2123" i="3"/>
  <c r="J2122" i="3"/>
  <c r="I2122" i="3"/>
  <c r="E2122" i="3"/>
  <c r="D2122" i="3"/>
  <c r="B2122" i="3"/>
  <c r="J2121" i="3"/>
  <c r="I2121" i="3"/>
  <c r="E2121" i="3"/>
  <c r="D2121" i="3"/>
  <c r="B2121" i="3"/>
  <c r="J2120" i="3"/>
  <c r="I2120" i="3"/>
  <c r="E2120" i="3"/>
  <c r="D2120" i="3"/>
  <c r="B2120" i="3"/>
  <c r="J2119" i="3"/>
  <c r="I2119" i="3"/>
  <c r="E2119" i="3"/>
  <c r="D2119" i="3"/>
  <c r="B2119" i="3"/>
  <c r="J2118" i="3"/>
  <c r="I2118" i="3"/>
  <c r="E2118" i="3"/>
  <c r="D2118" i="3"/>
  <c r="B2118" i="3"/>
  <c r="J2117" i="3"/>
  <c r="I2117" i="3"/>
  <c r="E2117" i="3"/>
  <c r="D2117" i="3"/>
  <c r="B2117" i="3"/>
  <c r="J2116" i="3"/>
  <c r="I2116" i="3"/>
  <c r="E2116" i="3"/>
  <c r="D2116" i="3"/>
  <c r="B2116" i="3"/>
  <c r="J2115" i="3"/>
  <c r="I2115" i="3"/>
  <c r="E2115" i="3"/>
  <c r="D2115" i="3"/>
  <c r="B2115" i="3"/>
  <c r="J2114" i="3"/>
  <c r="I2114" i="3"/>
  <c r="E2114" i="3"/>
  <c r="D2114" i="3"/>
  <c r="B2114" i="3"/>
  <c r="J2113" i="3"/>
  <c r="I2113" i="3"/>
  <c r="E2113" i="3"/>
  <c r="D2113" i="3"/>
  <c r="B2113" i="3"/>
  <c r="J2112" i="3"/>
  <c r="I2112" i="3"/>
  <c r="E2112" i="3"/>
  <c r="D2112" i="3"/>
  <c r="B2112" i="3"/>
  <c r="J2109" i="3"/>
  <c r="A2106" i="3"/>
  <c r="J2105" i="3"/>
  <c r="I2105" i="3"/>
  <c r="E2105" i="3"/>
  <c r="D2105" i="3"/>
  <c r="B2105" i="3"/>
  <c r="J2104" i="3"/>
  <c r="I2104" i="3"/>
  <c r="E2104" i="3"/>
  <c r="D2104" i="3"/>
  <c r="B2104" i="3"/>
  <c r="J2103" i="3"/>
  <c r="I2103" i="3"/>
  <c r="E2103" i="3"/>
  <c r="D2103" i="3"/>
  <c r="B2103" i="3"/>
  <c r="J2102" i="3"/>
  <c r="I2102" i="3"/>
  <c r="E2102" i="3"/>
  <c r="D2102" i="3"/>
  <c r="B2102" i="3"/>
  <c r="J2101" i="3"/>
  <c r="I2101" i="3"/>
  <c r="E2101" i="3"/>
  <c r="D2101" i="3"/>
  <c r="B2101" i="3"/>
  <c r="J2100" i="3"/>
  <c r="I2100" i="3"/>
  <c r="E2100" i="3"/>
  <c r="D2100" i="3"/>
  <c r="B2100" i="3"/>
  <c r="J2099" i="3"/>
  <c r="I2099" i="3"/>
  <c r="E2099" i="3"/>
  <c r="D2099" i="3"/>
  <c r="B2099" i="3"/>
  <c r="J2098" i="3"/>
  <c r="I2098" i="3"/>
  <c r="E2098" i="3"/>
  <c r="D2098" i="3"/>
  <c r="B2098" i="3"/>
  <c r="J2097" i="3"/>
  <c r="I2097" i="3"/>
  <c r="E2097" i="3"/>
  <c r="D2097" i="3"/>
  <c r="B2097" i="3"/>
  <c r="J2096" i="3"/>
  <c r="I2096" i="3"/>
  <c r="E2096" i="3"/>
  <c r="D2096" i="3"/>
  <c r="B2096" i="3"/>
  <c r="J2095" i="3"/>
  <c r="I2095" i="3"/>
  <c r="E2095" i="3"/>
  <c r="D2095" i="3"/>
  <c r="B2095" i="3"/>
  <c r="J2094" i="3"/>
  <c r="I2094" i="3"/>
  <c r="E2094" i="3"/>
  <c r="D2094" i="3"/>
  <c r="B2094" i="3"/>
  <c r="J2093" i="3"/>
  <c r="I2093" i="3"/>
  <c r="E2093" i="3"/>
  <c r="D2093" i="3"/>
  <c r="B2093" i="3"/>
  <c r="J2092" i="3"/>
  <c r="I2092" i="3"/>
  <c r="E2092" i="3"/>
  <c r="D2092" i="3"/>
  <c r="B2092" i="3"/>
  <c r="J2091" i="3"/>
  <c r="I2091" i="3"/>
  <c r="E2091" i="3"/>
  <c r="D2091" i="3"/>
  <c r="B2091" i="3"/>
  <c r="J2088" i="3"/>
  <c r="A2085" i="3"/>
  <c r="J2084" i="3"/>
  <c r="I2084" i="3"/>
  <c r="E2084" i="3"/>
  <c r="D2084" i="3"/>
  <c r="B2084" i="3"/>
  <c r="J2083" i="3"/>
  <c r="I2083" i="3"/>
  <c r="E2083" i="3"/>
  <c r="D2083" i="3"/>
  <c r="B2083" i="3"/>
  <c r="J2082" i="3"/>
  <c r="I2082" i="3"/>
  <c r="E2082" i="3"/>
  <c r="D2082" i="3"/>
  <c r="B2082" i="3"/>
  <c r="J2081" i="3"/>
  <c r="I2081" i="3"/>
  <c r="E2081" i="3"/>
  <c r="D2081" i="3"/>
  <c r="B2081" i="3"/>
  <c r="J2080" i="3"/>
  <c r="I2080" i="3"/>
  <c r="E2080" i="3"/>
  <c r="D2080" i="3"/>
  <c r="B2080" i="3"/>
  <c r="J2079" i="3"/>
  <c r="I2079" i="3"/>
  <c r="E2079" i="3"/>
  <c r="D2079" i="3"/>
  <c r="B2079" i="3"/>
  <c r="J2078" i="3"/>
  <c r="I2078" i="3"/>
  <c r="E2078" i="3"/>
  <c r="D2078" i="3"/>
  <c r="B2078" i="3"/>
  <c r="J2077" i="3"/>
  <c r="I2077" i="3"/>
  <c r="E2077" i="3"/>
  <c r="D2077" i="3"/>
  <c r="B2077" i="3"/>
  <c r="J2076" i="3"/>
  <c r="I2076" i="3"/>
  <c r="E2076" i="3"/>
  <c r="D2076" i="3"/>
  <c r="B2076" i="3"/>
  <c r="J2075" i="3"/>
  <c r="I2075" i="3"/>
  <c r="E2075" i="3"/>
  <c r="D2075" i="3"/>
  <c r="B2075" i="3"/>
  <c r="J2074" i="3"/>
  <c r="I2074" i="3"/>
  <c r="E2074" i="3"/>
  <c r="D2074" i="3"/>
  <c r="B2074" i="3"/>
  <c r="J2073" i="3"/>
  <c r="I2073" i="3"/>
  <c r="E2073" i="3"/>
  <c r="D2073" i="3"/>
  <c r="B2073" i="3"/>
  <c r="J2072" i="3"/>
  <c r="I2072" i="3"/>
  <c r="E2072" i="3"/>
  <c r="D2072" i="3"/>
  <c r="B2072" i="3"/>
  <c r="J2071" i="3"/>
  <c r="I2071" i="3"/>
  <c r="E2071" i="3"/>
  <c r="D2071" i="3"/>
  <c r="B2071" i="3"/>
  <c r="J2070" i="3"/>
  <c r="I2070" i="3"/>
  <c r="E2070" i="3"/>
  <c r="D2070" i="3"/>
  <c r="B2070" i="3"/>
  <c r="J2067" i="3"/>
  <c r="A2064" i="3"/>
  <c r="J2063" i="3"/>
  <c r="I2063" i="3"/>
  <c r="E2063" i="3"/>
  <c r="D2063" i="3"/>
  <c r="B2063" i="3"/>
  <c r="J2062" i="3"/>
  <c r="I2062" i="3"/>
  <c r="E2062" i="3"/>
  <c r="D2062" i="3"/>
  <c r="B2062" i="3"/>
  <c r="J2061" i="3"/>
  <c r="I2061" i="3"/>
  <c r="E2061" i="3"/>
  <c r="D2061" i="3"/>
  <c r="B2061" i="3"/>
  <c r="J2060" i="3"/>
  <c r="I2060" i="3"/>
  <c r="E2060" i="3"/>
  <c r="D2060" i="3"/>
  <c r="B2060" i="3"/>
  <c r="J2059" i="3"/>
  <c r="I2059" i="3"/>
  <c r="E2059" i="3"/>
  <c r="D2059" i="3"/>
  <c r="B2059" i="3"/>
  <c r="J2058" i="3"/>
  <c r="I2058" i="3"/>
  <c r="E2058" i="3"/>
  <c r="D2058" i="3"/>
  <c r="B2058" i="3"/>
  <c r="J2057" i="3"/>
  <c r="I2057" i="3"/>
  <c r="E2057" i="3"/>
  <c r="D2057" i="3"/>
  <c r="B2057" i="3"/>
  <c r="J2056" i="3"/>
  <c r="I2056" i="3"/>
  <c r="E2056" i="3"/>
  <c r="D2056" i="3"/>
  <c r="B2056" i="3"/>
  <c r="J2055" i="3"/>
  <c r="I2055" i="3"/>
  <c r="E2055" i="3"/>
  <c r="D2055" i="3"/>
  <c r="B2055" i="3"/>
  <c r="J2054" i="3"/>
  <c r="I2054" i="3"/>
  <c r="E2054" i="3"/>
  <c r="D2054" i="3"/>
  <c r="B2054" i="3"/>
  <c r="J2053" i="3"/>
  <c r="I2053" i="3"/>
  <c r="E2053" i="3"/>
  <c r="D2053" i="3"/>
  <c r="B2053" i="3"/>
  <c r="J2052" i="3"/>
  <c r="I2052" i="3"/>
  <c r="E2052" i="3"/>
  <c r="D2052" i="3"/>
  <c r="B2052" i="3"/>
  <c r="J2051" i="3"/>
  <c r="I2051" i="3"/>
  <c r="E2051" i="3"/>
  <c r="D2051" i="3"/>
  <c r="B2051" i="3"/>
  <c r="J2050" i="3"/>
  <c r="I2050" i="3"/>
  <c r="E2050" i="3"/>
  <c r="D2050" i="3"/>
  <c r="B2050" i="3"/>
  <c r="J2049" i="3"/>
  <c r="I2049" i="3"/>
  <c r="E2049" i="3"/>
  <c r="D2049" i="3"/>
  <c r="B2049" i="3"/>
  <c r="J2046" i="3"/>
  <c r="A2043" i="3"/>
  <c r="J2042" i="3"/>
  <c r="I2042" i="3"/>
  <c r="E2042" i="3"/>
  <c r="D2042" i="3"/>
  <c r="B2042" i="3"/>
  <c r="J2041" i="3"/>
  <c r="I2041" i="3"/>
  <c r="E2041" i="3"/>
  <c r="D2041" i="3"/>
  <c r="B2041" i="3"/>
  <c r="J2040" i="3"/>
  <c r="I2040" i="3"/>
  <c r="E2040" i="3"/>
  <c r="D2040" i="3"/>
  <c r="B2040" i="3"/>
  <c r="J2039" i="3"/>
  <c r="I2039" i="3"/>
  <c r="E2039" i="3"/>
  <c r="D2039" i="3"/>
  <c r="B2039" i="3"/>
  <c r="J2038" i="3"/>
  <c r="I2038" i="3"/>
  <c r="E2038" i="3"/>
  <c r="D2038" i="3"/>
  <c r="B2038" i="3"/>
  <c r="J2037" i="3"/>
  <c r="I2037" i="3"/>
  <c r="E2037" i="3"/>
  <c r="D2037" i="3"/>
  <c r="B2037" i="3"/>
  <c r="J2036" i="3"/>
  <c r="I2036" i="3"/>
  <c r="E2036" i="3"/>
  <c r="D2036" i="3"/>
  <c r="B2036" i="3"/>
  <c r="J2035" i="3"/>
  <c r="I2035" i="3"/>
  <c r="E2035" i="3"/>
  <c r="D2035" i="3"/>
  <c r="B2035" i="3"/>
  <c r="J2034" i="3"/>
  <c r="I2034" i="3"/>
  <c r="E2034" i="3"/>
  <c r="D2034" i="3"/>
  <c r="B2034" i="3"/>
  <c r="J2033" i="3"/>
  <c r="I2033" i="3"/>
  <c r="E2033" i="3"/>
  <c r="D2033" i="3"/>
  <c r="B2033" i="3"/>
  <c r="J2032" i="3"/>
  <c r="I2032" i="3"/>
  <c r="E2032" i="3"/>
  <c r="D2032" i="3"/>
  <c r="B2032" i="3"/>
  <c r="J2031" i="3"/>
  <c r="I2031" i="3"/>
  <c r="E2031" i="3"/>
  <c r="D2031" i="3"/>
  <c r="B2031" i="3"/>
  <c r="J2030" i="3"/>
  <c r="I2030" i="3"/>
  <c r="E2030" i="3"/>
  <c r="D2030" i="3"/>
  <c r="B2030" i="3"/>
  <c r="J2029" i="3"/>
  <c r="I2029" i="3"/>
  <c r="E2029" i="3"/>
  <c r="D2029" i="3"/>
  <c r="B2029" i="3"/>
  <c r="J2028" i="3"/>
  <c r="I2028" i="3"/>
  <c r="E2028" i="3"/>
  <c r="D2028" i="3"/>
  <c r="B2028" i="3"/>
  <c r="J2025" i="3"/>
  <c r="A2022" i="3"/>
  <c r="J2021" i="3"/>
  <c r="I2021" i="3"/>
  <c r="E2021" i="3"/>
  <c r="D2021" i="3"/>
  <c r="B2021" i="3"/>
  <c r="J2020" i="3"/>
  <c r="I2020" i="3"/>
  <c r="E2020" i="3"/>
  <c r="D2020" i="3"/>
  <c r="B2020" i="3"/>
  <c r="J2019" i="3"/>
  <c r="I2019" i="3"/>
  <c r="E2019" i="3"/>
  <c r="D2019" i="3"/>
  <c r="B2019" i="3"/>
  <c r="J2018" i="3"/>
  <c r="I2018" i="3"/>
  <c r="E2018" i="3"/>
  <c r="D2018" i="3"/>
  <c r="B2018" i="3"/>
  <c r="J2017" i="3"/>
  <c r="I2017" i="3"/>
  <c r="E2017" i="3"/>
  <c r="D2017" i="3"/>
  <c r="B2017" i="3"/>
  <c r="J2016" i="3"/>
  <c r="I2016" i="3"/>
  <c r="E2016" i="3"/>
  <c r="D2016" i="3"/>
  <c r="B2016" i="3"/>
  <c r="J2015" i="3"/>
  <c r="I2015" i="3"/>
  <c r="E2015" i="3"/>
  <c r="D2015" i="3"/>
  <c r="B2015" i="3"/>
  <c r="J2014" i="3"/>
  <c r="I2014" i="3"/>
  <c r="E2014" i="3"/>
  <c r="D2014" i="3"/>
  <c r="B2014" i="3"/>
  <c r="J2013" i="3"/>
  <c r="I2013" i="3"/>
  <c r="E2013" i="3"/>
  <c r="D2013" i="3"/>
  <c r="B2013" i="3"/>
  <c r="J2012" i="3"/>
  <c r="I2012" i="3"/>
  <c r="E2012" i="3"/>
  <c r="D2012" i="3"/>
  <c r="B2012" i="3"/>
  <c r="J2011" i="3"/>
  <c r="I2011" i="3"/>
  <c r="E2011" i="3"/>
  <c r="D2011" i="3"/>
  <c r="B2011" i="3"/>
  <c r="J2010" i="3"/>
  <c r="I2010" i="3"/>
  <c r="E2010" i="3"/>
  <c r="D2010" i="3"/>
  <c r="B2010" i="3"/>
  <c r="J2009" i="3"/>
  <c r="I2009" i="3"/>
  <c r="E2009" i="3"/>
  <c r="D2009" i="3"/>
  <c r="B2009" i="3"/>
  <c r="J2008" i="3"/>
  <c r="I2008" i="3"/>
  <c r="E2008" i="3"/>
  <c r="D2008" i="3"/>
  <c r="B2008" i="3"/>
  <c r="J2007" i="3"/>
  <c r="I2007" i="3"/>
  <c r="E2007" i="3"/>
  <c r="D2007" i="3"/>
  <c r="B2007" i="3"/>
  <c r="J2004" i="3"/>
  <c r="A2001" i="3"/>
  <c r="J2000" i="3"/>
  <c r="I2000" i="3"/>
  <c r="E2000" i="3"/>
  <c r="D2000" i="3"/>
  <c r="B2000" i="3"/>
  <c r="J1999" i="3"/>
  <c r="I1999" i="3"/>
  <c r="E1999" i="3"/>
  <c r="D1999" i="3"/>
  <c r="B1999" i="3"/>
  <c r="J1998" i="3"/>
  <c r="I1998" i="3"/>
  <c r="E1998" i="3"/>
  <c r="D1998" i="3"/>
  <c r="B1998" i="3"/>
  <c r="J1997" i="3"/>
  <c r="I1997" i="3"/>
  <c r="E1997" i="3"/>
  <c r="D1997" i="3"/>
  <c r="B1997" i="3"/>
  <c r="J1996" i="3"/>
  <c r="I1996" i="3"/>
  <c r="E1996" i="3"/>
  <c r="D1996" i="3"/>
  <c r="B1996" i="3"/>
  <c r="J1995" i="3"/>
  <c r="I1995" i="3"/>
  <c r="E1995" i="3"/>
  <c r="D1995" i="3"/>
  <c r="B1995" i="3"/>
  <c r="J1994" i="3"/>
  <c r="I1994" i="3"/>
  <c r="E1994" i="3"/>
  <c r="D1994" i="3"/>
  <c r="B1994" i="3"/>
  <c r="J1993" i="3"/>
  <c r="I1993" i="3"/>
  <c r="E1993" i="3"/>
  <c r="D1993" i="3"/>
  <c r="B1993" i="3"/>
  <c r="J1992" i="3"/>
  <c r="I1992" i="3"/>
  <c r="E1992" i="3"/>
  <c r="D1992" i="3"/>
  <c r="B1992" i="3"/>
  <c r="J1991" i="3"/>
  <c r="I1991" i="3"/>
  <c r="E1991" i="3"/>
  <c r="D1991" i="3"/>
  <c r="B1991" i="3"/>
  <c r="J1990" i="3"/>
  <c r="I1990" i="3"/>
  <c r="E1990" i="3"/>
  <c r="D1990" i="3"/>
  <c r="B1990" i="3"/>
  <c r="J1989" i="3"/>
  <c r="I1989" i="3"/>
  <c r="E1989" i="3"/>
  <c r="D1989" i="3"/>
  <c r="B1989" i="3"/>
  <c r="J1988" i="3"/>
  <c r="I1988" i="3"/>
  <c r="E1988" i="3"/>
  <c r="D1988" i="3"/>
  <c r="B1988" i="3"/>
  <c r="J1987" i="3"/>
  <c r="I1987" i="3"/>
  <c r="E1987" i="3"/>
  <c r="D1987" i="3"/>
  <c r="B1987" i="3"/>
  <c r="J1986" i="3"/>
  <c r="I1986" i="3"/>
  <c r="E1986" i="3"/>
  <c r="D1986" i="3"/>
  <c r="B1986" i="3"/>
  <c r="J1983" i="3"/>
  <c r="A1980" i="3"/>
  <c r="J1979" i="3"/>
  <c r="I1979" i="3"/>
  <c r="E1979" i="3"/>
  <c r="D1979" i="3"/>
  <c r="B1979" i="3"/>
  <c r="J1978" i="3"/>
  <c r="I1978" i="3"/>
  <c r="E1978" i="3"/>
  <c r="D1978" i="3"/>
  <c r="B1978" i="3"/>
  <c r="J1977" i="3"/>
  <c r="I1977" i="3"/>
  <c r="E1977" i="3"/>
  <c r="D1977" i="3"/>
  <c r="B1977" i="3"/>
  <c r="J1976" i="3"/>
  <c r="I1976" i="3"/>
  <c r="E1976" i="3"/>
  <c r="D1976" i="3"/>
  <c r="B1976" i="3"/>
  <c r="J1975" i="3"/>
  <c r="I1975" i="3"/>
  <c r="E1975" i="3"/>
  <c r="D1975" i="3"/>
  <c r="B1975" i="3"/>
  <c r="J1974" i="3"/>
  <c r="I1974" i="3"/>
  <c r="E1974" i="3"/>
  <c r="D1974" i="3"/>
  <c r="B1974" i="3"/>
  <c r="J1973" i="3"/>
  <c r="I1973" i="3"/>
  <c r="E1973" i="3"/>
  <c r="D1973" i="3"/>
  <c r="B1973" i="3"/>
  <c r="J1972" i="3"/>
  <c r="I1972" i="3"/>
  <c r="E1972" i="3"/>
  <c r="D1972" i="3"/>
  <c r="B1972" i="3"/>
  <c r="J1971" i="3"/>
  <c r="I1971" i="3"/>
  <c r="E1971" i="3"/>
  <c r="D1971" i="3"/>
  <c r="B1971" i="3"/>
  <c r="J1970" i="3"/>
  <c r="I1970" i="3"/>
  <c r="E1970" i="3"/>
  <c r="D1970" i="3"/>
  <c r="B1970" i="3"/>
  <c r="J1969" i="3"/>
  <c r="I1969" i="3"/>
  <c r="E1969" i="3"/>
  <c r="D1969" i="3"/>
  <c r="B1969" i="3"/>
  <c r="J1968" i="3"/>
  <c r="I1968" i="3"/>
  <c r="E1968" i="3"/>
  <c r="D1968" i="3"/>
  <c r="B1968" i="3"/>
  <c r="J1967" i="3"/>
  <c r="I1967" i="3"/>
  <c r="E1967" i="3"/>
  <c r="D1967" i="3"/>
  <c r="B1967" i="3"/>
  <c r="J1966" i="3"/>
  <c r="I1966" i="3"/>
  <c r="E1966" i="3"/>
  <c r="D1966" i="3"/>
  <c r="B1966" i="3"/>
  <c r="J1965" i="3"/>
  <c r="I1965" i="3"/>
  <c r="E1965" i="3"/>
  <c r="D1965" i="3"/>
  <c r="B1965" i="3"/>
  <c r="J1962" i="3"/>
  <c r="A1959" i="3"/>
  <c r="J1958" i="3"/>
  <c r="I1958" i="3"/>
  <c r="E1958" i="3"/>
  <c r="D1958" i="3"/>
  <c r="B1958" i="3"/>
  <c r="J1957" i="3"/>
  <c r="I1957" i="3"/>
  <c r="E1957" i="3"/>
  <c r="D1957" i="3"/>
  <c r="B1957" i="3"/>
  <c r="J1956" i="3"/>
  <c r="I1956" i="3"/>
  <c r="E1956" i="3"/>
  <c r="D1956" i="3"/>
  <c r="B1956" i="3"/>
  <c r="J1955" i="3"/>
  <c r="I1955" i="3"/>
  <c r="E1955" i="3"/>
  <c r="D1955" i="3"/>
  <c r="B1955" i="3"/>
  <c r="J1954" i="3"/>
  <c r="I1954" i="3"/>
  <c r="E1954" i="3"/>
  <c r="D1954" i="3"/>
  <c r="B1954" i="3"/>
  <c r="J1953" i="3"/>
  <c r="I1953" i="3"/>
  <c r="E1953" i="3"/>
  <c r="D1953" i="3"/>
  <c r="B1953" i="3"/>
  <c r="J1952" i="3"/>
  <c r="I1952" i="3"/>
  <c r="E1952" i="3"/>
  <c r="D1952" i="3"/>
  <c r="B1952" i="3"/>
  <c r="J1951" i="3"/>
  <c r="I1951" i="3"/>
  <c r="E1951" i="3"/>
  <c r="D1951" i="3"/>
  <c r="B1951" i="3"/>
  <c r="J1950" i="3"/>
  <c r="I1950" i="3"/>
  <c r="E1950" i="3"/>
  <c r="D1950" i="3"/>
  <c r="B1950" i="3"/>
  <c r="J1949" i="3"/>
  <c r="I1949" i="3"/>
  <c r="E1949" i="3"/>
  <c r="D1949" i="3"/>
  <c r="B1949" i="3"/>
  <c r="J1948" i="3"/>
  <c r="I1948" i="3"/>
  <c r="E1948" i="3"/>
  <c r="D1948" i="3"/>
  <c r="B1948" i="3"/>
  <c r="J1947" i="3"/>
  <c r="I1947" i="3"/>
  <c r="E1947" i="3"/>
  <c r="D1947" i="3"/>
  <c r="B1947" i="3"/>
  <c r="J1946" i="3"/>
  <c r="I1946" i="3"/>
  <c r="E1946" i="3"/>
  <c r="D1946" i="3"/>
  <c r="B1946" i="3"/>
  <c r="J1945" i="3"/>
  <c r="I1945" i="3"/>
  <c r="E1945" i="3"/>
  <c r="D1945" i="3"/>
  <c r="B1945" i="3"/>
  <c r="J1944" i="3"/>
  <c r="I1944" i="3"/>
  <c r="E1944" i="3"/>
  <c r="D1944" i="3"/>
  <c r="B1944" i="3"/>
  <c r="J1941" i="3"/>
  <c r="A1938" i="3"/>
  <c r="J1937" i="3"/>
  <c r="I1937" i="3"/>
  <c r="E1937" i="3"/>
  <c r="D1937" i="3"/>
  <c r="B1937" i="3"/>
  <c r="J1936" i="3"/>
  <c r="I1936" i="3"/>
  <c r="E1936" i="3"/>
  <c r="D1936" i="3"/>
  <c r="B1936" i="3"/>
  <c r="J1935" i="3"/>
  <c r="I1935" i="3"/>
  <c r="E1935" i="3"/>
  <c r="D1935" i="3"/>
  <c r="B1935" i="3"/>
  <c r="J1934" i="3"/>
  <c r="I1934" i="3"/>
  <c r="E1934" i="3"/>
  <c r="D1934" i="3"/>
  <c r="B1934" i="3"/>
  <c r="J1933" i="3"/>
  <c r="I1933" i="3"/>
  <c r="E1933" i="3"/>
  <c r="D1933" i="3"/>
  <c r="B1933" i="3"/>
  <c r="J1932" i="3"/>
  <c r="I1932" i="3"/>
  <c r="E1932" i="3"/>
  <c r="D1932" i="3"/>
  <c r="B1932" i="3"/>
  <c r="J1931" i="3"/>
  <c r="I1931" i="3"/>
  <c r="E1931" i="3"/>
  <c r="D1931" i="3"/>
  <c r="B1931" i="3"/>
  <c r="J1930" i="3"/>
  <c r="I1930" i="3"/>
  <c r="E1930" i="3"/>
  <c r="D1930" i="3"/>
  <c r="B1930" i="3"/>
  <c r="J1929" i="3"/>
  <c r="I1929" i="3"/>
  <c r="E1929" i="3"/>
  <c r="D1929" i="3"/>
  <c r="B1929" i="3"/>
  <c r="J1928" i="3"/>
  <c r="I1928" i="3"/>
  <c r="E1928" i="3"/>
  <c r="D1928" i="3"/>
  <c r="B1928" i="3"/>
  <c r="J1927" i="3"/>
  <c r="I1927" i="3"/>
  <c r="E1927" i="3"/>
  <c r="D1927" i="3"/>
  <c r="B1927" i="3"/>
  <c r="J1926" i="3"/>
  <c r="I1926" i="3"/>
  <c r="E1926" i="3"/>
  <c r="D1926" i="3"/>
  <c r="B1926" i="3"/>
  <c r="J1925" i="3"/>
  <c r="I1925" i="3"/>
  <c r="E1925" i="3"/>
  <c r="D1925" i="3"/>
  <c r="B1925" i="3"/>
  <c r="J1924" i="3"/>
  <c r="I1924" i="3"/>
  <c r="E1924" i="3"/>
  <c r="D1924" i="3"/>
  <c r="B1924" i="3"/>
  <c r="J1923" i="3"/>
  <c r="I1923" i="3"/>
  <c r="E1923" i="3"/>
  <c r="D1923" i="3"/>
  <c r="B1923" i="3"/>
  <c r="J1920" i="3"/>
  <c r="A1917" i="3"/>
  <c r="J1916" i="3"/>
  <c r="I1916" i="3"/>
  <c r="E1916" i="3"/>
  <c r="D1916" i="3"/>
  <c r="B1916" i="3"/>
  <c r="J1915" i="3"/>
  <c r="I1915" i="3"/>
  <c r="E1915" i="3"/>
  <c r="D1915" i="3"/>
  <c r="B1915" i="3"/>
  <c r="J1914" i="3"/>
  <c r="I1914" i="3"/>
  <c r="E1914" i="3"/>
  <c r="D1914" i="3"/>
  <c r="B1914" i="3"/>
  <c r="J1913" i="3"/>
  <c r="I1913" i="3"/>
  <c r="E1913" i="3"/>
  <c r="D1913" i="3"/>
  <c r="B1913" i="3"/>
  <c r="J1912" i="3"/>
  <c r="I1912" i="3"/>
  <c r="E1912" i="3"/>
  <c r="D1912" i="3"/>
  <c r="B1912" i="3"/>
  <c r="J1911" i="3"/>
  <c r="I1911" i="3"/>
  <c r="E1911" i="3"/>
  <c r="D1911" i="3"/>
  <c r="B1911" i="3"/>
  <c r="J1910" i="3"/>
  <c r="I1910" i="3"/>
  <c r="E1910" i="3"/>
  <c r="D1910" i="3"/>
  <c r="B1910" i="3"/>
  <c r="J1909" i="3"/>
  <c r="I1909" i="3"/>
  <c r="E1909" i="3"/>
  <c r="D1909" i="3"/>
  <c r="B1909" i="3"/>
  <c r="J1908" i="3"/>
  <c r="I1908" i="3"/>
  <c r="E1908" i="3"/>
  <c r="D1908" i="3"/>
  <c r="B1908" i="3"/>
  <c r="J1907" i="3"/>
  <c r="I1907" i="3"/>
  <c r="E1907" i="3"/>
  <c r="D1907" i="3"/>
  <c r="B1907" i="3"/>
  <c r="J1906" i="3"/>
  <c r="I1906" i="3"/>
  <c r="E1906" i="3"/>
  <c r="D1906" i="3"/>
  <c r="B1906" i="3"/>
  <c r="J1905" i="3"/>
  <c r="I1905" i="3"/>
  <c r="E1905" i="3"/>
  <c r="D1905" i="3"/>
  <c r="B1905" i="3"/>
  <c r="J1904" i="3"/>
  <c r="I1904" i="3"/>
  <c r="E1904" i="3"/>
  <c r="D1904" i="3"/>
  <c r="B1904" i="3"/>
  <c r="J1903" i="3"/>
  <c r="I1903" i="3"/>
  <c r="E1903" i="3"/>
  <c r="D1903" i="3"/>
  <c r="B1903" i="3"/>
  <c r="J1902" i="3"/>
  <c r="I1902" i="3"/>
  <c r="E1902" i="3"/>
  <c r="D1902" i="3"/>
  <c r="B1902" i="3"/>
  <c r="J1899" i="3"/>
  <c r="A1896" i="3"/>
  <c r="J1895" i="3"/>
  <c r="I1895" i="3"/>
  <c r="E1895" i="3"/>
  <c r="D1895" i="3"/>
  <c r="B1895" i="3"/>
  <c r="J1894" i="3"/>
  <c r="I1894" i="3"/>
  <c r="E1894" i="3"/>
  <c r="D1894" i="3"/>
  <c r="B1894" i="3"/>
  <c r="J1893" i="3"/>
  <c r="I1893" i="3"/>
  <c r="E1893" i="3"/>
  <c r="D1893" i="3"/>
  <c r="B1893" i="3"/>
  <c r="J1892" i="3"/>
  <c r="I1892" i="3"/>
  <c r="E1892" i="3"/>
  <c r="D1892" i="3"/>
  <c r="B1892" i="3"/>
  <c r="J1891" i="3"/>
  <c r="I1891" i="3"/>
  <c r="E1891" i="3"/>
  <c r="D1891" i="3"/>
  <c r="B1891" i="3"/>
  <c r="J1890" i="3"/>
  <c r="I1890" i="3"/>
  <c r="E1890" i="3"/>
  <c r="D1890" i="3"/>
  <c r="B1890" i="3"/>
  <c r="J1889" i="3"/>
  <c r="I1889" i="3"/>
  <c r="E1889" i="3"/>
  <c r="D1889" i="3"/>
  <c r="B1889" i="3"/>
  <c r="J1888" i="3"/>
  <c r="I1888" i="3"/>
  <c r="E1888" i="3"/>
  <c r="D1888" i="3"/>
  <c r="B1888" i="3"/>
  <c r="J1887" i="3"/>
  <c r="I1887" i="3"/>
  <c r="E1887" i="3"/>
  <c r="D1887" i="3"/>
  <c r="B1887" i="3"/>
  <c r="J1886" i="3"/>
  <c r="I1886" i="3"/>
  <c r="E1886" i="3"/>
  <c r="D1886" i="3"/>
  <c r="B1886" i="3"/>
  <c r="J1885" i="3"/>
  <c r="I1885" i="3"/>
  <c r="E1885" i="3"/>
  <c r="D1885" i="3"/>
  <c r="B1885" i="3"/>
  <c r="J1884" i="3"/>
  <c r="I1884" i="3"/>
  <c r="E1884" i="3"/>
  <c r="D1884" i="3"/>
  <c r="B1884" i="3"/>
  <c r="J1883" i="3"/>
  <c r="I1883" i="3"/>
  <c r="E1883" i="3"/>
  <c r="D1883" i="3"/>
  <c r="B1883" i="3"/>
  <c r="J1882" i="3"/>
  <c r="I1882" i="3"/>
  <c r="E1882" i="3"/>
  <c r="D1882" i="3"/>
  <c r="B1882" i="3"/>
  <c r="J1881" i="3"/>
  <c r="I1881" i="3"/>
  <c r="E1881" i="3"/>
  <c r="D1881" i="3"/>
  <c r="B1881" i="3"/>
  <c r="J1878" i="3"/>
  <c r="A1875" i="3"/>
  <c r="J1874" i="3"/>
  <c r="I1874" i="3"/>
  <c r="E1874" i="3"/>
  <c r="D1874" i="3"/>
  <c r="B1874" i="3"/>
  <c r="J1873" i="3"/>
  <c r="I1873" i="3"/>
  <c r="E1873" i="3"/>
  <c r="D1873" i="3"/>
  <c r="B1873" i="3"/>
  <c r="J1872" i="3"/>
  <c r="I1872" i="3"/>
  <c r="E1872" i="3"/>
  <c r="D1872" i="3"/>
  <c r="B1872" i="3"/>
  <c r="J1871" i="3"/>
  <c r="I1871" i="3"/>
  <c r="E1871" i="3"/>
  <c r="D1871" i="3"/>
  <c r="B1871" i="3"/>
  <c r="J1870" i="3"/>
  <c r="I1870" i="3"/>
  <c r="E1870" i="3"/>
  <c r="D1870" i="3"/>
  <c r="B1870" i="3"/>
  <c r="J1869" i="3"/>
  <c r="I1869" i="3"/>
  <c r="E1869" i="3"/>
  <c r="D1869" i="3"/>
  <c r="B1869" i="3"/>
  <c r="J1868" i="3"/>
  <c r="I1868" i="3"/>
  <c r="E1868" i="3"/>
  <c r="D1868" i="3"/>
  <c r="B1868" i="3"/>
  <c r="J1867" i="3"/>
  <c r="I1867" i="3"/>
  <c r="E1867" i="3"/>
  <c r="D1867" i="3"/>
  <c r="B1867" i="3"/>
  <c r="J1866" i="3"/>
  <c r="I1866" i="3"/>
  <c r="E1866" i="3"/>
  <c r="D1866" i="3"/>
  <c r="B1866" i="3"/>
  <c r="J1865" i="3"/>
  <c r="I1865" i="3"/>
  <c r="E1865" i="3"/>
  <c r="D1865" i="3"/>
  <c r="B1865" i="3"/>
  <c r="J1864" i="3"/>
  <c r="I1864" i="3"/>
  <c r="E1864" i="3"/>
  <c r="D1864" i="3"/>
  <c r="B1864" i="3"/>
  <c r="J1863" i="3"/>
  <c r="I1863" i="3"/>
  <c r="E1863" i="3"/>
  <c r="D1863" i="3"/>
  <c r="B1863" i="3"/>
  <c r="J1862" i="3"/>
  <c r="I1862" i="3"/>
  <c r="E1862" i="3"/>
  <c r="D1862" i="3"/>
  <c r="B1862" i="3"/>
  <c r="J1861" i="3"/>
  <c r="I1861" i="3"/>
  <c r="E1861" i="3"/>
  <c r="D1861" i="3"/>
  <c r="B1861" i="3"/>
  <c r="J1860" i="3"/>
  <c r="I1860" i="3"/>
  <c r="E1860" i="3"/>
  <c r="D1860" i="3"/>
  <c r="B1860" i="3"/>
  <c r="J1857" i="3"/>
  <c r="A1854" i="3"/>
  <c r="J1853" i="3"/>
  <c r="I1853" i="3"/>
  <c r="E1853" i="3"/>
  <c r="D1853" i="3"/>
  <c r="B1853" i="3"/>
  <c r="J1852" i="3"/>
  <c r="I1852" i="3"/>
  <c r="E1852" i="3"/>
  <c r="D1852" i="3"/>
  <c r="B1852" i="3"/>
  <c r="J1851" i="3"/>
  <c r="I1851" i="3"/>
  <c r="E1851" i="3"/>
  <c r="D1851" i="3"/>
  <c r="B1851" i="3"/>
  <c r="J1850" i="3"/>
  <c r="I1850" i="3"/>
  <c r="E1850" i="3"/>
  <c r="D1850" i="3"/>
  <c r="B1850" i="3"/>
  <c r="J1849" i="3"/>
  <c r="I1849" i="3"/>
  <c r="E1849" i="3"/>
  <c r="D1849" i="3"/>
  <c r="B1849" i="3"/>
  <c r="J1848" i="3"/>
  <c r="I1848" i="3"/>
  <c r="E1848" i="3"/>
  <c r="D1848" i="3"/>
  <c r="B1848" i="3"/>
  <c r="J1847" i="3"/>
  <c r="I1847" i="3"/>
  <c r="E1847" i="3"/>
  <c r="D1847" i="3"/>
  <c r="B1847" i="3"/>
  <c r="J1846" i="3"/>
  <c r="I1846" i="3"/>
  <c r="E1846" i="3"/>
  <c r="D1846" i="3"/>
  <c r="B1846" i="3"/>
  <c r="J1845" i="3"/>
  <c r="I1845" i="3"/>
  <c r="E1845" i="3"/>
  <c r="D1845" i="3"/>
  <c r="B1845" i="3"/>
  <c r="J1844" i="3"/>
  <c r="I1844" i="3"/>
  <c r="E1844" i="3"/>
  <c r="D1844" i="3"/>
  <c r="B1844" i="3"/>
  <c r="J1843" i="3"/>
  <c r="I1843" i="3"/>
  <c r="E1843" i="3"/>
  <c r="D1843" i="3"/>
  <c r="B1843" i="3"/>
  <c r="J1842" i="3"/>
  <c r="I1842" i="3"/>
  <c r="E1842" i="3"/>
  <c r="D1842" i="3"/>
  <c r="B1842" i="3"/>
  <c r="J1841" i="3"/>
  <c r="I1841" i="3"/>
  <c r="E1841" i="3"/>
  <c r="D1841" i="3"/>
  <c r="B1841" i="3"/>
  <c r="J1840" i="3"/>
  <c r="I1840" i="3"/>
  <c r="E1840" i="3"/>
  <c r="D1840" i="3"/>
  <c r="B1840" i="3"/>
  <c r="J1839" i="3"/>
  <c r="I1839" i="3"/>
  <c r="E1839" i="3"/>
  <c r="D1839" i="3"/>
  <c r="B1839" i="3"/>
  <c r="J1836" i="3"/>
  <c r="A1833" i="3"/>
  <c r="J1832" i="3"/>
  <c r="I1832" i="3"/>
  <c r="E1832" i="3"/>
  <c r="D1832" i="3"/>
  <c r="B1832" i="3"/>
  <c r="J1831" i="3"/>
  <c r="I1831" i="3"/>
  <c r="E1831" i="3"/>
  <c r="D1831" i="3"/>
  <c r="B1831" i="3"/>
  <c r="J1830" i="3"/>
  <c r="I1830" i="3"/>
  <c r="E1830" i="3"/>
  <c r="D1830" i="3"/>
  <c r="B1830" i="3"/>
  <c r="J1829" i="3"/>
  <c r="I1829" i="3"/>
  <c r="E1829" i="3"/>
  <c r="D1829" i="3"/>
  <c r="B1829" i="3"/>
  <c r="J1828" i="3"/>
  <c r="I1828" i="3"/>
  <c r="E1828" i="3"/>
  <c r="D1828" i="3"/>
  <c r="B1828" i="3"/>
  <c r="J1827" i="3"/>
  <c r="I1827" i="3"/>
  <c r="E1827" i="3"/>
  <c r="D1827" i="3"/>
  <c r="B1827" i="3"/>
  <c r="J1826" i="3"/>
  <c r="I1826" i="3"/>
  <c r="E1826" i="3"/>
  <c r="D1826" i="3"/>
  <c r="B1826" i="3"/>
  <c r="J1825" i="3"/>
  <c r="I1825" i="3"/>
  <c r="E1825" i="3"/>
  <c r="D1825" i="3"/>
  <c r="B1825" i="3"/>
  <c r="J1824" i="3"/>
  <c r="I1824" i="3"/>
  <c r="E1824" i="3"/>
  <c r="D1824" i="3"/>
  <c r="B1824" i="3"/>
  <c r="J1823" i="3"/>
  <c r="I1823" i="3"/>
  <c r="E1823" i="3"/>
  <c r="D1823" i="3"/>
  <c r="B1823" i="3"/>
  <c r="J1822" i="3"/>
  <c r="I1822" i="3"/>
  <c r="E1822" i="3"/>
  <c r="D1822" i="3"/>
  <c r="B1822" i="3"/>
  <c r="J1821" i="3"/>
  <c r="I1821" i="3"/>
  <c r="E1821" i="3"/>
  <c r="D1821" i="3"/>
  <c r="B1821" i="3"/>
  <c r="J1820" i="3"/>
  <c r="I1820" i="3"/>
  <c r="E1820" i="3"/>
  <c r="D1820" i="3"/>
  <c r="B1820" i="3"/>
  <c r="J1819" i="3"/>
  <c r="I1819" i="3"/>
  <c r="E1819" i="3"/>
  <c r="D1819" i="3"/>
  <c r="B1819" i="3"/>
  <c r="J1818" i="3"/>
  <c r="I1818" i="3"/>
  <c r="E1818" i="3"/>
  <c r="D1818" i="3"/>
  <c r="B1818" i="3"/>
  <c r="J1815" i="3"/>
  <c r="A1812" i="3"/>
  <c r="J1811" i="3"/>
  <c r="I1811" i="3"/>
  <c r="E1811" i="3"/>
  <c r="D1811" i="3"/>
  <c r="B1811" i="3"/>
  <c r="J1810" i="3"/>
  <c r="I1810" i="3"/>
  <c r="E1810" i="3"/>
  <c r="D1810" i="3"/>
  <c r="B1810" i="3"/>
  <c r="J1809" i="3"/>
  <c r="I1809" i="3"/>
  <c r="E1809" i="3"/>
  <c r="D1809" i="3"/>
  <c r="B1809" i="3"/>
  <c r="J1808" i="3"/>
  <c r="I1808" i="3"/>
  <c r="E1808" i="3"/>
  <c r="D1808" i="3"/>
  <c r="B1808" i="3"/>
  <c r="J1807" i="3"/>
  <c r="I1807" i="3"/>
  <c r="E1807" i="3"/>
  <c r="D1807" i="3"/>
  <c r="B1807" i="3"/>
  <c r="J1806" i="3"/>
  <c r="I1806" i="3"/>
  <c r="E1806" i="3"/>
  <c r="D1806" i="3"/>
  <c r="B1806" i="3"/>
  <c r="J1805" i="3"/>
  <c r="I1805" i="3"/>
  <c r="E1805" i="3"/>
  <c r="D1805" i="3"/>
  <c r="B1805" i="3"/>
  <c r="J1804" i="3"/>
  <c r="I1804" i="3"/>
  <c r="E1804" i="3"/>
  <c r="D1804" i="3"/>
  <c r="B1804" i="3"/>
  <c r="J1803" i="3"/>
  <c r="I1803" i="3"/>
  <c r="E1803" i="3"/>
  <c r="D1803" i="3"/>
  <c r="B1803" i="3"/>
  <c r="J1802" i="3"/>
  <c r="I1802" i="3"/>
  <c r="E1802" i="3"/>
  <c r="D1802" i="3"/>
  <c r="B1802" i="3"/>
  <c r="J1801" i="3"/>
  <c r="I1801" i="3"/>
  <c r="E1801" i="3"/>
  <c r="D1801" i="3"/>
  <c r="B1801" i="3"/>
  <c r="J1800" i="3"/>
  <c r="I1800" i="3"/>
  <c r="E1800" i="3"/>
  <c r="D1800" i="3"/>
  <c r="B1800" i="3"/>
  <c r="J1799" i="3"/>
  <c r="I1799" i="3"/>
  <c r="E1799" i="3"/>
  <c r="D1799" i="3"/>
  <c r="B1799" i="3"/>
  <c r="J1798" i="3"/>
  <c r="I1798" i="3"/>
  <c r="E1798" i="3"/>
  <c r="D1798" i="3"/>
  <c r="B1798" i="3"/>
  <c r="J1797" i="3"/>
  <c r="I1797" i="3"/>
  <c r="E1797" i="3"/>
  <c r="D1797" i="3"/>
  <c r="B1797" i="3"/>
  <c r="J1794" i="3"/>
  <c r="A1791" i="3"/>
  <c r="J1790" i="3"/>
  <c r="I1790" i="3"/>
  <c r="E1790" i="3"/>
  <c r="D1790" i="3"/>
  <c r="B1790" i="3"/>
  <c r="J1789" i="3"/>
  <c r="I1789" i="3"/>
  <c r="E1789" i="3"/>
  <c r="D1789" i="3"/>
  <c r="B1789" i="3"/>
  <c r="J1788" i="3"/>
  <c r="I1788" i="3"/>
  <c r="E1788" i="3"/>
  <c r="D1788" i="3"/>
  <c r="B1788" i="3"/>
  <c r="J1787" i="3"/>
  <c r="I1787" i="3"/>
  <c r="E1787" i="3"/>
  <c r="D1787" i="3"/>
  <c r="B1787" i="3"/>
  <c r="J1786" i="3"/>
  <c r="I1786" i="3"/>
  <c r="E1786" i="3"/>
  <c r="D1786" i="3"/>
  <c r="B1786" i="3"/>
  <c r="J1785" i="3"/>
  <c r="I1785" i="3"/>
  <c r="E1785" i="3"/>
  <c r="D1785" i="3"/>
  <c r="B1785" i="3"/>
  <c r="J1784" i="3"/>
  <c r="I1784" i="3"/>
  <c r="E1784" i="3"/>
  <c r="D1784" i="3"/>
  <c r="B1784" i="3"/>
  <c r="J1783" i="3"/>
  <c r="I1783" i="3"/>
  <c r="E1783" i="3"/>
  <c r="D1783" i="3"/>
  <c r="B1783" i="3"/>
  <c r="J1782" i="3"/>
  <c r="I1782" i="3"/>
  <c r="E1782" i="3"/>
  <c r="D1782" i="3"/>
  <c r="B1782" i="3"/>
  <c r="J1781" i="3"/>
  <c r="I1781" i="3"/>
  <c r="E1781" i="3"/>
  <c r="D1781" i="3"/>
  <c r="B1781" i="3"/>
  <c r="J1780" i="3"/>
  <c r="I1780" i="3"/>
  <c r="E1780" i="3"/>
  <c r="D1780" i="3"/>
  <c r="B1780" i="3"/>
  <c r="J1779" i="3"/>
  <c r="I1779" i="3"/>
  <c r="E1779" i="3"/>
  <c r="D1779" i="3"/>
  <c r="B1779" i="3"/>
  <c r="J1778" i="3"/>
  <c r="I1778" i="3"/>
  <c r="E1778" i="3"/>
  <c r="D1778" i="3"/>
  <c r="B1778" i="3"/>
  <c r="J1777" i="3"/>
  <c r="I1777" i="3"/>
  <c r="E1777" i="3"/>
  <c r="D1777" i="3"/>
  <c r="B1777" i="3"/>
  <c r="J1776" i="3"/>
  <c r="I1776" i="3"/>
  <c r="E1776" i="3"/>
  <c r="D1776" i="3"/>
  <c r="B1776" i="3"/>
  <c r="J1773" i="3"/>
  <c r="A1770" i="3"/>
  <c r="J1769" i="3"/>
  <c r="I1769" i="3"/>
  <c r="E1769" i="3"/>
  <c r="D1769" i="3"/>
  <c r="B1769" i="3"/>
  <c r="J1768" i="3"/>
  <c r="I1768" i="3"/>
  <c r="E1768" i="3"/>
  <c r="D1768" i="3"/>
  <c r="B1768" i="3"/>
  <c r="J1767" i="3"/>
  <c r="I1767" i="3"/>
  <c r="E1767" i="3"/>
  <c r="D1767" i="3"/>
  <c r="B1767" i="3"/>
  <c r="J1766" i="3"/>
  <c r="I1766" i="3"/>
  <c r="E1766" i="3"/>
  <c r="D1766" i="3"/>
  <c r="B1766" i="3"/>
  <c r="J1765" i="3"/>
  <c r="I1765" i="3"/>
  <c r="E1765" i="3"/>
  <c r="D1765" i="3"/>
  <c r="B1765" i="3"/>
  <c r="J1764" i="3"/>
  <c r="I1764" i="3"/>
  <c r="E1764" i="3"/>
  <c r="D1764" i="3"/>
  <c r="B1764" i="3"/>
  <c r="J1763" i="3"/>
  <c r="I1763" i="3"/>
  <c r="E1763" i="3"/>
  <c r="D1763" i="3"/>
  <c r="B1763" i="3"/>
  <c r="J1762" i="3"/>
  <c r="I1762" i="3"/>
  <c r="E1762" i="3"/>
  <c r="D1762" i="3"/>
  <c r="B1762" i="3"/>
  <c r="J1761" i="3"/>
  <c r="I1761" i="3"/>
  <c r="E1761" i="3"/>
  <c r="D1761" i="3"/>
  <c r="B1761" i="3"/>
  <c r="J1760" i="3"/>
  <c r="I1760" i="3"/>
  <c r="E1760" i="3"/>
  <c r="D1760" i="3"/>
  <c r="B1760" i="3"/>
  <c r="J1759" i="3"/>
  <c r="I1759" i="3"/>
  <c r="E1759" i="3"/>
  <c r="D1759" i="3"/>
  <c r="B1759" i="3"/>
  <c r="J1758" i="3"/>
  <c r="I1758" i="3"/>
  <c r="E1758" i="3"/>
  <c r="D1758" i="3"/>
  <c r="B1758" i="3"/>
  <c r="J1757" i="3"/>
  <c r="I1757" i="3"/>
  <c r="E1757" i="3"/>
  <c r="D1757" i="3"/>
  <c r="B1757" i="3"/>
  <c r="J1756" i="3"/>
  <c r="I1756" i="3"/>
  <c r="E1756" i="3"/>
  <c r="D1756" i="3"/>
  <c r="B1756" i="3"/>
  <c r="J1755" i="3"/>
  <c r="I1755" i="3"/>
  <c r="E1755" i="3"/>
  <c r="D1755" i="3"/>
  <c r="B1755" i="3"/>
  <c r="J1752" i="3"/>
  <c r="A1749" i="3"/>
  <c r="J1748" i="3"/>
  <c r="I1748" i="3"/>
  <c r="E1748" i="3"/>
  <c r="D1748" i="3"/>
  <c r="B1748" i="3"/>
  <c r="J1747" i="3"/>
  <c r="I1747" i="3"/>
  <c r="E1747" i="3"/>
  <c r="D1747" i="3"/>
  <c r="B1747" i="3"/>
  <c r="J1746" i="3"/>
  <c r="I1746" i="3"/>
  <c r="E1746" i="3"/>
  <c r="D1746" i="3"/>
  <c r="B1746" i="3"/>
  <c r="J1745" i="3"/>
  <c r="I1745" i="3"/>
  <c r="E1745" i="3"/>
  <c r="D1745" i="3"/>
  <c r="B1745" i="3"/>
  <c r="J1744" i="3"/>
  <c r="I1744" i="3"/>
  <c r="E1744" i="3"/>
  <c r="D1744" i="3"/>
  <c r="B1744" i="3"/>
  <c r="J1743" i="3"/>
  <c r="I1743" i="3"/>
  <c r="E1743" i="3"/>
  <c r="D1743" i="3"/>
  <c r="B1743" i="3"/>
  <c r="J1742" i="3"/>
  <c r="I1742" i="3"/>
  <c r="E1742" i="3"/>
  <c r="D1742" i="3"/>
  <c r="B1742" i="3"/>
  <c r="J1741" i="3"/>
  <c r="I1741" i="3"/>
  <c r="E1741" i="3"/>
  <c r="D1741" i="3"/>
  <c r="B1741" i="3"/>
  <c r="J1740" i="3"/>
  <c r="I1740" i="3"/>
  <c r="E1740" i="3"/>
  <c r="D1740" i="3"/>
  <c r="B1740" i="3"/>
  <c r="J1739" i="3"/>
  <c r="I1739" i="3"/>
  <c r="E1739" i="3"/>
  <c r="D1739" i="3"/>
  <c r="B1739" i="3"/>
  <c r="J1738" i="3"/>
  <c r="I1738" i="3"/>
  <c r="E1738" i="3"/>
  <c r="D1738" i="3"/>
  <c r="B1738" i="3"/>
  <c r="J1737" i="3"/>
  <c r="I1737" i="3"/>
  <c r="E1737" i="3"/>
  <c r="D1737" i="3"/>
  <c r="B1737" i="3"/>
  <c r="J1736" i="3"/>
  <c r="I1736" i="3"/>
  <c r="E1736" i="3"/>
  <c r="D1736" i="3"/>
  <c r="B1736" i="3"/>
  <c r="J1735" i="3"/>
  <c r="I1735" i="3"/>
  <c r="E1735" i="3"/>
  <c r="D1735" i="3"/>
  <c r="B1735" i="3"/>
  <c r="J1734" i="3"/>
  <c r="I1734" i="3"/>
  <c r="E1734" i="3"/>
  <c r="D1734" i="3"/>
  <c r="B1734" i="3"/>
  <c r="J1731" i="3"/>
  <c r="A1728" i="3"/>
  <c r="J1727" i="3"/>
  <c r="I1727" i="3"/>
  <c r="E1727" i="3"/>
  <c r="D1727" i="3"/>
  <c r="B1727" i="3"/>
  <c r="J1726" i="3"/>
  <c r="I1726" i="3"/>
  <c r="E1726" i="3"/>
  <c r="D1726" i="3"/>
  <c r="B1726" i="3"/>
  <c r="J1725" i="3"/>
  <c r="I1725" i="3"/>
  <c r="E1725" i="3"/>
  <c r="D1725" i="3"/>
  <c r="B1725" i="3"/>
  <c r="J1724" i="3"/>
  <c r="I1724" i="3"/>
  <c r="E1724" i="3"/>
  <c r="D1724" i="3"/>
  <c r="B1724" i="3"/>
  <c r="J1723" i="3"/>
  <c r="I1723" i="3"/>
  <c r="E1723" i="3"/>
  <c r="D1723" i="3"/>
  <c r="B1723" i="3"/>
  <c r="J1722" i="3"/>
  <c r="I1722" i="3"/>
  <c r="E1722" i="3"/>
  <c r="D1722" i="3"/>
  <c r="B1722" i="3"/>
  <c r="J1721" i="3"/>
  <c r="I1721" i="3"/>
  <c r="E1721" i="3"/>
  <c r="D1721" i="3"/>
  <c r="B1721" i="3"/>
  <c r="J1720" i="3"/>
  <c r="I1720" i="3"/>
  <c r="E1720" i="3"/>
  <c r="D1720" i="3"/>
  <c r="B1720" i="3"/>
  <c r="J1719" i="3"/>
  <c r="I1719" i="3"/>
  <c r="E1719" i="3"/>
  <c r="D1719" i="3"/>
  <c r="B1719" i="3"/>
  <c r="J1718" i="3"/>
  <c r="I1718" i="3"/>
  <c r="E1718" i="3"/>
  <c r="D1718" i="3"/>
  <c r="B1718" i="3"/>
  <c r="J1717" i="3"/>
  <c r="I1717" i="3"/>
  <c r="E1717" i="3"/>
  <c r="D1717" i="3"/>
  <c r="B1717" i="3"/>
  <c r="J1716" i="3"/>
  <c r="I1716" i="3"/>
  <c r="E1716" i="3"/>
  <c r="D1716" i="3"/>
  <c r="B1716" i="3"/>
  <c r="J1715" i="3"/>
  <c r="I1715" i="3"/>
  <c r="E1715" i="3"/>
  <c r="D1715" i="3"/>
  <c r="B1715" i="3"/>
  <c r="J1714" i="3"/>
  <c r="I1714" i="3"/>
  <c r="E1714" i="3"/>
  <c r="D1714" i="3"/>
  <c r="B1714" i="3"/>
  <c r="J1713" i="3"/>
  <c r="I1713" i="3"/>
  <c r="E1713" i="3"/>
  <c r="D1713" i="3"/>
  <c r="B1713" i="3"/>
  <c r="J1710" i="3"/>
  <c r="A1707" i="3"/>
  <c r="J1706" i="3"/>
  <c r="I1706" i="3"/>
  <c r="E1706" i="3"/>
  <c r="D1706" i="3"/>
  <c r="B1706" i="3"/>
  <c r="J1705" i="3"/>
  <c r="I1705" i="3"/>
  <c r="E1705" i="3"/>
  <c r="D1705" i="3"/>
  <c r="B1705" i="3"/>
  <c r="J1704" i="3"/>
  <c r="I1704" i="3"/>
  <c r="E1704" i="3"/>
  <c r="D1704" i="3"/>
  <c r="B1704" i="3"/>
  <c r="J1703" i="3"/>
  <c r="I1703" i="3"/>
  <c r="E1703" i="3"/>
  <c r="D1703" i="3"/>
  <c r="B1703" i="3"/>
  <c r="J1702" i="3"/>
  <c r="I1702" i="3"/>
  <c r="E1702" i="3"/>
  <c r="D1702" i="3"/>
  <c r="B1702" i="3"/>
  <c r="J1701" i="3"/>
  <c r="I1701" i="3"/>
  <c r="E1701" i="3"/>
  <c r="D1701" i="3"/>
  <c r="B1701" i="3"/>
  <c r="J1700" i="3"/>
  <c r="I1700" i="3"/>
  <c r="E1700" i="3"/>
  <c r="D1700" i="3"/>
  <c r="B1700" i="3"/>
  <c r="J1699" i="3"/>
  <c r="I1699" i="3"/>
  <c r="E1699" i="3"/>
  <c r="D1699" i="3"/>
  <c r="B1699" i="3"/>
  <c r="J1698" i="3"/>
  <c r="I1698" i="3"/>
  <c r="E1698" i="3"/>
  <c r="D1698" i="3"/>
  <c r="B1698" i="3"/>
  <c r="J1697" i="3"/>
  <c r="I1697" i="3"/>
  <c r="E1697" i="3"/>
  <c r="D1697" i="3"/>
  <c r="B1697" i="3"/>
  <c r="J1696" i="3"/>
  <c r="I1696" i="3"/>
  <c r="E1696" i="3"/>
  <c r="D1696" i="3"/>
  <c r="B1696" i="3"/>
  <c r="J1695" i="3"/>
  <c r="I1695" i="3"/>
  <c r="E1695" i="3"/>
  <c r="D1695" i="3"/>
  <c r="B1695" i="3"/>
  <c r="J1694" i="3"/>
  <c r="I1694" i="3"/>
  <c r="E1694" i="3"/>
  <c r="D1694" i="3"/>
  <c r="B1694" i="3"/>
  <c r="J1693" i="3"/>
  <c r="I1693" i="3"/>
  <c r="E1693" i="3"/>
  <c r="D1693" i="3"/>
  <c r="B1693" i="3"/>
  <c r="J1692" i="3"/>
  <c r="I1692" i="3"/>
  <c r="E1692" i="3"/>
  <c r="D1692" i="3"/>
  <c r="B1692" i="3"/>
  <c r="J1689" i="3"/>
  <c r="A1686" i="3"/>
  <c r="J1685" i="3"/>
  <c r="I1685" i="3"/>
  <c r="E1685" i="3"/>
  <c r="D1685" i="3"/>
  <c r="B1685" i="3"/>
  <c r="J1684" i="3"/>
  <c r="I1684" i="3"/>
  <c r="E1684" i="3"/>
  <c r="D1684" i="3"/>
  <c r="B1684" i="3"/>
  <c r="J1683" i="3"/>
  <c r="I1683" i="3"/>
  <c r="E1683" i="3"/>
  <c r="D1683" i="3"/>
  <c r="B1683" i="3"/>
  <c r="J1682" i="3"/>
  <c r="I1682" i="3"/>
  <c r="E1682" i="3"/>
  <c r="D1682" i="3"/>
  <c r="B1682" i="3"/>
  <c r="J1681" i="3"/>
  <c r="I1681" i="3"/>
  <c r="E1681" i="3"/>
  <c r="D1681" i="3"/>
  <c r="B1681" i="3"/>
  <c r="J1680" i="3"/>
  <c r="I1680" i="3"/>
  <c r="E1680" i="3"/>
  <c r="D1680" i="3"/>
  <c r="B1680" i="3"/>
  <c r="J1679" i="3"/>
  <c r="I1679" i="3"/>
  <c r="E1679" i="3"/>
  <c r="D1679" i="3"/>
  <c r="B1679" i="3"/>
  <c r="J1678" i="3"/>
  <c r="I1678" i="3"/>
  <c r="E1678" i="3"/>
  <c r="D1678" i="3"/>
  <c r="B1678" i="3"/>
  <c r="J1677" i="3"/>
  <c r="I1677" i="3"/>
  <c r="E1677" i="3"/>
  <c r="D1677" i="3"/>
  <c r="B1677" i="3"/>
  <c r="J1676" i="3"/>
  <c r="I1676" i="3"/>
  <c r="E1676" i="3"/>
  <c r="D1676" i="3"/>
  <c r="B1676" i="3"/>
  <c r="J1675" i="3"/>
  <c r="I1675" i="3"/>
  <c r="E1675" i="3"/>
  <c r="D1675" i="3"/>
  <c r="B1675" i="3"/>
  <c r="J1674" i="3"/>
  <c r="I1674" i="3"/>
  <c r="E1674" i="3"/>
  <c r="D1674" i="3"/>
  <c r="B1674" i="3"/>
  <c r="J1673" i="3"/>
  <c r="I1673" i="3"/>
  <c r="E1673" i="3"/>
  <c r="D1673" i="3"/>
  <c r="B1673" i="3"/>
  <c r="J1672" i="3"/>
  <c r="I1672" i="3"/>
  <c r="E1672" i="3"/>
  <c r="D1672" i="3"/>
  <c r="B1672" i="3"/>
  <c r="J1671" i="3"/>
  <c r="I1671" i="3"/>
  <c r="E1671" i="3"/>
  <c r="D1671" i="3"/>
  <c r="B1671" i="3"/>
  <c r="J1668" i="3"/>
  <c r="A1665" i="3"/>
  <c r="J1664" i="3"/>
  <c r="I1664" i="3"/>
  <c r="E1664" i="3"/>
  <c r="D1664" i="3"/>
  <c r="B1664" i="3"/>
  <c r="J1663" i="3"/>
  <c r="I1663" i="3"/>
  <c r="E1663" i="3"/>
  <c r="D1663" i="3"/>
  <c r="B1663" i="3"/>
  <c r="J1662" i="3"/>
  <c r="I1662" i="3"/>
  <c r="E1662" i="3"/>
  <c r="D1662" i="3"/>
  <c r="B1662" i="3"/>
  <c r="J1661" i="3"/>
  <c r="I1661" i="3"/>
  <c r="E1661" i="3"/>
  <c r="D1661" i="3"/>
  <c r="B1661" i="3"/>
  <c r="J1660" i="3"/>
  <c r="I1660" i="3"/>
  <c r="E1660" i="3"/>
  <c r="D1660" i="3"/>
  <c r="B1660" i="3"/>
  <c r="J1659" i="3"/>
  <c r="I1659" i="3"/>
  <c r="E1659" i="3"/>
  <c r="D1659" i="3"/>
  <c r="B1659" i="3"/>
  <c r="J1658" i="3"/>
  <c r="I1658" i="3"/>
  <c r="E1658" i="3"/>
  <c r="D1658" i="3"/>
  <c r="B1658" i="3"/>
  <c r="J1657" i="3"/>
  <c r="I1657" i="3"/>
  <c r="E1657" i="3"/>
  <c r="D1657" i="3"/>
  <c r="B1657" i="3"/>
  <c r="J1656" i="3"/>
  <c r="I1656" i="3"/>
  <c r="E1656" i="3"/>
  <c r="D1656" i="3"/>
  <c r="B1656" i="3"/>
  <c r="J1655" i="3"/>
  <c r="I1655" i="3"/>
  <c r="E1655" i="3"/>
  <c r="D1655" i="3"/>
  <c r="B1655" i="3"/>
  <c r="J1654" i="3"/>
  <c r="I1654" i="3"/>
  <c r="E1654" i="3"/>
  <c r="D1654" i="3"/>
  <c r="B1654" i="3"/>
  <c r="J1653" i="3"/>
  <c r="I1653" i="3"/>
  <c r="E1653" i="3"/>
  <c r="D1653" i="3"/>
  <c r="B1653" i="3"/>
  <c r="J1652" i="3"/>
  <c r="I1652" i="3"/>
  <c r="E1652" i="3"/>
  <c r="D1652" i="3"/>
  <c r="B1652" i="3"/>
  <c r="J1651" i="3"/>
  <c r="I1651" i="3"/>
  <c r="E1651" i="3"/>
  <c r="D1651" i="3"/>
  <c r="B1651" i="3"/>
  <c r="J1650" i="3"/>
  <c r="I1650" i="3"/>
  <c r="E1650" i="3"/>
  <c r="D1650" i="3"/>
  <c r="B1650" i="3"/>
  <c r="J1647" i="3"/>
  <c r="A1644" i="3"/>
  <c r="J1643" i="3"/>
  <c r="I1643" i="3"/>
  <c r="E1643" i="3"/>
  <c r="D1643" i="3"/>
  <c r="B1643" i="3"/>
  <c r="J1642" i="3"/>
  <c r="I1642" i="3"/>
  <c r="E1642" i="3"/>
  <c r="D1642" i="3"/>
  <c r="B1642" i="3"/>
  <c r="J1641" i="3"/>
  <c r="I1641" i="3"/>
  <c r="E1641" i="3"/>
  <c r="D1641" i="3"/>
  <c r="B1641" i="3"/>
  <c r="J1640" i="3"/>
  <c r="I1640" i="3"/>
  <c r="E1640" i="3"/>
  <c r="D1640" i="3"/>
  <c r="B1640" i="3"/>
  <c r="J1639" i="3"/>
  <c r="I1639" i="3"/>
  <c r="E1639" i="3"/>
  <c r="D1639" i="3"/>
  <c r="B1639" i="3"/>
  <c r="J1638" i="3"/>
  <c r="I1638" i="3"/>
  <c r="E1638" i="3"/>
  <c r="D1638" i="3"/>
  <c r="B1638" i="3"/>
  <c r="J1637" i="3"/>
  <c r="I1637" i="3"/>
  <c r="E1637" i="3"/>
  <c r="D1637" i="3"/>
  <c r="B1637" i="3"/>
  <c r="J1636" i="3"/>
  <c r="I1636" i="3"/>
  <c r="E1636" i="3"/>
  <c r="D1636" i="3"/>
  <c r="B1636" i="3"/>
  <c r="J1635" i="3"/>
  <c r="I1635" i="3"/>
  <c r="E1635" i="3"/>
  <c r="D1635" i="3"/>
  <c r="B1635" i="3"/>
  <c r="J1634" i="3"/>
  <c r="I1634" i="3"/>
  <c r="E1634" i="3"/>
  <c r="D1634" i="3"/>
  <c r="B1634" i="3"/>
  <c r="J1633" i="3"/>
  <c r="I1633" i="3"/>
  <c r="E1633" i="3"/>
  <c r="D1633" i="3"/>
  <c r="B1633" i="3"/>
  <c r="J1632" i="3"/>
  <c r="I1632" i="3"/>
  <c r="E1632" i="3"/>
  <c r="D1632" i="3"/>
  <c r="B1632" i="3"/>
  <c r="J1631" i="3"/>
  <c r="I1631" i="3"/>
  <c r="E1631" i="3"/>
  <c r="D1631" i="3"/>
  <c r="B1631" i="3"/>
  <c r="J1630" i="3"/>
  <c r="I1630" i="3"/>
  <c r="E1630" i="3"/>
  <c r="D1630" i="3"/>
  <c r="B1630" i="3"/>
  <c r="J1629" i="3"/>
  <c r="I1629" i="3"/>
  <c r="E1629" i="3"/>
  <c r="D1629" i="3"/>
  <c r="B1629" i="3"/>
  <c r="J1626" i="3"/>
  <c r="A1623" i="3"/>
  <c r="J1622" i="3"/>
  <c r="I1622" i="3"/>
  <c r="E1622" i="3"/>
  <c r="D1622" i="3"/>
  <c r="B1622" i="3"/>
  <c r="J1621" i="3"/>
  <c r="I1621" i="3"/>
  <c r="E1621" i="3"/>
  <c r="D1621" i="3"/>
  <c r="B1621" i="3"/>
  <c r="J1620" i="3"/>
  <c r="I1620" i="3"/>
  <c r="E1620" i="3"/>
  <c r="D1620" i="3"/>
  <c r="B1620" i="3"/>
  <c r="J1619" i="3"/>
  <c r="I1619" i="3"/>
  <c r="E1619" i="3"/>
  <c r="D1619" i="3"/>
  <c r="B1619" i="3"/>
  <c r="J1618" i="3"/>
  <c r="I1618" i="3"/>
  <c r="E1618" i="3"/>
  <c r="D1618" i="3"/>
  <c r="B1618" i="3"/>
  <c r="J1617" i="3"/>
  <c r="I1617" i="3"/>
  <c r="E1617" i="3"/>
  <c r="D1617" i="3"/>
  <c r="B1617" i="3"/>
  <c r="J1616" i="3"/>
  <c r="I1616" i="3"/>
  <c r="E1616" i="3"/>
  <c r="D1616" i="3"/>
  <c r="B1616" i="3"/>
  <c r="J1615" i="3"/>
  <c r="I1615" i="3"/>
  <c r="E1615" i="3"/>
  <c r="D1615" i="3"/>
  <c r="B1615" i="3"/>
  <c r="J1614" i="3"/>
  <c r="I1614" i="3"/>
  <c r="E1614" i="3"/>
  <c r="D1614" i="3"/>
  <c r="B1614" i="3"/>
  <c r="J1613" i="3"/>
  <c r="I1613" i="3"/>
  <c r="E1613" i="3"/>
  <c r="D1613" i="3"/>
  <c r="B1613" i="3"/>
  <c r="J1612" i="3"/>
  <c r="I1612" i="3"/>
  <c r="E1612" i="3"/>
  <c r="D1612" i="3"/>
  <c r="B1612" i="3"/>
  <c r="J1611" i="3"/>
  <c r="I1611" i="3"/>
  <c r="E1611" i="3"/>
  <c r="D1611" i="3"/>
  <c r="B1611" i="3"/>
  <c r="J1610" i="3"/>
  <c r="I1610" i="3"/>
  <c r="E1610" i="3"/>
  <c r="D1610" i="3"/>
  <c r="B1610" i="3"/>
  <c r="J1609" i="3"/>
  <c r="I1609" i="3"/>
  <c r="E1609" i="3"/>
  <c r="D1609" i="3"/>
  <c r="B1609" i="3"/>
  <c r="J1608" i="3"/>
  <c r="I1608" i="3"/>
  <c r="E1608" i="3"/>
  <c r="D1608" i="3"/>
  <c r="B1608" i="3"/>
  <c r="J1605" i="3"/>
  <c r="A1602" i="3"/>
  <c r="J1601" i="3"/>
  <c r="I1601" i="3"/>
  <c r="E1601" i="3"/>
  <c r="D1601" i="3"/>
  <c r="B1601" i="3"/>
  <c r="J1600" i="3"/>
  <c r="I1600" i="3"/>
  <c r="E1600" i="3"/>
  <c r="D1600" i="3"/>
  <c r="B1600" i="3"/>
  <c r="J1599" i="3"/>
  <c r="I1599" i="3"/>
  <c r="E1599" i="3"/>
  <c r="D1599" i="3"/>
  <c r="B1599" i="3"/>
  <c r="J1598" i="3"/>
  <c r="I1598" i="3"/>
  <c r="E1598" i="3"/>
  <c r="D1598" i="3"/>
  <c r="B1598" i="3"/>
  <c r="J1597" i="3"/>
  <c r="I1597" i="3"/>
  <c r="E1597" i="3"/>
  <c r="D1597" i="3"/>
  <c r="B1597" i="3"/>
  <c r="J1596" i="3"/>
  <c r="I1596" i="3"/>
  <c r="E1596" i="3"/>
  <c r="D1596" i="3"/>
  <c r="B1596" i="3"/>
  <c r="J1595" i="3"/>
  <c r="I1595" i="3"/>
  <c r="E1595" i="3"/>
  <c r="D1595" i="3"/>
  <c r="B1595" i="3"/>
  <c r="J1594" i="3"/>
  <c r="I1594" i="3"/>
  <c r="E1594" i="3"/>
  <c r="D1594" i="3"/>
  <c r="B1594" i="3"/>
  <c r="J1593" i="3"/>
  <c r="I1593" i="3"/>
  <c r="E1593" i="3"/>
  <c r="D1593" i="3"/>
  <c r="B1593" i="3"/>
  <c r="J1592" i="3"/>
  <c r="I1592" i="3"/>
  <c r="E1592" i="3"/>
  <c r="D1592" i="3"/>
  <c r="B1592" i="3"/>
  <c r="J1591" i="3"/>
  <c r="I1591" i="3"/>
  <c r="E1591" i="3"/>
  <c r="D1591" i="3"/>
  <c r="B1591" i="3"/>
  <c r="J1590" i="3"/>
  <c r="I1590" i="3"/>
  <c r="E1590" i="3"/>
  <c r="D1590" i="3"/>
  <c r="B1590" i="3"/>
  <c r="J1589" i="3"/>
  <c r="I1589" i="3"/>
  <c r="E1589" i="3"/>
  <c r="D1589" i="3"/>
  <c r="B1589" i="3"/>
  <c r="J1588" i="3"/>
  <c r="I1588" i="3"/>
  <c r="E1588" i="3"/>
  <c r="D1588" i="3"/>
  <c r="B1588" i="3"/>
  <c r="J1587" i="3"/>
  <c r="I1587" i="3"/>
  <c r="E1587" i="3"/>
  <c r="D1587" i="3"/>
  <c r="B1587" i="3"/>
  <c r="J1584" i="3"/>
  <c r="A1581" i="3"/>
  <c r="J1580" i="3"/>
  <c r="I1580" i="3"/>
  <c r="E1580" i="3"/>
  <c r="D1580" i="3"/>
  <c r="B1580" i="3"/>
  <c r="J1579" i="3"/>
  <c r="I1579" i="3"/>
  <c r="E1579" i="3"/>
  <c r="D1579" i="3"/>
  <c r="B1579" i="3"/>
  <c r="J1578" i="3"/>
  <c r="I1578" i="3"/>
  <c r="E1578" i="3"/>
  <c r="D1578" i="3"/>
  <c r="B1578" i="3"/>
  <c r="J1577" i="3"/>
  <c r="I1577" i="3"/>
  <c r="E1577" i="3"/>
  <c r="D1577" i="3"/>
  <c r="B1577" i="3"/>
  <c r="J1576" i="3"/>
  <c r="I1576" i="3"/>
  <c r="E1576" i="3"/>
  <c r="D1576" i="3"/>
  <c r="B1576" i="3"/>
  <c r="J1575" i="3"/>
  <c r="I1575" i="3"/>
  <c r="E1575" i="3"/>
  <c r="D1575" i="3"/>
  <c r="B1575" i="3"/>
  <c r="J1574" i="3"/>
  <c r="I1574" i="3"/>
  <c r="E1574" i="3"/>
  <c r="D1574" i="3"/>
  <c r="B1574" i="3"/>
  <c r="J1573" i="3"/>
  <c r="I1573" i="3"/>
  <c r="E1573" i="3"/>
  <c r="D1573" i="3"/>
  <c r="B1573" i="3"/>
  <c r="J1572" i="3"/>
  <c r="I1572" i="3"/>
  <c r="E1572" i="3"/>
  <c r="D1572" i="3"/>
  <c r="B1572" i="3"/>
  <c r="J1571" i="3"/>
  <c r="I1571" i="3"/>
  <c r="E1571" i="3"/>
  <c r="D1571" i="3"/>
  <c r="B1571" i="3"/>
  <c r="J1570" i="3"/>
  <c r="I1570" i="3"/>
  <c r="E1570" i="3"/>
  <c r="D1570" i="3"/>
  <c r="B1570" i="3"/>
  <c r="J1569" i="3"/>
  <c r="I1569" i="3"/>
  <c r="E1569" i="3"/>
  <c r="D1569" i="3"/>
  <c r="B1569" i="3"/>
  <c r="J1568" i="3"/>
  <c r="I1568" i="3"/>
  <c r="E1568" i="3"/>
  <c r="D1568" i="3"/>
  <c r="B1568" i="3"/>
  <c r="J1567" i="3"/>
  <c r="I1567" i="3"/>
  <c r="E1567" i="3"/>
  <c r="D1567" i="3"/>
  <c r="B1567" i="3"/>
  <c r="J1566" i="3"/>
  <c r="I1566" i="3"/>
  <c r="E1566" i="3"/>
  <c r="D1566" i="3"/>
  <c r="B1566" i="3"/>
  <c r="J1563" i="3"/>
  <c r="A1560" i="3"/>
  <c r="J1559" i="3"/>
  <c r="I1559" i="3"/>
  <c r="E1559" i="3"/>
  <c r="D1559" i="3"/>
  <c r="B1559" i="3"/>
  <c r="J1558" i="3"/>
  <c r="I1558" i="3"/>
  <c r="E1558" i="3"/>
  <c r="D1558" i="3"/>
  <c r="B1558" i="3"/>
  <c r="J1557" i="3"/>
  <c r="I1557" i="3"/>
  <c r="E1557" i="3"/>
  <c r="D1557" i="3"/>
  <c r="B1557" i="3"/>
  <c r="J1556" i="3"/>
  <c r="I1556" i="3"/>
  <c r="E1556" i="3"/>
  <c r="D1556" i="3"/>
  <c r="B1556" i="3"/>
  <c r="J1555" i="3"/>
  <c r="I1555" i="3"/>
  <c r="E1555" i="3"/>
  <c r="D1555" i="3"/>
  <c r="B1555" i="3"/>
  <c r="J1554" i="3"/>
  <c r="I1554" i="3"/>
  <c r="E1554" i="3"/>
  <c r="D1554" i="3"/>
  <c r="B1554" i="3"/>
  <c r="J1553" i="3"/>
  <c r="I1553" i="3"/>
  <c r="E1553" i="3"/>
  <c r="D1553" i="3"/>
  <c r="B1553" i="3"/>
  <c r="J1552" i="3"/>
  <c r="I1552" i="3"/>
  <c r="E1552" i="3"/>
  <c r="D1552" i="3"/>
  <c r="B1552" i="3"/>
  <c r="J1551" i="3"/>
  <c r="I1551" i="3"/>
  <c r="E1551" i="3"/>
  <c r="D1551" i="3"/>
  <c r="B1551" i="3"/>
  <c r="J1550" i="3"/>
  <c r="I1550" i="3"/>
  <c r="E1550" i="3"/>
  <c r="D1550" i="3"/>
  <c r="B1550" i="3"/>
  <c r="J1549" i="3"/>
  <c r="I1549" i="3"/>
  <c r="E1549" i="3"/>
  <c r="D1549" i="3"/>
  <c r="B1549" i="3"/>
  <c r="J1548" i="3"/>
  <c r="I1548" i="3"/>
  <c r="E1548" i="3"/>
  <c r="D1548" i="3"/>
  <c r="B1548" i="3"/>
  <c r="J1547" i="3"/>
  <c r="I1547" i="3"/>
  <c r="E1547" i="3"/>
  <c r="D1547" i="3"/>
  <c r="B1547" i="3"/>
  <c r="J1546" i="3"/>
  <c r="I1546" i="3"/>
  <c r="E1546" i="3"/>
  <c r="D1546" i="3"/>
  <c r="B1546" i="3"/>
  <c r="J1545" i="3"/>
  <c r="I1545" i="3"/>
  <c r="E1545" i="3"/>
  <c r="D1545" i="3"/>
  <c r="B1545" i="3"/>
  <c r="J1542" i="3"/>
  <c r="A1539" i="3"/>
  <c r="J1538" i="3"/>
  <c r="I1538" i="3"/>
  <c r="E1538" i="3"/>
  <c r="D1538" i="3"/>
  <c r="B1538" i="3"/>
  <c r="J1537" i="3"/>
  <c r="I1537" i="3"/>
  <c r="E1537" i="3"/>
  <c r="D1537" i="3"/>
  <c r="B1537" i="3"/>
  <c r="J1536" i="3"/>
  <c r="I1536" i="3"/>
  <c r="E1536" i="3"/>
  <c r="D1536" i="3"/>
  <c r="B1536" i="3"/>
  <c r="J1535" i="3"/>
  <c r="I1535" i="3"/>
  <c r="E1535" i="3"/>
  <c r="D1535" i="3"/>
  <c r="B1535" i="3"/>
  <c r="J1534" i="3"/>
  <c r="I1534" i="3"/>
  <c r="E1534" i="3"/>
  <c r="D1534" i="3"/>
  <c r="B1534" i="3"/>
  <c r="J1533" i="3"/>
  <c r="I1533" i="3"/>
  <c r="E1533" i="3"/>
  <c r="D1533" i="3"/>
  <c r="B1533" i="3"/>
  <c r="J1532" i="3"/>
  <c r="I1532" i="3"/>
  <c r="E1532" i="3"/>
  <c r="D1532" i="3"/>
  <c r="B1532" i="3"/>
  <c r="J1531" i="3"/>
  <c r="I1531" i="3"/>
  <c r="E1531" i="3"/>
  <c r="D1531" i="3"/>
  <c r="B1531" i="3"/>
  <c r="J1530" i="3"/>
  <c r="I1530" i="3"/>
  <c r="E1530" i="3"/>
  <c r="D1530" i="3"/>
  <c r="B1530" i="3"/>
  <c r="J1529" i="3"/>
  <c r="I1529" i="3"/>
  <c r="E1529" i="3"/>
  <c r="D1529" i="3"/>
  <c r="B1529" i="3"/>
  <c r="J1528" i="3"/>
  <c r="I1528" i="3"/>
  <c r="E1528" i="3"/>
  <c r="D1528" i="3"/>
  <c r="B1528" i="3"/>
  <c r="J1527" i="3"/>
  <c r="I1527" i="3"/>
  <c r="E1527" i="3"/>
  <c r="D1527" i="3"/>
  <c r="B1527" i="3"/>
  <c r="J1526" i="3"/>
  <c r="I1526" i="3"/>
  <c r="E1526" i="3"/>
  <c r="D1526" i="3"/>
  <c r="B1526" i="3"/>
  <c r="J1525" i="3"/>
  <c r="I1525" i="3"/>
  <c r="E1525" i="3"/>
  <c r="D1525" i="3"/>
  <c r="B1525" i="3"/>
  <c r="J1524" i="3"/>
  <c r="I1524" i="3"/>
  <c r="E1524" i="3"/>
  <c r="D1524" i="3"/>
  <c r="B1524" i="3"/>
  <c r="J1521" i="3"/>
  <c r="A1518" i="3"/>
  <c r="J1517" i="3"/>
  <c r="I1517" i="3"/>
  <c r="E1517" i="3"/>
  <c r="D1517" i="3"/>
  <c r="B1517" i="3"/>
  <c r="J1516" i="3"/>
  <c r="I1516" i="3"/>
  <c r="E1516" i="3"/>
  <c r="D1516" i="3"/>
  <c r="B1516" i="3"/>
  <c r="J1515" i="3"/>
  <c r="I1515" i="3"/>
  <c r="E1515" i="3"/>
  <c r="D1515" i="3"/>
  <c r="B1515" i="3"/>
  <c r="J1514" i="3"/>
  <c r="I1514" i="3"/>
  <c r="E1514" i="3"/>
  <c r="D1514" i="3"/>
  <c r="B1514" i="3"/>
  <c r="J1513" i="3"/>
  <c r="I1513" i="3"/>
  <c r="E1513" i="3"/>
  <c r="D1513" i="3"/>
  <c r="B1513" i="3"/>
  <c r="J1512" i="3"/>
  <c r="I1512" i="3"/>
  <c r="E1512" i="3"/>
  <c r="D1512" i="3"/>
  <c r="B1512" i="3"/>
  <c r="J1511" i="3"/>
  <c r="I1511" i="3"/>
  <c r="E1511" i="3"/>
  <c r="D1511" i="3"/>
  <c r="B1511" i="3"/>
  <c r="J1510" i="3"/>
  <c r="I1510" i="3"/>
  <c r="E1510" i="3"/>
  <c r="D1510" i="3"/>
  <c r="B1510" i="3"/>
  <c r="J1509" i="3"/>
  <c r="I1509" i="3"/>
  <c r="E1509" i="3"/>
  <c r="D1509" i="3"/>
  <c r="B1509" i="3"/>
  <c r="J1508" i="3"/>
  <c r="I1508" i="3"/>
  <c r="E1508" i="3"/>
  <c r="D1508" i="3"/>
  <c r="B1508" i="3"/>
  <c r="J1507" i="3"/>
  <c r="I1507" i="3"/>
  <c r="E1507" i="3"/>
  <c r="D1507" i="3"/>
  <c r="B1507" i="3"/>
  <c r="J1506" i="3"/>
  <c r="I1506" i="3"/>
  <c r="E1506" i="3"/>
  <c r="D1506" i="3"/>
  <c r="B1506" i="3"/>
  <c r="J1505" i="3"/>
  <c r="I1505" i="3"/>
  <c r="E1505" i="3"/>
  <c r="D1505" i="3"/>
  <c r="B1505" i="3"/>
  <c r="J1504" i="3"/>
  <c r="I1504" i="3"/>
  <c r="E1504" i="3"/>
  <c r="D1504" i="3"/>
  <c r="B1504" i="3"/>
  <c r="J1503" i="3"/>
  <c r="I1503" i="3"/>
  <c r="E1503" i="3"/>
  <c r="D1503" i="3"/>
  <c r="B1503" i="3"/>
  <c r="J1500" i="3"/>
  <c r="A1497" i="3"/>
  <c r="J1496" i="3"/>
  <c r="I1496" i="3"/>
  <c r="E1496" i="3"/>
  <c r="D1496" i="3"/>
  <c r="B1496" i="3"/>
  <c r="J1495" i="3"/>
  <c r="I1495" i="3"/>
  <c r="E1495" i="3"/>
  <c r="D1495" i="3"/>
  <c r="B1495" i="3"/>
  <c r="J1494" i="3"/>
  <c r="I1494" i="3"/>
  <c r="E1494" i="3"/>
  <c r="D1494" i="3"/>
  <c r="B1494" i="3"/>
  <c r="J1493" i="3"/>
  <c r="I1493" i="3"/>
  <c r="E1493" i="3"/>
  <c r="D1493" i="3"/>
  <c r="B1493" i="3"/>
  <c r="J1492" i="3"/>
  <c r="I1492" i="3"/>
  <c r="E1492" i="3"/>
  <c r="D1492" i="3"/>
  <c r="B1492" i="3"/>
  <c r="J1491" i="3"/>
  <c r="I1491" i="3"/>
  <c r="E1491" i="3"/>
  <c r="D1491" i="3"/>
  <c r="B1491" i="3"/>
  <c r="J1490" i="3"/>
  <c r="I1490" i="3"/>
  <c r="E1490" i="3"/>
  <c r="D1490" i="3"/>
  <c r="B1490" i="3"/>
  <c r="J1489" i="3"/>
  <c r="I1489" i="3"/>
  <c r="E1489" i="3"/>
  <c r="D1489" i="3"/>
  <c r="B1489" i="3"/>
  <c r="J1488" i="3"/>
  <c r="I1488" i="3"/>
  <c r="E1488" i="3"/>
  <c r="D1488" i="3"/>
  <c r="B1488" i="3"/>
  <c r="J1487" i="3"/>
  <c r="I1487" i="3"/>
  <c r="E1487" i="3"/>
  <c r="D1487" i="3"/>
  <c r="B1487" i="3"/>
  <c r="J1486" i="3"/>
  <c r="I1486" i="3"/>
  <c r="E1486" i="3"/>
  <c r="D1486" i="3"/>
  <c r="B1486" i="3"/>
  <c r="J1485" i="3"/>
  <c r="I1485" i="3"/>
  <c r="E1485" i="3"/>
  <c r="D1485" i="3"/>
  <c r="B1485" i="3"/>
  <c r="J1484" i="3"/>
  <c r="I1484" i="3"/>
  <c r="E1484" i="3"/>
  <c r="D1484" i="3"/>
  <c r="B1484" i="3"/>
  <c r="J1483" i="3"/>
  <c r="I1483" i="3"/>
  <c r="E1483" i="3"/>
  <c r="D1483" i="3"/>
  <c r="B1483" i="3"/>
  <c r="J1482" i="3"/>
  <c r="I1482" i="3"/>
  <c r="E1482" i="3"/>
  <c r="D1482" i="3"/>
  <c r="B1482" i="3"/>
  <c r="J1479" i="3"/>
  <c r="A1476" i="3"/>
  <c r="J1475" i="3"/>
  <c r="I1475" i="3"/>
  <c r="E1475" i="3"/>
  <c r="D1475" i="3"/>
  <c r="B1475" i="3"/>
  <c r="J1474" i="3"/>
  <c r="I1474" i="3"/>
  <c r="E1474" i="3"/>
  <c r="D1474" i="3"/>
  <c r="B1474" i="3"/>
  <c r="J1473" i="3"/>
  <c r="I1473" i="3"/>
  <c r="E1473" i="3"/>
  <c r="D1473" i="3"/>
  <c r="B1473" i="3"/>
  <c r="J1472" i="3"/>
  <c r="I1472" i="3"/>
  <c r="E1472" i="3"/>
  <c r="D1472" i="3"/>
  <c r="B1472" i="3"/>
  <c r="J1471" i="3"/>
  <c r="I1471" i="3"/>
  <c r="E1471" i="3"/>
  <c r="D1471" i="3"/>
  <c r="B1471" i="3"/>
  <c r="J1470" i="3"/>
  <c r="I1470" i="3"/>
  <c r="E1470" i="3"/>
  <c r="D1470" i="3"/>
  <c r="B1470" i="3"/>
  <c r="J1469" i="3"/>
  <c r="I1469" i="3"/>
  <c r="E1469" i="3"/>
  <c r="D1469" i="3"/>
  <c r="B1469" i="3"/>
  <c r="J1468" i="3"/>
  <c r="I1468" i="3"/>
  <c r="E1468" i="3"/>
  <c r="D1468" i="3"/>
  <c r="B1468" i="3"/>
  <c r="J1467" i="3"/>
  <c r="I1467" i="3"/>
  <c r="E1467" i="3"/>
  <c r="D1467" i="3"/>
  <c r="B1467" i="3"/>
  <c r="J1466" i="3"/>
  <c r="I1466" i="3"/>
  <c r="E1466" i="3"/>
  <c r="D1466" i="3"/>
  <c r="B1466" i="3"/>
  <c r="J1465" i="3"/>
  <c r="I1465" i="3"/>
  <c r="E1465" i="3"/>
  <c r="D1465" i="3"/>
  <c r="B1465" i="3"/>
  <c r="J1464" i="3"/>
  <c r="I1464" i="3"/>
  <c r="E1464" i="3"/>
  <c r="D1464" i="3"/>
  <c r="B1464" i="3"/>
  <c r="J1463" i="3"/>
  <c r="I1463" i="3"/>
  <c r="E1463" i="3"/>
  <c r="D1463" i="3"/>
  <c r="B1463" i="3"/>
  <c r="J1462" i="3"/>
  <c r="I1462" i="3"/>
  <c r="E1462" i="3"/>
  <c r="D1462" i="3"/>
  <c r="B1462" i="3"/>
  <c r="J1461" i="3"/>
  <c r="I1461" i="3"/>
  <c r="E1461" i="3"/>
  <c r="D1461" i="3"/>
  <c r="B1461" i="3"/>
  <c r="J1458" i="3"/>
  <c r="A1455" i="3"/>
  <c r="J1454" i="3"/>
  <c r="I1454" i="3"/>
  <c r="E1454" i="3"/>
  <c r="D1454" i="3"/>
  <c r="B1454" i="3"/>
  <c r="J1453" i="3"/>
  <c r="I1453" i="3"/>
  <c r="E1453" i="3"/>
  <c r="D1453" i="3"/>
  <c r="B1453" i="3"/>
  <c r="J1452" i="3"/>
  <c r="I1452" i="3"/>
  <c r="E1452" i="3"/>
  <c r="D1452" i="3"/>
  <c r="B1452" i="3"/>
  <c r="J1451" i="3"/>
  <c r="I1451" i="3"/>
  <c r="E1451" i="3"/>
  <c r="D1451" i="3"/>
  <c r="B1451" i="3"/>
  <c r="J1450" i="3"/>
  <c r="I1450" i="3"/>
  <c r="E1450" i="3"/>
  <c r="D1450" i="3"/>
  <c r="B1450" i="3"/>
  <c r="J1449" i="3"/>
  <c r="I1449" i="3"/>
  <c r="E1449" i="3"/>
  <c r="D1449" i="3"/>
  <c r="B1449" i="3"/>
  <c r="J1448" i="3"/>
  <c r="I1448" i="3"/>
  <c r="E1448" i="3"/>
  <c r="D1448" i="3"/>
  <c r="B1448" i="3"/>
  <c r="J1447" i="3"/>
  <c r="I1447" i="3"/>
  <c r="E1447" i="3"/>
  <c r="D1447" i="3"/>
  <c r="B1447" i="3"/>
  <c r="J1446" i="3"/>
  <c r="I1446" i="3"/>
  <c r="E1446" i="3"/>
  <c r="D1446" i="3"/>
  <c r="B1446" i="3"/>
  <c r="J1445" i="3"/>
  <c r="I1445" i="3"/>
  <c r="E1445" i="3"/>
  <c r="D1445" i="3"/>
  <c r="B1445" i="3"/>
  <c r="J1444" i="3"/>
  <c r="I1444" i="3"/>
  <c r="E1444" i="3"/>
  <c r="D1444" i="3"/>
  <c r="B1444" i="3"/>
  <c r="J1443" i="3"/>
  <c r="I1443" i="3"/>
  <c r="E1443" i="3"/>
  <c r="D1443" i="3"/>
  <c r="B1443" i="3"/>
  <c r="J1442" i="3"/>
  <c r="I1442" i="3"/>
  <c r="E1442" i="3"/>
  <c r="D1442" i="3"/>
  <c r="B1442" i="3"/>
  <c r="J1441" i="3"/>
  <c r="I1441" i="3"/>
  <c r="E1441" i="3"/>
  <c r="D1441" i="3"/>
  <c r="B1441" i="3"/>
  <c r="J1440" i="3"/>
  <c r="I1440" i="3"/>
  <c r="E1440" i="3"/>
  <c r="D1440" i="3"/>
  <c r="B1440" i="3"/>
  <c r="J1437" i="3"/>
  <c r="A1434" i="3"/>
  <c r="J1433" i="3"/>
  <c r="I1433" i="3"/>
  <c r="E1433" i="3"/>
  <c r="D1433" i="3"/>
  <c r="B1433" i="3"/>
  <c r="J1432" i="3"/>
  <c r="I1432" i="3"/>
  <c r="E1432" i="3"/>
  <c r="D1432" i="3"/>
  <c r="B1432" i="3"/>
  <c r="J1431" i="3"/>
  <c r="I1431" i="3"/>
  <c r="E1431" i="3"/>
  <c r="D1431" i="3"/>
  <c r="B1431" i="3"/>
  <c r="J1430" i="3"/>
  <c r="I1430" i="3"/>
  <c r="E1430" i="3"/>
  <c r="D1430" i="3"/>
  <c r="B1430" i="3"/>
  <c r="J1429" i="3"/>
  <c r="I1429" i="3"/>
  <c r="E1429" i="3"/>
  <c r="D1429" i="3"/>
  <c r="B1429" i="3"/>
  <c r="J1428" i="3"/>
  <c r="I1428" i="3"/>
  <c r="E1428" i="3"/>
  <c r="D1428" i="3"/>
  <c r="B1428" i="3"/>
  <c r="J1427" i="3"/>
  <c r="I1427" i="3"/>
  <c r="E1427" i="3"/>
  <c r="D1427" i="3"/>
  <c r="B1427" i="3"/>
  <c r="J1426" i="3"/>
  <c r="I1426" i="3"/>
  <c r="E1426" i="3"/>
  <c r="D1426" i="3"/>
  <c r="B1426" i="3"/>
  <c r="J1425" i="3"/>
  <c r="I1425" i="3"/>
  <c r="E1425" i="3"/>
  <c r="D1425" i="3"/>
  <c r="B1425" i="3"/>
  <c r="J1424" i="3"/>
  <c r="I1424" i="3"/>
  <c r="E1424" i="3"/>
  <c r="D1424" i="3"/>
  <c r="B1424" i="3"/>
  <c r="J1423" i="3"/>
  <c r="I1423" i="3"/>
  <c r="E1423" i="3"/>
  <c r="D1423" i="3"/>
  <c r="B1423" i="3"/>
  <c r="J1422" i="3"/>
  <c r="I1422" i="3"/>
  <c r="E1422" i="3"/>
  <c r="D1422" i="3"/>
  <c r="B1422" i="3"/>
  <c r="J1421" i="3"/>
  <c r="I1421" i="3"/>
  <c r="E1421" i="3"/>
  <c r="D1421" i="3"/>
  <c r="B1421" i="3"/>
  <c r="J1420" i="3"/>
  <c r="I1420" i="3"/>
  <c r="E1420" i="3"/>
  <c r="D1420" i="3"/>
  <c r="B1420" i="3"/>
  <c r="J1419" i="3"/>
  <c r="I1419" i="3"/>
  <c r="E1419" i="3"/>
  <c r="D1419" i="3"/>
  <c r="B1419" i="3"/>
  <c r="J1416" i="3"/>
  <c r="A1413" i="3"/>
  <c r="J1412" i="3"/>
  <c r="I1412" i="3"/>
  <c r="E1412" i="3"/>
  <c r="D1412" i="3"/>
  <c r="B1412" i="3"/>
  <c r="J1411" i="3"/>
  <c r="I1411" i="3"/>
  <c r="E1411" i="3"/>
  <c r="D1411" i="3"/>
  <c r="B1411" i="3"/>
  <c r="J1410" i="3"/>
  <c r="I1410" i="3"/>
  <c r="E1410" i="3"/>
  <c r="D1410" i="3"/>
  <c r="B1410" i="3"/>
  <c r="J1409" i="3"/>
  <c r="I1409" i="3"/>
  <c r="E1409" i="3"/>
  <c r="D1409" i="3"/>
  <c r="B1409" i="3"/>
  <c r="J1408" i="3"/>
  <c r="I1408" i="3"/>
  <c r="E1408" i="3"/>
  <c r="D1408" i="3"/>
  <c r="B1408" i="3"/>
  <c r="J1407" i="3"/>
  <c r="I1407" i="3"/>
  <c r="E1407" i="3"/>
  <c r="D1407" i="3"/>
  <c r="B1407" i="3"/>
  <c r="J1406" i="3"/>
  <c r="I1406" i="3"/>
  <c r="E1406" i="3"/>
  <c r="D1406" i="3"/>
  <c r="B1406" i="3"/>
  <c r="J1405" i="3"/>
  <c r="I1405" i="3"/>
  <c r="E1405" i="3"/>
  <c r="D1405" i="3"/>
  <c r="B1405" i="3"/>
  <c r="J1404" i="3"/>
  <c r="I1404" i="3"/>
  <c r="E1404" i="3"/>
  <c r="D1404" i="3"/>
  <c r="B1404" i="3"/>
  <c r="J1403" i="3"/>
  <c r="I1403" i="3"/>
  <c r="E1403" i="3"/>
  <c r="D1403" i="3"/>
  <c r="B1403" i="3"/>
  <c r="J1402" i="3"/>
  <c r="I1402" i="3"/>
  <c r="E1402" i="3"/>
  <c r="D1402" i="3"/>
  <c r="B1402" i="3"/>
  <c r="J1401" i="3"/>
  <c r="I1401" i="3"/>
  <c r="E1401" i="3"/>
  <c r="D1401" i="3"/>
  <c r="B1401" i="3"/>
  <c r="J1400" i="3"/>
  <c r="I1400" i="3"/>
  <c r="E1400" i="3"/>
  <c r="D1400" i="3"/>
  <c r="B1400" i="3"/>
  <c r="J1399" i="3"/>
  <c r="I1399" i="3"/>
  <c r="E1399" i="3"/>
  <c r="D1399" i="3"/>
  <c r="B1399" i="3"/>
  <c r="J1398" i="3"/>
  <c r="I1398" i="3"/>
  <c r="E1398" i="3"/>
  <c r="D1398" i="3"/>
  <c r="B1398" i="3"/>
  <c r="J1395" i="3"/>
  <c r="A1392" i="3"/>
  <c r="J1391" i="3"/>
  <c r="I1391" i="3"/>
  <c r="E1391" i="3"/>
  <c r="D1391" i="3"/>
  <c r="B1391" i="3"/>
  <c r="J1390" i="3"/>
  <c r="I1390" i="3"/>
  <c r="E1390" i="3"/>
  <c r="D1390" i="3"/>
  <c r="B1390" i="3"/>
  <c r="J1389" i="3"/>
  <c r="I1389" i="3"/>
  <c r="E1389" i="3"/>
  <c r="D1389" i="3"/>
  <c r="B1389" i="3"/>
  <c r="J1388" i="3"/>
  <c r="I1388" i="3"/>
  <c r="E1388" i="3"/>
  <c r="D1388" i="3"/>
  <c r="B1388" i="3"/>
  <c r="J1387" i="3"/>
  <c r="I1387" i="3"/>
  <c r="E1387" i="3"/>
  <c r="D1387" i="3"/>
  <c r="B1387" i="3"/>
  <c r="J1386" i="3"/>
  <c r="I1386" i="3"/>
  <c r="E1386" i="3"/>
  <c r="D1386" i="3"/>
  <c r="B1386" i="3"/>
  <c r="J1385" i="3"/>
  <c r="I1385" i="3"/>
  <c r="E1385" i="3"/>
  <c r="D1385" i="3"/>
  <c r="B1385" i="3"/>
  <c r="J1384" i="3"/>
  <c r="I1384" i="3"/>
  <c r="E1384" i="3"/>
  <c r="D1384" i="3"/>
  <c r="B1384" i="3"/>
  <c r="J1383" i="3"/>
  <c r="I1383" i="3"/>
  <c r="E1383" i="3"/>
  <c r="D1383" i="3"/>
  <c r="B1383" i="3"/>
  <c r="J1382" i="3"/>
  <c r="I1382" i="3"/>
  <c r="E1382" i="3"/>
  <c r="D1382" i="3"/>
  <c r="B1382" i="3"/>
  <c r="J1381" i="3"/>
  <c r="I1381" i="3"/>
  <c r="E1381" i="3"/>
  <c r="D1381" i="3"/>
  <c r="B1381" i="3"/>
  <c r="J1380" i="3"/>
  <c r="I1380" i="3"/>
  <c r="E1380" i="3"/>
  <c r="D1380" i="3"/>
  <c r="B1380" i="3"/>
  <c r="J1379" i="3"/>
  <c r="I1379" i="3"/>
  <c r="E1379" i="3"/>
  <c r="D1379" i="3"/>
  <c r="B1379" i="3"/>
  <c r="J1378" i="3"/>
  <c r="I1378" i="3"/>
  <c r="E1378" i="3"/>
  <c r="D1378" i="3"/>
  <c r="B1378" i="3"/>
  <c r="J1377" i="3"/>
  <c r="I1377" i="3"/>
  <c r="E1377" i="3"/>
  <c r="D1377" i="3"/>
  <c r="B1377" i="3"/>
  <c r="J1374" i="3"/>
  <c r="A1371" i="3"/>
  <c r="J1370" i="3"/>
  <c r="I1370" i="3"/>
  <c r="E1370" i="3"/>
  <c r="D1370" i="3"/>
  <c r="B1370" i="3"/>
  <c r="J1369" i="3"/>
  <c r="I1369" i="3"/>
  <c r="E1369" i="3"/>
  <c r="D1369" i="3"/>
  <c r="B1369" i="3"/>
  <c r="J1368" i="3"/>
  <c r="I1368" i="3"/>
  <c r="E1368" i="3"/>
  <c r="D1368" i="3"/>
  <c r="B1368" i="3"/>
  <c r="J1367" i="3"/>
  <c r="I1367" i="3"/>
  <c r="E1367" i="3"/>
  <c r="D1367" i="3"/>
  <c r="B1367" i="3"/>
  <c r="J1366" i="3"/>
  <c r="I1366" i="3"/>
  <c r="E1366" i="3"/>
  <c r="D1366" i="3"/>
  <c r="B1366" i="3"/>
  <c r="J1365" i="3"/>
  <c r="I1365" i="3"/>
  <c r="E1365" i="3"/>
  <c r="D1365" i="3"/>
  <c r="B1365" i="3"/>
  <c r="J1364" i="3"/>
  <c r="I1364" i="3"/>
  <c r="E1364" i="3"/>
  <c r="D1364" i="3"/>
  <c r="B1364" i="3"/>
  <c r="J1363" i="3"/>
  <c r="I1363" i="3"/>
  <c r="E1363" i="3"/>
  <c r="D1363" i="3"/>
  <c r="B1363" i="3"/>
  <c r="J1362" i="3"/>
  <c r="I1362" i="3"/>
  <c r="E1362" i="3"/>
  <c r="D1362" i="3"/>
  <c r="B1362" i="3"/>
  <c r="J1361" i="3"/>
  <c r="I1361" i="3"/>
  <c r="E1361" i="3"/>
  <c r="D1361" i="3"/>
  <c r="B1361" i="3"/>
  <c r="J1360" i="3"/>
  <c r="I1360" i="3"/>
  <c r="E1360" i="3"/>
  <c r="D1360" i="3"/>
  <c r="B1360" i="3"/>
  <c r="J1359" i="3"/>
  <c r="I1359" i="3"/>
  <c r="E1359" i="3"/>
  <c r="D1359" i="3"/>
  <c r="B1359" i="3"/>
  <c r="J1358" i="3"/>
  <c r="I1358" i="3"/>
  <c r="E1358" i="3"/>
  <c r="D1358" i="3"/>
  <c r="B1358" i="3"/>
  <c r="J1357" i="3"/>
  <c r="I1357" i="3"/>
  <c r="E1357" i="3"/>
  <c r="D1357" i="3"/>
  <c r="B1357" i="3"/>
  <c r="J1356" i="3"/>
  <c r="I1356" i="3"/>
  <c r="E1356" i="3"/>
  <c r="D1356" i="3"/>
  <c r="B1356" i="3"/>
  <c r="J1353" i="3"/>
  <c r="A1350" i="3"/>
  <c r="J1349" i="3"/>
  <c r="I1349" i="3"/>
  <c r="E1349" i="3"/>
  <c r="D1349" i="3"/>
  <c r="B1349" i="3"/>
  <c r="J1348" i="3"/>
  <c r="I1348" i="3"/>
  <c r="E1348" i="3"/>
  <c r="D1348" i="3"/>
  <c r="B1348" i="3"/>
  <c r="J1347" i="3"/>
  <c r="I1347" i="3"/>
  <c r="E1347" i="3"/>
  <c r="D1347" i="3"/>
  <c r="B1347" i="3"/>
  <c r="J1346" i="3"/>
  <c r="I1346" i="3"/>
  <c r="E1346" i="3"/>
  <c r="D1346" i="3"/>
  <c r="B1346" i="3"/>
  <c r="J1345" i="3"/>
  <c r="I1345" i="3"/>
  <c r="E1345" i="3"/>
  <c r="D1345" i="3"/>
  <c r="B1345" i="3"/>
  <c r="J1344" i="3"/>
  <c r="I1344" i="3"/>
  <c r="E1344" i="3"/>
  <c r="D1344" i="3"/>
  <c r="B1344" i="3"/>
  <c r="J1343" i="3"/>
  <c r="I1343" i="3"/>
  <c r="E1343" i="3"/>
  <c r="D1343" i="3"/>
  <c r="B1343" i="3"/>
  <c r="J1342" i="3"/>
  <c r="I1342" i="3"/>
  <c r="E1342" i="3"/>
  <c r="D1342" i="3"/>
  <c r="B1342" i="3"/>
  <c r="J1341" i="3"/>
  <c r="I1341" i="3"/>
  <c r="E1341" i="3"/>
  <c r="D1341" i="3"/>
  <c r="B1341" i="3"/>
  <c r="J1340" i="3"/>
  <c r="I1340" i="3"/>
  <c r="E1340" i="3"/>
  <c r="D1340" i="3"/>
  <c r="B1340" i="3"/>
  <c r="J1339" i="3"/>
  <c r="I1339" i="3"/>
  <c r="E1339" i="3"/>
  <c r="D1339" i="3"/>
  <c r="B1339" i="3"/>
  <c r="J1338" i="3"/>
  <c r="I1338" i="3"/>
  <c r="E1338" i="3"/>
  <c r="D1338" i="3"/>
  <c r="B1338" i="3"/>
  <c r="J1337" i="3"/>
  <c r="I1337" i="3"/>
  <c r="E1337" i="3"/>
  <c r="D1337" i="3"/>
  <c r="B1337" i="3"/>
  <c r="J1336" i="3"/>
  <c r="I1336" i="3"/>
  <c r="E1336" i="3"/>
  <c r="D1336" i="3"/>
  <c r="B1336" i="3"/>
  <c r="J1335" i="3"/>
  <c r="I1335" i="3"/>
  <c r="E1335" i="3"/>
  <c r="D1335" i="3"/>
  <c r="B1335" i="3"/>
  <c r="J1332" i="3"/>
  <c r="A1329" i="3"/>
  <c r="J1328" i="3"/>
  <c r="I1328" i="3"/>
  <c r="E1328" i="3"/>
  <c r="D1328" i="3"/>
  <c r="B1328" i="3"/>
  <c r="J1327" i="3"/>
  <c r="I1327" i="3"/>
  <c r="E1327" i="3"/>
  <c r="D1327" i="3"/>
  <c r="B1327" i="3"/>
  <c r="J1326" i="3"/>
  <c r="I1326" i="3"/>
  <c r="E1326" i="3"/>
  <c r="D1326" i="3"/>
  <c r="B1326" i="3"/>
  <c r="J1325" i="3"/>
  <c r="I1325" i="3"/>
  <c r="E1325" i="3"/>
  <c r="D1325" i="3"/>
  <c r="B1325" i="3"/>
  <c r="J1324" i="3"/>
  <c r="I1324" i="3"/>
  <c r="E1324" i="3"/>
  <c r="D1324" i="3"/>
  <c r="B1324" i="3"/>
  <c r="J1323" i="3"/>
  <c r="I1323" i="3"/>
  <c r="E1323" i="3"/>
  <c r="D1323" i="3"/>
  <c r="B1323" i="3"/>
  <c r="J1322" i="3"/>
  <c r="I1322" i="3"/>
  <c r="E1322" i="3"/>
  <c r="D1322" i="3"/>
  <c r="B1322" i="3"/>
  <c r="J1321" i="3"/>
  <c r="I1321" i="3"/>
  <c r="E1321" i="3"/>
  <c r="D1321" i="3"/>
  <c r="B1321" i="3"/>
  <c r="J1320" i="3"/>
  <c r="I1320" i="3"/>
  <c r="E1320" i="3"/>
  <c r="D1320" i="3"/>
  <c r="B1320" i="3"/>
  <c r="J1319" i="3"/>
  <c r="I1319" i="3"/>
  <c r="E1319" i="3"/>
  <c r="D1319" i="3"/>
  <c r="B1319" i="3"/>
  <c r="J1318" i="3"/>
  <c r="I1318" i="3"/>
  <c r="E1318" i="3"/>
  <c r="D1318" i="3"/>
  <c r="B1318" i="3"/>
  <c r="J1317" i="3"/>
  <c r="I1317" i="3"/>
  <c r="E1317" i="3"/>
  <c r="D1317" i="3"/>
  <c r="B1317" i="3"/>
  <c r="J1316" i="3"/>
  <c r="I1316" i="3"/>
  <c r="E1316" i="3"/>
  <c r="D1316" i="3"/>
  <c r="B1316" i="3"/>
  <c r="J1315" i="3"/>
  <c r="I1315" i="3"/>
  <c r="E1315" i="3"/>
  <c r="D1315" i="3"/>
  <c r="B1315" i="3"/>
  <c r="J1314" i="3"/>
  <c r="I1314" i="3"/>
  <c r="E1314" i="3"/>
  <c r="D1314" i="3"/>
  <c r="B1314" i="3"/>
  <c r="J1311" i="3"/>
  <c r="A1308" i="3"/>
  <c r="J1307" i="3"/>
  <c r="I1307" i="3"/>
  <c r="E1307" i="3"/>
  <c r="D1307" i="3"/>
  <c r="B1307" i="3"/>
  <c r="J1306" i="3"/>
  <c r="I1306" i="3"/>
  <c r="E1306" i="3"/>
  <c r="D1306" i="3"/>
  <c r="B1306" i="3"/>
  <c r="J1305" i="3"/>
  <c r="I1305" i="3"/>
  <c r="E1305" i="3"/>
  <c r="D1305" i="3"/>
  <c r="B1305" i="3"/>
  <c r="J1304" i="3"/>
  <c r="I1304" i="3"/>
  <c r="E1304" i="3"/>
  <c r="D1304" i="3"/>
  <c r="B1304" i="3"/>
  <c r="J1303" i="3"/>
  <c r="I1303" i="3"/>
  <c r="E1303" i="3"/>
  <c r="D1303" i="3"/>
  <c r="B1303" i="3"/>
  <c r="J1302" i="3"/>
  <c r="I1302" i="3"/>
  <c r="E1302" i="3"/>
  <c r="D1302" i="3"/>
  <c r="B1302" i="3"/>
  <c r="J1301" i="3"/>
  <c r="I1301" i="3"/>
  <c r="E1301" i="3"/>
  <c r="D1301" i="3"/>
  <c r="B1301" i="3"/>
  <c r="J1300" i="3"/>
  <c r="I1300" i="3"/>
  <c r="E1300" i="3"/>
  <c r="D1300" i="3"/>
  <c r="B1300" i="3"/>
  <c r="J1299" i="3"/>
  <c r="I1299" i="3"/>
  <c r="E1299" i="3"/>
  <c r="D1299" i="3"/>
  <c r="B1299" i="3"/>
  <c r="J1298" i="3"/>
  <c r="I1298" i="3"/>
  <c r="E1298" i="3"/>
  <c r="D1298" i="3"/>
  <c r="B1298" i="3"/>
  <c r="J1297" i="3"/>
  <c r="I1297" i="3"/>
  <c r="E1297" i="3"/>
  <c r="D1297" i="3"/>
  <c r="B1297" i="3"/>
  <c r="J1296" i="3"/>
  <c r="I1296" i="3"/>
  <c r="E1296" i="3"/>
  <c r="D1296" i="3"/>
  <c r="B1296" i="3"/>
  <c r="J1295" i="3"/>
  <c r="I1295" i="3"/>
  <c r="E1295" i="3"/>
  <c r="D1295" i="3"/>
  <c r="B1295" i="3"/>
  <c r="J1294" i="3"/>
  <c r="I1294" i="3"/>
  <c r="E1294" i="3"/>
  <c r="D1294" i="3"/>
  <c r="B1294" i="3"/>
  <c r="J1293" i="3"/>
  <c r="I1293" i="3"/>
  <c r="E1293" i="3"/>
  <c r="D1293" i="3"/>
  <c r="B1293" i="3"/>
  <c r="J1290" i="3"/>
  <c r="A1287" i="3"/>
  <c r="J1286" i="3"/>
  <c r="I1286" i="3"/>
  <c r="E1286" i="3"/>
  <c r="D1286" i="3"/>
  <c r="B1286" i="3"/>
  <c r="J1285" i="3"/>
  <c r="I1285" i="3"/>
  <c r="E1285" i="3"/>
  <c r="D1285" i="3"/>
  <c r="B1285" i="3"/>
  <c r="J1284" i="3"/>
  <c r="I1284" i="3"/>
  <c r="E1284" i="3"/>
  <c r="D1284" i="3"/>
  <c r="B1284" i="3"/>
  <c r="J1283" i="3"/>
  <c r="I1283" i="3"/>
  <c r="E1283" i="3"/>
  <c r="D1283" i="3"/>
  <c r="B1283" i="3"/>
  <c r="J1282" i="3"/>
  <c r="I1282" i="3"/>
  <c r="E1282" i="3"/>
  <c r="D1282" i="3"/>
  <c r="B1282" i="3"/>
  <c r="J1281" i="3"/>
  <c r="I1281" i="3"/>
  <c r="E1281" i="3"/>
  <c r="D1281" i="3"/>
  <c r="B1281" i="3"/>
  <c r="J1280" i="3"/>
  <c r="I1280" i="3"/>
  <c r="E1280" i="3"/>
  <c r="D1280" i="3"/>
  <c r="B1280" i="3"/>
  <c r="J1279" i="3"/>
  <c r="I1279" i="3"/>
  <c r="E1279" i="3"/>
  <c r="D1279" i="3"/>
  <c r="B1279" i="3"/>
  <c r="J1278" i="3"/>
  <c r="I1278" i="3"/>
  <c r="E1278" i="3"/>
  <c r="D1278" i="3"/>
  <c r="B1278" i="3"/>
  <c r="J1277" i="3"/>
  <c r="I1277" i="3"/>
  <c r="E1277" i="3"/>
  <c r="D1277" i="3"/>
  <c r="B1277" i="3"/>
  <c r="J1276" i="3"/>
  <c r="I1276" i="3"/>
  <c r="E1276" i="3"/>
  <c r="D1276" i="3"/>
  <c r="B1276" i="3"/>
  <c r="J1275" i="3"/>
  <c r="I1275" i="3"/>
  <c r="E1275" i="3"/>
  <c r="D1275" i="3"/>
  <c r="B1275" i="3"/>
  <c r="J1274" i="3"/>
  <c r="I1274" i="3"/>
  <c r="E1274" i="3"/>
  <c r="D1274" i="3"/>
  <c r="B1274" i="3"/>
  <c r="J1273" i="3"/>
  <c r="I1273" i="3"/>
  <c r="E1273" i="3"/>
  <c r="D1273" i="3"/>
  <c r="B1273" i="3"/>
  <c r="J1272" i="3"/>
  <c r="I1272" i="3"/>
  <c r="E1272" i="3"/>
  <c r="D1272" i="3"/>
  <c r="B1272" i="3"/>
  <c r="J1269" i="3"/>
  <c r="A1266" i="3"/>
  <c r="J1265" i="3"/>
  <c r="I1265" i="3"/>
  <c r="E1265" i="3"/>
  <c r="D1265" i="3"/>
  <c r="B1265" i="3"/>
  <c r="J1264" i="3"/>
  <c r="I1264" i="3"/>
  <c r="E1264" i="3"/>
  <c r="D1264" i="3"/>
  <c r="B1264" i="3"/>
  <c r="J1263" i="3"/>
  <c r="I1263" i="3"/>
  <c r="E1263" i="3"/>
  <c r="D1263" i="3"/>
  <c r="B1263" i="3"/>
  <c r="J1262" i="3"/>
  <c r="I1262" i="3"/>
  <c r="E1262" i="3"/>
  <c r="D1262" i="3"/>
  <c r="B1262" i="3"/>
  <c r="J1261" i="3"/>
  <c r="I1261" i="3"/>
  <c r="E1261" i="3"/>
  <c r="D1261" i="3"/>
  <c r="B1261" i="3"/>
  <c r="J1260" i="3"/>
  <c r="I1260" i="3"/>
  <c r="E1260" i="3"/>
  <c r="D1260" i="3"/>
  <c r="B1260" i="3"/>
  <c r="J1259" i="3"/>
  <c r="I1259" i="3"/>
  <c r="E1259" i="3"/>
  <c r="D1259" i="3"/>
  <c r="B1259" i="3"/>
  <c r="J1258" i="3"/>
  <c r="I1258" i="3"/>
  <c r="E1258" i="3"/>
  <c r="D1258" i="3"/>
  <c r="B1258" i="3"/>
  <c r="J1257" i="3"/>
  <c r="I1257" i="3"/>
  <c r="E1257" i="3"/>
  <c r="D1257" i="3"/>
  <c r="B1257" i="3"/>
  <c r="J1256" i="3"/>
  <c r="I1256" i="3"/>
  <c r="E1256" i="3"/>
  <c r="D1256" i="3"/>
  <c r="B1256" i="3"/>
  <c r="J1255" i="3"/>
  <c r="I1255" i="3"/>
  <c r="E1255" i="3"/>
  <c r="D1255" i="3"/>
  <c r="B1255" i="3"/>
  <c r="J1254" i="3"/>
  <c r="I1254" i="3"/>
  <c r="E1254" i="3"/>
  <c r="D1254" i="3"/>
  <c r="B1254" i="3"/>
  <c r="J1253" i="3"/>
  <c r="I1253" i="3"/>
  <c r="E1253" i="3"/>
  <c r="D1253" i="3"/>
  <c r="B1253" i="3"/>
  <c r="J1252" i="3"/>
  <c r="I1252" i="3"/>
  <c r="E1252" i="3"/>
  <c r="D1252" i="3"/>
  <c r="B1252" i="3"/>
  <c r="J1251" i="3"/>
  <c r="I1251" i="3"/>
  <c r="E1251" i="3"/>
  <c r="D1251" i="3"/>
  <c r="B1251" i="3"/>
  <c r="J1248" i="3"/>
  <c r="A1245" i="3"/>
  <c r="J1244" i="3"/>
  <c r="I1244" i="3"/>
  <c r="E1244" i="3"/>
  <c r="D1244" i="3"/>
  <c r="B1244" i="3"/>
  <c r="J1243" i="3"/>
  <c r="I1243" i="3"/>
  <c r="E1243" i="3"/>
  <c r="D1243" i="3"/>
  <c r="B1243" i="3"/>
  <c r="J1242" i="3"/>
  <c r="I1242" i="3"/>
  <c r="E1242" i="3"/>
  <c r="D1242" i="3"/>
  <c r="B1242" i="3"/>
  <c r="J1241" i="3"/>
  <c r="I1241" i="3"/>
  <c r="E1241" i="3"/>
  <c r="D1241" i="3"/>
  <c r="B1241" i="3"/>
  <c r="J1240" i="3"/>
  <c r="I1240" i="3"/>
  <c r="E1240" i="3"/>
  <c r="D1240" i="3"/>
  <c r="B1240" i="3"/>
  <c r="J1239" i="3"/>
  <c r="I1239" i="3"/>
  <c r="E1239" i="3"/>
  <c r="D1239" i="3"/>
  <c r="B1239" i="3"/>
  <c r="J1238" i="3"/>
  <c r="I1238" i="3"/>
  <c r="E1238" i="3"/>
  <c r="D1238" i="3"/>
  <c r="B1238" i="3"/>
  <c r="J1237" i="3"/>
  <c r="I1237" i="3"/>
  <c r="E1237" i="3"/>
  <c r="D1237" i="3"/>
  <c r="B1237" i="3"/>
  <c r="J1236" i="3"/>
  <c r="I1236" i="3"/>
  <c r="E1236" i="3"/>
  <c r="D1236" i="3"/>
  <c r="B1236" i="3"/>
  <c r="J1235" i="3"/>
  <c r="I1235" i="3"/>
  <c r="E1235" i="3"/>
  <c r="D1235" i="3"/>
  <c r="B1235" i="3"/>
  <c r="J1234" i="3"/>
  <c r="I1234" i="3"/>
  <c r="E1234" i="3"/>
  <c r="D1234" i="3"/>
  <c r="B1234" i="3"/>
  <c r="J1233" i="3"/>
  <c r="I1233" i="3"/>
  <c r="E1233" i="3"/>
  <c r="D1233" i="3"/>
  <c r="B1233" i="3"/>
  <c r="J1232" i="3"/>
  <c r="I1232" i="3"/>
  <c r="E1232" i="3"/>
  <c r="D1232" i="3"/>
  <c r="B1232" i="3"/>
  <c r="J1231" i="3"/>
  <c r="I1231" i="3"/>
  <c r="E1231" i="3"/>
  <c r="D1231" i="3"/>
  <c r="B1231" i="3"/>
  <c r="J1230" i="3"/>
  <c r="I1230" i="3"/>
  <c r="E1230" i="3"/>
  <c r="D1230" i="3"/>
  <c r="B1230" i="3"/>
  <c r="J1227" i="3"/>
  <c r="A1224" i="3"/>
  <c r="J1223" i="3"/>
  <c r="I1223" i="3"/>
  <c r="E1223" i="3"/>
  <c r="D1223" i="3"/>
  <c r="B1223" i="3"/>
  <c r="J1222" i="3"/>
  <c r="I1222" i="3"/>
  <c r="E1222" i="3"/>
  <c r="D1222" i="3"/>
  <c r="B1222" i="3"/>
  <c r="J1221" i="3"/>
  <c r="I1221" i="3"/>
  <c r="E1221" i="3"/>
  <c r="D1221" i="3"/>
  <c r="B1221" i="3"/>
  <c r="J1220" i="3"/>
  <c r="I1220" i="3"/>
  <c r="E1220" i="3"/>
  <c r="D1220" i="3"/>
  <c r="B1220" i="3"/>
  <c r="J1219" i="3"/>
  <c r="I1219" i="3"/>
  <c r="E1219" i="3"/>
  <c r="D1219" i="3"/>
  <c r="B1219" i="3"/>
  <c r="J1218" i="3"/>
  <c r="I1218" i="3"/>
  <c r="E1218" i="3"/>
  <c r="D1218" i="3"/>
  <c r="B1218" i="3"/>
  <c r="J1217" i="3"/>
  <c r="I1217" i="3"/>
  <c r="E1217" i="3"/>
  <c r="D1217" i="3"/>
  <c r="B1217" i="3"/>
  <c r="J1216" i="3"/>
  <c r="I1216" i="3"/>
  <c r="E1216" i="3"/>
  <c r="D1216" i="3"/>
  <c r="B1216" i="3"/>
  <c r="J1215" i="3"/>
  <c r="I1215" i="3"/>
  <c r="E1215" i="3"/>
  <c r="D1215" i="3"/>
  <c r="B1215" i="3"/>
  <c r="J1214" i="3"/>
  <c r="I1214" i="3"/>
  <c r="E1214" i="3"/>
  <c r="D1214" i="3"/>
  <c r="B1214" i="3"/>
  <c r="J1213" i="3"/>
  <c r="I1213" i="3"/>
  <c r="E1213" i="3"/>
  <c r="D1213" i="3"/>
  <c r="B1213" i="3"/>
  <c r="J1212" i="3"/>
  <c r="I1212" i="3"/>
  <c r="E1212" i="3"/>
  <c r="D1212" i="3"/>
  <c r="B1212" i="3"/>
  <c r="J1211" i="3"/>
  <c r="I1211" i="3"/>
  <c r="E1211" i="3"/>
  <c r="D1211" i="3"/>
  <c r="B1211" i="3"/>
  <c r="J1210" i="3"/>
  <c r="I1210" i="3"/>
  <c r="E1210" i="3"/>
  <c r="D1210" i="3"/>
  <c r="B1210" i="3"/>
  <c r="J1209" i="3"/>
  <c r="I1209" i="3"/>
  <c r="E1209" i="3"/>
  <c r="D1209" i="3"/>
  <c r="B1209" i="3"/>
  <c r="J1206" i="3"/>
  <c r="A1203" i="3"/>
  <c r="J1202" i="3"/>
  <c r="I1202" i="3"/>
  <c r="E1202" i="3"/>
  <c r="D1202" i="3"/>
  <c r="B1202" i="3"/>
  <c r="J1201" i="3"/>
  <c r="I1201" i="3"/>
  <c r="E1201" i="3"/>
  <c r="D1201" i="3"/>
  <c r="B1201" i="3"/>
  <c r="J1200" i="3"/>
  <c r="I1200" i="3"/>
  <c r="E1200" i="3"/>
  <c r="D1200" i="3"/>
  <c r="B1200" i="3"/>
  <c r="J1199" i="3"/>
  <c r="I1199" i="3"/>
  <c r="E1199" i="3"/>
  <c r="D1199" i="3"/>
  <c r="B1199" i="3"/>
  <c r="J1198" i="3"/>
  <c r="I1198" i="3"/>
  <c r="E1198" i="3"/>
  <c r="D1198" i="3"/>
  <c r="B1198" i="3"/>
  <c r="J1197" i="3"/>
  <c r="I1197" i="3"/>
  <c r="E1197" i="3"/>
  <c r="D1197" i="3"/>
  <c r="B1197" i="3"/>
  <c r="J1196" i="3"/>
  <c r="I1196" i="3"/>
  <c r="E1196" i="3"/>
  <c r="D1196" i="3"/>
  <c r="B1196" i="3"/>
  <c r="J1195" i="3"/>
  <c r="I1195" i="3"/>
  <c r="E1195" i="3"/>
  <c r="D1195" i="3"/>
  <c r="B1195" i="3"/>
  <c r="J1194" i="3"/>
  <c r="I1194" i="3"/>
  <c r="E1194" i="3"/>
  <c r="D1194" i="3"/>
  <c r="B1194" i="3"/>
  <c r="J1193" i="3"/>
  <c r="I1193" i="3"/>
  <c r="E1193" i="3"/>
  <c r="D1193" i="3"/>
  <c r="B1193" i="3"/>
  <c r="J1192" i="3"/>
  <c r="I1192" i="3"/>
  <c r="E1192" i="3"/>
  <c r="D1192" i="3"/>
  <c r="B1192" i="3"/>
  <c r="J1191" i="3"/>
  <c r="I1191" i="3"/>
  <c r="E1191" i="3"/>
  <c r="D1191" i="3"/>
  <c r="B1191" i="3"/>
  <c r="J1190" i="3"/>
  <c r="I1190" i="3"/>
  <c r="E1190" i="3"/>
  <c r="D1190" i="3"/>
  <c r="B1190" i="3"/>
  <c r="J1189" i="3"/>
  <c r="I1189" i="3"/>
  <c r="E1189" i="3"/>
  <c r="D1189" i="3"/>
  <c r="B1189" i="3"/>
  <c r="J1188" i="3"/>
  <c r="I1188" i="3"/>
  <c r="E1188" i="3"/>
  <c r="D1188" i="3"/>
  <c r="B1188" i="3"/>
  <c r="J1185" i="3"/>
  <c r="A1182" i="3"/>
  <c r="J1181" i="3"/>
  <c r="I1181" i="3"/>
  <c r="E1181" i="3"/>
  <c r="D1181" i="3"/>
  <c r="B1181" i="3"/>
  <c r="J1180" i="3"/>
  <c r="I1180" i="3"/>
  <c r="E1180" i="3"/>
  <c r="D1180" i="3"/>
  <c r="B1180" i="3"/>
  <c r="J1179" i="3"/>
  <c r="I1179" i="3"/>
  <c r="E1179" i="3"/>
  <c r="D1179" i="3"/>
  <c r="B1179" i="3"/>
  <c r="J1178" i="3"/>
  <c r="I1178" i="3"/>
  <c r="E1178" i="3"/>
  <c r="D1178" i="3"/>
  <c r="B1178" i="3"/>
  <c r="J1177" i="3"/>
  <c r="I1177" i="3"/>
  <c r="E1177" i="3"/>
  <c r="D1177" i="3"/>
  <c r="B1177" i="3"/>
  <c r="J1176" i="3"/>
  <c r="I1176" i="3"/>
  <c r="E1176" i="3"/>
  <c r="D1176" i="3"/>
  <c r="B1176" i="3"/>
  <c r="J1175" i="3"/>
  <c r="I1175" i="3"/>
  <c r="E1175" i="3"/>
  <c r="D1175" i="3"/>
  <c r="B1175" i="3"/>
  <c r="J1174" i="3"/>
  <c r="I1174" i="3"/>
  <c r="E1174" i="3"/>
  <c r="D1174" i="3"/>
  <c r="B1174" i="3"/>
  <c r="J1173" i="3"/>
  <c r="I1173" i="3"/>
  <c r="E1173" i="3"/>
  <c r="D1173" i="3"/>
  <c r="B1173" i="3"/>
  <c r="J1172" i="3"/>
  <c r="I1172" i="3"/>
  <c r="E1172" i="3"/>
  <c r="D1172" i="3"/>
  <c r="B1172" i="3"/>
  <c r="J1171" i="3"/>
  <c r="I1171" i="3"/>
  <c r="E1171" i="3"/>
  <c r="D1171" i="3"/>
  <c r="B1171" i="3"/>
  <c r="J1170" i="3"/>
  <c r="I1170" i="3"/>
  <c r="E1170" i="3"/>
  <c r="D1170" i="3"/>
  <c r="B1170" i="3"/>
  <c r="J1169" i="3"/>
  <c r="I1169" i="3"/>
  <c r="E1169" i="3"/>
  <c r="D1169" i="3"/>
  <c r="B1169" i="3"/>
  <c r="J1168" i="3"/>
  <c r="I1168" i="3"/>
  <c r="E1168" i="3"/>
  <c r="D1168" i="3"/>
  <c r="B1168" i="3"/>
  <c r="J1167" i="3"/>
  <c r="I1167" i="3"/>
  <c r="E1167" i="3"/>
  <c r="D1167" i="3"/>
  <c r="B1167" i="3"/>
  <c r="J1164" i="3"/>
  <c r="A1161" i="3"/>
  <c r="J1160" i="3"/>
  <c r="I1160" i="3"/>
  <c r="E1160" i="3"/>
  <c r="D1160" i="3"/>
  <c r="B1160" i="3"/>
  <c r="J1159" i="3"/>
  <c r="I1159" i="3"/>
  <c r="E1159" i="3"/>
  <c r="D1159" i="3"/>
  <c r="B1159" i="3"/>
  <c r="J1158" i="3"/>
  <c r="I1158" i="3"/>
  <c r="E1158" i="3"/>
  <c r="D1158" i="3"/>
  <c r="B1158" i="3"/>
  <c r="J1157" i="3"/>
  <c r="I1157" i="3"/>
  <c r="E1157" i="3"/>
  <c r="D1157" i="3"/>
  <c r="B1157" i="3"/>
  <c r="J1156" i="3"/>
  <c r="I1156" i="3"/>
  <c r="E1156" i="3"/>
  <c r="D1156" i="3"/>
  <c r="B1156" i="3"/>
  <c r="J1155" i="3"/>
  <c r="I1155" i="3"/>
  <c r="E1155" i="3"/>
  <c r="D1155" i="3"/>
  <c r="B1155" i="3"/>
  <c r="J1154" i="3"/>
  <c r="I1154" i="3"/>
  <c r="E1154" i="3"/>
  <c r="D1154" i="3"/>
  <c r="B1154" i="3"/>
  <c r="J1153" i="3"/>
  <c r="I1153" i="3"/>
  <c r="E1153" i="3"/>
  <c r="D1153" i="3"/>
  <c r="B1153" i="3"/>
  <c r="J1152" i="3"/>
  <c r="I1152" i="3"/>
  <c r="E1152" i="3"/>
  <c r="D1152" i="3"/>
  <c r="B1152" i="3"/>
  <c r="J1151" i="3"/>
  <c r="I1151" i="3"/>
  <c r="E1151" i="3"/>
  <c r="D1151" i="3"/>
  <c r="B1151" i="3"/>
  <c r="J1150" i="3"/>
  <c r="I1150" i="3"/>
  <c r="E1150" i="3"/>
  <c r="D1150" i="3"/>
  <c r="B1150" i="3"/>
  <c r="J1149" i="3"/>
  <c r="I1149" i="3"/>
  <c r="E1149" i="3"/>
  <c r="D1149" i="3"/>
  <c r="B1149" i="3"/>
  <c r="J1148" i="3"/>
  <c r="I1148" i="3"/>
  <c r="E1148" i="3"/>
  <c r="D1148" i="3"/>
  <c r="B1148" i="3"/>
  <c r="J1147" i="3"/>
  <c r="I1147" i="3"/>
  <c r="E1147" i="3"/>
  <c r="D1147" i="3"/>
  <c r="B1147" i="3"/>
  <c r="J1146" i="3"/>
  <c r="I1146" i="3"/>
  <c r="E1146" i="3"/>
  <c r="D1146" i="3"/>
  <c r="B1146" i="3"/>
  <c r="J1143" i="3"/>
  <c r="A1140" i="3"/>
  <c r="J1139" i="3"/>
  <c r="I1139" i="3"/>
  <c r="E1139" i="3"/>
  <c r="D1139" i="3"/>
  <c r="B1139" i="3"/>
  <c r="J1138" i="3"/>
  <c r="I1138" i="3"/>
  <c r="E1138" i="3"/>
  <c r="D1138" i="3"/>
  <c r="B1138" i="3"/>
  <c r="J1137" i="3"/>
  <c r="I1137" i="3"/>
  <c r="E1137" i="3"/>
  <c r="D1137" i="3"/>
  <c r="B1137" i="3"/>
  <c r="J1136" i="3"/>
  <c r="I1136" i="3"/>
  <c r="E1136" i="3"/>
  <c r="D1136" i="3"/>
  <c r="B1136" i="3"/>
  <c r="J1135" i="3"/>
  <c r="I1135" i="3"/>
  <c r="E1135" i="3"/>
  <c r="D1135" i="3"/>
  <c r="B1135" i="3"/>
  <c r="J1134" i="3"/>
  <c r="I1134" i="3"/>
  <c r="E1134" i="3"/>
  <c r="D1134" i="3"/>
  <c r="B1134" i="3"/>
  <c r="J1133" i="3"/>
  <c r="I1133" i="3"/>
  <c r="E1133" i="3"/>
  <c r="D1133" i="3"/>
  <c r="B1133" i="3"/>
  <c r="J1132" i="3"/>
  <c r="I1132" i="3"/>
  <c r="E1132" i="3"/>
  <c r="D1132" i="3"/>
  <c r="B1132" i="3"/>
  <c r="J1131" i="3"/>
  <c r="I1131" i="3"/>
  <c r="E1131" i="3"/>
  <c r="D1131" i="3"/>
  <c r="B1131" i="3"/>
  <c r="J1130" i="3"/>
  <c r="I1130" i="3"/>
  <c r="E1130" i="3"/>
  <c r="D1130" i="3"/>
  <c r="B1130" i="3"/>
  <c r="J1129" i="3"/>
  <c r="I1129" i="3"/>
  <c r="E1129" i="3"/>
  <c r="D1129" i="3"/>
  <c r="B1129" i="3"/>
  <c r="J1128" i="3"/>
  <c r="I1128" i="3"/>
  <c r="E1128" i="3"/>
  <c r="D1128" i="3"/>
  <c r="B1128" i="3"/>
  <c r="J1127" i="3"/>
  <c r="I1127" i="3"/>
  <c r="E1127" i="3"/>
  <c r="D1127" i="3"/>
  <c r="B1127" i="3"/>
  <c r="J1126" i="3"/>
  <c r="I1126" i="3"/>
  <c r="E1126" i="3"/>
  <c r="D1126" i="3"/>
  <c r="B1126" i="3"/>
  <c r="J1125" i="3"/>
  <c r="I1125" i="3"/>
  <c r="E1125" i="3"/>
  <c r="D1125" i="3"/>
  <c r="B1125" i="3"/>
  <c r="J1122" i="3"/>
  <c r="A1119" i="3"/>
  <c r="J1118" i="3"/>
  <c r="I1118" i="3"/>
  <c r="E1118" i="3"/>
  <c r="D1118" i="3"/>
  <c r="B1118" i="3"/>
  <c r="J1117" i="3"/>
  <c r="I1117" i="3"/>
  <c r="E1117" i="3"/>
  <c r="D1117" i="3"/>
  <c r="B1117" i="3"/>
  <c r="J1116" i="3"/>
  <c r="I1116" i="3"/>
  <c r="E1116" i="3"/>
  <c r="D1116" i="3"/>
  <c r="B1116" i="3"/>
  <c r="J1115" i="3"/>
  <c r="I1115" i="3"/>
  <c r="E1115" i="3"/>
  <c r="D1115" i="3"/>
  <c r="B1115" i="3"/>
  <c r="J1114" i="3"/>
  <c r="I1114" i="3"/>
  <c r="E1114" i="3"/>
  <c r="D1114" i="3"/>
  <c r="B1114" i="3"/>
  <c r="J1113" i="3"/>
  <c r="I1113" i="3"/>
  <c r="E1113" i="3"/>
  <c r="D1113" i="3"/>
  <c r="B1113" i="3"/>
  <c r="J1112" i="3"/>
  <c r="I1112" i="3"/>
  <c r="E1112" i="3"/>
  <c r="D1112" i="3"/>
  <c r="B1112" i="3"/>
  <c r="J1111" i="3"/>
  <c r="I1111" i="3"/>
  <c r="E1111" i="3"/>
  <c r="D1111" i="3"/>
  <c r="B1111" i="3"/>
  <c r="J1110" i="3"/>
  <c r="I1110" i="3"/>
  <c r="E1110" i="3"/>
  <c r="D1110" i="3"/>
  <c r="B1110" i="3"/>
  <c r="J1109" i="3"/>
  <c r="I1109" i="3"/>
  <c r="E1109" i="3"/>
  <c r="D1109" i="3"/>
  <c r="B1109" i="3"/>
  <c r="J1108" i="3"/>
  <c r="I1108" i="3"/>
  <c r="E1108" i="3"/>
  <c r="D1108" i="3"/>
  <c r="B1108" i="3"/>
  <c r="J1107" i="3"/>
  <c r="I1107" i="3"/>
  <c r="E1107" i="3"/>
  <c r="D1107" i="3"/>
  <c r="B1107" i="3"/>
  <c r="J1106" i="3"/>
  <c r="I1106" i="3"/>
  <c r="E1106" i="3"/>
  <c r="D1106" i="3"/>
  <c r="B1106" i="3"/>
  <c r="J1105" i="3"/>
  <c r="I1105" i="3"/>
  <c r="E1105" i="3"/>
  <c r="D1105" i="3"/>
  <c r="B1105" i="3"/>
  <c r="J1104" i="3"/>
  <c r="I1104" i="3"/>
  <c r="E1104" i="3"/>
  <c r="D1104" i="3"/>
  <c r="B1104" i="3"/>
  <c r="J1101" i="3"/>
  <c r="A1098" i="3"/>
  <c r="J1097" i="3"/>
  <c r="I1097" i="3"/>
  <c r="E1097" i="3"/>
  <c r="D1097" i="3"/>
  <c r="B1097" i="3"/>
  <c r="J1096" i="3"/>
  <c r="I1096" i="3"/>
  <c r="E1096" i="3"/>
  <c r="D1096" i="3"/>
  <c r="B1096" i="3"/>
  <c r="J1095" i="3"/>
  <c r="I1095" i="3"/>
  <c r="E1095" i="3"/>
  <c r="D1095" i="3"/>
  <c r="B1095" i="3"/>
  <c r="J1094" i="3"/>
  <c r="I1094" i="3"/>
  <c r="E1094" i="3"/>
  <c r="D1094" i="3"/>
  <c r="B1094" i="3"/>
  <c r="J1093" i="3"/>
  <c r="I1093" i="3"/>
  <c r="E1093" i="3"/>
  <c r="D1093" i="3"/>
  <c r="B1093" i="3"/>
  <c r="J1092" i="3"/>
  <c r="I1092" i="3"/>
  <c r="E1092" i="3"/>
  <c r="D1092" i="3"/>
  <c r="B1092" i="3"/>
  <c r="J1091" i="3"/>
  <c r="I1091" i="3"/>
  <c r="E1091" i="3"/>
  <c r="D1091" i="3"/>
  <c r="B1091" i="3"/>
  <c r="J1090" i="3"/>
  <c r="I1090" i="3"/>
  <c r="E1090" i="3"/>
  <c r="D1090" i="3"/>
  <c r="B1090" i="3"/>
  <c r="J1089" i="3"/>
  <c r="I1089" i="3"/>
  <c r="E1089" i="3"/>
  <c r="D1089" i="3"/>
  <c r="B1089" i="3"/>
  <c r="J1088" i="3"/>
  <c r="I1088" i="3"/>
  <c r="E1088" i="3"/>
  <c r="D1088" i="3"/>
  <c r="B1088" i="3"/>
  <c r="J1087" i="3"/>
  <c r="I1087" i="3"/>
  <c r="E1087" i="3"/>
  <c r="D1087" i="3"/>
  <c r="B1087" i="3"/>
  <c r="J1086" i="3"/>
  <c r="I1086" i="3"/>
  <c r="E1086" i="3"/>
  <c r="D1086" i="3"/>
  <c r="B1086" i="3"/>
  <c r="J1085" i="3"/>
  <c r="I1085" i="3"/>
  <c r="E1085" i="3"/>
  <c r="D1085" i="3"/>
  <c r="B1085" i="3"/>
  <c r="J1084" i="3"/>
  <c r="I1084" i="3"/>
  <c r="E1084" i="3"/>
  <c r="D1084" i="3"/>
  <c r="B1084" i="3"/>
  <c r="J1083" i="3"/>
  <c r="I1083" i="3"/>
  <c r="E1083" i="3"/>
  <c r="D1083" i="3"/>
  <c r="B1083" i="3"/>
  <c r="J1080" i="3"/>
  <c r="A1077" i="3"/>
  <c r="J1076" i="3"/>
  <c r="I1076" i="3"/>
  <c r="E1076" i="3"/>
  <c r="D1076" i="3"/>
  <c r="B1076" i="3"/>
  <c r="J1075" i="3"/>
  <c r="I1075" i="3"/>
  <c r="E1075" i="3"/>
  <c r="D1075" i="3"/>
  <c r="B1075" i="3"/>
  <c r="J1074" i="3"/>
  <c r="I1074" i="3"/>
  <c r="E1074" i="3"/>
  <c r="D1074" i="3"/>
  <c r="B1074" i="3"/>
  <c r="J1073" i="3"/>
  <c r="I1073" i="3"/>
  <c r="E1073" i="3"/>
  <c r="D1073" i="3"/>
  <c r="B1073" i="3"/>
  <c r="J1072" i="3"/>
  <c r="I1072" i="3"/>
  <c r="E1072" i="3"/>
  <c r="D1072" i="3"/>
  <c r="B1072" i="3"/>
  <c r="J1071" i="3"/>
  <c r="I1071" i="3"/>
  <c r="E1071" i="3"/>
  <c r="D1071" i="3"/>
  <c r="B1071" i="3"/>
  <c r="J1070" i="3"/>
  <c r="I1070" i="3"/>
  <c r="E1070" i="3"/>
  <c r="D1070" i="3"/>
  <c r="B1070" i="3"/>
  <c r="J1069" i="3"/>
  <c r="I1069" i="3"/>
  <c r="E1069" i="3"/>
  <c r="D1069" i="3"/>
  <c r="B1069" i="3"/>
  <c r="J1068" i="3"/>
  <c r="I1068" i="3"/>
  <c r="E1068" i="3"/>
  <c r="D1068" i="3"/>
  <c r="B1068" i="3"/>
  <c r="J1067" i="3"/>
  <c r="I1067" i="3"/>
  <c r="E1067" i="3"/>
  <c r="D1067" i="3"/>
  <c r="B1067" i="3"/>
  <c r="J1066" i="3"/>
  <c r="I1066" i="3"/>
  <c r="E1066" i="3"/>
  <c r="D1066" i="3"/>
  <c r="B1066" i="3"/>
  <c r="J1065" i="3"/>
  <c r="I1065" i="3"/>
  <c r="E1065" i="3"/>
  <c r="D1065" i="3"/>
  <c r="B1065" i="3"/>
  <c r="J1064" i="3"/>
  <c r="I1064" i="3"/>
  <c r="E1064" i="3"/>
  <c r="D1064" i="3"/>
  <c r="B1064" i="3"/>
  <c r="J1063" i="3"/>
  <c r="I1063" i="3"/>
  <c r="E1063" i="3"/>
  <c r="D1063" i="3"/>
  <c r="B1063" i="3"/>
  <c r="J1062" i="3"/>
  <c r="I1062" i="3"/>
  <c r="E1062" i="3"/>
  <c r="D1062" i="3"/>
  <c r="B1062" i="3"/>
  <c r="J1059" i="3"/>
  <c r="A1056" i="3"/>
  <c r="J1055" i="3"/>
  <c r="I1055" i="3"/>
  <c r="E1055" i="3"/>
  <c r="D1055" i="3"/>
  <c r="B1055" i="3"/>
  <c r="J1054" i="3"/>
  <c r="I1054" i="3"/>
  <c r="E1054" i="3"/>
  <c r="D1054" i="3"/>
  <c r="B1054" i="3"/>
  <c r="J1053" i="3"/>
  <c r="I1053" i="3"/>
  <c r="E1053" i="3"/>
  <c r="D1053" i="3"/>
  <c r="B1053" i="3"/>
  <c r="J1052" i="3"/>
  <c r="I1052" i="3"/>
  <c r="E1052" i="3"/>
  <c r="D1052" i="3"/>
  <c r="B1052" i="3"/>
  <c r="J1051" i="3"/>
  <c r="I1051" i="3"/>
  <c r="E1051" i="3"/>
  <c r="D1051" i="3"/>
  <c r="B1051" i="3"/>
  <c r="J1050" i="3"/>
  <c r="I1050" i="3"/>
  <c r="E1050" i="3"/>
  <c r="D1050" i="3"/>
  <c r="B1050" i="3"/>
  <c r="J1049" i="3"/>
  <c r="I1049" i="3"/>
  <c r="E1049" i="3"/>
  <c r="D1049" i="3"/>
  <c r="B1049" i="3"/>
  <c r="J1048" i="3"/>
  <c r="I1048" i="3"/>
  <c r="E1048" i="3"/>
  <c r="D1048" i="3"/>
  <c r="B1048" i="3"/>
  <c r="J1047" i="3"/>
  <c r="I1047" i="3"/>
  <c r="E1047" i="3"/>
  <c r="D1047" i="3"/>
  <c r="B1047" i="3"/>
  <c r="J1046" i="3"/>
  <c r="I1046" i="3"/>
  <c r="E1046" i="3"/>
  <c r="D1046" i="3"/>
  <c r="B1046" i="3"/>
  <c r="J1045" i="3"/>
  <c r="I1045" i="3"/>
  <c r="E1045" i="3"/>
  <c r="D1045" i="3"/>
  <c r="B1045" i="3"/>
  <c r="J1044" i="3"/>
  <c r="I1044" i="3"/>
  <c r="E1044" i="3"/>
  <c r="D1044" i="3"/>
  <c r="B1044" i="3"/>
  <c r="J1043" i="3"/>
  <c r="I1043" i="3"/>
  <c r="E1043" i="3"/>
  <c r="D1043" i="3"/>
  <c r="B1043" i="3"/>
  <c r="J1042" i="3"/>
  <c r="I1042" i="3"/>
  <c r="E1042" i="3"/>
  <c r="D1042" i="3"/>
  <c r="B1042" i="3"/>
  <c r="J1041" i="3"/>
  <c r="I1041" i="3"/>
  <c r="E1041" i="3"/>
  <c r="D1041" i="3"/>
  <c r="B1041" i="3"/>
  <c r="J1038" i="3"/>
  <c r="A1035" i="3"/>
  <c r="J1034" i="3"/>
  <c r="I1034" i="3"/>
  <c r="E1034" i="3"/>
  <c r="D1034" i="3"/>
  <c r="B1034" i="3"/>
  <c r="J1033" i="3"/>
  <c r="I1033" i="3"/>
  <c r="E1033" i="3"/>
  <c r="D1033" i="3"/>
  <c r="B1033" i="3"/>
  <c r="J1032" i="3"/>
  <c r="I1032" i="3"/>
  <c r="E1032" i="3"/>
  <c r="D1032" i="3"/>
  <c r="B1032" i="3"/>
  <c r="J1031" i="3"/>
  <c r="I1031" i="3"/>
  <c r="E1031" i="3"/>
  <c r="D1031" i="3"/>
  <c r="B1031" i="3"/>
  <c r="J1030" i="3"/>
  <c r="I1030" i="3"/>
  <c r="E1030" i="3"/>
  <c r="D1030" i="3"/>
  <c r="B1030" i="3"/>
  <c r="J1029" i="3"/>
  <c r="I1029" i="3"/>
  <c r="E1029" i="3"/>
  <c r="D1029" i="3"/>
  <c r="B1029" i="3"/>
  <c r="J1028" i="3"/>
  <c r="I1028" i="3"/>
  <c r="E1028" i="3"/>
  <c r="D1028" i="3"/>
  <c r="B1028" i="3"/>
  <c r="J1027" i="3"/>
  <c r="I1027" i="3"/>
  <c r="E1027" i="3"/>
  <c r="D1027" i="3"/>
  <c r="B1027" i="3"/>
  <c r="J1026" i="3"/>
  <c r="I1026" i="3"/>
  <c r="E1026" i="3"/>
  <c r="D1026" i="3"/>
  <c r="B1026" i="3"/>
  <c r="J1025" i="3"/>
  <c r="I1025" i="3"/>
  <c r="E1025" i="3"/>
  <c r="D1025" i="3"/>
  <c r="B1025" i="3"/>
  <c r="J1024" i="3"/>
  <c r="I1024" i="3"/>
  <c r="E1024" i="3"/>
  <c r="D1024" i="3"/>
  <c r="B1024" i="3"/>
  <c r="J1023" i="3"/>
  <c r="I1023" i="3"/>
  <c r="E1023" i="3"/>
  <c r="D1023" i="3"/>
  <c r="B1023" i="3"/>
  <c r="J1022" i="3"/>
  <c r="I1022" i="3"/>
  <c r="E1022" i="3"/>
  <c r="D1022" i="3"/>
  <c r="B1022" i="3"/>
  <c r="J1021" i="3"/>
  <c r="I1021" i="3"/>
  <c r="E1021" i="3"/>
  <c r="D1021" i="3"/>
  <c r="B1021" i="3"/>
  <c r="J1020" i="3"/>
  <c r="I1020" i="3"/>
  <c r="E1020" i="3"/>
  <c r="D1020" i="3"/>
  <c r="B1020" i="3"/>
  <c r="J1017" i="3"/>
  <c r="A1014" i="3"/>
  <c r="J1013" i="3"/>
  <c r="I1013" i="3"/>
  <c r="E1013" i="3"/>
  <c r="D1013" i="3"/>
  <c r="B1013" i="3"/>
  <c r="J1012" i="3"/>
  <c r="I1012" i="3"/>
  <c r="E1012" i="3"/>
  <c r="D1012" i="3"/>
  <c r="B1012" i="3"/>
  <c r="J1011" i="3"/>
  <c r="I1011" i="3"/>
  <c r="E1011" i="3"/>
  <c r="D1011" i="3"/>
  <c r="B1011" i="3"/>
  <c r="J1010" i="3"/>
  <c r="I1010" i="3"/>
  <c r="E1010" i="3"/>
  <c r="D1010" i="3"/>
  <c r="B1010" i="3"/>
  <c r="J1009" i="3"/>
  <c r="I1009" i="3"/>
  <c r="E1009" i="3"/>
  <c r="D1009" i="3"/>
  <c r="B1009" i="3"/>
  <c r="J1008" i="3"/>
  <c r="I1008" i="3"/>
  <c r="E1008" i="3"/>
  <c r="D1008" i="3"/>
  <c r="B1008" i="3"/>
  <c r="J1007" i="3"/>
  <c r="I1007" i="3"/>
  <c r="E1007" i="3"/>
  <c r="D1007" i="3"/>
  <c r="B1007" i="3"/>
  <c r="J1006" i="3"/>
  <c r="I1006" i="3"/>
  <c r="E1006" i="3"/>
  <c r="D1006" i="3"/>
  <c r="B1006" i="3"/>
  <c r="J1005" i="3"/>
  <c r="I1005" i="3"/>
  <c r="E1005" i="3"/>
  <c r="D1005" i="3"/>
  <c r="B1005" i="3"/>
  <c r="J1004" i="3"/>
  <c r="I1004" i="3"/>
  <c r="E1004" i="3"/>
  <c r="D1004" i="3"/>
  <c r="B1004" i="3"/>
  <c r="J1003" i="3"/>
  <c r="I1003" i="3"/>
  <c r="E1003" i="3"/>
  <c r="D1003" i="3"/>
  <c r="B1003" i="3"/>
  <c r="J1002" i="3"/>
  <c r="I1002" i="3"/>
  <c r="E1002" i="3"/>
  <c r="D1002" i="3"/>
  <c r="B1002" i="3"/>
  <c r="J1001" i="3"/>
  <c r="I1001" i="3"/>
  <c r="E1001" i="3"/>
  <c r="D1001" i="3"/>
  <c r="B1001" i="3"/>
  <c r="J1000" i="3"/>
  <c r="I1000" i="3"/>
  <c r="E1000" i="3"/>
  <c r="D1000" i="3"/>
  <c r="B1000" i="3"/>
  <c r="J999" i="3"/>
  <c r="I999" i="3"/>
  <c r="E999" i="3"/>
  <c r="D999" i="3"/>
  <c r="B999" i="3"/>
  <c r="J996" i="3"/>
  <c r="A993" i="3"/>
  <c r="J992" i="3"/>
  <c r="I992" i="3"/>
  <c r="E992" i="3"/>
  <c r="D992" i="3"/>
  <c r="B992" i="3"/>
  <c r="J991" i="3"/>
  <c r="I991" i="3"/>
  <c r="E991" i="3"/>
  <c r="D991" i="3"/>
  <c r="B991" i="3"/>
  <c r="J990" i="3"/>
  <c r="I990" i="3"/>
  <c r="E990" i="3"/>
  <c r="D990" i="3"/>
  <c r="B990" i="3"/>
  <c r="J989" i="3"/>
  <c r="I989" i="3"/>
  <c r="E989" i="3"/>
  <c r="D989" i="3"/>
  <c r="B989" i="3"/>
  <c r="J988" i="3"/>
  <c r="I988" i="3"/>
  <c r="E988" i="3"/>
  <c r="D988" i="3"/>
  <c r="B988" i="3"/>
  <c r="J987" i="3"/>
  <c r="I987" i="3"/>
  <c r="E987" i="3"/>
  <c r="D987" i="3"/>
  <c r="B987" i="3"/>
  <c r="J986" i="3"/>
  <c r="I986" i="3"/>
  <c r="E986" i="3"/>
  <c r="D986" i="3"/>
  <c r="B986" i="3"/>
  <c r="J985" i="3"/>
  <c r="I985" i="3"/>
  <c r="E985" i="3"/>
  <c r="D985" i="3"/>
  <c r="B985" i="3"/>
  <c r="J984" i="3"/>
  <c r="I984" i="3"/>
  <c r="E984" i="3"/>
  <c r="D984" i="3"/>
  <c r="B984" i="3"/>
  <c r="J983" i="3"/>
  <c r="I983" i="3"/>
  <c r="E983" i="3"/>
  <c r="D983" i="3"/>
  <c r="B983" i="3"/>
  <c r="J982" i="3"/>
  <c r="I982" i="3"/>
  <c r="E982" i="3"/>
  <c r="D982" i="3"/>
  <c r="B982" i="3"/>
  <c r="J981" i="3"/>
  <c r="I981" i="3"/>
  <c r="E981" i="3"/>
  <c r="D981" i="3"/>
  <c r="B981" i="3"/>
  <c r="J980" i="3"/>
  <c r="I980" i="3"/>
  <c r="E980" i="3"/>
  <c r="D980" i="3"/>
  <c r="B980" i="3"/>
  <c r="J979" i="3"/>
  <c r="I979" i="3"/>
  <c r="E979" i="3"/>
  <c r="D979" i="3"/>
  <c r="B979" i="3"/>
  <c r="J978" i="3"/>
  <c r="I978" i="3"/>
  <c r="E978" i="3"/>
  <c r="D978" i="3"/>
  <c r="B978" i="3"/>
  <c r="J975" i="3"/>
  <c r="A972" i="3"/>
  <c r="J971" i="3"/>
  <c r="I971" i="3"/>
  <c r="E971" i="3"/>
  <c r="D971" i="3"/>
  <c r="B971" i="3"/>
  <c r="J970" i="3"/>
  <c r="I970" i="3"/>
  <c r="E970" i="3"/>
  <c r="D970" i="3"/>
  <c r="B970" i="3"/>
  <c r="J969" i="3"/>
  <c r="I969" i="3"/>
  <c r="E969" i="3"/>
  <c r="D969" i="3"/>
  <c r="B969" i="3"/>
  <c r="J968" i="3"/>
  <c r="I968" i="3"/>
  <c r="E968" i="3"/>
  <c r="D968" i="3"/>
  <c r="B968" i="3"/>
  <c r="J967" i="3"/>
  <c r="I967" i="3"/>
  <c r="E967" i="3"/>
  <c r="D967" i="3"/>
  <c r="B967" i="3"/>
  <c r="J966" i="3"/>
  <c r="I966" i="3"/>
  <c r="E966" i="3"/>
  <c r="D966" i="3"/>
  <c r="B966" i="3"/>
  <c r="J965" i="3"/>
  <c r="I965" i="3"/>
  <c r="E965" i="3"/>
  <c r="D965" i="3"/>
  <c r="B965" i="3"/>
  <c r="J964" i="3"/>
  <c r="I964" i="3"/>
  <c r="E964" i="3"/>
  <c r="D964" i="3"/>
  <c r="B964" i="3"/>
  <c r="J963" i="3"/>
  <c r="I963" i="3"/>
  <c r="E963" i="3"/>
  <c r="D963" i="3"/>
  <c r="B963" i="3"/>
  <c r="J962" i="3"/>
  <c r="I962" i="3"/>
  <c r="E962" i="3"/>
  <c r="D962" i="3"/>
  <c r="B962" i="3"/>
  <c r="J961" i="3"/>
  <c r="I961" i="3"/>
  <c r="E961" i="3"/>
  <c r="D961" i="3"/>
  <c r="B961" i="3"/>
  <c r="J960" i="3"/>
  <c r="I960" i="3"/>
  <c r="E960" i="3"/>
  <c r="D960" i="3"/>
  <c r="B960" i="3"/>
  <c r="J959" i="3"/>
  <c r="I959" i="3"/>
  <c r="E959" i="3"/>
  <c r="D959" i="3"/>
  <c r="B959" i="3"/>
  <c r="J958" i="3"/>
  <c r="I958" i="3"/>
  <c r="E958" i="3"/>
  <c r="D958" i="3"/>
  <c r="B958" i="3"/>
  <c r="J957" i="3"/>
  <c r="I957" i="3"/>
  <c r="E957" i="3"/>
  <c r="D957" i="3"/>
  <c r="B957" i="3"/>
  <c r="J954" i="3"/>
  <c r="A951" i="3"/>
  <c r="J950" i="3"/>
  <c r="I950" i="3"/>
  <c r="E950" i="3"/>
  <c r="D950" i="3"/>
  <c r="B950" i="3"/>
  <c r="J949" i="3"/>
  <c r="I949" i="3"/>
  <c r="E949" i="3"/>
  <c r="D949" i="3"/>
  <c r="B949" i="3"/>
  <c r="J948" i="3"/>
  <c r="I948" i="3"/>
  <c r="E948" i="3"/>
  <c r="D948" i="3"/>
  <c r="B948" i="3"/>
  <c r="J947" i="3"/>
  <c r="I947" i="3"/>
  <c r="E947" i="3"/>
  <c r="D947" i="3"/>
  <c r="B947" i="3"/>
  <c r="J946" i="3"/>
  <c r="I946" i="3"/>
  <c r="E946" i="3"/>
  <c r="D946" i="3"/>
  <c r="B946" i="3"/>
  <c r="J945" i="3"/>
  <c r="I945" i="3"/>
  <c r="E945" i="3"/>
  <c r="D945" i="3"/>
  <c r="B945" i="3"/>
  <c r="J944" i="3"/>
  <c r="I944" i="3"/>
  <c r="E944" i="3"/>
  <c r="D944" i="3"/>
  <c r="B944" i="3"/>
  <c r="J943" i="3"/>
  <c r="I943" i="3"/>
  <c r="E943" i="3"/>
  <c r="D943" i="3"/>
  <c r="B943" i="3"/>
  <c r="J942" i="3"/>
  <c r="I942" i="3"/>
  <c r="E942" i="3"/>
  <c r="D942" i="3"/>
  <c r="B942" i="3"/>
  <c r="J941" i="3"/>
  <c r="I941" i="3"/>
  <c r="E941" i="3"/>
  <c r="D941" i="3"/>
  <c r="B941" i="3"/>
  <c r="J940" i="3"/>
  <c r="I940" i="3"/>
  <c r="E940" i="3"/>
  <c r="D940" i="3"/>
  <c r="B940" i="3"/>
  <c r="J939" i="3"/>
  <c r="I939" i="3"/>
  <c r="E939" i="3"/>
  <c r="D939" i="3"/>
  <c r="B939" i="3"/>
  <c r="J938" i="3"/>
  <c r="I938" i="3"/>
  <c r="E938" i="3"/>
  <c r="D938" i="3"/>
  <c r="B938" i="3"/>
  <c r="J937" i="3"/>
  <c r="I937" i="3"/>
  <c r="E937" i="3"/>
  <c r="D937" i="3"/>
  <c r="B937" i="3"/>
  <c r="J936" i="3"/>
  <c r="I936" i="3"/>
  <c r="E936" i="3"/>
  <c r="D936" i="3"/>
  <c r="B936" i="3"/>
  <c r="J933" i="3"/>
  <c r="A930" i="3"/>
  <c r="J929" i="3"/>
  <c r="I929" i="3"/>
  <c r="E929" i="3"/>
  <c r="D929" i="3"/>
  <c r="B929" i="3"/>
  <c r="J928" i="3"/>
  <c r="I928" i="3"/>
  <c r="E928" i="3"/>
  <c r="D928" i="3"/>
  <c r="B928" i="3"/>
  <c r="J927" i="3"/>
  <c r="I927" i="3"/>
  <c r="E927" i="3"/>
  <c r="D927" i="3"/>
  <c r="B927" i="3"/>
  <c r="J926" i="3"/>
  <c r="I926" i="3"/>
  <c r="E926" i="3"/>
  <c r="D926" i="3"/>
  <c r="B926" i="3"/>
  <c r="J925" i="3"/>
  <c r="I925" i="3"/>
  <c r="E925" i="3"/>
  <c r="D925" i="3"/>
  <c r="B925" i="3"/>
  <c r="J924" i="3"/>
  <c r="I924" i="3"/>
  <c r="E924" i="3"/>
  <c r="D924" i="3"/>
  <c r="B924" i="3"/>
  <c r="J923" i="3"/>
  <c r="I923" i="3"/>
  <c r="E923" i="3"/>
  <c r="D923" i="3"/>
  <c r="B923" i="3"/>
  <c r="J922" i="3"/>
  <c r="I922" i="3"/>
  <c r="E922" i="3"/>
  <c r="D922" i="3"/>
  <c r="B922" i="3"/>
  <c r="J921" i="3"/>
  <c r="I921" i="3"/>
  <c r="E921" i="3"/>
  <c r="D921" i="3"/>
  <c r="B921" i="3"/>
  <c r="J920" i="3"/>
  <c r="I920" i="3"/>
  <c r="E920" i="3"/>
  <c r="D920" i="3"/>
  <c r="B920" i="3"/>
  <c r="J919" i="3"/>
  <c r="I919" i="3"/>
  <c r="E919" i="3"/>
  <c r="D919" i="3"/>
  <c r="B919" i="3"/>
  <c r="J918" i="3"/>
  <c r="I918" i="3"/>
  <c r="E918" i="3"/>
  <c r="D918" i="3"/>
  <c r="B918" i="3"/>
  <c r="J917" i="3"/>
  <c r="I917" i="3"/>
  <c r="E917" i="3"/>
  <c r="D917" i="3"/>
  <c r="B917" i="3"/>
  <c r="J916" i="3"/>
  <c r="I916" i="3"/>
  <c r="E916" i="3"/>
  <c r="D916" i="3"/>
  <c r="B916" i="3"/>
  <c r="J915" i="3"/>
  <c r="I915" i="3"/>
  <c r="E915" i="3"/>
  <c r="D915" i="3"/>
  <c r="B915" i="3"/>
  <c r="J912" i="3"/>
  <c r="A909" i="3"/>
  <c r="J908" i="3"/>
  <c r="I908" i="3"/>
  <c r="E908" i="3"/>
  <c r="D908" i="3"/>
  <c r="B908" i="3"/>
  <c r="J907" i="3"/>
  <c r="I907" i="3"/>
  <c r="E907" i="3"/>
  <c r="D907" i="3"/>
  <c r="B907" i="3"/>
  <c r="J906" i="3"/>
  <c r="I906" i="3"/>
  <c r="E906" i="3"/>
  <c r="D906" i="3"/>
  <c r="B906" i="3"/>
  <c r="J905" i="3"/>
  <c r="I905" i="3"/>
  <c r="E905" i="3"/>
  <c r="D905" i="3"/>
  <c r="B905" i="3"/>
  <c r="J904" i="3"/>
  <c r="I904" i="3"/>
  <c r="E904" i="3"/>
  <c r="D904" i="3"/>
  <c r="B904" i="3"/>
  <c r="J903" i="3"/>
  <c r="I903" i="3"/>
  <c r="E903" i="3"/>
  <c r="D903" i="3"/>
  <c r="B903" i="3"/>
  <c r="J902" i="3"/>
  <c r="I902" i="3"/>
  <c r="E902" i="3"/>
  <c r="D902" i="3"/>
  <c r="B902" i="3"/>
  <c r="J901" i="3"/>
  <c r="I901" i="3"/>
  <c r="E901" i="3"/>
  <c r="D901" i="3"/>
  <c r="B901" i="3"/>
  <c r="J900" i="3"/>
  <c r="I900" i="3"/>
  <c r="E900" i="3"/>
  <c r="D900" i="3"/>
  <c r="B900" i="3"/>
  <c r="J899" i="3"/>
  <c r="I899" i="3"/>
  <c r="E899" i="3"/>
  <c r="D899" i="3"/>
  <c r="B899" i="3"/>
  <c r="J898" i="3"/>
  <c r="I898" i="3"/>
  <c r="E898" i="3"/>
  <c r="D898" i="3"/>
  <c r="B898" i="3"/>
  <c r="J897" i="3"/>
  <c r="I897" i="3"/>
  <c r="E897" i="3"/>
  <c r="D897" i="3"/>
  <c r="B897" i="3"/>
  <c r="J896" i="3"/>
  <c r="I896" i="3"/>
  <c r="E896" i="3"/>
  <c r="D896" i="3"/>
  <c r="B896" i="3"/>
  <c r="J895" i="3"/>
  <c r="I895" i="3"/>
  <c r="E895" i="3"/>
  <c r="D895" i="3"/>
  <c r="B895" i="3"/>
  <c r="J894" i="3"/>
  <c r="I894" i="3"/>
  <c r="E894" i="3"/>
  <c r="D894" i="3"/>
  <c r="B894" i="3"/>
  <c r="J891" i="3"/>
  <c r="A888" i="3"/>
  <c r="J887" i="3"/>
  <c r="I887" i="3"/>
  <c r="E887" i="3"/>
  <c r="D887" i="3"/>
  <c r="B887" i="3"/>
  <c r="J886" i="3"/>
  <c r="I886" i="3"/>
  <c r="E886" i="3"/>
  <c r="D886" i="3"/>
  <c r="B886" i="3"/>
  <c r="J885" i="3"/>
  <c r="I885" i="3"/>
  <c r="E885" i="3"/>
  <c r="D885" i="3"/>
  <c r="B885" i="3"/>
  <c r="J884" i="3"/>
  <c r="I884" i="3"/>
  <c r="E884" i="3"/>
  <c r="D884" i="3"/>
  <c r="B884" i="3"/>
  <c r="J883" i="3"/>
  <c r="I883" i="3"/>
  <c r="E883" i="3"/>
  <c r="D883" i="3"/>
  <c r="B883" i="3"/>
  <c r="J882" i="3"/>
  <c r="I882" i="3"/>
  <c r="E882" i="3"/>
  <c r="D882" i="3"/>
  <c r="B882" i="3"/>
  <c r="J881" i="3"/>
  <c r="I881" i="3"/>
  <c r="E881" i="3"/>
  <c r="D881" i="3"/>
  <c r="B881" i="3"/>
  <c r="J880" i="3"/>
  <c r="I880" i="3"/>
  <c r="E880" i="3"/>
  <c r="D880" i="3"/>
  <c r="B880" i="3"/>
  <c r="J879" i="3"/>
  <c r="I879" i="3"/>
  <c r="E879" i="3"/>
  <c r="D879" i="3"/>
  <c r="B879" i="3"/>
  <c r="J878" i="3"/>
  <c r="I878" i="3"/>
  <c r="E878" i="3"/>
  <c r="D878" i="3"/>
  <c r="B878" i="3"/>
  <c r="J877" i="3"/>
  <c r="I877" i="3"/>
  <c r="E877" i="3"/>
  <c r="D877" i="3"/>
  <c r="B877" i="3"/>
  <c r="J876" i="3"/>
  <c r="I876" i="3"/>
  <c r="E876" i="3"/>
  <c r="D876" i="3"/>
  <c r="B876" i="3"/>
  <c r="J875" i="3"/>
  <c r="I875" i="3"/>
  <c r="E875" i="3"/>
  <c r="D875" i="3"/>
  <c r="B875" i="3"/>
  <c r="J874" i="3"/>
  <c r="I874" i="3"/>
  <c r="E874" i="3"/>
  <c r="D874" i="3"/>
  <c r="B874" i="3"/>
  <c r="J873" i="3"/>
  <c r="I873" i="3"/>
  <c r="E873" i="3"/>
  <c r="D873" i="3"/>
  <c r="B873" i="3"/>
  <c r="J870" i="3"/>
  <c r="A867" i="3"/>
  <c r="J866" i="3"/>
  <c r="I866" i="3"/>
  <c r="E866" i="3"/>
  <c r="D866" i="3"/>
  <c r="B866" i="3"/>
  <c r="J865" i="3"/>
  <c r="I865" i="3"/>
  <c r="E865" i="3"/>
  <c r="D865" i="3"/>
  <c r="B865" i="3"/>
  <c r="J864" i="3"/>
  <c r="I864" i="3"/>
  <c r="E864" i="3"/>
  <c r="D864" i="3"/>
  <c r="B864" i="3"/>
  <c r="J863" i="3"/>
  <c r="I863" i="3"/>
  <c r="E863" i="3"/>
  <c r="D863" i="3"/>
  <c r="B863" i="3"/>
  <c r="J862" i="3"/>
  <c r="I862" i="3"/>
  <c r="E862" i="3"/>
  <c r="D862" i="3"/>
  <c r="B862" i="3"/>
  <c r="J861" i="3"/>
  <c r="I861" i="3"/>
  <c r="E861" i="3"/>
  <c r="D861" i="3"/>
  <c r="B861" i="3"/>
  <c r="J860" i="3"/>
  <c r="I860" i="3"/>
  <c r="E860" i="3"/>
  <c r="D860" i="3"/>
  <c r="B860" i="3"/>
  <c r="J859" i="3"/>
  <c r="I859" i="3"/>
  <c r="E859" i="3"/>
  <c r="D859" i="3"/>
  <c r="B859" i="3"/>
  <c r="J858" i="3"/>
  <c r="I858" i="3"/>
  <c r="E858" i="3"/>
  <c r="D858" i="3"/>
  <c r="B858" i="3"/>
  <c r="J857" i="3"/>
  <c r="I857" i="3"/>
  <c r="E857" i="3"/>
  <c r="D857" i="3"/>
  <c r="B857" i="3"/>
  <c r="J856" i="3"/>
  <c r="I856" i="3"/>
  <c r="E856" i="3"/>
  <c r="D856" i="3"/>
  <c r="B856" i="3"/>
  <c r="J855" i="3"/>
  <c r="I855" i="3"/>
  <c r="E855" i="3"/>
  <c r="D855" i="3"/>
  <c r="B855" i="3"/>
  <c r="J854" i="3"/>
  <c r="I854" i="3"/>
  <c r="E854" i="3"/>
  <c r="D854" i="3"/>
  <c r="B854" i="3"/>
  <c r="J853" i="3"/>
  <c r="I853" i="3"/>
  <c r="E853" i="3"/>
  <c r="D853" i="3"/>
  <c r="B853" i="3"/>
  <c r="J852" i="3"/>
  <c r="I852" i="3"/>
  <c r="E852" i="3"/>
  <c r="D852" i="3"/>
  <c r="B852" i="3"/>
  <c r="J849" i="3"/>
  <c r="A846" i="3"/>
  <c r="J845" i="3"/>
  <c r="I845" i="3"/>
  <c r="E845" i="3"/>
  <c r="D845" i="3"/>
  <c r="B845" i="3"/>
  <c r="J844" i="3"/>
  <c r="I844" i="3"/>
  <c r="E844" i="3"/>
  <c r="D844" i="3"/>
  <c r="B844" i="3"/>
  <c r="J843" i="3"/>
  <c r="I843" i="3"/>
  <c r="E843" i="3"/>
  <c r="D843" i="3"/>
  <c r="B843" i="3"/>
  <c r="J842" i="3"/>
  <c r="I842" i="3"/>
  <c r="E842" i="3"/>
  <c r="D842" i="3"/>
  <c r="B842" i="3"/>
  <c r="J841" i="3"/>
  <c r="I841" i="3"/>
  <c r="E841" i="3"/>
  <c r="D841" i="3"/>
  <c r="B841" i="3"/>
  <c r="J840" i="3"/>
  <c r="I840" i="3"/>
  <c r="E840" i="3"/>
  <c r="D840" i="3"/>
  <c r="B840" i="3"/>
  <c r="J839" i="3"/>
  <c r="I839" i="3"/>
  <c r="E839" i="3"/>
  <c r="D839" i="3"/>
  <c r="B839" i="3"/>
  <c r="J838" i="3"/>
  <c r="I838" i="3"/>
  <c r="E838" i="3"/>
  <c r="D838" i="3"/>
  <c r="B838" i="3"/>
  <c r="J837" i="3"/>
  <c r="I837" i="3"/>
  <c r="E837" i="3"/>
  <c r="D837" i="3"/>
  <c r="B837" i="3"/>
  <c r="J836" i="3"/>
  <c r="I836" i="3"/>
  <c r="E836" i="3"/>
  <c r="D836" i="3"/>
  <c r="B836" i="3"/>
  <c r="J835" i="3"/>
  <c r="I835" i="3"/>
  <c r="E835" i="3"/>
  <c r="D835" i="3"/>
  <c r="B835" i="3"/>
  <c r="J834" i="3"/>
  <c r="I834" i="3"/>
  <c r="E834" i="3"/>
  <c r="D834" i="3"/>
  <c r="B834" i="3"/>
  <c r="J833" i="3"/>
  <c r="I833" i="3"/>
  <c r="E833" i="3"/>
  <c r="D833" i="3"/>
  <c r="B833" i="3"/>
  <c r="J832" i="3"/>
  <c r="I832" i="3"/>
  <c r="E832" i="3"/>
  <c r="D832" i="3"/>
  <c r="B832" i="3"/>
  <c r="J831" i="3"/>
  <c r="I831" i="3"/>
  <c r="E831" i="3"/>
  <c r="D831" i="3"/>
  <c r="B831" i="3"/>
  <c r="J828" i="3"/>
  <c r="A825" i="3"/>
  <c r="J824" i="3"/>
  <c r="I824" i="3"/>
  <c r="E824" i="3"/>
  <c r="D824" i="3"/>
  <c r="B824" i="3"/>
  <c r="J823" i="3"/>
  <c r="I823" i="3"/>
  <c r="E823" i="3"/>
  <c r="D823" i="3"/>
  <c r="B823" i="3"/>
  <c r="J822" i="3"/>
  <c r="I822" i="3"/>
  <c r="E822" i="3"/>
  <c r="D822" i="3"/>
  <c r="B822" i="3"/>
  <c r="J821" i="3"/>
  <c r="I821" i="3"/>
  <c r="E821" i="3"/>
  <c r="D821" i="3"/>
  <c r="B821" i="3"/>
  <c r="J820" i="3"/>
  <c r="I820" i="3"/>
  <c r="E820" i="3"/>
  <c r="D820" i="3"/>
  <c r="B820" i="3"/>
  <c r="J819" i="3"/>
  <c r="I819" i="3"/>
  <c r="E819" i="3"/>
  <c r="D819" i="3"/>
  <c r="B819" i="3"/>
  <c r="J818" i="3"/>
  <c r="I818" i="3"/>
  <c r="E818" i="3"/>
  <c r="D818" i="3"/>
  <c r="B818" i="3"/>
  <c r="J817" i="3"/>
  <c r="I817" i="3"/>
  <c r="E817" i="3"/>
  <c r="D817" i="3"/>
  <c r="B817" i="3"/>
  <c r="J816" i="3"/>
  <c r="I816" i="3"/>
  <c r="E816" i="3"/>
  <c r="D816" i="3"/>
  <c r="B816" i="3"/>
  <c r="J815" i="3"/>
  <c r="I815" i="3"/>
  <c r="E815" i="3"/>
  <c r="D815" i="3"/>
  <c r="B815" i="3"/>
  <c r="J814" i="3"/>
  <c r="I814" i="3"/>
  <c r="E814" i="3"/>
  <c r="D814" i="3"/>
  <c r="B814" i="3"/>
  <c r="J813" i="3"/>
  <c r="I813" i="3"/>
  <c r="E813" i="3"/>
  <c r="D813" i="3"/>
  <c r="B813" i="3"/>
  <c r="J812" i="3"/>
  <c r="I812" i="3"/>
  <c r="E812" i="3"/>
  <c r="D812" i="3"/>
  <c r="B812" i="3"/>
  <c r="J811" i="3"/>
  <c r="I811" i="3"/>
  <c r="E811" i="3"/>
  <c r="D811" i="3"/>
  <c r="B811" i="3"/>
  <c r="J810" i="3"/>
  <c r="I810" i="3"/>
  <c r="E810" i="3"/>
  <c r="D810" i="3"/>
  <c r="B810" i="3"/>
  <c r="J807" i="3"/>
  <c r="A804" i="3"/>
  <c r="J803" i="3"/>
  <c r="I803" i="3"/>
  <c r="E803" i="3"/>
  <c r="D803" i="3"/>
  <c r="B803" i="3"/>
  <c r="J802" i="3"/>
  <c r="I802" i="3"/>
  <c r="E802" i="3"/>
  <c r="D802" i="3"/>
  <c r="B802" i="3"/>
  <c r="J801" i="3"/>
  <c r="I801" i="3"/>
  <c r="E801" i="3"/>
  <c r="D801" i="3"/>
  <c r="B801" i="3"/>
  <c r="J800" i="3"/>
  <c r="I800" i="3"/>
  <c r="E800" i="3"/>
  <c r="D800" i="3"/>
  <c r="B800" i="3"/>
  <c r="J799" i="3"/>
  <c r="I799" i="3"/>
  <c r="E799" i="3"/>
  <c r="D799" i="3"/>
  <c r="B799" i="3"/>
  <c r="J798" i="3"/>
  <c r="I798" i="3"/>
  <c r="E798" i="3"/>
  <c r="D798" i="3"/>
  <c r="B798" i="3"/>
  <c r="J797" i="3"/>
  <c r="I797" i="3"/>
  <c r="E797" i="3"/>
  <c r="D797" i="3"/>
  <c r="B797" i="3"/>
  <c r="J796" i="3"/>
  <c r="I796" i="3"/>
  <c r="E796" i="3"/>
  <c r="D796" i="3"/>
  <c r="B796" i="3"/>
  <c r="J795" i="3"/>
  <c r="I795" i="3"/>
  <c r="E795" i="3"/>
  <c r="D795" i="3"/>
  <c r="B795" i="3"/>
  <c r="J794" i="3"/>
  <c r="I794" i="3"/>
  <c r="E794" i="3"/>
  <c r="D794" i="3"/>
  <c r="B794" i="3"/>
  <c r="J793" i="3"/>
  <c r="I793" i="3"/>
  <c r="E793" i="3"/>
  <c r="D793" i="3"/>
  <c r="B793" i="3"/>
  <c r="J792" i="3"/>
  <c r="I792" i="3"/>
  <c r="E792" i="3"/>
  <c r="D792" i="3"/>
  <c r="B792" i="3"/>
  <c r="J791" i="3"/>
  <c r="I791" i="3"/>
  <c r="E791" i="3"/>
  <c r="D791" i="3"/>
  <c r="B791" i="3"/>
  <c r="J790" i="3"/>
  <c r="I790" i="3"/>
  <c r="E790" i="3"/>
  <c r="D790" i="3"/>
  <c r="B790" i="3"/>
  <c r="J789" i="3"/>
  <c r="I789" i="3"/>
  <c r="E789" i="3"/>
  <c r="D789" i="3"/>
  <c r="B789" i="3"/>
  <c r="J786" i="3"/>
  <c r="A783" i="3"/>
  <c r="J782" i="3"/>
  <c r="I782" i="3"/>
  <c r="E782" i="3"/>
  <c r="D782" i="3"/>
  <c r="B782" i="3"/>
  <c r="J781" i="3"/>
  <c r="I781" i="3"/>
  <c r="E781" i="3"/>
  <c r="D781" i="3"/>
  <c r="B781" i="3"/>
  <c r="J780" i="3"/>
  <c r="I780" i="3"/>
  <c r="E780" i="3"/>
  <c r="D780" i="3"/>
  <c r="B780" i="3"/>
  <c r="J779" i="3"/>
  <c r="I779" i="3"/>
  <c r="E779" i="3"/>
  <c r="D779" i="3"/>
  <c r="B779" i="3"/>
  <c r="J778" i="3"/>
  <c r="I778" i="3"/>
  <c r="E778" i="3"/>
  <c r="D778" i="3"/>
  <c r="B778" i="3"/>
  <c r="J777" i="3"/>
  <c r="I777" i="3"/>
  <c r="E777" i="3"/>
  <c r="D777" i="3"/>
  <c r="B777" i="3"/>
  <c r="J776" i="3"/>
  <c r="I776" i="3"/>
  <c r="E776" i="3"/>
  <c r="D776" i="3"/>
  <c r="B776" i="3"/>
  <c r="J775" i="3"/>
  <c r="I775" i="3"/>
  <c r="E775" i="3"/>
  <c r="D775" i="3"/>
  <c r="B775" i="3"/>
  <c r="J774" i="3"/>
  <c r="I774" i="3"/>
  <c r="E774" i="3"/>
  <c r="D774" i="3"/>
  <c r="B774" i="3"/>
  <c r="J773" i="3"/>
  <c r="I773" i="3"/>
  <c r="E773" i="3"/>
  <c r="D773" i="3"/>
  <c r="B773" i="3"/>
  <c r="J772" i="3"/>
  <c r="I772" i="3"/>
  <c r="E772" i="3"/>
  <c r="D772" i="3"/>
  <c r="B772" i="3"/>
  <c r="J771" i="3"/>
  <c r="I771" i="3"/>
  <c r="E771" i="3"/>
  <c r="D771" i="3"/>
  <c r="B771" i="3"/>
  <c r="J770" i="3"/>
  <c r="I770" i="3"/>
  <c r="E770" i="3"/>
  <c r="D770" i="3"/>
  <c r="B770" i="3"/>
  <c r="J769" i="3"/>
  <c r="I769" i="3"/>
  <c r="E769" i="3"/>
  <c r="D769" i="3"/>
  <c r="B769" i="3"/>
  <c r="J768" i="3"/>
  <c r="I768" i="3"/>
  <c r="E768" i="3"/>
  <c r="D768" i="3"/>
  <c r="B768" i="3"/>
  <c r="J765" i="3"/>
  <c r="A762" i="3"/>
  <c r="J761" i="3"/>
  <c r="I761" i="3"/>
  <c r="E761" i="3"/>
  <c r="D761" i="3"/>
  <c r="B761" i="3"/>
  <c r="J760" i="3"/>
  <c r="I760" i="3"/>
  <c r="E760" i="3"/>
  <c r="D760" i="3"/>
  <c r="B760" i="3"/>
  <c r="J759" i="3"/>
  <c r="I759" i="3"/>
  <c r="E759" i="3"/>
  <c r="D759" i="3"/>
  <c r="B759" i="3"/>
  <c r="J758" i="3"/>
  <c r="I758" i="3"/>
  <c r="E758" i="3"/>
  <c r="D758" i="3"/>
  <c r="B758" i="3"/>
  <c r="J757" i="3"/>
  <c r="I757" i="3"/>
  <c r="E757" i="3"/>
  <c r="D757" i="3"/>
  <c r="B757" i="3"/>
  <c r="J756" i="3"/>
  <c r="I756" i="3"/>
  <c r="E756" i="3"/>
  <c r="D756" i="3"/>
  <c r="B756" i="3"/>
  <c r="J755" i="3"/>
  <c r="I755" i="3"/>
  <c r="E755" i="3"/>
  <c r="D755" i="3"/>
  <c r="B755" i="3"/>
  <c r="J754" i="3"/>
  <c r="I754" i="3"/>
  <c r="E754" i="3"/>
  <c r="D754" i="3"/>
  <c r="B754" i="3"/>
  <c r="J753" i="3"/>
  <c r="I753" i="3"/>
  <c r="E753" i="3"/>
  <c r="D753" i="3"/>
  <c r="B753" i="3"/>
  <c r="J752" i="3"/>
  <c r="I752" i="3"/>
  <c r="E752" i="3"/>
  <c r="D752" i="3"/>
  <c r="B752" i="3"/>
  <c r="J751" i="3"/>
  <c r="I751" i="3"/>
  <c r="E751" i="3"/>
  <c r="D751" i="3"/>
  <c r="B751" i="3"/>
  <c r="J750" i="3"/>
  <c r="I750" i="3"/>
  <c r="E750" i="3"/>
  <c r="D750" i="3"/>
  <c r="B750" i="3"/>
  <c r="J749" i="3"/>
  <c r="I749" i="3"/>
  <c r="E749" i="3"/>
  <c r="D749" i="3"/>
  <c r="B749" i="3"/>
  <c r="J748" i="3"/>
  <c r="I748" i="3"/>
  <c r="E748" i="3"/>
  <c r="D748" i="3"/>
  <c r="B748" i="3"/>
  <c r="J747" i="3"/>
  <c r="I747" i="3"/>
  <c r="E747" i="3"/>
  <c r="D747" i="3"/>
  <c r="B747" i="3"/>
  <c r="J744" i="3"/>
  <c r="A741" i="3"/>
  <c r="J740" i="3"/>
  <c r="I740" i="3"/>
  <c r="E740" i="3"/>
  <c r="D740" i="3"/>
  <c r="B740" i="3"/>
  <c r="J739" i="3"/>
  <c r="I739" i="3"/>
  <c r="E739" i="3"/>
  <c r="D739" i="3"/>
  <c r="B739" i="3"/>
  <c r="J738" i="3"/>
  <c r="I738" i="3"/>
  <c r="E738" i="3"/>
  <c r="D738" i="3"/>
  <c r="B738" i="3"/>
  <c r="J737" i="3"/>
  <c r="I737" i="3"/>
  <c r="E737" i="3"/>
  <c r="D737" i="3"/>
  <c r="B737" i="3"/>
  <c r="J736" i="3"/>
  <c r="I736" i="3"/>
  <c r="E736" i="3"/>
  <c r="D736" i="3"/>
  <c r="B736" i="3"/>
  <c r="J735" i="3"/>
  <c r="I735" i="3"/>
  <c r="E735" i="3"/>
  <c r="D735" i="3"/>
  <c r="B735" i="3"/>
  <c r="J734" i="3"/>
  <c r="I734" i="3"/>
  <c r="E734" i="3"/>
  <c r="D734" i="3"/>
  <c r="B734" i="3"/>
  <c r="J733" i="3"/>
  <c r="I733" i="3"/>
  <c r="E733" i="3"/>
  <c r="D733" i="3"/>
  <c r="B733" i="3"/>
  <c r="J732" i="3"/>
  <c r="I732" i="3"/>
  <c r="E732" i="3"/>
  <c r="D732" i="3"/>
  <c r="B732" i="3"/>
  <c r="J731" i="3"/>
  <c r="I731" i="3"/>
  <c r="E731" i="3"/>
  <c r="D731" i="3"/>
  <c r="B731" i="3"/>
  <c r="J730" i="3"/>
  <c r="I730" i="3"/>
  <c r="E730" i="3"/>
  <c r="D730" i="3"/>
  <c r="B730" i="3"/>
  <c r="J729" i="3"/>
  <c r="I729" i="3"/>
  <c r="E729" i="3"/>
  <c r="D729" i="3"/>
  <c r="B729" i="3"/>
  <c r="J728" i="3"/>
  <c r="I728" i="3"/>
  <c r="E728" i="3"/>
  <c r="D728" i="3"/>
  <c r="B728" i="3"/>
  <c r="J727" i="3"/>
  <c r="I727" i="3"/>
  <c r="E727" i="3"/>
  <c r="D727" i="3"/>
  <c r="B727" i="3"/>
  <c r="J726" i="3"/>
  <c r="I726" i="3"/>
  <c r="E726" i="3"/>
  <c r="D726" i="3"/>
  <c r="B726" i="3"/>
  <c r="J723" i="3"/>
  <c r="A720" i="3"/>
  <c r="J719" i="3"/>
  <c r="I719" i="3"/>
  <c r="E719" i="3"/>
  <c r="D719" i="3"/>
  <c r="B719" i="3"/>
  <c r="J718" i="3"/>
  <c r="I718" i="3"/>
  <c r="E718" i="3"/>
  <c r="D718" i="3"/>
  <c r="B718" i="3"/>
  <c r="J717" i="3"/>
  <c r="I717" i="3"/>
  <c r="E717" i="3"/>
  <c r="D717" i="3"/>
  <c r="B717" i="3"/>
  <c r="J716" i="3"/>
  <c r="I716" i="3"/>
  <c r="E716" i="3"/>
  <c r="D716" i="3"/>
  <c r="B716" i="3"/>
  <c r="J715" i="3"/>
  <c r="I715" i="3"/>
  <c r="E715" i="3"/>
  <c r="D715" i="3"/>
  <c r="B715" i="3"/>
  <c r="J714" i="3"/>
  <c r="I714" i="3"/>
  <c r="E714" i="3"/>
  <c r="D714" i="3"/>
  <c r="B714" i="3"/>
  <c r="J713" i="3"/>
  <c r="I713" i="3"/>
  <c r="E713" i="3"/>
  <c r="D713" i="3"/>
  <c r="B713" i="3"/>
  <c r="J712" i="3"/>
  <c r="I712" i="3"/>
  <c r="E712" i="3"/>
  <c r="D712" i="3"/>
  <c r="B712" i="3"/>
  <c r="J711" i="3"/>
  <c r="I711" i="3"/>
  <c r="E711" i="3"/>
  <c r="D711" i="3"/>
  <c r="B711" i="3"/>
  <c r="J710" i="3"/>
  <c r="I710" i="3"/>
  <c r="E710" i="3"/>
  <c r="D710" i="3"/>
  <c r="B710" i="3"/>
  <c r="J709" i="3"/>
  <c r="I709" i="3"/>
  <c r="E709" i="3"/>
  <c r="D709" i="3"/>
  <c r="B709" i="3"/>
  <c r="J708" i="3"/>
  <c r="I708" i="3"/>
  <c r="E708" i="3"/>
  <c r="D708" i="3"/>
  <c r="B708" i="3"/>
  <c r="J707" i="3"/>
  <c r="I707" i="3"/>
  <c r="E707" i="3"/>
  <c r="D707" i="3"/>
  <c r="B707" i="3"/>
  <c r="J706" i="3"/>
  <c r="I706" i="3"/>
  <c r="E706" i="3"/>
  <c r="D706" i="3"/>
  <c r="B706" i="3"/>
  <c r="J705" i="3"/>
  <c r="I705" i="3"/>
  <c r="E705" i="3"/>
  <c r="D705" i="3"/>
  <c r="B705" i="3"/>
  <c r="J702" i="3"/>
  <c r="A699" i="3"/>
  <c r="J698" i="3"/>
  <c r="I698" i="3"/>
  <c r="E698" i="3"/>
  <c r="D698" i="3"/>
  <c r="B698" i="3"/>
  <c r="J697" i="3"/>
  <c r="I697" i="3"/>
  <c r="E697" i="3"/>
  <c r="D697" i="3"/>
  <c r="B697" i="3"/>
  <c r="J696" i="3"/>
  <c r="I696" i="3"/>
  <c r="E696" i="3"/>
  <c r="D696" i="3"/>
  <c r="B696" i="3"/>
  <c r="J695" i="3"/>
  <c r="I695" i="3"/>
  <c r="E695" i="3"/>
  <c r="D695" i="3"/>
  <c r="B695" i="3"/>
  <c r="J694" i="3"/>
  <c r="I694" i="3"/>
  <c r="E694" i="3"/>
  <c r="D694" i="3"/>
  <c r="B694" i="3"/>
  <c r="J693" i="3"/>
  <c r="I693" i="3"/>
  <c r="E693" i="3"/>
  <c r="D693" i="3"/>
  <c r="B693" i="3"/>
  <c r="J692" i="3"/>
  <c r="I692" i="3"/>
  <c r="E692" i="3"/>
  <c r="D692" i="3"/>
  <c r="B692" i="3"/>
  <c r="J691" i="3"/>
  <c r="I691" i="3"/>
  <c r="E691" i="3"/>
  <c r="D691" i="3"/>
  <c r="B691" i="3"/>
  <c r="J690" i="3"/>
  <c r="I690" i="3"/>
  <c r="E690" i="3"/>
  <c r="D690" i="3"/>
  <c r="B690" i="3"/>
  <c r="J689" i="3"/>
  <c r="I689" i="3"/>
  <c r="E689" i="3"/>
  <c r="D689" i="3"/>
  <c r="B689" i="3"/>
  <c r="J688" i="3"/>
  <c r="I688" i="3"/>
  <c r="E688" i="3"/>
  <c r="D688" i="3"/>
  <c r="B688" i="3"/>
  <c r="J687" i="3"/>
  <c r="I687" i="3"/>
  <c r="E687" i="3"/>
  <c r="D687" i="3"/>
  <c r="B687" i="3"/>
  <c r="J686" i="3"/>
  <c r="I686" i="3"/>
  <c r="E686" i="3"/>
  <c r="D686" i="3"/>
  <c r="B686" i="3"/>
  <c r="J685" i="3"/>
  <c r="I685" i="3"/>
  <c r="E685" i="3"/>
  <c r="D685" i="3"/>
  <c r="B685" i="3"/>
  <c r="J684" i="3"/>
  <c r="I684" i="3"/>
  <c r="E684" i="3"/>
  <c r="D684" i="3"/>
  <c r="B684" i="3"/>
  <c r="J681" i="3"/>
  <c r="A678" i="3"/>
  <c r="J677" i="3"/>
  <c r="I677" i="3"/>
  <c r="E677" i="3"/>
  <c r="D677" i="3"/>
  <c r="B677" i="3"/>
  <c r="J676" i="3"/>
  <c r="I676" i="3"/>
  <c r="E676" i="3"/>
  <c r="D676" i="3"/>
  <c r="B676" i="3"/>
  <c r="J675" i="3"/>
  <c r="I675" i="3"/>
  <c r="E675" i="3"/>
  <c r="D675" i="3"/>
  <c r="B675" i="3"/>
  <c r="J674" i="3"/>
  <c r="I674" i="3"/>
  <c r="E674" i="3"/>
  <c r="D674" i="3"/>
  <c r="B674" i="3"/>
  <c r="J673" i="3"/>
  <c r="I673" i="3"/>
  <c r="E673" i="3"/>
  <c r="D673" i="3"/>
  <c r="B673" i="3"/>
  <c r="J672" i="3"/>
  <c r="I672" i="3"/>
  <c r="E672" i="3"/>
  <c r="D672" i="3"/>
  <c r="B672" i="3"/>
  <c r="J671" i="3"/>
  <c r="I671" i="3"/>
  <c r="E671" i="3"/>
  <c r="D671" i="3"/>
  <c r="B671" i="3"/>
  <c r="J670" i="3"/>
  <c r="I670" i="3"/>
  <c r="E670" i="3"/>
  <c r="D670" i="3"/>
  <c r="B670" i="3"/>
  <c r="J669" i="3"/>
  <c r="I669" i="3"/>
  <c r="E669" i="3"/>
  <c r="D669" i="3"/>
  <c r="B669" i="3"/>
  <c r="J668" i="3"/>
  <c r="I668" i="3"/>
  <c r="E668" i="3"/>
  <c r="D668" i="3"/>
  <c r="B668" i="3"/>
  <c r="J667" i="3"/>
  <c r="I667" i="3"/>
  <c r="E667" i="3"/>
  <c r="D667" i="3"/>
  <c r="B667" i="3"/>
  <c r="J666" i="3"/>
  <c r="I666" i="3"/>
  <c r="E666" i="3"/>
  <c r="D666" i="3"/>
  <c r="B666" i="3"/>
  <c r="J665" i="3"/>
  <c r="I665" i="3"/>
  <c r="E665" i="3"/>
  <c r="D665" i="3"/>
  <c r="B665" i="3"/>
  <c r="J664" i="3"/>
  <c r="I664" i="3"/>
  <c r="E664" i="3"/>
  <c r="D664" i="3"/>
  <c r="B664" i="3"/>
  <c r="J663" i="3"/>
  <c r="I663" i="3"/>
  <c r="E663" i="3"/>
  <c r="D663" i="3"/>
  <c r="B663" i="3"/>
  <c r="J660" i="3"/>
  <c r="A657" i="3"/>
  <c r="J656" i="3"/>
  <c r="I656" i="3"/>
  <c r="E656" i="3"/>
  <c r="D656" i="3"/>
  <c r="B656" i="3"/>
  <c r="J655" i="3"/>
  <c r="I655" i="3"/>
  <c r="E655" i="3"/>
  <c r="D655" i="3"/>
  <c r="B655" i="3"/>
  <c r="J654" i="3"/>
  <c r="I654" i="3"/>
  <c r="E654" i="3"/>
  <c r="D654" i="3"/>
  <c r="B654" i="3"/>
  <c r="J653" i="3"/>
  <c r="I653" i="3"/>
  <c r="E653" i="3"/>
  <c r="D653" i="3"/>
  <c r="B653" i="3"/>
  <c r="J652" i="3"/>
  <c r="I652" i="3"/>
  <c r="E652" i="3"/>
  <c r="D652" i="3"/>
  <c r="B652" i="3"/>
  <c r="J651" i="3"/>
  <c r="I651" i="3"/>
  <c r="E651" i="3"/>
  <c r="D651" i="3"/>
  <c r="B651" i="3"/>
  <c r="J650" i="3"/>
  <c r="I650" i="3"/>
  <c r="E650" i="3"/>
  <c r="D650" i="3"/>
  <c r="B650" i="3"/>
  <c r="J649" i="3"/>
  <c r="I649" i="3"/>
  <c r="E649" i="3"/>
  <c r="D649" i="3"/>
  <c r="B649" i="3"/>
  <c r="J648" i="3"/>
  <c r="I648" i="3"/>
  <c r="E648" i="3"/>
  <c r="D648" i="3"/>
  <c r="B648" i="3"/>
  <c r="J647" i="3"/>
  <c r="I647" i="3"/>
  <c r="E647" i="3"/>
  <c r="D647" i="3"/>
  <c r="B647" i="3"/>
  <c r="J646" i="3"/>
  <c r="I646" i="3"/>
  <c r="E646" i="3"/>
  <c r="D646" i="3"/>
  <c r="B646" i="3"/>
  <c r="J645" i="3"/>
  <c r="I645" i="3"/>
  <c r="E645" i="3"/>
  <c r="D645" i="3"/>
  <c r="B645" i="3"/>
  <c r="J644" i="3"/>
  <c r="I644" i="3"/>
  <c r="E644" i="3"/>
  <c r="D644" i="3"/>
  <c r="B644" i="3"/>
  <c r="J643" i="3"/>
  <c r="I643" i="3"/>
  <c r="E643" i="3"/>
  <c r="D643" i="3"/>
  <c r="B643" i="3"/>
  <c r="J642" i="3"/>
  <c r="I642" i="3"/>
  <c r="E642" i="3"/>
  <c r="D642" i="3"/>
  <c r="B642" i="3"/>
  <c r="J639" i="3"/>
  <c r="A636" i="3"/>
  <c r="J635" i="3"/>
  <c r="I635" i="3"/>
  <c r="E635" i="3"/>
  <c r="D635" i="3"/>
  <c r="B635" i="3"/>
  <c r="J634" i="3"/>
  <c r="I634" i="3"/>
  <c r="E634" i="3"/>
  <c r="D634" i="3"/>
  <c r="B634" i="3"/>
  <c r="J633" i="3"/>
  <c r="I633" i="3"/>
  <c r="E633" i="3"/>
  <c r="D633" i="3"/>
  <c r="B633" i="3"/>
  <c r="J632" i="3"/>
  <c r="I632" i="3"/>
  <c r="E632" i="3"/>
  <c r="D632" i="3"/>
  <c r="B632" i="3"/>
  <c r="J631" i="3"/>
  <c r="I631" i="3"/>
  <c r="E631" i="3"/>
  <c r="D631" i="3"/>
  <c r="B631" i="3"/>
  <c r="J630" i="3"/>
  <c r="I630" i="3"/>
  <c r="E630" i="3"/>
  <c r="D630" i="3"/>
  <c r="B630" i="3"/>
  <c r="J629" i="3"/>
  <c r="I629" i="3"/>
  <c r="E629" i="3"/>
  <c r="D629" i="3"/>
  <c r="B629" i="3"/>
  <c r="J628" i="3"/>
  <c r="I628" i="3"/>
  <c r="E628" i="3"/>
  <c r="D628" i="3"/>
  <c r="B628" i="3"/>
  <c r="J627" i="3"/>
  <c r="I627" i="3"/>
  <c r="E627" i="3"/>
  <c r="D627" i="3"/>
  <c r="B627" i="3"/>
  <c r="J626" i="3"/>
  <c r="I626" i="3"/>
  <c r="E626" i="3"/>
  <c r="D626" i="3"/>
  <c r="B626" i="3"/>
  <c r="J625" i="3"/>
  <c r="I625" i="3"/>
  <c r="E625" i="3"/>
  <c r="D625" i="3"/>
  <c r="B625" i="3"/>
  <c r="J624" i="3"/>
  <c r="I624" i="3"/>
  <c r="E624" i="3"/>
  <c r="D624" i="3"/>
  <c r="B624" i="3"/>
  <c r="J623" i="3"/>
  <c r="I623" i="3"/>
  <c r="E623" i="3"/>
  <c r="D623" i="3"/>
  <c r="B623" i="3"/>
  <c r="J622" i="3"/>
  <c r="I622" i="3"/>
  <c r="E622" i="3"/>
  <c r="D622" i="3"/>
  <c r="B622" i="3"/>
  <c r="J621" i="3"/>
  <c r="I621" i="3"/>
  <c r="E621" i="3"/>
  <c r="D621" i="3"/>
  <c r="B621" i="3"/>
  <c r="J618" i="3"/>
  <c r="A615" i="3"/>
  <c r="J614" i="3"/>
  <c r="I614" i="3"/>
  <c r="E614" i="3"/>
  <c r="D614" i="3"/>
  <c r="B614" i="3"/>
  <c r="J613" i="3"/>
  <c r="I613" i="3"/>
  <c r="E613" i="3"/>
  <c r="D613" i="3"/>
  <c r="B613" i="3"/>
  <c r="J612" i="3"/>
  <c r="I612" i="3"/>
  <c r="E612" i="3"/>
  <c r="D612" i="3"/>
  <c r="B612" i="3"/>
  <c r="J611" i="3"/>
  <c r="I611" i="3"/>
  <c r="E611" i="3"/>
  <c r="D611" i="3"/>
  <c r="B611" i="3"/>
  <c r="J610" i="3"/>
  <c r="I610" i="3"/>
  <c r="E610" i="3"/>
  <c r="D610" i="3"/>
  <c r="B610" i="3"/>
  <c r="J609" i="3"/>
  <c r="I609" i="3"/>
  <c r="E609" i="3"/>
  <c r="D609" i="3"/>
  <c r="B609" i="3"/>
  <c r="J608" i="3"/>
  <c r="I608" i="3"/>
  <c r="E608" i="3"/>
  <c r="D608" i="3"/>
  <c r="B608" i="3"/>
  <c r="J607" i="3"/>
  <c r="I607" i="3"/>
  <c r="E607" i="3"/>
  <c r="D607" i="3"/>
  <c r="B607" i="3"/>
  <c r="J606" i="3"/>
  <c r="I606" i="3"/>
  <c r="E606" i="3"/>
  <c r="D606" i="3"/>
  <c r="B606" i="3"/>
  <c r="J605" i="3"/>
  <c r="I605" i="3"/>
  <c r="E605" i="3"/>
  <c r="D605" i="3"/>
  <c r="B605" i="3"/>
  <c r="J604" i="3"/>
  <c r="I604" i="3"/>
  <c r="E604" i="3"/>
  <c r="D604" i="3"/>
  <c r="B604" i="3"/>
  <c r="J603" i="3"/>
  <c r="I603" i="3"/>
  <c r="E603" i="3"/>
  <c r="D603" i="3"/>
  <c r="B603" i="3"/>
  <c r="J602" i="3"/>
  <c r="I602" i="3"/>
  <c r="E602" i="3"/>
  <c r="D602" i="3"/>
  <c r="B602" i="3"/>
  <c r="J601" i="3"/>
  <c r="I601" i="3"/>
  <c r="E601" i="3"/>
  <c r="D601" i="3"/>
  <c r="B601" i="3"/>
  <c r="J600" i="3"/>
  <c r="I600" i="3"/>
  <c r="E600" i="3"/>
  <c r="D600" i="3"/>
  <c r="B600" i="3"/>
  <c r="J597" i="3"/>
  <c r="A594" i="3"/>
  <c r="J593" i="3"/>
  <c r="I593" i="3"/>
  <c r="E593" i="3"/>
  <c r="D593" i="3"/>
  <c r="B593" i="3"/>
  <c r="J592" i="3"/>
  <c r="I592" i="3"/>
  <c r="E592" i="3"/>
  <c r="D592" i="3"/>
  <c r="B592" i="3"/>
  <c r="J591" i="3"/>
  <c r="I591" i="3"/>
  <c r="E591" i="3"/>
  <c r="D591" i="3"/>
  <c r="B591" i="3"/>
  <c r="J590" i="3"/>
  <c r="I590" i="3"/>
  <c r="E590" i="3"/>
  <c r="D590" i="3"/>
  <c r="B590" i="3"/>
  <c r="J589" i="3"/>
  <c r="I589" i="3"/>
  <c r="E589" i="3"/>
  <c r="D589" i="3"/>
  <c r="B589" i="3"/>
  <c r="J588" i="3"/>
  <c r="I588" i="3"/>
  <c r="E588" i="3"/>
  <c r="D588" i="3"/>
  <c r="B588" i="3"/>
  <c r="J587" i="3"/>
  <c r="I587" i="3"/>
  <c r="E587" i="3"/>
  <c r="D587" i="3"/>
  <c r="B587" i="3"/>
  <c r="J586" i="3"/>
  <c r="I586" i="3"/>
  <c r="E586" i="3"/>
  <c r="D586" i="3"/>
  <c r="B586" i="3"/>
  <c r="J585" i="3"/>
  <c r="I585" i="3"/>
  <c r="E585" i="3"/>
  <c r="D585" i="3"/>
  <c r="B585" i="3"/>
  <c r="J584" i="3"/>
  <c r="I584" i="3"/>
  <c r="E584" i="3"/>
  <c r="D584" i="3"/>
  <c r="B584" i="3"/>
  <c r="J583" i="3"/>
  <c r="I583" i="3"/>
  <c r="E583" i="3"/>
  <c r="D583" i="3"/>
  <c r="B583" i="3"/>
  <c r="J582" i="3"/>
  <c r="I582" i="3"/>
  <c r="E582" i="3"/>
  <c r="D582" i="3"/>
  <c r="B582" i="3"/>
  <c r="J581" i="3"/>
  <c r="I581" i="3"/>
  <c r="E581" i="3"/>
  <c r="D581" i="3"/>
  <c r="B581" i="3"/>
  <c r="J580" i="3"/>
  <c r="I580" i="3"/>
  <c r="E580" i="3"/>
  <c r="D580" i="3"/>
  <c r="B580" i="3"/>
  <c r="J579" i="3"/>
  <c r="I579" i="3"/>
  <c r="E579" i="3"/>
  <c r="D579" i="3"/>
  <c r="B579" i="3"/>
  <c r="J576" i="3"/>
  <c r="A573" i="3"/>
  <c r="J572" i="3"/>
  <c r="I572" i="3"/>
  <c r="E572" i="3"/>
  <c r="D572" i="3"/>
  <c r="B572" i="3"/>
  <c r="J571" i="3"/>
  <c r="I571" i="3"/>
  <c r="E571" i="3"/>
  <c r="D571" i="3"/>
  <c r="B571" i="3"/>
  <c r="J570" i="3"/>
  <c r="I570" i="3"/>
  <c r="E570" i="3"/>
  <c r="D570" i="3"/>
  <c r="B570" i="3"/>
  <c r="J569" i="3"/>
  <c r="I569" i="3"/>
  <c r="E569" i="3"/>
  <c r="D569" i="3"/>
  <c r="B569" i="3"/>
  <c r="J568" i="3"/>
  <c r="I568" i="3"/>
  <c r="E568" i="3"/>
  <c r="D568" i="3"/>
  <c r="B568" i="3"/>
  <c r="J567" i="3"/>
  <c r="I567" i="3"/>
  <c r="E567" i="3"/>
  <c r="D567" i="3"/>
  <c r="B567" i="3"/>
  <c r="J566" i="3"/>
  <c r="I566" i="3"/>
  <c r="E566" i="3"/>
  <c r="D566" i="3"/>
  <c r="B566" i="3"/>
  <c r="J565" i="3"/>
  <c r="I565" i="3"/>
  <c r="E565" i="3"/>
  <c r="D565" i="3"/>
  <c r="B565" i="3"/>
  <c r="J564" i="3"/>
  <c r="I564" i="3"/>
  <c r="E564" i="3"/>
  <c r="D564" i="3"/>
  <c r="B564" i="3"/>
  <c r="J563" i="3"/>
  <c r="I563" i="3"/>
  <c r="E563" i="3"/>
  <c r="D563" i="3"/>
  <c r="B563" i="3"/>
  <c r="J562" i="3"/>
  <c r="I562" i="3"/>
  <c r="E562" i="3"/>
  <c r="D562" i="3"/>
  <c r="B562" i="3"/>
  <c r="J561" i="3"/>
  <c r="I561" i="3"/>
  <c r="E561" i="3"/>
  <c r="D561" i="3"/>
  <c r="B561" i="3"/>
  <c r="J560" i="3"/>
  <c r="I560" i="3"/>
  <c r="E560" i="3"/>
  <c r="D560" i="3"/>
  <c r="B560" i="3"/>
  <c r="J559" i="3"/>
  <c r="I559" i="3"/>
  <c r="E559" i="3"/>
  <c r="D559" i="3"/>
  <c r="B559" i="3"/>
  <c r="J558" i="3"/>
  <c r="I558" i="3"/>
  <c r="E558" i="3"/>
  <c r="D558" i="3"/>
  <c r="B558" i="3"/>
  <c r="J555" i="3"/>
  <c r="A552" i="3"/>
  <c r="J551" i="3"/>
  <c r="I551" i="3"/>
  <c r="E551" i="3"/>
  <c r="D551" i="3"/>
  <c r="B551" i="3"/>
  <c r="J550" i="3"/>
  <c r="I550" i="3"/>
  <c r="E550" i="3"/>
  <c r="D550" i="3"/>
  <c r="B550" i="3"/>
  <c r="J549" i="3"/>
  <c r="I549" i="3"/>
  <c r="E549" i="3"/>
  <c r="D549" i="3"/>
  <c r="B549" i="3"/>
  <c r="J548" i="3"/>
  <c r="I548" i="3"/>
  <c r="E548" i="3"/>
  <c r="D548" i="3"/>
  <c r="B548" i="3"/>
  <c r="J547" i="3"/>
  <c r="I547" i="3"/>
  <c r="E547" i="3"/>
  <c r="D547" i="3"/>
  <c r="B547" i="3"/>
  <c r="J546" i="3"/>
  <c r="I546" i="3"/>
  <c r="E546" i="3"/>
  <c r="D546" i="3"/>
  <c r="B546" i="3"/>
  <c r="J545" i="3"/>
  <c r="I545" i="3"/>
  <c r="E545" i="3"/>
  <c r="D545" i="3"/>
  <c r="B545" i="3"/>
  <c r="J544" i="3"/>
  <c r="I544" i="3"/>
  <c r="E544" i="3"/>
  <c r="D544" i="3"/>
  <c r="B544" i="3"/>
  <c r="J543" i="3"/>
  <c r="I543" i="3"/>
  <c r="E543" i="3"/>
  <c r="D543" i="3"/>
  <c r="B543" i="3"/>
  <c r="J542" i="3"/>
  <c r="I542" i="3"/>
  <c r="E542" i="3"/>
  <c r="D542" i="3"/>
  <c r="B542" i="3"/>
  <c r="J541" i="3"/>
  <c r="I541" i="3"/>
  <c r="E541" i="3"/>
  <c r="D541" i="3"/>
  <c r="B541" i="3"/>
  <c r="J540" i="3"/>
  <c r="I540" i="3"/>
  <c r="E540" i="3"/>
  <c r="D540" i="3"/>
  <c r="B540" i="3"/>
  <c r="J539" i="3"/>
  <c r="I539" i="3"/>
  <c r="E539" i="3"/>
  <c r="D539" i="3"/>
  <c r="B539" i="3"/>
  <c r="J538" i="3"/>
  <c r="I538" i="3"/>
  <c r="E538" i="3"/>
  <c r="D538" i="3"/>
  <c r="B538" i="3"/>
  <c r="J537" i="3"/>
  <c r="I537" i="3"/>
  <c r="E537" i="3"/>
  <c r="D537" i="3"/>
  <c r="B537" i="3"/>
  <c r="J534" i="3"/>
  <c r="A531" i="3"/>
  <c r="J530" i="3"/>
  <c r="I530" i="3"/>
  <c r="E530" i="3"/>
  <c r="D530" i="3"/>
  <c r="B530" i="3"/>
  <c r="J529" i="3"/>
  <c r="I529" i="3"/>
  <c r="E529" i="3"/>
  <c r="D529" i="3"/>
  <c r="B529" i="3"/>
  <c r="J528" i="3"/>
  <c r="I528" i="3"/>
  <c r="E528" i="3"/>
  <c r="D528" i="3"/>
  <c r="B528" i="3"/>
  <c r="J527" i="3"/>
  <c r="I527" i="3"/>
  <c r="E527" i="3"/>
  <c r="D527" i="3"/>
  <c r="B527" i="3"/>
  <c r="J526" i="3"/>
  <c r="I526" i="3"/>
  <c r="E526" i="3"/>
  <c r="D526" i="3"/>
  <c r="B526" i="3"/>
  <c r="J525" i="3"/>
  <c r="I525" i="3"/>
  <c r="E525" i="3"/>
  <c r="D525" i="3"/>
  <c r="B525" i="3"/>
  <c r="J524" i="3"/>
  <c r="I524" i="3"/>
  <c r="E524" i="3"/>
  <c r="D524" i="3"/>
  <c r="B524" i="3"/>
  <c r="J523" i="3"/>
  <c r="I523" i="3"/>
  <c r="E523" i="3"/>
  <c r="D523" i="3"/>
  <c r="B523" i="3"/>
  <c r="J522" i="3"/>
  <c r="I522" i="3"/>
  <c r="E522" i="3"/>
  <c r="D522" i="3"/>
  <c r="B522" i="3"/>
  <c r="J521" i="3"/>
  <c r="I521" i="3"/>
  <c r="E521" i="3"/>
  <c r="D521" i="3"/>
  <c r="B521" i="3"/>
  <c r="J520" i="3"/>
  <c r="I520" i="3"/>
  <c r="E520" i="3"/>
  <c r="D520" i="3"/>
  <c r="B520" i="3"/>
  <c r="J519" i="3"/>
  <c r="I519" i="3"/>
  <c r="E519" i="3"/>
  <c r="D519" i="3"/>
  <c r="B519" i="3"/>
  <c r="J518" i="3"/>
  <c r="I518" i="3"/>
  <c r="E518" i="3"/>
  <c r="D518" i="3"/>
  <c r="B518" i="3"/>
  <c r="J517" i="3"/>
  <c r="I517" i="3"/>
  <c r="E517" i="3"/>
  <c r="D517" i="3"/>
  <c r="B517" i="3"/>
  <c r="J516" i="3"/>
  <c r="I516" i="3"/>
  <c r="E516" i="3"/>
  <c r="D516" i="3"/>
  <c r="B516" i="3"/>
  <c r="J513" i="3"/>
  <c r="A510" i="3"/>
  <c r="J509" i="3"/>
  <c r="I509" i="3"/>
  <c r="E509" i="3"/>
  <c r="D509" i="3"/>
  <c r="B509" i="3"/>
  <c r="J508" i="3"/>
  <c r="I508" i="3"/>
  <c r="E508" i="3"/>
  <c r="D508" i="3"/>
  <c r="B508" i="3"/>
  <c r="J507" i="3"/>
  <c r="I507" i="3"/>
  <c r="E507" i="3"/>
  <c r="D507" i="3"/>
  <c r="B507" i="3"/>
  <c r="J506" i="3"/>
  <c r="I506" i="3"/>
  <c r="E506" i="3"/>
  <c r="D506" i="3"/>
  <c r="B506" i="3"/>
  <c r="J505" i="3"/>
  <c r="I505" i="3"/>
  <c r="E505" i="3"/>
  <c r="D505" i="3"/>
  <c r="B505" i="3"/>
  <c r="J504" i="3"/>
  <c r="I504" i="3"/>
  <c r="E504" i="3"/>
  <c r="D504" i="3"/>
  <c r="B504" i="3"/>
  <c r="J503" i="3"/>
  <c r="I503" i="3"/>
  <c r="E503" i="3"/>
  <c r="D503" i="3"/>
  <c r="B503" i="3"/>
  <c r="J502" i="3"/>
  <c r="I502" i="3"/>
  <c r="E502" i="3"/>
  <c r="D502" i="3"/>
  <c r="B502" i="3"/>
  <c r="J501" i="3"/>
  <c r="I501" i="3"/>
  <c r="E501" i="3"/>
  <c r="D501" i="3"/>
  <c r="B501" i="3"/>
  <c r="J500" i="3"/>
  <c r="I500" i="3"/>
  <c r="E500" i="3"/>
  <c r="D500" i="3"/>
  <c r="B500" i="3"/>
  <c r="J499" i="3"/>
  <c r="I499" i="3"/>
  <c r="E499" i="3"/>
  <c r="D499" i="3"/>
  <c r="B499" i="3"/>
  <c r="J498" i="3"/>
  <c r="I498" i="3"/>
  <c r="E498" i="3"/>
  <c r="D498" i="3"/>
  <c r="B498" i="3"/>
  <c r="J497" i="3"/>
  <c r="I497" i="3"/>
  <c r="E497" i="3"/>
  <c r="D497" i="3"/>
  <c r="B497" i="3"/>
  <c r="J496" i="3"/>
  <c r="I496" i="3"/>
  <c r="E496" i="3"/>
  <c r="D496" i="3"/>
  <c r="B496" i="3"/>
  <c r="J495" i="3"/>
  <c r="I495" i="3"/>
  <c r="E495" i="3"/>
  <c r="D495" i="3"/>
  <c r="B495" i="3"/>
  <c r="J492" i="3"/>
  <c r="A489" i="3"/>
  <c r="J488" i="3"/>
  <c r="I488" i="3"/>
  <c r="E488" i="3"/>
  <c r="D488" i="3"/>
  <c r="B488" i="3"/>
  <c r="J487" i="3"/>
  <c r="I487" i="3"/>
  <c r="E487" i="3"/>
  <c r="D487" i="3"/>
  <c r="B487" i="3"/>
  <c r="J486" i="3"/>
  <c r="I486" i="3"/>
  <c r="E486" i="3"/>
  <c r="D486" i="3"/>
  <c r="B486" i="3"/>
  <c r="J485" i="3"/>
  <c r="I485" i="3"/>
  <c r="E485" i="3"/>
  <c r="D485" i="3"/>
  <c r="B485" i="3"/>
  <c r="J484" i="3"/>
  <c r="I484" i="3"/>
  <c r="E484" i="3"/>
  <c r="D484" i="3"/>
  <c r="B484" i="3"/>
  <c r="J483" i="3"/>
  <c r="I483" i="3"/>
  <c r="E483" i="3"/>
  <c r="D483" i="3"/>
  <c r="B483" i="3"/>
  <c r="J482" i="3"/>
  <c r="I482" i="3"/>
  <c r="E482" i="3"/>
  <c r="D482" i="3"/>
  <c r="B482" i="3"/>
  <c r="J481" i="3"/>
  <c r="I481" i="3"/>
  <c r="E481" i="3"/>
  <c r="D481" i="3"/>
  <c r="B481" i="3"/>
  <c r="J480" i="3"/>
  <c r="I480" i="3"/>
  <c r="E480" i="3"/>
  <c r="D480" i="3"/>
  <c r="B480" i="3"/>
  <c r="J479" i="3"/>
  <c r="I479" i="3"/>
  <c r="E479" i="3"/>
  <c r="D479" i="3"/>
  <c r="B479" i="3"/>
  <c r="J478" i="3"/>
  <c r="I478" i="3"/>
  <c r="E478" i="3"/>
  <c r="D478" i="3"/>
  <c r="B478" i="3"/>
  <c r="J477" i="3"/>
  <c r="I477" i="3"/>
  <c r="E477" i="3"/>
  <c r="D477" i="3"/>
  <c r="B477" i="3"/>
  <c r="J476" i="3"/>
  <c r="I476" i="3"/>
  <c r="E476" i="3"/>
  <c r="D476" i="3"/>
  <c r="B476" i="3"/>
  <c r="J475" i="3"/>
  <c r="I475" i="3"/>
  <c r="E475" i="3"/>
  <c r="D475" i="3"/>
  <c r="B475" i="3"/>
  <c r="J474" i="3"/>
  <c r="I474" i="3"/>
  <c r="E474" i="3"/>
  <c r="D474" i="3"/>
  <c r="B474" i="3"/>
  <c r="J471" i="3"/>
  <c r="A468" i="3"/>
  <c r="J467" i="3"/>
  <c r="I467" i="3"/>
  <c r="E467" i="3"/>
  <c r="D467" i="3"/>
  <c r="B467" i="3"/>
  <c r="J466" i="3"/>
  <c r="I466" i="3"/>
  <c r="E466" i="3"/>
  <c r="D466" i="3"/>
  <c r="B466" i="3"/>
  <c r="J465" i="3"/>
  <c r="I465" i="3"/>
  <c r="E465" i="3"/>
  <c r="D465" i="3"/>
  <c r="B465" i="3"/>
  <c r="J464" i="3"/>
  <c r="I464" i="3"/>
  <c r="E464" i="3"/>
  <c r="D464" i="3"/>
  <c r="B464" i="3"/>
  <c r="J463" i="3"/>
  <c r="I463" i="3"/>
  <c r="E463" i="3"/>
  <c r="D463" i="3"/>
  <c r="B463" i="3"/>
  <c r="J462" i="3"/>
  <c r="I462" i="3"/>
  <c r="E462" i="3"/>
  <c r="D462" i="3"/>
  <c r="B462" i="3"/>
  <c r="J461" i="3"/>
  <c r="I461" i="3"/>
  <c r="E461" i="3"/>
  <c r="D461" i="3"/>
  <c r="B461" i="3"/>
  <c r="J460" i="3"/>
  <c r="I460" i="3"/>
  <c r="E460" i="3"/>
  <c r="D460" i="3"/>
  <c r="B460" i="3"/>
  <c r="J459" i="3"/>
  <c r="I459" i="3"/>
  <c r="E459" i="3"/>
  <c r="D459" i="3"/>
  <c r="B459" i="3"/>
  <c r="J458" i="3"/>
  <c r="I458" i="3"/>
  <c r="E458" i="3"/>
  <c r="D458" i="3"/>
  <c r="B458" i="3"/>
  <c r="J457" i="3"/>
  <c r="I457" i="3"/>
  <c r="E457" i="3"/>
  <c r="D457" i="3"/>
  <c r="B457" i="3"/>
  <c r="J456" i="3"/>
  <c r="I456" i="3"/>
  <c r="E456" i="3"/>
  <c r="D456" i="3"/>
  <c r="B456" i="3"/>
  <c r="J455" i="3"/>
  <c r="I455" i="3"/>
  <c r="E455" i="3"/>
  <c r="D455" i="3"/>
  <c r="B455" i="3"/>
  <c r="J454" i="3"/>
  <c r="I454" i="3"/>
  <c r="E454" i="3"/>
  <c r="D454" i="3"/>
  <c r="B454" i="3"/>
  <c r="J453" i="3"/>
  <c r="I453" i="3"/>
  <c r="E453" i="3"/>
  <c r="D453" i="3"/>
  <c r="B453" i="3"/>
  <c r="J450" i="3"/>
  <c r="A447" i="3"/>
  <c r="J446" i="3"/>
  <c r="I446" i="3"/>
  <c r="E446" i="3"/>
  <c r="D446" i="3"/>
  <c r="B446" i="3"/>
  <c r="J445" i="3"/>
  <c r="I445" i="3"/>
  <c r="E445" i="3"/>
  <c r="D445" i="3"/>
  <c r="B445" i="3"/>
  <c r="J444" i="3"/>
  <c r="I444" i="3"/>
  <c r="E444" i="3"/>
  <c r="D444" i="3"/>
  <c r="B444" i="3"/>
  <c r="J443" i="3"/>
  <c r="I443" i="3"/>
  <c r="E443" i="3"/>
  <c r="D443" i="3"/>
  <c r="B443" i="3"/>
  <c r="J442" i="3"/>
  <c r="I442" i="3"/>
  <c r="E442" i="3"/>
  <c r="D442" i="3"/>
  <c r="B442" i="3"/>
  <c r="J441" i="3"/>
  <c r="I441" i="3"/>
  <c r="E441" i="3"/>
  <c r="D441" i="3"/>
  <c r="B441" i="3"/>
  <c r="J440" i="3"/>
  <c r="I440" i="3"/>
  <c r="E440" i="3"/>
  <c r="D440" i="3"/>
  <c r="B440" i="3"/>
  <c r="J439" i="3"/>
  <c r="I439" i="3"/>
  <c r="E439" i="3"/>
  <c r="D439" i="3"/>
  <c r="B439" i="3"/>
  <c r="J438" i="3"/>
  <c r="I438" i="3"/>
  <c r="E438" i="3"/>
  <c r="D438" i="3"/>
  <c r="B438" i="3"/>
  <c r="J437" i="3"/>
  <c r="I437" i="3"/>
  <c r="E437" i="3"/>
  <c r="D437" i="3"/>
  <c r="B437" i="3"/>
  <c r="J436" i="3"/>
  <c r="I436" i="3"/>
  <c r="E436" i="3"/>
  <c r="D436" i="3"/>
  <c r="B436" i="3"/>
  <c r="J435" i="3"/>
  <c r="I435" i="3"/>
  <c r="E435" i="3"/>
  <c r="D435" i="3"/>
  <c r="B435" i="3"/>
  <c r="J434" i="3"/>
  <c r="I434" i="3"/>
  <c r="E434" i="3"/>
  <c r="D434" i="3"/>
  <c r="B434" i="3"/>
  <c r="J433" i="3"/>
  <c r="I433" i="3"/>
  <c r="E433" i="3"/>
  <c r="D433" i="3"/>
  <c r="B433" i="3"/>
  <c r="J432" i="3"/>
  <c r="I432" i="3"/>
  <c r="E432" i="3"/>
  <c r="D432" i="3"/>
  <c r="B432" i="3"/>
  <c r="J429" i="3"/>
  <c r="A426" i="3"/>
  <c r="J425" i="3"/>
  <c r="I425" i="3"/>
  <c r="E425" i="3"/>
  <c r="D425" i="3"/>
  <c r="B425" i="3"/>
  <c r="J424" i="3"/>
  <c r="I424" i="3"/>
  <c r="E424" i="3"/>
  <c r="D424" i="3"/>
  <c r="B424" i="3"/>
  <c r="J423" i="3"/>
  <c r="I423" i="3"/>
  <c r="E423" i="3"/>
  <c r="D423" i="3"/>
  <c r="B423" i="3"/>
  <c r="J422" i="3"/>
  <c r="I422" i="3"/>
  <c r="E422" i="3"/>
  <c r="D422" i="3"/>
  <c r="B422" i="3"/>
  <c r="J421" i="3"/>
  <c r="I421" i="3"/>
  <c r="E421" i="3"/>
  <c r="D421" i="3"/>
  <c r="B421" i="3"/>
  <c r="J420" i="3"/>
  <c r="I420" i="3"/>
  <c r="E420" i="3"/>
  <c r="D420" i="3"/>
  <c r="B420" i="3"/>
  <c r="J419" i="3"/>
  <c r="I419" i="3"/>
  <c r="E419" i="3"/>
  <c r="D419" i="3"/>
  <c r="B419" i="3"/>
  <c r="J418" i="3"/>
  <c r="I418" i="3"/>
  <c r="E418" i="3"/>
  <c r="D418" i="3"/>
  <c r="B418" i="3"/>
  <c r="J417" i="3"/>
  <c r="I417" i="3"/>
  <c r="E417" i="3"/>
  <c r="D417" i="3"/>
  <c r="B417" i="3"/>
  <c r="J416" i="3"/>
  <c r="I416" i="3"/>
  <c r="E416" i="3"/>
  <c r="D416" i="3"/>
  <c r="B416" i="3"/>
  <c r="J415" i="3"/>
  <c r="I415" i="3"/>
  <c r="E415" i="3"/>
  <c r="D415" i="3"/>
  <c r="B415" i="3"/>
  <c r="J414" i="3"/>
  <c r="I414" i="3"/>
  <c r="E414" i="3"/>
  <c r="D414" i="3"/>
  <c r="B414" i="3"/>
  <c r="J413" i="3"/>
  <c r="I413" i="3"/>
  <c r="E413" i="3"/>
  <c r="D413" i="3"/>
  <c r="B413" i="3"/>
  <c r="J412" i="3"/>
  <c r="I412" i="3"/>
  <c r="E412" i="3"/>
  <c r="D412" i="3"/>
  <c r="B412" i="3"/>
  <c r="J411" i="3"/>
  <c r="I411" i="3"/>
  <c r="E411" i="3"/>
  <c r="D411" i="3"/>
  <c r="B411" i="3"/>
  <c r="J408" i="3"/>
  <c r="A405" i="3"/>
  <c r="J404" i="3"/>
  <c r="I404" i="3"/>
  <c r="E404" i="3"/>
  <c r="D404" i="3"/>
  <c r="B404" i="3"/>
  <c r="J403" i="3"/>
  <c r="I403" i="3"/>
  <c r="E403" i="3"/>
  <c r="D403" i="3"/>
  <c r="B403" i="3"/>
  <c r="J402" i="3"/>
  <c r="I402" i="3"/>
  <c r="E402" i="3"/>
  <c r="D402" i="3"/>
  <c r="B402" i="3"/>
  <c r="J401" i="3"/>
  <c r="I401" i="3"/>
  <c r="E401" i="3"/>
  <c r="D401" i="3"/>
  <c r="B401" i="3"/>
  <c r="J400" i="3"/>
  <c r="I400" i="3"/>
  <c r="E400" i="3"/>
  <c r="D400" i="3"/>
  <c r="B400" i="3"/>
  <c r="J399" i="3"/>
  <c r="I399" i="3"/>
  <c r="E399" i="3"/>
  <c r="D399" i="3"/>
  <c r="B399" i="3"/>
  <c r="J398" i="3"/>
  <c r="I398" i="3"/>
  <c r="E398" i="3"/>
  <c r="D398" i="3"/>
  <c r="B398" i="3"/>
  <c r="J397" i="3"/>
  <c r="I397" i="3"/>
  <c r="E397" i="3"/>
  <c r="D397" i="3"/>
  <c r="B397" i="3"/>
  <c r="J396" i="3"/>
  <c r="I396" i="3"/>
  <c r="E396" i="3"/>
  <c r="D396" i="3"/>
  <c r="B396" i="3"/>
  <c r="J395" i="3"/>
  <c r="I395" i="3"/>
  <c r="E395" i="3"/>
  <c r="D395" i="3"/>
  <c r="B395" i="3"/>
  <c r="J394" i="3"/>
  <c r="I394" i="3"/>
  <c r="E394" i="3"/>
  <c r="D394" i="3"/>
  <c r="B394" i="3"/>
  <c r="J393" i="3"/>
  <c r="I393" i="3"/>
  <c r="E393" i="3"/>
  <c r="D393" i="3"/>
  <c r="B393" i="3"/>
  <c r="J392" i="3"/>
  <c r="I392" i="3"/>
  <c r="E392" i="3"/>
  <c r="D392" i="3"/>
  <c r="B392" i="3"/>
  <c r="J391" i="3"/>
  <c r="I391" i="3"/>
  <c r="E391" i="3"/>
  <c r="D391" i="3"/>
  <c r="B391" i="3"/>
  <c r="J390" i="3"/>
  <c r="I390" i="3"/>
  <c r="E390" i="3"/>
  <c r="D390" i="3"/>
  <c r="B390" i="3"/>
  <c r="J387" i="3"/>
  <c r="A384" i="3"/>
  <c r="J383" i="3"/>
  <c r="I383" i="3"/>
  <c r="E383" i="3"/>
  <c r="D383" i="3"/>
  <c r="B383" i="3"/>
  <c r="J382" i="3"/>
  <c r="I382" i="3"/>
  <c r="E382" i="3"/>
  <c r="D382" i="3"/>
  <c r="B382" i="3"/>
  <c r="J381" i="3"/>
  <c r="I381" i="3"/>
  <c r="E381" i="3"/>
  <c r="D381" i="3"/>
  <c r="B381" i="3"/>
  <c r="J380" i="3"/>
  <c r="I380" i="3"/>
  <c r="E380" i="3"/>
  <c r="D380" i="3"/>
  <c r="B380" i="3"/>
  <c r="J379" i="3"/>
  <c r="I379" i="3"/>
  <c r="E379" i="3"/>
  <c r="D379" i="3"/>
  <c r="B379" i="3"/>
  <c r="J378" i="3"/>
  <c r="I378" i="3"/>
  <c r="E378" i="3"/>
  <c r="D378" i="3"/>
  <c r="B378" i="3"/>
  <c r="J377" i="3"/>
  <c r="I377" i="3"/>
  <c r="E377" i="3"/>
  <c r="D377" i="3"/>
  <c r="B377" i="3"/>
  <c r="J376" i="3"/>
  <c r="I376" i="3"/>
  <c r="E376" i="3"/>
  <c r="D376" i="3"/>
  <c r="B376" i="3"/>
  <c r="J375" i="3"/>
  <c r="I375" i="3"/>
  <c r="E375" i="3"/>
  <c r="D375" i="3"/>
  <c r="B375" i="3"/>
  <c r="J374" i="3"/>
  <c r="I374" i="3"/>
  <c r="E374" i="3"/>
  <c r="D374" i="3"/>
  <c r="B374" i="3"/>
  <c r="J373" i="3"/>
  <c r="I373" i="3"/>
  <c r="E373" i="3"/>
  <c r="D373" i="3"/>
  <c r="B373" i="3"/>
  <c r="J372" i="3"/>
  <c r="I372" i="3"/>
  <c r="E372" i="3"/>
  <c r="D372" i="3"/>
  <c r="B372" i="3"/>
  <c r="J371" i="3"/>
  <c r="I371" i="3"/>
  <c r="E371" i="3"/>
  <c r="D371" i="3"/>
  <c r="B371" i="3"/>
  <c r="J370" i="3"/>
  <c r="I370" i="3"/>
  <c r="E370" i="3"/>
  <c r="D370" i="3"/>
  <c r="B370" i="3"/>
  <c r="J369" i="3"/>
  <c r="I369" i="3"/>
  <c r="E369" i="3"/>
  <c r="D369" i="3"/>
  <c r="B369" i="3"/>
  <c r="J366" i="3"/>
  <c r="A363" i="3"/>
  <c r="J362" i="3"/>
  <c r="I362" i="3"/>
  <c r="E362" i="3"/>
  <c r="D362" i="3"/>
  <c r="B362" i="3"/>
  <c r="J361" i="3"/>
  <c r="I361" i="3"/>
  <c r="E361" i="3"/>
  <c r="D361" i="3"/>
  <c r="B361" i="3"/>
  <c r="J360" i="3"/>
  <c r="I360" i="3"/>
  <c r="E360" i="3"/>
  <c r="D360" i="3"/>
  <c r="B360" i="3"/>
  <c r="J359" i="3"/>
  <c r="I359" i="3"/>
  <c r="E359" i="3"/>
  <c r="D359" i="3"/>
  <c r="B359" i="3"/>
  <c r="J358" i="3"/>
  <c r="I358" i="3"/>
  <c r="E358" i="3"/>
  <c r="D358" i="3"/>
  <c r="B358" i="3"/>
  <c r="J357" i="3"/>
  <c r="I357" i="3"/>
  <c r="E357" i="3"/>
  <c r="D357" i="3"/>
  <c r="B357" i="3"/>
  <c r="J356" i="3"/>
  <c r="I356" i="3"/>
  <c r="E356" i="3"/>
  <c r="D356" i="3"/>
  <c r="B356" i="3"/>
  <c r="J355" i="3"/>
  <c r="I355" i="3"/>
  <c r="E355" i="3"/>
  <c r="D355" i="3"/>
  <c r="B355" i="3"/>
  <c r="J354" i="3"/>
  <c r="I354" i="3"/>
  <c r="E354" i="3"/>
  <c r="D354" i="3"/>
  <c r="B354" i="3"/>
  <c r="J353" i="3"/>
  <c r="I353" i="3"/>
  <c r="E353" i="3"/>
  <c r="D353" i="3"/>
  <c r="B353" i="3"/>
  <c r="J352" i="3"/>
  <c r="I352" i="3"/>
  <c r="E352" i="3"/>
  <c r="D352" i="3"/>
  <c r="B352" i="3"/>
  <c r="J351" i="3"/>
  <c r="I351" i="3"/>
  <c r="E351" i="3"/>
  <c r="D351" i="3"/>
  <c r="B351" i="3"/>
  <c r="J350" i="3"/>
  <c r="I350" i="3"/>
  <c r="E350" i="3"/>
  <c r="D350" i="3"/>
  <c r="B350" i="3"/>
  <c r="J349" i="3"/>
  <c r="I349" i="3"/>
  <c r="E349" i="3"/>
  <c r="D349" i="3"/>
  <c r="B349" i="3"/>
  <c r="J348" i="3"/>
  <c r="I348" i="3"/>
  <c r="E348" i="3"/>
  <c r="D348" i="3"/>
  <c r="B348" i="3"/>
  <c r="J345" i="3"/>
  <c r="A342" i="3"/>
  <c r="J341" i="3"/>
  <c r="I341" i="3"/>
  <c r="E341" i="3"/>
  <c r="D341" i="3"/>
  <c r="B341" i="3"/>
  <c r="J340" i="3"/>
  <c r="I340" i="3"/>
  <c r="E340" i="3"/>
  <c r="D340" i="3"/>
  <c r="B340" i="3"/>
  <c r="J339" i="3"/>
  <c r="I339" i="3"/>
  <c r="E339" i="3"/>
  <c r="D339" i="3"/>
  <c r="B339" i="3"/>
  <c r="J338" i="3"/>
  <c r="I338" i="3"/>
  <c r="E338" i="3"/>
  <c r="D338" i="3"/>
  <c r="B338" i="3"/>
  <c r="J337" i="3"/>
  <c r="I337" i="3"/>
  <c r="E337" i="3"/>
  <c r="D337" i="3"/>
  <c r="B337" i="3"/>
  <c r="J336" i="3"/>
  <c r="I336" i="3"/>
  <c r="E336" i="3"/>
  <c r="D336" i="3"/>
  <c r="B336" i="3"/>
  <c r="J335" i="3"/>
  <c r="I335" i="3"/>
  <c r="E335" i="3"/>
  <c r="D335" i="3"/>
  <c r="B335" i="3"/>
  <c r="J334" i="3"/>
  <c r="I334" i="3"/>
  <c r="E334" i="3"/>
  <c r="D334" i="3"/>
  <c r="B334" i="3"/>
  <c r="J333" i="3"/>
  <c r="I333" i="3"/>
  <c r="E333" i="3"/>
  <c r="D333" i="3"/>
  <c r="B333" i="3"/>
  <c r="J332" i="3"/>
  <c r="I332" i="3"/>
  <c r="E332" i="3"/>
  <c r="D332" i="3"/>
  <c r="B332" i="3"/>
  <c r="J331" i="3"/>
  <c r="I331" i="3"/>
  <c r="E331" i="3"/>
  <c r="D331" i="3"/>
  <c r="B331" i="3"/>
  <c r="J330" i="3"/>
  <c r="I330" i="3"/>
  <c r="E330" i="3"/>
  <c r="D330" i="3"/>
  <c r="B330" i="3"/>
  <c r="J329" i="3"/>
  <c r="I329" i="3"/>
  <c r="E329" i="3"/>
  <c r="D329" i="3"/>
  <c r="B329" i="3"/>
  <c r="J328" i="3"/>
  <c r="I328" i="3"/>
  <c r="E328" i="3"/>
  <c r="D328" i="3"/>
  <c r="B328" i="3"/>
  <c r="J327" i="3"/>
  <c r="I327" i="3"/>
  <c r="E327" i="3"/>
  <c r="D327" i="3"/>
  <c r="B327" i="3"/>
  <c r="J324" i="3"/>
  <c r="A321" i="3"/>
  <c r="J320" i="3"/>
  <c r="I320" i="3"/>
  <c r="E320" i="3"/>
  <c r="D320" i="3"/>
  <c r="B320" i="3"/>
  <c r="J319" i="3"/>
  <c r="I319" i="3"/>
  <c r="E319" i="3"/>
  <c r="D319" i="3"/>
  <c r="B319" i="3"/>
  <c r="J318" i="3"/>
  <c r="I318" i="3"/>
  <c r="E318" i="3"/>
  <c r="D318" i="3"/>
  <c r="B318" i="3"/>
  <c r="J317" i="3"/>
  <c r="I317" i="3"/>
  <c r="E317" i="3"/>
  <c r="D317" i="3"/>
  <c r="B317" i="3"/>
  <c r="J316" i="3"/>
  <c r="I316" i="3"/>
  <c r="E316" i="3"/>
  <c r="D316" i="3"/>
  <c r="B316" i="3"/>
  <c r="J315" i="3"/>
  <c r="I315" i="3"/>
  <c r="E315" i="3"/>
  <c r="D315" i="3"/>
  <c r="B315" i="3"/>
  <c r="J314" i="3"/>
  <c r="I314" i="3"/>
  <c r="E314" i="3"/>
  <c r="D314" i="3"/>
  <c r="B314" i="3"/>
  <c r="J313" i="3"/>
  <c r="I313" i="3"/>
  <c r="E313" i="3"/>
  <c r="D313" i="3"/>
  <c r="B313" i="3"/>
  <c r="J312" i="3"/>
  <c r="I312" i="3"/>
  <c r="E312" i="3"/>
  <c r="D312" i="3"/>
  <c r="B312" i="3"/>
  <c r="J311" i="3"/>
  <c r="I311" i="3"/>
  <c r="E311" i="3"/>
  <c r="D311" i="3"/>
  <c r="B311" i="3"/>
  <c r="J310" i="3"/>
  <c r="I310" i="3"/>
  <c r="E310" i="3"/>
  <c r="D310" i="3"/>
  <c r="B310" i="3"/>
  <c r="J309" i="3"/>
  <c r="I309" i="3"/>
  <c r="E309" i="3"/>
  <c r="D309" i="3"/>
  <c r="B309" i="3"/>
  <c r="J308" i="3"/>
  <c r="I308" i="3"/>
  <c r="E308" i="3"/>
  <c r="D308" i="3"/>
  <c r="B308" i="3"/>
  <c r="J307" i="3"/>
  <c r="I307" i="3"/>
  <c r="E307" i="3"/>
  <c r="D307" i="3"/>
  <c r="B307" i="3"/>
  <c r="J306" i="3"/>
  <c r="I306" i="3"/>
  <c r="E306" i="3"/>
  <c r="D306" i="3"/>
  <c r="B306" i="3"/>
  <c r="J303" i="3"/>
  <c r="A300" i="3"/>
  <c r="J299" i="3"/>
  <c r="I299" i="3"/>
  <c r="E299" i="3"/>
  <c r="D299" i="3"/>
  <c r="B299" i="3"/>
  <c r="J298" i="3"/>
  <c r="I298" i="3"/>
  <c r="E298" i="3"/>
  <c r="D298" i="3"/>
  <c r="B298" i="3"/>
  <c r="J297" i="3"/>
  <c r="I297" i="3"/>
  <c r="E297" i="3"/>
  <c r="D297" i="3"/>
  <c r="B297" i="3"/>
  <c r="J296" i="3"/>
  <c r="I296" i="3"/>
  <c r="E296" i="3"/>
  <c r="D296" i="3"/>
  <c r="B296" i="3"/>
  <c r="J295" i="3"/>
  <c r="I295" i="3"/>
  <c r="E295" i="3"/>
  <c r="D295" i="3"/>
  <c r="B295" i="3"/>
  <c r="J294" i="3"/>
  <c r="I294" i="3"/>
  <c r="E294" i="3"/>
  <c r="D294" i="3"/>
  <c r="B294" i="3"/>
  <c r="J293" i="3"/>
  <c r="I293" i="3"/>
  <c r="E293" i="3"/>
  <c r="D293" i="3"/>
  <c r="B293" i="3"/>
  <c r="J292" i="3"/>
  <c r="I292" i="3"/>
  <c r="E292" i="3"/>
  <c r="D292" i="3"/>
  <c r="B292" i="3"/>
  <c r="J291" i="3"/>
  <c r="I291" i="3"/>
  <c r="E291" i="3"/>
  <c r="D291" i="3"/>
  <c r="B291" i="3"/>
  <c r="J290" i="3"/>
  <c r="I290" i="3"/>
  <c r="E290" i="3"/>
  <c r="D290" i="3"/>
  <c r="B290" i="3"/>
  <c r="J289" i="3"/>
  <c r="I289" i="3"/>
  <c r="E289" i="3"/>
  <c r="D289" i="3"/>
  <c r="B289" i="3"/>
  <c r="J288" i="3"/>
  <c r="I288" i="3"/>
  <c r="E288" i="3"/>
  <c r="D288" i="3"/>
  <c r="B288" i="3"/>
  <c r="J287" i="3"/>
  <c r="I287" i="3"/>
  <c r="E287" i="3"/>
  <c r="D287" i="3"/>
  <c r="B287" i="3"/>
  <c r="J286" i="3"/>
  <c r="I286" i="3"/>
  <c r="E286" i="3"/>
  <c r="D286" i="3"/>
  <c r="B286" i="3"/>
  <c r="J285" i="3"/>
  <c r="I285" i="3"/>
  <c r="E285" i="3"/>
  <c r="D285" i="3"/>
  <c r="B285" i="3"/>
  <c r="J282" i="3"/>
  <c r="A279" i="3"/>
  <c r="J278" i="3"/>
  <c r="I278" i="3"/>
  <c r="E278" i="3"/>
  <c r="D278" i="3"/>
  <c r="B278" i="3"/>
  <c r="J277" i="3"/>
  <c r="I277" i="3"/>
  <c r="E277" i="3"/>
  <c r="D277" i="3"/>
  <c r="B277" i="3"/>
  <c r="J276" i="3"/>
  <c r="I276" i="3"/>
  <c r="E276" i="3"/>
  <c r="D276" i="3"/>
  <c r="B276" i="3"/>
  <c r="J275" i="3"/>
  <c r="I275" i="3"/>
  <c r="E275" i="3"/>
  <c r="D275" i="3"/>
  <c r="B275" i="3"/>
  <c r="J274" i="3"/>
  <c r="I274" i="3"/>
  <c r="E274" i="3"/>
  <c r="D274" i="3"/>
  <c r="B274" i="3"/>
  <c r="J273" i="3"/>
  <c r="I273" i="3"/>
  <c r="E273" i="3"/>
  <c r="D273" i="3"/>
  <c r="B273" i="3"/>
  <c r="J272" i="3"/>
  <c r="I272" i="3"/>
  <c r="E272" i="3"/>
  <c r="D272" i="3"/>
  <c r="B272" i="3"/>
  <c r="J271" i="3"/>
  <c r="I271" i="3"/>
  <c r="E271" i="3"/>
  <c r="D271" i="3"/>
  <c r="B271" i="3"/>
  <c r="J270" i="3"/>
  <c r="I270" i="3"/>
  <c r="E270" i="3"/>
  <c r="D270" i="3"/>
  <c r="B270" i="3"/>
  <c r="J269" i="3"/>
  <c r="I269" i="3"/>
  <c r="E269" i="3"/>
  <c r="D269" i="3"/>
  <c r="B269" i="3"/>
  <c r="J268" i="3"/>
  <c r="I268" i="3"/>
  <c r="E268" i="3"/>
  <c r="D268" i="3"/>
  <c r="B268" i="3"/>
  <c r="J267" i="3"/>
  <c r="I267" i="3"/>
  <c r="E267" i="3"/>
  <c r="D267" i="3"/>
  <c r="B267" i="3"/>
  <c r="J266" i="3"/>
  <c r="I266" i="3"/>
  <c r="E266" i="3"/>
  <c r="D266" i="3"/>
  <c r="B266" i="3"/>
  <c r="J265" i="3"/>
  <c r="I265" i="3"/>
  <c r="E265" i="3"/>
  <c r="D265" i="3"/>
  <c r="B265" i="3"/>
  <c r="J264" i="3"/>
  <c r="I264" i="3"/>
  <c r="E264" i="3"/>
  <c r="D264" i="3"/>
  <c r="B264" i="3"/>
  <c r="J261" i="3"/>
  <c r="A258" i="3"/>
  <c r="J257" i="3"/>
  <c r="I257" i="3"/>
  <c r="E257" i="3"/>
  <c r="D257" i="3"/>
  <c r="B257" i="3"/>
  <c r="J256" i="3"/>
  <c r="I256" i="3"/>
  <c r="E256" i="3"/>
  <c r="D256" i="3"/>
  <c r="B256" i="3"/>
  <c r="J255" i="3"/>
  <c r="I255" i="3"/>
  <c r="E255" i="3"/>
  <c r="D255" i="3"/>
  <c r="B255" i="3"/>
  <c r="J254" i="3"/>
  <c r="I254" i="3"/>
  <c r="E254" i="3"/>
  <c r="D254" i="3"/>
  <c r="B254" i="3"/>
  <c r="J253" i="3"/>
  <c r="I253" i="3"/>
  <c r="E253" i="3"/>
  <c r="D253" i="3"/>
  <c r="B253" i="3"/>
  <c r="J252" i="3"/>
  <c r="I252" i="3"/>
  <c r="E252" i="3"/>
  <c r="D252" i="3"/>
  <c r="B252" i="3"/>
  <c r="J251" i="3"/>
  <c r="I251" i="3"/>
  <c r="E251" i="3"/>
  <c r="D251" i="3"/>
  <c r="B251" i="3"/>
  <c r="J250" i="3"/>
  <c r="I250" i="3"/>
  <c r="E250" i="3"/>
  <c r="D250" i="3"/>
  <c r="B250" i="3"/>
  <c r="J249" i="3"/>
  <c r="I249" i="3"/>
  <c r="E249" i="3"/>
  <c r="D249" i="3"/>
  <c r="B249" i="3"/>
  <c r="J248" i="3"/>
  <c r="I248" i="3"/>
  <c r="E248" i="3"/>
  <c r="D248" i="3"/>
  <c r="B248" i="3"/>
  <c r="J247" i="3"/>
  <c r="I247" i="3"/>
  <c r="E247" i="3"/>
  <c r="D247" i="3"/>
  <c r="B247" i="3"/>
  <c r="J246" i="3"/>
  <c r="I246" i="3"/>
  <c r="E246" i="3"/>
  <c r="D246" i="3"/>
  <c r="B246" i="3"/>
  <c r="J245" i="3"/>
  <c r="I245" i="3"/>
  <c r="E245" i="3"/>
  <c r="D245" i="3"/>
  <c r="B245" i="3"/>
  <c r="J244" i="3"/>
  <c r="I244" i="3"/>
  <c r="E244" i="3"/>
  <c r="D244" i="3"/>
  <c r="B244" i="3"/>
  <c r="J243" i="3"/>
  <c r="I243" i="3"/>
  <c r="E243" i="3"/>
  <c r="D243" i="3"/>
  <c r="B243" i="3"/>
  <c r="J240" i="3"/>
  <c r="A237" i="3"/>
  <c r="J236" i="3"/>
  <c r="I236" i="3"/>
  <c r="E236" i="3"/>
  <c r="D236" i="3"/>
  <c r="B236" i="3"/>
  <c r="J235" i="3"/>
  <c r="I235" i="3"/>
  <c r="E235" i="3"/>
  <c r="D235" i="3"/>
  <c r="B235" i="3"/>
  <c r="J234" i="3"/>
  <c r="I234" i="3"/>
  <c r="E234" i="3"/>
  <c r="D234" i="3"/>
  <c r="B234" i="3"/>
  <c r="J233" i="3"/>
  <c r="I233" i="3"/>
  <c r="E233" i="3"/>
  <c r="D233" i="3"/>
  <c r="B233" i="3"/>
  <c r="J232" i="3"/>
  <c r="I232" i="3"/>
  <c r="E232" i="3"/>
  <c r="D232" i="3"/>
  <c r="B232" i="3"/>
  <c r="J231" i="3"/>
  <c r="I231" i="3"/>
  <c r="E231" i="3"/>
  <c r="D231" i="3"/>
  <c r="B231" i="3"/>
  <c r="J230" i="3"/>
  <c r="I230" i="3"/>
  <c r="E230" i="3"/>
  <c r="D230" i="3"/>
  <c r="B230" i="3"/>
  <c r="J229" i="3"/>
  <c r="I229" i="3"/>
  <c r="E229" i="3"/>
  <c r="D229" i="3"/>
  <c r="B229" i="3"/>
  <c r="J228" i="3"/>
  <c r="I228" i="3"/>
  <c r="E228" i="3"/>
  <c r="D228" i="3"/>
  <c r="B228" i="3"/>
  <c r="J227" i="3"/>
  <c r="I227" i="3"/>
  <c r="E227" i="3"/>
  <c r="D227" i="3"/>
  <c r="B227" i="3"/>
  <c r="J226" i="3"/>
  <c r="I226" i="3"/>
  <c r="E226" i="3"/>
  <c r="D226" i="3"/>
  <c r="B226" i="3"/>
  <c r="J225" i="3"/>
  <c r="I225" i="3"/>
  <c r="E225" i="3"/>
  <c r="D225" i="3"/>
  <c r="B225" i="3"/>
  <c r="J224" i="3"/>
  <c r="I224" i="3"/>
  <c r="E224" i="3"/>
  <c r="D224" i="3"/>
  <c r="B224" i="3"/>
  <c r="J223" i="3"/>
  <c r="I223" i="3"/>
  <c r="E223" i="3"/>
  <c r="D223" i="3"/>
  <c r="B223" i="3"/>
  <c r="J222" i="3"/>
  <c r="I222" i="3"/>
  <c r="E222" i="3"/>
  <c r="D222" i="3"/>
  <c r="B222" i="3"/>
  <c r="J219" i="3"/>
  <c r="A216" i="3"/>
  <c r="J215" i="3"/>
  <c r="I215" i="3"/>
  <c r="E215" i="3"/>
  <c r="D215" i="3"/>
  <c r="B215" i="3"/>
  <c r="J214" i="3"/>
  <c r="I214" i="3"/>
  <c r="E214" i="3"/>
  <c r="D214" i="3"/>
  <c r="B214" i="3"/>
  <c r="J213" i="3"/>
  <c r="I213" i="3"/>
  <c r="E213" i="3"/>
  <c r="D213" i="3"/>
  <c r="B213" i="3"/>
  <c r="J212" i="3"/>
  <c r="I212" i="3"/>
  <c r="E212" i="3"/>
  <c r="D212" i="3"/>
  <c r="B212" i="3"/>
  <c r="J211" i="3"/>
  <c r="I211" i="3"/>
  <c r="E211" i="3"/>
  <c r="D211" i="3"/>
  <c r="B211" i="3"/>
  <c r="J210" i="3"/>
  <c r="I210" i="3"/>
  <c r="E210" i="3"/>
  <c r="D210" i="3"/>
  <c r="B210" i="3"/>
  <c r="J209" i="3"/>
  <c r="I209" i="3"/>
  <c r="E209" i="3"/>
  <c r="D209" i="3"/>
  <c r="B209" i="3"/>
  <c r="J208" i="3"/>
  <c r="I208" i="3"/>
  <c r="E208" i="3"/>
  <c r="D208" i="3"/>
  <c r="B208" i="3"/>
  <c r="J207" i="3"/>
  <c r="I207" i="3"/>
  <c r="E207" i="3"/>
  <c r="D207" i="3"/>
  <c r="B207" i="3"/>
  <c r="J206" i="3"/>
  <c r="I206" i="3"/>
  <c r="E206" i="3"/>
  <c r="D206" i="3"/>
  <c r="B206" i="3"/>
  <c r="J205" i="3"/>
  <c r="I205" i="3"/>
  <c r="E205" i="3"/>
  <c r="D205" i="3"/>
  <c r="B205" i="3"/>
  <c r="J204" i="3"/>
  <c r="I204" i="3"/>
  <c r="E204" i="3"/>
  <c r="D204" i="3"/>
  <c r="B204" i="3"/>
  <c r="J203" i="3"/>
  <c r="I203" i="3"/>
  <c r="E203" i="3"/>
  <c r="D203" i="3"/>
  <c r="B203" i="3"/>
  <c r="J202" i="3"/>
  <c r="I202" i="3"/>
  <c r="E202" i="3"/>
  <c r="D202" i="3"/>
  <c r="B202" i="3"/>
  <c r="J201" i="3"/>
  <c r="I201" i="3"/>
  <c r="E201" i="3"/>
  <c r="D201" i="3"/>
  <c r="B201" i="3"/>
  <c r="J198" i="3"/>
  <c r="A195" i="3"/>
  <c r="J194" i="3"/>
  <c r="I194" i="3"/>
  <c r="E194" i="3"/>
  <c r="D194" i="3"/>
  <c r="B194" i="3"/>
  <c r="J193" i="3"/>
  <c r="I193" i="3"/>
  <c r="E193" i="3"/>
  <c r="D193" i="3"/>
  <c r="B193" i="3"/>
  <c r="J192" i="3"/>
  <c r="I192" i="3"/>
  <c r="E192" i="3"/>
  <c r="D192" i="3"/>
  <c r="B192" i="3"/>
  <c r="J191" i="3"/>
  <c r="I191" i="3"/>
  <c r="E191" i="3"/>
  <c r="D191" i="3"/>
  <c r="B191" i="3"/>
  <c r="J190" i="3"/>
  <c r="I190" i="3"/>
  <c r="E190" i="3"/>
  <c r="D190" i="3"/>
  <c r="B190" i="3"/>
  <c r="J189" i="3"/>
  <c r="I189" i="3"/>
  <c r="E189" i="3"/>
  <c r="D189" i="3"/>
  <c r="B189" i="3"/>
  <c r="J188" i="3"/>
  <c r="I188" i="3"/>
  <c r="E188" i="3"/>
  <c r="D188" i="3"/>
  <c r="B188" i="3"/>
  <c r="J187" i="3"/>
  <c r="I187" i="3"/>
  <c r="E187" i="3"/>
  <c r="D187" i="3"/>
  <c r="B187" i="3"/>
  <c r="J186" i="3"/>
  <c r="I186" i="3"/>
  <c r="E186" i="3"/>
  <c r="D186" i="3"/>
  <c r="B186" i="3"/>
  <c r="J185" i="3"/>
  <c r="I185" i="3"/>
  <c r="E185" i="3"/>
  <c r="D185" i="3"/>
  <c r="B185" i="3"/>
  <c r="J184" i="3"/>
  <c r="I184" i="3"/>
  <c r="E184" i="3"/>
  <c r="D184" i="3"/>
  <c r="B184" i="3"/>
  <c r="J183" i="3"/>
  <c r="I183" i="3"/>
  <c r="E183" i="3"/>
  <c r="D183" i="3"/>
  <c r="B183" i="3"/>
  <c r="J182" i="3"/>
  <c r="I182" i="3"/>
  <c r="E182" i="3"/>
  <c r="D182" i="3"/>
  <c r="B182" i="3"/>
  <c r="J181" i="3"/>
  <c r="I181" i="3"/>
  <c r="E181" i="3"/>
  <c r="D181" i="3"/>
  <c r="B181" i="3"/>
  <c r="J180" i="3"/>
  <c r="I180" i="3"/>
  <c r="E180" i="3"/>
  <c r="D180" i="3"/>
  <c r="B180" i="3"/>
  <c r="J177" i="3"/>
  <c r="A174" i="3"/>
  <c r="J173" i="3"/>
  <c r="I173" i="3"/>
  <c r="E173" i="3"/>
  <c r="D173" i="3"/>
  <c r="B173" i="3"/>
  <c r="J172" i="3"/>
  <c r="I172" i="3"/>
  <c r="E172" i="3"/>
  <c r="D172" i="3"/>
  <c r="B172" i="3"/>
  <c r="J171" i="3"/>
  <c r="I171" i="3"/>
  <c r="E171" i="3"/>
  <c r="D171" i="3"/>
  <c r="B171" i="3"/>
  <c r="J170" i="3"/>
  <c r="I170" i="3"/>
  <c r="E170" i="3"/>
  <c r="D170" i="3"/>
  <c r="B170" i="3"/>
  <c r="J169" i="3"/>
  <c r="I169" i="3"/>
  <c r="E169" i="3"/>
  <c r="D169" i="3"/>
  <c r="B169" i="3"/>
  <c r="J168" i="3"/>
  <c r="I168" i="3"/>
  <c r="E168" i="3"/>
  <c r="D168" i="3"/>
  <c r="B168" i="3"/>
  <c r="J167" i="3"/>
  <c r="I167" i="3"/>
  <c r="E167" i="3"/>
  <c r="D167" i="3"/>
  <c r="B167" i="3"/>
  <c r="J166" i="3"/>
  <c r="I166" i="3"/>
  <c r="E166" i="3"/>
  <c r="D166" i="3"/>
  <c r="B166" i="3"/>
  <c r="J165" i="3"/>
  <c r="I165" i="3"/>
  <c r="E165" i="3"/>
  <c r="D165" i="3"/>
  <c r="B165" i="3"/>
  <c r="J164" i="3"/>
  <c r="I164" i="3"/>
  <c r="E164" i="3"/>
  <c r="D164" i="3"/>
  <c r="B164" i="3"/>
  <c r="J163" i="3"/>
  <c r="I163" i="3"/>
  <c r="E163" i="3"/>
  <c r="D163" i="3"/>
  <c r="B163" i="3"/>
  <c r="J162" i="3"/>
  <c r="I162" i="3"/>
  <c r="E162" i="3"/>
  <c r="D162" i="3"/>
  <c r="B162" i="3"/>
  <c r="J161" i="3"/>
  <c r="I161" i="3"/>
  <c r="E161" i="3"/>
  <c r="D161" i="3"/>
  <c r="B161" i="3"/>
  <c r="J160" i="3"/>
  <c r="I160" i="3"/>
  <c r="E160" i="3"/>
  <c r="D160" i="3"/>
  <c r="B160" i="3"/>
  <c r="J159" i="3"/>
  <c r="I159" i="3"/>
  <c r="E159" i="3"/>
  <c r="D159" i="3"/>
  <c r="B159" i="3"/>
  <c r="J156" i="3"/>
  <c r="A153" i="3"/>
  <c r="J152" i="3"/>
  <c r="I152" i="3"/>
  <c r="E152" i="3"/>
  <c r="D152" i="3"/>
  <c r="B152" i="3"/>
  <c r="J151" i="3"/>
  <c r="I151" i="3"/>
  <c r="E151" i="3"/>
  <c r="D151" i="3"/>
  <c r="B151" i="3"/>
  <c r="J150" i="3"/>
  <c r="I150" i="3"/>
  <c r="E150" i="3"/>
  <c r="D150" i="3"/>
  <c r="B150" i="3"/>
  <c r="J149" i="3"/>
  <c r="I149" i="3"/>
  <c r="E149" i="3"/>
  <c r="D149" i="3"/>
  <c r="B149" i="3"/>
  <c r="J148" i="3"/>
  <c r="I148" i="3"/>
  <c r="E148" i="3"/>
  <c r="D148" i="3"/>
  <c r="B148" i="3"/>
  <c r="J147" i="3"/>
  <c r="I147" i="3"/>
  <c r="E147" i="3"/>
  <c r="D147" i="3"/>
  <c r="B147" i="3"/>
  <c r="J146" i="3"/>
  <c r="I146" i="3"/>
  <c r="E146" i="3"/>
  <c r="D146" i="3"/>
  <c r="B146" i="3"/>
  <c r="J145" i="3"/>
  <c r="I145" i="3"/>
  <c r="E145" i="3"/>
  <c r="D145" i="3"/>
  <c r="B145" i="3"/>
  <c r="J144" i="3"/>
  <c r="I144" i="3"/>
  <c r="E144" i="3"/>
  <c r="D144" i="3"/>
  <c r="B144" i="3"/>
  <c r="J143" i="3"/>
  <c r="I143" i="3"/>
  <c r="E143" i="3"/>
  <c r="D143" i="3"/>
  <c r="B143" i="3"/>
  <c r="J142" i="3"/>
  <c r="I142" i="3"/>
  <c r="E142" i="3"/>
  <c r="D142" i="3"/>
  <c r="B142" i="3"/>
  <c r="J141" i="3"/>
  <c r="I141" i="3"/>
  <c r="E141" i="3"/>
  <c r="D141" i="3"/>
  <c r="B141" i="3"/>
  <c r="J140" i="3"/>
  <c r="I140" i="3"/>
  <c r="E140" i="3"/>
  <c r="D140" i="3"/>
  <c r="B140" i="3"/>
  <c r="J139" i="3"/>
  <c r="I139" i="3"/>
  <c r="E139" i="3"/>
  <c r="D139" i="3"/>
  <c r="B139" i="3"/>
  <c r="J138" i="3"/>
  <c r="I138" i="3"/>
  <c r="E138" i="3"/>
  <c r="D138" i="3"/>
  <c r="B138" i="3"/>
  <c r="J135" i="3"/>
  <c r="A132" i="3"/>
  <c r="J131" i="3"/>
  <c r="I131" i="3"/>
  <c r="E131" i="3"/>
  <c r="D131" i="3"/>
  <c r="B131" i="3"/>
  <c r="J130" i="3"/>
  <c r="I130" i="3"/>
  <c r="E130" i="3"/>
  <c r="D130" i="3"/>
  <c r="B130" i="3"/>
  <c r="J129" i="3"/>
  <c r="I129" i="3"/>
  <c r="E129" i="3"/>
  <c r="D129" i="3"/>
  <c r="B129" i="3"/>
  <c r="J128" i="3"/>
  <c r="I128" i="3"/>
  <c r="E128" i="3"/>
  <c r="D128" i="3"/>
  <c r="B128" i="3"/>
  <c r="J127" i="3"/>
  <c r="I127" i="3"/>
  <c r="E127" i="3"/>
  <c r="D127" i="3"/>
  <c r="B127" i="3"/>
  <c r="J126" i="3"/>
  <c r="I126" i="3"/>
  <c r="E126" i="3"/>
  <c r="D126" i="3"/>
  <c r="B126" i="3"/>
  <c r="J125" i="3"/>
  <c r="I125" i="3"/>
  <c r="E125" i="3"/>
  <c r="D125" i="3"/>
  <c r="B125" i="3"/>
  <c r="J124" i="3"/>
  <c r="I124" i="3"/>
  <c r="E124" i="3"/>
  <c r="D124" i="3"/>
  <c r="B124" i="3"/>
  <c r="J123" i="3"/>
  <c r="I123" i="3"/>
  <c r="E123" i="3"/>
  <c r="D123" i="3"/>
  <c r="B123" i="3"/>
  <c r="J122" i="3"/>
  <c r="I122" i="3"/>
  <c r="E122" i="3"/>
  <c r="D122" i="3"/>
  <c r="B122" i="3"/>
  <c r="J121" i="3"/>
  <c r="I121" i="3"/>
  <c r="E121" i="3"/>
  <c r="D121" i="3"/>
  <c r="B121" i="3"/>
  <c r="J120" i="3"/>
  <c r="I120" i="3"/>
  <c r="E120" i="3"/>
  <c r="D120" i="3"/>
  <c r="B120" i="3"/>
  <c r="J119" i="3"/>
  <c r="I119" i="3"/>
  <c r="E119" i="3"/>
  <c r="D119" i="3"/>
  <c r="B119" i="3"/>
  <c r="J118" i="3"/>
  <c r="I118" i="3"/>
  <c r="E118" i="3"/>
  <c r="D118" i="3"/>
  <c r="B118" i="3"/>
  <c r="J117" i="3"/>
  <c r="I117" i="3"/>
  <c r="E117" i="3"/>
  <c r="D117" i="3"/>
  <c r="B117" i="3"/>
  <c r="J114" i="3"/>
  <c r="A111" i="3"/>
  <c r="J110" i="3"/>
  <c r="I110" i="3"/>
  <c r="E110" i="3"/>
  <c r="D110" i="3"/>
  <c r="B110" i="3"/>
  <c r="J109" i="3"/>
  <c r="I109" i="3"/>
  <c r="E109" i="3"/>
  <c r="D109" i="3"/>
  <c r="B109" i="3"/>
  <c r="J108" i="3"/>
  <c r="I108" i="3"/>
  <c r="E108" i="3"/>
  <c r="D108" i="3"/>
  <c r="B108" i="3"/>
  <c r="J107" i="3"/>
  <c r="I107" i="3"/>
  <c r="E107" i="3"/>
  <c r="D107" i="3"/>
  <c r="B107" i="3"/>
  <c r="J106" i="3"/>
  <c r="I106" i="3"/>
  <c r="E106" i="3"/>
  <c r="D106" i="3"/>
  <c r="B106" i="3"/>
  <c r="J105" i="3"/>
  <c r="I105" i="3"/>
  <c r="E105" i="3"/>
  <c r="D105" i="3"/>
  <c r="B105" i="3"/>
  <c r="J104" i="3"/>
  <c r="I104" i="3"/>
  <c r="E104" i="3"/>
  <c r="D104" i="3"/>
  <c r="B104" i="3"/>
  <c r="J103" i="3"/>
  <c r="I103" i="3"/>
  <c r="E103" i="3"/>
  <c r="D103" i="3"/>
  <c r="B103" i="3"/>
  <c r="J102" i="3"/>
  <c r="I102" i="3"/>
  <c r="E102" i="3"/>
  <c r="D102" i="3"/>
  <c r="B102" i="3"/>
  <c r="J101" i="3"/>
  <c r="I101" i="3"/>
  <c r="E101" i="3"/>
  <c r="D101" i="3"/>
  <c r="B101" i="3"/>
  <c r="J100" i="3"/>
  <c r="I100" i="3"/>
  <c r="E100" i="3"/>
  <c r="D100" i="3"/>
  <c r="B100" i="3"/>
  <c r="J99" i="3"/>
  <c r="I99" i="3"/>
  <c r="E99" i="3"/>
  <c r="D99" i="3"/>
  <c r="B99" i="3"/>
  <c r="J98" i="3"/>
  <c r="I98" i="3"/>
  <c r="E98" i="3"/>
  <c r="D98" i="3"/>
  <c r="B98" i="3"/>
  <c r="J97" i="3"/>
  <c r="I97" i="3"/>
  <c r="E97" i="3"/>
  <c r="D97" i="3"/>
  <c r="B97" i="3"/>
  <c r="J96" i="3"/>
  <c r="I96" i="3"/>
  <c r="E96" i="3"/>
  <c r="D96" i="3"/>
  <c r="B96" i="3"/>
  <c r="J93" i="3"/>
  <c r="A90" i="3"/>
  <c r="J89" i="3"/>
  <c r="I89" i="3"/>
  <c r="E89" i="3"/>
  <c r="D89" i="3"/>
  <c r="B89" i="3"/>
  <c r="J88" i="3"/>
  <c r="I88" i="3"/>
  <c r="E88" i="3"/>
  <c r="D88" i="3"/>
  <c r="B88" i="3"/>
  <c r="J87" i="3"/>
  <c r="I87" i="3"/>
  <c r="E87" i="3"/>
  <c r="D87" i="3"/>
  <c r="B87" i="3"/>
  <c r="J86" i="3"/>
  <c r="I86" i="3"/>
  <c r="E86" i="3"/>
  <c r="D86" i="3"/>
  <c r="B86" i="3"/>
  <c r="J85" i="3"/>
  <c r="I85" i="3"/>
  <c r="E85" i="3"/>
  <c r="D85" i="3"/>
  <c r="B85" i="3"/>
  <c r="J84" i="3"/>
  <c r="I84" i="3"/>
  <c r="E84" i="3"/>
  <c r="D84" i="3"/>
  <c r="B84" i="3"/>
  <c r="J83" i="3"/>
  <c r="I83" i="3"/>
  <c r="E83" i="3"/>
  <c r="D83" i="3"/>
  <c r="B83" i="3"/>
  <c r="J82" i="3"/>
  <c r="I82" i="3"/>
  <c r="E82" i="3"/>
  <c r="D82" i="3"/>
  <c r="B82" i="3"/>
  <c r="J81" i="3"/>
  <c r="I81" i="3"/>
  <c r="E81" i="3"/>
  <c r="D81" i="3"/>
  <c r="B81" i="3"/>
  <c r="J80" i="3"/>
  <c r="I80" i="3"/>
  <c r="E80" i="3"/>
  <c r="D80" i="3"/>
  <c r="B80" i="3"/>
  <c r="J79" i="3"/>
  <c r="I79" i="3"/>
  <c r="E79" i="3"/>
  <c r="D79" i="3"/>
  <c r="B79" i="3"/>
  <c r="J78" i="3"/>
  <c r="I78" i="3"/>
  <c r="E78" i="3"/>
  <c r="D78" i="3"/>
  <c r="B78" i="3"/>
  <c r="I77" i="3"/>
  <c r="B77" i="3"/>
  <c r="I76" i="3"/>
  <c r="B76" i="3"/>
  <c r="I75" i="3"/>
  <c r="B75" i="3"/>
  <c r="A69" i="3"/>
  <c r="J68" i="3"/>
  <c r="I68" i="3"/>
  <c r="E68" i="3"/>
  <c r="D68" i="3"/>
  <c r="B68" i="3"/>
  <c r="J67" i="3"/>
  <c r="I67" i="3"/>
  <c r="E67" i="3"/>
  <c r="D67" i="3"/>
  <c r="B67" i="3"/>
  <c r="J66" i="3"/>
  <c r="I66" i="3"/>
  <c r="E66" i="3"/>
  <c r="D66" i="3"/>
  <c r="B66" i="3"/>
  <c r="J65" i="3"/>
  <c r="I65" i="3"/>
  <c r="E65" i="3"/>
  <c r="D65" i="3"/>
  <c r="B65" i="3"/>
  <c r="J64" i="3"/>
  <c r="I64" i="3"/>
  <c r="E64" i="3"/>
  <c r="D64" i="3"/>
  <c r="B64" i="3"/>
  <c r="J63" i="3"/>
  <c r="I63" i="3"/>
  <c r="E63" i="3"/>
  <c r="D63" i="3"/>
  <c r="B63" i="3"/>
  <c r="J62" i="3"/>
  <c r="I62" i="3"/>
  <c r="E62" i="3"/>
  <c r="D62" i="3"/>
  <c r="B62" i="3"/>
  <c r="J61" i="3"/>
  <c r="I61" i="3"/>
  <c r="E61" i="3"/>
  <c r="D61" i="3"/>
  <c r="B61" i="3"/>
  <c r="J60" i="3"/>
  <c r="I60" i="3"/>
  <c r="E60" i="3"/>
  <c r="D60" i="3"/>
  <c r="B60" i="3"/>
  <c r="J59" i="3"/>
  <c r="I59" i="3"/>
  <c r="E59" i="3"/>
  <c r="D59" i="3"/>
  <c r="B59" i="3"/>
  <c r="I58" i="3"/>
  <c r="E58" i="3"/>
  <c r="D58" i="3"/>
  <c r="B58" i="3"/>
  <c r="I57" i="3"/>
  <c r="B57" i="3"/>
  <c r="I56" i="3"/>
  <c r="B56" i="3"/>
  <c r="I55" i="3"/>
  <c r="B55" i="3"/>
  <c r="I54" i="3"/>
  <c r="B54" i="3"/>
  <c r="C2" i="8"/>
  <c r="D2" i="8" s="1"/>
  <c r="E2" i="8" s="1"/>
  <c r="B3" i="8"/>
  <c r="B4" i="8"/>
  <c r="B5" i="8"/>
  <c r="B2" i="8"/>
  <c r="B47" i="3"/>
  <c r="B46" i="3"/>
  <c r="B45" i="3"/>
  <c r="B44" i="3"/>
  <c r="B43" i="3"/>
  <c r="B42" i="3"/>
  <c r="B41" i="3"/>
  <c r="B40" i="3"/>
  <c r="B39" i="3"/>
  <c r="B38" i="3"/>
  <c r="B37" i="3"/>
  <c r="B36" i="3"/>
  <c r="B35" i="3"/>
  <c r="B34" i="3"/>
  <c r="B33" i="3"/>
  <c r="E30" i="3"/>
  <c r="E51" i="3" s="1"/>
  <c r="E72" i="3" s="1"/>
  <c r="E93" i="3" s="1"/>
  <c r="E114" i="3" s="1"/>
  <c r="E135" i="3" s="1"/>
  <c r="E156" i="3" s="1"/>
  <c r="E177" i="3" s="1"/>
  <c r="E198" i="3" s="1"/>
  <c r="E219" i="3" s="1"/>
  <c r="E240" i="3" s="1"/>
  <c r="E261" i="3" s="1"/>
  <c r="E282" i="3" s="1"/>
  <c r="E303" i="3" s="1"/>
  <c r="E324" i="3" s="1"/>
  <c r="E345" i="3" s="1"/>
  <c r="E366" i="3" s="1"/>
  <c r="E387" i="3" s="1"/>
  <c r="E408" i="3" s="1"/>
  <c r="E429" i="3" s="1"/>
  <c r="E450" i="3" s="1"/>
  <c r="E471" i="3" s="1"/>
  <c r="E492" i="3" s="1"/>
  <c r="E513" i="3" s="1"/>
  <c r="E534" i="3" s="1"/>
  <c r="E555" i="3" s="1"/>
  <c r="E576" i="3" s="1"/>
  <c r="E597" i="3" s="1"/>
  <c r="E618" i="3" s="1"/>
  <c r="E639" i="3" s="1"/>
  <c r="E660" i="3" s="1"/>
  <c r="E681" i="3" s="1"/>
  <c r="E702" i="3" s="1"/>
  <c r="E723" i="3" s="1"/>
  <c r="E744" i="3" s="1"/>
  <c r="E765" i="3" s="1"/>
  <c r="E786" i="3" s="1"/>
  <c r="E807" i="3" s="1"/>
  <c r="E828" i="3" s="1"/>
  <c r="E849" i="3" s="1"/>
  <c r="E870" i="3" s="1"/>
  <c r="E891" i="3" s="1"/>
  <c r="E912" i="3" s="1"/>
  <c r="E933" i="3" s="1"/>
  <c r="E954" i="3" s="1"/>
  <c r="E975" i="3" s="1"/>
  <c r="E996" i="3" s="1"/>
  <c r="E1017" i="3" s="1"/>
  <c r="E1038" i="3" s="1"/>
  <c r="E1059" i="3" s="1"/>
  <c r="E1080" i="3" s="1"/>
  <c r="E1101" i="3" s="1"/>
  <c r="E1122" i="3" s="1"/>
  <c r="E1143" i="3" s="1"/>
  <c r="E1164" i="3" s="1"/>
  <c r="E1185" i="3" s="1"/>
  <c r="E1206" i="3" s="1"/>
  <c r="E1227" i="3" s="1"/>
  <c r="E1248" i="3" s="1"/>
  <c r="E1269" i="3" s="1"/>
  <c r="E1290" i="3" s="1"/>
  <c r="E1311" i="3" s="1"/>
  <c r="E1332" i="3" s="1"/>
  <c r="E1353" i="3" s="1"/>
  <c r="E1374" i="3" s="1"/>
  <c r="E1395" i="3" s="1"/>
  <c r="E1416" i="3" s="1"/>
  <c r="E1437" i="3" s="1"/>
  <c r="E1458" i="3" s="1"/>
  <c r="E1479" i="3" s="1"/>
  <c r="E1500" i="3" s="1"/>
  <c r="E1521" i="3" s="1"/>
  <c r="E1542" i="3" s="1"/>
  <c r="E1563" i="3" s="1"/>
  <c r="E1584" i="3" s="1"/>
  <c r="E1605" i="3" s="1"/>
  <c r="E1626" i="3" s="1"/>
  <c r="E1647" i="3" s="1"/>
  <c r="E1668" i="3" s="1"/>
  <c r="E1689" i="3" s="1"/>
  <c r="E1710" i="3" s="1"/>
  <c r="E1731" i="3" s="1"/>
  <c r="E1752" i="3" s="1"/>
  <c r="E1773" i="3" s="1"/>
  <c r="E1794" i="3" s="1"/>
  <c r="E1815" i="3" s="1"/>
  <c r="E1836" i="3" s="1"/>
  <c r="E1857" i="3" s="1"/>
  <c r="E1878" i="3" s="1"/>
  <c r="E1899" i="3" s="1"/>
  <c r="E1920" i="3" s="1"/>
  <c r="E1941" i="3" s="1"/>
  <c r="E1962" i="3" s="1"/>
  <c r="E1983" i="3" s="1"/>
  <c r="E2004" i="3" s="1"/>
  <c r="E2025" i="3" s="1"/>
  <c r="E2046" i="3" s="1"/>
  <c r="E2067" i="3" s="1"/>
  <c r="E2088" i="3" s="1"/>
  <c r="E2109" i="3" s="1"/>
  <c r="E2130" i="3" s="1"/>
  <c r="E2151" i="3" s="1"/>
  <c r="E2172" i="3" s="1"/>
  <c r="E2193" i="3" s="1"/>
  <c r="E2214" i="3" s="1"/>
  <c r="E2235" i="3" s="1"/>
  <c r="E2256" i="3" s="1"/>
  <c r="E2277" i="3" s="1"/>
  <c r="E2298" i="3" s="1"/>
  <c r="E2319" i="3" s="1"/>
  <c r="E2340" i="3" s="1"/>
  <c r="E2361" i="3" s="1"/>
  <c r="E2382" i="3" s="1"/>
  <c r="E2403" i="3" s="1"/>
  <c r="E2424" i="3" s="1"/>
  <c r="E2445" i="3" s="1"/>
  <c r="E2466" i="3" s="1"/>
  <c r="E2487" i="3" s="1"/>
  <c r="E2508" i="3" s="1"/>
  <c r="E2529" i="3" s="1"/>
  <c r="E2550" i="3" s="1"/>
  <c r="E2571" i="3" s="1"/>
  <c r="E2592" i="3" s="1"/>
  <c r="E2613" i="3" s="1"/>
  <c r="E2634" i="3" s="1"/>
  <c r="E2655" i="3" s="1"/>
  <c r="E2676" i="3" s="1"/>
  <c r="E2697" i="3" s="1"/>
  <c r="E2718" i="3" s="1"/>
  <c r="E2739" i="3" s="1"/>
  <c r="E2760" i="3" s="1"/>
  <c r="E2781" i="3" s="1"/>
  <c r="E2802" i="3" s="1"/>
  <c r="E2823" i="3" s="1"/>
  <c r="E2844" i="3" s="1"/>
  <c r="E2865" i="3" s="1"/>
  <c r="E2886" i="3" s="1"/>
  <c r="E2907" i="3" s="1"/>
  <c r="E2928" i="3" s="1"/>
  <c r="E2949" i="3" s="1"/>
  <c r="E2970" i="3" s="1"/>
  <c r="E2991" i="3" s="1"/>
  <c r="E3012" i="3" s="1"/>
  <c r="E3033" i="3" s="1"/>
  <c r="E3054" i="3" s="1"/>
  <c r="E3075" i="3" s="1"/>
  <c r="E3096" i="3" s="1"/>
  <c r="E3117" i="3" s="1"/>
  <c r="E3138" i="3" s="1"/>
  <c r="E3159" i="3" s="1"/>
  <c r="E3180" i="3" s="1"/>
  <c r="E3201" i="3" s="1"/>
  <c r="E3222" i="3" s="1"/>
  <c r="E3243" i="3" s="1"/>
  <c r="E3264" i="3" s="1"/>
  <c r="E3285" i="3" s="1"/>
  <c r="E3306" i="3" s="1"/>
  <c r="E3327" i="3" s="1"/>
  <c r="E3348" i="3" s="1"/>
  <c r="E3369" i="3" s="1"/>
  <c r="E3390" i="3" s="1"/>
  <c r="E3411" i="3" s="1"/>
  <c r="E3432" i="3" s="1"/>
  <c r="E3453" i="3" s="1"/>
  <c r="E3474" i="3" s="1"/>
  <c r="E3495" i="3" s="1"/>
  <c r="E3516" i="3" s="1"/>
  <c r="E3537" i="3" s="1"/>
  <c r="E3558" i="3" s="1"/>
  <c r="E3579" i="3" s="1"/>
  <c r="E3600" i="3" s="1"/>
  <c r="E3621" i="3" s="1"/>
  <c r="E3642" i="3" s="1"/>
  <c r="E3663" i="3" s="1"/>
  <c r="E3684" i="3" s="1"/>
  <c r="E3705" i="3" s="1"/>
  <c r="E3726" i="3" s="1"/>
  <c r="E3747" i="3" s="1"/>
  <c r="E3768" i="3" s="1"/>
  <c r="E3789" i="3" s="1"/>
  <c r="E3810" i="3" s="1"/>
  <c r="E3831" i="3" s="1"/>
  <c r="E3852" i="3" s="1"/>
  <c r="E3873" i="3" s="1"/>
  <c r="E3894" i="3" s="1"/>
  <c r="E3915" i="3" s="1"/>
  <c r="E3936" i="3" s="1"/>
  <c r="E3957" i="3" s="1"/>
  <c r="E3978" i="3" s="1"/>
  <c r="E3999" i="3" s="1"/>
  <c r="E4020" i="3" s="1"/>
  <c r="E4041" i="3" s="1"/>
  <c r="E4062" i="3" s="1"/>
  <c r="E4083" i="3" s="1"/>
  <c r="E4104" i="3" s="1"/>
  <c r="E4125" i="3" s="1"/>
  <c r="E4146" i="3" s="1"/>
  <c r="E4167" i="3" s="1"/>
  <c r="E4188" i="3" s="1"/>
  <c r="A48" i="3"/>
  <c r="J47" i="3"/>
  <c r="I47" i="3"/>
  <c r="E47" i="3"/>
  <c r="D47" i="3"/>
  <c r="J46" i="3"/>
  <c r="I46" i="3"/>
  <c r="E46" i="3"/>
  <c r="D46" i="3"/>
  <c r="J45" i="3"/>
  <c r="I45" i="3"/>
  <c r="E45" i="3"/>
  <c r="D45" i="3"/>
  <c r="J44" i="3"/>
  <c r="I44" i="3"/>
  <c r="E44" i="3"/>
  <c r="D44" i="3"/>
  <c r="J43" i="3"/>
  <c r="I43" i="3"/>
  <c r="E43" i="3"/>
  <c r="D43" i="3"/>
  <c r="J42" i="3"/>
  <c r="I42" i="3"/>
  <c r="E42" i="3"/>
  <c r="D42" i="3"/>
  <c r="J41" i="3"/>
  <c r="I41" i="3"/>
  <c r="E41" i="3"/>
  <c r="D41" i="3"/>
  <c r="J40" i="3"/>
  <c r="I40" i="3"/>
  <c r="E40" i="3"/>
  <c r="D40" i="3"/>
  <c r="J39" i="3"/>
  <c r="I39" i="3"/>
  <c r="E39" i="3"/>
  <c r="D39" i="3"/>
  <c r="I38" i="3"/>
  <c r="I37" i="3"/>
  <c r="I36" i="3"/>
  <c r="I35" i="3"/>
  <c r="I34" i="3"/>
  <c r="I33" i="3"/>
  <c r="B4107" i="2"/>
  <c r="B4108" i="2"/>
  <c r="B4109" i="2"/>
  <c r="B4110" i="2"/>
  <c r="B4111" i="2"/>
  <c r="B4112" i="2"/>
  <c r="B4113" i="2"/>
  <c r="B4114" i="2"/>
  <c r="B4115" i="2"/>
  <c r="B4116" i="2"/>
  <c r="B4117" i="2"/>
  <c r="B4118" i="2"/>
  <c r="B4119" i="2"/>
  <c r="B4120" i="2"/>
  <c r="B4121" i="2"/>
  <c r="B4128" i="2"/>
  <c r="B4129" i="2"/>
  <c r="B4130" i="2"/>
  <c r="B4131" i="2"/>
  <c r="B4132" i="2"/>
  <c r="B4133" i="2"/>
  <c r="B4134" i="2"/>
  <c r="B4135" i="2"/>
  <c r="B4136" i="2"/>
  <c r="B4137" i="2"/>
  <c r="B4138" i="2"/>
  <c r="B4139" i="2"/>
  <c r="B4140" i="2"/>
  <c r="B4141" i="2"/>
  <c r="B4142" i="2"/>
  <c r="B4149" i="2"/>
  <c r="B4150" i="2"/>
  <c r="B4151" i="2"/>
  <c r="B4152" i="2"/>
  <c r="B4153" i="2"/>
  <c r="B4154" i="2"/>
  <c r="B4155" i="2"/>
  <c r="B4156" i="2"/>
  <c r="B4157" i="2"/>
  <c r="B4158" i="2"/>
  <c r="B4159" i="2"/>
  <c r="B4160" i="2"/>
  <c r="B4161" i="2"/>
  <c r="B4162" i="2"/>
  <c r="B4163" i="2"/>
  <c r="B4170" i="2"/>
  <c r="B4171" i="2"/>
  <c r="B4172" i="2"/>
  <c r="B4173" i="2"/>
  <c r="B4174" i="2"/>
  <c r="B4175" i="2"/>
  <c r="B4176" i="2"/>
  <c r="B4177" i="2"/>
  <c r="B4178" i="2"/>
  <c r="B4179" i="2"/>
  <c r="B4180" i="2"/>
  <c r="B4181" i="2"/>
  <c r="B4182" i="2"/>
  <c r="B4183" i="2"/>
  <c r="B4184" i="2"/>
  <c r="B4191" i="2"/>
  <c r="B4192" i="2"/>
  <c r="B4193" i="2"/>
  <c r="B4194" i="2"/>
  <c r="B4195" i="2"/>
  <c r="B4196" i="2"/>
  <c r="B4197" i="2"/>
  <c r="B4198" i="2"/>
  <c r="B4199" i="2"/>
  <c r="B4200" i="2"/>
  <c r="B4201" i="2"/>
  <c r="B4202" i="2"/>
  <c r="B4203" i="2"/>
  <c r="B4204" i="2"/>
  <c r="B4205" i="2"/>
  <c r="B4100" i="2"/>
  <c r="B4099" i="2"/>
  <c r="B4098" i="2"/>
  <c r="B4097" i="2"/>
  <c r="B4096" i="2"/>
  <c r="B4095" i="2"/>
  <c r="B4094" i="2"/>
  <c r="B4093" i="2"/>
  <c r="B4092" i="2"/>
  <c r="B4091" i="2"/>
  <c r="B4090" i="2"/>
  <c r="B4089" i="2"/>
  <c r="B4088" i="2"/>
  <c r="B4087" i="2"/>
  <c r="B4086" i="2"/>
  <c r="B4079" i="2"/>
  <c r="B4078" i="2"/>
  <c r="B4077" i="2"/>
  <c r="B4076" i="2"/>
  <c r="B4075" i="2"/>
  <c r="B4074" i="2"/>
  <c r="B4073" i="2"/>
  <c r="B4072" i="2"/>
  <c r="B4071" i="2"/>
  <c r="B4070" i="2"/>
  <c r="B4069" i="2"/>
  <c r="B4068" i="2"/>
  <c r="B4067" i="2"/>
  <c r="B4066" i="2"/>
  <c r="B4065" i="2"/>
  <c r="B4058" i="2"/>
  <c r="B4057" i="2"/>
  <c r="B4056" i="2"/>
  <c r="B4055" i="2"/>
  <c r="B4054" i="2"/>
  <c r="B4053" i="2"/>
  <c r="B4052" i="2"/>
  <c r="B4051" i="2"/>
  <c r="B4050" i="2"/>
  <c r="B4049" i="2"/>
  <c r="B4048" i="2"/>
  <c r="B4047" i="2"/>
  <c r="B4046" i="2"/>
  <c r="B4045" i="2"/>
  <c r="B4044" i="2"/>
  <c r="B4037" i="2"/>
  <c r="B4036" i="2"/>
  <c r="B4035" i="2"/>
  <c r="B4034" i="2"/>
  <c r="B4033" i="2"/>
  <c r="B4032" i="2"/>
  <c r="B4031" i="2"/>
  <c r="B4030" i="2"/>
  <c r="B4029" i="2"/>
  <c r="B4028" i="2"/>
  <c r="B4027" i="2"/>
  <c r="B4026" i="2"/>
  <c r="B4025" i="2"/>
  <c r="B4024" i="2"/>
  <c r="B4023" i="2"/>
  <c r="B4016" i="2"/>
  <c r="B4015" i="2"/>
  <c r="B4014" i="2"/>
  <c r="B4013" i="2"/>
  <c r="B4012" i="2"/>
  <c r="B4011" i="2"/>
  <c r="B4010" i="2"/>
  <c r="B4009" i="2"/>
  <c r="B4008" i="2"/>
  <c r="B4007" i="2"/>
  <c r="B4006" i="2"/>
  <c r="B4005" i="2"/>
  <c r="B4004" i="2"/>
  <c r="B4003" i="2"/>
  <c r="B4002" i="2"/>
  <c r="B3995" i="2"/>
  <c r="B3994" i="2"/>
  <c r="B3993" i="2"/>
  <c r="B3992" i="2"/>
  <c r="B3991" i="2"/>
  <c r="B3990" i="2"/>
  <c r="B3989" i="2"/>
  <c r="B3988" i="2"/>
  <c r="B3987" i="2"/>
  <c r="B3986" i="2"/>
  <c r="B3985" i="2"/>
  <c r="B3984" i="2"/>
  <c r="B3983" i="2"/>
  <c r="B3982" i="2"/>
  <c r="B3981" i="2"/>
  <c r="B3974" i="2"/>
  <c r="B3973" i="2"/>
  <c r="B3972" i="2"/>
  <c r="B3971" i="2"/>
  <c r="B3970" i="2"/>
  <c r="B3969" i="2"/>
  <c r="B3968" i="2"/>
  <c r="B3967" i="2"/>
  <c r="B3966" i="2"/>
  <c r="B3965" i="2"/>
  <c r="B3964" i="2"/>
  <c r="B3963" i="2"/>
  <c r="B3962" i="2"/>
  <c r="B3961" i="2"/>
  <c r="B3960" i="2"/>
  <c r="B3953" i="2"/>
  <c r="B3952" i="2"/>
  <c r="B3951" i="2"/>
  <c r="B3950" i="2"/>
  <c r="B3949" i="2"/>
  <c r="B3948" i="2"/>
  <c r="B3947" i="2"/>
  <c r="B3946" i="2"/>
  <c r="B3945" i="2"/>
  <c r="B3944" i="2"/>
  <c r="B3943" i="2"/>
  <c r="B3942" i="2"/>
  <c r="B3941" i="2"/>
  <c r="B3940" i="2"/>
  <c r="B3939" i="2"/>
  <c r="B3932" i="2"/>
  <c r="B3931" i="2"/>
  <c r="B3930" i="2"/>
  <c r="B3929" i="2"/>
  <c r="B3928" i="2"/>
  <c r="B3927" i="2"/>
  <c r="B3926" i="2"/>
  <c r="B3925" i="2"/>
  <c r="B3924" i="2"/>
  <c r="B3923" i="2"/>
  <c r="B3922" i="2"/>
  <c r="B3921" i="2"/>
  <c r="B3920" i="2"/>
  <c r="B3919" i="2"/>
  <c r="B3918" i="2"/>
  <c r="B3911" i="2"/>
  <c r="B3910" i="2"/>
  <c r="B3909" i="2"/>
  <c r="B3908" i="2"/>
  <c r="B3907" i="2"/>
  <c r="B3906" i="2"/>
  <c r="B3905" i="2"/>
  <c r="B3904" i="2"/>
  <c r="B3903" i="2"/>
  <c r="B3902" i="2"/>
  <c r="B3901" i="2"/>
  <c r="B3900" i="2"/>
  <c r="B3899" i="2"/>
  <c r="B3898" i="2"/>
  <c r="B3897" i="2"/>
  <c r="B3890" i="2"/>
  <c r="B3889" i="2"/>
  <c r="B3888" i="2"/>
  <c r="B3887" i="2"/>
  <c r="B3886" i="2"/>
  <c r="B3885" i="2"/>
  <c r="B3884" i="2"/>
  <c r="B3883" i="2"/>
  <c r="B3882" i="2"/>
  <c r="B3881" i="2"/>
  <c r="B3880" i="2"/>
  <c r="B3879" i="2"/>
  <c r="B3878" i="2"/>
  <c r="B3877" i="2"/>
  <c r="B3876" i="2"/>
  <c r="B3869" i="2"/>
  <c r="B3868" i="2"/>
  <c r="B3867" i="2"/>
  <c r="B3866" i="2"/>
  <c r="B3865" i="2"/>
  <c r="B3864" i="2"/>
  <c r="B3863" i="2"/>
  <c r="B3862" i="2"/>
  <c r="B3861" i="2"/>
  <c r="B3860" i="2"/>
  <c r="B3859" i="2"/>
  <c r="B3858" i="2"/>
  <c r="B3857" i="2"/>
  <c r="B3856" i="2"/>
  <c r="B3855" i="2"/>
  <c r="B3848" i="2"/>
  <c r="B3847" i="2"/>
  <c r="B3846" i="2"/>
  <c r="B3845" i="2"/>
  <c r="B3844" i="2"/>
  <c r="B3843" i="2"/>
  <c r="B3842" i="2"/>
  <c r="B3841" i="2"/>
  <c r="B3840" i="2"/>
  <c r="B3839" i="2"/>
  <c r="B3838" i="2"/>
  <c r="B3837" i="2"/>
  <c r="B3836" i="2"/>
  <c r="B3835" i="2"/>
  <c r="B3834" i="2"/>
  <c r="B3827" i="2"/>
  <c r="B3826" i="2"/>
  <c r="B3825" i="2"/>
  <c r="B3824" i="2"/>
  <c r="B3823" i="2"/>
  <c r="B3822" i="2"/>
  <c r="B3821" i="2"/>
  <c r="B3820" i="2"/>
  <c r="B3819" i="2"/>
  <c r="B3818" i="2"/>
  <c r="B3817" i="2"/>
  <c r="B3816" i="2"/>
  <c r="B3815" i="2"/>
  <c r="B3814" i="2"/>
  <c r="B3813" i="2"/>
  <c r="B3806" i="2"/>
  <c r="B3805" i="2"/>
  <c r="B3804" i="2"/>
  <c r="B3803" i="2"/>
  <c r="B3802" i="2"/>
  <c r="B3801" i="2"/>
  <c r="B3800" i="2"/>
  <c r="B3799" i="2"/>
  <c r="B3798" i="2"/>
  <c r="B3797" i="2"/>
  <c r="B3796" i="2"/>
  <c r="B3795" i="2"/>
  <c r="B3794" i="2"/>
  <c r="B3793" i="2"/>
  <c r="B3792" i="2"/>
  <c r="B3785" i="2"/>
  <c r="B3784" i="2"/>
  <c r="B3783" i="2"/>
  <c r="B3782" i="2"/>
  <c r="B3781" i="2"/>
  <c r="B3780" i="2"/>
  <c r="B3779" i="2"/>
  <c r="B3778" i="2"/>
  <c r="B3777" i="2"/>
  <c r="B3776" i="2"/>
  <c r="B3775" i="2"/>
  <c r="B3774" i="2"/>
  <c r="B3773" i="2"/>
  <c r="B3772" i="2"/>
  <c r="B3771" i="2"/>
  <c r="B3764" i="2"/>
  <c r="B3763" i="2"/>
  <c r="B3762" i="2"/>
  <c r="B3761" i="2"/>
  <c r="B3760" i="2"/>
  <c r="B3759" i="2"/>
  <c r="B3758" i="2"/>
  <c r="B3757" i="2"/>
  <c r="B3756" i="2"/>
  <c r="B3755" i="2"/>
  <c r="B3754" i="2"/>
  <c r="B3753" i="2"/>
  <c r="B3752" i="2"/>
  <c r="B3751" i="2"/>
  <c r="B3750" i="2"/>
  <c r="B3743" i="2"/>
  <c r="B3742" i="2"/>
  <c r="B3741" i="2"/>
  <c r="B3740" i="2"/>
  <c r="B3739" i="2"/>
  <c r="B3738" i="2"/>
  <c r="B3737" i="2"/>
  <c r="B3736" i="2"/>
  <c r="B3735" i="2"/>
  <c r="B3734" i="2"/>
  <c r="B3733" i="2"/>
  <c r="B3732" i="2"/>
  <c r="B3731" i="2"/>
  <c r="B3730" i="2"/>
  <c r="B3729" i="2"/>
  <c r="B3722" i="2"/>
  <c r="B3721" i="2"/>
  <c r="B3720" i="2"/>
  <c r="B3719" i="2"/>
  <c r="B3718" i="2"/>
  <c r="B3717" i="2"/>
  <c r="B3716" i="2"/>
  <c r="B3715" i="2"/>
  <c r="B3714" i="2"/>
  <c r="B3713" i="2"/>
  <c r="B3712" i="2"/>
  <c r="B3711" i="2"/>
  <c r="B3710" i="2"/>
  <c r="B3709" i="2"/>
  <c r="B3708" i="2"/>
  <c r="B3701" i="2"/>
  <c r="B3700" i="2"/>
  <c r="B3699" i="2"/>
  <c r="B3698" i="2"/>
  <c r="B3697" i="2"/>
  <c r="B3696" i="2"/>
  <c r="B3695" i="2"/>
  <c r="B3694" i="2"/>
  <c r="B3693" i="2"/>
  <c r="B3692" i="2"/>
  <c r="B3691" i="2"/>
  <c r="B3690" i="2"/>
  <c r="B3689" i="2"/>
  <c r="B3688" i="2"/>
  <c r="B3687" i="2"/>
  <c r="B3680" i="2"/>
  <c r="B3679" i="2"/>
  <c r="B3678" i="2"/>
  <c r="B3677" i="2"/>
  <c r="B3676" i="2"/>
  <c r="B3675" i="2"/>
  <c r="B3674" i="2"/>
  <c r="B3673" i="2"/>
  <c r="B3672" i="2"/>
  <c r="B3671" i="2"/>
  <c r="B3670" i="2"/>
  <c r="B3669" i="2"/>
  <c r="B3668" i="2"/>
  <c r="B3667" i="2"/>
  <c r="B3666" i="2"/>
  <c r="B3659" i="2"/>
  <c r="B3658" i="2"/>
  <c r="B3657" i="2"/>
  <c r="B3656" i="2"/>
  <c r="B3655" i="2"/>
  <c r="B3654" i="2"/>
  <c r="B3653" i="2"/>
  <c r="B3652" i="2"/>
  <c r="B3651" i="2"/>
  <c r="B3650" i="2"/>
  <c r="B3649" i="2"/>
  <c r="B3648" i="2"/>
  <c r="B3647" i="2"/>
  <c r="B3646" i="2"/>
  <c r="B3645" i="2"/>
  <c r="B3638" i="2"/>
  <c r="B3637" i="2"/>
  <c r="B3636" i="2"/>
  <c r="B3635" i="2"/>
  <c r="B3634" i="2"/>
  <c r="B3633" i="2"/>
  <c r="B3632" i="2"/>
  <c r="B3631" i="2"/>
  <c r="B3630" i="2"/>
  <c r="B3629" i="2"/>
  <c r="B3628" i="2"/>
  <c r="B3627" i="2"/>
  <c r="B3626" i="2"/>
  <c r="B3625" i="2"/>
  <c r="B3624" i="2"/>
  <c r="B3617" i="2"/>
  <c r="B3616" i="2"/>
  <c r="B3615" i="2"/>
  <c r="B3614" i="2"/>
  <c r="B3613" i="2"/>
  <c r="B3612" i="2"/>
  <c r="B3611" i="2"/>
  <c r="B3610" i="2"/>
  <c r="B3609" i="2"/>
  <c r="B3608" i="2"/>
  <c r="B3607" i="2"/>
  <c r="B3606" i="2"/>
  <c r="B3605" i="2"/>
  <c r="B3604" i="2"/>
  <c r="B3603" i="2"/>
  <c r="B3596" i="2"/>
  <c r="B3595" i="2"/>
  <c r="B3594" i="2"/>
  <c r="B3593" i="2"/>
  <c r="B3592" i="2"/>
  <c r="B3591" i="2"/>
  <c r="B3590" i="2"/>
  <c r="B3589" i="2"/>
  <c r="B3588" i="2"/>
  <c r="B3587" i="2"/>
  <c r="B3586" i="2"/>
  <c r="B3585" i="2"/>
  <c r="B3584" i="2"/>
  <c r="B3583" i="2"/>
  <c r="B3582" i="2"/>
  <c r="B3575" i="2"/>
  <c r="B3574" i="2"/>
  <c r="B3573" i="2"/>
  <c r="B3572" i="2"/>
  <c r="B3571" i="2"/>
  <c r="B3570" i="2"/>
  <c r="B3569" i="2"/>
  <c r="B3568" i="2"/>
  <c r="B3567" i="2"/>
  <c r="B3566" i="2"/>
  <c r="B3565" i="2"/>
  <c r="B3564" i="2"/>
  <c r="B3563" i="2"/>
  <c r="B3562" i="2"/>
  <c r="B3561" i="2"/>
  <c r="B3554" i="2"/>
  <c r="B3553" i="2"/>
  <c r="B3552" i="2"/>
  <c r="B3551" i="2"/>
  <c r="B3550" i="2"/>
  <c r="B3549" i="2"/>
  <c r="B3548" i="2"/>
  <c r="B3547" i="2"/>
  <c r="B3546" i="2"/>
  <c r="B3545" i="2"/>
  <c r="B3544" i="2"/>
  <c r="B3543" i="2"/>
  <c r="B3542" i="2"/>
  <c r="B3541" i="2"/>
  <c r="B3540" i="2"/>
  <c r="B3533" i="2"/>
  <c r="B3532" i="2"/>
  <c r="B3531" i="2"/>
  <c r="B3530" i="2"/>
  <c r="B3529" i="2"/>
  <c r="B3528" i="2"/>
  <c r="B3527" i="2"/>
  <c r="B3526" i="2"/>
  <c r="B3525" i="2"/>
  <c r="B3524" i="2"/>
  <c r="B3523" i="2"/>
  <c r="B3522" i="2"/>
  <c r="B3521" i="2"/>
  <c r="B3520" i="2"/>
  <c r="B3519" i="2"/>
  <c r="B3512" i="2"/>
  <c r="B3511" i="2"/>
  <c r="B3510" i="2"/>
  <c r="B3509" i="2"/>
  <c r="B3508" i="2"/>
  <c r="B3507" i="2"/>
  <c r="B3506" i="2"/>
  <c r="B3505" i="2"/>
  <c r="B3504" i="2"/>
  <c r="B3503" i="2"/>
  <c r="B3502" i="2"/>
  <c r="B3501" i="2"/>
  <c r="B3500" i="2"/>
  <c r="B3499" i="2"/>
  <c r="B3498" i="2"/>
  <c r="B3491" i="2"/>
  <c r="B3490" i="2"/>
  <c r="B3489" i="2"/>
  <c r="B3488" i="2"/>
  <c r="B3487" i="2"/>
  <c r="B3486" i="2"/>
  <c r="B3485" i="2"/>
  <c r="B3484" i="2"/>
  <c r="B3483" i="2"/>
  <c r="B3482" i="2"/>
  <c r="B3481" i="2"/>
  <c r="B3480" i="2"/>
  <c r="B3479" i="2"/>
  <c r="B3478" i="2"/>
  <c r="B3477" i="2"/>
  <c r="B3470" i="2"/>
  <c r="B3469" i="2"/>
  <c r="B3468" i="2"/>
  <c r="B3467" i="2"/>
  <c r="B3466" i="2"/>
  <c r="B3465" i="2"/>
  <c r="B3464" i="2"/>
  <c r="B3463" i="2"/>
  <c r="B3462" i="2"/>
  <c r="B3461" i="2"/>
  <c r="B3460" i="2"/>
  <c r="B3459" i="2"/>
  <c r="B3458" i="2"/>
  <c r="B3457" i="2"/>
  <c r="B3456" i="2"/>
  <c r="B3449" i="2"/>
  <c r="B3448" i="2"/>
  <c r="B3447" i="2"/>
  <c r="B3446" i="2"/>
  <c r="B3445" i="2"/>
  <c r="B3444" i="2"/>
  <c r="B3443" i="2"/>
  <c r="B3442" i="2"/>
  <c r="B3441" i="2"/>
  <c r="B3440" i="2"/>
  <c r="B3439" i="2"/>
  <c r="B3438" i="2"/>
  <c r="B3437" i="2"/>
  <c r="B3436" i="2"/>
  <c r="B3435" i="2"/>
  <c r="B3428" i="2"/>
  <c r="B3427" i="2"/>
  <c r="B3426" i="2"/>
  <c r="B3425" i="2"/>
  <c r="B3424" i="2"/>
  <c r="B3423" i="2"/>
  <c r="B3422" i="2"/>
  <c r="B3421" i="2"/>
  <c r="B3420" i="2"/>
  <c r="B3419" i="2"/>
  <c r="B3418" i="2"/>
  <c r="B3417" i="2"/>
  <c r="B3416" i="2"/>
  <c r="B3415" i="2"/>
  <c r="B3414" i="2"/>
  <c r="B3407" i="2"/>
  <c r="B3406" i="2"/>
  <c r="B3405" i="2"/>
  <c r="B3404" i="2"/>
  <c r="B3403" i="2"/>
  <c r="B3402" i="2"/>
  <c r="B3401" i="2"/>
  <c r="B3400" i="2"/>
  <c r="B3399" i="2"/>
  <c r="B3398" i="2"/>
  <c r="B3397" i="2"/>
  <c r="B3396" i="2"/>
  <c r="B3395" i="2"/>
  <c r="B3394" i="2"/>
  <c r="B3393" i="2"/>
  <c r="B3386" i="2"/>
  <c r="B3385" i="2"/>
  <c r="B3384" i="2"/>
  <c r="B3383" i="2"/>
  <c r="B3382" i="2"/>
  <c r="B3381" i="2"/>
  <c r="B3380" i="2"/>
  <c r="B3379" i="2"/>
  <c r="B3378" i="2"/>
  <c r="B3377" i="2"/>
  <c r="B3376" i="2"/>
  <c r="B3375" i="2"/>
  <c r="B3374" i="2"/>
  <c r="B3373" i="2"/>
  <c r="B3372" i="2"/>
  <c r="B3365" i="2"/>
  <c r="B3364" i="2"/>
  <c r="B3363" i="2"/>
  <c r="B3362" i="2"/>
  <c r="B3361" i="2"/>
  <c r="B3360" i="2"/>
  <c r="B3359" i="2"/>
  <c r="B3358" i="2"/>
  <c r="B3357" i="2"/>
  <c r="B3356" i="2"/>
  <c r="B3355" i="2"/>
  <c r="B3354" i="2"/>
  <c r="B3353" i="2"/>
  <c r="B3352" i="2"/>
  <c r="B3351" i="2"/>
  <c r="B3344" i="2"/>
  <c r="B3343" i="2"/>
  <c r="B3342" i="2"/>
  <c r="B3341" i="2"/>
  <c r="B3340" i="2"/>
  <c r="B3339" i="2"/>
  <c r="B3338" i="2"/>
  <c r="B3337" i="2"/>
  <c r="B3336" i="2"/>
  <c r="B3335" i="2"/>
  <c r="B3334" i="2"/>
  <c r="B3333" i="2"/>
  <c r="B3332" i="2"/>
  <c r="B3331" i="2"/>
  <c r="B3330" i="2"/>
  <c r="B3323" i="2"/>
  <c r="B3322" i="2"/>
  <c r="B3321" i="2"/>
  <c r="B3320" i="2"/>
  <c r="B3319" i="2"/>
  <c r="B3318" i="2"/>
  <c r="B3317" i="2"/>
  <c r="B3316" i="2"/>
  <c r="B3315" i="2"/>
  <c r="B3314" i="2"/>
  <c r="B3313" i="2"/>
  <c r="B3312" i="2"/>
  <c r="B3311" i="2"/>
  <c r="B3310" i="2"/>
  <c r="B3309" i="2"/>
  <c r="B3302" i="2"/>
  <c r="B3301" i="2"/>
  <c r="B3300" i="2"/>
  <c r="B3299" i="2"/>
  <c r="B3298" i="2"/>
  <c r="B3297" i="2"/>
  <c r="B3296" i="2"/>
  <c r="B3295" i="2"/>
  <c r="B3294" i="2"/>
  <c r="B3293" i="2"/>
  <c r="B3292" i="2"/>
  <c r="B3291" i="2"/>
  <c r="B3290" i="2"/>
  <c r="B3289" i="2"/>
  <c r="B3288" i="2"/>
  <c r="B3281" i="2"/>
  <c r="B3280" i="2"/>
  <c r="B3279" i="2"/>
  <c r="B3278" i="2"/>
  <c r="B3277" i="2"/>
  <c r="B3276" i="2"/>
  <c r="B3275" i="2"/>
  <c r="B3274" i="2"/>
  <c r="B3273" i="2"/>
  <c r="B3272" i="2"/>
  <c r="B3271" i="2"/>
  <c r="B3270" i="2"/>
  <c r="B3269" i="2"/>
  <c r="B3268" i="2"/>
  <c r="B3267" i="2"/>
  <c r="B3260" i="2"/>
  <c r="B3259" i="2"/>
  <c r="B3258" i="2"/>
  <c r="B3257" i="2"/>
  <c r="B3256" i="2"/>
  <c r="B3255" i="2"/>
  <c r="B3254" i="2"/>
  <c r="B3253" i="2"/>
  <c r="B3252" i="2"/>
  <c r="B3251" i="2"/>
  <c r="B3250" i="2"/>
  <c r="B3249" i="2"/>
  <c r="B3248" i="2"/>
  <c r="B3247" i="2"/>
  <c r="B3246" i="2"/>
  <c r="B3239" i="2"/>
  <c r="B3238" i="2"/>
  <c r="B3237" i="2"/>
  <c r="B3236" i="2"/>
  <c r="B3235" i="2"/>
  <c r="B3234" i="2"/>
  <c r="B3233" i="2"/>
  <c r="B3232" i="2"/>
  <c r="B3231" i="2"/>
  <c r="B3230" i="2"/>
  <c r="B3229" i="2"/>
  <c r="B3228" i="2"/>
  <c r="B3227" i="2"/>
  <c r="B3226" i="2"/>
  <c r="B3225" i="2"/>
  <c r="B3218" i="2"/>
  <c r="B3217" i="2"/>
  <c r="B3216" i="2"/>
  <c r="B3215" i="2"/>
  <c r="B3214" i="2"/>
  <c r="B3213" i="2"/>
  <c r="B3212" i="2"/>
  <c r="B3211" i="2"/>
  <c r="B3210" i="2"/>
  <c r="B3209" i="2"/>
  <c r="B3208" i="2"/>
  <c r="B3207" i="2"/>
  <c r="B3206" i="2"/>
  <c r="B3205" i="2"/>
  <c r="B3204" i="2"/>
  <c r="B3197" i="2"/>
  <c r="B3196" i="2"/>
  <c r="B3195" i="2"/>
  <c r="B3194" i="2"/>
  <c r="B3193" i="2"/>
  <c r="B3192" i="2"/>
  <c r="B3191" i="2"/>
  <c r="B3190" i="2"/>
  <c r="B3189" i="2"/>
  <c r="B3188" i="2"/>
  <c r="B3187" i="2"/>
  <c r="B3186" i="2"/>
  <c r="B3185" i="2"/>
  <c r="B3184" i="2"/>
  <c r="B3183" i="2"/>
  <c r="B3176" i="2"/>
  <c r="B3175" i="2"/>
  <c r="B3174" i="2"/>
  <c r="B3173" i="2"/>
  <c r="B3172" i="2"/>
  <c r="B3171" i="2"/>
  <c r="B3170" i="2"/>
  <c r="B3169" i="2"/>
  <c r="B3168" i="2"/>
  <c r="B3167" i="2"/>
  <c r="B3166" i="2"/>
  <c r="B3165" i="2"/>
  <c r="B3164" i="2"/>
  <c r="B3163" i="2"/>
  <c r="B3162" i="2"/>
  <c r="B3155" i="2"/>
  <c r="B3154" i="2"/>
  <c r="B3153" i="2"/>
  <c r="B3152" i="2"/>
  <c r="B3151" i="2"/>
  <c r="B3150" i="2"/>
  <c r="B3149" i="2"/>
  <c r="B3148" i="2"/>
  <c r="B3147" i="2"/>
  <c r="B3146" i="2"/>
  <c r="B3145" i="2"/>
  <c r="B3144" i="2"/>
  <c r="B3143" i="2"/>
  <c r="B3142" i="2"/>
  <c r="B3141" i="2"/>
  <c r="B3134" i="2"/>
  <c r="B3133" i="2"/>
  <c r="B3132" i="2"/>
  <c r="B3131" i="2"/>
  <c r="B3130" i="2"/>
  <c r="B3129" i="2"/>
  <c r="B3128" i="2"/>
  <c r="B3127" i="2"/>
  <c r="B3126" i="2"/>
  <c r="B3125" i="2"/>
  <c r="B3124" i="2"/>
  <c r="B3123" i="2"/>
  <c r="B3122" i="2"/>
  <c r="B3121" i="2"/>
  <c r="B3120" i="2"/>
  <c r="B3113" i="2"/>
  <c r="B3112" i="2"/>
  <c r="B3111" i="2"/>
  <c r="B3110" i="2"/>
  <c r="B3109" i="2"/>
  <c r="B3108" i="2"/>
  <c r="B3107" i="2"/>
  <c r="B3106" i="2"/>
  <c r="B3105" i="2"/>
  <c r="B3104" i="2"/>
  <c r="B3103" i="2"/>
  <c r="B3102" i="2"/>
  <c r="B3101" i="2"/>
  <c r="B3100" i="2"/>
  <c r="B3099" i="2"/>
  <c r="B3092" i="2"/>
  <c r="B3091" i="2"/>
  <c r="B3090" i="2"/>
  <c r="B3089" i="2"/>
  <c r="B3088" i="2"/>
  <c r="B3087" i="2"/>
  <c r="B3086" i="2"/>
  <c r="B3085" i="2"/>
  <c r="B3084" i="2"/>
  <c r="B3083" i="2"/>
  <c r="B3082" i="2"/>
  <c r="B3081" i="2"/>
  <c r="B3080" i="2"/>
  <c r="B3079" i="2"/>
  <c r="B3078" i="2"/>
  <c r="B3071" i="2"/>
  <c r="B3070" i="2"/>
  <c r="B3069" i="2"/>
  <c r="B3068" i="2"/>
  <c r="B3067" i="2"/>
  <c r="B3066" i="2"/>
  <c r="B3065" i="2"/>
  <c r="B3064" i="2"/>
  <c r="B3063" i="2"/>
  <c r="B3062" i="2"/>
  <c r="B3061" i="2"/>
  <c r="B3060" i="2"/>
  <c r="B3059" i="2"/>
  <c r="B3058" i="2"/>
  <c r="B3057" i="2"/>
  <c r="B3050" i="2"/>
  <c r="B3049" i="2"/>
  <c r="B3048" i="2"/>
  <c r="B3047" i="2"/>
  <c r="B3046" i="2"/>
  <c r="B3045" i="2"/>
  <c r="B3044" i="2"/>
  <c r="B3043" i="2"/>
  <c r="B3042" i="2"/>
  <c r="B3041" i="2"/>
  <c r="B3040" i="2"/>
  <c r="B3039" i="2"/>
  <c r="B3038" i="2"/>
  <c r="B3037" i="2"/>
  <c r="B3036" i="2"/>
  <c r="B3029" i="2"/>
  <c r="B3028" i="2"/>
  <c r="B3027" i="2"/>
  <c r="B3026" i="2"/>
  <c r="B3025" i="2"/>
  <c r="B3024" i="2"/>
  <c r="B3023" i="2"/>
  <c r="B3022" i="2"/>
  <c r="B3021" i="2"/>
  <c r="B3020" i="2"/>
  <c r="B3019" i="2"/>
  <c r="B3018" i="2"/>
  <c r="B3017" i="2"/>
  <c r="B3016" i="2"/>
  <c r="B3015" i="2"/>
  <c r="B3008" i="2"/>
  <c r="B3007" i="2"/>
  <c r="B3006" i="2"/>
  <c r="B3005" i="2"/>
  <c r="B3004" i="2"/>
  <c r="B3003" i="2"/>
  <c r="B3002" i="2"/>
  <c r="B3001" i="2"/>
  <c r="B3000" i="2"/>
  <c r="B2999" i="2"/>
  <c r="B2998" i="2"/>
  <c r="B2997" i="2"/>
  <c r="B2996" i="2"/>
  <c r="B2995" i="2"/>
  <c r="B2994" i="2"/>
  <c r="B2987" i="2"/>
  <c r="B2986" i="2"/>
  <c r="B2985" i="2"/>
  <c r="B2984" i="2"/>
  <c r="B2983" i="2"/>
  <c r="B2982" i="2"/>
  <c r="B2981" i="2"/>
  <c r="B2980" i="2"/>
  <c r="B2979" i="2"/>
  <c r="B2978" i="2"/>
  <c r="B2977" i="2"/>
  <c r="B2976" i="2"/>
  <c r="B2975" i="2"/>
  <c r="B2974" i="2"/>
  <c r="B2973" i="2"/>
  <c r="B2966" i="2"/>
  <c r="B2965" i="2"/>
  <c r="B2964" i="2"/>
  <c r="B2963" i="2"/>
  <c r="B2962" i="2"/>
  <c r="B2961" i="2"/>
  <c r="B2960" i="2"/>
  <c r="B2959" i="2"/>
  <c r="B2958" i="2"/>
  <c r="B2957" i="2"/>
  <c r="B2956" i="2"/>
  <c r="B2955" i="2"/>
  <c r="B2954" i="2"/>
  <c r="B2953" i="2"/>
  <c r="B2952" i="2"/>
  <c r="B2945" i="2"/>
  <c r="B2944" i="2"/>
  <c r="B2943" i="2"/>
  <c r="B2942" i="2"/>
  <c r="B2941" i="2"/>
  <c r="B2940" i="2"/>
  <c r="B2939" i="2"/>
  <c r="B2938" i="2"/>
  <c r="B2937" i="2"/>
  <c r="B2936" i="2"/>
  <c r="B2935" i="2"/>
  <c r="B2934" i="2"/>
  <c r="B2933" i="2"/>
  <c r="B2932" i="2"/>
  <c r="B2931" i="2"/>
  <c r="B2924" i="2"/>
  <c r="B2923" i="2"/>
  <c r="B2922" i="2"/>
  <c r="B2921" i="2"/>
  <c r="B2920" i="2"/>
  <c r="B2919" i="2"/>
  <c r="B2918" i="2"/>
  <c r="B2917" i="2"/>
  <c r="B2916" i="2"/>
  <c r="B2915" i="2"/>
  <c r="B2914" i="2"/>
  <c r="B2913" i="2"/>
  <c r="B2912" i="2"/>
  <c r="B2911" i="2"/>
  <c r="B2910" i="2"/>
  <c r="B2903" i="2"/>
  <c r="B2902" i="2"/>
  <c r="B2901" i="2"/>
  <c r="B2900" i="2"/>
  <c r="B2899" i="2"/>
  <c r="B2898" i="2"/>
  <c r="B2897" i="2"/>
  <c r="B2896" i="2"/>
  <c r="B2895" i="2"/>
  <c r="B2894" i="2"/>
  <c r="B2893" i="2"/>
  <c r="B2892" i="2"/>
  <c r="B2891" i="2"/>
  <c r="B2890" i="2"/>
  <c r="B2889" i="2"/>
  <c r="B2882" i="2"/>
  <c r="B2881" i="2"/>
  <c r="B2880" i="2"/>
  <c r="B2879" i="2"/>
  <c r="B2878" i="2"/>
  <c r="B2877" i="2"/>
  <c r="B2876" i="2"/>
  <c r="B2875" i="2"/>
  <c r="B2874" i="2"/>
  <c r="B2873" i="2"/>
  <c r="B2872" i="2"/>
  <c r="B2871" i="2"/>
  <c r="B2870" i="2"/>
  <c r="B2869" i="2"/>
  <c r="B2868" i="2"/>
  <c r="B2861" i="2"/>
  <c r="B2860" i="2"/>
  <c r="B2859" i="2"/>
  <c r="B2858" i="2"/>
  <c r="B2857" i="2"/>
  <c r="B2856" i="2"/>
  <c r="B2855" i="2"/>
  <c r="B2854" i="2"/>
  <c r="B2853" i="2"/>
  <c r="B2852" i="2"/>
  <c r="B2851" i="2"/>
  <c r="B2850" i="2"/>
  <c r="B2849" i="2"/>
  <c r="B2848" i="2"/>
  <c r="B2847" i="2"/>
  <c r="B2840" i="2"/>
  <c r="B2839" i="2"/>
  <c r="B2838" i="2"/>
  <c r="B2837" i="2"/>
  <c r="B2836" i="2"/>
  <c r="B2835" i="2"/>
  <c r="B2834" i="2"/>
  <c r="B2833" i="2"/>
  <c r="B2832" i="2"/>
  <c r="B2831" i="2"/>
  <c r="B2830" i="2"/>
  <c r="B2829" i="2"/>
  <c r="B2828" i="2"/>
  <c r="B2827" i="2"/>
  <c r="B2826" i="2"/>
  <c r="B2819" i="2"/>
  <c r="B2818" i="2"/>
  <c r="B2817" i="2"/>
  <c r="B2816" i="2"/>
  <c r="B2815" i="2"/>
  <c r="B2814" i="2"/>
  <c r="B2813" i="2"/>
  <c r="B2812" i="2"/>
  <c r="B2811" i="2"/>
  <c r="B2810" i="2"/>
  <c r="B2809" i="2"/>
  <c r="B2808" i="2"/>
  <c r="B2807" i="2"/>
  <c r="B2806" i="2"/>
  <c r="B2805" i="2"/>
  <c r="B2798" i="2"/>
  <c r="B2797" i="2"/>
  <c r="B2796" i="2"/>
  <c r="B2795" i="2"/>
  <c r="B2794" i="2"/>
  <c r="B2793" i="2"/>
  <c r="B2792" i="2"/>
  <c r="B2791" i="2"/>
  <c r="B2790" i="2"/>
  <c r="B2789" i="2"/>
  <c r="B2788" i="2"/>
  <c r="B2787" i="2"/>
  <c r="B2786" i="2"/>
  <c r="B2785" i="2"/>
  <c r="B2784" i="2"/>
  <c r="B2777" i="2"/>
  <c r="B2776" i="2"/>
  <c r="B2775" i="2"/>
  <c r="B2774" i="2"/>
  <c r="B2773" i="2"/>
  <c r="B2772" i="2"/>
  <c r="B2771" i="2"/>
  <c r="B2770" i="2"/>
  <c r="B2769" i="2"/>
  <c r="B2768" i="2"/>
  <c r="B2767" i="2"/>
  <c r="B2766" i="2"/>
  <c r="B2765" i="2"/>
  <c r="B2764" i="2"/>
  <c r="B2763" i="2"/>
  <c r="B2756" i="2"/>
  <c r="B2755" i="2"/>
  <c r="B2754" i="2"/>
  <c r="B2753" i="2"/>
  <c r="B2752" i="2"/>
  <c r="B2751" i="2"/>
  <c r="B2750" i="2"/>
  <c r="B2749" i="2"/>
  <c r="B2748" i="2"/>
  <c r="B2747" i="2"/>
  <c r="B2746" i="2"/>
  <c r="B2745" i="2"/>
  <c r="B2744" i="2"/>
  <c r="B2743" i="2"/>
  <c r="B2742" i="2"/>
  <c r="B2735" i="2"/>
  <c r="B2734" i="2"/>
  <c r="B2733" i="2"/>
  <c r="B2732" i="2"/>
  <c r="B2731" i="2"/>
  <c r="B2730" i="2"/>
  <c r="B2729" i="2"/>
  <c r="B2728" i="2"/>
  <c r="B2727" i="2"/>
  <c r="B2726" i="2"/>
  <c r="B2725" i="2"/>
  <c r="B2724" i="2"/>
  <c r="B2723" i="2"/>
  <c r="B2722" i="2"/>
  <c r="B2721" i="2"/>
  <c r="B2714" i="2"/>
  <c r="B2713" i="2"/>
  <c r="B2712" i="2"/>
  <c r="B2711" i="2"/>
  <c r="B2710" i="2"/>
  <c r="B2709" i="2"/>
  <c r="B2708" i="2"/>
  <c r="B2707" i="2"/>
  <c r="B2706" i="2"/>
  <c r="B2705" i="2"/>
  <c r="B2704" i="2"/>
  <c r="B2703" i="2"/>
  <c r="B2702" i="2"/>
  <c r="B2701" i="2"/>
  <c r="B2700" i="2"/>
  <c r="B2693" i="2"/>
  <c r="B2692" i="2"/>
  <c r="B2691" i="2"/>
  <c r="B2690" i="2"/>
  <c r="B2689" i="2"/>
  <c r="B2688" i="2"/>
  <c r="B2687" i="2"/>
  <c r="B2686" i="2"/>
  <c r="B2685" i="2"/>
  <c r="B2684" i="2"/>
  <c r="B2683" i="2"/>
  <c r="B2682" i="2"/>
  <c r="B2681" i="2"/>
  <c r="B2680" i="2"/>
  <c r="B2679" i="2"/>
  <c r="B2672" i="2"/>
  <c r="B2671" i="2"/>
  <c r="B2670" i="2"/>
  <c r="B2669" i="2"/>
  <c r="B2668" i="2"/>
  <c r="B2667" i="2"/>
  <c r="B2666" i="2"/>
  <c r="B2665" i="2"/>
  <c r="B2664" i="2"/>
  <c r="B2663" i="2"/>
  <c r="B2662" i="2"/>
  <c r="B2661" i="2"/>
  <c r="B2660" i="2"/>
  <c r="B2659" i="2"/>
  <c r="B2658" i="2"/>
  <c r="B2651" i="2"/>
  <c r="B2650" i="2"/>
  <c r="B2649" i="2"/>
  <c r="B2648" i="2"/>
  <c r="B2647" i="2"/>
  <c r="B2646" i="2"/>
  <c r="B2645" i="2"/>
  <c r="B2644" i="2"/>
  <c r="B2643" i="2"/>
  <c r="B2642" i="2"/>
  <c r="B2641" i="2"/>
  <c r="B2640" i="2"/>
  <c r="B2639" i="2"/>
  <c r="B2638" i="2"/>
  <c r="B2637" i="2"/>
  <c r="B2630" i="2"/>
  <c r="B2629" i="2"/>
  <c r="B2628" i="2"/>
  <c r="B2627" i="2"/>
  <c r="B2626" i="2"/>
  <c r="B2625" i="2"/>
  <c r="B2624" i="2"/>
  <c r="B2623" i="2"/>
  <c r="B2622" i="2"/>
  <c r="B2621" i="2"/>
  <c r="B2620" i="2"/>
  <c r="B2619" i="2"/>
  <c r="B2618" i="2"/>
  <c r="B2617" i="2"/>
  <c r="B2616" i="2"/>
  <c r="B2609" i="2"/>
  <c r="B2608" i="2"/>
  <c r="B2607" i="2"/>
  <c r="B2606" i="2"/>
  <c r="B2605" i="2"/>
  <c r="B2604" i="2"/>
  <c r="B2603" i="2"/>
  <c r="B2602" i="2"/>
  <c r="B2601" i="2"/>
  <c r="B2600" i="2"/>
  <c r="B2599" i="2"/>
  <c r="B2598" i="2"/>
  <c r="B2597" i="2"/>
  <c r="B2596" i="2"/>
  <c r="B2595" i="2"/>
  <c r="B2588" i="2"/>
  <c r="B2587" i="2"/>
  <c r="B2586" i="2"/>
  <c r="B2585" i="2"/>
  <c r="B2584" i="2"/>
  <c r="B2583" i="2"/>
  <c r="B2582" i="2"/>
  <c r="B2581" i="2"/>
  <c r="B2580" i="2"/>
  <c r="B2579" i="2"/>
  <c r="B2578" i="2"/>
  <c r="B2577" i="2"/>
  <c r="B2576" i="2"/>
  <c r="B2575" i="2"/>
  <c r="B2574" i="2"/>
  <c r="B2567" i="2"/>
  <c r="B2566" i="2"/>
  <c r="B2565" i="2"/>
  <c r="B2564" i="2"/>
  <c r="B2563" i="2"/>
  <c r="B2562" i="2"/>
  <c r="B2561" i="2"/>
  <c r="B2560" i="2"/>
  <c r="B2559" i="2"/>
  <c r="B2558" i="2"/>
  <c r="B2557" i="2"/>
  <c r="B2556" i="2"/>
  <c r="B2555" i="2"/>
  <c r="B2554" i="2"/>
  <c r="B2553" i="2"/>
  <c r="B2546" i="2"/>
  <c r="B2545" i="2"/>
  <c r="B2544" i="2"/>
  <c r="B2543" i="2"/>
  <c r="B2542" i="2"/>
  <c r="B2541" i="2"/>
  <c r="B2540" i="2"/>
  <c r="B2539" i="2"/>
  <c r="B2538" i="2"/>
  <c r="B2537" i="2"/>
  <c r="B2536" i="2"/>
  <c r="B2535" i="2"/>
  <c r="B2534" i="2"/>
  <c r="B2533" i="2"/>
  <c r="B2532" i="2"/>
  <c r="B2525" i="2"/>
  <c r="B2524" i="2"/>
  <c r="B2523" i="2"/>
  <c r="B2522" i="2"/>
  <c r="B2521" i="2"/>
  <c r="B2520" i="2"/>
  <c r="B2519" i="2"/>
  <c r="B2518" i="2"/>
  <c r="B2517" i="2"/>
  <c r="B2516" i="2"/>
  <c r="B2515" i="2"/>
  <c r="B2514" i="2"/>
  <c r="B2513" i="2"/>
  <c r="B2512" i="2"/>
  <c r="B2511" i="2"/>
  <c r="B2504" i="2"/>
  <c r="B2503" i="2"/>
  <c r="B2502" i="2"/>
  <c r="B2501" i="2"/>
  <c r="B2500" i="2"/>
  <c r="B2499" i="2"/>
  <c r="B2498" i="2"/>
  <c r="B2497" i="2"/>
  <c r="B2496" i="2"/>
  <c r="B2495" i="2"/>
  <c r="B2494" i="2"/>
  <c r="B2493" i="2"/>
  <c r="B2492" i="2"/>
  <c r="B2491" i="2"/>
  <c r="B2490" i="2"/>
  <c r="B2483" i="2"/>
  <c r="B2482" i="2"/>
  <c r="B2481" i="2"/>
  <c r="B2480" i="2"/>
  <c r="B2479" i="2"/>
  <c r="B2478" i="2"/>
  <c r="B2477" i="2"/>
  <c r="B2476" i="2"/>
  <c r="B2475" i="2"/>
  <c r="B2474" i="2"/>
  <c r="B2473" i="2"/>
  <c r="B2472" i="2"/>
  <c r="B2471" i="2"/>
  <c r="B2470" i="2"/>
  <c r="B2469" i="2"/>
  <c r="B2462" i="2"/>
  <c r="B2461" i="2"/>
  <c r="B2460" i="2"/>
  <c r="B2459" i="2"/>
  <c r="B2458" i="2"/>
  <c r="B2457" i="2"/>
  <c r="B2456" i="2"/>
  <c r="B2455" i="2"/>
  <c r="B2454" i="2"/>
  <c r="B2453" i="2"/>
  <c r="B2452" i="2"/>
  <c r="B2451" i="2"/>
  <c r="B2450" i="2"/>
  <c r="B2449" i="2"/>
  <c r="B2448" i="2"/>
  <c r="B2441" i="2"/>
  <c r="B2440" i="2"/>
  <c r="B2439" i="2"/>
  <c r="B2438" i="2"/>
  <c r="B2437" i="2"/>
  <c r="B2436" i="2"/>
  <c r="B2435" i="2"/>
  <c r="B2434" i="2"/>
  <c r="B2433" i="2"/>
  <c r="B2432" i="2"/>
  <c r="B2431" i="2"/>
  <c r="B2430" i="2"/>
  <c r="B2429" i="2"/>
  <c r="B2428" i="2"/>
  <c r="B2427" i="2"/>
  <c r="B2420" i="2"/>
  <c r="B2419" i="2"/>
  <c r="B2418" i="2"/>
  <c r="B2417" i="2"/>
  <c r="B2416" i="2"/>
  <c r="B2415" i="2"/>
  <c r="B2414" i="2"/>
  <c r="B2413" i="2"/>
  <c r="B2412" i="2"/>
  <c r="B2411" i="2"/>
  <c r="B2410" i="2"/>
  <c r="B2409" i="2"/>
  <c r="B2408" i="2"/>
  <c r="B2407" i="2"/>
  <c r="B2406" i="2"/>
  <c r="B2399" i="2"/>
  <c r="B2398" i="2"/>
  <c r="B2397" i="2"/>
  <c r="B2396" i="2"/>
  <c r="B2395" i="2"/>
  <c r="B2394" i="2"/>
  <c r="B2393" i="2"/>
  <c r="B2392" i="2"/>
  <c r="B2391" i="2"/>
  <c r="B2390" i="2"/>
  <c r="B2389" i="2"/>
  <c r="B2388" i="2"/>
  <c r="B2387" i="2"/>
  <c r="B2386" i="2"/>
  <c r="B2385" i="2"/>
  <c r="B2378" i="2"/>
  <c r="B2377" i="2"/>
  <c r="B2376" i="2"/>
  <c r="B2375" i="2"/>
  <c r="B2374" i="2"/>
  <c r="B2373" i="2"/>
  <c r="B2372" i="2"/>
  <c r="B2371" i="2"/>
  <c r="B2370" i="2"/>
  <c r="B2369" i="2"/>
  <c r="B2368" i="2"/>
  <c r="B2367" i="2"/>
  <c r="B2366" i="2"/>
  <c r="B2365" i="2"/>
  <c r="B2364" i="2"/>
  <c r="B2357" i="2"/>
  <c r="B2356" i="2"/>
  <c r="B2355" i="2"/>
  <c r="B2354" i="2"/>
  <c r="B2353" i="2"/>
  <c r="B2352" i="2"/>
  <c r="B2351" i="2"/>
  <c r="B2350" i="2"/>
  <c r="B2349" i="2"/>
  <c r="B2348" i="2"/>
  <c r="B2347" i="2"/>
  <c r="B2346" i="2"/>
  <c r="B2345" i="2"/>
  <c r="B2344" i="2"/>
  <c r="B2343" i="2"/>
  <c r="B2336" i="2"/>
  <c r="B2335" i="2"/>
  <c r="B2334" i="2"/>
  <c r="B2333" i="2"/>
  <c r="B2332" i="2"/>
  <c r="B2331" i="2"/>
  <c r="B2330" i="2"/>
  <c r="B2329" i="2"/>
  <c r="B2328" i="2"/>
  <c r="B2327" i="2"/>
  <c r="B2326" i="2"/>
  <c r="B2325" i="2"/>
  <c r="B2324" i="2"/>
  <c r="B2323" i="2"/>
  <c r="B2322" i="2"/>
  <c r="B2315" i="2"/>
  <c r="B2314" i="2"/>
  <c r="B2313" i="2"/>
  <c r="B2312" i="2"/>
  <c r="B2311" i="2"/>
  <c r="B2310" i="2"/>
  <c r="B2309" i="2"/>
  <c r="B2308" i="2"/>
  <c r="B2307" i="2"/>
  <c r="B2306" i="2"/>
  <c r="B2305" i="2"/>
  <c r="B2304" i="2"/>
  <c r="B2303" i="2"/>
  <c r="B2302" i="2"/>
  <c r="B2301" i="2"/>
  <c r="B2294" i="2"/>
  <c r="B2293" i="2"/>
  <c r="B2292" i="2"/>
  <c r="B2291" i="2"/>
  <c r="B2290" i="2"/>
  <c r="B2289" i="2"/>
  <c r="B2288" i="2"/>
  <c r="B2287" i="2"/>
  <c r="B2286" i="2"/>
  <c r="B2285" i="2"/>
  <c r="B2284" i="2"/>
  <c r="B2283" i="2"/>
  <c r="B2282" i="2"/>
  <c r="B2281" i="2"/>
  <c r="B2280" i="2"/>
  <c r="B2273" i="2"/>
  <c r="B2272" i="2"/>
  <c r="B2271" i="2"/>
  <c r="B2270" i="2"/>
  <c r="B2269" i="2"/>
  <c r="B2268" i="2"/>
  <c r="B2267" i="2"/>
  <c r="B2266" i="2"/>
  <c r="B2265" i="2"/>
  <c r="B2264" i="2"/>
  <c r="B2263" i="2"/>
  <c r="B2262" i="2"/>
  <c r="B2261" i="2"/>
  <c r="B2260" i="2"/>
  <c r="B2259" i="2"/>
  <c r="B2252" i="2"/>
  <c r="B2251" i="2"/>
  <c r="B2250" i="2"/>
  <c r="B2249" i="2"/>
  <c r="B2248" i="2"/>
  <c r="B2247" i="2"/>
  <c r="B2246" i="2"/>
  <c r="B2245" i="2"/>
  <c r="B2244" i="2"/>
  <c r="B2243" i="2"/>
  <c r="B2242" i="2"/>
  <c r="B2241" i="2"/>
  <c r="B2240" i="2"/>
  <c r="B2239" i="2"/>
  <c r="B2238" i="2"/>
  <c r="B2231" i="2"/>
  <c r="B2230" i="2"/>
  <c r="B2229" i="2"/>
  <c r="B2228" i="2"/>
  <c r="B2227" i="2"/>
  <c r="B2226" i="2"/>
  <c r="B2225" i="2"/>
  <c r="B2224" i="2"/>
  <c r="B2223" i="2"/>
  <c r="B2222" i="2"/>
  <c r="B2221" i="2"/>
  <c r="B2220" i="2"/>
  <c r="B2219" i="2"/>
  <c r="B2218" i="2"/>
  <c r="B2217" i="2"/>
  <c r="B2210" i="2"/>
  <c r="B2209" i="2"/>
  <c r="B2208" i="2"/>
  <c r="B2207" i="2"/>
  <c r="B2206" i="2"/>
  <c r="B2205" i="2"/>
  <c r="B2204" i="2"/>
  <c r="B2203" i="2"/>
  <c r="B2202" i="2"/>
  <c r="B2201" i="2"/>
  <c r="B2200" i="2"/>
  <c r="B2199" i="2"/>
  <c r="B2198" i="2"/>
  <c r="B2197" i="2"/>
  <c r="B2196" i="2"/>
  <c r="B2189" i="2"/>
  <c r="B2188" i="2"/>
  <c r="B2187" i="2"/>
  <c r="B2186" i="2"/>
  <c r="B2185" i="2"/>
  <c r="B2184" i="2"/>
  <c r="B2183" i="2"/>
  <c r="B2182" i="2"/>
  <c r="B2181" i="2"/>
  <c r="B2180" i="2"/>
  <c r="B2179" i="2"/>
  <c r="B2178" i="2"/>
  <c r="B2177" i="2"/>
  <c r="B2176" i="2"/>
  <c r="B2175" i="2"/>
  <c r="B2168" i="2"/>
  <c r="B2167" i="2"/>
  <c r="B2166" i="2"/>
  <c r="B2165" i="2"/>
  <c r="B2164" i="2"/>
  <c r="B2163" i="2"/>
  <c r="B2162" i="2"/>
  <c r="B2161" i="2"/>
  <c r="B2160" i="2"/>
  <c r="B2159" i="2"/>
  <c r="B2158" i="2"/>
  <c r="B2157" i="2"/>
  <c r="B2156" i="2"/>
  <c r="B2155" i="2"/>
  <c r="B2154" i="2"/>
  <c r="B2147" i="2"/>
  <c r="B2146" i="2"/>
  <c r="B2145" i="2"/>
  <c r="B2144" i="2"/>
  <c r="B2143" i="2"/>
  <c r="B2142" i="2"/>
  <c r="B2141" i="2"/>
  <c r="B2140" i="2"/>
  <c r="B2139" i="2"/>
  <c r="B2138" i="2"/>
  <c r="B2137" i="2"/>
  <c r="B2136" i="2"/>
  <c r="B2135" i="2"/>
  <c r="B2134" i="2"/>
  <c r="B2133" i="2"/>
  <c r="B2126" i="2"/>
  <c r="B2125" i="2"/>
  <c r="B2124" i="2"/>
  <c r="B2123" i="2"/>
  <c r="B2122" i="2"/>
  <c r="B2121" i="2"/>
  <c r="B2120" i="2"/>
  <c r="B2119" i="2"/>
  <c r="B2118" i="2"/>
  <c r="B2117" i="2"/>
  <c r="B2116" i="2"/>
  <c r="B2115" i="2"/>
  <c r="B2114" i="2"/>
  <c r="B2113" i="2"/>
  <c r="B2112" i="2"/>
  <c r="B2105" i="2"/>
  <c r="B2104" i="2"/>
  <c r="B2103" i="2"/>
  <c r="B2102" i="2"/>
  <c r="B2101" i="2"/>
  <c r="B2100" i="2"/>
  <c r="B2099" i="2"/>
  <c r="B2098" i="2"/>
  <c r="B2097" i="2"/>
  <c r="B2096" i="2"/>
  <c r="B2095" i="2"/>
  <c r="B2094" i="2"/>
  <c r="B2093" i="2"/>
  <c r="B2092" i="2"/>
  <c r="B2091" i="2"/>
  <c r="B2084" i="2"/>
  <c r="B2083" i="2"/>
  <c r="B2082" i="2"/>
  <c r="B2081" i="2"/>
  <c r="B2080" i="2"/>
  <c r="B2079" i="2"/>
  <c r="B2078" i="2"/>
  <c r="B2077" i="2"/>
  <c r="B2076" i="2"/>
  <c r="B2075" i="2"/>
  <c r="B2074" i="2"/>
  <c r="B2073" i="2"/>
  <c r="B2072" i="2"/>
  <c r="B2071" i="2"/>
  <c r="B2070" i="2"/>
  <c r="B2063" i="2"/>
  <c r="B2062" i="2"/>
  <c r="B2061" i="2"/>
  <c r="B2060" i="2"/>
  <c r="B2059" i="2"/>
  <c r="B2058" i="2"/>
  <c r="B2057" i="2"/>
  <c r="B2056" i="2"/>
  <c r="B2055" i="2"/>
  <c r="B2054" i="2"/>
  <c r="B2053" i="2"/>
  <c r="B2052" i="2"/>
  <c r="B2051" i="2"/>
  <c r="B2050" i="2"/>
  <c r="B2049" i="2"/>
  <c r="B2042" i="2"/>
  <c r="B2041" i="2"/>
  <c r="B2040" i="2"/>
  <c r="B2039" i="2"/>
  <c r="B2038" i="2"/>
  <c r="B2037" i="2"/>
  <c r="B2036" i="2"/>
  <c r="B2035" i="2"/>
  <c r="B2034" i="2"/>
  <c r="B2033" i="2"/>
  <c r="B2032" i="2"/>
  <c r="B2031" i="2"/>
  <c r="B2030" i="2"/>
  <c r="B2029" i="2"/>
  <c r="B2028" i="2"/>
  <c r="B2021" i="2"/>
  <c r="B2020" i="2"/>
  <c r="B2019" i="2"/>
  <c r="B2018" i="2"/>
  <c r="B2017" i="2"/>
  <c r="B2016" i="2"/>
  <c r="B2015" i="2"/>
  <c r="B2014" i="2"/>
  <c r="B2013" i="2"/>
  <c r="B2012" i="2"/>
  <c r="B2011" i="2"/>
  <c r="B2010" i="2"/>
  <c r="B2009" i="2"/>
  <c r="B2008" i="2"/>
  <c r="B2007" i="2"/>
  <c r="B2000" i="2"/>
  <c r="B1999" i="2"/>
  <c r="B1998" i="2"/>
  <c r="B1997" i="2"/>
  <c r="B1996" i="2"/>
  <c r="B1995" i="2"/>
  <c r="B1994" i="2"/>
  <c r="B1993" i="2"/>
  <c r="B1992" i="2"/>
  <c r="B1991" i="2"/>
  <c r="B1990" i="2"/>
  <c r="B1989" i="2"/>
  <c r="B1988" i="2"/>
  <c r="B1987" i="2"/>
  <c r="B1986" i="2"/>
  <c r="B1979" i="2"/>
  <c r="B1978" i="2"/>
  <c r="B1977" i="2"/>
  <c r="B1976" i="2"/>
  <c r="B1975" i="2"/>
  <c r="B1974" i="2"/>
  <c r="B1973" i="2"/>
  <c r="B1972" i="2"/>
  <c r="B1971" i="2"/>
  <c r="B1970" i="2"/>
  <c r="B1969" i="2"/>
  <c r="B1968" i="2"/>
  <c r="B1967" i="2"/>
  <c r="B1966" i="2"/>
  <c r="B1965" i="2"/>
  <c r="B1958" i="2"/>
  <c r="B1957" i="2"/>
  <c r="B1956" i="2"/>
  <c r="B1955" i="2"/>
  <c r="B1954" i="2"/>
  <c r="B1953" i="2"/>
  <c r="B1952" i="2"/>
  <c r="B1951" i="2"/>
  <c r="B1950" i="2"/>
  <c r="B1949" i="2"/>
  <c r="B1948" i="2"/>
  <c r="B1947" i="2"/>
  <c r="B1946" i="2"/>
  <c r="B1945" i="2"/>
  <c r="B1944" i="2"/>
  <c r="B1937" i="2"/>
  <c r="B1936" i="2"/>
  <c r="B1935" i="2"/>
  <c r="B1934" i="2"/>
  <c r="B1933" i="2"/>
  <c r="B1932" i="2"/>
  <c r="B1931" i="2"/>
  <c r="B1930" i="2"/>
  <c r="B1929" i="2"/>
  <c r="B1928" i="2"/>
  <c r="B1927" i="2"/>
  <c r="B1926" i="2"/>
  <c r="B1925" i="2"/>
  <c r="B1924" i="2"/>
  <c r="B1923" i="2"/>
  <c r="B1916" i="2"/>
  <c r="B1915" i="2"/>
  <c r="B1914" i="2"/>
  <c r="B1913" i="2"/>
  <c r="B1912" i="2"/>
  <c r="B1911" i="2"/>
  <c r="B1910" i="2"/>
  <c r="B1909" i="2"/>
  <c r="B1908" i="2"/>
  <c r="B1907" i="2"/>
  <c r="B1906" i="2"/>
  <c r="B1905" i="2"/>
  <c r="B1904" i="2"/>
  <c r="B1903" i="2"/>
  <c r="B1902" i="2"/>
  <c r="B1895" i="2"/>
  <c r="B1894" i="2"/>
  <c r="B1893" i="2"/>
  <c r="B1892" i="2"/>
  <c r="B1891" i="2"/>
  <c r="B1890" i="2"/>
  <c r="B1889" i="2"/>
  <c r="B1888" i="2"/>
  <c r="B1887" i="2"/>
  <c r="B1886" i="2"/>
  <c r="B1885" i="2"/>
  <c r="B1884" i="2"/>
  <c r="B1883" i="2"/>
  <c r="B1882" i="2"/>
  <c r="B1881" i="2"/>
  <c r="B1874" i="2"/>
  <c r="B1873" i="2"/>
  <c r="B1872" i="2"/>
  <c r="B1871" i="2"/>
  <c r="B1870" i="2"/>
  <c r="B1869" i="2"/>
  <c r="B1868" i="2"/>
  <c r="B1867" i="2"/>
  <c r="B1866" i="2"/>
  <c r="B1865" i="2"/>
  <c r="B1864" i="2"/>
  <c r="B1863" i="2"/>
  <c r="B1862" i="2"/>
  <c r="B1861" i="2"/>
  <c r="B1860" i="2"/>
  <c r="B1853" i="2"/>
  <c r="B1852" i="2"/>
  <c r="B1851" i="2"/>
  <c r="B1850" i="2"/>
  <c r="B1849" i="2"/>
  <c r="B1848" i="2"/>
  <c r="B1847" i="2"/>
  <c r="B1846" i="2"/>
  <c r="B1845" i="2"/>
  <c r="B1844" i="2"/>
  <c r="B1843" i="2"/>
  <c r="B1842" i="2"/>
  <c r="B1841" i="2"/>
  <c r="B1840" i="2"/>
  <c r="B1839" i="2"/>
  <c r="B1832" i="2"/>
  <c r="B1831" i="2"/>
  <c r="B1830" i="2"/>
  <c r="B1829" i="2"/>
  <c r="B1828" i="2"/>
  <c r="B1827" i="2"/>
  <c r="B1826" i="2"/>
  <c r="B1825" i="2"/>
  <c r="B1824" i="2"/>
  <c r="B1823" i="2"/>
  <c r="B1822" i="2"/>
  <c r="B1821" i="2"/>
  <c r="B1820" i="2"/>
  <c r="B1819" i="2"/>
  <c r="B1818" i="2"/>
  <c r="B1811" i="2"/>
  <c r="B1810" i="2"/>
  <c r="B1809" i="2"/>
  <c r="B1808" i="2"/>
  <c r="B1807" i="2"/>
  <c r="B1806" i="2"/>
  <c r="B1805" i="2"/>
  <c r="B1804" i="2"/>
  <c r="B1803" i="2"/>
  <c r="B1802" i="2"/>
  <c r="B1801" i="2"/>
  <c r="B1800" i="2"/>
  <c r="B1799" i="2"/>
  <c r="B1798" i="2"/>
  <c r="B1797" i="2"/>
  <c r="B1790" i="2"/>
  <c r="B1789" i="2"/>
  <c r="B1788" i="2"/>
  <c r="B1787" i="2"/>
  <c r="B1786" i="2"/>
  <c r="B1785" i="2"/>
  <c r="B1784" i="2"/>
  <c r="B1783" i="2"/>
  <c r="B1782" i="2"/>
  <c r="B1781" i="2"/>
  <c r="B1780" i="2"/>
  <c r="B1779" i="2"/>
  <c r="B1778" i="2"/>
  <c r="B1777" i="2"/>
  <c r="B1776" i="2"/>
  <c r="B1769" i="2"/>
  <c r="B1768" i="2"/>
  <c r="B1767" i="2"/>
  <c r="B1766" i="2"/>
  <c r="B1765" i="2"/>
  <c r="B1764" i="2"/>
  <c r="B1763" i="2"/>
  <c r="B1762" i="2"/>
  <c r="B1761" i="2"/>
  <c r="B1760" i="2"/>
  <c r="B1759" i="2"/>
  <c r="B1758" i="2"/>
  <c r="B1757" i="2"/>
  <c r="B1756" i="2"/>
  <c r="B1755" i="2"/>
  <c r="B1748" i="2"/>
  <c r="B1747" i="2"/>
  <c r="B1746" i="2"/>
  <c r="B1745" i="2"/>
  <c r="B1744" i="2"/>
  <c r="B1743" i="2"/>
  <c r="B1742" i="2"/>
  <c r="B1741" i="2"/>
  <c r="B1740" i="2"/>
  <c r="B1739" i="2"/>
  <c r="B1738" i="2"/>
  <c r="B1737" i="2"/>
  <c r="B1736" i="2"/>
  <c r="B1735" i="2"/>
  <c r="B1734" i="2"/>
  <c r="B1727" i="2"/>
  <c r="B1726" i="2"/>
  <c r="B1725" i="2"/>
  <c r="B1724" i="2"/>
  <c r="B1723" i="2"/>
  <c r="B1722" i="2"/>
  <c r="B1721" i="2"/>
  <c r="B1720" i="2"/>
  <c r="B1719" i="2"/>
  <c r="B1718" i="2"/>
  <c r="B1717" i="2"/>
  <c r="B1716" i="2"/>
  <c r="B1715" i="2"/>
  <c r="B1714" i="2"/>
  <c r="B1713" i="2"/>
  <c r="B1706" i="2"/>
  <c r="B1705" i="2"/>
  <c r="B1704" i="2"/>
  <c r="B1703" i="2"/>
  <c r="B1702" i="2"/>
  <c r="B1701" i="2"/>
  <c r="B1700" i="2"/>
  <c r="B1699" i="2"/>
  <c r="B1698" i="2"/>
  <c r="B1697" i="2"/>
  <c r="B1696" i="2"/>
  <c r="B1695" i="2"/>
  <c r="B1694" i="2"/>
  <c r="B1693" i="2"/>
  <c r="B1692" i="2"/>
  <c r="B1685" i="2"/>
  <c r="B1684" i="2"/>
  <c r="B1683" i="2"/>
  <c r="B1682" i="2"/>
  <c r="B1681" i="2"/>
  <c r="B1680" i="2"/>
  <c r="B1679" i="2"/>
  <c r="B1678" i="2"/>
  <c r="B1677" i="2"/>
  <c r="B1676" i="2"/>
  <c r="B1675" i="2"/>
  <c r="B1674" i="2"/>
  <c r="B1673" i="2"/>
  <c r="B1672" i="2"/>
  <c r="B1671" i="2"/>
  <c r="B1664" i="2"/>
  <c r="B1663" i="2"/>
  <c r="B1662" i="2"/>
  <c r="B1661" i="2"/>
  <c r="B1660" i="2"/>
  <c r="B1659" i="2"/>
  <c r="B1658" i="2"/>
  <c r="B1657" i="2"/>
  <c r="B1656" i="2"/>
  <c r="B1655" i="2"/>
  <c r="B1654" i="2"/>
  <c r="B1653" i="2"/>
  <c r="B1652" i="2"/>
  <c r="B1651" i="2"/>
  <c r="B1650" i="2"/>
  <c r="B1643" i="2"/>
  <c r="B1642" i="2"/>
  <c r="B1641" i="2"/>
  <c r="B1640" i="2"/>
  <c r="B1639" i="2"/>
  <c r="B1638" i="2"/>
  <c r="B1637" i="2"/>
  <c r="B1636" i="2"/>
  <c r="B1635" i="2"/>
  <c r="B1634" i="2"/>
  <c r="B1633" i="2"/>
  <c r="B1632" i="2"/>
  <c r="B1631" i="2"/>
  <c r="B1630" i="2"/>
  <c r="B1629" i="2"/>
  <c r="B1622" i="2"/>
  <c r="B1621" i="2"/>
  <c r="B1620" i="2"/>
  <c r="B1619" i="2"/>
  <c r="B1618" i="2"/>
  <c r="B1617" i="2"/>
  <c r="B1616" i="2"/>
  <c r="B1615" i="2"/>
  <c r="B1614" i="2"/>
  <c r="B1613" i="2"/>
  <c r="B1612" i="2"/>
  <c r="B1611" i="2"/>
  <c r="B1610" i="2"/>
  <c r="B1609" i="2"/>
  <c r="B1608" i="2"/>
  <c r="B1601" i="2"/>
  <c r="B1600" i="2"/>
  <c r="B1599" i="2"/>
  <c r="B1598" i="2"/>
  <c r="B1597" i="2"/>
  <c r="B1596" i="2"/>
  <c r="B1595" i="2"/>
  <c r="B1594" i="2"/>
  <c r="B1593" i="2"/>
  <c r="B1592" i="2"/>
  <c r="B1591" i="2"/>
  <c r="B1590" i="2"/>
  <c r="B1589" i="2"/>
  <c r="B1588" i="2"/>
  <c r="B1587" i="2"/>
  <c r="B1580" i="2"/>
  <c r="B1579" i="2"/>
  <c r="B1578" i="2"/>
  <c r="B1577" i="2"/>
  <c r="B1576" i="2"/>
  <c r="B1575" i="2"/>
  <c r="B1574" i="2"/>
  <c r="B1573" i="2"/>
  <c r="B1572" i="2"/>
  <c r="B1571" i="2"/>
  <c r="B1570" i="2"/>
  <c r="B1569" i="2"/>
  <c r="B1568" i="2"/>
  <c r="B1567" i="2"/>
  <c r="B1566" i="2"/>
  <c r="B1559" i="2"/>
  <c r="B1558" i="2"/>
  <c r="B1557" i="2"/>
  <c r="B1556" i="2"/>
  <c r="B1555" i="2"/>
  <c r="B1554" i="2"/>
  <c r="B1553" i="2"/>
  <c r="B1552" i="2"/>
  <c r="B1551" i="2"/>
  <c r="B1550" i="2"/>
  <c r="B1549" i="2"/>
  <c r="B1548" i="2"/>
  <c r="B1547" i="2"/>
  <c r="B1546" i="2"/>
  <c r="B1545" i="2"/>
  <c r="B1538" i="2"/>
  <c r="B1537" i="2"/>
  <c r="B1536" i="2"/>
  <c r="B1535" i="2"/>
  <c r="B1534" i="2"/>
  <c r="B1533" i="2"/>
  <c r="B1532" i="2"/>
  <c r="B1531" i="2"/>
  <c r="B1530" i="2"/>
  <c r="B1529" i="2"/>
  <c r="B1528" i="2"/>
  <c r="B1527" i="2"/>
  <c r="B1526" i="2"/>
  <c r="B1525" i="2"/>
  <c r="B1524" i="2"/>
  <c r="B1517" i="2"/>
  <c r="B1516" i="2"/>
  <c r="B1515" i="2"/>
  <c r="B1514" i="2"/>
  <c r="B1513" i="2"/>
  <c r="B1512" i="2"/>
  <c r="B1511" i="2"/>
  <c r="B1510" i="2"/>
  <c r="B1509" i="2"/>
  <c r="B1508" i="2"/>
  <c r="B1507" i="2"/>
  <c r="B1506" i="2"/>
  <c r="B1505" i="2"/>
  <c r="B1504" i="2"/>
  <c r="B1503" i="2"/>
  <c r="B1496" i="2"/>
  <c r="B1495" i="2"/>
  <c r="B1494" i="2"/>
  <c r="B1493" i="2"/>
  <c r="B1492" i="2"/>
  <c r="B1491" i="2"/>
  <c r="B1490" i="2"/>
  <c r="B1489" i="2"/>
  <c r="B1488" i="2"/>
  <c r="B1487" i="2"/>
  <c r="B1486" i="2"/>
  <c r="B1485" i="2"/>
  <c r="B1484" i="2"/>
  <c r="B1483" i="2"/>
  <c r="B1482" i="2"/>
  <c r="B1475" i="2"/>
  <c r="B1474" i="2"/>
  <c r="B1473" i="2"/>
  <c r="B1472" i="2"/>
  <c r="B1471" i="2"/>
  <c r="B1470" i="2"/>
  <c r="B1469" i="2"/>
  <c r="B1468" i="2"/>
  <c r="B1467" i="2"/>
  <c r="B1466" i="2"/>
  <c r="B1465" i="2"/>
  <c r="B1464" i="2"/>
  <c r="B1463" i="2"/>
  <c r="B1462" i="2"/>
  <c r="B1461" i="2"/>
  <c r="B1454" i="2"/>
  <c r="B1453" i="2"/>
  <c r="B1452" i="2"/>
  <c r="B1451" i="2"/>
  <c r="B1450" i="2"/>
  <c r="B1449" i="2"/>
  <c r="B1448" i="2"/>
  <c r="B1447" i="2"/>
  <c r="B1446" i="2"/>
  <c r="B1445" i="2"/>
  <c r="B1444" i="2"/>
  <c r="B1443" i="2"/>
  <c r="B1442" i="2"/>
  <c r="B1441" i="2"/>
  <c r="B1440" i="2"/>
  <c r="B1433" i="2"/>
  <c r="B1432" i="2"/>
  <c r="B1431" i="2"/>
  <c r="B1430" i="2"/>
  <c r="B1429" i="2"/>
  <c r="B1428" i="2"/>
  <c r="B1427" i="2"/>
  <c r="B1426" i="2"/>
  <c r="B1425" i="2"/>
  <c r="B1424" i="2"/>
  <c r="B1423" i="2"/>
  <c r="B1422" i="2"/>
  <c r="B1421" i="2"/>
  <c r="B1420" i="2"/>
  <c r="B1419" i="2"/>
  <c r="B1412" i="2"/>
  <c r="B1411" i="2"/>
  <c r="B1410" i="2"/>
  <c r="B1409" i="2"/>
  <c r="B1408" i="2"/>
  <c r="B1407" i="2"/>
  <c r="B1406" i="2"/>
  <c r="B1405" i="2"/>
  <c r="B1404" i="2"/>
  <c r="B1403" i="2"/>
  <c r="B1402" i="2"/>
  <c r="B1401" i="2"/>
  <c r="B1400" i="2"/>
  <c r="B1399" i="2"/>
  <c r="B1398" i="2"/>
  <c r="B1391" i="2"/>
  <c r="B1390" i="2"/>
  <c r="B1389" i="2"/>
  <c r="B1388" i="2"/>
  <c r="B1387" i="2"/>
  <c r="B1386" i="2"/>
  <c r="B1385" i="2"/>
  <c r="B1384" i="2"/>
  <c r="B1383" i="2"/>
  <c r="B1382" i="2"/>
  <c r="B1381" i="2"/>
  <c r="B1380" i="2"/>
  <c r="B1379" i="2"/>
  <c r="B1378" i="2"/>
  <c r="B1377" i="2"/>
  <c r="B1370" i="2"/>
  <c r="B1369" i="2"/>
  <c r="B1368" i="2"/>
  <c r="B1367" i="2"/>
  <c r="B1366" i="2"/>
  <c r="B1365" i="2"/>
  <c r="B1364" i="2"/>
  <c r="B1363" i="2"/>
  <c r="B1362" i="2"/>
  <c r="B1361" i="2"/>
  <c r="B1360" i="2"/>
  <c r="B1359" i="2"/>
  <c r="B1358" i="2"/>
  <c r="B1357" i="2"/>
  <c r="B1356" i="2"/>
  <c r="B1349" i="2"/>
  <c r="B1348" i="2"/>
  <c r="B1347" i="2"/>
  <c r="B1346" i="2"/>
  <c r="B1345" i="2"/>
  <c r="B1344" i="2"/>
  <c r="B1343" i="2"/>
  <c r="B1342" i="2"/>
  <c r="B1341" i="2"/>
  <c r="B1340" i="2"/>
  <c r="B1339" i="2"/>
  <c r="B1338" i="2"/>
  <c r="B1337" i="2"/>
  <c r="B1336" i="2"/>
  <c r="B1335" i="2"/>
  <c r="B1328" i="2"/>
  <c r="B1327" i="2"/>
  <c r="B1326" i="2"/>
  <c r="B1325" i="2"/>
  <c r="B1324" i="2"/>
  <c r="B1323" i="2"/>
  <c r="B1322" i="2"/>
  <c r="B1321" i="2"/>
  <c r="B1320" i="2"/>
  <c r="B1319" i="2"/>
  <c r="B1318" i="2"/>
  <c r="B1317" i="2"/>
  <c r="B1316" i="2"/>
  <c r="B1315" i="2"/>
  <c r="B1314" i="2"/>
  <c r="B1307" i="2"/>
  <c r="B1306" i="2"/>
  <c r="B1305" i="2"/>
  <c r="B1304" i="2"/>
  <c r="B1303" i="2"/>
  <c r="B1302" i="2"/>
  <c r="B1301" i="2"/>
  <c r="B1300" i="2"/>
  <c r="B1299" i="2"/>
  <c r="B1298" i="2"/>
  <c r="B1297" i="2"/>
  <c r="B1296" i="2"/>
  <c r="B1295" i="2"/>
  <c r="B1294" i="2"/>
  <c r="B1293" i="2"/>
  <c r="B1286" i="2"/>
  <c r="B1285" i="2"/>
  <c r="B1284" i="2"/>
  <c r="B1283" i="2"/>
  <c r="B1282" i="2"/>
  <c r="B1281" i="2"/>
  <c r="B1280" i="2"/>
  <c r="B1279" i="2"/>
  <c r="B1278" i="2"/>
  <c r="B1277" i="2"/>
  <c r="B1276" i="2"/>
  <c r="B1275" i="2"/>
  <c r="B1274" i="2"/>
  <c r="B1273" i="2"/>
  <c r="B1272" i="2"/>
  <c r="B1265" i="2"/>
  <c r="B1264" i="2"/>
  <c r="B1263" i="2"/>
  <c r="B1262" i="2"/>
  <c r="B1261" i="2"/>
  <c r="B1260" i="2"/>
  <c r="B1259" i="2"/>
  <c r="B1258" i="2"/>
  <c r="B1257" i="2"/>
  <c r="B1256" i="2"/>
  <c r="B1255" i="2"/>
  <c r="B1254" i="2"/>
  <c r="B1253" i="2"/>
  <c r="B1252" i="2"/>
  <c r="B1251" i="2"/>
  <c r="B1244" i="2"/>
  <c r="B1243" i="2"/>
  <c r="B1242" i="2"/>
  <c r="B1241" i="2"/>
  <c r="B1240" i="2"/>
  <c r="B1239" i="2"/>
  <c r="B1238" i="2"/>
  <c r="B1237" i="2"/>
  <c r="B1236" i="2"/>
  <c r="B1235" i="2"/>
  <c r="B1234" i="2"/>
  <c r="B1233" i="2"/>
  <c r="B1232" i="2"/>
  <c r="B1231" i="2"/>
  <c r="B1230" i="2"/>
  <c r="B1223" i="2"/>
  <c r="B1222" i="2"/>
  <c r="B1221" i="2"/>
  <c r="B1220" i="2"/>
  <c r="B1219" i="2"/>
  <c r="B1218" i="2"/>
  <c r="B1217" i="2"/>
  <c r="B1216" i="2"/>
  <c r="B1215" i="2"/>
  <c r="B1214" i="2"/>
  <c r="B1213" i="2"/>
  <c r="B1212" i="2"/>
  <c r="B1211" i="2"/>
  <c r="B1210" i="2"/>
  <c r="B1209" i="2"/>
  <c r="B1202" i="2"/>
  <c r="B1201" i="2"/>
  <c r="B1200" i="2"/>
  <c r="B1199" i="2"/>
  <c r="B1198" i="2"/>
  <c r="B1197" i="2"/>
  <c r="B1196" i="2"/>
  <c r="B1195" i="2"/>
  <c r="B1194" i="2"/>
  <c r="B1193" i="2"/>
  <c r="B1192" i="2"/>
  <c r="B1191" i="2"/>
  <c r="B1190" i="2"/>
  <c r="B1189" i="2"/>
  <c r="B1188" i="2"/>
  <c r="B1181" i="2"/>
  <c r="B1180" i="2"/>
  <c r="B1179" i="2"/>
  <c r="B1178" i="2"/>
  <c r="B1177" i="2"/>
  <c r="B1176" i="2"/>
  <c r="B1175" i="2"/>
  <c r="B1174" i="2"/>
  <c r="B1173" i="2"/>
  <c r="B1172" i="2"/>
  <c r="B1171" i="2"/>
  <c r="B1170" i="2"/>
  <c r="B1169" i="2"/>
  <c r="B1168" i="2"/>
  <c r="B1167" i="2"/>
  <c r="B1160" i="2"/>
  <c r="B1159" i="2"/>
  <c r="B1158" i="2"/>
  <c r="B1157" i="2"/>
  <c r="B1156" i="2"/>
  <c r="B1155" i="2"/>
  <c r="B1154" i="2"/>
  <c r="B1153" i="2"/>
  <c r="B1152" i="2"/>
  <c r="B1151" i="2"/>
  <c r="B1150" i="2"/>
  <c r="B1149" i="2"/>
  <c r="B1148" i="2"/>
  <c r="B1147" i="2"/>
  <c r="B1146" i="2"/>
  <c r="B1139" i="2"/>
  <c r="B1138" i="2"/>
  <c r="B1137" i="2"/>
  <c r="B1136" i="2"/>
  <c r="B1135" i="2"/>
  <c r="B1134" i="2"/>
  <c r="B1133" i="2"/>
  <c r="B1132" i="2"/>
  <c r="B1131" i="2"/>
  <c r="B1130" i="2"/>
  <c r="B1129" i="2"/>
  <c r="B1128" i="2"/>
  <c r="B1127" i="2"/>
  <c r="B1126" i="2"/>
  <c r="B1125" i="2"/>
  <c r="B1118" i="2"/>
  <c r="B1117" i="2"/>
  <c r="B1116" i="2"/>
  <c r="B1115" i="2"/>
  <c r="B1114" i="2"/>
  <c r="B1113" i="2"/>
  <c r="B1112" i="2"/>
  <c r="B1111" i="2"/>
  <c r="B1110" i="2"/>
  <c r="B1109" i="2"/>
  <c r="B1108" i="2"/>
  <c r="B1107" i="2"/>
  <c r="B1106" i="2"/>
  <c r="B1105" i="2"/>
  <c r="B1104" i="2"/>
  <c r="B1097" i="2"/>
  <c r="B1096" i="2"/>
  <c r="B1095" i="2"/>
  <c r="B1094" i="2"/>
  <c r="B1093" i="2"/>
  <c r="B1092" i="2"/>
  <c r="B1091" i="2"/>
  <c r="B1090" i="2"/>
  <c r="B1089" i="2"/>
  <c r="B1088" i="2"/>
  <c r="B1087" i="2"/>
  <c r="B1086" i="2"/>
  <c r="B1085" i="2"/>
  <c r="B1084" i="2"/>
  <c r="B1083" i="2"/>
  <c r="B1076" i="2"/>
  <c r="B1075" i="2"/>
  <c r="B1074" i="2"/>
  <c r="B1073" i="2"/>
  <c r="B1072" i="2"/>
  <c r="B1071" i="2"/>
  <c r="B1070" i="2"/>
  <c r="B1069" i="2"/>
  <c r="B1068" i="2"/>
  <c r="B1067" i="2"/>
  <c r="B1066" i="2"/>
  <c r="B1065" i="2"/>
  <c r="B1064" i="2"/>
  <c r="B1063" i="2"/>
  <c r="B1062" i="2"/>
  <c r="B1055" i="2"/>
  <c r="B1054" i="2"/>
  <c r="B1053" i="2"/>
  <c r="B1052" i="2"/>
  <c r="B1051" i="2"/>
  <c r="B1050" i="2"/>
  <c r="B1049" i="2"/>
  <c r="B1048" i="2"/>
  <c r="B1047" i="2"/>
  <c r="B1046" i="2"/>
  <c r="B1045" i="2"/>
  <c r="B1044" i="2"/>
  <c r="B1043" i="2"/>
  <c r="B1042" i="2"/>
  <c r="B1041" i="2"/>
  <c r="B1034" i="2"/>
  <c r="B1033" i="2"/>
  <c r="B1032" i="2"/>
  <c r="B1031" i="2"/>
  <c r="B1030" i="2"/>
  <c r="B1029" i="2"/>
  <c r="B1028" i="2"/>
  <c r="B1027" i="2"/>
  <c r="B1026" i="2"/>
  <c r="B1025" i="2"/>
  <c r="B1024" i="2"/>
  <c r="B1023" i="2"/>
  <c r="B1022" i="2"/>
  <c r="B1021" i="2"/>
  <c r="B1020" i="2"/>
  <c r="B1013" i="2"/>
  <c r="B1012" i="2"/>
  <c r="B1011" i="2"/>
  <c r="B1010" i="2"/>
  <c r="B1009" i="2"/>
  <c r="B1008" i="2"/>
  <c r="B1007" i="2"/>
  <c r="B1006" i="2"/>
  <c r="B1005" i="2"/>
  <c r="B1004" i="2"/>
  <c r="B1003" i="2"/>
  <c r="B1002" i="2"/>
  <c r="B1001" i="2"/>
  <c r="B1000" i="2"/>
  <c r="B999" i="2"/>
  <c r="B992" i="2"/>
  <c r="B991" i="2"/>
  <c r="B990" i="2"/>
  <c r="B989" i="2"/>
  <c r="B988" i="2"/>
  <c r="B987" i="2"/>
  <c r="B986" i="2"/>
  <c r="B985" i="2"/>
  <c r="B984" i="2"/>
  <c r="B983" i="2"/>
  <c r="B982" i="2"/>
  <c r="B981" i="2"/>
  <c r="B980" i="2"/>
  <c r="B979" i="2"/>
  <c r="B978" i="2"/>
  <c r="B971" i="2"/>
  <c r="B970" i="2"/>
  <c r="B969" i="2"/>
  <c r="B968" i="2"/>
  <c r="B967" i="2"/>
  <c r="B966" i="2"/>
  <c r="B965" i="2"/>
  <c r="B964" i="2"/>
  <c r="B963" i="2"/>
  <c r="B962" i="2"/>
  <c r="B961" i="2"/>
  <c r="B960" i="2"/>
  <c r="B959" i="2"/>
  <c r="B958" i="2"/>
  <c r="B957" i="2"/>
  <c r="B950" i="2"/>
  <c r="B949" i="2"/>
  <c r="B948" i="2"/>
  <c r="B947" i="2"/>
  <c r="B946" i="2"/>
  <c r="B945" i="2"/>
  <c r="B944" i="2"/>
  <c r="B943" i="2"/>
  <c r="B942" i="2"/>
  <c r="B941" i="2"/>
  <c r="B940" i="2"/>
  <c r="B939" i="2"/>
  <c r="B938" i="2"/>
  <c r="B937" i="2"/>
  <c r="B936" i="2"/>
  <c r="B929" i="2"/>
  <c r="B928" i="2"/>
  <c r="B927" i="2"/>
  <c r="B926" i="2"/>
  <c r="B925" i="2"/>
  <c r="B924" i="2"/>
  <c r="B923" i="2"/>
  <c r="B922" i="2"/>
  <c r="B921" i="2"/>
  <c r="B920" i="2"/>
  <c r="B919" i="2"/>
  <c r="B918" i="2"/>
  <c r="B917" i="2"/>
  <c r="B916" i="2"/>
  <c r="B915" i="2"/>
  <c r="B908" i="2"/>
  <c r="B907" i="2"/>
  <c r="B906" i="2"/>
  <c r="B905" i="2"/>
  <c r="B904" i="2"/>
  <c r="B903" i="2"/>
  <c r="B902" i="2"/>
  <c r="B901" i="2"/>
  <c r="B900" i="2"/>
  <c r="B899" i="2"/>
  <c r="B898" i="2"/>
  <c r="B897" i="2"/>
  <c r="B896" i="2"/>
  <c r="B895" i="2"/>
  <c r="B894" i="2"/>
  <c r="B887" i="2"/>
  <c r="B886" i="2"/>
  <c r="B885" i="2"/>
  <c r="B884" i="2"/>
  <c r="B883" i="2"/>
  <c r="B882" i="2"/>
  <c r="B881" i="2"/>
  <c r="B880" i="2"/>
  <c r="B879" i="2"/>
  <c r="B878" i="2"/>
  <c r="B877" i="2"/>
  <c r="B876" i="2"/>
  <c r="B875" i="2"/>
  <c r="B874" i="2"/>
  <c r="B873" i="2"/>
  <c r="B866" i="2"/>
  <c r="B865" i="2"/>
  <c r="B864" i="2"/>
  <c r="B863" i="2"/>
  <c r="B862" i="2"/>
  <c r="B861" i="2"/>
  <c r="B860" i="2"/>
  <c r="B859" i="2"/>
  <c r="B858" i="2"/>
  <c r="B857" i="2"/>
  <c r="B856" i="2"/>
  <c r="B855" i="2"/>
  <c r="B854" i="2"/>
  <c r="B853" i="2"/>
  <c r="B852" i="2"/>
  <c r="B845" i="2"/>
  <c r="B844" i="2"/>
  <c r="B843" i="2"/>
  <c r="B842" i="2"/>
  <c r="B841" i="2"/>
  <c r="B840" i="2"/>
  <c r="B839" i="2"/>
  <c r="B838" i="2"/>
  <c r="B837" i="2"/>
  <c r="B836" i="2"/>
  <c r="B835" i="2"/>
  <c r="B834" i="2"/>
  <c r="B833" i="2"/>
  <c r="B832" i="2"/>
  <c r="B831" i="2"/>
  <c r="B824" i="2"/>
  <c r="B823" i="2"/>
  <c r="B822" i="2"/>
  <c r="B821" i="2"/>
  <c r="B820" i="2"/>
  <c r="B819" i="2"/>
  <c r="B818" i="2"/>
  <c r="B817" i="2"/>
  <c r="B816" i="2"/>
  <c r="B815" i="2"/>
  <c r="B814" i="2"/>
  <c r="B813" i="2"/>
  <c r="B812" i="2"/>
  <c r="B811" i="2"/>
  <c r="B810" i="2"/>
  <c r="B803" i="2"/>
  <c r="B802" i="2"/>
  <c r="B801" i="2"/>
  <c r="B800" i="2"/>
  <c r="B799" i="2"/>
  <c r="B798" i="2"/>
  <c r="B797" i="2"/>
  <c r="B796" i="2"/>
  <c r="B795" i="2"/>
  <c r="B794" i="2"/>
  <c r="B793" i="2"/>
  <c r="B792" i="2"/>
  <c r="B791" i="2"/>
  <c r="B790" i="2"/>
  <c r="B789" i="2"/>
  <c r="B782" i="2"/>
  <c r="B781" i="2"/>
  <c r="B780" i="2"/>
  <c r="B779" i="2"/>
  <c r="B778" i="2"/>
  <c r="B777" i="2"/>
  <c r="B776" i="2"/>
  <c r="B775" i="2"/>
  <c r="B774" i="2"/>
  <c r="B773" i="2"/>
  <c r="B772" i="2"/>
  <c r="B771" i="2"/>
  <c r="B770" i="2"/>
  <c r="B769" i="2"/>
  <c r="B768" i="2"/>
  <c r="B761" i="2"/>
  <c r="B760" i="2"/>
  <c r="B759" i="2"/>
  <c r="B758" i="2"/>
  <c r="B757" i="2"/>
  <c r="B756" i="2"/>
  <c r="B755" i="2"/>
  <c r="B754" i="2"/>
  <c r="B753" i="2"/>
  <c r="B752" i="2"/>
  <c r="B751" i="2"/>
  <c r="B750" i="2"/>
  <c r="B749" i="2"/>
  <c r="B748" i="2"/>
  <c r="B747" i="2"/>
  <c r="B740" i="2"/>
  <c r="B739" i="2"/>
  <c r="B738" i="2"/>
  <c r="B737" i="2"/>
  <c r="B736" i="2"/>
  <c r="B735" i="2"/>
  <c r="B734" i="2"/>
  <c r="B733" i="2"/>
  <c r="B732" i="2"/>
  <c r="B731" i="2"/>
  <c r="B730" i="2"/>
  <c r="B729" i="2"/>
  <c r="B728" i="2"/>
  <c r="B727" i="2"/>
  <c r="B726" i="2"/>
  <c r="B719" i="2"/>
  <c r="B718" i="2"/>
  <c r="B717" i="2"/>
  <c r="B716" i="2"/>
  <c r="B715" i="2"/>
  <c r="B714" i="2"/>
  <c r="B713" i="2"/>
  <c r="B712" i="2"/>
  <c r="B711" i="2"/>
  <c r="B710" i="2"/>
  <c r="B709" i="2"/>
  <c r="B708" i="2"/>
  <c r="B707" i="2"/>
  <c r="B706" i="2"/>
  <c r="B705" i="2"/>
  <c r="B698" i="2"/>
  <c r="B697" i="2"/>
  <c r="B696" i="2"/>
  <c r="B695" i="2"/>
  <c r="B694" i="2"/>
  <c r="B693" i="2"/>
  <c r="B692" i="2"/>
  <c r="B691" i="2"/>
  <c r="B690" i="2"/>
  <c r="B689" i="2"/>
  <c r="B688" i="2"/>
  <c r="B687" i="2"/>
  <c r="B686" i="2"/>
  <c r="B685" i="2"/>
  <c r="B684" i="2"/>
  <c r="B677" i="2"/>
  <c r="B676" i="2"/>
  <c r="B675" i="2"/>
  <c r="B674" i="2"/>
  <c r="B673" i="2"/>
  <c r="B672" i="2"/>
  <c r="B671" i="2"/>
  <c r="B670" i="2"/>
  <c r="B669" i="2"/>
  <c r="B668" i="2"/>
  <c r="B667" i="2"/>
  <c r="B666" i="2"/>
  <c r="B665" i="2"/>
  <c r="B664" i="2"/>
  <c r="B663" i="2"/>
  <c r="B656" i="2"/>
  <c r="B655" i="2"/>
  <c r="B654" i="2"/>
  <c r="B653" i="2"/>
  <c r="B652" i="2"/>
  <c r="B651" i="2"/>
  <c r="B650" i="2"/>
  <c r="B649" i="2"/>
  <c r="B648" i="2"/>
  <c r="B647" i="2"/>
  <c r="B646" i="2"/>
  <c r="B645" i="2"/>
  <c r="B644" i="2"/>
  <c r="B643" i="2"/>
  <c r="B642" i="2"/>
  <c r="B635" i="2"/>
  <c r="B634" i="2"/>
  <c r="B633" i="2"/>
  <c r="B632" i="2"/>
  <c r="B631" i="2"/>
  <c r="B630" i="2"/>
  <c r="B629" i="2"/>
  <c r="B628" i="2"/>
  <c r="B627" i="2"/>
  <c r="B626" i="2"/>
  <c r="B625" i="2"/>
  <c r="B624" i="2"/>
  <c r="B623" i="2"/>
  <c r="B622" i="2"/>
  <c r="B621" i="2"/>
  <c r="B614" i="2"/>
  <c r="B613" i="2"/>
  <c r="B612" i="2"/>
  <c r="B611" i="2"/>
  <c r="B610" i="2"/>
  <c r="B609" i="2"/>
  <c r="B608" i="2"/>
  <c r="B607" i="2"/>
  <c r="B606" i="2"/>
  <c r="B605" i="2"/>
  <c r="B604" i="2"/>
  <c r="B603" i="2"/>
  <c r="B602" i="2"/>
  <c r="B601" i="2"/>
  <c r="B600" i="2"/>
  <c r="B593" i="2"/>
  <c r="B592" i="2"/>
  <c r="B591" i="2"/>
  <c r="B590" i="2"/>
  <c r="B589" i="2"/>
  <c r="B588" i="2"/>
  <c r="B587" i="2"/>
  <c r="B586" i="2"/>
  <c r="B585" i="2"/>
  <c r="B584" i="2"/>
  <c r="B583" i="2"/>
  <c r="B582" i="2"/>
  <c r="B581" i="2"/>
  <c r="B580" i="2"/>
  <c r="B579" i="2"/>
  <c r="B572" i="2"/>
  <c r="B571" i="2"/>
  <c r="B570" i="2"/>
  <c r="B569" i="2"/>
  <c r="B568" i="2"/>
  <c r="B567" i="2"/>
  <c r="B566" i="2"/>
  <c r="B565" i="2"/>
  <c r="B564" i="2"/>
  <c r="B563" i="2"/>
  <c r="B562" i="2"/>
  <c r="B561" i="2"/>
  <c r="B560" i="2"/>
  <c r="B559" i="2"/>
  <c r="B558" i="2"/>
  <c r="B551" i="2"/>
  <c r="B550" i="2"/>
  <c r="B549" i="2"/>
  <c r="B548" i="2"/>
  <c r="B547" i="2"/>
  <c r="B546" i="2"/>
  <c r="B545" i="2"/>
  <c r="B544" i="2"/>
  <c r="B543" i="2"/>
  <c r="B542" i="2"/>
  <c r="B541" i="2"/>
  <c r="B540" i="2"/>
  <c r="B539" i="2"/>
  <c r="B538" i="2"/>
  <c r="B537" i="2"/>
  <c r="B530" i="2"/>
  <c r="B529" i="2"/>
  <c r="B528" i="2"/>
  <c r="B527" i="2"/>
  <c r="B526" i="2"/>
  <c r="B525" i="2"/>
  <c r="B524" i="2"/>
  <c r="B523" i="2"/>
  <c r="B522" i="2"/>
  <c r="B521" i="2"/>
  <c r="B520" i="2"/>
  <c r="B519" i="2"/>
  <c r="B518" i="2"/>
  <c r="B517" i="2"/>
  <c r="B516" i="2"/>
  <c r="B509" i="2"/>
  <c r="B508" i="2"/>
  <c r="B507" i="2"/>
  <c r="B506" i="2"/>
  <c r="B505" i="2"/>
  <c r="B504" i="2"/>
  <c r="B503" i="2"/>
  <c r="B502" i="2"/>
  <c r="B501" i="2"/>
  <c r="B500" i="2"/>
  <c r="B499" i="2"/>
  <c r="B498" i="2"/>
  <c r="B497" i="2"/>
  <c r="B496" i="2"/>
  <c r="B495" i="2"/>
  <c r="B488" i="2"/>
  <c r="B487" i="2"/>
  <c r="B486" i="2"/>
  <c r="B485" i="2"/>
  <c r="B484" i="2"/>
  <c r="B483" i="2"/>
  <c r="B482" i="2"/>
  <c r="B481" i="2"/>
  <c r="B480" i="2"/>
  <c r="B479" i="2"/>
  <c r="B478" i="2"/>
  <c r="B477" i="2"/>
  <c r="B476" i="2"/>
  <c r="B475" i="2"/>
  <c r="B474" i="2"/>
  <c r="B467" i="2"/>
  <c r="B466" i="2"/>
  <c r="B465" i="2"/>
  <c r="B464" i="2"/>
  <c r="B463" i="2"/>
  <c r="B462" i="2"/>
  <c r="B461" i="2"/>
  <c r="B460" i="2"/>
  <c r="B459" i="2"/>
  <c r="B458" i="2"/>
  <c r="B457" i="2"/>
  <c r="B456" i="2"/>
  <c r="B455" i="2"/>
  <c r="B454" i="2"/>
  <c r="B453" i="2"/>
  <c r="B446" i="2"/>
  <c r="B445" i="2"/>
  <c r="B444" i="2"/>
  <c r="B443" i="2"/>
  <c r="B442" i="2"/>
  <c r="B441" i="2"/>
  <c r="B440" i="2"/>
  <c r="B439" i="2"/>
  <c r="B438" i="2"/>
  <c r="B437" i="2"/>
  <c r="B436" i="2"/>
  <c r="B435" i="2"/>
  <c r="B434" i="2"/>
  <c r="B433" i="2"/>
  <c r="B432" i="2"/>
  <c r="B425" i="2"/>
  <c r="B424" i="2"/>
  <c r="B423" i="2"/>
  <c r="B422" i="2"/>
  <c r="B421" i="2"/>
  <c r="B420" i="2"/>
  <c r="B419" i="2"/>
  <c r="B418" i="2"/>
  <c r="B417" i="2"/>
  <c r="B416" i="2"/>
  <c r="B415" i="2"/>
  <c r="B414" i="2"/>
  <c r="B413" i="2"/>
  <c r="B412" i="2"/>
  <c r="B411" i="2"/>
  <c r="B201" i="2"/>
  <c r="B202" i="2"/>
  <c r="B203" i="2"/>
  <c r="B204" i="2"/>
  <c r="B205" i="2"/>
  <c r="B206" i="2"/>
  <c r="B207" i="2"/>
  <c r="B208" i="2"/>
  <c r="B209" i="2"/>
  <c r="B210" i="2"/>
  <c r="B211" i="2"/>
  <c r="B212" i="2"/>
  <c r="B213" i="2"/>
  <c r="B214" i="2"/>
  <c r="B215" i="2"/>
  <c r="B222" i="2"/>
  <c r="B223" i="2"/>
  <c r="B224" i="2"/>
  <c r="B225" i="2"/>
  <c r="B226" i="2"/>
  <c r="B227" i="2"/>
  <c r="B228" i="2"/>
  <c r="B229" i="2"/>
  <c r="B230" i="2"/>
  <c r="B231" i="2"/>
  <c r="B232" i="2"/>
  <c r="B233" i="2"/>
  <c r="B234" i="2"/>
  <c r="B235" i="2"/>
  <c r="B236" i="2"/>
  <c r="B243" i="2"/>
  <c r="B244" i="2"/>
  <c r="B245" i="2"/>
  <c r="B246" i="2"/>
  <c r="B247" i="2"/>
  <c r="B248" i="2"/>
  <c r="B249" i="2"/>
  <c r="B250" i="2"/>
  <c r="B251" i="2"/>
  <c r="B252" i="2"/>
  <c r="B253" i="2"/>
  <c r="B254" i="2"/>
  <c r="B255" i="2"/>
  <c r="B256" i="2"/>
  <c r="B257" i="2"/>
  <c r="B264" i="2"/>
  <c r="B265" i="2"/>
  <c r="B266" i="2"/>
  <c r="B267" i="2"/>
  <c r="B268" i="2"/>
  <c r="B269" i="2"/>
  <c r="B270" i="2"/>
  <c r="B271" i="2"/>
  <c r="B272" i="2"/>
  <c r="B273" i="2"/>
  <c r="B274" i="2"/>
  <c r="B275" i="2"/>
  <c r="B276" i="2"/>
  <c r="B277" i="2"/>
  <c r="B278" i="2"/>
  <c r="B285" i="2"/>
  <c r="B286" i="2"/>
  <c r="B287" i="2"/>
  <c r="B288" i="2"/>
  <c r="B289" i="2"/>
  <c r="B290" i="2"/>
  <c r="B291" i="2"/>
  <c r="B292" i="2"/>
  <c r="B293" i="2"/>
  <c r="B294" i="2"/>
  <c r="B295" i="2"/>
  <c r="B296" i="2"/>
  <c r="B297" i="2"/>
  <c r="B298" i="2"/>
  <c r="B299" i="2"/>
  <c r="B306" i="2"/>
  <c r="B307" i="2"/>
  <c r="B308" i="2"/>
  <c r="B309" i="2"/>
  <c r="B310" i="2"/>
  <c r="B311" i="2"/>
  <c r="B312" i="2"/>
  <c r="B313" i="2"/>
  <c r="B314" i="2"/>
  <c r="B315" i="2"/>
  <c r="B316" i="2"/>
  <c r="B317" i="2"/>
  <c r="B318" i="2"/>
  <c r="B319" i="2"/>
  <c r="B320" i="2"/>
  <c r="B327" i="2"/>
  <c r="B328" i="2"/>
  <c r="B329" i="2"/>
  <c r="B330" i="2"/>
  <c r="B331" i="2"/>
  <c r="B332" i="2"/>
  <c r="B333" i="2"/>
  <c r="B334" i="2"/>
  <c r="B335" i="2"/>
  <c r="B336" i="2"/>
  <c r="B337" i="2"/>
  <c r="B338" i="2"/>
  <c r="B339" i="2"/>
  <c r="B340" i="2"/>
  <c r="B341" i="2"/>
  <c r="B348" i="2"/>
  <c r="B349" i="2"/>
  <c r="B350" i="2"/>
  <c r="B351" i="2"/>
  <c r="B352" i="2"/>
  <c r="B353" i="2"/>
  <c r="B354" i="2"/>
  <c r="B355" i="2"/>
  <c r="B356" i="2"/>
  <c r="B357" i="2"/>
  <c r="B358" i="2"/>
  <c r="B359" i="2"/>
  <c r="B360" i="2"/>
  <c r="B361" i="2"/>
  <c r="B362" i="2"/>
  <c r="B369" i="2"/>
  <c r="B370" i="2"/>
  <c r="B371" i="2"/>
  <c r="B372" i="2"/>
  <c r="B373" i="2"/>
  <c r="B374" i="2"/>
  <c r="B375" i="2"/>
  <c r="B376" i="2"/>
  <c r="B377" i="2"/>
  <c r="B378" i="2"/>
  <c r="B379" i="2"/>
  <c r="B380" i="2"/>
  <c r="B381" i="2"/>
  <c r="B382" i="2"/>
  <c r="B383" i="2"/>
  <c r="B390" i="2"/>
  <c r="B391" i="2"/>
  <c r="B392" i="2"/>
  <c r="B393" i="2"/>
  <c r="B394" i="2"/>
  <c r="B395" i="2"/>
  <c r="B396" i="2"/>
  <c r="B397" i="2"/>
  <c r="B398" i="2"/>
  <c r="B399" i="2"/>
  <c r="B400" i="2"/>
  <c r="B401" i="2"/>
  <c r="B402" i="2"/>
  <c r="B403" i="2"/>
  <c r="B404" i="2"/>
  <c r="J19" i="2"/>
  <c r="J20" i="2"/>
  <c r="J21" i="2"/>
  <c r="J22" i="2"/>
  <c r="J23" i="2"/>
  <c r="J24" i="2"/>
  <c r="J25" i="2"/>
  <c r="J26" i="2"/>
  <c r="B26" i="3"/>
  <c r="B25" i="3"/>
  <c r="B24" i="3"/>
  <c r="B23" i="3"/>
  <c r="B22" i="3"/>
  <c r="B21" i="3"/>
  <c r="B20" i="3"/>
  <c r="B19" i="3"/>
  <c r="B18" i="3"/>
  <c r="B17" i="3"/>
  <c r="B16" i="3"/>
  <c r="B15" i="3"/>
  <c r="B14" i="3"/>
  <c r="B13" i="3"/>
  <c r="B12" i="3"/>
  <c r="D19" i="3"/>
  <c r="E19" i="3"/>
  <c r="I19" i="3"/>
  <c r="J19" i="3"/>
  <c r="D20" i="3"/>
  <c r="E20" i="3"/>
  <c r="I20" i="3"/>
  <c r="J20" i="3"/>
  <c r="D21" i="3"/>
  <c r="E21" i="3"/>
  <c r="I21" i="3"/>
  <c r="J21" i="3"/>
  <c r="D22" i="3"/>
  <c r="E22" i="3"/>
  <c r="I22" i="3"/>
  <c r="J22" i="3"/>
  <c r="D23" i="3"/>
  <c r="E23" i="3"/>
  <c r="I23" i="3"/>
  <c r="J23" i="3"/>
  <c r="D24" i="3"/>
  <c r="E24" i="3"/>
  <c r="I24" i="3"/>
  <c r="J24" i="3"/>
  <c r="D25" i="3"/>
  <c r="E25" i="3"/>
  <c r="I25" i="3"/>
  <c r="J25" i="3"/>
  <c r="D26" i="3"/>
  <c r="E26" i="3"/>
  <c r="I26" i="3"/>
  <c r="J26" i="3"/>
  <c r="A4206" i="2"/>
  <c r="A4185" i="2"/>
  <c r="A4164" i="2"/>
  <c r="A4143" i="2"/>
  <c r="A4122" i="2"/>
  <c r="A4101" i="2"/>
  <c r="A4080" i="2"/>
  <c r="A4059" i="2"/>
  <c r="A4038" i="2"/>
  <c r="A4017" i="2"/>
  <c r="A3996" i="2"/>
  <c r="A3975" i="2"/>
  <c r="A3954" i="2"/>
  <c r="A3933" i="2"/>
  <c r="A3912" i="2"/>
  <c r="A3891" i="2"/>
  <c r="A3870" i="2"/>
  <c r="A3849" i="2"/>
  <c r="A3828" i="2"/>
  <c r="A3807" i="2"/>
  <c r="A3786" i="2"/>
  <c r="A3765" i="2"/>
  <c r="A3744" i="2"/>
  <c r="A3723" i="2"/>
  <c r="A3702" i="2"/>
  <c r="A3681" i="2"/>
  <c r="A3660" i="2"/>
  <c r="A3639" i="2"/>
  <c r="A3618" i="2"/>
  <c r="A3597" i="2"/>
  <c r="A3576" i="2"/>
  <c r="A3555" i="2"/>
  <c r="A3534" i="2"/>
  <c r="A3513" i="2"/>
  <c r="A3492" i="2"/>
  <c r="A3471" i="2"/>
  <c r="A3450" i="2"/>
  <c r="A3429" i="2"/>
  <c r="A3408" i="2"/>
  <c r="A3387" i="2"/>
  <c r="A3366" i="2"/>
  <c r="A3345" i="2"/>
  <c r="A3324" i="2"/>
  <c r="A3303" i="2"/>
  <c r="A3282" i="2"/>
  <c r="A3261" i="2"/>
  <c r="A3240" i="2"/>
  <c r="A3219" i="2"/>
  <c r="A3198" i="2"/>
  <c r="A3177" i="2"/>
  <c r="A3156" i="2"/>
  <c r="A3135" i="2"/>
  <c r="A3114" i="2"/>
  <c r="A3093" i="2"/>
  <c r="A3072" i="2"/>
  <c r="A3051" i="2"/>
  <c r="A3030" i="2"/>
  <c r="A3009" i="2"/>
  <c r="A2988" i="2"/>
  <c r="A2967" i="2"/>
  <c r="A2946" i="2"/>
  <c r="A2925" i="2"/>
  <c r="A2904" i="2"/>
  <c r="A2883" i="2"/>
  <c r="A2862" i="2"/>
  <c r="A2841" i="2"/>
  <c r="A2820" i="2"/>
  <c r="A2799" i="2"/>
  <c r="A2778" i="2"/>
  <c r="A2757" i="2"/>
  <c r="A2736" i="2"/>
  <c r="A2715" i="2"/>
  <c r="A2694" i="2"/>
  <c r="A2673" i="2"/>
  <c r="A2652" i="2"/>
  <c r="A2631" i="2"/>
  <c r="A2610" i="2"/>
  <c r="A2589" i="2"/>
  <c r="A2568" i="2"/>
  <c r="A2547" i="2"/>
  <c r="A2526" i="2"/>
  <c r="A2505" i="2"/>
  <c r="A2484" i="2"/>
  <c r="A2463" i="2"/>
  <c r="A2442" i="2"/>
  <c r="A2421" i="2"/>
  <c r="A2400" i="2"/>
  <c r="A2379" i="2"/>
  <c r="A2358" i="2"/>
  <c r="A2337" i="2"/>
  <c r="A2316" i="2"/>
  <c r="A2295" i="2"/>
  <c r="A2274" i="2"/>
  <c r="A2253" i="2"/>
  <c r="A2232" i="2"/>
  <c r="A2211" i="2"/>
  <c r="A2190" i="2"/>
  <c r="A2169" i="2"/>
  <c r="A2148" i="2"/>
  <c r="A2127" i="2"/>
  <c r="A2106" i="2"/>
  <c r="A2085" i="2"/>
  <c r="A2064" i="2"/>
  <c r="A2043" i="2"/>
  <c r="A2022" i="2"/>
  <c r="A2001" i="2"/>
  <c r="A1980" i="2"/>
  <c r="A1959" i="2"/>
  <c r="A1938" i="2"/>
  <c r="A1917" i="2"/>
  <c r="A1896" i="2"/>
  <c r="A1875" i="2"/>
  <c r="A1854" i="2"/>
  <c r="A1833" i="2"/>
  <c r="A1812" i="2"/>
  <c r="A1791" i="2"/>
  <c r="A1770" i="2"/>
  <c r="A1749" i="2"/>
  <c r="A1728" i="2"/>
  <c r="A1707" i="2"/>
  <c r="A1686" i="2"/>
  <c r="A1665" i="2"/>
  <c r="A1644" i="2"/>
  <c r="A1623" i="2"/>
  <c r="A1602" i="2"/>
  <c r="A1581" i="2"/>
  <c r="A1560" i="2"/>
  <c r="A1539" i="2"/>
  <c r="A1518" i="2"/>
  <c r="A1497" i="2"/>
  <c r="A1476" i="2"/>
  <c r="A1455" i="2"/>
  <c r="A1434" i="2"/>
  <c r="A1413" i="2"/>
  <c r="A1392" i="2"/>
  <c r="A1371" i="2"/>
  <c r="A1350" i="2"/>
  <c r="A1329" i="2"/>
  <c r="A1308" i="2"/>
  <c r="A1287" i="2"/>
  <c r="A1266" i="2"/>
  <c r="A1245" i="2"/>
  <c r="A1224" i="2"/>
  <c r="A1203" i="2"/>
  <c r="A1182" i="2"/>
  <c r="A1161" i="2"/>
  <c r="A1140" i="2"/>
  <c r="A1119" i="2"/>
  <c r="A1098" i="2"/>
  <c r="A1077" i="2"/>
  <c r="A1056" i="2"/>
  <c r="A1035" i="2"/>
  <c r="A1014" i="2"/>
  <c r="A993" i="2"/>
  <c r="A972" i="2"/>
  <c r="A951" i="2"/>
  <c r="A930" i="2"/>
  <c r="A909" i="2"/>
  <c r="A888" i="2"/>
  <c r="A867" i="2"/>
  <c r="A846" i="2"/>
  <c r="A825" i="2"/>
  <c r="A804" i="2"/>
  <c r="A783" i="2"/>
  <c r="A762" i="2"/>
  <c r="A741" i="2"/>
  <c r="A720" i="2"/>
  <c r="A699" i="2"/>
  <c r="A678" i="2"/>
  <c r="A657" i="2"/>
  <c r="A636" i="2"/>
  <c r="A615" i="2"/>
  <c r="A594" i="2"/>
  <c r="A573" i="2"/>
  <c r="A552" i="2"/>
  <c r="A531" i="2"/>
  <c r="A510" i="2"/>
  <c r="A489" i="2"/>
  <c r="A468" i="2"/>
  <c r="A447" i="2"/>
  <c r="A426" i="2"/>
  <c r="A405" i="2"/>
  <c r="A384" i="2"/>
  <c r="A363" i="2"/>
  <c r="A342" i="2"/>
  <c r="A321" i="2"/>
  <c r="A300" i="2"/>
  <c r="A279" i="2"/>
  <c r="A258" i="2"/>
  <c r="A237" i="2"/>
  <c r="A216" i="2"/>
  <c r="A195" i="2"/>
  <c r="A174" i="2"/>
  <c r="A153" i="2"/>
  <c r="A132" i="2"/>
  <c r="A111" i="2"/>
  <c r="A90" i="2"/>
  <c r="A69" i="2"/>
  <c r="A48" i="2"/>
  <c r="J4205" i="2"/>
  <c r="I4205" i="2"/>
  <c r="D4205" i="2"/>
  <c r="J4204" i="2"/>
  <c r="I4204" i="2"/>
  <c r="D4204" i="2"/>
  <c r="J4203" i="2"/>
  <c r="I4203" i="2"/>
  <c r="D4203" i="2"/>
  <c r="J4202" i="2"/>
  <c r="I4202" i="2"/>
  <c r="D4202" i="2"/>
  <c r="J4201" i="2"/>
  <c r="I4201" i="2"/>
  <c r="D4201" i="2"/>
  <c r="J4200" i="2"/>
  <c r="I4200" i="2"/>
  <c r="D4200" i="2"/>
  <c r="J4199" i="2"/>
  <c r="I4199" i="2"/>
  <c r="D4199" i="2"/>
  <c r="J4198" i="2"/>
  <c r="I4198" i="2"/>
  <c r="D4198" i="2"/>
  <c r="J4197" i="2"/>
  <c r="I4197" i="2"/>
  <c r="D4197" i="2"/>
  <c r="J4196" i="2"/>
  <c r="I4196" i="2"/>
  <c r="D4196" i="2"/>
  <c r="J4195" i="2"/>
  <c r="I4195" i="2"/>
  <c r="D4195" i="2"/>
  <c r="J4194" i="2"/>
  <c r="I4194" i="2"/>
  <c r="D4194" i="2"/>
  <c r="J4193" i="2"/>
  <c r="I4193" i="2"/>
  <c r="D4193" i="2"/>
  <c r="J4192" i="2"/>
  <c r="I4192" i="2"/>
  <c r="D4192" i="2"/>
  <c r="J4191" i="2"/>
  <c r="I4191" i="2"/>
  <c r="D4191" i="2"/>
  <c r="J4188" i="2"/>
  <c r="J4184" i="2"/>
  <c r="I4184" i="2"/>
  <c r="D4184" i="2"/>
  <c r="J4183" i="2"/>
  <c r="I4183" i="2"/>
  <c r="D4183" i="2"/>
  <c r="J4182" i="2"/>
  <c r="I4182" i="2"/>
  <c r="D4182" i="2"/>
  <c r="J4181" i="2"/>
  <c r="I4181" i="2"/>
  <c r="D4181" i="2"/>
  <c r="J4180" i="2"/>
  <c r="I4180" i="2"/>
  <c r="D4180" i="2"/>
  <c r="J4179" i="2"/>
  <c r="I4179" i="2"/>
  <c r="D4179" i="2"/>
  <c r="J4178" i="2"/>
  <c r="I4178" i="2"/>
  <c r="D4178" i="2"/>
  <c r="J4177" i="2"/>
  <c r="I4177" i="2"/>
  <c r="D4177" i="2"/>
  <c r="J4176" i="2"/>
  <c r="I4176" i="2"/>
  <c r="D4176" i="2"/>
  <c r="J4175" i="2"/>
  <c r="I4175" i="2"/>
  <c r="D4175" i="2"/>
  <c r="J4174" i="2"/>
  <c r="I4174" i="2"/>
  <c r="D4174" i="2"/>
  <c r="J4173" i="2"/>
  <c r="I4173" i="2"/>
  <c r="D4173" i="2"/>
  <c r="J4172" i="2"/>
  <c r="I4172" i="2"/>
  <c r="D4172" i="2"/>
  <c r="J4171" i="2"/>
  <c r="I4171" i="2"/>
  <c r="D4171" i="2"/>
  <c r="J4170" i="2"/>
  <c r="I4170" i="2"/>
  <c r="D4170" i="2"/>
  <c r="J4167" i="2"/>
  <c r="J4163" i="2"/>
  <c r="I4163" i="2"/>
  <c r="D4163" i="2"/>
  <c r="J4162" i="2"/>
  <c r="I4162" i="2"/>
  <c r="D4162" i="2"/>
  <c r="J4161" i="2"/>
  <c r="I4161" i="2"/>
  <c r="D4161" i="2"/>
  <c r="J4160" i="2"/>
  <c r="I4160" i="2"/>
  <c r="D4160" i="2"/>
  <c r="J4159" i="2"/>
  <c r="I4159" i="2"/>
  <c r="D4159" i="2"/>
  <c r="J4158" i="2"/>
  <c r="I4158" i="2"/>
  <c r="D4158" i="2"/>
  <c r="J4157" i="2"/>
  <c r="I4157" i="2"/>
  <c r="D4157" i="2"/>
  <c r="J4156" i="2"/>
  <c r="I4156" i="2"/>
  <c r="D4156" i="2"/>
  <c r="J4155" i="2"/>
  <c r="I4155" i="2"/>
  <c r="D4155" i="2"/>
  <c r="J4154" i="2"/>
  <c r="I4154" i="2"/>
  <c r="D4154" i="2"/>
  <c r="J4153" i="2"/>
  <c r="I4153" i="2"/>
  <c r="D4153" i="2"/>
  <c r="J4152" i="2"/>
  <c r="I4152" i="2"/>
  <c r="D4152" i="2"/>
  <c r="J4151" i="2"/>
  <c r="I4151" i="2"/>
  <c r="D4151" i="2"/>
  <c r="J4150" i="2"/>
  <c r="I4150" i="2"/>
  <c r="D4150" i="2"/>
  <c r="J4149" i="2"/>
  <c r="I4149" i="2"/>
  <c r="D4149" i="2"/>
  <c r="J4146" i="2"/>
  <c r="J4142" i="2"/>
  <c r="I4142" i="2"/>
  <c r="D4142" i="2"/>
  <c r="J4141" i="2"/>
  <c r="I4141" i="2"/>
  <c r="D4141" i="2"/>
  <c r="J4140" i="2"/>
  <c r="I4140" i="2"/>
  <c r="D4140" i="2"/>
  <c r="J4139" i="2"/>
  <c r="I4139" i="2"/>
  <c r="D4139" i="2"/>
  <c r="J4138" i="2"/>
  <c r="I4138" i="2"/>
  <c r="D4138" i="2"/>
  <c r="J4137" i="2"/>
  <c r="I4137" i="2"/>
  <c r="D4137" i="2"/>
  <c r="J4136" i="2"/>
  <c r="I4136" i="2"/>
  <c r="D4136" i="2"/>
  <c r="J4135" i="2"/>
  <c r="I4135" i="2"/>
  <c r="D4135" i="2"/>
  <c r="J4134" i="2"/>
  <c r="I4134" i="2"/>
  <c r="D4134" i="2"/>
  <c r="J4133" i="2"/>
  <c r="I4133" i="2"/>
  <c r="D4133" i="2"/>
  <c r="J4132" i="2"/>
  <c r="I4132" i="2"/>
  <c r="D4132" i="2"/>
  <c r="J4131" i="2"/>
  <c r="I4131" i="2"/>
  <c r="D4131" i="2"/>
  <c r="J4130" i="2"/>
  <c r="I4130" i="2"/>
  <c r="D4130" i="2"/>
  <c r="J4129" i="2"/>
  <c r="I4129" i="2"/>
  <c r="D4129" i="2"/>
  <c r="J4128" i="2"/>
  <c r="I4128" i="2"/>
  <c r="D4128" i="2"/>
  <c r="J4125" i="2"/>
  <c r="J4121" i="2"/>
  <c r="I4121" i="2"/>
  <c r="D4121" i="2"/>
  <c r="J4120" i="2"/>
  <c r="I4120" i="2"/>
  <c r="D4120" i="2"/>
  <c r="J4119" i="2"/>
  <c r="I4119" i="2"/>
  <c r="D4119" i="2"/>
  <c r="J4118" i="2"/>
  <c r="I4118" i="2"/>
  <c r="D4118" i="2"/>
  <c r="J4117" i="2"/>
  <c r="I4117" i="2"/>
  <c r="D4117" i="2"/>
  <c r="J4116" i="2"/>
  <c r="I4116" i="2"/>
  <c r="D4116" i="2"/>
  <c r="J4115" i="2"/>
  <c r="I4115" i="2"/>
  <c r="D4115" i="2"/>
  <c r="J4114" i="2"/>
  <c r="I4114" i="2"/>
  <c r="D4114" i="2"/>
  <c r="J4113" i="2"/>
  <c r="I4113" i="2"/>
  <c r="D4113" i="2"/>
  <c r="J4112" i="2"/>
  <c r="I4112" i="2"/>
  <c r="D4112" i="2"/>
  <c r="J4111" i="2"/>
  <c r="I4111" i="2"/>
  <c r="D4111" i="2"/>
  <c r="J4110" i="2"/>
  <c r="I4110" i="2"/>
  <c r="D4110" i="2"/>
  <c r="J4109" i="2"/>
  <c r="I4109" i="2"/>
  <c r="D4109" i="2"/>
  <c r="J4108" i="2"/>
  <c r="I4108" i="2"/>
  <c r="D4108" i="2"/>
  <c r="J4107" i="2"/>
  <c r="I4107" i="2"/>
  <c r="D4107" i="2"/>
  <c r="J4104" i="2"/>
  <c r="J4100" i="2"/>
  <c r="I4100" i="2"/>
  <c r="D4100" i="2"/>
  <c r="J4099" i="2"/>
  <c r="I4099" i="2"/>
  <c r="D4099" i="2"/>
  <c r="J4098" i="2"/>
  <c r="I4098" i="2"/>
  <c r="D4098" i="2"/>
  <c r="J4097" i="2"/>
  <c r="I4097" i="2"/>
  <c r="D4097" i="2"/>
  <c r="J4096" i="2"/>
  <c r="I4096" i="2"/>
  <c r="D4096" i="2"/>
  <c r="J4095" i="2"/>
  <c r="I4095" i="2"/>
  <c r="D4095" i="2"/>
  <c r="J4094" i="2"/>
  <c r="I4094" i="2"/>
  <c r="D4094" i="2"/>
  <c r="J4093" i="2"/>
  <c r="I4093" i="2"/>
  <c r="D4093" i="2"/>
  <c r="J4092" i="2"/>
  <c r="I4092" i="2"/>
  <c r="D4092" i="2"/>
  <c r="J4091" i="2"/>
  <c r="I4091" i="2"/>
  <c r="D4091" i="2"/>
  <c r="J4090" i="2"/>
  <c r="I4090" i="2"/>
  <c r="D4090" i="2"/>
  <c r="J4089" i="2"/>
  <c r="I4089" i="2"/>
  <c r="D4089" i="2"/>
  <c r="J4088" i="2"/>
  <c r="I4088" i="2"/>
  <c r="D4088" i="2"/>
  <c r="J4087" i="2"/>
  <c r="I4087" i="2"/>
  <c r="D4087" i="2"/>
  <c r="J4086" i="2"/>
  <c r="I4086" i="2"/>
  <c r="D4086" i="2"/>
  <c r="J4083" i="2"/>
  <c r="J4079" i="2"/>
  <c r="I4079" i="2"/>
  <c r="D4079" i="2"/>
  <c r="J4078" i="2"/>
  <c r="I4078" i="2"/>
  <c r="D4078" i="2"/>
  <c r="J4077" i="2"/>
  <c r="I4077" i="2"/>
  <c r="D4077" i="2"/>
  <c r="J4076" i="2"/>
  <c r="I4076" i="2"/>
  <c r="D4076" i="2"/>
  <c r="J4075" i="2"/>
  <c r="I4075" i="2"/>
  <c r="D4075" i="2"/>
  <c r="J4074" i="2"/>
  <c r="I4074" i="2"/>
  <c r="D4074" i="2"/>
  <c r="J4073" i="2"/>
  <c r="I4073" i="2"/>
  <c r="D4073" i="2"/>
  <c r="J4072" i="2"/>
  <c r="I4072" i="2"/>
  <c r="D4072" i="2"/>
  <c r="J4071" i="2"/>
  <c r="I4071" i="2"/>
  <c r="D4071" i="2"/>
  <c r="J4070" i="2"/>
  <c r="I4070" i="2"/>
  <c r="D4070" i="2"/>
  <c r="J4069" i="2"/>
  <c r="I4069" i="2"/>
  <c r="D4069" i="2"/>
  <c r="J4068" i="2"/>
  <c r="I4068" i="2"/>
  <c r="D4068" i="2"/>
  <c r="J4067" i="2"/>
  <c r="I4067" i="2"/>
  <c r="D4067" i="2"/>
  <c r="J4066" i="2"/>
  <c r="I4066" i="2"/>
  <c r="D4066" i="2"/>
  <c r="J4065" i="2"/>
  <c r="I4065" i="2"/>
  <c r="D4065" i="2"/>
  <c r="J4062" i="2"/>
  <c r="J4058" i="2"/>
  <c r="I4058" i="2"/>
  <c r="D4058" i="2"/>
  <c r="J4057" i="2"/>
  <c r="I4057" i="2"/>
  <c r="D4057" i="2"/>
  <c r="J4056" i="2"/>
  <c r="I4056" i="2"/>
  <c r="D4056" i="2"/>
  <c r="J4055" i="2"/>
  <c r="I4055" i="2"/>
  <c r="D4055" i="2"/>
  <c r="J4054" i="2"/>
  <c r="I4054" i="2"/>
  <c r="D4054" i="2"/>
  <c r="J4053" i="2"/>
  <c r="I4053" i="2"/>
  <c r="D4053" i="2"/>
  <c r="J4052" i="2"/>
  <c r="I4052" i="2"/>
  <c r="D4052" i="2"/>
  <c r="J4051" i="2"/>
  <c r="I4051" i="2"/>
  <c r="D4051" i="2"/>
  <c r="J4050" i="2"/>
  <c r="I4050" i="2"/>
  <c r="D4050" i="2"/>
  <c r="J4049" i="2"/>
  <c r="I4049" i="2"/>
  <c r="D4049" i="2"/>
  <c r="J4048" i="2"/>
  <c r="I4048" i="2"/>
  <c r="D4048" i="2"/>
  <c r="J4047" i="2"/>
  <c r="I4047" i="2"/>
  <c r="D4047" i="2"/>
  <c r="J4046" i="2"/>
  <c r="I4046" i="2"/>
  <c r="D4046" i="2"/>
  <c r="J4045" i="2"/>
  <c r="I4045" i="2"/>
  <c r="D4045" i="2"/>
  <c r="J4044" i="2"/>
  <c r="I4044" i="2"/>
  <c r="D4044" i="2"/>
  <c r="J4041" i="2"/>
  <c r="J4037" i="2"/>
  <c r="I4037" i="2"/>
  <c r="D4037" i="2"/>
  <c r="J4036" i="2"/>
  <c r="I4036" i="2"/>
  <c r="D4036" i="2"/>
  <c r="J4035" i="2"/>
  <c r="I4035" i="2"/>
  <c r="D4035" i="2"/>
  <c r="J4034" i="2"/>
  <c r="I4034" i="2"/>
  <c r="D4034" i="2"/>
  <c r="J4033" i="2"/>
  <c r="I4033" i="2"/>
  <c r="D4033" i="2"/>
  <c r="J4032" i="2"/>
  <c r="I4032" i="2"/>
  <c r="D4032" i="2"/>
  <c r="J4031" i="2"/>
  <c r="I4031" i="2"/>
  <c r="D4031" i="2"/>
  <c r="J4030" i="2"/>
  <c r="I4030" i="2"/>
  <c r="D4030" i="2"/>
  <c r="J4029" i="2"/>
  <c r="I4029" i="2"/>
  <c r="D4029" i="2"/>
  <c r="J4028" i="2"/>
  <c r="I4028" i="2"/>
  <c r="D4028" i="2"/>
  <c r="J4027" i="2"/>
  <c r="I4027" i="2"/>
  <c r="D4027" i="2"/>
  <c r="J4026" i="2"/>
  <c r="I4026" i="2"/>
  <c r="D4026" i="2"/>
  <c r="J4025" i="2"/>
  <c r="I4025" i="2"/>
  <c r="D4025" i="2"/>
  <c r="J4024" i="2"/>
  <c r="I4024" i="2"/>
  <c r="D4024" i="2"/>
  <c r="J4023" i="2"/>
  <c r="I4023" i="2"/>
  <c r="D4023" i="2"/>
  <c r="J4020" i="2"/>
  <c r="J4016" i="2"/>
  <c r="I4016" i="2"/>
  <c r="D4016" i="2"/>
  <c r="J4015" i="2"/>
  <c r="I4015" i="2"/>
  <c r="D4015" i="2"/>
  <c r="J4014" i="2"/>
  <c r="I4014" i="2"/>
  <c r="D4014" i="2"/>
  <c r="J4013" i="2"/>
  <c r="I4013" i="2"/>
  <c r="D4013" i="2"/>
  <c r="J4012" i="2"/>
  <c r="I4012" i="2"/>
  <c r="D4012" i="2"/>
  <c r="J4011" i="2"/>
  <c r="I4011" i="2"/>
  <c r="D4011" i="2"/>
  <c r="J4010" i="2"/>
  <c r="I4010" i="2"/>
  <c r="D4010" i="2"/>
  <c r="J4009" i="2"/>
  <c r="I4009" i="2"/>
  <c r="D4009" i="2"/>
  <c r="J4008" i="2"/>
  <c r="I4008" i="2"/>
  <c r="D4008" i="2"/>
  <c r="J4007" i="2"/>
  <c r="I4007" i="2"/>
  <c r="D4007" i="2"/>
  <c r="J4006" i="2"/>
  <c r="I4006" i="2"/>
  <c r="D4006" i="2"/>
  <c r="J4005" i="2"/>
  <c r="I4005" i="2"/>
  <c r="D4005" i="2"/>
  <c r="J4004" i="2"/>
  <c r="I4004" i="2"/>
  <c r="D4004" i="2"/>
  <c r="J4003" i="2"/>
  <c r="I4003" i="2"/>
  <c r="D4003" i="2"/>
  <c r="J4002" i="2"/>
  <c r="I4002" i="2"/>
  <c r="D4002" i="2"/>
  <c r="J3999" i="2"/>
  <c r="J3995" i="2"/>
  <c r="I3995" i="2"/>
  <c r="D3995" i="2"/>
  <c r="J3994" i="2"/>
  <c r="I3994" i="2"/>
  <c r="D3994" i="2"/>
  <c r="J3993" i="2"/>
  <c r="I3993" i="2"/>
  <c r="D3993" i="2"/>
  <c r="J3992" i="2"/>
  <c r="I3992" i="2"/>
  <c r="D3992" i="2"/>
  <c r="J3991" i="2"/>
  <c r="I3991" i="2"/>
  <c r="D3991" i="2"/>
  <c r="J3990" i="2"/>
  <c r="I3990" i="2"/>
  <c r="D3990" i="2"/>
  <c r="J3989" i="2"/>
  <c r="I3989" i="2"/>
  <c r="D3989" i="2"/>
  <c r="J3988" i="2"/>
  <c r="I3988" i="2"/>
  <c r="D3988" i="2"/>
  <c r="J3987" i="2"/>
  <c r="I3987" i="2"/>
  <c r="D3987" i="2"/>
  <c r="J3986" i="2"/>
  <c r="I3986" i="2"/>
  <c r="D3986" i="2"/>
  <c r="J3985" i="2"/>
  <c r="I3985" i="2"/>
  <c r="D3985" i="2"/>
  <c r="J3984" i="2"/>
  <c r="I3984" i="2"/>
  <c r="D3984" i="2"/>
  <c r="J3983" i="2"/>
  <c r="I3983" i="2"/>
  <c r="D3983" i="2"/>
  <c r="J3982" i="2"/>
  <c r="I3982" i="2"/>
  <c r="D3982" i="2"/>
  <c r="J3981" i="2"/>
  <c r="I3981" i="2"/>
  <c r="D3981" i="2"/>
  <c r="J3978" i="2"/>
  <c r="J3974" i="2"/>
  <c r="I3974" i="2"/>
  <c r="D3974" i="2"/>
  <c r="J3973" i="2"/>
  <c r="I3973" i="2"/>
  <c r="D3973" i="2"/>
  <c r="J3972" i="2"/>
  <c r="I3972" i="2"/>
  <c r="D3972" i="2"/>
  <c r="J3971" i="2"/>
  <c r="I3971" i="2"/>
  <c r="D3971" i="2"/>
  <c r="J3970" i="2"/>
  <c r="I3970" i="2"/>
  <c r="D3970" i="2"/>
  <c r="J3969" i="2"/>
  <c r="I3969" i="2"/>
  <c r="D3969" i="2"/>
  <c r="J3968" i="2"/>
  <c r="I3968" i="2"/>
  <c r="D3968" i="2"/>
  <c r="J3967" i="2"/>
  <c r="I3967" i="2"/>
  <c r="D3967" i="2"/>
  <c r="J3966" i="2"/>
  <c r="I3966" i="2"/>
  <c r="D3966" i="2"/>
  <c r="J3965" i="2"/>
  <c r="I3965" i="2"/>
  <c r="D3965" i="2"/>
  <c r="J3964" i="2"/>
  <c r="I3964" i="2"/>
  <c r="D3964" i="2"/>
  <c r="J3963" i="2"/>
  <c r="I3963" i="2"/>
  <c r="D3963" i="2"/>
  <c r="J3962" i="2"/>
  <c r="I3962" i="2"/>
  <c r="D3962" i="2"/>
  <c r="J3961" i="2"/>
  <c r="I3961" i="2"/>
  <c r="D3961" i="2"/>
  <c r="J3960" i="2"/>
  <c r="I3960" i="2"/>
  <c r="D3960" i="2"/>
  <c r="J3957" i="2"/>
  <c r="J3953" i="2"/>
  <c r="I3953" i="2"/>
  <c r="D3953" i="2"/>
  <c r="J3952" i="2"/>
  <c r="I3952" i="2"/>
  <c r="D3952" i="2"/>
  <c r="J3951" i="2"/>
  <c r="I3951" i="2"/>
  <c r="D3951" i="2"/>
  <c r="J3950" i="2"/>
  <c r="I3950" i="2"/>
  <c r="D3950" i="2"/>
  <c r="J3949" i="2"/>
  <c r="I3949" i="2"/>
  <c r="D3949" i="2"/>
  <c r="J3948" i="2"/>
  <c r="I3948" i="2"/>
  <c r="D3948" i="2"/>
  <c r="J3947" i="2"/>
  <c r="I3947" i="2"/>
  <c r="D3947" i="2"/>
  <c r="J3946" i="2"/>
  <c r="I3946" i="2"/>
  <c r="D3946" i="2"/>
  <c r="J3945" i="2"/>
  <c r="I3945" i="2"/>
  <c r="D3945" i="2"/>
  <c r="J3944" i="2"/>
  <c r="I3944" i="2"/>
  <c r="D3944" i="2"/>
  <c r="J3943" i="2"/>
  <c r="I3943" i="2"/>
  <c r="D3943" i="2"/>
  <c r="J3942" i="2"/>
  <c r="I3942" i="2"/>
  <c r="D3942" i="2"/>
  <c r="J3941" i="2"/>
  <c r="I3941" i="2"/>
  <c r="D3941" i="2"/>
  <c r="J3940" i="2"/>
  <c r="I3940" i="2"/>
  <c r="D3940" i="2"/>
  <c r="J3939" i="2"/>
  <c r="I3939" i="2"/>
  <c r="D3939" i="2"/>
  <c r="J3936" i="2"/>
  <c r="J3932" i="2"/>
  <c r="I3932" i="2"/>
  <c r="D3932" i="2"/>
  <c r="J3931" i="2"/>
  <c r="I3931" i="2"/>
  <c r="D3931" i="2"/>
  <c r="J3930" i="2"/>
  <c r="I3930" i="2"/>
  <c r="D3930" i="2"/>
  <c r="J3929" i="2"/>
  <c r="I3929" i="2"/>
  <c r="D3929" i="2"/>
  <c r="J3928" i="2"/>
  <c r="I3928" i="2"/>
  <c r="D3928" i="2"/>
  <c r="J3927" i="2"/>
  <c r="I3927" i="2"/>
  <c r="D3927" i="2"/>
  <c r="J3926" i="2"/>
  <c r="I3926" i="2"/>
  <c r="D3926" i="2"/>
  <c r="J3925" i="2"/>
  <c r="I3925" i="2"/>
  <c r="D3925" i="2"/>
  <c r="J3924" i="2"/>
  <c r="I3924" i="2"/>
  <c r="D3924" i="2"/>
  <c r="J3923" i="2"/>
  <c r="I3923" i="2"/>
  <c r="D3923" i="2"/>
  <c r="J3922" i="2"/>
  <c r="I3922" i="2"/>
  <c r="D3922" i="2"/>
  <c r="J3921" i="2"/>
  <c r="I3921" i="2"/>
  <c r="D3921" i="2"/>
  <c r="J3920" i="2"/>
  <c r="I3920" i="2"/>
  <c r="D3920" i="2"/>
  <c r="J3919" i="2"/>
  <c r="I3919" i="2"/>
  <c r="D3919" i="2"/>
  <c r="J3918" i="2"/>
  <c r="I3918" i="2"/>
  <c r="D3918" i="2"/>
  <c r="J3915" i="2"/>
  <c r="J3911" i="2"/>
  <c r="I3911" i="2"/>
  <c r="D3911" i="2"/>
  <c r="J3910" i="2"/>
  <c r="I3910" i="2"/>
  <c r="D3910" i="2"/>
  <c r="J3909" i="2"/>
  <c r="I3909" i="2"/>
  <c r="D3909" i="2"/>
  <c r="J3908" i="2"/>
  <c r="I3908" i="2"/>
  <c r="D3908" i="2"/>
  <c r="J3907" i="2"/>
  <c r="I3907" i="2"/>
  <c r="D3907" i="2"/>
  <c r="J3906" i="2"/>
  <c r="I3906" i="2"/>
  <c r="D3906" i="2"/>
  <c r="J3905" i="2"/>
  <c r="I3905" i="2"/>
  <c r="D3905" i="2"/>
  <c r="J3904" i="2"/>
  <c r="I3904" i="2"/>
  <c r="D3904" i="2"/>
  <c r="J3903" i="2"/>
  <c r="I3903" i="2"/>
  <c r="D3903" i="2"/>
  <c r="J3902" i="2"/>
  <c r="I3902" i="2"/>
  <c r="D3902" i="2"/>
  <c r="J3901" i="2"/>
  <c r="I3901" i="2"/>
  <c r="D3901" i="2"/>
  <c r="J3900" i="2"/>
  <c r="I3900" i="2"/>
  <c r="D3900" i="2"/>
  <c r="J3899" i="2"/>
  <c r="I3899" i="2"/>
  <c r="D3899" i="2"/>
  <c r="J3898" i="2"/>
  <c r="I3898" i="2"/>
  <c r="D3898" i="2"/>
  <c r="J3897" i="2"/>
  <c r="I3897" i="2"/>
  <c r="D3897" i="2"/>
  <c r="J3894" i="2"/>
  <c r="J3890" i="2"/>
  <c r="I3890" i="2"/>
  <c r="D3890" i="2"/>
  <c r="J3889" i="2"/>
  <c r="I3889" i="2"/>
  <c r="D3889" i="2"/>
  <c r="J3888" i="2"/>
  <c r="I3888" i="2"/>
  <c r="D3888" i="2"/>
  <c r="J3887" i="2"/>
  <c r="I3887" i="2"/>
  <c r="D3887" i="2"/>
  <c r="J3886" i="2"/>
  <c r="I3886" i="2"/>
  <c r="D3886" i="2"/>
  <c r="J3885" i="2"/>
  <c r="I3885" i="2"/>
  <c r="D3885" i="2"/>
  <c r="J3884" i="2"/>
  <c r="I3884" i="2"/>
  <c r="D3884" i="2"/>
  <c r="J3883" i="2"/>
  <c r="I3883" i="2"/>
  <c r="D3883" i="2"/>
  <c r="J3882" i="2"/>
  <c r="I3882" i="2"/>
  <c r="D3882" i="2"/>
  <c r="J3881" i="2"/>
  <c r="I3881" i="2"/>
  <c r="D3881" i="2"/>
  <c r="J3880" i="2"/>
  <c r="I3880" i="2"/>
  <c r="D3880" i="2"/>
  <c r="J3879" i="2"/>
  <c r="I3879" i="2"/>
  <c r="D3879" i="2"/>
  <c r="J3878" i="2"/>
  <c r="I3878" i="2"/>
  <c r="D3878" i="2"/>
  <c r="J3877" i="2"/>
  <c r="I3877" i="2"/>
  <c r="D3877" i="2"/>
  <c r="J3876" i="2"/>
  <c r="I3876" i="2"/>
  <c r="D3876" i="2"/>
  <c r="J3873" i="2"/>
  <c r="J3869" i="2"/>
  <c r="I3869" i="2"/>
  <c r="D3869" i="2"/>
  <c r="J3868" i="2"/>
  <c r="I3868" i="2"/>
  <c r="D3868" i="2"/>
  <c r="J3867" i="2"/>
  <c r="I3867" i="2"/>
  <c r="D3867" i="2"/>
  <c r="J3866" i="2"/>
  <c r="I3866" i="2"/>
  <c r="D3866" i="2"/>
  <c r="J3865" i="2"/>
  <c r="I3865" i="2"/>
  <c r="D3865" i="2"/>
  <c r="J3864" i="2"/>
  <c r="I3864" i="2"/>
  <c r="D3864" i="2"/>
  <c r="J3863" i="2"/>
  <c r="I3863" i="2"/>
  <c r="D3863" i="2"/>
  <c r="J3862" i="2"/>
  <c r="I3862" i="2"/>
  <c r="D3862" i="2"/>
  <c r="J3861" i="2"/>
  <c r="I3861" i="2"/>
  <c r="D3861" i="2"/>
  <c r="J3860" i="2"/>
  <c r="I3860" i="2"/>
  <c r="D3860" i="2"/>
  <c r="J3859" i="2"/>
  <c r="I3859" i="2"/>
  <c r="D3859" i="2"/>
  <c r="J3858" i="2"/>
  <c r="I3858" i="2"/>
  <c r="D3858" i="2"/>
  <c r="J3857" i="2"/>
  <c r="I3857" i="2"/>
  <c r="D3857" i="2"/>
  <c r="J3856" i="2"/>
  <c r="I3856" i="2"/>
  <c r="D3856" i="2"/>
  <c r="J3855" i="2"/>
  <c r="I3855" i="2"/>
  <c r="D3855" i="2"/>
  <c r="J3852" i="2"/>
  <c r="J3848" i="2"/>
  <c r="I3848" i="2"/>
  <c r="D3848" i="2"/>
  <c r="J3847" i="2"/>
  <c r="I3847" i="2"/>
  <c r="D3847" i="2"/>
  <c r="J3846" i="2"/>
  <c r="I3846" i="2"/>
  <c r="D3846" i="2"/>
  <c r="J3845" i="2"/>
  <c r="I3845" i="2"/>
  <c r="D3845" i="2"/>
  <c r="J3844" i="2"/>
  <c r="I3844" i="2"/>
  <c r="D3844" i="2"/>
  <c r="J3843" i="2"/>
  <c r="I3843" i="2"/>
  <c r="D3843" i="2"/>
  <c r="J3842" i="2"/>
  <c r="I3842" i="2"/>
  <c r="D3842" i="2"/>
  <c r="J3841" i="2"/>
  <c r="I3841" i="2"/>
  <c r="D3841" i="2"/>
  <c r="J3840" i="2"/>
  <c r="I3840" i="2"/>
  <c r="D3840" i="2"/>
  <c r="J3839" i="2"/>
  <c r="I3839" i="2"/>
  <c r="D3839" i="2"/>
  <c r="J3838" i="2"/>
  <c r="I3838" i="2"/>
  <c r="D3838" i="2"/>
  <c r="J3837" i="2"/>
  <c r="I3837" i="2"/>
  <c r="D3837" i="2"/>
  <c r="J3836" i="2"/>
  <c r="I3836" i="2"/>
  <c r="D3836" i="2"/>
  <c r="J3835" i="2"/>
  <c r="I3835" i="2"/>
  <c r="D3835" i="2"/>
  <c r="J3834" i="2"/>
  <c r="I3834" i="2"/>
  <c r="D3834" i="2"/>
  <c r="J3831" i="2"/>
  <c r="J3827" i="2"/>
  <c r="I3827" i="2"/>
  <c r="D3827" i="2"/>
  <c r="J3826" i="2"/>
  <c r="I3826" i="2"/>
  <c r="D3826" i="2"/>
  <c r="J3825" i="2"/>
  <c r="I3825" i="2"/>
  <c r="D3825" i="2"/>
  <c r="J3824" i="2"/>
  <c r="I3824" i="2"/>
  <c r="D3824" i="2"/>
  <c r="J3823" i="2"/>
  <c r="I3823" i="2"/>
  <c r="D3823" i="2"/>
  <c r="J3822" i="2"/>
  <c r="I3822" i="2"/>
  <c r="D3822" i="2"/>
  <c r="J3821" i="2"/>
  <c r="I3821" i="2"/>
  <c r="D3821" i="2"/>
  <c r="J3820" i="2"/>
  <c r="I3820" i="2"/>
  <c r="D3820" i="2"/>
  <c r="J3819" i="2"/>
  <c r="I3819" i="2"/>
  <c r="D3819" i="2"/>
  <c r="J3818" i="2"/>
  <c r="I3818" i="2"/>
  <c r="D3818" i="2"/>
  <c r="J3817" i="2"/>
  <c r="I3817" i="2"/>
  <c r="D3817" i="2"/>
  <c r="J3816" i="2"/>
  <c r="I3816" i="2"/>
  <c r="D3816" i="2"/>
  <c r="J3815" i="2"/>
  <c r="I3815" i="2"/>
  <c r="D3815" i="2"/>
  <c r="J3814" i="2"/>
  <c r="I3814" i="2"/>
  <c r="D3814" i="2"/>
  <c r="J3813" i="2"/>
  <c r="I3813" i="2"/>
  <c r="D3813" i="2"/>
  <c r="J3810" i="2"/>
  <c r="J3806" i="2"/>
  <c r="I3806" i="2"/>
  <c r="D3806" i="2"/>
  <c r="J3805" i="2"/>
  <c r="I3805" i="2"/>
  <c r="D3805" i="2"/>
  <c r="J3804" i="2"/>
  <c r="I3804" i="2"/>
  <c r="D3804" i="2"/>
  <c r="J3803" i="2"/>
  <c r="I3803" i="2"/>
  <c r="D3803" i="2"/>
  <c r="J3802" i="2"/>
  <c r="I3802" i="2"/>
  <c r="D3802" i="2"/>
  <c r="J3801" i="2"/>
  <c r="I3801" i="2"/>
  <c r="D3801" i="2"/>
  <c r="J3800" i="2"/>
  <c r="I3800" i="2"/>
  <c r="D3800" i="2"/>
  <c r="J3799" i="2"/>
  <c r="I3799" i="2"/>
  <c r="D3799" i="2"/>
  <c r="J3798" i="2"/>
  <c r="I3798" i="2"/>
  <c r="D3798" i="2"/>
  <c r="J3797" i="2"/>
  <c r="I3797" i="2"/>
  <c r="D3797" i="2"/>
  <c r="J3796" i="2"/>
  <c r="I3796" i="2"/>
  <c r="D3796" i="2"/>
  <c r="J3795" i="2"/>
  <c r="I3795" i="2"/>
  <c r="D3795" i="2"/>
  <c r="J3794" i="2"/>
  <c r="I3794" i="2"/>
  <c r="D3794" i="2"/>
  <c r="J3793" i="2"/>
  <c r="I3793" i="2"/>
  <c r="D3793" i="2"/>
  <c r="J3792" i="2"/>
  <c r="I3792" i="2"/>
  <c r="D3792" i="2"/>
  <c r="J3789" i="2"/>
  <c r="J3785" i="2"/>
  <c r="I3785" i="2"/>
  <c r="D3785" i="2"/>
  <c r="J3784" i="2"/>
  <c r="I3784" i="2"/>
  <c r="D3784" i="2"/>
  <c r="J3783" i="2"/>
  <c r="I3783" i="2"/>
  <c r="D3783" i="2"/>
  <c r="J3782" i="2"/>
  <c r="I3782" i="2"/>
  <c r="D3782" i="2"/>
  <c r="J3781" i="2"/>
  <c r="I3781" i="2"/>
  <c r="D3781" i="2"/>
  <c r="J3780" i="2"/>
  <c r="I3780" i="2"/>
  <c r="D3780" i="2"/>
  <c r="J3779" i="2"/>
  <c r="I3779" i="2"/>
  <c r="D3779" i="2"/>
  <c r="J3778" i="2"/>
  <c r="I3778" i="2"/>
  <c r="D3778" i="2"/>
  <c r="J3777" i="2"/>
  <c r="I3777" i="2"/>
  <c r="D3777" i="2"/>
  <c r="J3776" i="2"/>
  <c r="I3776" i="2"/>
  <c r="D3776" i="2"/>
  <c r="J3775" i="2"/>
  <c r="I3775" i="2"/>
  <c r="D3775" i="2"/>
  <c r="J3774" i="2"/>
  <c r="I3774" i="2"/>
  <c r="D3774" i="2"/>
  <c r="J3773" i="2"/>
  <c r="I3773" i="2"/>
  <c r="D3773" i="2"/>
  <c r="J3772" i="2"/>
  <c r="I3772" i="2"/>
  <c r="D3772" i="2"/>
  <c r="J3771" i="2"/>
  <c r="I3771" i="2"/>
  <c r="D3771" i="2"/>
  <c r="J3768" i="2"/>
  <c r="J3764" i="2"/>
  <c r="I3764" i="2"/>
  <c r="D3764" i="2"/>
  <c r="J3763" i="2"/>
  <c r="I3763" i="2"/>
  <c r="D3763" i="2"/>
  <c r="J3762" i="2"/>
  <c r="I3762" i="2"/>
  <c r="D3762" i="2"/>
  <c r="J3761" i="2"/>
  <c r="I3761" i="2"/>
  <c r="D3761" i="2"/>
  <c r="J3760" i="2"/>
  <c r="I3760" i="2"/>
  <c r="D3760" i="2"/>
  <c r="J3759" i="2"/>
  <c r="I3759" i="2"/>
  <c r="D3759" i="2"/>
  <c r="J3758" i="2"/>
  <c r="I3758" i="2"/>
  <c r="D3758" i="2"/>
  <c r="J3757" i="2"/>
  <c r="I3757" i="2"/>
  <c r="D3757" i="2"/>
  <c r="J3756" i="2"/>
  <c r="I3756" i="2"/>
  <c r="D3756" i="2"/>
  <c r="J3755" i="2"/>
  <c r="I3755" i="2"/>
  <c r="D3755" i="2"/>
  <c r="J3754" i="2"/>
  <c r="I3754" i="2"/>
  <c r="D3754" i="2"/>
  <c r="J3753" i="2"/>
  <c r="I3753" i="2"/>
  <c r="D3753" i="2"/>
  <c r="J3752" i="2"/>
  <c r="I3752" i="2"/>
  <c r="D3752" i="2"/>
  <c r="J3751" i="2"/>
  <c r="I3751" i="2"/>
  <c r="D3751" i="2"/>
  <c r="J3750" i="2"/>
  <c r="I3750" i="2"/>
  <c r="D3750" i="2"/>
  <c r="J3747" i="2"/>
  <c r="J3743" i="2"/>
  <c r="I3743" i="2"/>
  <c r="D3743" i="2"/>
  <c r="J3742" i="2"/>
  <c r="I3742" i="2"/>
  <c r="D3742" i="2"/>
  <c r="J3741" i="2"/>
  <c r="I3741" i="2"/>
  <c r="D3741" i="2"/>
  <c r="J3740" i="2"/>
  <c r="I3740" i="2"/>
  <c r="D3740" i="2"/>
  <c r="J3739" i="2"/>
  <c r="I3739" i="2"/>
  <c r="D3739" i="2"/>
  <c r="J3738" i="2"/>
  <c r="I3738" i="2"/>
  <c r="D3738" i="2"/>
  <c r="J3737" i="2"/>
  <c r="I3737" i="2"/>
  <c r="D3737" i="2"/>
  <c r="J3736" i="2"/>
  <c r="I3736" i="2"/>
  <c r="D3736" i="2"/>
  <c r="J3735" i="2"/>
  <c r="I3735" i="2"/>
  <c r="D3735" i="2"/>
  <c r="J3734" i="2"/>
  <c r="I3734" i="2"/>
  <c r="D3734" i="2"/>
  <c r="J3733" i="2"/>
  <c r="I3733" i="2"/>
  <c r="D3733" i="2"/>
  <c r="J3732" i="2"/>
  <c r="I3732" i="2"/>
  <c r="D3732" i="2"/>
  <c r="J3731" i="2"/>
  <c r="I3731" i="2"/>
  <c r="D3731" i="2"/>
  <c r="J3730" i="2"/>
  <c r="I3730" i="2"/>
  <c r="D3730" i="2"/>
  <c r="J3729" i="2"/>
  <c r="I3729" i="2"/>
  <c r="D3729" i="2"/>
  <c r="J3726" i="2"/>
  <c r="J3722" i="2"/>
  <c r="I3722" i="2"/>
  <c r="D3722" i="2"/>
  <c r="J3721" i="2"/>
  <c r="I3721" i="2"/>
  <c r="D3721" i="2"/>
  <c r="J3720" i="2"/>
  <c r="I3720" i="2"/>
  <c r="D3720" i="2"/>
  <c r="J3719" i="2"/>
  <c r="I3719" i="2"/>
  <c r="D3719" i="2"/>
  <c r="J3718" i="2"/>
  <c r="I3718" i="2"/>
  <c r="D3718" i="2"/>
  <c r="J3717" i="2"/>
  <c r="I3717" i="2"/>
  <c r="D3717" i="2"/>
  <c r="J3716" i="2"/>
  <c r="I3716" i="2"/>
  <c r="D3716" i="2"/>
  <c r="J3715" i="2"/>
  <c r="I3715" i="2"/>
  <c r="D3715" i="2"/>
  <c r="J3714" i="2"/>
  <c r="I3714" i="2"/>
  <c r="D3714" i="2"/>
  <c r="J3713" i="2"/>
  <c r="I3713" i="2"/>
  <c r="D3713" i="2"/>
  <c r="J3712" i="2"/>
  <c r="I3712" i="2"/>
  <c r="D3712" i="2"/>
  <c r="J3711" i="2"/>
  <c r="I3711" i="2"/>
  <c r="D3711" i="2"/>
  <c r="J3710" i="2"/>
  <c r="I3710" i="2"/>
  <c r="D3710" i="2"/>
  <c r="J3709" i="2"/>
  <c r="I3709" i="2"/>
  <c r="D3709" i="2"/>
  <c r="J3708" i="2"/>
  <c r="I3708" i="2"/>
  <c r="D3708" i="2"/>
  <c r="J3705" i="2"/>
  <c r="J3701" i="2"/>
  <c r="I3701" i="2"/>
  <c r="D3701" i="2"/>
  <c r="J3700" i="2"/>
  <c r="I3700" i="2"/>
  <c r="D3700" i="2"/>
  <c r="J3699" i="2"/>
  <c r="I3699" i="2"/>
  <c r="D3699" i="2"/>
  <c r="J3698" i="2"/>
  <c r="I3698" i="2"/>
  <c r="D3698" i="2"/>
  <c r="J3697" i="2"/>
  <c r="I3697" i="2"/>
  <c r="D3697" i="2"/>
  <c r="J3696" i="2"/>
  <c r="I3696" i="2"/>
  <c r="D3696" i="2"/>
  <c r="J3695" i="2"/>
  <c r="I3695" i="2"/>
  <c r="D3695" i="2"/>
  <c r="J3694" i="2"/>
  <c r="I3694" i="2"/>
  <c r="D3694" i="2"/>
  <c r="J3693" i="2"/>
  <c r="I3693" i="2"/>
  <c r="D3693" i="2"/>
  <c r="J3692" i="2"/>
  <c r="I3692" i="2"/>
  <c r="D3692" i="2"/>
  <c r="J3691" i="2"/>
  <c r="I3691" i="2"/>
  <c r="D3691" i="2"/>
  <c r="J3690" i="2"/>
  <c r="I3690" i="2"/>
  <c r="D3690" i="2"/>
  <c r="J3689" i="2"/>
  <c r="I3689" i="2"/>
  <c r="D3689" i="2"/>
  <c r="J3688" i="2"/>
  <c r="I3688" i="2"/>
  <c r="D3688" i="2"/>
  <c r="J3687" i="2"/>
  <c r="I3687" i="2"/>
  <c r="D3687" i="2"/>
  <c r="J3684" i="2"/>
  <c r="J3680" i="2"/>
  <c r="I3680" i="2"/>
  <c r="D3680" i="2"/>
  <c r="J3679" i="2"/>
  <c r="I3679" i="2"/>
  <c r="D3679" i="2"/>
  <c r="J3678" i="2"/>
  <c r="I3678" i="2"/>
  <c r="D3678" i="2"/>
  <c r="J3677" i="2"/>
  <c r="I3677" i="2"/>
  <c r="D3677" i="2"/>
  <c r="J3676" i="2"/>
  <c r="I3676" i="2"/>
  <c r="D3676" i="2"/>
  <c r="J3675" i="2"/>
  <c r="I3675" i="2"/>
  <c r="D3675" i="2"/>
  <c r="J3674" i="2"/>
  <c r="I3674" i="2"/>
  <c r="D3674" i="2"/>
  <c r="J3673" i="2"/>
  <c r="I3673" i="2"/>
  <c r="D3673" i="2"/>
  <c r="J3672" i="2"/>
  <c r="I3672" i="2"/>
  <c r="D3672" i="2"/>
  <c r="J3671" i="2"/>
  <c r="I3671" i="2"/>
  <c r="D3671" i="2"/>
  <c r="J3670" i="2"/>
  <c r="I3670" i="2"/>
  <c r="D3670" i="2"/>
  <c r="J3669" i="2"/>
  <c r="I3669" i="2"/>
  <c r="D3669" i="2"/>
  <c r="J3668" i="2"/>
  <c r="I3668" i="2"/>
  <c r="D3668" i="2"/>
  <c r="J3667" i="2"/>
  <c r="I3667" i="2"/>
  <c r="D3667" i="2"/>
  <c r="J3666" i="2"/>
  <c r="I3666" i="2"/>
  <c r="D3666" i="2"/>
  <c r="J3663" i="2"/>
  <c r="J3659" i="2"/>
  <c r="I3659" i="2"/>
  <c r="D3659" i="2"/>
  <c r="J3658" i="2"/>
  <c r="I3658" i="2"/>
  <c r="D3658" i="2"/>
  <c r="J3657" i="2"/>
  <c r="I3657" i="2"/>
  <c r="D3657" i="2"/>
  <c r="J3656" i="2"/>
  <c r="I3656" i="2"/>
  <c r="D3656" i="2"/>
  <c r="J3655" i="2"/>
  <c r="I3655" i="2"/>
  <c r="D3655" i="2"/>
  <c r="J3654" i="2"/>
  <c r="I3654" i="2"/>
  <c r="D3654" i="2"/>
  <c r="J3653" i="2"/>
  <c r="I3653" i="2"/>
  <c r="D3653" i="2"/>
  <c r="J3652" i="2"/>
  <c r="I3652" i="2"/>
  <c r="D3652" i="2"/>
  <c r="J3651" i="2"/>
  <c r="I3651" i="2"/>
  <c r="D3651" i="2"/>
  <c r="J3650" i="2"/>
  <c r="I3650" i="2"/>
  <c r="D3650" i="2"/>
  <c r="J3649" i="2"/>
  <c r="I3649" i="2"/>
  <c r="D3649" i="2"/>
  <c r="J3648" i="2"/>
  <c r="I3648" i="2"/>
  <c r="D3648" i="2"/>
  <c r="J3647" i="2"/>
  <c r="I3647" i="2"/>
  <c r="D3647" i="2"/>
  <c r="J3646" i="2"/>
  <c r="I3646" i="2"/>
  <c r="D3646" i="2"/>
  <c r="J3645" i="2"/>
  <c r="I3645" i="2"/>
  <c r="D3645" i="2"/>
  <c r="J3642" i="2"/>
  <c r="J3638" i="2"/>
  <c r="I3638" i="2"/>
  <c r="D3638" i="2"/>
  <c r="J3637" i="2"/>
  <c r="I3637" i="2"/>
  <c r="D3637" i="2"/>
  <c r="J3636" i="2"/>
  <c r="I3636" i="2"/>
  <c r="D3636" i="2"/>
  <c r="J3635" i="2"/>
  <c r="I3635" i="2"/>
  <c r="D3635" i="2"/>
  <c r="J3634" i="2"/>
  <c r="I3634" i="2"/>
  <c r="D3634" i="2"/>
  <c r="J3633" i="2"/>
  <c r="I3633" i="2"/>
  <c r="D3633" i="2"/>
  <c r="J3632" i="2"/>
  <c r="I3632" i="2"/>
  <c r="D3632" i="2"/>
  <c r="J3631" i="2"/>
  <c r="I3631" i="2"/>
  <c r="D3631" i="2"/>
  <c r="J3630" i="2"/>
  <c r="I3630" i="2"/>
  <c r="D3630" i="2"/>
  <c r="J3629" i="2"/>
  <c r="I3629" i="2"/>
  <c r="D3629" i="2"/>
  <c r="J3628" i="2"/>
  <c r="I3628" i="2"/>
  <c r="D3628" i="2"/>
  <c r="J3627" i="2"/>
  <c r="I3627" i="2"/>
  <c r="D3627" i="2"/>
  <c r="J3626" i="2"/>
  <c r="I3626" i="2"/>
  <c r="D3626" i="2"/>
  <c r="J3625" i="2"/>
  <c r="I3625" i="2"/>
  <c r="D3625" i="2"/>
  <c r="J3624" i="2"/>
  <c r="I3624" i="2"/>
  <c r="D3624" i="2"/>
  <c r="J3621" i="2"/>
  <c r="J3617" i="2"/>
  <c r="I3617" i="2"/>
  <c r="D3617" i="2"/>
  <c r="J3616" i="2"/>
  <c r="I3616" i="2"/>
  <c r="D3616" i="2"/>
  <c r="J3615" i="2"/>
  <c r="I3615" i="2"/>
  <c r="D3615" i="2"/>
  <c r="J3614" i="2"/>
  <c r="I3614" i="2"/>
  <c r="D3614" i="2"/>
  <c r="J3613" i="2"/>
  <c r="I3613" i="2"/>
  <c r="D3613" i="2"/>
  <c r="J3612" i="2"/>
  <c r="I3612" i="2"/>
  <c r="D3612" i="2"/>
  <c r="J3611" i="2"/>
  <c r="I3611" i="2"/>
  <c r="D3611" i="2"/>
  <c r="J3610" i="2"/>
  <c r="I3610" i="2"/>
  <c r="D3610" i="2"/>
  <c r="J3609" i="2"/>
  <c r="I3609" i="2"/>
  <c r="D3609" i="2"/>
  <c r="J3608" i="2"/>
  <c r="I3608" i="2"/>
  <c r="D3608" i="2"/>
  <c r="J3607" i="2"/>
  <c r="I3607" i="2"/>
  <c r="D3607" i="2"/>
  <c r="J3606" i="2"/>
  <c r="I3606" i="2"/>
  <c r="D3606" i="2"/>
  <c r="J3605" i="2"/>
  <c r="I3605" i="2"/>
  <c r="D3605" i="2"/>
  <c r="J3604" i="2"/>
  <c r="I3604" i="2"/>
  <c r="D3604" i="2"/>
  <c r="J3603" i="2"/>
  <c r="I3603" i="2"/>
  <c r="D3603" i="2"/>
  <c r="J3600" i="2"/>
  <c r="J3596" i="2"/>
  <c r="I3596" i="2"/>
  <c r="D3596" i="2"/>
  <c r="J3595" i="2"/>
  <c r="I3595" i="2"/>
  <c r="D3595" i="2"/>
  <c r="J3594" i="2"/>
  <c r="I3594" i="2"/>
  <c r="D3594" i="2"/>
  <c r="J3593" i="2"/>
  <c r="I3593" i="2"/>
  <c r="D3593" i="2"/>
  <c r="J3592" i="2"/>
  <c r="I3592" i="2"/>
  <c r="D3592" i="2"/>
  <c r="J3591" i="2"/>
  <c r="I3591" i="2"/>
  <c r="D3591" i="2"/>
  <c r="J3590" i="2"/>
  <c r="I3590" i="2"/>
  <c r="D3590" i="2"/>
  <c r="J3589" i="2"/>
  <c r="I3589" i="2"/>
  <c r="D3589" i="2"/>
  <c r="J3588" i="2"/>
  <c r="I3588" i="2"/>
  <c r="D3588" i="2"/>
  <c r="J3587" i="2"/>
  <c r="I3587" i="2"/>
  <c r="D3587" i="2"/>
  <c r="J3586" i="2"/>
  <c r="I3586" i="2"/>
  <c r="D3586" i="2"/>
  <c r="J3585" i="2"/>
  <c r="I3585" i="2"/>
  <c r="D3585" i="2"/>
  <c r="J3584" i="2"/>
  <c r="I3584" i="2"/>
  <c r="D3584" i="2"/>
  <c r="J3583" i="2"/>
  <c r="I3583" i="2"/>
  <c r="D3583" i="2"/>
  <c r="J3582" i="2"/>
  <c r="I3582" i="2"/>
  <c r="D3582" i="2"/>
  <c r="J3579" i="2"/>
  <c r="J3575" i="2"/>
  <c r="I3575" i="2"/>
  <c r="D3575" i="2"/>
  <c r="J3574" i="2"/>
  <c r="I3574" i="2"/>
  <c r="D3574" i="2"/>
  <c r="J3573" i="2"/>
  <c r="I3573" i="2"/>
  <c r="D3573" i="2"/>
  <c r="J3572" i="2"/>
  <c r="I3572" i="2"/>
  <c r="D3572" i="2"/>
  <c r="J3571" i="2"/>
  <c r="I3571" i="2"/>
  <c r="D3571" i="2"/>
  <c r="J3570" i="2"/>
  <c r="I3570" i="2"/>
  <c r="D3570" i="2"/>
  <c r="J3569" i="2"/>
  <c r="I3569" i="2"/>
  <c r="D3569" i="2"/>
  <c r="J3568" i="2"/>
  <c r="I3568" i="2"/>
  <c r="D3568" i="2"/>
  <c r="J3567" i="2"/>
  <c r="I3567" i="2"/>
  <c r="D3567" i="2"/>
  <c r="J3566" i="2"/>
  <c r="I3566" i="2"/>
  <c r="D3566" i="2"/>
  <c r="J3565" i="2"/>
  <c r="I3565" i="2"/>
  <c r="D3565" i="2"/>
  <c r="J3564" i="2"/>
  <c r="I3564" i="2"/>
  <c r="D3564" i="2"/>
  <c r="J3563" i="2"/>
  <c r="I3563" i="2"/>
  <c r="D3563" i="2"/>
  <c r="J3562" i="2"/>
  <c r="I3562" i="2"/>
  <c r="D3562" i="2"/>
  <c r="J3561" i="2"/>
  <c r="I3561" i="2"/>
  <c r="D3561" i="2"/>
  <c r="J3558" i="2"/>
  <c r="J3554" i="2"/>
  <c r="I3554" i="2"/>
  <c r="D3554" i="2"/>
  <c r="J3553" i="2"/>
  <c r="I3553" i="2"/>
  <c r="D3553" i="2"/>
  <c r="J3552" i="2"/>
  <c r="I3552" i="2"/>
  <c r="D3552" i="2"/>
  <c r="J3551" i="2"/>
  <c r="I3551" i="2"/>
  <c r="D3551" i="2"/>
  <c r="J3550" i="2"/>
  <c r="I3550" i="2"/>
  <c r="D3550" i="2"/>
  <c r="J3549" i="2"/>
  <c r="I3549" i="2"/>
  <c r="D3549" i="2"/>
  <c r="J3548" i="2"/>
  <c r="I3548" i="2"/>
  <c r="D3548" i="2"/>
  <c r="J3547" i="2"/>
  <c r="I3547" i="2"/>
  <c r="D3547" i="2"/>
  <c r="J3546" i="2"/>
  <c r="I3546" i="2"/>
  <c r="D3546" i="2"/>
  <c r="J3545" i="2"/>
  <c r="I3545" i="2"/>
  <c r="D3545" i="2"/>
  <c r="J3544" i="2"/>
  <c r="I3544" i="2"/>
  <c r="D3544" i="2"/>
  <c r="J3543" i="2"/>
  <c r="I3543" i="2"/>
  <c r="D3543" i="2"/>
  <c r="J3542" i="2"/>
  <c r="I3542" i="2"/>
  <c r="D3542" i="2"/>
  <c r="J3541" i="2"/>
  <c r="I3541" i="2"/>
  <c r="D3541" i="2"/>
  <c r="J3540" i="2"/>
  <c r="I3540" i="2"/>
  <c r="D3540" i="2"/>
  <c r="J3537" i="2"/>
  <c r="J3533" i="2"/>
  <c r="I3533" i="2"/>
  <c r="D3533" i="2"/>
  <c r="J3532" i="2"/>
  <c r="I3532" i="2"/>
  <c r="D3532" i="2"/>
  <c r="J3531" i="2"/>
  <c r="I3531" i="2"/>
  <c r="D3531" i="2"/>
  <c r="J3530" i="2"/>
  <c r="I3530" i="2"/>
  <c r="D3530" i="2"/>
  <c r="J3529" i="2"/>
  <c r="I3529" i="2"/>
  <c r="D3529" i="2"/>
  <c r="J3528" i="2"/>
  <c r="I3528" i="2"/>
  <c r="D3528" i="2"/>
  <c r="J3527" i="2"/>
  <c r="I3527" i="2"/>
  <c r="D3527" i="2"/>
  <c r="J3526" i="2"/>
  <c r="I3526" i="2"/>
  <c r="D3526" i="2"/>
  <c r="J3525" i="2"/>
  <c r="I3525" i="2"/>
  <c r="D3525" i="2"/>
  <c r="J3524" i="2"/>
  <c r="I3524" i="2"/>
  <c r="D3524" i="2"/>
  <c r="J3523" i="2"/>
  <c r="I3523" i="2"/>
  <c r="D3523" i="2"/>
  <c r="J3522" i="2"/>
  <c r="I3522" i="2"/>
  <c r="D3522" i="2"/>
  <c r="J3521" i="2"/>
  <c r="I3521" i="2"/>
  <c r="D3521" i="2"/>
  <c r="J3520" i="2"/>
  <c r="I3520" i="2"/>
  <c r="D3520" i="2"/>
  <c r="J3519" i="2"/>
  <c r="I3519" i="2"/>
  <c r="D3519" i="2"/>
  <c r="J3516" i="2"/>
  <c r="J3512" i="2"/>
  <c r="I3512" i="2"/>
  <c r="D3512" i="2"/>
  <c r="J3511" i="2"/>
  <c r="I3511" i="2"/>
  <c r="D3511" i="2"/>
  <c r="J3510" i="2"/>
  <c r="I3510" i="2"/>
  <c r="D3510" i="2"/>
  <c r="J3509" i="2"/>
  <c r="I3509" i="2"/>
  <c r="D3509" i="2"/>
  <c r="J3508" i="2"/>
  <c r="I3508" i="2"/>
  <c r="D3508" i="2"/>
  <c r="J3507" i="2"/>
  <c r="I3507" i="2"/>
  <c r="D3507" i="2"/>
  <c r="J3506" i="2"/>
  <c r="I3506" i="2"/>
  <c r="D3506" i="2"/>
  <c r="J3505" i="2"/>
  <c r="I3505" i="2"/>
  <c r="D3505" i="2"/>
  <c r="J3504" i="2"/>
  <c r="I3504" i="2"/>
  <c r="D3504" i="2"/>
  <c r="J3503" i="2"/>
  <c r="I3503" i="2"/>
  <c r="D3503" i="2"/>
  <c r="J3502" i="2"/>
  <c r="I3502" i="2"/>
  <c r="D3502" i="2"/>
  <c r="J3501" i="2"/>
  <c r="I3501" i="2"/>
  <c r="D3501" i="2"/>
  <c r="J3500" i="2"/>
  <c r="I3500" i="2"/>
  <c r="D3500" i="2"/>
  <c r="J3499" i="2"/>
  <c r="I3499" i="2"/>
  <c r="D3499" i="2"/>
  <c r="J3498" i="2"/>
  <c r="I3498" i="2"/>
  <c r="D3498" i="2"/>
  <c r="J3495" i="2"/>
  <c r="J3491" i="2"/>
  <c r="I3491" i="2"/>
  <c r="D3491" i="2"/>
  <c r="J3490" i="2"/>
  <c r="I3490" i="2"/>
  <c r="D3490" i="2"/>
  <c r="J3489" i="2"/>
  <c r="I3489" i="2"/>
  <c r="D3489" i="2"/>
  <c r="J3488" i="2"/>
  <c r="I3488" i="2"/>
  <c r="D3488" i="2"/>
  <c r="J3487" i="2"/>
  <c r="I3487" i="2"/>
  <c r="D3487" i="2"/>
  <c r="J3486" i="2"/>
  <c r="I3486" i="2"/>
  <c r="D3486" i="2"/>
  <c r="J3485" i="2"/>
  <c r="I3485" i="2"/>
  <c r="D3485" i="2"/>
  <c r="J3484" i="2"/>
  <c r="I3484" i="2"/>
  <c r="D3484" i="2"/>
  <c r="J3483" i="2"/>
  <c r="I3483" i="2"/>
  <c r="D3483" i="2"/>
  <c r="J3482" i="2"/>
  <c r="I3482" i="2"/>
  <c r="D3482" i="2"/>
  <c r="J3481" i="2"/>
  <c r="I3481" i="2"/>
  <c r="D3481" i="2"/>
  <c r="J3480" i="2"/>
  <c r="I3480" i="2"/>
  <c r="D3480" i="2"/>
  <c r="J3479" i="2"/>
  <c r="I3479" i="2"/>
  <c r="D3479" i="2"/>
  <c r="J3478" i="2"/>
  <c r="I3478" i="2"/>
  <c r="D3478" i="2"/>
  <c r="J3477" i="2"/>
  <c r="I3477" i="2"/>
  <c r="D3477" i="2"/>
  <c r="J3474" i="2"/>
  <c r="J3470" i="2"/>
  <c r="I3470" i="2"/>
  <c r="D3470" i="2"/>
  <c r="J3469" i="2"/>
  <c r="I3469" i="2"/>
  <c r="D3469" i="2"/>
  <c r="J3468" i="2"/>
  <c r="I3468" i="2"/>
  <c r="D3468" i="2"/>
  <c r="J3467" i="2"/>
  <c r="I3467" i="2"/>
  <c r="D3467" i="2"/>
  <c r="J3466" i="2"/>
  <c r="I3466" i="2"/>
  <c r="D3466" i="2"/>
  <c r="J3465" i="2"/>
  <c r="I3465" i="2"/>
  <c r="D3465" i="2"/>
  <c r="J3464" i="2"/>
  <c r="I3464" i="2"/>
  <c r="D3464" i="2"/>
  <c r="J3463" i="2"/>
  <c r="I3463" i="2"/>
  <c r="D3463" i="2"/>
  <c r="J3462" i="2"/>
  <c r="I3462" i="2"/>
  <c r="D3462" i="2"/>
  <c r="J3461" i="2"/>
  <c r="I3461" i="2"/>
  <c r="D3461" i="2"/>
  <c r="J3460" i="2"/>
  <c r="I3460" i="2"/>
  <c r="D3460" i="2"/>
  <c r="J3459" i="2"/>
  <c r="I3459" i="2"/>
  <c r="D3459" i="2"/>
  <c r="J3458" i="2"/>
  <c r="I3458" i="2"/>
  <c r="D3458" i="2"/>
  <c r="J3457" i="2"/>
  <c r="I3457" i="2"/>
  <c r="D3457" i="2"/>
  <c r="J3456" i="2"/>
  <c r="I3456" i="2"/>
  <c r="D3456" i="2"/>
  <c r="J3453" i="2"/>
  <c r="J3449" i="2"/>
  <c r="I3449" i="2"/>
  <c r="D3449" i="2"/>
  <c r="J3448" i="2"/>
  <c r="I3448" i="2"/>
  <c r="D3448" i="2"/>
  <c r="J3447" i="2"/>
  <c r="I3447" i="2"/>
  <c r="D3447" i="2"/>
  <c r="J3446" i="2"/>
  <c r="I3446" i="2"/>
  <c r="D3446" i="2"/>
  <c r="J3445" i="2"/>
  <c r="I3445" i="2"/>
  <c r="D3445" i="2"/>
  <c r="J3444" i="2"/>
  <c r="I3444" i="2"/>
  <c r="D3444" i="2"/>
  <c r="J3443" i="2"/>
  <c r="I3443" i="2"/>
  <c r="D3443" i="2"/>
  <c r="J3442" i="2"/>
  <c r="I3442" i="2"/>
  <c r="D3442" i="2"/>
  <c r="J3441" i="2"/>
  <c r="I3441" i="2"/>
  <c r="D3441" i="2"/>
  <c r="J3440" i="2"/>
  <c r="I3440" i="2"/>
  <c r="D3440" i="2"/>
  <c r="J3439" i="2"/>
  <c r="I3439" i="2"/>
  <c r="D3439" i="2"/>
  <c r="J3438" i="2"/>
  <c r="I3438" i="2"/>
  <c r="D3438" i="2"/>
  <c r="J3437" i="2"/>
  <c r="I3437" i="2"/>
  <c r="D3437" i="2"/>
  <c r="J3436" i="2"/>
  <c r="I3436" i="2"/>
  <c r="D3436" i="2"/>
  <c r="J3435" i="2"/>
  <c r="I3435" i="2"/>
  <c r="D3435" i="2"/>
  <c r="J3432" i="2"/>
  <c r="J3428" i="2"/>
  <c r="I3428" i="2"/>
  <c r="D3428" i="2"/>
  <c r="J3427" i="2"/>
  <c r="I3427" i="2"/>
  <c r="D3427" i="2"/>
  <c r="J3426" i="2"/>
  <c r="I3426" i="2"/>
  <c r="D3426" i="2"/>
  <c r="J3425" i="2"/>
  <c r="I3425" i="2"/>
  <c r="D3425" i="2"/>
  <c r="J3424" i="2"/>
  <c r="I3424" i="2"/>
  <c r="D3424" i="2"/>
  <c r="J3423" i="2"/>
  <c r="I3423" i="2"/>
  <c r="D3423" i="2"/>
  <c r="J3422" i="2"/>
  <c r="I3422" i="2"/>
  <c r="D3422" i="2"/>
  <c r="J3421" i="2"/>
  <c r="I3421" i="2"/>
  <c r="D3421" i="2"/>
  <c r="J3420" i="2"/>
  <c r="I3420" i="2"/>
  <c r="D3420" i="2"/>
  <c r="J3419" i="2"/>
  <c r="I3419" i="2"/>
  <c r="D3419" i="2"/>
  <c r="J3418" i="2"/>
  <c r="I3418" i="2"/>
  <c r="D3418" i="2"/>
  <c r="J3417" i="2"/>
  <c r="I3417" i="2"/>
  <c r="D3417" i="2"/>
  <c r="J3416" i="2"/>
  <c r="I3416" i="2"/>
  <c r="D3416" i="2"/>
  <c r="J3415" i="2"/>
  <c r="I3415" i="2"/>
  <c r="D3415" i="2"/>
  <c r="J3414" i="2"/>
  <c r="I3414" i="2"/>
  <c r="D3414" i="2"/>
  <c r="J3411" i="2"/>
  <c r="J3407" i="2"/>
  <c r="I3407" i="2"/>
  <c r="D3407" i="2"/>
  <c r="J3406" i="2"/>
  <c r="I3406" i="2"/>
  <c r="D3406" i="2"/>
  <c r="J3405" i="2"/>
  <c r="I3405" i="2"/>
  <c r="D3405" i="2"/>
  <c r="J3404" i="2"/>
  <c r="I3404" i="2"/>
  <c r="D3404" i="2"/>
  <c r="J3403" i="2"/>
  <c r="I3403" i="2"/>
  <c r="D3403" i="2"/>
  <c r="J3402" i="2"/>
  <c r="I3402" i="2"/>
  <c r="D3402" i="2"/>
  <c r="J3401" i="2"/>
  <c r="I3401" i="2"/>
  <c r="D3401" i="2"/>
  <c r="J3400" i="2"/>
  <c r="I3400" i="2"/>
  <c r="D3400" i="2"/>
  <c r="J3399" i="2"/>
  <c r="I3399" i="2"/>
  <c r="D3399" i="2"/>
  <c r="J3398" i="2"/>
  <c r="I3398" i="2"/>
  <c r="D3398" i="2"/>
  <c r="J3397" i="2"/>
  <c r="I3397" i="2"/>
  <c r="D3397" i="2"/>
  <c r="J3396" i="2"/>
  <c r="I3396" i="2"/>
  <c r="D3396" i="2"/>
  <c r="J3395" i="2"/>
  <c r="I3395" i="2"/>
  <c r="D3395" i="2"/>
  <c r="J3394" i="2"/>
  <c r="I3394" i="2"/>
  <c r="D3394" i="2"/>
  <c r="J3393" i="2"/>
  <c r="I3393" i="2"/>
  <c r="D3393" i="2"/>
  <c r="J3390" i="2"/>
  <c r="J3386" i="2"/>
  <c r="I3386" i="2"/>
  <c r="D3386" i="2"/>
  <c r="J3385" i="2"/>
  <c r="I3385" i="2"/>
  <c r="D3385" i="2"/>
  <c r="J3384" i="2"/>
  <c r="I3384" i="2"/>
  <c r="D3384" i="2"/>
  <c r="J3383" i="2"/>
  <c r="I3383" i="2"/>
  <c r="D3383" i="2"/>
  <c r="J3382" i="2"/>
  <c r="I3382" i="2"/>
  <c r="D3382" i="2"/>
  <c r="J3381" i="2"/>
  <c r="I3381" i="2"/>
  <c r="D3381" i="2"/>
  <c r="J3380" i="2"/>
  <c r="I3380" i="2"/>
  <c r="D3380" i="2"/>
  <c r="J3379" i="2"/>
  <c r="I3379" i="2"/>
  <c r="D3379" i="2"/>
  <c r="J3378" i="2"/>
  <c r="I3378" i="2"/>
  <c r="D3378" i="2"/>
  <c r="J3377" i="2"/>
  <c r="I3377" i="2"/>
  <c r="D3377" i="2"/>
  <c r="J3376" i="2"/>
  <c r="I3376" i="2"/>
  <c r="D3376" i="2"/>
  <c r="J3375" i="2"/>
  <c r="I3375" i="2"/>
  <c r="D3375" i="2"/>
  <c r="J3374" i="2"/>
  <c r="I3374" i="2"/>
  <c r="D3374" i="2"/>
  <c r="J3373" i="2"/>
  <c r="I3373" i="2"/>
  <c r="D3373" i="2"/>
  <c r="J3372" i="2"/>
  <c r="I3372" i="2"/>
  <c r="D3372" i="2"/>
  <c r="J3369" i="2"/>
  <c r="J3365" i="2"/>
  <c r="I3365" i="2"/>
  <c r="D3365" i="2"/>
  <c r="J3364" i="2"/>
  <c r="I3364" i="2"/>
  <c r="D3364" i="2"/>
  <c r="J3363" i="2"/>
  <c r="I3363" i="2"/>
  <c r="D3363" i="2"/>
  <c r="J3362" i="2"/>
  <c r="I3362" i="2"/>
  <c r="D3362" i="2"/>
  <c r="J3361" i="2"/>
  <c r="I3361" i="2"/>
  <c r="D3361" i="2"/>
  <c r="J3360" i="2"/>
  <c r="I3360" i="2"/>
  <c r="D3360" i="2"/>
  <c r="J3359" i="2"/>
  <c r="I3359" i="2"/>
  <c r="D3359" i="2"/>
  <c r="J3358" i="2"/>
  <c r="I3358" i="2"/>
  <c r="D3358" i="2"/>
  <c r="J3357" i="2"/>
  <c r="I3357" i="2"/>
  <c r="D3357" i="2"/>
  <c r="J3356" i="2"/>
  <c r="I3356" i="2"/>
  <c r="D3356" i="2"/>
  <c r="J3355" i="2"/>
  <c r="I3355" i="2"/>
  <c r="D3355" i="2"/>
  <c r="J3354" i="2"/>
  <c r="I3354" i="2"/>
  <c r="D3354" i="2"/>
  <c r="J3353" i="2"/>
  <c r="I3353" i="2"/>
  <c r="D3353" i="2"/>
  <c r="J3352" i="2"/>
  <c r="I3352" i="2"/>
  <c r="D3352" i="2"/>
  <c r="J3351" i="2"/>
  <c r="I3351" i="2"/>
  <c r="D3351" i="2"/>
  <c r="J3348" i="2"/>
  <c r="J3344" i="2"/>
  <c r="I3344" i="2"/>
  <c r="D3344" i="2"/>
  <c r="J3343" i="2"/>
  <c r="I3343" i="2"/>
  <c r="D3343" i="2"/>
  <c r="J3342" i="2"/>
  <c r="I3342" i="2"/>
  <c r="D3342" i="2"/>
  <c r="J3341" i="2"/>
  <c r="I3341" i="2"/>
  <c r="D3341" i="2"/>
  <c r="J3340" i="2"/>
  <c r="I3340" i="2"/>
  <c r="D3340" i="2"/>
  <c r="J3339" i="2"/>
  <c r="I3339" i="2"/>
  <c r="D3339" i="2"/>
  <c r="J3338" i="2"/>
  <c r="I3338" i="2"/>
  <c r="D3338" i="2"/>
  <c r="J3337" i="2"/>
  <c r="I3337" i="2"/>
  <c r="D3337" i="2"/>
  <c r="J3336" i="2"/>
  <c r="I3336" i="2"/>
  <c r="D3336" i="2"/>
  <c r="J3335" i="2"/>
  <c r="I3335" i="2"/>
  <c r="D3335" i="2"/>
  <c r="J3334" i="2"/>
  <c r="I3334" i="2"/>
  <c r="D3334" i="2"/>
  <c r="J3333" i="2"/>
  <c r="I3333" i="2"/>
  <c r="D3333" i="2"/>
  <c r="J3332" i="2"/>
  <c r="I3332" i="2"/>
  <c r="D3332" i="2"/>
  <c r="J3331" i="2"/>
  <c r="I3331" i="2"/>
  <c r="D3331" i="2"/>
  <c r="J3330" i="2"/>
  <c r="I3330" i="2"/>
  <c r="D3330" i="2"/>
  <c r="J3327" i="2"/>
  <c r="J3323" i="2"/>
  <c r="I3323" i="2"/>
  <c r="D3323" i="2"/>
  <c r="J3322" i="2"/>
  <c r="I3322" i="2"/>
  <c r="D3322" i="2"/>
  <c r="J3321" i="2"/>
  <c r="I3321" i="2"/>
  <c r="D3321" i="2"/>
  <c r="J3320" i="2"/>
  <c r="I3320" i="2"/>
  <c r="D3320" i="2"/>
  <c r="J3319" i="2"/>
  <c r="I3319" i="2"/>
  <c r="D3319" i="2"/>
  <c r="J3318" i="2"/>
  <c r="I3318" i="2"/>
  <c r="D3318" i="2"/>
  <c r="J3317" i="2"/>
  <c r="I3317" i="2"/>
  <c r="D3317" i="2"/>
  <c r="J3316" i="2"/>
  <c r="I3316" i="2"/>
  <c r="D3316" i="2"/>
  <c r="J3315" i="2"/>
  <c r="I3315" i="2"/>
  <c r="D3315" i="2"/>
  <c r="J3314" i="2"/>
  <c r="I3314" i="2"/>
  <c r="D3314" i="2"/>
  <c r="J3313" i="2"/>
  <c r="I3313" i="2"/>
  <c r="D3313" i="2"/>
  <c r="J3312" i="2"/>
  <c r="I3312" i="2"/>
  <c r="D3312" i="2"/>
  <c r="J3311" i="2"/>
  <c r="I3311" i="2"/>
  <c r="D3311" i="2"/>
  <c r="J3310" i="2"/>
  <c r="I3310" i="2"/>
  <c r="D3310" i="2"/>
  <c r="J3309" i="2"/>
  <c r="I3309" i="2"/>
  <c r="D3309" i="2"/>
  <c r="J3306" i="2"/>
  <c r="J3302" i="2"/>
  <c r="I3302" i="2"/>
  <c r="D3302" i="2"/>
  <c r="J3301" i="2"/>
  <c r="I3301" i="2"/>
  <c r="D3301" i="2"/>
  <c r="J3300" i="2"/>
  <c r="I3300" i="2"/>
  <c r="D3300" i="2"/>
  <c r="J3299" i="2"/>
  <c r="I3299" i="2"/>
  <c r="D3299" i="2"/>
  <c r="J3298" i="2"/>
  <c r="I3298" i="2"/>
  <c r="D3298" i="2"/>
  <c r="J3297" i="2"/>
  <c r="I3297" i="2"/>
  <c r="D3297" i="2"/>
  <c r="J3296" i="2"/>
  <c r="I3296" i="2"/>
  <c r="D3296" i="2"/>
  <c r="J3295" i="2"/>
  <c r="I3295" i="2"/>
  <c r="D3295" i="2"/>
  <c r="J3294" i="2"/>
  <c r="I3294" i="2"/>
  <c r="D3294" i="2"/>
  <c r="J3293" i="2"/>
  <c r="I3293" i="2"/>
  <c r="D3293" i="2"/>
  <c r="J3292" i="2"/>
  <c r="I3292" i="2"/>
  <c r="D3292" i="2"/>
  <c r="J3291" i="2"/>
  <c r="I3291" i="2"/>
  <c r="D3291" i="2"/>
  <c r="J3290" i="2"/>
  <c r="I3290" i="2"/>
  <c r="D3290" i="2"/>
  <c r="J3289" i="2"/>
  <c r="I3289" i="2"/>
  <c r="D3289" i="2"/>
  <c r="J3288" i="2"/>
  <c r="I3288" i="2"/>
  <c r="D3288" i="2"/>
  <c r="J3285" i="2"/>
  <c r="J3281" i="2"/>
  <c r="I3281" i="2"/>
  <c r="D3281" i="2"/>
  <c r="J3280" i="2"/>
  <c r="I3280" i="2"/>
  <c r="D3280" i="2"/>
  <c r="J3279" i="2"/>
  <c r="I3279" i="2"/>
  <c r="D3279" i="2"/>
  <c r="J3278" i="2"/>
  <c r="I3278" i="2"/>
  <c r="D3278" i="2"/>
  <c r="J3277" i="2"/>
  <c r="I3277" i="2"/>
  <c r="D3277" i="2"/>
  <c r="J3276" i="2"/>
  <c r="I3276" i="2"/>
  <c r="D3276" i="2"/>
  <c r="J3275" i="2"/>
  <c r="I3275" i="2"/>
  <c r="D3275" i="2"/>
  <c r="J3274" i="2"/>
  <c r="I3274" i="2"/>
  <c r="D3274" i="2"/>
  <c r="J3273" i="2"/>
  <c r="I3273" i="2"/>
  <c r="D3273" i="2"/>
  <c r="J3272" i="2"/>
  <c r="I3272" i="2"/>
  <c r="D3272" i="2"/>
  <c r="J3271" i="2"/>
  <c r="I3271" i="2"/>
  <c r="D3271" i="2"/>
  <c r="J3270" i="2"/>
  <c r="I3270" i="2"/>
  <c r="D3270" i="2"/>
  <c r="J3269" i="2"/>
  <c r="I3269" i="2"/>
  <c r="D3269" i="2"/>
  <c r="J3268" i="2"/>
  <c r="I3268" i="2"/>
  <c r="D3268" i="2"/>
  <c r="J3267" i="2"/>
  <c r="I3267" i="2"/>
  <c r="D3267" i="2"/>
  <c r="J3264" i="2"/>
  <c r="J3260" i="2"/>
  <c r="I3260" i="2"/>
  <c r="D3260" i="2"/>
  <c r="J3259" i="2"/>
  <c r="I3259" i="2"/>
  <c r="D3259" i="2"/>
  <c r="J3258" i="2"/>
  <c r="I3258" i="2"/>
  <c r="D3258" i="2"/>
  <c r="J3257" i="2"/>
  <c r="I3257" i="2"/>
  <c r="D3257" i="2"/>
  <c r="J3256" i="2"/>
  <c r="I3256" i="2"/>
  <c r="D3256" i="2"/>
  <c r="J3255" i="2"/>
  <c r="I3255" i="2"/>
  <c r="D3255" i="2"/>
  <c r="J3254" i="2"/>
  <c r="I3254" i="2"/>
  <c r="D3254" i="2"/>
  <c r="J3253" i="2"/>
  <c r="I3253" i="2"/>
  <c r="D3253" i="2"/>
  <c r="J3252" i="2"/>
  <c r="I3252" i="2"/>
  <c r="D3252" i="2"/>
  <c r="J3251" i="2"/>
  <c r="I3251" i="2"/>
  <c r="D3251" i="2"/>
  <c r="J3250" i="2"/>
  <c r="I3250" i="2"/>
  <c r="D3250" i="2"/>
  <c r="J3249" i="2"/>
  <c r="I3249" i="2"/>
  <c r="D3249" i="2"/>
  <c r="J3248" i="2"/>
  <c r="I3248" i="2"/>
  <c r="D3248" i="2"/>
  <c r="J3247" i="2"/>
  <c r="I3247" i="2"/>
  <c r="D3247" i="2"/>
  <c r="J3246" i="2"/>
  <c r="I3246" i="2"/>
  <c r="D3246" i="2"/>
  <c r="J3243" i="2"/>
  <c r="J3239" i="2"/>
  <c r="I3239" i="2"/>
  <c r="D3239" i="2"/>
  <c r="J3238" i="2"/>
  <c r="I3238" i="2"/>
  <c r="D3238" i="2"/>
  <c r="J3237" i="2"/>
  <c r="I3237" i="2"/>
  <c r="D3237" i="2"/>
  <c r="J3236" i="2"/>
  <c r="I3236" i="2"/>
  <c r="D3236" i="2"/>
  <c r="J3235" i="2"/>
  <c r="I3235" i="2"/>
  <c r="D3235" i="2"/>
  <c r="J3234" i="2"/>
  <c r="I3234" i="2"/>
  <c r="D3234" i="2"/>
  <c r="J3233" i="2"/>
  <c r="I3233" i="2"/>
  <c r="D3233" i="2"/>
  <c r="J3232" i="2"/>
  <c r="I3232" i="2"/>
  <c r="D3232" i="2"/>
  <c r="J3231" i="2"/>
  <c r="I3231" i="2"/>
  <c r="D3231" i="2"/>
  <c r="J3230" i="2"/>
  <c r="I3230" i="2"/>
  <c r="D3230" i="2"/>
  <c r="J3229" i="2"/>
  <c r="I3229" i="2"/>
  <c r="D3229" i="2"/>
  <c r="J3228" i="2"/>
  <c r="I3228" i="2"/>
  <c r="D3228" i="2"/>
  <c r="J3227" i="2"/>
  <c r="I3227" i="2"/>
  <c r="D3227" i="2"/>
  <c r="J3226" i="2"/>
  <c r="I3226" i="2"/>
  <c r="D3226" i="2"/>
  <c r="J3225" i="2"/>
  <c r="I3225" i="2"/>
  <c r="D3225" i="2"/>
  <c r="J3222" i="2"/>
  <c r="J3218" i="2"/>
  <c r="I3218" i="2"/>
  <c r="D3218" i="2"/>
  <c r="J3217" i="2"/>
  <c r="I3217" i="2"/>
  <c r="D3217" i="2"/>
  <c r="J3216" i="2"/>
  <c r="I3216" i="2"/>
  <c r="D3216" i="2"/>
  <c r="J3215" i="2"/>
  <c r="I3215" i="2"/>
  <c r="D3215" i="2"/>
  <c r="J3214" i="2"/>
  <c r="I3214" i="2"/>
  <c r="D3214" i="2"/>
  <c r="J3213" i="2"/>
  <c r="I3213" i="2"/>
  <c r="D3213" i="2"/>
  <c r="J3212" i="2"/>
  <c r="I3212" i="2"/>
  <c r="D3212" i="2"/>
  <c r="J3211" i="2"/>
  <c r="I3211" i="2"/>
  <c r="D3211" i="2"/>
  <c r="J3210" i="2"/>
  <c r="I3210" i="2"/>
  <c r="D3210" i="2"/>
  <c r="J3209" i="2"/>
  <c r="I3209" i="2"/>
  <c r="D3209" i="2"/>
  <c r="J3208" i="2"/>
  <c r="I3208" i="2"/>
  <c r="D3208" i="2"/>
  <c r="J3207" i="2"/>
  <c r="I3207" i="2"/>
  <c r="D3207" i="2"/>
  <c r="J3206" i="2"/>
  <c r="I3206" i="2"/>
  <c r="D3206" i="2"/>
  <c r="J3205" i="2"/>
  <c r="I3205" i="2"/>
  <c r="D3205" i="2"/>
  <c r="J3204" i="2"/>
  <c r="I3204" i="2"/>
  <c r="D3204" i="2"/>
  <c r="J3201" i="2"/>
  <c r="J3197" i="2"/>
  <c r="I3197" i="2"/>
  <c r="D3197" i="2"/>
  <c r="J3196" i="2"/>
  <c r="I3196" i="2"/>
  <c r="D3196" i="2"/>
  <c r="J3195" i="2"/>
  <c r="I3195" i="2"/>
  <c r="D3195" i="2"/>
  <c r="J3194" i="2"/>
  <c r="I3194" i="2"/>
  <c r="D3194" i="2"/>
  <c r="J3193" i="2"/>
  <c r="I3193" i="2"/>
  <c r="D3193" i="2"/>
  <c r="J3192" i="2"/>
  <c r="I3192" i="2"/>
  <c r="D3192" i="2"/>
  <c r="J3191" i="2"/>
  <c r="I3191" i="2"/>
  <c r="D3191" i="2"/>
  <c r="J3190" i="2"/>
  <c r="I3190" i="2"/>
  <c r="D3190" i="2"/>
  <c r="J3189" i="2"/>
  <c r="I3189" i="2"/>
  <c r="D3189" i="2"/>
  <c r="J3188" i="2"/>
  <c r="I3188" i="2"/>
  <c r="D3188" i="2"/>
  <c r="J3187" i="2"/>
  <c r="I3187" i="2"/>
  <c r="D3187" i="2"/>
  <c r="J3186" i="2"/>
  <c r="I3186" i="2"/>
  <c r="D3186" i="2"/>
  <c r="J3185" i="2"/>
  <c r="I3185" i="2"/>
  <c r="D3185" i="2"/>
  <c r="J3184" i="2"/>
  <c r="I3184" i="2"/>
  <c r="D3184" i="2"/>
  <c r="J3183" i="2"/>
  <c r="I3183" i="2"/>
  <c r="D3183" i="2"/>
  <c r="J3180" i="2"/>
  <c r="J3176" i="2"/>
  <c r="I3176" i="2"/>
  <c r="D3176" i="2"/>
  <c r="J3175" i="2"/>
  <c r="I3175" i="2"/>
  <c r="D3175" i="2"/>
  <c r="J3174" i="2"/>
  <c r="I3174" i="2"/>
  <c r="D3174" i="2"/>
  <c r="J3173" i="2"/>
  <c r="I3173" i="2"/>
  <c r="D3173" i="2"/>
  <c r="J3172" i="2"/>
  <c r="I3172" i="2"/>
  <c r="D3172" i="2"/>
  <c r="J3171" i="2"/>
  <c r="I3171" i="2"/>
  <c r="D3171" i="2"/>
  <c r="J3170" i="2"/>
  <c r="I3170" i="2"/>
  <c r="D3170" i="2"/>
  <c r="J3169" i="2"/>
  <c r="I3169" i="2"/>
  <c r="D3169" i="2"/>
  <c r="J3168" i="2"/>
  <c r="I3168" i="2"/>
  <c r="D3168" i="2"/>
  <c r="J3167" i="2"/>
  <c r="I3167" i="2"/>
  <c r="D3167" i="2"/>
  <c r="J3166" i="2"/>
  <c r="I3166" i="2"/>
  <c r="D3166" i="2"/>
  <c r="J3165" i="2"/>
  <c r="I3165" i="2"/>
  <c r="D3165" i="2"/>
  <c r="J3164" i="2"/>
  <c r="I3164" i="2"/>
  <c r="D3164" i="2"/>
  <c r="J3163" i="2"/>
  <c r="I3163" i="2"/>
  <c r="D3163" i="2"/>
  <c r="J3162" i="2"/>
  <c r="I3162" i="2"/>
  <c r="D3162" i="2"/>
  <c r="J3159" i="2"/>
  <c r="J3155" i="2"/>
  <c r="I3155" i="2"/>
  <c r="D3155" i="2"/>
  <c r="J3154" i="2"/>
  <c r="I3154" i="2"/>
  <c r="D3154" i="2"/>
  <c r="J3153" i="2"/>
  <c r="I3153" i="2"/>
  <c r="D3153" i="2"/>
  <c r="J3152" i="2"/>
  <c r="I3152" i="2"/>
  <c r="D3152" i="2"/>
  <c r="J3151" i="2"/>
  <c r="I3151" i="2"/>
  <c r="D3151" i="2"/>
  <c r="J3150" i="2"/>
  <c r="I3150" i="2"/>
  <c r="D3150" i="2"/>
  <c r="J3149" i="2"/>
  <c r="I3149" i="2"/>
  <c r="D3149" i="2"/>
  <c r="J3148" i="2"/>
  <c r="I3148" i="2"/>
  <c r="D3148" i="2"/>
  <c r="J3147" i="2"/>
  <c r="I3147" i="2"/>
  <c r="D3147" i="2"/>
  <c r="J3146" i="2"/>
  <c r="I3146" i="2"/>
  <c r="D3146" i="2"/>
  <c r="J3145" i="2"/>
  <c r="I3145" i="2"/>
  <c r="D3145" i="2"/>
  <c r="J3144" i="2"/>
  <c r="I3144" i="2"/>
  <c r="D3144" i="2"/>
  <c r="J3143" i="2"/>
  <c r="I3143" i="2"/>
  <c r="D3143" i="2"/>
  <c r="J3142" i="2"/>
  <c r="I3142" i="2"/>
  <c r="D3142" i="2"/>
  <c r="J3141" i="2"/>
  <c r="I3141" i="2"/>
  <c r="D3141" i="2"/>
  <c r="J3138" i="2"/>
  <c r="J3134" i="2"/>
  <c r="I3134" i="2"/>
  <c r="D3134" i="2"/>
  <c r="J3133" i="2"/>
  <c r="I3133" i="2"/>
  <c r="D3133" i="2"/>
  <c r="J3132" i="2"/>
  <c r="I3132" i="2"/>
  <c r="D3132" i="2"/>
  <c r="J3131" i="2"/>
  <c r="I3131" i="2"/>
  <c r="D3131" i="2"/>
  <c r="J3130" i="2"/>
  <c r="I3130" i="2"/>
  <c r="D3130" i="2"/>
  <c r="J3129" i="2"/>
  <c r="I3129" i="2"/>
  <c r="D3129" i="2"/>
  <c r="J3128" i="2"/>
  <c r="I3128" i="2"/>
  <c r="D3128" i="2"/>
  <c r="J3127" i="2"/>
  <c r="I3127" i="2"/>
  <c r="D3127" i="2"/>
  <c r="J3126" i="2"/>
  <c r="I3126" i="2"/>
  <c r="D3126" i="2"/>
  <c r="J3125" i="2"/>
  <c r="I3125" i="2"/>
  <c r="D3125" i="2"/>
  <c r="J3124" i="2"/>
  <c r="I3124" i="2"/>
  <c r="D3124" i="2"/>
  <c r="J3123" i="2"/>
  <c r="I3123" i="2"/>
  <c r="D3123" i="2"/>
  <c r="J3122" i="2"/>
  <c r="I3122" i="2"/>
  <c r="D3122" i="2"/>
  <c r="J3121" i="2"/>
  <c r="I3121" i="2"/>
  <c r="D3121" i="2"/>
  <c r="J3120" i="2"/>
  <c r="I3120" i="2"/>
  <c r="D3120" i="2"/>
  <c r="J3117" i="2"/>
  <c r="J3113" i="2"/>
  <c r="I3113" i="2"/>
  <c r="D3113" i="2"/>
  <c r="J3112" i="2"/>
  <c r="I3112" i="2"/>
  <c r="D3112" i="2"/>
  <c r="J3111" i="2"/>
  <c r="I3111" i="2"/>
  <c r="D3111" i="2"/>
  <c r="J3110" i="2"/>
  <c r="I3110" i="2"/>
  <c r="D3110" i="2"/>
  <c r="J3109" i="2"/>
  <c r="I3109" i="2"/>
  <c r="D3109" i="2"/>
  <c r="J3108" i="2"/>
  <c r="I3108" i="2"/>
  <c r="D3108" i="2"/>
  <c r="J3107" i="2"/>
  <c r="I3107" i="2"/>
  <c r="D3107" i="2"/>
  <c r="J3106" i="2"/>
  <c r="I3106" i="2"/>
  <c r="D3106" i="2"/>
  <c r="J3105" i="2"/>
  <c r="I3105" i="2"/>
  <c r="D3105" i="2"/>
  <c r="J3104" i="2"/>
  <c r="I3104" i="2"/>
  <c r="D3104" i="2"/>
  <c r="J3103" i="2"/>
  <c r="I3103" i="2"/>
  <c r="D3103" i="2"/>
  <c r="J3102" i="2"/>
  <c r="I3102" i="2"/>
  <c r="D3102" i="2"/>
  <c r="J3101" i="2"/>
  <c r="I3101" i="2"/>
  <c r="D3101" i="2"/>
  <c r="J3100" i="2"/>
  <c r="I3100" i="2"/>
  <c r="D3100" i="2"/>
  <c r="J3099" i="2"/>
  <c r="I3099" i="2"/>
  <c r="D3099" i="2"/>
  <c r="J3096" i="2"/>
  <c r="J3092" i="2"/>
  <c r="I3092" i="2"/>
  <c r="D3092" i="2"/>
  <c r="J3091" i="2"/>
  <c r="I3091" i="2"/>
  <c r="D3091" i="2"/>
  <c r="J3090" i="2"/>
  <c r="I3090" i="2"/>
  <c r="D3090" i="2"/>
  <c r="J3089" i="2"/>
  <c r="I3089" i="2"/>
  <c r="D3089" i="2"/>
  <c r="J3088" i="2"/>
  <c r="I3088" i="2"/>
  <c r="D3088" i="2"/>
  <c r="J3087" i="2"/>
  <c r="I3087" i="2"/>
  <c r="D3087" i="2"/>
  <c r="J3086" i="2"/>
  <c r="I3086" i="2"/>
  <c r="D3086" i="2"/>
  <c r="J3085" i="2"/>
  <c r="I3085" i="2"/>
  <c r="D3085" i="2"/>
  <c r="J3084" i="2"/>
  <c r="I3084" i="2"/>
  <c r="D3084" i="2"/>
  <c r="J3083" i="2"/>
  <c r="I3083" i="2"/>
  <c r="D3083" i="2"/>
  <c r="J3082" i="2"/>
  <c r="I3082" i="2"/>
  <c r="D3082" i="2"/>
  <c r="J3081" i="2"/>
  <c r="I3081" i="2"/>
  <c r="D3081" i="2"/>
  <c r="J3080" i="2"/>
  <c r="I3080" i="2"/>
  <c r="D3080" i="2"/>
  <c r="J3079" i="2"/>
  <c r="I3079" i="2"/>
  <c r="D3079" i="2"/>
  <c r="J3078" i="2"/>
  <c r="I3078" i="2"/>
  <c r="D3078" i="2"/>
  <c r="J3075" i="2"/>
  <c r="J3071" i="2"/>
  <c r="I3071" i="2"/>
  <c r="D3071" i="2"/>
  <c r="J3070" i="2"/>
  <c r="I3070" i="2"/>
  <c r="D3070" i="2"/>
  <c r="J3069" i="2"/>
  <c r="I3069" i="2"/>
  <c r="D3069" i="2"/>
  <c r="J3068" i="2"/>
  <c r="I3068" i="2"/>
  <c r="D3068" i="2"/>
  <c r="J3067" i="2"/>
  <c r="I3067" i="2"/>
  <c r="D3067" i="2"/>
  <c r="J3066" i="2"/>
  <c r="I3066" i="2"/>
  <c r="D3066" i="2"/>
  <c r="J3065" i="2"/>
  <c r="I3065" i="2"/>
  <c r="D3065" i="2"/>
  <c r="J3064" i="2"/>
  <c r="I3064" i="2"/>
  <c r="D3064" i="2"/>
  <c r="J3063" i="2"/>
  <c r="I3063" i="2"/>
  <c r="D3063" i="2"/>
  <c r="J3062" i="2"/>
  <c r="I3062" i="2"/>
  <c r="D3062" i="2"/>
  <c r="J3061" i="2"/>
  <c r="I3061" i="2"/>
  <c r="D3061" i="2"/>
  <c r="J3060" i="2"/>
  <c r="I3060" i="2"/>
  <c r="D3060" i="2"/>
  <c r="J3059" i="2"/>
  <c r="I3059" i="2"/>
  <c r="D3059" i="2"/>
  <c r="J3058" i="2"/>
  <c r="I3058" i="2"/>
  <c r="D3058" i="2"/>
  <c r="J3057" i="2"/>
  <c r="I3057" i="2"/>
  <c r="D3057" i="2"/>
  <c r="J3054" i="2"/>
  <c r="J3050" i="2"/>
  <c r="I3050" i="2"/>
  <c r="D3050" i="2"/>
  <c r="J3049" i="2"/>
  <c r="I3049" i="2"/>
  <c r="D3049" i="2"/>
  <c r="J3048" i="2"/>
  <c r="I3048" i="2"/>
  <c r="D3048" i="2"/>
  <c r="J3047" i="2"/>
  <c r="I3047" i="2"/>
  <c r="D3047" i="2"/>
  <c r="J3046" i="2"/>
  <c r="I3046" i="2"/>
  <c r="D3046" i="2"/>
  <c r="J3045" i="2"/>
  <c r="I3045" i="2"/>
  <c r="D3045" i="2"/>
  <c r="J3044" i="2"/>
  <c r="I3044" i="2"/>
  <c r="D3044" i="2"/>
  <c r="J3043" i="2"/>
  <c r="I3043" i="2"/>
  <c r="D3043" i="2"/>
  <c r="J3042" i="2"/>
  <c r="I3042" i="2"/>
  <c r="D3042" i="2"/>
  <c r="J3041" i="2"/>
  <c r="I3041" i="2"/>
  <c r="D3041" i="2"/>
  <c r="J3040" i="2"/>
  <c r="I3040" i="2"/>
  <c r="D3040" i="2"/>
  <c r="J3039" i="2"/>
  <c r="I3039" i="2"/>
  <c r="D3039" i="2"/>
  <c r="J3038" i="2"/>
  <c r="I3038" i="2"/>
  <c r="D3038" i="2"/>
  <c r="J3037" i="2"/>
  <c r="I3037" i="2"/>
  <c r="D3037" i="2"/>
  <c r="J3036" i="2"/>
  <c r="I3036" i="2"/>
  <c r="D3036" i="2"/>
  <c r="J3033" i="2"/>
  <c r="J3029" i="2"/>
  <c r="I3029" i="2"/>
  <c r="D3029" i="2"/>
  <c r="J3028" i="2"/>
  <c r="I3028" i="2"/>
  <c r="D3028" i="2"/>
  <c r="J3027" i="2"/>
  <c r="I3027" i="2"/>
  <c r="D3027" i="2"/>
  <c r="J3026" i="2"/>
  <c r="I3026" i="2"/>
  <c r="D3026" i="2"/>
  <c r="J3025" i="2"/>
  <c r="I3025" i="2"/>
  <c r="D3025" i="2"/>
  <c r="J3024" i="2"/>
  <c r="I3024" i="2"/>
  <c r="D3024" i="2"/>
  <c r="J3023" i="2"/>
  <c r="I3023" i="2"/>
  <c r="D3023" i="2"/>
  <c r="J3022" i="2"/>
  <c r="I3022" i="2"/>
  <c r="D3022" i="2"/>
  <c r="J3021" i="2"/>
  <c r="I3021" i="2"/>
  <c r="D3021" i="2"/>
  <c r="J3020" i="2"/>
  <c r="I3020" i="2"/>
  <c r="D3020" i="2"/>
  <c r="J3019" i="2"/>
  <c r="I3019" i="2"/>
  <c r="D3019" i="2"/>
  <c r="J3018" i="2"/>
  <c r="I3018" i="2"/>
  <c r="D3018" i="2"/>
  <c r="J3017" i="2"/>
  <c r="I3017" i="2"/>
  <c r="D3017" i="2"/>
  <c r="J3016" i="2"/>
  <c r="I3016" i="2"/>
  <c r="D3016" i="2"/>
  <c r="J3015" i="2"/>
  <c r="I3015" i="2"/>
  <c r="D3015" i="2"/>
  <c r="J3012" i="2"/>
  <c r="J3008" i="2"/>
  <c r="I3008" i="2"/>
  <c r="D3008" i="2"/>
  <c r="J3007" i="2"/>
  <c r="I3007" i="2"/>
  <c r="D3007" i="2"/>
  <c r="J3006" i="2"/>
  <c r="I3006" i="2"/>
  <c r="D3006" i="2"/>
  <c r="J3005" i="2"/>
  <c r="I3005" i="2"/>
  <c r="D3005" i="2"/>
  <c r="J3004" i="2"/>
  <c r="I3004" i="2"/>
  <c r="D3004" i="2"/>
  <c r="J3003" i="2"/>
  <c r="I3003" i="2"/>
  <c r="D3003" i="2"/>
  <c r="J3002" i="2"/>
  <c r="I3002" i="2"/>
  <c r="D3002" i="2"/>
  <c r="J3001" i="2"/>
  <c r="I3001" i="2"/>
  <c r="D3001" i="2"/>
  <c r="J3000" i="2"/>
  <c r="I3000" i="2"/>
  <c r="D3000" i="2"/>
  <c r="J2999" i="2"/>
  <c r="I2999" i="2"/>
  <c r="D2999" i="2"/>
  <c r="J2998" i="2"/>
  <c r="I2998" i="2"/>
  <c r="D2998" i="2"/>
  <c r="J2997" i="2"/>
  <c r="I2997" i="2"/>
  <c r="D2997" i="2"/>
  <c r="J2996" i="2"/>
  <c r="I2996" i="2"/>
  <c r="D2996" i="2"/>
  <c r="J2995" i="2"/>
  <c r="I2995" i="2"/>
  <c r="D2995" i="2"/>
  <c r="J2994" i="2"/>
  <c r="I2994" i="2"/>
  <c r="D2994" i="2"/>
  <c r="J2991" i="2"/>
  <c r="J2987" i="2"/>
  <c r="I2987" i="2"/>
  <c r="D2987" i="2"/>
  <c r="J2986" i="2"/>
  <c r="I2986" i="2"/>
  <c r="D2986" i="2"/>
  <c r="J2985" i="2"/>
  <c r="I2985" i="2"/>
  <c r="D2985" i="2"/>
  <c r="J2984" i="2"/>
  <c r="I2984" i="2"/>
  <c r="D2984" i="2"/>
  <c r="J2983" i="2"/>
  <c r="I2983" i="2"/>
  <c r="D2983" i="2"/>
  <c r="J2982" i="2"/>
  <c r="I2982" i="2"/>
  <c r="D2982" i="2"/>
  <c r="J2981" i="2"/>
  <c r="I2981" i="2"/>
  <c r="D2981" i="2"/>
  <c r="J2980" i="2"/>
  <c r="I2980" i="2"/>
  <c r="D2980" i="2"/>
  <c r="J2979" i="2"/>
  <c r="I2979" i="2"/>
  <c r="D2979" i="2"/>
  <c r="J2978" i="2"/>
  <c r="I2978" i="2"/>
  <c r="D2978" i="2"/>
  <c r="J2977" i="2"/>
  <c r="I2977" i="2"/>
  <c r="D2977" i="2"/>
  <c r="J2976" i="2"/>
  <c r="I2976" i="2"/>
  <c r="D2976" i="2"/>
  <c r="J2975" i="2"/>
  <c r="I2975" i="2"/>
  <c r="D2975" i="2"/>
  <c r="J2974" i="2"/>
  <c r="I2974" i="2"/>
  <c r="D2974" i="2"/>
  <c r="J2973" i="2"/>
  <c r="I2973" i="2"/>
  <c r="D2973" i="2"/>
  <c r="J2970" i="2"/>
  <c r="J2966" i="2"/>
  <c r="I2966" i="2"/>
  <c r="D2966" i="2"/>
  <c r="J2965" i="2"/>
  <c r="I2965" i="2"/>
  <c r="D2965" i="2"/>
  <c r="J2964" i="2"/>
  <c r="I2964" i="2"/>
  <c r="D2964" i="2"/>
  <c r="J2963" i="2"/>
  <c r="I2963" i="2"/>
  <c r="D2963" i="2"/>
  <c r="J2962" i="2"/>
  <c r="I2962" i="2"/>
  <c r="D2962" i="2"/>
  <c r="J2961" i="2"/>
  <c r="I2961" i="2"/>
  <c r="D2961" i="2"/>
  <c r="J2960" i="2"/>
  <c r="I2960" i="2"/>
  <c r="D2960" i="2"/>
  <c r="J2959" i="2"/>
  <c r="I2959" i="2"/>
  <c r="D2959" i="2"/>
  <c r="J2958" i="2"/>
  <c r="I2958" i="2"/>
  <c r="D2958" i="2"/>
  <c r="J2957" i="2"/>
  <c r="I2957" i="2"/>
  <c r="D2957" i="2"/>
  <c r="J2956" i="2"/>
  <c r="I2956" i="2"/>
  <c r="D2956" i="2"/>
  <c r="J2955" i="2"/>
  <c r="I2955" i="2"/>
  <c r="D2955" i="2"/>
  <c r="J2954" i="2"/>
  <c r="I2954" i="2"/>
  <c r="D2954" i="2"/>
  <c r="J2953" i="2"/>
  <c r="I2953" i="2"/>
  <c r="D2953" i="2"/>
  <c r="J2952" i="2"/>
  <c r="I2952" i="2"/>
  <c r="D2952" i="2"/>
  <c r="J2949" i="2"/>
  <c r="J2945" i="2"/>
  <c r="I2945" i="2"/>
  <c r="D2945" i="2"/>
  <c r="J2944" i="2"/>
  <c r="I2944" i="2"/>
  <c r="D2944" i="2"/>
  <c r="J2943" i="2"/>
  <c r="I2943" i="2"/>
  <c r="D2943" i="2"/>
  <c r="J2942" i="2"/>
  <c r="I2942" i="2"/>
  <c r="D2942" i="2"/>
  <c r="J2941" i="2"/>
  <c r="I2941" i="2"/>
  <c r="D2941" i="2"/>
  <c r="J2940" i="2"/>
  <c r="I2940" i="2"/>
  <c r="D2940" i="2"/>
  <c r="J2939" i="2"/>
  <c r="I2939" i="2"/>
  <c r="D2939" i="2"/>
  <c r="J2938" i="2"/>
  <c r="I2938" i="2"/>
  <c r="D2938" i="2"/>
  <c r="J2937" i="2"/>
  <c r="I2937" i="2"/>
  <c r="D2937" i="2"/>
  <c r="J2936" i="2"/>
  <c r="I2936" i="2"/>
  <c r="D2936" i="2"/>
  <c r="J2935" i="2"/>
  <c r="I2935" i="2"/>
  <c r="D2935" i="2"/>
  <c r="J2934" i="2"/>
  <c r="I2934" i="2"/>
  <c r="D2934" i="2"/>
  <c r="J2933" i="2"/>
  <c r="I2933" i="2"/>
  <c r="D2933" i="2"/>
  <c r="J2932" i="2"/>
  <c r="I2932" i="2"/>
  <c r="D2932" i="2"/>
  <c r="J2931" i="2"/>
  <c r="I2931" i="2"/>
  <c r="D2931" i="2"/>
  <c r="J2928" i="2"/>
  <c r="J2924" i="2"/>
  <c r="I2924" i="2"/>
  <c r="D2924" i="2"/>
  <c r="J2923" i="2"/>
  <c r="I2923" i="2"/>
  <c r="D2923" i="2"/>
  <c r="J2922" i="2"/>
  <c r="I2922" i="2"/>
  <c r="D2922" i="2"/>
  <c r="J2921" i="2"/>
  <c r="I2921" i="2"/>
  <c r="D2921" i="2"/>
  <c r="J2920" i="2"/>
  <c r="I2920" i="2"/>
  <c r="D2920" i="2"/>
  <c r="J2919" i="2"/>
  <c r="I2919" i="2"/>
  <c r="D2919" i="2"/>
  <c r="J2918" i="2"/>
  <c r="I2918" i="2"/>
  <c r="D2918" i="2"/>
  <c r="J2917" i="2"/>
  <c r="I2917" i="2"/>
  <c r="D2917" i="2"/>
  <c r="J2916" i="2"/>
  <c r="I2916" i="2"/>
  <c r="D2916" i="2"/>
  <c r="J2915" i="2"/>
  <c r="I2915" i="2"/>
  <c r="D2915" i="2"/>
  <c r="J2914" i="2"/>
  <c r="I2914" i="2"/>
  <c r="D2914" i="2"/>
  <c r="J2913" i="2"/>
  <c r="I2913" i="2"/>
  <c r="D2913" i="2"/>
  <c r="J2912" i="2"/>
  <c r="I2912" i="2"/>
  <c r="D2912" i="2"/>
  <c r="J2911" i="2"/>
  <c r="I2911" i="2"/>
  <c r="D2911" i="2"/>
  <c r="J2910" i="2"/>
  <c r="I2910" i="2"/>
  <c r="D2910" i="2"/>
  <c r="J2907" i="2"/>
  <c r="J2903" i="2"/>
  <c r="I2903" i="2"/>
  <c r="D2903" i="2"/>
  <c r="J2902" i="2"/>
  <c r="I2902" i="2"/>
  <c r="D2902" i="2"/>
  <c r="J2901" i="2"/>
  <c r="I2901" i="2"/>
  <c r="D2901" i="2"/>
  <c r="J2900" i="2"/>
  <c r="I2900" i="2"/>
  <c r="D2900" i="2"/>
  <c r="J2899" i="2"/>
  <c r="I2899" i="2"/>
  <c r="D2899" i="2"/>
  <c r="J2898" i="2"/>
  <c r="I2898" i="2"/>
  <c r="D2898" i="2"/>
  <c r="J2897" i="2"/>
  <c r="I2897" i="2"/>
  <c r="D2897" i="2"/>
  <c r="J2896" i="2"/>
  <c r="I2896" i="2"/>
  <c r="D2896" i="2"/>
  <c r="J2895" i="2"/>
  <c r="I2895" i="2"/>
  <c r="D2895" i="2"/>
  <c r="J2894" i="2"/>
  <c r="I2894" i="2"/>
  <c r="D2894" i="2"/>
  <c r="J2893" i="2"/>
  <c r="I2893" i="2"/>
  <c r="D2893" i="2"/>
  <c r="J2892" i="2"/>
  <c r="I2892" i="2"/>
  <c r="D2892" i="2"/>
  <c r="J2891" i="2"/>
  <c r="I2891" i="2"/>
  <c r="D2891" i="2"/>
  <c r="J2890" i="2"/>
  <c r="I2890" i="2"/>
  <c r="D2890" i="2"/>
  <c r="J2889" i="2"/>
  <c r="I2889" i="2"/>
  <c r="D2889" i="2"/>
  <c r="J2886" i="2"/>
  <c r="J2882" i="2"/>
  <c r="I2882" i="2"/>
  <c r="D2882" i="2"/>
  <c r="J2881" i="2"/>
  <c r="I2881" i="2"/>
  <c r="D2881" i="2"/>
  <c r="J2880" i="2"/>
  <c r="I2880" i="2"/>
  <c r="D2880" i="2"/>
  <c r="J2879" i="2"/>
  <c r="I2879" i="2"/>
  <c r="D2879" i="2"/>
  <c r="J2878" i="2"/>
  <c r="I2878" i="2"/>
  <c r="D2878" i="2"/>
  <c r="J2877" i="2"/>
  <c r="I2877" i="2"/>
  <c r="D2877" i="2"/>
  <c r="J2876" i="2"/>
  <c r="I2876" i="2"/>
  <c r="D2876" i="2"/>
  <c r="J2875" i="2"/>
  <c r="I2875" i="2"/>
  <c r="D2875" i="2"/>
  <c r="J2874" i="2"/>
  <c r="I2874" i="2"/>
  <c r="D2874" i="2"/>
  <c r="J2873" i="2"/>
  <c r="I2873" i="2"/>
  <c r="D2873" i="2"/>
  <c r="J2872" i="2"/>
  <c r="I2872" i="2"/>
  <c r="D2872" i="2"/>
  <c r="J2871" i="2"/>
  <c r="I2871" i="2"/>
  <c r="D2871" i="2"/>
  <c r="J2870" i="2"/>
  <c r="I2870" i="2"/>
  <c r="D2870" i="2"/>
  <c r="J2869" i="2"/>
  <c r="I2869" i="2"/>
  <c r="D2869" i="2"/>
  <c r="J2868" i="2"/>
  <c r="I2868" i="2"/>
  <c r="D2868" i="2"/>
  <c r="J2865" i="2"/>
  <c r="J2861" i="2"/>
  <c r="I2861" i="2"/>
  <c r="D2861" i="2"/>
  <c r="J2860" i="2"/>
  <c r="I2860" i="2"/>
  <c r="D2860" i="2"/>
  <c r="J2859" i="2"/>
  <c r="I2859" i="2"/>
  <c r="D2859" i="2"/>
  <c r="J2858" i="2"/>
  <c r="I2858" i="2"/>
  <c r="D2858" i="2"/>
  <c r="J2857" i="2"/>
  <c r="I2857" i="2"/>
  <c r="D2857" i="2"/>
  <c r="J2856" i="2"/>
  <c r="I2856" i="2"/>
  <c r="D2856" i="2"/>
  <c r="J2855" i="2"/>
  <c r="I2855" i="2"/>
  <c r="D2855" i="2"/>
  <c r="J2854" i="2"/>
  <c r="I2854" i="2"/>
  <c r="D2854" i="2"/>
  <c r="J2853" i="2"/>
  <c r="I2853" i="2"/>
  <c r="D2853" i="2"/>
  <c r="J2852" i="2"/>
  <c r="I2852" i="2"/>
  <c r="D2852" i="2"/>
  <c r="J2851" i="2"/>
  <c r="I2851" i="2"/>
  <c r="D2851" i="2"/>
  <c r="J2850" i="2"/>
  <c r="I2850" i="2"/>
  <c r="D2850" i="2"/>
  <c r="J2849" i="2"/>
  <c r="I2849" i="2"/>
  <c r="D2849" i="2"/>
  <c r="J2848" i="2"/>
  <c r="I2848" i="2"/>
  <c r="D2848" i="2"/>
  <c r="J2847" i="2"/>
  <c r="I2847" i="2"/>
  <c r="D2847" i="2"/>
  <c r="J2844" i="2"/>
  <c r="J2840" i="2"/>
  <c r="I2840" i="2"/>
  <c r="D2840" i="2"/>
  <c r="J2839" i="2"/>
  <c r="I2839" i="2"/>
  <c r="D2839" i="2"/>
  <c r="J2838" i="2"/>
  <c r="I2838" i="2"/>
  <c r="D2838" i="2"/>
  <c r="J2837" i="2"/>
  <c r="I2837" i="2"/>
  <c r="D2837" i="2"/>
  <c r="J2836" i="2"/>
  <c r="I2836" i="2"/>
  <c r="D2836" i="2"/>
  <c r="J2835" i="2"/>
  <c r="I2835" i="2"/>
  <c r="D2835" i="2"/>
  <c r="J2834" i="2"/>
  <c r="I2834" i="2"/>
  <c r="D2834" i="2"/>
  <c r="J2833" i="2"/>
  <c r="I2833" i="2"/>
  <c r="D2833" i="2"/>
  <c r="J2832" i="2"/>
  <c r="I2832" i="2"/>
  <c r="D2832" i="2"/>
  <c r="J2831" i="2"/>
  <c r="I2831" i="2"/>
  <c r="D2831" i="2"/>
  <c r="J2830" i="2"/>
  <c r="I2830" i="2"/>
  <c r="D2830" i="2"/>
  <c r="J2829" i="2"/>
  <c r="I2829" i="2"/>
  <c r="D2829" i="2"/>
  <c r="J2828" i="2"/>
  <c r="I2828" i="2"/>
  <c r="D2828" i="2"/>
  <c r="J2827" i="2"/>
  <c r="I2827" i="2"/>
  <c r="D2827" i="2"/>
  <c r="J2826" i="2"/>
  <c r="I2826" i="2"/>
  <c r="D2826" i="2"/>
  <c r="J2823" i="2"/>
  <c r="J2819" i="2"/>
  <c r="I2819" i="2"/>
  <c r="D2819" i="2"/>
  <c r="J2818" i="2"/>
  <c r="I2818" i="2"/>
  <c r="D2818" i="2"/>
  <c r="J2817" i="2"/>
  <c r="I2817" i="2"/>
  <c r="D2817" i="2"/>
  <c r="J2816" i="2"/>
  <c r="I2816" i="2"/>
  <c r="D2816" i="2"/>
  <c r="J2815" i="2"/>
  <c r="I2815" i="2"/>
  <c r="D2815" i="2"/>
  <c r="J2814" i="2"/>
  <c r="I2814" i="2"/>
  <c r="D2814" i="2"/>
  <c r="J2813" i="2"/>
  <c r="I2813" i="2"/>
  <c r="D2813" i="2"/>
  <c r="J2812" i="2"/>
  <c r="I2812" i="2"/>
  <c r="D2812" i="2"/>
  <c r="J2811" i="2"/>
  <c r="I2811" i="2"/>
  <c r="D2811" i="2"/>
  <c r="J2810" i="2"/>
  <c r="I2810" i="2"/>
  <c r="D2810" i="2"/>
  <c r="J2809" i="2"/>
  <c r="I2809" i="2"/>
  <c r="D2809" i="2"/>
  <c r="J2808" i="2"/>
  <c r="I2808" i="2"/>
  <c r="D2808" i="2"/>
  <c r="J2807" i="2"/>
  <c r="I2807" i="2"/>
  <c r="D2807" i="2"/>
  <c r="J2806" i="2"/>
  <c r="I2806" i="2"/>
  <c r="D2806" i="2"/>
  <c r="J2805" i="2"/>
  <c r="I2805" i="2"/>
  <c r="D2805" i="2"/>
  <c r="J2802" i="2"/>
  <c r="J2798" i="2"/>
  <c r="I2798" i="2"/>
  <c r="D2798" i="2"/>
  <c r="J2797" i="2"/>
  <c r="I2797" i="2"/>
  <c r="D2797" i="2"/>
  <c r="J2796" i="2"/>
  <c r="I2796" i="2"/>
  <c r="D2796" i="2"/>
  <c r="J2795" i="2"/>
  <c r="I2795" i="2"/>
  <c r="D2795" i="2"/>
  <c r="J2794" i="2"/>
  <c r="I2794" i="2"/>
  <c r="D2794" i="2"/>
  <c r="J2793" i="2"/>
  <c r="I2793" i="2"/>
  <c r="D2793" i="2"/>
  <c r="J2792" i="2"/>
  <c r="I2792" i="2"/>
  <c r="D2792" i="2"/>
  <c r="J2791" i="2"/>
  <c r="I2791" i="2"/>
  <c r="D2791" i="2"/>
  <c r="J2790" i="2"/>
  <c r="I2790" i="2"/>
  <c r="D2790" i="2"/>
  <c r="J2789" i="2"/>
  <c r="I2789" i="2"/>
  <c r="D2789" i="2"/>
  <c r="J2788" i="2"/>
  <c r="I2788" i="2"/>
  <c r="D2788" i="2"/>
  <c r="J2787" i="2"/>
  <c r="I2787" i="2"/>
  <c r="D2787" i="2"/>
  <c r="J2786" i="2"/>
  <c r="I2786" i="2"/>
  <c r="D2786" i="2"/>
  <c r="J2785" i="2"/>
  <c r="I2785" i="2"/>
  <c r="D2785" i="2"/>
  <c r="J2784" i="2"/>
  <c r="I2784" i="2"/>
  <c r="D2784" i="2"/>
  <c r="J2781" i="2"/>
  <c r="J2777" i="2"/>
  <c r="I2777" i="2"/>
  <c r="D2777" i="2"/>
  <c r="J2776" i="2"/>
  <c r="I2776" i="2"/>
  <c r="D2776" i="2"/>
  <c r="J2775" i="2"/>
  <c r="I2775" i="2"/>
  <c r="D2775" i="2"/>
  <c r="J2774" i="2"/>
  <c r="I2774" i="2"/>
  <c r="D2774" i="2"/>
  <c r="J2773" i="2"/>
  <c r="I2773" i="2"/>
  <c r="D2773" i="2"/>
  <c r="J2772" i="2"/>
  <c r="I2772" i="2"/>
  <c r="D2772" i="2"/>
  <c r="J2771" i="2"/>
  <c r="I2771" i="2"/>
  <c r="D2771" i="2"/>
  <c r="J2770" i="2"/>
  <c r="I2770" i="2"/>
  <c r="D2770" i="2"/>
  <c r="J2769" i="2"/>
  <c r="I2769" i="2"/>
  <c r="D2769" i="2"/>
  <c r="J2768" i="2"/>
  <c r="I2768" i="2"/>
  <c r="D2768" i="2"/>
  <c r="J2767" i="2"/>
  <c r="I2767" i="2"/>
  <c r="D2767" i="2"/>
  <c r="J2766" i="2"/>
  <c r="I2766" i="2"/>
  <c r="D2766" i="2"/>
  <c r="J2765" i="2"/>
  <c r="I2765" i="2"/>
  <c r="D2765" i="2"/>
  <c r="J2764" i="2"/>
  <c r="I2764" i="2"/>
  <c r="D2764" i="2"/>
  <c r="J2763" i="2"/>
  <c r="I2763" i="2"/>
  <c r="D2763" i="2"/>
  <c r="J2760" i="2"/>
  <c r="J2756" i="2"/>
  <c r="I2756" i="2"/>
  <c r="D2756" i="2"/>
  <c r="J2755" i="2"/>
  <c r="I2755" i="2"/>
  <c r="D2755" i="2"/>
  <c r="J2754" i="2"/>
  <c r="I2754" i="2"/>
  <c r="D2754" i="2"/>
  <c r="J2753" i="2"/>
  <c r="I2753" i="2"/>
  <c r="D2753" i="2"/>
  <c r="J2752" i="2"/>
  <c r="I2752" i="2"/>
  <c r="D2752" i="2"/>
  <c r="J2751" i="2"/>
  <c r="I2751" i="2"/>
  <c r="D2751" i="2"/>
  <c r="J2750" i="2"/>
  <c r="I2750" i="2"/>
  <c r="D2750" i="2"/>
  <c r="J2749" i="2"/>
  <c r="I2749" i="2"/>
  <c r="D2749" i="2"/>
  <c r="J2748" i="2"/>
  <c r="I2748" i="2"/>
  <c r="D2748" i="2"/>
  <c r="J2747" i="2"/>
  <c r="I2747" i="2"/>
  <c r="D2747" i="2"/>
  <c r="J2746" i="2"/>
  <c r="I2746" i="2"/>
  <c r="D2746" i="2"/>
  <c r="J2745" i="2"/>
  <c r="I2745" i="2"/>
  <c r="D2745" i="2"/>
  <c r="J2744" i="2"/>
  <c r="I2744" i="2"/>
  <c r="D2744" i="2"/>
  <c r="J2743" i="2"/>
  <c r="I2743" i="2"/>
  <c r="D2743" i="2"/>
  <c r="J2742" i="2"/>
  <c r="I2742" i="2"/>
  <c r="D2742" i="2"/>
  <c r="J2739" i="2"/>
  <c r="J2735" i="2"/>
  <c r="I2735" i="2"/>
  <c r="D2735" i="2"/>
  <c r="J2734" i="2"/>
  <c r="I2734" i="2"/>
  <c r="D2734" i="2"/>
  <c r="J2733" i="2"/>
  <c r="I2733" i="2"/>
  <c r="D2733" i="2"/>
  <c r="J2732" i="2"/>
  <c r="I2732" i="2"/>
  <c r="D2732" i="2"/>
  <c r="J2731" i="2"/>
  <c r="I2731" i="2"/>
  <c r="D2731" i="2"/>
  <c r="J2730" i="2"/>
  <c r="I2730" i="2"/>
  <c r="D2730" i="2"/>
  <c r="J2729" i="2"/>
  <c r="I2729" i="2"/>
  <c r="D2729" i="2"/>
  <c r="J2728" i="2"/>
  <c r="I2728" i="2"/>
  <c r="D2728" i="2"/>
  <c r="J2727" i="2"/>
  <c r="I2727" i="2"/>
  <c r="D2727" i="2"/>
  <c r="J2726" i="2"/>
  <c r="I2726" i="2"/>
  <c r="D2726" i="2"/>
  <c r="J2725" i="2"/>
  <c r="I2725" i="2"/>
  <c r="D2725" i="2"/>
  <c r="J2724" i="2"/>
  <c r="I2724" i="2"/>
  <c r="D2724" i="2"/>
  <c r="J2723" i="2"/>
  <c r="I2723" i="2"/>
  <c r="D2723" i="2"/>
  <c r="J2722" i="2"/>
  <c r="I2722" i="2"/>
  <c r="D2722" i="2"/>
  <c r="J2721" i="2"/>
  <c r="I2721" i="2"/>
  <c r="D2721" i="2"/>
  <c r="J2718" i="2"/>
  <c r="J2714" i="2"/>
  <c r="I2714" i="2"/>
  <c r="D2714" i="2"/>
  <c r="J2713" i="2"/>
  <c r="I2713" i="2"/>
  <c r="D2713" i="2"/>
  <c r="J2712" i="2"/>
  <c r="I2712" i="2"/>
  <c r="D2712" i="2"/>
  <c r="J2711" i="2"/>
  <c r="I2711" i="2"/>
  <c r="D2711" i="2"/>
  <c r="J2710" i="2"/>
  <c r="I2710" i="2"/>
  <c r="D2710" i="2"/>
  <c r="J2709" i="2"/>
  <c r="I2709" i="2"/>
  <c r="D2709" i="2"/>
  <c r="J2708" i="2"/>
  <c r="I2708" i="2"/>
  <c r="D2708" i="2"/>
  <c r="J2707" i="2"/>
  <c r="I2707" i="2"/>
  <c r="D2707" i="2"/>
  <c r="J2706" i="2"/>
  <c r="I2706" i="2"/>
  <c r="D2706" i="2"/>
  <c r="J2705" i="2"/>
  <c r="I2705" i="2"/>
  <c r="D2705" i="2"/>
  <c r="J2704" i="2"/>
  <c r="I2704" i="2"/>
  <c r="D2704" i="2"/>
  <c r="J2703" i="2"/>
  <c r="I2703" i="2"/>
  <c r="D2703" i="2"/>
  <c r="J2702" i="2"/>
  <c r="I2702" i="2"/>
  <c r="D2702" i="2"/>
  <c r="J2701" i="2"/>
  <c r="I2701" i="2"/>
  <c r="D2701" i="2"/>
  <c r="J2700" i="2"/>
  <c r="I2700" i="2"/>
  <c r="D2700" i="2"/>
  <c r="J2697" i="2"/>
  <c r="J2693" i="2"/>
  <c r="I2693" i="2"/>
  <c r="D2693" i="2"/>
  <c r="J2692" i="2"/>
  <c r="I2692" i="2"/>
  <c r="D2692" i="2"/>
  <c r="J2691" i="2"/>
  <c r="I2691" i="2"/>
  <c r="D2691" i="2"/>
  <c r="J2690" i="2"/>
  <c r="I2690" i="2"/>
  <c r="D2690" i="2"/>
  <c r="J2689" i="2"/>
  <c r="I2689" i="2"/>
  <c r="D2689" i="2"/>
  <c r="J2688" i="2"/>
  <c r="I2688" i="2"/>
  <c r="D2688" i="2"/>
  <c r="J2687" i="2"/>
  <c r="I2687" i="2"/>
  <c r="D2687" i="2"/>
  <c r="J2686" i="2"/>
  <c r="I2686" i="2"/>
  <c r="D2686" i="2"/>
  <c r="J2685" i="2"/>
  <c r="I2685" i="2"/>
  <c r="D2685" i="2"/>
  <c r="J2684" i="2"/>
  <c r="I2684" i="2"/>
  <c r="D2684" i="2"/>
  <c r="J2683" i="2"/>
  <c r="I2683" i="2"/>
  <c r="D2683" i="2"/>
  <c r="J2682" i="2"/>
  <c r="I2682" i="2"/>
  <c r="D2682" i="2"/>
  <c r="J2681" i="2"/>
  <c r="I2681" i="2"/>
  <c r="D2681" i="2"/>
  <c r="J2680" i="2"/>
  <c r="I2680" i="2"/>
  <c r="D2680" i="2"/>
  <c r="J2679" i="2"/>
  <c r="I2679" i="2"/>
  <c r="D2679" i="2"/>
  <c r="J2676" i="2"/>
  <c r="J2672" i="2"/>
  <c r="I2672" i="2"/>
  <c r="D2672" i="2"/>
  <c r="J2671" i="2"/>
  <c r="I2671" i="2"/>
  <c r="D2671" i="2"/>
  <c r="J2670" i="2"/>
  <c r="I2670" i="2"/>
  <c r="D2670" i="2"/>
  <c r="J2669" i="2"/>
  <c r="I2669" i="2"/>
  <c r="D2669" i="2"/>
  <c r="J2668" i="2"/>
  <c r="I2668" i="2"/>
  <c r="D2668" i="2"/>
  <c r="J2667" i="2"/>
  <c r="I2667" i="2"/>
  <c r="D2667" i="2"/>
  <c r="J2666" i="2"/>
  <c r="I2666" i="2"/>
  <c r="D2666" i="2"/>
  <c r="J2665" i="2"/>
  <c r="I2665" i="2"/>
  <c r="D2665" i="2"/>
  <c r="J2664" i="2"/>
  <c r="I2664" i="2"/>
  <c r="D2664" i="2"/>
  <c r="J2663" i="2"/>
  <c r="I2663" i="2"/>
  <c r="D2663" i="2"/>
  <c r="J2662" i="2"/>
  <c r="I2662" i="2"/>
  <c r="D2662" i="2"/>
  <c r="J2661" i="2"/>
  <c r="I2661" i="2"/>
  <c r="D2661" i="2"/>
  <c r="J2660" i="2"/>
  <c r="I2660" i="2"/>
  <c r="D2660" i="2"/>
  <c r="J2659" i="2"/>
  <c r="I2659" i="2"/>
  <c r="D2659" i="2"/>
  <c r="J2658" i="2"/>
  <c r="I2658" i="2"/>
  <c r="D2658" i="2"/>
  <c r="J2655" i="2"/>
  <c r="J2651" i="2"/>
  <c r="I2651" i="2"/>
  <c r="D2651" i="2"/>
  <c r="J2650" i="2"/>
  <c r="I2650" i="2"/>
  <c r="D2650" i="2"/>
  <c r="J2649" i="2"/>
  <c r="I2649" i="2"/>
  <c r="D2649" i="2"/>
  <c r="J2648" i="2"/>
  <c r="I2648" i="2"/>
  <c r="D2648" i="2"/>
  <c r="J2647" i="2"/>
  <c r="I2647" i="2"/>
  <c r="D2647" i="2"/>
  <c r="J2646" i="2"/>
  <c r="I2646" i="2"/>
  <c r="D2646" i="2"/>
  <c r="J2645" i="2"/>
  <c r="I2645" i="2"/>
  <c r="D2645" i="2"/>
  <c r="J2644" i="2"/>
  <c r="I2644" i="2"/>
  <c r="D2644" i="2"/>
  <c r="J2643" i="2"/>
  <c r="I2643" i="2"/>
  <c r="D2643" i="2"/>
  <c r="J2642" i="2"/>
  <c r="I2642" i="2"/>
  <c r="D2642" i="2"/>
  <c r="J2641" i="2"/>
  <c r="I2641" i="2"/>
  <c r="D2641" i="2"/>
  <c r="J2640" i="2"/>
  <c r="I2640" i="2"/>
  <c r="D2640" i="2"/>
  <c r="J2639" i="2"/>
  <c r="I2639" i="2"/>
  <c r="D2639" i="2"/>
  <c r="J2638" i="2"/>
  <c r="I2638" i="2"/>
  <c r="D2638" i="2"/>
  <c r="J2637" i="2"/>
  <c r="I2637" i="2"/>
  <c r="D2637" i="2"/>
  <c r="J2634" i="2"/>
  <c r="J2630" i="2"/>
  <c r="I2630" i="2"/>
  <c r="D2630" i="2"/>
  <c r="J2629" i="2"/>
  <c r="I2629" i="2"/>
  <c r="D2629" i="2"/>
  <c r="J2628" i="2"/>
  <c r="I2628" i="2"/>
  <c r="D2628" i="2"/>
  <c r="J2627" i="2"/>
  <c r="I2627" i="2"/>
  <c r="D2627" i="2"/>
  <c r="J2626" i="2"/>
  <c r="I2626" i="2"/>
  <c r="D2626" i="2"/>
  <c r="J2625" i="2"/>
  <c r="I2625" i="2"/>
  <c r="D2625" i="2"/>
  <c r="J2624" i="2"/>
  <c r="I2624" i="2"/>
  <c r="D2624" i="2"/>
  <c r="J2623" i="2"/>
  <c r="I2623" i="2"/>
  <c r="D2623" i="2"/>
  <c r="J2622" i="2"/>
  <c r="I2622" i="2"/>
  <c r="D2622" i="2"/>
  <c r="J2621" i="2"/>
  <c r="I2621" i="2"/>
  <c r="D2621" i="2"/>
  <c r="J2620" i="2"/>
  <c r="I2620" i="2"/>
  <c r="D2620" i="2"/>
  <c r="J2619" i="2"/>
  <c r="I2619" i="2"/>
  <c r="D2619" i="2"/>
  <c r="J2618" i="2"/>
  <c r="I2618" i="2"/>
  <c r="D2618" i="2"/>
  <c r="J2617" i="2"/>
  <c r="I2617" i="2"/>
  <c r="D2617" i="2"/>
  <c r="J2616" i="2"/>
  <c r="I2616" i="2"/>
  <c r="D2616" i="2"/>
  <c r="J2613" i="2"/>
  <c r="J2609" i="2"/>
  <c r="I2609" i="2"/>
  <c r="D2609" i="2"/>
  <c r="J2608" i="2"/>
  <c r="I2608" i="2"/>
  <c r="D2608" i="2"/>
  <c r="J2607" i="2"/>
  <c r="I2607" i="2"/>
  <c r="D2607" i="2"/>
  <c r="J2606" i="2"/>
  <c r="I2606" i="2"/>
  <c r="D2606" i="2"/>
  <c r="J2605" i="2"/>
  <c r="I2605" i="2"/>
  <c r="D2605" i="2"/>
  <c r="J2604" i="2"/>
  <c r="I2604" i="2"/>
  <c r="D2604" i="2"/>
  <c r="J2603" i="2"/>
  <c r="I2603" i="2"/>
  <c r="D2603" i="2"/>
  <c r="J2602" i="2"/>
  <c r="I2602" i="2"/>
  <c r="D2602" i="2"/>
  <c r="J2601" i="2"/>
  <c r="I2601" i="2"/>
  <c r="D2601" i="2"/>
  <c r="J2600" i="2"/>
  <c r="I2600" i="2"/>
  <c r="D2600" i="2"/>
  <c r="J2599" i="2"/>
  <c r="I2599" i="2"/>
  <c r="D2599" i="2"/>
  <c r="J2598" i="2"/>
  <c r="I2598" i="2"/>
  <c r="D2598" i="2"/>
  <c r="J2597" i="2"/>
  <c r="I2597" i="2"/>
  <c r="D2597" i="2"/>
  <c r="J2596" i="2"/>
  <c r="I2596" i="2"/>
  <c r="D2596" i="2"/>
  <c r="J2595" i="2"/>
  <c r="I2595" i="2"/>
  <c r="D2595" i="2"/>
  <c r="J2592" i="2"/>
  <c r="J2588" i="2"/>
  <c r="I2588" i="2"/>
  <c r="D2588" i="2"/>
  <c r="J2587" i="2"/>
  <c r="I2587" i="2"/>
  <c r="D2587" i="2"/>
  <c r="J2586" i="2"/>
  <c r="I2586" i="2"/>
  <c r="D2586" i="2"/>
  <c r="J2585" i="2"/>
  <c r="I2585" i="2"/>
  <c r="D2585" i="2"/>
  <c r="J2584" i="2"/>
  <c r="I2584" i="2"/>
  <c r="D2584" i="2"/>
  <c r="J2583" i="2"/>
  <c r="I2583" i="2"/>
  <c r="D2583" i="2"/>
  <c r="J2582" i="2"/>
  <c r="I2582" i="2"/>
  <c r="D2582" i="2"/>
  <c r="J2581" i="2"/>
  <c r="I2581" i="2"/>
  <c r="D2581" i="2"/>
  <c r="J2580" i="2"/>
  <c r="I2580" i="2"/>
  <c r="D2580" i="2"/>
  <c r="J2579" i="2"/>
  <c r="I2579" i="2"/>
  <c r="D2579" i="2"/>
  <c r="J2578" i="2"/>
  <c r="I2578" i="2"/>
  <c r="D2578" i="2"/>
  <c r="J2577" i="2"/>
  <c r="I2577" i="2"/>
  <c r="D2577" i="2"/>
  <c r="J2576" i="2"/>
  <c r="I2576" i="2"/>
  <c r="D2576" i="2"/>
  <c r="J2575" i="2"/>
  <c r="I2575" i="2"/>
  <c r="D2575" i="2"/>
  <c r="J2574" i="2"/>
  <c r="I2574" i="2"/>
  <c r="D2574" i="2"/>
  <c r="J2571" i="2"/>
  <c r="J2567" i="2"/>
  <c r="I2567" i="2"/>
  <c r="D2567" i="2"/>
  <c r="J2566" i="2"/>
  <c r="I2566" i="2"/>
  <c r="D2566" i="2"/>
  <c r="J2565" i="2"/>
  <c r="I2565" i="2"/>
  <c r="D2565" i="2"/>
  <c r="J2564" i="2"/>
  <c r="I2564" i="2"/>
  <c r="D2564" i="2"/>
  <c r="J2563" i="2"/>
  <c r="I2563" i="2"/>
  <c r="D2563" i="2"/>
  <c r="J2562" i="2"/>
  <c r="I2562" i="2"/>
  <c r="D2562" i="2"/>
  <c r="J2561" i="2"/>
  <c r="I2561" i="2"/>
  <c r="D2561" i="2"/>
  <c r="J2560" i="2"/>
  <c r="I2560" i="2"/>
  <c r="D2560" i="2"/>
  <c r="J2559" i="2"/>
  <c r="I2559" i="2"/>
  <c r="D2559" i="2"/>
  <c r="J2558" i="2"/>
  <c r="I2558" i="2"/>
  <c r="D2558" i="2"/>
  <c r="J2557" i="2"/>
  <c r="I2557" i="2"/>
  <c r="D2557" i="2"/>
  <c r="J2556" i="2"/>
  <c r="I2556" i="2"/>
  <c r="D2556" i="2"/>
  <c r="J2555" i="2"/>
  <c r="I2555" i="2"/>
  <c r="D2555" i="2"/>
  <c r="J2554" i="2"/>
  <c r="I2554" i="2"/>
  <c r="D2554" i="2"/>
  <c r="J2553" i="2"/>
  <c r="I2553" i="2"/>
  <c r="D2553" i="2"/>
  <c r="J2550" i="2"/>
  <c r="J2546" i="2"/>
  <c r="I2546" i="2"/>
  <c r="D2546" i="2"/>
  <c r="J2545" i="2"/>
  <c r="I2545" i="2"/>
  <c r="D2545" i="2"/>
  <c r="J2544" i="2"/>
  <c r="I2544" i="2"/>
  <c r="D2544" i="2"/>
  <c r="J2543" i="2"/>
  <c r="I2543" i="2"/>
  <c r="D2543" i="2"/>
  <c r="J2542" i="2"/>
  <c r="I2542" i="2"/>
  <c r="D2542" i="2"/>
  <c r="J2541" i="2"/>
  <c r="I2541" i="2"/>
  <c r="D2541" i="2"/>
  <c r="J2540" i="2"/>
  <c r="I2540" i="2"/>
  <c r="D2540" i="2"/>
  <c r="J2539" i="2"/>
  <c r="I2539" i="2"/>
  <c r="D2539" i="2"/>
  <c r="J2538" i="2"/>
  <c r="I2538" i="2"/>
  <c r="D2538" i="2"/>
  <c r="J2537" i="2"/>
  <c r="I2537" i="2"/>
  <c r="D2537" i="2"/>
  <c r="J2536" i="2"/>
  <c r="I2536" i="2"/>
  <c r="D2536" i="2"/>
  <c r="J2535" i="2"/>
  <c r="I2535" i="2"/>
  <c r="D2535" i="2"/>
  <c r="J2534" i="2"/>
  <c r="I2534" i="2"/>
  <c r="D2534" i="2"/>
  <c r="J2533" i="2"/>
  <c r="I2533" i="2"/>
  <c r="D2533" i="2"/>
  <c r="J2532" i="2"/>
  <c r="I2532" i="2"/>
  <c r="D2532" i="2"/>
  <c r="J2529" i="2"/>
  <c r="J2525" i="2"/>
  <c r="I2525" i="2"/>
  <c r="D2525" i="2"/>
  <c r="J2524" i="2"/>
  <c r="I2524" i="2"/>
  <c r="D2524" i="2"/>
  <c r="J2523" i="2"/>
  <c r="I2523" i="2"/>
  <c r="D2523" i="2"/>
  <c r="J2522" i="2"/>
  <c r="I2522" i="2"/>
  <c r="D2522" i="2"/>
  <c r="J2521" i="2"/>
  <c r="I2521" i="2"/>
  <c r="D2521" i="2"/>
  <c r="J2520" i="2"/>
  <c r="I2520" i="2"/>
  <c r="D2520" i="2"/>
  <c r="J2519" i="2"/>
  <c r="I2519" i="2"/>
  <c r="D2519" i="2"/>
  <c r="J2518" i="2"/>
  <c r="I2518" i="2"/>
  <c r="D2518" i="2"/>
  <c r="J2517" i="2"/>
  <c r="I2517" i="2"/>
  <c r="D2517" i="2"/>
  <c r="J2516" i="2"/>
  <c r="I2516" i="2"/>
  <c r="D2516" i="2"/>
  <c r="J2515" i="2"/>
  <c r="I2515" i="2"/>
  <c r="D2515" i="2"/>
  <c r="J2514" i="2"/>
  <c r="I2514" i="2"/>
  <c r="D2514" i="2"/>
  <c r="J2513" i="2"/>
  <c r="I2513" i="2"/>
  <c r="D2513" i="2"/>
  <c r="J2512" i="2"/>
  <c r="I2512" i="2"/>
  <c r="D2512" i="2"/>
  <c r="J2511" i="2"/>
  <c r="I2511" i="2"/>
  <c r="D2511" i="2"/>
  <c r="J2508" i="2"/>
  <c r="J2504" i="2"/>
  <c r="I2504" i="2"/>
  <c r="D2504" i="2"/>
  <c r="J2503" i="2"/>
  <c r="I2503" i="2"/>
  <c r="D2503" i="2"/>
  <c r="J2502" i="2"/>
  <c r="I2502" i="2"/>
  <c r="D2502" i="2"/>
  <c r="J2501" i="2"/>
  <c r="I2501" i="2"/>
  <c r="D2501" i="2"/>
  <c r="J2500" i="2"/>
  <c r="I2500" i="2"/>
  <c r="D2500" i="2"/>
  <c r="J2499" i="2"/>
  <c r="I2499" i="2"/>
  <c r="D2499" i="2"/>
  <c r="J2498" i="2"/>
  <c r="I2498" i="2"/>
  <c r="D2498" i="2"/>
  <c r="J2497" i="2"/>
  <c r="I2497" i="2"/>
  <c r="D2497" i="2"/>
  <c r="J2496" i="2"/>
  <c r="I2496" i="2"/>
  <c r="D2496" i="2"/>
  <c r="J2495" i="2"/>
  <c r="I2495" i="2"/>
  <c r="D2495" i="2"/>
  <c r="J2494" i="2"/>
  <c r="I2494" i="2"/>
  <c r="D2494" i="2"/>
  <c r="J2493" i="2"/>
  <c r="I2493" i="2"/>
  <c r="D2493" i="2"/>
  <c r="J2492" i="2"/>
  <c r="I2492" i="2"/>
  <c r="D2492" i="2"/>
  <c r="J2491" i="2"/>
  <c r="I2491" i="2"/>
  <c r="D2491" i="2"/>
  <c r="J2490" i="2"/>
  <c r="I2490" i="2"/>
  <c r="D2490" i="2"/>
  <c r="J2487" i="2"/>
  <c r="J2483" i="2"/>
  <c r="I2483" i="2"/>
  <c r="D2483" i="2"/>
  <c r="J2482" i="2"/>
  <c r="I2482" i="2"/>
  <c r="D2482" i="2"/>
  <c r="J2481" i="2"/>
  <c r="I2481" i="2"/>
  <c r="D2481" i="2"/>
  <c r="J2480" i="2"/>
  <c r="I2480" i="2"/>
  <c r="D2480" i="2"/>
  <c r="J2479" i="2"/>
  <c r="I2479" i="2"/>
  <c r="D2479" i="2"/>
  <c r="J2478" i="2"/>
  <c r="I2478" i="2"/>
  <c r="D2478" i="2"/>
  <c r="J2477" i="2"/>
  <c r="I2477" i="2"/>
  <c r="D2477" i="2"/>
  <c r="J2476" i="2"/>
  <c r="I2476" i="2"/>
  <c r="D2476" i="2"/>
  <c r="J2475" i="2"/>
  <c r="I2475" i="2"/>
  <c r="D2475" i="2"/>
  <c r="J2474" i="2"/>
  <c r="I2474" i="2"/>
  <c r="D2474" i="2"/>
  <c r="J2473" i="2"/>
  <c r="I2473" i="2"/>
  <c r="D2473" i="2"/>
  <c r="J2472" i="2"/>
  <c r="I2472" i="2"/>
  <c r="D2472" i="2"/>
  <c r="J2471" i="2"/>
  <c r="I2471" i="2"/>
  <c r="D2471" i="2"/>
  <c r="J2470" i="2"/>
  <c r="I2470" i="2"/>
  <c r="D2470" i="2"/>
  <c r="J2469" i="2"/>
  <c r="I2469" i="2"/>
  <c r="D2469" i="2"/>
  <c r="J2466" i="2"/>
  <c r="J2462" i="2"/>
  <c r="I2462" i="2"/>
  <c r="D2462" i="2"/>
  <c r="J2461" i="2"/>
  <c r="I2461" i="2"/>
  <c r="D2461" i="2"/>
  <c r="J2460" i="2"/>
  <c r="I2460" i="2"/>
  <c r="D2460" i="2"/>
  <c r="J2459" i="2"/>
  <c r="I2459" i="2"/>
  <c r="D2459" i="2"/>
  <c r="J2458" i="2"/>
  <c r="I2458" i="2"/>
  <c r="D2458" i="2"/>
  <c r="J2457" i="2"/>
  <c r="I2457" i="2"/>
  <c r="D2457" i="2"/>
  <c r="J2456" i="2"/>
  <c r="I2456" i="2"/>
  <c r="D2456" i="2"/>
  <c r="J2455" i="2"/>
  <c r="I2455" i="2"/>
  <c r="D2455" i="2"/>
  <c r="J2454" i="2"/>
  <c r="I2454" i="2"/>
  <c r="D2454" i="2"/>
  <c r="J2453" i="2"/>
  <c r="I2453" i="2"/>
  <c r="D2453" i="2"/>
  <c r="J2452" i="2"/>
  <c r="I2452" i="2"/>
  <c r="D2452" i="2"/>
  <c r="J2451" i="2"/>
  <c r="I2451" i="2"/>
  <c r="D2451" i="2"/>
  <c r="J2450" i="2"/>
  <c r="I2450" i="2"/>
  <c r="D2450" i="2"/>
  <c r="J2449" i="2"/>
  <c r="I2449" i="2"/>
  <c r="D2449" i="2"/>
  <c r="J2448" i="2"/>
  <c r="I2448" i="2"/>
  <c r="D2448" i="2"/>
  <c r="J2445" i="2"/>
  <c r="J2441" i="2"/>
  <c r="I2441" i="2"/>
  <c r="D2441" i="2"/>
  <c r="J2440" i="2"/>
  <c r="I2440" i="2"/>
  <c r="D2440" i="2"/>
  <c r="J2439" i="2"/>
  <c r="I2439" i="2"/>
  <c r="D2439" i="2"/>
  <c r="J2438" i="2"/>
  <c r="I2438" i="2"/>
  <c r="D2438" i="2"/>
  <c r="J2437" i="2"/>
  <c r="I2437" i="2"/>
  <c r="D2437" i="2"/>
  <c r="J2436" i="2"/>
  <c r="I2436" i="2"/>
  <c r="D2436" i="2"/>
  <c r="J2435" i="2"/>
  <c r="I2435" i="2"/>
  <c r="D2435" i="2"/>
  <c r="J2434" i="2"/>
  <c r="I2434" i="2"/>
  <c r="D2434" i="2"/>
  <c r="J2433" i="2"/>
  <c r="I2433" i="2"/>
  <c r="D2433" i="2"/>
  <c r="J2432" i="2"/>
  <c r="I2432" i="2"/>
  <c r="D2432" i="2"/>
  <c r="J2431" i="2"/>
  <c r="I2431" i="2"/>
  <c r="D2431" i="2"/>
  <c r="J2430" i="2"/>
  <c r="I2430" i="2"/>
  <c r="D2430" i="2"/>
  <c r="J2429" i="2"/>
  <c r="I2429" i="2"/>
  <c r="D2429" i="2"/>
  <c r="J2428" i="2"/>
  <c r="I2428" i="2"/>
  <c r="D2428" i="2"/>
  <c r="J2427" i="2"/>
  <c r="I2427" i="2"/>
  <c r="D2427" i="2"/>
  <c r="J2424" i="2"/>
  <c r="J2420" i="2"/>
  <c r="I2420" i="2"/>
  <c r="D2420" i="2"/>
  <c r="J2419" i="2"/>
  <c r="I2419" i="2"/>
  <c r="D2419" i="2"/>
  <c r="J2418" i="2"/>
  <c r="I2418" i="2"/>
  <c r="D2418" i="2"/>
  <c r="J2417" i="2"/>
  <c r="I2417" i="2"/>
  <c r="D2417" i="2"/>
  <c r="J2416" i="2"/>
  <c r="I2416" i="2"/>
  <c r="D2416" i="2"/>
  <c r="J2415" i="2"/>
  <c r="I2415" i="2"/>
  <c r="D2415" i="2"/>
  <c r="J2414" i="2"/>
  <c r="I2414" i="2"/>
  <c r="D2414" i="2"/>
  <c r="J2413" i="2"/>
  <c r="I2413" i="2"/>
  <c r="D2413" i="2"/>
  <c r="J2412" i="2"/>
  <c r="I2412" i="2"/>
  <c r="D2412" i="2"/>
  <c r="J2411" i="2"/>
  <c r="I2411" i="2"/>
  <c r="D2411" i="2"/>
  <c r="J2410" i="2"/>
  <c r="I2410" i="2"/>
  <c r="D2410" i="2"/>
  <c r="J2409" i="2"/>
  <c r="I2409" i="2"/>
  <c r="D2409" i="2"/>
  <c r="J2408" i="2"/>
  <c r="I2408" i="2"/>
  <c r="D2408" i="2"/>
  <c r="J2407" i="2"/>
  <c r="I2407" i="2"/>
  <c r="D2407" i="2"/>
  <c r="J2406" i="2"/>
  <c r="I2406" i="2"/>
  <c r="D2406" i="2"/>
  <c r="J2403" i="2"/>
  <c r="J2399" i="2"/>
  <c r="I2399" i="2"/>
  <c r="D2399" i="2"/>
  <c r="J2398" i="2"/>
  <c r="I2398" i="2"/>
  <c r="D2398" i="2"/>
  <c r="J2397" i="2"/>
  <c r="I2397" i="2"/>
  <c r="D2397" i="2"/>
  <c r="J2396" i="2"/>
  <c r="I2396" i="2"/>
  <c r="D2396" i="2"/>
  <c r="J2395" i="2"/>
  <c r="I2395" i="2"/>
  <c r="D2395" i="2"/>
  <c r="J2394" i="2"/>
  <c r="I2394" i="2"/>
  <c r="D2394" i="2"/>
  <c r="J2393" i="2"/>
  <c r="I2393" i="2"/>
  <c r="D2393" i="2"/>
  <c r="J2392" i="2"/>
  <c r="I2392" i="2"/>
  <c r="D2392" i="2"/>
  <c r="J2391" i="2"/>
  <c r="I2391" i="2"/>
  <c r="D2391" i="2"/>
  <c r="J2390" i="2"/>
  <c r="I2390" i="2"/>
  <c r="D2390" i="2"/>
  <c r="J2389" i="2"/>
  <c r="I2389" i="2"/>
  <c r="D2389" i="2"/>
  <c r="J2388" i="2"/>
  <c r="I2388" i="2"/>
  <c r="D2388" i="2"/>
  <c r="J2387" i="2"/>
  <c r="I2387" i="2"/>
  <c r="D2387" i="2"/>
  <c r="J2386" i="2"/>
  <c r="I2386" i="2"/>
  <c r="D2386" i="2"/>
  <c r="J2385" i="2"/>
  <c r="I2385" i="2"/>
  <c r="D2385" i="2"/>
  <c r="J2382" i="2"/>
  <c r="J2378" i="2"/>
  <c r="I2378" i="2"/>
  <c r="D2378" i="2"/>
  <c r="J2377" i="2"/>
  <c r="I2377" i="2"/>
  <c r="D2377" i="2"/>
  <c r="J2376" i="2"/>
  <c r="I2376" i="2"/>
  <c r="D2376" i="2"/>
  <c r="J2375" i="2"/>
  <c r="I2375" i="2"/>
  <c r="D2375" i="2"/>
  <c r="J2374" i="2"/>
  <c r="I2374" i="2"/>
  <c r="D2374" i="2"/>
  <c r="J2373" i="2"/>
  <c r="I2373" i="2"/>
  <c r="D2373" i="2"/>
  <c r="J2372" i="2"/>
  <c r="I2372" i="2"/>
  <c r="D2372" i="2"/>
  <c r="J2371" i="2"/>
  <c r="I2371" i="2"/>
  <c r="D2371" i="2"/>
  <c r="J2370" i="2"/>
  <c r="I2370" i="2"/>
  <c r="D2370" i="2"/>
  <c r="J2369" i="2"/>
  <c r="I2369" i="2"/>
  <c r="D2369" i="2"/>
  <c r="J2368" i="2"/>
  <c r="I2368" i="2"/>
  <c r="D2368" i="2"/>
  <c r="J2367" i="2"/>
  <c r="I2367" i="2"/>
  <c r="D2367" i="2"/>
  <c r="J2366" i="2"/>
  <c r="I2366" i="2"/>
  <c r="D2366" i="2"/>
  <c r="J2365" i="2"/>
  <c r="I2365" i="2"/>
  <c r="D2365" i="2"/>
  <c r="J2364" i="2"/>
  <c r="I2364" i="2"/>
  <c r="D2364" i="2"/>
  <c r="J2361" i="2"/>
  <c r="J2357" i="2"/>
  <c r="I2357" i="2"/>
  <c r="D2357" i="2"/>
  <c r="J2356" i="2"/>
  <c r="I2356" i="2"/>
  <c r="D2356" i="2"/>
  <c r="J2355" i="2"/>
  <c r="I2355" i="2"/>
  <c r="D2355" i="2"/>
  <c r="J2354" i="2"/>
  <c r="I2354" i="2"/>
  <c r="D2354" i="2"/>
  <c r="J2353" i="2"/>
  <c r="I2353" i="2"/>
  <c r="D2353" i="2"/>
  <c r="J2352" i="2"/>
  <c r="I2352" i="2"/>
  <c r="D2352" i="2"/>
  <c r="J2351" i="2"/>
  <c r="I2351" i="2"/>
  <c r="D2351" i="2"/>
  <c r="J2350" i="2"/>
  <c r="I2350" i="2"/>
  <c r="D2350" i="2"/>
  <c r="J2349" i="2"/>
  <c r="I2349" i="2"/>
  <c r="D2349" i="2"/>
  <c r="J2348" i="2"/>
  <c r="I2348" i="2"/>
  <c r="D2348" i="2"/>
  <c r="J2347" i="2"/>
  <c r="I2347" i="2"/>
  <c r="D2347" i="2"/>
  <c r="J2346" i="2"/>
  <c r="I2346" i="2"/>
  <c r="D2346" i="2"/>
  <c r="J2345" i="2"/>
  <c r="I2345" i="2"/>
  <c r="D2345" i="2"/>
  <c r="J2344" i="2"/>
  <c r="I2344" i="2"/>
  <c r="D2344" i="2"/>
  <c r="J2343" i="2"/>
  <c r="I2343" i="2"/>
  <c r="D2343" i="2"/>
  <c r="J2340" i="2"/>
  <c r="J2336" i="2"/>
  <c r="I2336" i="2"/>
  <c r="D2336" i="2"/>
  <c r="J2335" i="2"/>
  <c r="I2335" i="2"/>
  <c r="D2335" i="2"/>
  <c r="J2334" i="2"/>
  <c r="I2334" i="2"/>
  <c r="D2334" i="2"/>
  <c r="J2333" i="2"/>
  <c r="I2333" i="2"/>
  <c r="D2333" i="2"/>
  <c r="J2332" i="2"/>
  <c r="I2332" i="2"/>
  <c r="D2332" i="2"/>
  <c r="J2331" i="2"/>
  <c r="I2331" i="2"/>
  <c r="D2331" i="2"/>
  <c r="J2330" i="2"/>
  <c r="I2330" i="2"/>
  <c r="D2330" i="2"/>
  <c r="J2329" i="2"/>
  <c r="I2329" i="2"/>
  <c r="D2329" i="2"/>
  <c r="J2328" i="2"/>
  <c r="I2328" i="2"/>
  <c r="D2328" i="2"/>
  <c r="J2327" i="2"/>
  <c r="I2327" i="2"/>
  <c r="D2327" i="2"/>
  <c r="J2326" i="2"/>
  <c r="I2326" i="2"/>
  <c r="D2326" i="2"/>
  <c r="J2325" i="2"/>
  <c r="I2325" i="2"/>
  <c r="D2325" i="2"/>
  <c r="J2324" i="2"/>
  <c r="I2324" i="2"/>
  <c r="D2324" i="2"/>
  <c r="J2323" i="2"/>
  <c r="I2323" i="2"/>
  <c r="D2323" i="2"/>
  <c r="J2322" i="2"/>
  <c r="I2322" i="2"/>
  <c r="D2322" i="2"/>
  <c r="J2319" i="2"/>
  <c r="J2315" i="2"/>
  <c r="I2315" i="2"/>
  <c r="D2315" i="2"/>
  <c r="J2314" i="2"/>
  <c r="I2314" i="2"/>
  <c r="D2314" i="2"/>
  <c r="J2313" i="2"/>
  <c r="I2313" i="2"/>
  <c r="D2313" i="2"/>
  <c r="J2312" i="2"/>
  <c r="I2312" i="2"/>
  <c r="D2312" i="2"/>
  <c r="J2311" i="2"/>
  <c r="I2311" i="2"/>
  <c r="D2311" i="2"/>
  <c r="J2310" i="2"/>
  <c r="I2310" i="2"/>
  <c r="D2310" i="2"/>
  <c r="J2309" i="2"/>
  <c r="I2309" i="2"/>
  <c r="D2309" i="2"/>
  <c r="J2308" i="2"/>
  <c r="I2308" i="2"/>
  <c r="D2308" i="2"/>
  <c r="J2307" i="2"/>
  <c r="I2307" i="2"/>
  <c r="D2307" i="2"/>
  <c r="J2306" i="2"/>
  <c r="I2306" i="2"/>
  <c r="D2306" i="2"/>
  <c r="J2305" i="2"/>
  <c r="I2305" i="2"/>
  <c r="D2305" i="2"/>
  <c r="J2304" i="2"/>
  <c r="I2304" i="2"/>
  <c r="D2304" i="2"/>
  <c r="J2303" i="2"/>
  <c r="I2303" i="2"/>
  <c r="D2303" i="2"/>
  <c r="J2302" i="2"/>
  <c r="I2302" i="2"/>
  <c r="D2302" i="2"/>
  <c r="J2301" i="2"/>
  <c r="I2301" i="2"/>
  <c r="D2301" i="2"/>
  <c r="J2298" i="2"/>
  <c r="J2294" i="2"/>
  <c r="I2294" i="2"/>
  <c r="D2294" i="2"/>
  <c r="J2293" i="2"/>
  <c r="I2293" i="2"/>
  <c r="D2293" i="2"/>
  <c r="J2292" i="2"/>
  <c r="I2292" i="2"/>
  <c r="D2292" i="2"/>
  <c r="J2291" i="2"/>
  <c r="I2291" i="2"/>
  <c r="D2291" i="2"/>
  <c r="J2290" i="2"/>
  <c r="I2290" i="2"/>
  <c r="D2290" i="2"/>
  <c r="J2289" i="2"/>
  <c r="I2289" i="2"/>
  <c r="D2289" i="2"/>
  <c r="J2288" i="2"/>
  <c r="I2288" i="2"/>
  <c r="D2288" i="2"/>
  <c r="J2287" i="2"/>
  <c r="I2287" i="2"/>
  <c r="D2287" i="2"/>
  <c r="J2286" i="2"/>
  <c r="I2286" i="2"/>
  <c r="D2286" i="2"/>
  <c r="J2285" i="2"/>
  <c r="I2285" i="2"/>
  <c r="D2285" i="2"/>
  <c r="J2284" i="2"/>
  <c r="I2284" i="2"/>
  <c r="D2284" i="2"/>
  <c r="J2283" i="2"/>
  <c r="I2283" i="2"/>
  <c r="D2283" i="2"/>
  <c r="J2282" i="2"/>
  <c r="I2282" i="2"/>
  <c r="D2282" i="2"/>
  <c r="J2281" i="2"/>
  <c r="I2281" i="2"/>
  <c r="D2281" i="2"/>
  <c r="J2280" i="2"/>
  <c r="I2280" i="2"/>
  <c r="D2280" i="2"/>
  <c r="J2277" i="2"/>
  <c r="J2273" i="2"/>
  <c r="I2273" i="2"/>
  <c r="D2273" i="2"/>
  <c r="J2272" i="2"/>
  <c r="I2272" i="2"/>
  <c r="D2272" i="2"/>
  <c r="J2271" i="2"/>
  <c r="I2271" i="2"/>
  <c r="D2271" i="2"/>
  <c r="J2270" i="2"/>
  <c r="I2270" i="2"/>
  <c r="D2270" i="2"/>
  <c r="J2269" i="2"/>
  <c r="I2269" i="2"/>
  <c r="D2269" i="2"/>
  <c r="J2268" i="2"/>
  <c r="I2268" i="2"/>
  <c r="D2268" i="2"/>
  <c r="J2267" i="2"/>
  <c r="I2267" i="2"/>
  <c r="D2267" i="2"/>
  <c r="J2266" i="2"/>
  <c r="I2266" i="2"/>
  <c r="D2266" i="2"/>
  <c r="J2265" i="2"/>
  <c r="I2265" i="2"/>
  <c r="D2265" i="2"/>
  <c r="J2264" i="2"/>
  <c r="I2264" i="2"/>
  <c r="D2264" i="2"/>
  <c r="J2263" i="2"/>
  <c r="I2263" i="2"/>
  <c r="D2263" i="2"/>
  <c r="J2262" i="2"/>
  <c r="I2262" i="2"/>
  <c r="D2262" i="2"/>
  <c r="J2261" i="2"/>
  <c r="I2261" i="2"/>
  <c r="D2261" i="2"/>
  <c r="J2260" i="2"/>
  <c r="I2260" i="2"/>
  <c r="D2260" i="2"/>
  <c r="J2259" i="2"/>
  <c r="I2259" i="2"/>
  <c r="D2259" i="2"/>
  <c r="J2256" i="2"/>
  <c r="J2252" i="2"/>
  <c r="I2252" i="2"/>
  <c r="D2252" i="2"/>
  <c r="J2251" i="2"/>
  <c r="I2251" i="2"/>
  <c r="D2251" i="2"/>
  <c r="J2250" i="2"/>
  <c r="I2250" i="2"/>
  <c r="D2250" i="2"/>
  <c r="J2249" i="2"/>
  <c r="I2249" i="2"/>
  <c r="D2249" i="2"/>
  <c r="J2248" i="2"/>
  <c r="I2248" i="2"/>
  <c r="D2248" i="2"/>
  <c r="J2247" i="2"/>
  <c r="I2247" i="2"/>
  <c r="D2247" i="2"/>
  <c r="J2246" i="2"/>
  <c r="I2246" i="2"/>
  <c r="D2246" i="2"/>
  <c r="J2245" i="2"/>
  <c r="I2245" i="2"/>
  <c r="D2245" i="2"/>
  <c r="J2244" i="2"/>
  <c r="I2244" i="2"/>
  <c r="D2244" i="2"/>
  <c r="J2243" i="2"/>
  <c r="I2243" i="2"/>
  <c r="D2243" i="2"/>
  <c r="J2242" i="2"/>
  <c r="I2242" i="2"/>
  <c r="D2242" i="2"/>
  <c r="J2241" i="2"/>
  <c r="I2241" i="2"/>
  <c r="D2241" i="2"/>
  <c r="J2240" i="2"/>
  <c r="I2240" i="2"/>
  <c r="D2240" i="2"/>
  <c r="J2239" i="2"/>
  <c r="I2239" i="2"/>
  <c r="D2239" i="2"/>
  <c r="J2238" i="2"/>
  <c r="I2238" i="2"/>
  <c r="D2238" i="2"/>
  <c r="J2235" i="2"/>
  <c r="J2231" i="2"/>
  <c r="I2231" i="2"/>
  <c r="D2231" i="2"/>
  <c r="J2230" i="2"/>
  <c r="I2230" i="2"/>
  <c r="D2230" i="2"/>
  <c r="J2229" i="2"/>
  <c r="I2229" i="2"/>
  <c r="D2229" i="2"/>
  <c r="J2228" i="2"/>
  <c r="I2228" i="2"/>
  <c r="D2228" i="2"/>
  <c r="J2227" i="2"/>
  <c r="I2227" i="2"/>
  <c r="D2227" i="2"/>
  <c r="J2226" i="2"/>
  <c r="I2226" i="2"/>
  <c r="D2226" i="2"/>
  <c r="J2225" i="2"/>
  <c r="I2225" i="2"/>
  <c r="D2225" i="2"/>
  <c r="J2224" i="2"/>
  <c r="I2224" i="2"/>
  <c r="D2224" i="2"/>
  <c r="J2223" i="2"/>
  <c r="I2223" i="2"/>
  <c r="D2223" i="2"/>
  <c r="J2222" i="2"/>
  <c r="I2222" i="2"/>
  <c r="D2222" i="2"/>
  <c r="J2221" i="2"/>
  <c r="I2221" i="2"/>
  <c r="D2221" i="2"/>
  <c r="J2220" i="2"/>
  <c r="I2220" i="2"/>
  <c r="D2220" i="2"/>
  <c r="J2219" i="2"/>
  <c r="I2219" i="2"/>
  <c r="D2219" i="2"/>
  <c r="J2218" i="2"/>
  <c r="I2218" i="2"/>
  <c r="D2218" i="2"/>
  <c r="J2217" i="2"/>
  <c r="I2217" i="2"/>
  <c r="D2217" i="2"/>
  <c r="J2214" i="2"/>
  <c r="J2210" i="2"/>
  <c r="I2210" i="2"/>
  <c r="D2210" i="2"/>
  <c r="J2209" i="2"/>
  <c r="I2209" i="2"/>
  <c r="D2209" i="2"/>
  <c r="J2208" i="2"/>
  <c r="I2208" i="2"/>
  <c r="D2208" i="2"/>
  <c r="J2207" i="2"/>
  <c r="I2207" i="2"/>
  <c r="D2207" i="2"/>
  <c r="J2206" i="2"/>
  <c r="I2206" i="2"/>
  <c r="D2206" i="2"/>
  <c r="J2205" i="2"/>
  <c r="I2205" i="2"/>
  <c r="D2205" i="2"/>
  <c r="J2204" i="2"/>
  <c r="I2204" i="2"/>
  <c r="D2204" i="2"/>
  <c r="J2203" i="2"/>
  <c r="I2203" i="2"/>
  <c r="D2203" i="2"/>
  <c r="J2202" i="2"/>
  <c r="I2202" i="2"/>
  <c r="D2202" i="2"/>
  <c r="J2201" i="2"/>
  <c r="I2201" i="2"/>
  <c r="D2201" i="2"/>
  <c r="J2200" i="2"/>
  <c r="I2200" i="2"/>
  <c r="D2200" i="2"/>
  <c r="J2199" i="2"/>
  <c r="I2199" i="2"/>
  <c r="D2199" i="2"/>
  <c r="J2198" i="2"/>
  <c r="I2198" i="2"/>
  <c r="D2198" i="2"/>
  <c r="J2197" i="2"/>
  <c r="I2197" i="2"/>
  <c r="D2197" i="2"/>
  <c r="J2196" i="2"/>
  <c r="I2196" i="2"/>
  <c r="D2196" i="2"/>
  <c r="J2193" i="2"/>
  <c r="J2189" i="2"/>
  <c r="I2189" i="2"/>
  <c r="D2189" i="2"/>
  <c r="J2188" i="2"/>
  <c r="I2188" i="2"/>
  <c r="D2188" i="2"/>
  <c r="J2187" i="2"/>
  <c r="I2187" i="2"/>
  <c r="D2187" i="2"/>
  <c r="J2186" i="2"/>
  <c r="I2186" i="2"/>
  <c r="D2186" i="2"/>
  <c r="J2185" i="2"/>
  <c r="I2185" i="2"/>
  <c r="D2185" i="2"/>
  <c r="J2184" i="2"/>
  <c r="I2184" i="2"/>
  <c r="D2184" i="2"/>
  <c r="J2183" i="2"/>
  <c r="I2183" i="2"/>
  <c r="D2183" i="2"/>
  <c r="J2182" i="2"/>
  <c r="I2182" i="2"/>
  <c r="D2182" i="2"/>
  <c r="J2181" i="2"/>
  <c r="I2181" i="2"/>
  <c r="D2181" i="2"/>
  <c r="J2180" i="2"/>
  <c r="I2180" i="2"/>
  <c r="D2180" i="2"/>
  <c r="J2179" i="2"/>
  <c r="I2179" i="2"/>
  <c r="D2179" i="2"/>
  <c r="J2178" i="2"/>
  <c r="I2178" i="2"/>
  <c r="D2178" i="2"/>
  <c r="J2177" i="2"/>
  <c r="I2177" i="2"/>
  <c r="D2177" i="2"/>
  <c r="J2176" i="2"/>
  <c r="I2176" i="2"/>
  <c r="D2176" i="2"/>
  <c r="J2175" i="2"/>
  <c r="I2175" i="2"/>
  <c r="D2175" i="2"/>
  <c r="J2172" i="2"/>
  <c r="J2168" i="2"/>
  <c r="I2168" i="2"/>
  <c r="D2168" i="2"/>
  <c r="J2167" i="2"/>
  <c r="I2167" i="2"/>
  <c r="D2167" i="2"/>
  <c r="J2166" i="2"/>
  <c r="I2166" i="2"/>
  <c r="D2166" i="2"/>
  <c r="J2165" i="2"/>
  <c r="I2165" i="2"/>
  <c r="D2165" i="2"/>
  <c r="J2164" i="2"/>
  <c r="I2164" i="2"/>
  <c r="D2164" i="2"/>
  <c r="J2163" i="2"/>
  <c r="I2163" i="2"/>
  <c r="D2163" i="2"/>
  <c r="J2162" i="2"/>
  <c r="I2162" i="2"/>
  <c r="D2162" i="2"/>
  <c r="J2161" i="2"/>
  <c r="I2161" i="2"/>
  <c r="D2161" i="2"/>
  <c r="J2160" i="2"/>
  <c r="I2160" i="2"/>
  <c r="D2160" i="2"/>
  <c r="J2159" i="2"/>
  <c r="I2159" i="2"/>
  <c r="D2159" i="2"/>
  <c r="J2158" i="2"/>
  <c r="I2158" i="2"/>
  <c r="D2158" i="2"/>
  <c r="J2157" i="2"/>
  <c r="I2157" i="2"/>
  <c r="D2157" i="2"/>
  <c r="J2156" i="2"/>
  <c r="I2156" i="2"/>
  <c r="D2156" i="2"/>
  <c r="J2155" i="2"/>
  <c r="I2155" i="2"/>
  <c r="D2155" i="2"/>
  <c r="J2154" i="2"/>
  <c r="I2154" i="2"/>
  <c r="D2154" i="2"/>
  <c r="J2151" i="2"/>
  <c r="J2147" i="2"/>
  <c r="I2147" i="2"/>
  <c r="D2147" i="2"/>
  <c r="J2146" i="2"/>
  <c r="I2146" i="2"/>
  <c r="D2146" i="2"/>
  <c r="J2145" i="2"/>
  <c r="I2145" i="2"/>
  <c r="D2145" i="2"/>
  <c r="J2144" i="2"/>
  <c r="I2144" i="2"/>
  <c r="D2144" i="2"/>
  <c r="J2143" i="2"/>
  <c r="I2143" i="2"/>
  <c r="D2143" i="2"/>
  <c r="J2142" i="2"/>
  <c r="I2142" i="2"/>
  <c r="D2142" i="2"/>
  <c r="J2141" i="2"/>
  <c r="I2141" i="2"/>
  <c r="D2141" i="2"/>
  <c r="J2140" i="2"/>
  <c r="I2140" i="2"/>
  <c r="D2140" i="2"/>
  <c r="J2139" i="2"/>
  <c r="I2139" i="2"/>
  <c r="D2139" i="2"/>
  <c r="J2138" i="2"/>
  <c r="I2138" i="2"/>
  <c r="D2138" i="2"/>
  <c r="J2137" i="2"/>
  <c r="I2137" i="2"/>
  <c r="D2137" i="2"/>
  <c r="J2136" i="2"/>
  <c r="I2136" i="2"/>
  <c r="D2136" i="2"/>
  <c r="J2135" i="2"/>
  <c r="I2135" i="2"/>
  <c r="D2135" i="2"/>
  <c r="J2134" i="2"/>
  <c r="I2134" i="2"/>
  <c r="D2134" i="2"/>
  <c r="J2133" i="2"/>
  <c r="I2133" i="2"/>
  <c r="D2133" i="2"/>
  <c r="J2130" i="2"/>
  <c r="J2126" i="2"/>
  <c r="I2126" i="2"/>
  <c r="D2126" i="2"/>
  <c r="J2125" i="2"/>
  <c r="I2125" i="2"/>
  <c r="D2125" i="2"/>
  <c r="J2124" i="2"/>
  <c r="I2124" i="2"/>
  <c r="D2124" i="2"/>
  <c r="J2123" i="2"/>
  <c r="I2123" i="2"/>
  <c r="D2123" i="2"/>
  <c r="J2122" i="2"/>
  <c r="I2122" i="2"/>
  <c r="D2122" i="2"/>
  <c r="J2121" i="2"/>
  <c r="I2121" i="2"/>
  <c r="D2121" i="2"/>
  <c r="J2120" i="2"/>
  <c r="I2120" i="2"/>
  <c r="D2120" i="2"/>
  <c r="J2119" i="2"/>
  <c r="I2119" i="2"/>
  <c r="D2119" i="2"/>
  <c r="J2118" i="2"/>
  <c r="I2118" i="2"/>
  <c r="D2118" i="2"/>
  <c r="J2117" i="2"/>
  <c r="I2117" i="2"/>
  <c r="D2117" i="2"/>
  <c r="J2116" i="2"/>
  <c r="I2116" i="2"/>
  <c r="D2116" i="2"/>
  <c r="J2115" i="2"/>
  <c r="I2115" i="2"/>
  <c r="D2115" i="2"/>
  <c r="J2114" i="2"/>
  <c r="I2114" i="2"/>
  <c r="D2114" i="2"/>
  <c r="J2113" i="2"/>
  <c r="I2113" i="2"/>
  <c r="D2113" i="2"/>
  <c r="J2112" i="2"/>
  <c r="I2112" i="2"/>
  <c r="D2112" i="2"/>
  <c r="J2109" i="2"/>
  <c r="J2105" i="2"/>
  <c r="I2105" i="2"/>
  <c r="D2105" i="2"/>
  <c r="J2104" i="2"/>
  <c r="I2104" i="2"/>
  <c r="D2104" i="2"/>
  <c r="J2103" i="2"/>
  <c r="I2103" i="2"/>
  <c r="D2103" i="2"/>
  <c r="J2102" i="2"/>
  <c r="I2102" i="2"/>
  <c r="D2102" i="2"/>
  <c r="J2101" i="2"/>
  <c r="I2101" i="2"/>
  <c r="D2101" i="2"/>
  <c r="J2100" i="2"/>
  <c r="I2100" i="2"/>
  <c r="D2100" i="2"/>
  <c r="J2099" i="2"/>
  <c r="I2099" i="2"/>
  <c r="D2099" i="2"/>
  <c r="J2098" i="2"/>
  <c r="I2098" i="2"/>
  <c r="D2098" i="2"/>
  <c r="J2097" i="2"/>
  <c r="I2097" i="2"/>
  <c r="D2097" i="2"/>
  <c r="J2096" i="2"/>
  <c r="I2096" i="2"/>
  <c r="D2096" i="2"/>
  <c r="J2095" i="2"/>
  <c r="I2095" i="2"/>
  <c r="D2095" i="2"/>
  <c r="J2094" i="2"/>
  <c r="I2094" i="2"/>
  <c r="D2094" i="2"/>
  <c r="J2093" i="2"/>
  <c r="I2093" i="2"/>
  <c r="D2093" i="2"/>
  <c r="J2092" i="2"/>
  <c r="I2092" i="2"/>
  <c r="D2092" i="2"/>
  <c r="J2091" i="2"/>
  <c r="I2091" i="2"/>
  <c r="D2091" i="2"/>
  <c r="J2088" i="2"/>
  <c r="J2084" i="2"/>
  <c r="I2084" i="2"/>
  <c r="D2084" i="2"/>
  <c r="J2083" i="2"/>
  <c r="I2083" i="2"/>
  <c r="D2083" i="2"/>
  <c r="J2082" i="2"/>
  <c r="I2082" i="2"/>
  <c r="D2082" i="2"/>
  <c r="J2081" i="2"/>
  <c r="I2081" i="2"/>
  <c r="D2081" i="2"/>
  <c r="J2080" i="2"/>
  <c r="I2080" i="2"/>
  <c r="D2080" i="2"/>
  <c r="J2079" i="2"/>
  <c r="I2079" i="2"/>
  <c r="D2079" i="2"/>
  <c r="J2078" i="2"/>
  <c r="I2078" i="2"/>
  <c r="D2078" i="2"/>
  <c r="J2077" i="2"/>
  <c r="I2077" i="2"/>
  <c r="D2077" i="2"/>
  <c r="J2076" i="2"/>
  <c r="I2076" i="2"/>
  <c r="D2076" i="2"/>
  <c r="J2075" i="2"/>
  <c r="I2075" i="2"/>
  <c r="D2075" i="2"/>
  <c r="J2074" i="2"/>
  <c r="I2074" i="2"/>
  <c r="D2074" i="2"/>
  <c r="J2073" i="2"/>
  <c r="I2073" i="2"/>
  <c r="D2073" i="2"/>
  <c r="J2072" i="2"/>
  <c r="I2072" i="2"/>
  <c r="D2072" i="2"/>
  <c r="J2071" i="2"/>
  <c r="I2071" i="2"/>
  <c r="D2071" i="2"/>
  <c r="J2070" i="2"/>
  <c r="I2070" i="2"/>
  <c r="D2070" i="2"/>
  <c r="J2067" i="2"/>
  <c r="J2063" i="2"/>
  <c r="I2063" i="2"/>
  <c r="D2063" i="2"/>
  <c r="J2062" i="2"/>
  <c r="I2062" i="2"/>
  <c r="D2062" i="2"/>
  <c r="J2061" i="2"/>
  <c r="I2061" i="2"/>
  <c r="D2061" i="2"/>
  <c r="J2060" i="2"/>
  <c r="I2060" i="2"/>
  <c r="D2060" i="2"/>
  <c r="J2059" i="2"/>
  <c r="I2059" i="2"/>
  <c r="D2059" i="2"/>
  <c r="J2058" i="2"/>
  <c r="I2058" i="2"/>
  <c r="D2058" i="2"/>
  <c r="J2057" i="2"/>
  <c r="I2057" i="2"/>
  <c r="D2057" i="2"/>
  <c r="J2056" i="2"/>
  <c r="I2056" i="2"/>
  <c r="D2056" i="2"/>
  <c r="J2055" i="2"/>
  <c r="I2055" i="2"/>
  <c r="D2055" i="2"/>
  <c r="J2054" i="2"/>
  <c r="I2054" i="2"/>
  <c r="D2054" i="2"/>
  <c r="J2053" i="2"/>
  <c r="I2053" i="2"/>
  <c r="D2053" i="2"/>
  <c r="J2052" i="2"/>
  <c r="I2052" i="2"/>
  <c r="D2052" i="2"/>
  <c r="J2051" i="2"/>
  <c r="I2051" i="2"/>
  <c r="D2051" i="2"/>
  <c r="J2050" i="2"/>
  <c r="I2050" i="2"/>
  <c r="D2050" i="2"/>
  <c r="J2049" i="2"/>
  <c r="I2049" i="2"/>
  <c r="D2049" i="2"/>
  <c r="J2046" i="2"/>
  <c r="J2042" i="2"/>
  <c r="I2042" i="2"/>
  <c r="D2042" i="2"/>
  <c r="J2041" i="2"/>
  <c r="I2041" i="2"/>
  <c r="D2041" i="2"/>
  <c r="J2040" i="2"/>
  <c r="I2040" i="2"/>
  <c r="D2040" i="2"/>
  <c r="J2039" i="2"/>
  <c r="I2039" i="2"/>
  <c r="D2039" i="2"/>
  <c r="J2038" i="2"/>
  <c r="I2038" i="2"/>
  <c r="D2038" i="2"/>
  <c r="J2037" i="2"/>
  <c r="I2037" i="2"/>
  <c r="D2037" i="2"/>
  <c r="J2036" i="2"/>
  <c r="I2036" i="2"/>
  <c r="D2036" i="2"/>
  <c r="J2035" i="2"/>
  <c r="I2035" i="2"/>
  <c r="D2035" i="2"/>
  <c r="J2034" i="2"/>
  <c r="I2034" i="2"/>
  <c r="D2034" i="2"/>
  <c r="J2033" i="2"/>
  <c r="I2033" i="2"/>
  <c r="D2033" i="2"/>
  <c r="J2032" i="2"/>
  <c r="I2032" i="2"/>
  <c r="D2032" i="2"/>
  <c r="J2031" i="2"/>
  <c r="I2031" i="2"/>
  <c r="D2031" i="2"/>
  <c r="J2030" i="2"/>
  <c r="I2030" i="2"/>
  <c r="D2030" i="2"/>
  <c r="J2029" i="2"/>
  <c r="I2029" i="2"/>
  <c r="D2029" i="2"/>
  <c r="J2028" i="2"/>
  <c r="I2028" i="2"/>
  <c r="D2028" i="2"/>
  <c r="J2025" i="2"/>
  <c r="J2021" i="2"/>
  <c r="I2021" i="2"/>
  <c r="D2021" i="2"/>
  <c r="J2020" i="2"/>
  <c r="I2020" i="2"/>
  <c r="D2020" i="2"/>
  <c r="J2019" i="2"/>
  <c r="I2019" i="2"/>
  <c r="D2019" i="2"/>
  <c r="J2018" i="2"/>
  <c r="I2018" i="2"/>
  <c r="D2018" i="2"/>
  <c r="J2017" i="2"/>
  <c r="I2017" i="2"/>
  <c r="D2017" i="2"/>
  <c r="J2016" i="2"/>
  <c r="I2016" i="2"/>
  <c r="D2016" i="2"/>
  <c r="J2015" i="2"/>
  <c r="I2015" i="2"/>
  <c r="D2015" i="2"/>
  <c r="J2014" i="2"/>
  <c r="I2014" i="2"/>
  <c r="D2014" i="2"/>
  <c r="J2013" i="2"/>
  <c r="I2013" i="2"/>
  <c r="D2013" i="2"/>
  <c r="J2012" i="2"/>
  <c r="I2012" i="2"/>
  <c r="D2012" i="2"/>
  <c r="J2011" i="2"/>
  <c r="I2011" i="2"/>
  <c r="D2011" i="2"/>
  <c r="J2010" i="2"/>
  <c r="I2010" i="2"/>
  <c r="D2010" i="2"/>
  <c r="J2009" i="2"/>
  <c r="I2009" i="2"/>
  <c r="D2009" i="2"/>
  <c r="J2008" i="2"/>
  <c r="I2008" i="2"/>
  <c r="D2008" i="2"/>
  <c r="J2007" i="2"/>
  <c r="I2007" i="2"/>
  <c r="D2007" i="2"/>
  <c r="J2004" i="2"/>
  <c r="J2000" i="2"/>
  <c r="I2000" i="2"/>
  <c r="D2000" i="2"/>
  <c r="J1999" i="2"/>
  <c r="I1999" i="2"/>
  <c r="D1999" i="2"/>
  <c r="J1998" i="2"/>
  <c r="I1998" i="2"/>
  <c r="D1998" i="2"/>
  <c r="J1997" i="2"/>
  <c r="I1997" i="2"/>
  <c r="D1997" i="2"/>
  <c r="J1996" i="2"/>
  <c r="I1996" i="2"/>
  <c r="D1996" i="2"/>
  <c r="J1995" i="2"/>
  <c r="I1995" i="2"/>
  <c r="D1995" i="2"/>
  <c r="J1994" i="2"/>
  <c r="I1994" i="2"/>
  <c r="D1994" i="2"/>
  <c r="J1993" i="2"/>
  <c r="I1993" i="2"/>
  <c r="D1993" i="2"/>
  <c r="J1992" i="2"/>
  <c r="I1992" i="2"/>
  <c r="D1992" i="2"/>
  <c r="J1991" i="2"/>
  <c r="I1991" i="2"/>
  <c r="D1991" i="2"/>
  <c r="J1990" i="2"/>
  <c r="I1990" i="2"/>
  <c r="D1990" i="2"/>
  <c r="J1989" i="2"/>
  <c r="I1989" i="2"/>
  <c r="D1989" i="2"/>
  <c r="J1988" i="2"/>
  <c r="I1988" i="2"/>
  <c r="D1988" i="2"/>
  <c r="J1987" i="2"/>
  <c r="I1987" i="2"/>
  <c r="D1987" i="2"/>
  <c r="J1986" i="2"/>
  <c r="I1986" i="2"/>
  <c r="D1986" i="2"/>
  <c r="J1983" i="2"/>
  <c r="J1979" i="2"/>
  <c r="I1979" i="2"/>
  <c r="D1979" i="2"/>
  <c r="J1978" i="2"/>
  <c r="I1978" i="2"/>
  <c r="D1978" i="2"/>
  <c r="J1977" i="2"/>
  <c r="I1977" i="2"/>
  <c r="D1977" i="2"/>
  <c r="J1976" i="2"/>
  <c r="I1976" i="2"/>
  <c r="D1976" i="2"/>
  <c r="J1975" i="2"/>
  <c r="I1975" i="2"/>
  <c r="D1975" i="2"/>
  <c r="J1974" i="2"/>
  <c r="I1974" i="2"/>
  <c r="D1974" i="2"/>
  <c r="J1973" i="2"/>
  <c r="I1973" i="2"/>
  <c r="D1973" i="2"/>
  <c r="J1972" i="2"/>
  <c r="I1972" i="2"/>
  <c r="D1972" i="2"/>
  <c r="J1971" i="2"/>
  <c r="I1971" i="2"/>
  <c r="D1971" i="2"/>
  <c r="J1970" i="2"/>
  <c r="I1970" i="2"/>
  <c r="D1970" i="2"/>
  <c r="J1969" i="2"/>
  <c r="I1969" i="2"/>
  <c r="D1969" i="2"/>
  <c r="J1968" i="2"/>
  <c r="I1968" i="2"/>
  <c r="D1968" i="2"/>
  <c r="J1967" i="2"/>
  <c r="I1967" i="2"/>
  <c r="D1967" i="2"/>
  <c r="J1966" i="2"/>
  <c r="I1966" i="2"/>
  <c r="D1966" i="2"/>
  <c r="J1965" i="2"/>
  <c r="I1965" i="2"/>
  <c r="D1965" i="2"/>
  <c r="J1962" i="2"/>
  <c r="J1958" i="2"/>
  <c r="I1958" i="2"/>
  <c r="D1958" i="2"/>
  <c r="J1957" i="2"/>
  <c r="I1957" i="2"/>
  <c r="D1957" i="2"/>
  <c r="J1956" i="2"/>
  <c r="I1956" i="2"/>
  <c r="D1956" i="2"/>
  <c r="J1955" i="2"/>
  <c r="I1955" i="2"/>
  <c r="D1955" i="2"/>
  <c r="J1954" i="2"/>
  <c r="I1954" i="2"/>
  <c r="D1954" i="2"/>
  <c r="J1953" i="2"/>
  <c r="I1953" i="2"/>
  <c r="D1953" i="2"/>
  <c r="J1952" i="2"/>
  <c r="I1952" i="2"/>
  <c r="D1952" i="2"/>
  <c r="J1951" i="2"/>
  <c r="I1951" i="2"/>
  <c r="D1951" i="2"/>
  <c r="J1950" i="2"/>
  <c r="I1950" i="2"/>
  <c r="D1950" i="2"/>
  <c r="J1949" i="2"/>
  <c r="I1949" i="2"/>
  <c r="D1949" i="2"/>
  <c r="J1948" i="2"/>
  <c r="I1948" i="2"/>
  <c r="D1948" i="2"/>
  <c r="J1947" i="2"/>
  <c r="I1947" i="2"/>
  <c r="D1947" i="2"/>
  <c r="J1946" i="2"/>
  <c r="I1946" i="2"/>
  <c r="D1946" i="2"/>
  <c r="J1945" i="2"/>
  <c r="I1945" i="2"/>
  <c r="D1945" i="2"/>
  <c r="J1944" i="2"/>
  <c r="I1944" i="2"/>
  <c r="D1944" i="2"/>
  <c r="J1941" i="2"/>
  <c r="J1937" i="2"/>
  <c r="I1937" i="2"/>
  <c r="D1937" i="2"/>
  <c r="J1936" i="2"/>
  <c r="I1936" i="2"/>
  <c r="D1936" i="2"/>
  <c r="J1935" i="2"/>
  <c r="I1935" i="2"/>
  <c r="D1935" i="2"/>
  <c r="J1934" i="2"/>
  <c r="I1934" i="2"/>
  <c r="D1934" i="2"/>
  <c r="J1933" i="2"/>
  <c r="I1933" i="2"/>
  <c r="D1933" i="2"/>
  <c r="J1932" i="2"/>
  <c r="I1932" i="2"/>
  <c r="D1932" i="2"/>
  <c r="J1931" i="2"/>
  <c r="I1931" i="2"/>
  <c r="D1931" i="2"/>
  <c r="J1930" i="2"/>
  <c r="I1930" i="2"/>
  <c r="D1930" i="2"/>
  <c r="J1929" i="2"/>
  <c r="I1929" i="2"/>
  <c r="D1929" i="2"/>
  <c r="J1928" i="2"/>
  <c r="I1928" i="2"/>
  <c r="D1928" i="2"/>
  <c r="J1927" i="2"/>
  <c r="I1927" i="2"/>
  <c r="D1927" i="2"/>
  <c r="J1926" i="2"/>
  <c r="I1926" i="2"/>
  <c r="D1926" i="2"/>
  <c r="J1925" i="2"/>
  <c r="I1925" i="2"/>
  <c r="D1925" i="2"/>
  <c r="J1924" i="2"/>
  <c r="I1924" i="2"/>
  <c r="D1924" i="2"/>
  <c r="J1923" i="2"/>
  <c r="I1923" i="2"/>
  <c r="D1923" i="2"/>
  <c r="J1920" i="2"/>
  <c r="J1916" i="2"/>
  <c r="I1916" i="2"/>
  <c r="D1916" i="2"/>
  <c r="J1915" i="2"/>
  <c r="I1915" i="2"/>
  <c r="D1915" i="2"/>
  <c r="J1914" i="2"/>
  <c r="I1914" i="2"/>
  <c r="D1914" i="2"/>
  <c r="J1913" i="2"/>
  <c r="I1913" i="2"/>
  <c r="D1913" i="2"/>
  <c r="J1912" i="2"/>
  <c r="I1912" i="2"/>
  <c r="D1912" i="2"/>
  <c r="J1911" i="2"/>
  <c r="I1911" i="2"/>
  <c r="D1911" i="2"/>
  <c r="J1910" i="2"/>
  <c r="I1910" i="2"/>
  <c r="D1910" i="2"/>
  <c r="J1909" i="2"/>
  <c r="I1909" i="2"/>
  <c r="D1909" i="2"/>
  <c r="J1908" i="2"/>
  <c r="I1908" i="2"/>
  <c r="D1908" i="2"/>
  <c r="J1907" i="2"/>
  <c r="I1907" i="2"/>
  <c r="D1907" i="2"/>
  <c r="J1906" i="2"/>
  <c r="I1906" i="2"/>
  <c r="D1906" i="2"/>
  <c r="J1905" i="2"/>
  <c r="I1905" i="2"/>
  <c r="D1905" i="2"/>
  <c r="J1904" i="2"/>
  <c r="I1904" i="2"/>
  <c r="D1904" i="2"/>
  <c r="J1903" i="2"/>
  <c r="I1903" i="2"/>
  <c r="D1903" i="2"/>
  <c r="J1902" i="2"/>
  <c r="I1902" i="2"/>
  <c r="D1902" i="2"/>
  <c r="J1899" i="2"/>
  <c r="J1895" i="2"/>
  <c r="I1895" i="2"/>
  <c r="D1895" i="2"/>
  <c r="J1894" i="2"/>
  <c r="I1894" i="2"/>
  <c r="D1894" i="2"/>
  <c r="J1893" i="2"/>
  <c r="I1893" i="2"/>
  <c r="D1893" i="2"/>
  <c r="J1892" i="2"/>
  <c r="I1892" i="2"/>
  <c r="D1892" i="2"/>
  <c r="J1891" i="2"/>
  <c r="I1891" i="2"/>
  <c r="D1891" i="2"/>
  <c r="J1890" i="2"/>
  <c r="I1890" i="2"/>
  <c r="D1890" i="2"/>
  <c r="J1889" i="2"/>
  <c r="I1889" i="2"/>
  <c r="D1889" i="2"/>
  <c r="J1888" i="2"/>
  <c r="I1888" i="2"/>
  <c r="D1888" i="2"/>
  <c r="J1887" i="2"/>
  <c r="I1887" i="2"/>
  <c r="D1887" i="2"/>
  <c r="J1886" i="2"/>
  <c r="I1886" i="2"/>
  <c r="D1886" i="2"/>
  <c r="J1885" i="2"/>
  <c r="I1885" i="2"/>
  <c r="D1885" i="2"/>
  <c r="J1884" i="2"/>
  <c r="I1884" i="2"/>
  <c r="D1884" i="2"/>
  <c r="J1883" i="2"/>
  <c r="I1883" i="2"/>
  <c r="D1883" i="2"/>
  <c r="J1882" i="2"/>
  <c r="I1882" i="2"/>
  <c r="D1882" i="2"/>
  <c r="J1881" i="2"/>
  <c r="I1881" i="2"/>
  <c r="D1881" i="2"/>
  <c r="J1878" i="2"/>
  <c r="J1874" i="2"/>
  <c r="I1874" i="2"/>
  <c r="D1874" i="2"/>
  <c r="J1873" i="2"/>
  <c r="I1873" i="2"/>
  <c r="D1873" i="2"/>
  <c r="J1872" i="2"/>
  <c r="I1872" i="2"/>
  <c r="D1872" i="2"/>
  <c r="J1871" i="2"/>
  <c r="I1871" i="2"/>
  <c r="D1871" i="2"/>
  <c r="J1870" i="2"/>
  <c r="I1870" i="2"/>
  <c r="D1870" i="2"/>
  <c r="J1869" i="2"/>
  <c r="I1869" i="2"/>
  <c r="D1869" i="2"/>
  <c r="J1868" i="2"/>
  <c r="I1868" i="2"/>
  <c r="D1868" i="2"/>
  <c r="J1867" i="2"/>
  <c r="I1867" i="2"/>
  <c r="D1867" i="2"/>
  <c r="J1866" i="2"/>
  <c r="I1866" i="2"/>
  <c r="D1866" i="2"/>
  <c r="J1865" i="2"/>
  <c r="I1865" i="2"/>
  <c r="D1865" i="2"/>
  <c r="J1864" i="2"/>
  <c r="I1864" i="2"/>
  <c r="D1864" i="2"/>
  <c r="J1863" i="2"/>
  <c r="I1863" i="2"/>
  <c r="D1863" i="2"/>
  <c r="J1862" i="2"/>
  <c r="I1862" i="2"/>
  <c r="D1862" i="2"/>
  <c r="J1861" i="2"/>
  <c r="I1861" i="2"/>
  <c r="D1861" i="2"/>
  <c r="J1860" i="2"/>
  <c r="I1860" i="2"/>
  <c r="D1860" i="2"/>
  <c r="J1857" i="2"/>
  <c r="J1853" i="2"/>
  <c r="I1853" i="2"/>
  <c r="D1853" i="2"/>
  <c r="J1852" i="2"/>
  <c r="I1852" i="2"/>
  <c r="D1852" i="2"/>
  <c r="J1851" i="2"/>
  <c r="I1851" i="2"/>
  <c r="D1851" i="2"/>
  <c r="J1850" i="2"/>
  <c r="I1850" i="2"/>
  <c r="D1850" i="2"/>
  <c r="J1849" i="2"/>
  <c r="I1849" i="2"/>
  <c r="D1849" i="2"/>
  <c r="J1848" i="2"/>
  <c r="I1848" i="2"/>
  <c r="D1848" i="2"/>
  <c r="J1847" i="2"/>
  <c r="I1847" i="2"/>
  <c r="D1847" i="2"/>
  <c r="J1846" i="2"/>
  <c r="I1846" i="2"/>
  <c r="D1846" i="2"/>
  <c r="J1845" i="2"/>
  <c r="I1845" i="2"/>
  <c r="D1845" i="2"/>
  <c r="J1844" i="2"/>
  <c r="I1844" i="2"/>
  <c r="D1844" i="2"/>
  <c r="J1843" i="2"/>
  <c r="I1843" i="2"/>
  <c r="D1843" i="2"/>
  <c r="J1842" i="2"/>
  <c r="I1842" i="2"/>
  <c r="D1842" i="2"/>
  <c r="J1841" i="2"/>
  <c r="I1841" i="2"/>
  <c r="D1841" i="2"/>
  <c r="J1840" i="2"/>
  <c r="I1840" i="2"/>
  <c r="D1840" i="2"/>
  <c r="J1839" i="2"/>
  <c r="I1839" i="2"/>
  <c r="D1839" i="2"/>
  <c r="J1836" i="2"/>
  <c r="J1832" i="2"/>
  <c r="I1832" i="2"/>
  <c r="D1832" i="2"/>
  <c r="J1831" i="2"/>
  <c r="I1831" i="2"/>
  <c r="D1831" i="2"/>
  <c r="J1830" i="2"/>
  <c r="I1830" i="2"/>
  <c r="D1830" i="2"/>
  <c r="J1829" i="2"/>
  <c r="I1829" i="2"/>
  <c r="D1829" i="2"/>
  <c r="J1828" i="2"/>
  <c r="I1828" i="2"/>
  <c r="D1828" i="2"/>
  <c r="J1827" i="2"/>
  <c r="I1827" i="2"/>
  <c r="D1827" i="2"/>
  <c r="J1826" i="2"/>
  <c r="I1826" i="2"/>
  <c r="D1826" i="2"/>
  <c r="J1825" i="2"/>
  <c r="I1825" i="2"/>
  <c r="D1825" i="2"/>
  <c r="J1824" i="2"/>
  <c r="I1824" i="2"/>
  <c r="D1824" i="2"/>
  <c r="J1823" i="2"/>
  <c r="I1823" i="2"/>
  <c r="D1823" i="2"/>
  <c r="J1822" i="2"/>
  <c r="I1822" i="2"/>
  <c r="D1822" i="2"/>
  <c r="J1821" i="2"/>
  <c r="I1821" i="2"/>
  <c r="D1821" i="2"/>
  <c r="J1820" i="2"/>
  <c r="I1820" i="2"/>
  <c r="D1820" i="2"/>
  <c r="J1819" i="2"/>
  <c r="I1819" i="2"/>
  <c r="D1819" i="2"/>
  <c r="J1818" i="2"/>
  <c r="I1818" i="2"/>
  <c r="D1818" i="2"/>
  <c r="J1815" i="2"/>
  <c r="J1811" i="2"/>
  <c r="I1811" i="2"/>
  <c r="D1811" i="2"/>
  <c r="J1810" i="2"/>
  <c r="I1810" i="2"/>
  <c r="D1810" i="2"/>
  <c r="J1809" i="2"/>
  <c r="I1809" i="2"/>
  <c r="D1809" i="2"/>
  <c r="J1808" i="2"/>
  <c r="I1808" i="2"/>
  <c r="D1808" i="2"/>
  <c r="J1807" i="2"/>
  <c r="I1807" i="2"/>
  <c r="D1807" i="2"/>
  <c r="J1806" i="2"/>
  <c r="I1806" i="2"/>
  <c r="D1806" i="2"/>
  <c r="J1805" i="2"/>
  <c r="I1805" i="2"/>
  <c r="D1805" i="2"/>
  <c r="J1804" i="2"/>
  <c r="I1804" i="2"/>
  <c r="D1804" i="2"/>
  <c r="J1803" i="2"/>
  <c r="I1803" i="2"/>
  <c r="D1803" i="2"/>
  <c r="J1802" i="2"/>
  <c r="I1802" i="2"/>
  <c r="D1802" i="2"/>
  <c r="J1801" i="2"/>
  <c r="I1801" i="2"/>
  <c r="D1801" i="2"/>
  <c r="J1800" i="2"/>
  <c r="I1800" i="2"/>
  <c r="D1800" i="2"/>
  <c r="J1799" i="2"/>
  <c r="I1799" i="2"/>
  <c r="D1799" i="2"/>
  <c r="J1798" i="2"/>
  <c r="I1798" i="2"/>
  <c r="D1798" i="2"/>
  <c r="J1797" i="2"/>
  <c r="I1797" i="2"/>
  <c r="D1797" i="2"/>
  <c r="J1794" i="2"/>
  <c r="J1790" i="2"/>
  <c r="I1790" i="2"/>
  <c r="D1790" i="2"/>
  <c r="J1789" i="2"/>
  <c r="I1789" i="2"/>
  <c r="D1789" i="2"/>
  <c r="J1788" i="2"/>
  <c r="I1788" i="2"/>
  <c r="D1788" i="2"/>
  <c r="J1787" i="2"/>
  <c r="I1787" i="2"/>
  <c r="D1787" i="2"/>
  <c r="J1786" i="2"/>
  <c r="I1786" i="2"/>
  <c r="D1786" i="2"/>
  <c r="J1785" i="2"/>
  <c r="I1785" i="2"/>
  <c r="D1785" i="2"/>
  <c r="J1784" i="2"/>
  <c r="I1784" i="2"/>
  <c r="D1784" i="2"/>
  <c r="J1783" i="2"/>
  <c r="I1783" i="2"/>
  <c r="D1783" i="2"/>
  <c r="J1782" i="2"/>
  <c r="I1782" i="2"/>
  <c r="D1782" i="2"/>
  <c r="J1781" i="2"/>
  <c r="I1781" i="2"/>
  <c r="D1781" i="2"/>
  <c r="J1780" i="2"/>
  <c r="I1780" i="2"/>
  <c r="D1780" i="2"/>
  <c r="J1779" i="2"/>
  <c r="I1779" i="2"/>
  <c r="D1779" i="2"/>
  <c r="J1778" i="2"/>
  <c r="I1778" i="2"/>
  <c r="D1778" i="2"/>
  <c r="J1777" i="2"/>
  <c r="I1777" i="2"/>
  <c r="D1777" i="2"/>
  <c r="J1776" i="2"/>
  <c r="I1776" i="2"/>
  <c r="D1776" i="2"/>
  <c r="J1773" i="2"/>
  <c r="J1769" i="2"/>
  <c r="I1769" i="2"/>
  <c r="D1769" i="2"/>
  <c r="J1768" i="2"/>
  <c r="I1768" i="2"/>
  <c r="D1768" i="2"/>
  <c r="J1767" i="2"/>
  <c r="I1767" i="2"/>
  <c r="D1767" i="2"/>
  <c r="J1766" i="2"/>
  <c r="I1766" i="2"/>
  <c r="D1766" i="2"/>
  <c r="J1765" i="2"/>
  <c r="I1765" i="2"/>
  <c r="D1765" i="2"/>
  <c r="J1764" i="2"/>
  <c r="I1764" i="2"/>
  <c r="D1764" i="2"/>
  <c r="J1763" i="2"/>
  <c r="I1763" i="2"/>
  <c r="D1763" i="2"/>
  <c r="J1762" i="2"/>
  <c r="I1762" i="2"/>
  <c r="D1762" i="2"/>
  <c r="J1761" i="2"/>
  <c r="I1761" i="2"/>
  <c r="D1761" i="2"/>
  <c r="J1760" i="2"/>
  <c r="I1760" i="2"/>
  <c r="D1760" i="2"/>
  <c r="J1759" i="2"/>
  <c r="I1759" i="2"/>
  <c r="D1759" i="2"/>
  <c r="J1758" i="2"/>
  <c r="I1758" i="2"/>
  <c r="D1758" i="2"/>
  <c r="J1757" i="2"/>
  <c r="I1757" i="2"/>
  <c r="D1757" i="2"/>
  <c r="J1756" i="2"/>
  <c r="I1756" i="2"/>
  <c r="D1756" i="2"/>
  <c r="J1755" i="2"/>
  <c r="I1755" i="2"/>
  <c r="D1755" i="2"/>
  <c r="J1752" i="2"/>
  <c r="J1748" i="2"/>
  <c r="I1748" i="2"/>
  <c r="D1748" i="2"/>
  <c r="J1747" i="2"/>
  <c r="I1747" i="2"/>
  <c r="D1747" i="2"/>
  <c r="J1746" i="2"/>
  <c r="I1746" i="2"/>
  <c r="D1746" i="2"/>
  <c r="J1745" i="2"/>
  <c r="I1745" i="2"/>
  <c r="D1745" i="2"/>
  <c r="J1744" i="2"/>
  <c r="I1744" i="2"/>
  <c r="D1744" i="2"/>
  <c r="J1743" i="2"/>
  <c r="I1743" i="2"/>
  <c r="D1743" i="2"/>
  <c r="J1742" i="2"/>
  <c r="I1742" i="2"/>
  <c r="D1742" i="2"/>
  <c r="J1741" i="2"/>
  <c r="I1741" i="2"/>
  <c r="D1741" i="2"/>
  <c r="J1740" i="2"/>
  <c r="I1740" i="2"/>
  <c r="D1740" i="2"/>
  <c r="J1739" i="2"/>
  <c r="I1739" i="2"/>
  <c r="D1739" i="2"/>
  <c r="J1738" i="2"/>
  <c r="I1738" i="2"/>
  <c r="D1738" i="2"/>
  <c r="J1737" i="2"/>
  <c r="I1737" i="2"/>
  <c r="D1737" i="2"/>
  <c r="J1736" i="2"/>
  <c r="I1736" i="2"/>
  <c r="D1736" i="2"/>
  <c r="J1735" i="2"/>
  <c r="I1735" i="2"/>
  <c r="D1735" i="2"/>
  <c r="J1734" i="2"/>
  <c r="I1734" i="2"/>
  <c r="D1734" i="2"/>
  <c r="J1731" i="2"/>
  <c r="J1727" i="2"/>
  <c r="I1727" i="2"/>
  <c r="D1727" i="2"/>
  <c r="J1726" i="2"/>
  <c r="I1726" i="2"/>
  <c r="D1726" i="2"/>
  <c r="J1725" i="2"/>
  <c r="I1725" i="2"/>
  <c r="D1725" i="2"/>
  <c r="J1724" i="2"/>
  <c r="I1724" i="2"/>
  <c r="D1724" i="2"/>
  <c r="J1723" i="2"/>
  <c r="I1723" i="2"/>
  <c r="D1723" i="2"/>
  <c r="J1722" i="2"/>
  <c r="I1722" i="2"/>
  <c r="D1722" i="2"/>
  <c r="J1721" i="2"/>
  <c r="I1721" i="2"/>
  <c r="D1721" i="2"/>
  <c r="J1720" i="2"/>
  <c r="I1720" i="2"/>
  <c r="D1720" i="2"/>
  <c r="J1719" i="2"/>
  <c r="I1719" i="2"/>
  <c r="D1719" i="2"/>
  <c r="J1718" i="2"/>
  <c r="I1718" i="2"/>
  <c r="D1718" i="2"/>
  <c r="J1717" i="2"/>
  <c r="I1717" i="2"/>
  <c r="D1717" i="2"/>
  <c r="J1716" i="2"/>
  <c r="I1716" i="2"/>
  <c r="D1716" i="2"/>
  <c r="J1715" i="2"/>
  <c r="I1715" i="2"/>
  <c r="D1715" i="2"/>
  <c r="J1714" i="2"/>
  <c r="I1714" i="2"/>
  <c r="D1714" i="2"/>
  <c r="J1713" i="2"/>
  <c r="I1713" i="2"/>
  <c r="D1713" i="2"/>
  <c r="J1710" i="2"/>
  <c r="J1706" i="2"/>
  <c r="I1706" i="2"/>
  <c r="D1706" i="2"/>
  <c r="J1705" i="2"/>
  <c r="I1705" i="2"/>
  <c r="D1705" i="2"/>
  <c r="J1704" i="2"/>
  <c r="I1704" i="2"/>
  <c r="D1704" i="2"/>
  <c r="J1703" i="2"/>
  <c r="I1703" i="2"/>
  <c r="D1703" i="2"/>
  <c r="J1702" i="2"/>
  <c r="I1702" i="2"/>
  <c r="D1702" i="2"/>
  <c r="J1701" i="2"/>
  <c r="I1701" i="2"/>
  <c r="D1701" i="2"/>
  <c r="J1700" i="2"/>
  <c r="I1700" i="2"/>
  <c r="D1700" i="2"/>
  <c r="J1699" i="2"/>
  <c r="I1699" i="2"/>
  <c r="D1699" i="2"/>
  <c r="J1698" i="2"/>
  <c r="I1698" i="2"/>
  <c r="D1698" i="2"/>
  <c r="J1697" i="2"/>
  <c r="I1697" i="2"/>
  <c r="D1697" i="2"/>
  <c r="J1696" i="2"/>
  <c r="I1696" i="2"/>
  <c r="D1696" i="2"/>
  <c r="J1695" i="2"/>
  <c r="I1695" i="2"/>
  <c r="D1695" i="2"/>
  <c r="J1694" i="2"/>
  <c r="I1694" i="2"/>
  <c r="D1694" i="2"/>
  <c r="J1693" i="2"/>
  <c r="I1693" i="2"/>
  <c r="D1693" i="2"/>
  <c r="J1692" i="2"/>
  <c r="I1692" i="2"/>
  <c r="D1692" i="2"/>
  <c r="J1689" i="2"/>
  <c r="J1685" i="2"/>
  <c r="I1685" i="2"/>
  <c r="D1685" i="2"/>
  <c r="J1684" i="2"/>
  <c r="I1684" i="2"/>
  <c r="D1684" i="2"/>
  <c r="J1683" i="2"/>
  <c r="I1683" i="2"/>
  <c r="D1683" i="2"/>
  <c r="J1682" i="2"/>
  <c r="I1682" i="2"/>
  <c r="D1682" i="2"/>
  <c r="J1681" i="2"/>
  <c r="I1681" i="2"/>
  <c r="D1681" i="2"/>
  <c r="J1680" i="2"/>
  <c r="I1680" i="2"/>
  <c r="D1680" i="2"/>
  <c r="J1679" i="2"/>
  <c r="I1679" i="2"/>
  <c r="D1679" i="2"/>
  <c r="J1678" i="2"/>
  <c r="I1678" i="2"/>
  <c r="D1678" i="2"/>
  <c r="J1677" i="2"/>
  <c r="I1677" i="2"/>
  <c r="D1677" i="2"/>
  <c r="J1676" i="2"/>
  <c r="I1676" i="2"/>
  <c r="D1676" i="2"/>
  <c r="J1675" i="2"/>
  <c r="I1675" i="2"/>
  <c r="D1675" i="2"/>
  <c r="J1674" i="2"/>
  <c r="I1674" i="2"/>
  <c r="D1674" i="2"/>
  <c r="J1673" i="2"/>
  <c r="I1673" i="2"/>
  <c r="D1673" i="2"/>
  <c r="J1672" i="2"/>
  <c r="I1672" i="2"/>
  <c r="D1672" i="2"/>
  <c r="J1671" i="2"/>
  <c r="I1671" i="2"/>
  <c r="D1671" i="2"/>
  <c r="J1668" i="2"/>
  <c r="J1664" i="2"/>
  <c r="I1664" i="2"/>
  <c r="D1664" i="2"/>
  <c r="J1663" i="2"/>
  <c r="I1663" i="2"/>
  <c r="D1663" i="2"/>
  <c r="J1662" i="2"/>
  <c r="I1662" i="2"/>
  <c r="D1662" i="2"/>
  <c r="J1661" i="2"/>
  <c r="I1661" i="2"/>
  <c r="D1661" i="2"/>
  <c r="J1660" i="2"/>
  <c r="I1660" i="2"/>
  <c r="D1660" i="2"/>
  <c r="J1659" i="2"/>
  <c r="I1659" i="2"/>
  <c r="D1659" i="2"/>
  <c r="J1658" i="2"/>
  <c r="I1658" i="2"/>
  <c r="D1658" i="2"/>
  <c r="J1657" i="2"/>
  <c r="I1657" i="2"/>
  <c r="D1657" i="2"/>
  <c r="J1656" i="2"/>
  <c r="I1656" i="2"/>
  <c r="D1656" i="2"/>
  <c r="J1655" i="2"/>
  <c r="I1655" i="2"/>
  <c r="D1655" i="2"/>
  <c r="J1654" i="2"/>
  <c r="I1654" i="2"/>
  <c r="D1654" i="2"/>
  <c r="J1653" i="2"/>
  <c r="I1653" i="2"/>
  <c r="D1653" i="2"/>
  <c r="J1652" i="2"/>
  <c r="I1652" i="2"/>
  <c r="D1652" i="2"/>
  <c r="J1651" i="2"/>
  <c r="I1651" i="2"/>
  <c r="D1651" i="2"/>
  <c r="J1650" i="2"/>
  <c r="I1650" i="2"/>
  <c r="D1650" i="2"/>
  <c r="J1647" i="2"/>
  <c r="J1643" i="2"/>
  <c r="I1643" i="2"/>
  <c r="D1643" i="2"/>
  <c r="J1642" i="2"/>
  <c r="I1642" i="2"/>
  <c r="D1642" i="2"/>
  <c r="J1641" i="2"/>
  <c r="I1641" i="2"/>
  <c r="D1641" i="2"/>
  <c r="J1640" i="2"/>
  <c r="I1640" i="2"/>
  <c r="D1640" i="2"/>
  <c r="J1639" i="2"/>
  <c r="I1639" i="2"/>
  <c r="D1639" i="2"/>
  <c r="J1638" i="2"/>
  <c r="I1638" i="2"/>
  <c r="D1638" i="2"/>
  <c r="J1637" i="2"/>
  <c r="I1637" i="2"/>
  <c r="D1637" i="2"/>
  <c r="J1636" i="2"/>
  <c r="I1636" i="2"/>
  <c r="D1636" i="2"/>
  <c r="J1635" i="2"/>
  <c r="I1635" i="2"/>
  <c r="D1635" i="2"/>
  <c r="J1634" i="2"/>
  <c r="I1634" i="2"/>
  <c r="D1634" i="2"/>
  <c r="J1633" i="2"/>
  <c r="I1633" i="2"/>
  <c r="D1633" i="2"/>
  <c r="J1632" i="2"/>
  <c r="I1632" i="2"/>
  <c r="D1632" i="2"/>
  <c r="J1631" i="2"/>
  <c r="I1631" i="2"/>
  <c r="D1631" i="2"/>
  <c r="J1630" i="2"/>
  <c r="I1630" i="2"/>
  <c r="D1630" i="2"/>
  <c r="J1629" i="2"/>
  <c r="I1629" i="2"/>
  <c r="D1629" i="2"/>
  <c r="J1626" i="2"/>
  <c r="J1622" i="2"/>
  <c r="I1622" i="2"/>
  <c r="D1622" i="2"/>
  <c r="J1621" i="2"/>
  <c r="I1621" i="2"/>
  <c r="D1621" i="2"/>
  <c r="J1620" i="2"/>
  <c r="I1620" i="2"/>
  <c r="D1620" i="2"/>
  <c r="J1619" i="2"/>
  <c r="I1619" i="2"/>
  <c r="D1619" i="2"/>
  <c r="J1618" i="2"/>
  <c r="I1618" i="2"/>
  <c r="D1618" i="2"/>
  <c r="J1617" i="2"/>
  <c r="I1617" i="2"/>
  <c r="D1617" i="2"/>
  <c r="J1616" i="2"/>
  <c r="I1616" i="2"/>
  <c r="D1616" i="2"/>
  <c r="J1615" i="2"/>
  <c r="I1615" i="2"/>
  <c r="D1615" i="2"/>
  <c r="J1614" i="2"/>
  <c r="I1614" i="2"/>
  <c r="D1614" i="2"/>
  <c r="J1613" i="2"/>
  <c r="I1613" i="2"/>
  <c r="D1613" i="2"/>
  <c r="J1612" i="2"/>
  <c r="I1612" i="2"/>
  <c r="D1612" i="2"/>
  <c r="J1611" i="2"/>
  <c r="I1611" i="2"/>
  <c r="D1611" i="2"/>
  <c r="J1610" i="2"/>
  <c r="I1610" i="2"/>
  <c r="D1610" i="2"/>
  <c r="J1609" i="2"/>
  <c r="I1609" i="2"/>
  <c r="D1609" i="2"/>
  <c r="J1608" i="2"/>
  <c r="I1608" i="2"/>
  <c r="D1608" i="2"/>
  <c r="J1605" i="2"/>
  <c r="J1601" i="2"/>
  <c r="I1601" i="2"/>
  <c r="D1601" i="2"/>
  <c r="J1600" i="2"/>
  <c r="I1600" i="2"/>
  <c r="D1600" i="2"/>
  <c r="J1599" i="2"/>
  <c r="I1599" i="2"/>
  <c r="D1599" i="2"/>
  <c r="J1598" i="2"/>
  <c r="I1598" i="2"/>
  <c r="D1598" i="2"/>
  <c r="J1597" i="2"/>
  <c r="I1597" i="2"/>
  <c r="D1597" i="2"/>
  <c r="J1596" i="2"/>
  <c r="I1596" i="2"/>
  <c r="D1596" i="2"/>
  <c r="J1595" i="2"/>
  <c r="I1595" i="2"/>
  <c r="D1595" i="2"/>
  <c r="J1594" i="2"/>
  <c r="I1594" i="2"/>
  <c r="D1594" i="2"/>
  <c r="J1593" i="2"/>
  <c r="I1593" i="2"/>
  <c r="D1593" i="2"/>
  <c r="J1592" i="2"/>
  <c r="I1592" i="2"/>
  <c r="D1592" i="2"/>
  <c r="J1591" i="2"/>
  <c r="I1591" i="2"/>
  <c r="D1591" i="2"/>
  <c r="J1590" i="2"/>
  <c r="I1590" i="2"/>
  <c r="D1590" i="2"/>
  <c r="J1589" i="2"/>
  <c r="I1589" i="2"/>
  <c r="D1589" i="2"/>
  <c r="J1588" i="2"/>
  <c r="I1588" i="2"/>
  <c r="D1588" i="2"/>
  <c r="J1587" i="2"/>
  <c r="I1587" i="2"/>
  <c r="D1587" i="2"/>
  <c r="J1584" i="2"/>
  <c r="J1580" i="2"/>
  <c r="I1580" i="2"/>
  <c r="D1580" i="2"/>
  <c r="J1579" i="2"/>
  <c r="I1579" i="2"/>
  <c r="D1579" i="2"/>
  <c r="J1578" i="2"/>
  <c r="I1578" i="2"/>
  <c r="D1578" i="2"/>
  <c r="J1577" i="2"/>
  <c r="I1577" i="2"/>
  <c r="D1577" i="2"/>
  <c r="J1576" i="2"/>
  <c r="I1576" i="2"/>
  <c r="D1576" i="2"/>
  <c r="J1575" i="2"/>
  <c r="I1575" i="2"/>
  <c r="D1575" i="2"/>
  <c r="J1574" i="2"/>
  <c r="I1574" i="2"/>
  <c r="D1574" i="2"/>
  <c r="J1573" i="2"/>
  <c r="I1573" i="2"/>
  <c r="D1573" i="2"/>
  <c r="J1572" i="2"/>
  <c r="I1572" i="2"/>
  <c r="D1572" i="2"/>
  <c r="J1571" i="2"/>
  <c r="I1571" i="2"/>
  <c r="D1571" i="2"/>
  <c r="J1570" i="2"/>
  <c r="I1570" i="2"/>
  <c r="D1570" i="2"/>
  <c r="J1569" i="2"/>
  <c r="I1569" i="2"/>
  <c r="D1569" i="2"/>
  <c r="J1568" i="2"/>
  <c r="I1568" i="2"/>
  <c r="D1568" i="2"/>
  <c r="J1567" i="2"/>
  <c r="I1567" i="2"/>
  <c r="D1567" i="2"/>
  <c r="J1566" i="2"/>
  <c r="I1566" i="2"/>
  <c r="D1566" i="2"/>
  <c r="J1563" i="2"/>
  <c r="J1559" i="2"/>
  <c r="I1559" i="2"/>
  <c r="D1559" i="2"/>
  <c r="J1558" i="2"/>
  <c r="I1558" i="2"/>
  <c r="D1558" i="2"/>
  <c r="J1557" i="2"/>
  <c r="I1557" i="2"/>
  <c r="D1557" i="2"/>
  <c r="J1556" i="2"/>
  <c r="I1556" i="2"/>
  <c r="D1556" i="2"/>
  <c r="J1555" i="2"/>
  <c r="I1555" i="2"/>
  <c r="D1555" i="2"/>
  <c r="J1554" i="2"/>
  <c r="I1554" i="2"/>
  <c r="D1554" i="2"/>
  <c r="J1553" i="2"/>
  <c r="I1553" i="2"/>
  <c r="D1553" i="2"/>
  <c r="J1552" i="2"/>
  <c r="I1552" i="2"/>
  <c r="D1552" i="2"/>
  <c r="J1551" i="2"/>
  <c r="I1551" i="2"/>
  <c r="D1551" i="2"/>
  <c r="J1550" i="2"/>
  <c r="I1550" i="2"/>
  <c r="D1550" i="2"/>
  <c r="J1549" i="2"/>
  <c r="I1549" i="2"/>
  <c r="D1549" i="2"/>
  <c r="J1548" i="2"/>
  <c r="I1548" i="2"/>
  <c r="D1548" i="2"/>
  <c r="J1547" i="2"/>
  <c r="I1547" i="2"/>
  <c r="D1547" i="2"/>
  <c r="J1546" i="2"/>
  <c r="I1546" i="2"/>
  <c r="D1546" i="2"/>
  <c r="J1545" i="2"/>
  <c r="I1545" i="2"/>
  <c r="D1545" i="2"/>
  <c r="J1542" i="2"/>
  <c r="J1538" i="2"/>
  <c r="I1538" i="2"/>
  <c r="D1538" i="2"/>
  <c r="J1537" i="2"/>
  <c r="I1537" i="2"/>
  <c r="D1537" i="2"/>
  <c r="J1536" i="2"/>
  <c r="I1536" i="2"/>
  <c r="D1536" i="2"/>
  <c r="J1535" i="2"/>
  <c r="I1535" i="2"/>
  <c r="D1535" i="2"/>
  <c r="J1534" i="2"/>
  <c r="I1534" i="2"/>
  <c r="D1534" i="2"/>
  <c r="J1533" i="2"/>
  <c r="I1533" i="2"/>
  <c r="D1533" i="2"/>
  <c r="J1532" i="2"/>
  <c r="I1532" i="2"/>
  <c r="D1532" i="2"/>
  <c r="J1531" i="2"/>
  <c r="I1531" i="2"/>
  <c r="D1531" i="2"/>
  <c r="J1530" i="2"/>
  <c r="I1530" i="2"/>
  <c r="D1530" i="2"/>
  <c r="J1529" i="2"/>
  <c r="I1529" i="2"/>
  <c r="D1529" i="2"/>
  <c r="J1528" i="2"/>
  <c r="I1528" i="2"/>
  <c r="D1528" i="2"/>
  <c r="J1527" i="2"/>
  <c r="I1527" i="2"/>
  <c r="D1527" i="2"/>
  <c r="J1526" i="2"/>
  <c r="I1526" i="2"/>
  <c r="D1526" i="2"/>
  <c r="J1525" i="2"/>
  <c r="I1525" i="2"/>
  <c r="D1525" i="2"/>
  <c r="J1524" i="2"/>
  <c r="I1524" i="2"/>
  <c r="D1524" i="2"/>
  <c r="J1521" i="2"/>
  <c r="J1517" i="2"/>
  <c r="I1517" i="2"/>
  <c r="D1517" i="2"/>
  <c r="J1516" i="2"/>
  <c r="I1516" i="2"/>
  <c r="D1516" i="2"/>
  <c r="J1515" i="2"/>
  <c r="I1515" i="2"/>
  <c r="D1515" i="2"/>
  <c r="J1514" i="2"/>
  <c r="I1514" i="2"/>
  <c r="D1514" i="2"/>
  <c r="J1513" i="2"/>
  <c r="I1513" i="2"/>
  <c r="D1513" i="2"/>
  <c r="J1512" i="2"/>
  <c r="I1512" i="2"/>
  <c r="D1512" i="2"/>
  <c r="J1511" i="2"/>
  <c r="I1511" i="2"/>
  <c r="D1511" i="2"/>
  <c r="J1510" i="2"/>
  <c r="I1510" i="2"/>
  <c r="D1510" i="2"/>
  <c r="J1509" i="2"/>
  <c r="I1509" i="2"/>
  <c r="D1509" i="2"/>
  <c r="J1508" i="2"/>
  <c r="I1508" i="2"/>
  <c r="D1508" i="2"/>
  <c r="J1507" i="2"/>
  <c r="I1507" i="2"/>
  <c r="D1507" i="2"/>
  <c r="J1506" i="2"/>
  <c r="I1506" i="2"/>
  <c r="D1506" i="2"/>
  <c r="J1505" i="2"/>
  <c r="I1505" i="2"/>
  <c r="D1505" i="2"/>
  <c r="J1504" i="2"/>
  <c r="I1504" i="2"/>
  <c r="D1504" i="2"/>
  <c r="J1503" i="2"/>
  <c r="I1503" i="2"/>
  <c r="D1503" i="2"/>
  <c r="J1500" i="2"/>
  <c r="J1496" i="2"/>
  <c r="I1496" i="2"/>
  <c r="D1496" i="2"/>
  <c r="J1495" i="2"/>
  <c r="I1495" i="2"/>
  <c r="D1495" i="2"/>
  <c r="J1494" i="2"/>
  <c r="I1494" i="2"/>
  <c r="D1494" i="2"/>
  <c r="J1493" i="2"/>
  <c r="I1493" i="2"/>
  <c r="D1493" i="2"/>
  <c r="J1492" i="2"/>
  <c r="I1492" i="2"/>
  <c r="D1492" i="2"/>
  <c r="J1491" i="2"/>
  <c r="I1491" i="2"/>
  <c r="D1491" i="2"/>
  <c r="J1490" i="2"/>
  <c r="I1490" i="2"/>
  <c r="D1490" i="2"/>
  <c r="J1489" i="2"/>
  <c r="I1489" i="2"/>
  <c r="D1489" i="2"/>
  <c r="J1488" i="2"/>
  <c r="I1488" i="2"/>
  <c r="D1488" i="2"/>
  <c r="J1487" i="2"/>
  <c r="I1487" i="2"/>
  <c r="D1487" i="2"/>
  <c r="J1486" i="2"/>
  <c r="I1486" i="2"/>
  <c r="D1486" i="2"/>
  <c r="J1485" i="2"/>
  <c r="I1485" i="2"/>
  <c r="D1485" i="2"/>
  <c r="J1484" i="2"/>
  <c r="I1484" i="2"/>
  <c r="D1484" i="2"/>
  <c r="J1483" i="2"/>
  <c r="I1483" i="2"/>
  <c r="D1483" i="2"/>
  <c r="J1482" i="2"/>
  <c r="I1482" i="2"/>
  <c r="D1482" i="2"/>
  <c r="J1479" i="2"/>
  <c r="J1475" i="2"/>
  <c r="I1475" i="2"/>
  <c r="D1475" i="2"/>
  <c r="J1474" i="2"/>
  <c r="I1474" i="2"/>
  <c r="D1474" i="2"/>
  <c r="J1473" i="2"/>
  <c r="I1473" i="2"/>
  <c r="D1473" i="2"/>
  <c r="J1472" i="2"/>
  <c r="I1472" i="2"/>
  <c r="D1472" i="2"/>
  <c r="J1471" i="2"/>
  <c r="I1471" i="2"/>
  <c r="D1471" i="2"/>
  <c r="J1470" i="2"/>
  <c r="I1470" i="2"/>
  <c r="D1470" i="2"/>
  <c r="J1469" i="2"/>
  <c r="I1469" i="2"/>
  <c r="D1469" i="2"/>
  <c r="J1468" i="2"/>
  <c r="I1468" i="2"/>
  <c r="D1468" i="2"/>
  <c r="J1467" i="2"/>
  <c r="I1467" i="2"/>
  <c r="D1467" i="2"/>
  <c r="J1466" i="2"/>
  <c r="I1466" i="2"/>
  <c r="D1466" i="2"/>
  <c r="J1465" i="2"/>
  <c r="I1465" i="2"/>
  <c r="D1465" i="2"/>
  <c r="J1464" i="2"/>
  <c r="I1464" i="2"/>
  <c r="D1464" i="2"/>
  <c r="J1463" i="2"/>
  <c r="I1463" i="2"/>
  <c r="D1463" i="2"/>
  <c r="J1462" i="2"/>
  <c r="I1462" i="2"/>
  <c r="D1462" i="2"/>
  <c r="J1461" i="2"/>
  <c r="I1461" i="2"/>
  <c r="D1461" i="2"/>
  <c r="J1458" i="2"/>
  <c r="J1454" i="2"/>
  <c r="I1454" i="2"/>
  <c r="D1454" i="2"/>
  <c r="J1453" i="2"/>
  <c r="I1453" i="2"/>
  <c r="D1453" i="2"/>
  <c r="J1452" i="2"/>
  <c r="I1452" i="2"/>
  <c r="D1452" i="2"/>
  <c r="J1451" i="2"/>
  <c r="I1451" i="2"/>
  <c r="D1451" i="2"/>
  <c r="J1450" i="2"/>
  <c r="I1450" i="2"/>
  <c r="D1450" i="2"/>
  <c r="J1449" i="2"/>
  <c r="I1449" i="2"/>
  <c r="D1449" i="2"/>
  <c r="J1448" i="2"/>
  <c r="I1448" i="2"/>
  <c r="D1448" i="2"/>
  <c r="J1447" i="2"/>
  <c r="I1447" i="2"/>
  <c r="D1447" i="2"/>
  <c r="J1446" i="2"/>
  <c r="I1446" i="2"/>
  <c r="D1446" i="2"/>
  <c r="J1445" i="2"/>
  <c r="I1445" i="2"/>
  <c r="D1445" i="2"/>
  <c r="J1444" i="2"/>
  <c r="I1444" i="2"/>
  <c r="D1444" i="2"/>
  <c r="J1443" i="2"/>
  <c r="I1443" i="2"/>
  <c r="D1443" i="2"/>
  <c r="J1442" i="2"/>
  <c r="I1442" i="2"/>
  <c r="D1442" i="2"/>
  <c r="J1441" i="2"/>
  <c r="I1441" i="2"/>
  <c r="D1441" i="2"/>
  <c r="J1440" i="2"/>
  <c r="I1440" i="2"/>
  <c r="D1440" i="2"/>
  <c r="J1437" i="2"/>
  <c r="J1433" i="2"/>
  <c r="I1433" i="2"/>
  <c r="D1433" i="2"/>
  <c r="J1432" i="2"/>
  <c r="I1432" i="2"/>
  <c r="D1432" i="2"/>
  <c r="J1431" i="2"/>
  <c r="I1431" i="2"/>
  <c r="D1431" i="2"/>
  <c r="J1430" i="2"/>
  <c r="I1430" i="2"/>
  <c r="D1430" i="2"/>
  <c r="J1429" i="2"/>
  <c r="I1429" i="2"/>
  <c r="D1429" i="2"/>
  <c r="J1428" i="2"/>
  <c r="I1428" i="2"/>
  <c r="D1428" i="2"/>
  <c r="J1427" i="2"/>
  <c r="I1427" i="2"/>
  <c r="D1427" i="2"/>
  <c r="J1426" i="2"/>
  <c r="I1426" i="2"/>
  <c r="D1426" i="2"/>
  <c r="J1425" i="2"/>
  <c r="I1425" i="2"/>
  <c r="D1425" i="2"/>
  <c r="J1424" i="2"/>
  <c r="I1424" i="2"/>
  <c r="D1424" i="2"/>
  <c r="J1423" i="2"/>
  <c r="I1423" i="2"/>
  <c r="D1423" i="2"/>
  <c r="J1422" i="2"/>
  <c r="I1422" i="2"/>
  <c r="D1422" i="2"/>
  <c r="J1421" i="2"/>
  <c r="I1421" i="2"/>
  <c r="D1421" i="2"/>
  <c r="J1420" i="2"/>
  <c r="I1420" i="2"/>
  <c r="D1420" i="2"/>
  <c r="J1419" i="2"/>
  <c r="I1419" i="2"/>
  <c r="D1419" i="2"/>
  <c r="J1416" i="2"/>
  <c r="J1412" i="2"/>
  <c r="I1412" i="2"/>
  <c r="D1412" i="2"/>
  <c r="J1411" i="2"/>
  <c r="I1411" i="2"/>
  <c r="D1411" i="2"/>
  <c r="J1410" i="2"/>
  <c r="I1410" i="2"/>
  <c r="D1410" i="2"/>
  <c r="J1409" i="2"/>
  <c r="I1409" i="2"/>
  <c r="D1409" i="2"/>
  <c r="J1408" i="2"/>
  <c r="I1408" i="2"/>
  <c r="D1408" i="2"/>
  <c r="J1407" i="2"/>
  <c r="I1407" i="2"/>
  <c r="D1407" i="2"/>
  <c r="J1406" i="2"/>
  <c r="I1406" i="2"/>
  <c r="D1406" i="2"/>
  <c r="J1405" i="2"/>
  <c r="I1405" i="2"/>
  <c r="D1405" i="2"/>
  <c r="J1404" i="2"/>
  <c r="I1404" i="2"/>
  <c r="D1404" i="2"/>
  <c r="J1403" i="2"/>
  <c r="I1403" i="2"/>
  <c r="D1403" i="2"/>
  <c r="J1402" i="2"/>
  <c r="I1402" i="2"/>
  <c r="D1402" i="2"/>
  <c r="J1401" i="2"/>
  <c r="I1401" i="2"/>
  <c r="D1401" i="2"/>
  <c r="J1400" i="2"/>
  <c r="I1400" i="2"/>
  <c r="D1400" i="2"/>
  <c r="J1399" i="2"/>
  <c r="I1399" i="2"/>
  <c r="D1399" i="2"/>
  <c r="J1398" i="2"/>
  <c r="I1398" i="2"/>
  <c r="D1398" i="2"/>
  <c r="J1395" i="2"/>
  <c r="J1391" i="2"/>
  <c r="I1391" i="2"/>
  <c r="D1391" i="2"/>
  <c r="J1390" i="2"/>
  <c r="I1390" i="2"/>
  <c r="D1390" i="2"/>
  <c r="J1389" i="2"/>
  <c r="I1389" i="2"/>
  <c r="D1389" i="2"/>
  <c r="J1388" i="2"/>
  <c r="I1388" i="2"/>
  <c r="D1388" i="2"/>
  <c r="J1387" i="2"/>
  <c r="I1387" i="2"/>
  <c r="D1387" i="2"/>
  <c r="J1386" i="2"/>
  <c r="I1386" i="2"/>
  <c r="D1386" i="2"/>
  <c r="J1385" i="2"/>
  <c r="I1385" i="2"/>
  <c r="D1385" i="2"/>
  <c r="J1384" i="2"/>
  <c r="I1384" i="2"/>
  <c r="D1384" i="2"/>
  <c r="J1383" i="2"/>
  <c r="I1383" i="2"/>
  <c r="D1383" i="2"/>
  <c r="J1382" i="2"/>
  <c r="I1382" i="2"/>
  <c r="D1382" i="2"/>
  <c r="J1381" i="2"/>
  <c r="I1381" i="2"/>
  <c r="D1381" i="2"/>
  <c r="J1380" i="2"/>
  <c r="I1380" i="2"/>
  <c r="D1380" i="2"/>
  <c r="J1379" i="2"/>
  <c r="I1379" i="2"/>
  <c r="D1379" i="2"/>
  <c r="J1378" i="2"/>
  <c r="I1378" i="2"/>
  <c r="D1378" i="2"/>
  <c r="J1377" i="2"/>
  <c r="I1377" i="2"/>
  <c r="D1377" i="2"/>
  <c r="J1374" i="2"/>
  <c r="J1370" i="2"/>
  <c r="I1370" i="2"/>
  <c r="D1370" i="2"/>
  <c r="J1369" i="2"/>
  <c r="I1369" i="2"/>
  <c r="D1369" i="2"/>
  <c r="J1368" i="2"/>
  <c r="I1368" i="2"/>
  <c r="D1368" i="2"/>
  <c r="J1367" i="2"/>
  <c r="I1367" i="2"/>
  <c r="D1367" i="2"/>
  <c r="J1366" i="2"/>
  <c r="I1366" i="2"/>
  <c r="D1366" i="2"/>
  <c r="J1365" i="2"/>
  <c r="I1365" i="2"/>
  <c r="D1365" i="2"/>
  <c r="J1364" i="2"/>
  <c r="I1364" i="2"/>
  <c r="D1364" i="2"/>
  <c r="J1363" i="2"/>
  <c r="I1363" i="2"/>
  <c r="D1363" i="2"/>
  <c r="J1362" i="2"/>
  <c r="I1362" i="2"/>
  <c r="D1362" i="2"/>
  <c r="J1361" i="2"/>
  <c r="I1361" i="2"/>
  <c r="D1361" i="2"/>
  <c r="J1360" i="2"/>
  <c r="I1360" i="2"/>
  <c r="D1360" i="2"/>
  <c r="J1359" i="2"/>
  <c r="I1359" i="2"/>
  <c r="D1359" i="2"/>
  <c r="J1358" i="2"/>
  <c r="I1358" i="2"/>
  <c r="D1358" i="2"/>
  <c r="J1357" i="2"/>
  <c r="I1357" i="2"/>
  <c r="D1357" i="2"/>
  <c r="J1356" i="2"/>
  <c r="I1356" i="2"/>
  <c r="D1356" i="2"/>
  <c r="J1353" i="2"/>
  <c r="J1349" i="2"/>
  <c r="I1349" i="2"/>
  <c r="D1349" i="2"/>
  <c r="J1348" i="2"/>
  <c r="I1348" i="2"/>
  <c r="D1348" i="2"/>
  <c r="J1347" i="2"/>
  <c r="I1347" i="2"/>
  <c r="D1347" i="2"/>
  <c r="J1346" i="2"/>
  <c r="I1346" i="2"/>
  <c r="D1346" i="2"/>
  <c r="J1345" i="2"/>
  <c r="I1345" i="2"/>
  <c r="D1345" i="2"/>
  <c r="J1344" i="2"/>
  <c r="I1344" i="2"/>
  <c r="D1344" i="2"/>
  <c r="J1343" i="2"/>
  <c r="I1343" i="2"/>
  <c r="D1343" i="2"/>
  <c r="J1342" i="2"/>
  <c r="I1342" i="2"/>
  <c r="D1342" i="2"/>
  <c r="J1341" i="2"/>
  <c r="I1341" i="2"/>
  <c r="D1341" i="2"/>
  <c r="J1340" i="2"/>
  <c r="I1340" i="2"/>
  <c r="D1340" i="2"/>
  <c r="J1339" i="2"/>
  <c r="I1339" i="2"/>
  <c r="D1339" i="2"/>
  <c r="J1338" i="2"/>
  <c r="I1338" i="2"/>
  <c r="D1338" i="2"/>
  <c r="J1337" i="2"/>
  <c r="I1337" i="2"/>
  <c r="D1337" i="2"/>
  <c r="J1336" i="2"/>
  <c r="I1336" i="2"/>
  <c r="D1336" i="2"/>
  <c r="J1335" i="2"/>
  <c r="I1335" i="2"/>
  <c r="D1335" i="2"/>
  <c r="J1332" i="2"/>
  <c r="J1328" i="2"/>
  <c r="I1328" i="2"/>
  <c r="D1328" i="2"/>
  <c r="J1327" i="2"/>
  <c r="I1327" i="2"/>
  <c r="D1327" i="2"/>
  <c r="J1326" i="2"/>
  <c r="I1326" i="2"/>
  <c r="D1326" i="2"/>
  <c r="J1325" i="2"/>
  <c r="I1325" i="2"/>
  <c r="D1325" i="2"/>
  <c r="J1324" i="2"/>
  <c r="I1324" i="2"/>
  <c r="D1324" i="2"/>
  <c r="J1323" i="2"/>
  <c r="I1323" i="2"/>
  <c r="D1323" i="2"/>
  <c r="J1322" i="2"/>
  <c r="I1322" i="2"/>
  <c r="D1322" i="2"/>
  <c r="J1321" i="2"/>
  <c r="I1321" i="2"/>
  <c r="D1321" i="2"/>
  <c r="J1320" i="2"/>
  <c r="I1320" i="2"/>
  <c r="D1320" i="2"/>
  <c r="J1319" i="2"/>
  <c r="I1319" i="2"/>
  <c r="D1319" i="2"/>
  <c r="J1318" i="2"/>
  <c r="I1318" i="2"/>
  <c r="D1318" i="2"/>
  <c r="J1317" i="2"/>
  <c r="I1317" i="2"/>
  <c r="D1317" i="2"/>
  <c r="J1316" i="2"/>
  <c r="I1316" i="2"/>
  <c r="D1316" i="2"/>
  <c r="J1315" i="2"/>
  <c r="I1315" i="2"/>
  <c r="D1315" i="2"/>
  <c r="J1314" i="2"/>
  <c r="I1314" i="2"/>
  <c r="D1314" i="2"/>
  <c r="J1311" i="2"/>
  <c r="J1307" i="2"/>
  <c r="I1307" i="2"/>
  <c r="D1307" i="2"/>
  <c r="J1306" i="2"/>
  <c r="I1306" i="2"/>
  <c r="D1306" i="2"/>
  <c r="J1305" i="2"/>
  <c r="I1305" i="2"/>
  <c r="D1305" i="2"/>
  <c r="J1304" i="2"/>
  <c r="I1304" i="2"/>
  <c r="D1304" i="2"/>
  <c r="J1303" i="2"/>
  <c r="I1303" i="2"/>
  <c r="D1303" i="2"/>
  <c r="J1302" i="2"/>
  <c r="I1302" i="2"/>
  <c r="D1302" i="2"/>
  <c r="J1301" i="2"/>
  <c r="I1301" i="2"/>
  <c r="D1301" i="2"/>
  <c r="J1300" i="2"/>
  <c r="I1300" i="2"/>
  <c r="D1300" i="2"/>
  <c r="J1299" i="2"/>
  <c r="I1299" i="2"/>
  <c r="D1299" i="2"/>
  <c r="J1298" i="2"/>
  <c r="I1298" i="2"/>
  <c r="D1298" i="2"/>
  <c r="J1297" i="2"/>
  <c r="I1297" i="2"/>
  <c r="D1297" i="2"/>
  <c r="J1296" i="2"/>
  <c r="I1296" i="2"/>
  <c r="D1296" i="2"/>
  <c r="J1295" i="2"/>
  <c r="I1295" i="2"/>
  <c r="D1295" i="2"/>
  <c r="J1294" i="2"/>
  <c r="I1294" i="2"/>
  <c r="D1294" i="2"/>
  <c r="J1293" i="2"/>
  <c r="I1293" i="2"/>
  <c r="D1293" i="2"/>
  <c r="J1290" i="2"/>
  <c r="J1286" i="2"/>
  <c r="I1286" i="2"/>
  <c r="D1286" i="2"/>
  <c r="J1285" i="2"/>
  <c r="I1285" i="2"/>
  <c r="D1285" i="2"/>
  <c r="J1284" i="2"/>
  <c r="I1284" i="2"/>
  <c r="D1284" i="2"/>
  <c r="J1283" i="2"/>
  <c r="I1283" i="2"/>
  <c r="D1283" i="2"/>
  <c r="J1282" i="2"/>
  <c r="I1282" i="2"/>
  <c r="D1282" i="2"/>
  <c r="J1281" i="2"/>
  <c r="I1281" i="2"/>
  <c r="D1281" i="2"/>
  <c r="J1280" i="2"/>
  <c r="I1280" i="2"/>
  <c r="D1280" i="2"/>
  <c r="J1279" i="2"/>
  <c r="I1279" i="2"/>
  <c r="D1279" i="2"/>
  <c r="J1278" i="2"/>
  <c r="I1278" i="2"/>
  <c r="D1278" i="2"/>
  <c r="J1277" i="2"/>
  <c r="I1277" i="2"/>
  <c r="D1277" i="2"/>
  <c r="J1276" i="2"/>
  <c r="I1276" i="2"/>
  <c r="D1276" i="2"/>
  <c r="J1275" i="2"/>
  <c r="I1275" i="2"/>
  <c r="D1275" i="2"/>
  <c r="J1274" i="2"/>
  <c r="I1274" i="2"/>
  <c r="D1274" i="2"/>
  <c r="J1273" i="2"/>
  <c r="I1273" i="2"/>
  <c r="D1273" i="2"/>
  <c r="J1272" i="2"/>
  <c r="I1272" i="2"/>
  <c r="D1272" i="2"/>
  <c r="J1269" i="2"/>
  <c r="J1265" i="2"/>
  <c r="I1265" i="2"/>
  <c r="D1265" i="2"/>
  <c r="J1264" i="2"/>
  <c r="I1264" i="2"/>
  <c r="D1264" i="2"/>
  <c r="J1263" i="2"/>
  <c r="I1263" i="2"/>
  <c r="D1263" i="2"/>
  <c r="J1262" i="2"/>
  <c r="I1262" i="2"/>
  <c r="D1262" i="2"/>
  <c r="J1261" i="2"/>
  <c r="I1261" i="2"/>
  <c r="D1261" i="2"/>
  <c r="J1260" i="2"/>
  <c r="I1260" i="2"/>
  <c r="D1260" i="2"/>
  <c r="J1259" i="2"/>
  <c r="I1259" i="2"/>
  <c r="D1259" i="2"/>
  <c r="J1258" i="2"/>
  <c r="I1258" i="2"/>
  <c r="D1258" i="2"/>
  <c r="J1257" i="2"/>
  <c r="I1257" i="2"/>
  <c r="D1257" i="2"/>
  <c r="J1256" i="2"/>
  <c r="I1256" i="2"/>
  <c r="D1256" i="2"/>
  <c r="J1255" i="2"/>
  <c r="I1255" i="2"/>
  <c r="D1255" i="2"/>
  <c r="J1254" i="2"/>
  <c r="I1254" i="2"/>
  <c r="D1254" i="2"/>
  <c r="J1253" i="2"/>
  <c r="I1253" i="2"/>
  <c r="D1253" i="2"/>
  <c r="J1252" i="2"/>
  <c r="I1252" i="2"/>
  <c r="D1252" i="2"/>
  <c r="J1251" i="2"/>
  <c r="I1251" i="2"/>
  <c r="D1251" i="2"/>
  <c r="J1248" i="2"/>
  <c r="J1244" i="2"/>
  <c r="I1244" i="2"/>
  <c r="D1244" i="2"/>
  <c r="J1243" i="2"/>
  <c r="I1243" i="2"/>
  <c r="D1243" i="2"/>
  <c r="J1242" i="2"/>
  <c r="I1242" i="2"/>
  <c r="D1242" i="2"/>
  <c r="J1241" i="2"/>
  <c r="I1241" i="2"/>
  <c r="D1241" i="2"/>
  <c r="J1240" i="2"/>
  <c r="I1240" i="2"/>
  <c r="D1240" i="2"/>
  <c r="J1239" i="2"/>
  <c r="I1239" i="2"/>
  <c r="D1239" i="2"/>
  <c r="J1238" i="2"/>
  <c r="I1238" i="2"/>
  <c r="D1238" i="2"/>
  <c r="J1237" i="2"/>
  <c r="I1237" i="2"/>
  <c r="D1237" i="2"/>
  <c r="J1236" i="2"/>
  <c r="I1236" i="2"/>
  <c r="D1236" i="2"/>
  <c r="J1235" i="2"/>
  <c r="I1235" i="2"/>
  <c r="D1235" i="2"/>
  <c r="J1234" i="2"/>
  <c r="I1234" i="2"/>
  <c r="D1234" i="2"/>
  <c r="J1233" i="2"/>
  <c r="I1233" i="2"/>
  <c r="D1233" i="2"/>
  <c r="J1232" i="2"/>
  <c r="I1232" i="2"/>
  <c r="D1232" i="2"/>
  <c r="J1231" i="2"/>
  <c r="I1231" i="2"/>
  <c r="D1231" i="2"/>
  <c r="J1230" i="2"/>
  <c r="I1230" i="2"/>
  <c r="D1230" i="2"/>
  <c r="J1227" i="2"/>
  <c r="J1223" i="2"/>
  <c r="I1223" i="2"/>
  <c r="D1223" i="2"/>
  <c r="J1222" i="2"/>
  <c r="I1222" i="2"/>
  <c r="D1222" i="2"/>
  <c r="J1221" i="2"/>
  <c r="I1221" i="2"/>
  <c r="D1221" i="2"/>
  <c r="J1220" i="2"/>
  <c r="I1220" i="2"/>
  <c r="D1220" i="2"/>
  <c r="J1219" i="2"/>
  <c r="I1219" i="2"/>
  <c r="D1219" i="2"/>
  <c r="J1218" i="2"/>
  <c r="I1218" i="2"/>
  <c r="D1218" i="2"/>
  <c r="J1217" i="2"/>
  <c r="I1217" i="2"/>
  <c r="D1217" i="2"/>
  <c r="J1216" i="2"/>
  <c r="I1216" i="2"/>
  <c r="D1216" i="2"/>
  <c r="J1215" i="2"/>
  <c r="I1215" i="2"/>
  <c r="D1215" i="2"/>
  <c r="J1214" i="2"/>
  <c r="I1214" i="2"/>
  <c r="D1214" i="2"/>
  <c r="J1213" i="2"/>
  <c r="I1213" i="2"/>
  <c r="D1213" i="2"/>
  <c r="J1212" i="2"/>
  <c r="I1212" i="2"/>
  <c r="D1212" i="2"/>
  <c r="J1211" i="2"/>
  <c r="I1211" i="2"/>
  <c r="D1211" i="2"/>
  <c r="J1210" i="2"/>
  <c r="I1210" i="2"/>
  <c r="D1210" i="2"/>
  <c r="J1209" i="2"/>
  <c r="I1209" i="2"/>
  <c r="D1209" i="2"/>
  <c r="J1206" i="2"/>
  <c r="J1202" i="2"/>
  <c r="I1202" i="2"/>
  <c r="D1202" i="2"/>
  <c r="J1201" i="2"/>
  <c r="I1201" i="2"/>
  <c r="D1201" i="2"/>
  <c r="J1200" i="2"/>
  <c r="I1200" i="2"/>
  <c r="D1200" i="2"/>
  <c r="J1199" i="2"/>
  <c r="I1199" i="2"/>
  <c r="D1199" i="2"/>
  <c r="J1198" i="2"/>
  <c r="I1198" i="2"/>
  <c r="D1198" i="2"/>
  <c r="J1197" i="2"/>
  <c r="I1197" i="2"/>
  <c r="D1197" i="2"/>
  <c r="J1196" i="2"/>
  <c r="I1196" i="2"/>
  <c r="D1196" i="2"/>
  <c r="J1195" i="2"/>
  <c r="I1195" i="2"/>
  <c r="D1195" i="2"/>
  <c r="J1194" i="2"/>
  <c r="I1194" i="2"/>
  <c r="D1194" i="2"/>
  <c r="J1193" i="2"/>
  <c r="I1193" i="2"/>
  <c r="D1193" i="2"/>
  <c r="J1192" i="2"/>
  <c r="I1192" i="2"/>
  <c r="D1192" i="2"/>
  <c r="J1191" i="2"/>
  <c r="I1191" i="2"/>
  <c r="D1191" i="2"/>
  <c r="J1190" i="2"/>
  <c r="I1190" i="2"/>
  <c r="D1190" i="2"/>
  <c r="J1189" i="2"/>
  <c r="I1189" i="2"/>
  <c r="D1189" i="2"/>
  <c r="J1188" i="2"/>
  <c r="I1188" i="2"/>
  <c r="D1188" i="2"/>
  <c r="J1185" i="2"/>
  <c r="J1181" i="2"/>
  <c r="I1181" i="2"/>
  <c r="D1181" i="2"/>
  <c r="J1180" i="2"/>
  <c r="I1180" i="2"/>
  <c r="D1180" i="2"/>
  <c r="J1179" i="2"/>
  <c r="I1179" i="2"/>
  <c r="D1179" i="2"/>
  <c r="J1178" i="2"/>
  <c r="I1178" i="2"/>
  <c r="D1178" i="2"/>
  <c r="J1177" i="2"/>
  <c r="I1177" i="2"/>
  <c r="D1177" i="2"/>
  <c r="J1176" i="2"/>
  <c r="I1176" i="2"/>
  <c r="D1176" i="2"/>
  <c r="J1175" i="2"/>
  <c r="I1175" i="2"/>
  <c r="D1175" i="2"/>
  <c r="J1174" i="2"/>
  <c r="I1174" i="2"/>
  <c r="D1174" i="2"/>
  <c r="J1173" i="2"/>
  <c r="I1173" i="2"/>
  <c r="D1173" i="2"/>
  <c r="J1172" i="2"/>
  <c r="I1172" i="2"/>
  <c r="D1172" i="2"/>
  <c r="J1171" i="2"/>
  <c r="I1171" i="2"/>
  <c r="D1171" i="2"/>
  <c r="J1170" i="2"/>
  <c r="I1170" i="2"/>
  <c r="D1170" i="2"/>
  <c r="J1169" i="2"/>
  <c r="I1169" i="2"/>
  <c r="D1169" i="2"/>
  <c r="J1168" i="2"/>
  <c r="I1168" i="2"/>
  <c r="D1168" i="2"/>
  <c r="J1167" i="2"/>
  <c r="I1167" i="2"/>
  <c r="D1167" i="2"/>
  <c r="J1164" i="2"/>
  <c r="J1160" i="2"/>
  <c r="I1160" i="2"/>
  <c r="D1160" i="2"/>
  <c r="J1159" i="2"/>
  <c r="I1159" i="2"/>
  <c r="D1159" i="2"/>
  <c r="J1158" i="2"/>
  <c r="I1158" i="2"/>
  <c r="D1158" i="2"/>
  <c r="J1157" i="2"/>
  <c r="I1157" i="2"/>
  <c r="D1157" i="2"/>
  <c r="J1156" i="2"/>
  <c r="I1156" i="2"/>
  <c r="D1156" i="2"/>
  <c r="J1155" i="2"/>
  <c r="I1155" i="2"/>
  <c r="D1155" i="2"/>
  <c r="J1154" i="2"/>
  <c r="I1154" i="2"/>
  <c r="D1154" i="2"/>
  <c r="J1153" i="2"/>
  <c r="I1153" i="2"/>
  <c r="D1153" i="2"/>
  <c r="J1152" i="2"/>
  <c r="I1152" i="2"/>
  <c r="D1152" i="2"/>
  <c r="J1151" i="2"/>
  <c r="I1151" i="2"/>
  <c r="D1151" i="2"/>
  <c r="J1150" i="2"/>
  <c r="I1150" i="2"/>
  <c r="D1150" i="2"/>
  <c r="J1149" i="2"/>
  <c r="I1149" i="2"/>
  <c r="D1149" i="2"/>
  <c r="J1148" i="2"/>
  <c r="I1148" i="2"/>
  <c r="D1148" i="2"/>
  <c r="J1147" i="2"/>
  <c r="I1147" i="2"/>
  <c r="D1147" i="2"/>
  <c r="J1146" i="2"/>
  <c r="I1146" i="2"/>
  <c r="D1146" i="2"/>
  <c r="J1143" i="2"/>
  <c r="J1139" i="2"/>
  <c r="I1139" i="2"/>
  <c r="D1139" i="2"/>
  <c r="J1138" i="2"/>
  <c r="I1138" i="2"/>
  <c r="D1138" i="2"/>
  <c r="J1137" i="2"/>
  <c r="I1137" i="2"/>
  <c r="D1137" i="2"/>
  <c r="J1136" i="2"/>
  <c r="I1136" i="2"/>
  <c r="D1136" i="2"/>
  <c r="J1135" i="2"/>
  <c r="I1135" i="2"/>
  <c r="D1135" i="2"/>
  <c r="J1134" i="2"/>
  <c r="I1134" i="2"/>
  <c r="D1134" i="2"/>
  <c r="J1133" i="2"/>
  <c r="I1133" i="2"/>
  <c r="D1133" i="2"/>
  <c r="J1132" i="2"/>
  <c r="I1132" i="2"/>
  <c r="D1132" i="2"/>
  <c r="J1131" i="2"/>
  <c r="I1131" i="2"/>
  <c r="D1131" i="2"/>
  <c r="J1130" i="2"/>
  <c r="I1130" i="2"/>
  <c r="D1130" i="2"/>
  <c r="J1129" i="2"/>
  <c r="I1129" i="2"/>
  <c r="D1129" i="2"/>
  <c r="J1128" i="2"/>
  <c r="I1128" i="2"/>
  <c r="D1128" i="2"/>
  <c r="J1127" i="2"/>
  <c r="I1127" i="2"/>
  <c r="D1127" i="2"/>
  <c r="J1126" i="2"/>
  <c r="I1126" i="2"/>
  <c r="D1126" i="2"/>
  <c r="J1125" i="2"/>
  <c r="I1125" i="2"/>
  <c r="D1125" i="2"/>
  <c r="J1122" i="2"/>
  <c r="J1118" i="2"/>
  <c r="I1118" i="2"/>
  <c r="D1118" i="2"/>
  <c r="J1117" i="2"/>
  <c r="I1117" i="2"/>
  <c r="D1117" i="2"/>
  <c r="J1116" i="2"/>
  <c r="I1116" i="2"/>
  <c r="D1116" i="2"/>
  <c r="J1115" i="2"/>
  <c r="I1115" i="2"/>
  <c r="D1115" i="2"/>
  <c r="J1114" i="2"/>
  <c r="I1114" i="2"/>
  <c r="D1114" i="2"/>
  <c r="J1113" i="2"/>
  <c r="I1113" i="2"/>
  <c r="D1113" i="2"/>
  <c r="J1112" i="2"/>
  <c r="I1112" i="2"/>
  <c r="D1112" i="2"/>
  <c r="J1111" i="2"/>
  <c r="I1111" i="2"/>
  <c r="D1111" i="2"/>
  <c r="J1110" i="2"/>
  <c r="I1110" i="2"/>
  <c r="D1110" i="2"/>
  <c r="J1109" i="2"/>
  <c r="I1109" i="2"/>
  <c r="D1109" i="2"/>
  <c r="J1108" i="2"/>
  <c r="I1108" i="2"/>
  <c r="D1108" i="2"/>
  <c r="J1107" i="2"/>
  <c r="I1107" i="2"/>
  <c r="D1107" i="2"/>
  <c r="J1106" i="2"/>
  <c r="I1106" i="2"/>
  <c r="D1106" i="2"/>
  <c r="J1105" i="2"/>
  <c r="I1105" i="2"/>
  <c r="D1105" i="2"/>
  <c r="J1104" i="2"/>
  <c r="I1104" i="2"/>
  <c r="D1104" i="2"/>
  <c r="J1101" i="2"/>
  <c r="J1097" i="2"/>
  <c r="I1097" i="2"/>
  <c r="D1097" i="2"/>
  <c r="J1096" i="2"/>
  <c r="I1096" i="2"/>
  <c r="D1096" i="2"/>
  <c r="J1095" i="2"/>
  <c r="I1095" i="2"/>
  <c r="D1095" i="2"/>
  <c r="J1094" i="2"/>
  <c r="I1094" i="2"/>
  <c r="D1094" i="2"/>
  <c r="J1093" i="2"/>
  <c r="I1093" i="2"/>
  <c r="D1093" i="2"/>
  <c r="J1092" i="2"/>
  <c r="I1092" i="2"/>
  <c r="D1092" i="2"/>
  <c r="J1091" i="2"/>
  <c r="I1091" i="2"/>
  <c r="D1091" i="2"/>
  <c r="J1090" i="2"/>
  <c r="I1090" i="2"/>
  <c r="D1090" i="2"/>
  <c r="J1089" i="2"/>
  <c r="I1089" i="2"/>
  <c r="D1089" i="2"/>
  <c r="J1088" i="2"/>
  <c r="I1088" i="2"/>
  <c r="D1088" i="2"/>
  <c r="J1087" i="2"/>
  <c r="I1087" i="2"/>
  <c r="D1087" i="2"/>
  <c r="J1086" i="2"/>
  <c r="I1086" i="2"/>
  <c r="D1086" i="2"/>
  <c r="J1085" i="2"/>
  <c r="I1085" i="2"/>
  <c r="D1085" i="2"/>
  <c r="J1084" i="2"/>
  <c r="I1084" i="2"/>
  <c r="D1084" i="2"/>
  <c r="J1083" i="2"/>
  <c r="I1083" i="2"/>
  <c r="D1083" i="2"/>
  <c r="J1080" i="2"/>
  <c r="J1076" i="2"/>
  <c r="I1076" i="2"/>
  <c r="D1076" i="2"/>
  <c r="J1075" i="2"/>
  <c r="I1075" i="2"/>
  <c r="D1075" i="2"/>
  <c r="J1074" i="2"/>
  <c r="I1074" i="2"/>
  <c r="D1074" i="2"/>
  <c r="J1073" i="2"/>
  <c r="I1073" i="2"/>
  <c r="D1073" i="2"/>
  <c r="J1072" i="2"/>
  <c r="I1072" i="2"/>
  <c r="D1072" i="2"/>
  <c r="J1071" i="2"/>
  <c r="I1071" i="2"/>
  <c r="D1071" i="2"/>
  <c r="J1070" i="2"/>
  <c r="I1070" i="2"/>
  <c r="D1070" i="2"/>
  <c r="J1069" i="2"/>
  <c r="I1069" i="2"/>
  <c r="D1069" i="2"/>
  <c r="J1068" i="2"/>
  <c r="I1068" i="2"/>
  <c r="D1068" i="2"/>
  <c r="J1067" i="2"/>
  <c r="I1067" i="2"/>
  <c r="D1067" i="2"/>
  <c r="J1066" i="2"/>
  <c r="I1066" i="2"/>
  <c r="D1066" i="2"/>
  <c r="J1065" i="2"/>
  <c r="I1065" i="2"/>
  <c r="D1065" i="2"/>
  <c r="J1064" i="2"/>
  <c r="I1064" i="2"/>
  <c r="D1064" i="2"/>
  <c r="J1063" i="2"/>
  <c r="I1063" i="2"/>
  <c r="D1063" i="2"/>
  <c r="J1062" i="2"/>
  <c r="I1062" i="2"/>
  <c r="D1062" i="2"/>
  <c r="J1059" i="2"/>
  <c r="J1055" i="2"/>
  <c r="I1055" i="2"/>
  <c r="D1055" i="2"/>
  <c r="J1054" i="2"/>
  <c r="I1054" i="2"/>
  <c r="D1054" i="2"/>
  <c r="J1053" i="2"/>
  <c r="I1053" i="2"/>
  <c r="D1053" i="2"/>
  <c r="J1052" i="2"/>
  <c r="I1052" i="2"/>
  <c r="D1052" i="2"/>
  <c r="J1051" i="2"/>
  <c r="I1051" i="2"/>
  <c r="D1051" i="2"/>
  <c r="J1050" i="2"/>
  <c r="I1050" i="2"/>
  <c r="D1050" i="2"/>
  <c r="J1049" i="2"/>
  <c r="I1049" i="2"/>
  <c r="D1049" i="2"/>
  <c r="J1048" i="2"/>
  <c r="I1048" i="2"/>
  <c r="D1048" i="2"/>
  <c r="J1047" i="2"/>
  <c r="I1047" i="2"/>
  <c r="D1047" i="2"/>
  <c r="J1046" i="2"/>
  <c r="I1046" i="2"/>
  <c r="D1046" i="2"/>
  <c r="J1045" i="2"/>
  <c r="I1045" i="2"/>
  <c r="D1045" i="2"/>
  <c r="J1044" i="2"/>
  <c r="I1044" i="2"/>
  <c r="D1044" i="2"/>
  <c r="J1043" i="2"/>
  <c r="I1043" i="2"/>
  <c r="D1043" i="2"/>
  <c r="J1042" i="2"/>
  <c r="I1042" i="2"/>
  <c r="D1042" i="2"/>
  <c r="J1041" i="2"/>
  <c r="I1041" i="2"/>
  <c r="D1041" i="2"/>
  <c r="J1038" i="2"/>
  <c r="J1034" i="2"/>
  <c r="I1034" i="2"/>
  <c r="D1034" i="2"/>
  <c r="J1033" i="2"/>
  <c r="I1033" i="2"/>
  <c r="D1033" i="2"/>
  <c r="J1032" i="2"/>
  <c r="I1032" i="2"/>
  <c r="D1032" i="2"/>
  <c r="J1031" i="2"/>
  <c r="I1031" i="2"/>
  <c r="D1031" i="2"/>
  <c r="J1030" i="2"/>
  <c r="I1030" i="2"/>
  <c r="D1030" i="2"/>
  <c r="J1029" i="2"/>
  <c r="I1029" i="2"/>
  <c r="D1029" i="2"/>
  <c r="J1028" i="2"/>
  <c r="I1028" i="2"/>
  <c r="D1028" i="2"/>
  <c r="J1027" i="2"/>
  <c r="I1027" i="2"/>
  <c r="D1027" i="2"/>
  <c r="J1026" i="2"/>
  <c r="I1026" i="2"/>
  <c r="D1026" i="2"/>
  <c r="J1025" i="2"/>
  <c r="I1025" i="2"/>
  <c r="D1025" i="2"/>
  <c r="J1024" i="2"/>
  <c r="I1024" i="2"/>
  <c r="D1024" i="2"/>
  <c r="J1023" i="2"/>
  <c r="I1023" i="2"/>
  <c r="D1023" i="2"/>
  <c r="J1022" i="2"/>
  <c r="I1022" i="2"/>
  <c r="D1022" i="2"/>
  <c r="J1021" i="2"/>
  <c r="I1021" i="2"/>
  <c r="D1021" i="2"/>
  <c r="J1020" i="2"/>
  <c r="I1020" i="2"/>
  <c r="D1020" i="2"/>
  <c r="J1017" i="2"/>
  <c r="J1013" i="2"/>
  <c r="I1013" i="2"/>
  <c r="D1013" i="2"/>
  <c r="J1012" i="2"/>
  <c r="I1012" i="2"/>
  <c r="D1012" i="2"/>
  <c r="J1011" i="2"/>
  <c r="I1011" i="2"/>
  <c r="D1011" i="2"/>
  <c r="J1010" i="2"/>
  <c r="I1010" i="2"/>
  <c r="D1010" i="2"/>
  <c r="J1009" i="2"/>
  <c r="I1009" i="2"/>
  <c r="D1009" i="2"/>
  <c r="J1008" i="2"/>
  <c r="I1008" i="2"/>
  <c r="D1008" i="2"/>
  <c r="J1007" i="2"/>
  <c r="I1007" i="2"/>
  <c r="D1007" i="2"/>
  <c r="J1006" i="2"/>
  <c r="I1006" i="2"/>
  <c r="D1006" i="2"/>
  <c r="J1005" i="2"/>
  <c r="I1005" i="2"/>
  <c r="D1005" i="2"/>
  <c r="J1004" i="2"/>
  <c r="I1004" i="2"/>
  <c r="D1004" i="2"/>
  <c r="J1003" i="2"/>
  <c r="I1003" i="2"/>
  <c r="D1003" i="2"/>
  <c r="J1002" i="2"/>
  <c r="I1002" i="2"/>
  <c r="D1002" i="2"/>
  <c r="J1001" i="2"/>
  <c r="I1001" i="2"/>
  <c r="D1001" i="2"/>
  <c r="J1000" i="2"/>
  <c r="I1000" i="2"/>
  <c r="D1000" i="2"/>
  <c r="J999" i="2"/>
  <c r="I999" i="2"/>
  <c r="D999" i="2"/>
  <c r="J996" i="2"/>
  <c r="J992" i="2"/>
  <c r="I992" i="2"/>
  <c r="D992" i="2"/>
  <c r="J991" i="2"/>
  <c r="I991" i="2"/>
  <c r="D991" i="2"/>
  <c r="J990" i="2"/>
  <c r="I990" i="2"/>
  <c r="D990" i="2"/>
  <c r="J989" i="2"/>
  <c r="I989" i="2"/>
  <c r="D989" i="2"/>
  <c r="J988" i="2"/>
  <c r="I988" i="2"/>
  <c r="D988" i="2"/>
  <c r="J987" i="2"/>
  <c r="I987" i="2"/>
  <c r="D987" i="2"/>
  <c r="J986" i="2"/>
  <c r="I986" i="2"/>
  <c r="D986" i="2"/>
  <c r="J985" i="2"/>
  <c r="I985" i="2"/>
  <c r="D985" i="2"/>
  <c r="J984" i="2"/>
  <c r="I984" i="2"/>
  <c r="D984" i="2"/>
  <c r="J983" i="2"/>
  <c r="I983" i="2"/>
  <c r="D983" i="2"/>
  <c r="J982" i="2"/>
  <c r="I982" i="2"/>
  <c r="D982" i="2"/>
  <c r="J981" i="2"/>
  <c r="I981" i="2"/>
  <c r="D981" i="2"/>
  <c r="J980" i="2"/>
  <c r="I980" i="2"/>
  <c r="D980" i="2"/>
  <c r="J979" i="2"/>
  <c r="I979" i="2"/>
  <c r="D979" i="2"/>
  <c r="J978" i="2"/>
  <c r="I978" i="2"/>
  <c r="D978" i="2"/>
  <c r="J975" i="2"/>
  <c r="J971" i="2"/>
  <c r="I971" i="2"/>
  <c r="D971" i="2"/>
  <c r="J970" i="2"/>
  <c r="I970" i="2"/>
  <c r="D970" i="2"/>
  <c r="J969" i="2"/>
  <c r="I969" i="2"/>
  <c r="D969" i="2"/>
  <c r="J968" i="2"/>
  <c r="I968" i="2"/>
  <c r="D968" i="2"/>
  <c r="J967" i="2"/>
  <c r="I967" i="2"/>
  <c r="D967" i="2"/>
  <c r="J966" i="2"/>
  <c r="I966" i="2"/>
  <c r="D966" i="2"/>
  <c r="J965" i="2"/>
  <c r="I965" i="2"/>
  <c r="D965" i="2"/>
  <c r="J964" i="2"/>
  <c r="I964" i="2"/>
  <c r="D964" i="2"/>
  <c r="J963" i="2"/>
  <c r="I963" i="2"/>
  <c r="D963" i="2"/>
  <c r="J962" i="2"/>
  <c r="I962" i="2"/>
  <c r="D962" i="2"/>
  <c r="J961" i="2"/>
  <c r="I961" i="2"/>
  <c r="D961" i="2"/>
  <c r="J960" i="2"/>
  <c r="I960" i="2"/>
  <c r="D960" i="2"/>
  <c r="J959" i="2"/>
  <c r="I959" i="2"/>
  <c r="D959" i="2"/>
  <c r="J958" i="2"/>
  <c r="I958" i="2"/>
  <c r="D958" i="2"/>
  <c r="J957" i="2"/>
  <c r="I957" i="2"/>
  <c r="D957" i="2"/>
  <c r="J954" i="2"/>
  <c r="J950" i="2"/>
  <c r="I950" i="2"/>
  <c r="D950" i="2"/>
  <c r="J949" i="2"/>
  <c r="I949" i="2"/>
  <c r="D949" i="2"/>
  <c r="J948" i="2"/>
  <c r="I948" i="2"/>
  <c r="D948" i="2"/>
  <c r="J947" i="2"/>
  <c r="I947" i="2"/>
  <c r="D947" i="2"/>
  <c r="J946" i="2"/>
  <c r="I946" i="2"/>
  <c r="D946" i="2"/>
  <c r="J945" i="2"/>
  <c r="I945" i="2"/>
  <c r="D945" i="2"/>
  <c r="J944" i="2"/>
  <c r="I944" i="2"/>
  <c r="D944" i="2"/>
  <c r="J943" i="2"/>
  <c r="I943" i="2"/>
  <c r="D943" i="2"/>
  <c r="J942" i="2"/>
  <c r="I942" i="2"/>
  <c r="D942" i="2"/>
  <c r="J941" i="2"/>
  <c r="I941" i="2"/>
  <c r="D941" i="2"/>
  <c r="J940" i="2"/>
  <c r="I940" i="2"/>
  <c r="D940" i="2"/>
  <c r="J939" i="2"/>
  <c r="I939" i="2"/>
  <c r="D939" i="2"/>
  <c r="J938" i="2"/>
  <c r="I938" i="2"/>
  <c r="D938" i="2"/>
  <c r="J937" i="2"/>
  <c r="I937" i="2"/>
  <c r="D937" i="2"/>
  <c r="J936" i="2"/>
  <c r="I936" i="2"/>
  <c r="D936" i="2"/>
  <c r="J933" i="2"/>
  <c r="J929" i="2"/>
  <c r="I929" i="2"/>
  <c r="D929" i="2"/>
  <c r="J928" i="2"/>
  <c r="I928" i="2"/>
  <c r="D928" i="2"/>
  <c r="J927" i="2"/>
  <c r="I927" i="2"/>
  <c r="D927" i="2"/>
  <c r="J926" i="2"/>
  <c r="I926" i="2"/>
  <c r="D926" i="2"/>
  <c r="J925" i="2"/>
  <c r="I925" i="2"/>
  <c r="D925" i="2"/>
  <c r="J924" i="2"/>
  <c r="I924" i="2"/>
  <c r="D924" i="2"/>
  <c r="J923" i="2"/>
  <c r="I923" i="2"/>
  <c r="D923" i="2"/>
  <c r="J922" i="2"/>
  <c r="I922" i="2"/>
  <c r="D922" i="2"/>
  <c r="J921" i="2"/>
  <c r="I921" i="2"/>
  <c r="D921" i="2"/>
  <c r="J920" i="2"/>
  <c r="I920" i="2"/>
  <c r="D920" i="2"/>
  <c r="J919" i="2"/>
  <c r="I919" i="2"/>
  <c r="D919" i="2"/>
  <c r="J918" i="2"/>
  <c r="I918" i="2"/>
  <c r="D918" i="2"/>
  <c r="J917" i="2"/>
  <c r="I917" i="2"/>
  <c r="D917" i="2"/>
  <c r="J916" i="2"/>
  <c r="I916" i="2"/>
  <c r="D916" i="2"/>
  <c r="J915" i="2"/>
  <c r="I915" i="2"/>
  <c r="D915" i="2"/>
  <c r="J912" i="2"/>
  <c r="J908" i="2"/>
  <c r="I908" i="2"/>
  <c r="D908" i="2"/>
  <c r="J907" i="2"/>
  <c r="I907" i="2"/>
  <c r="D907" i="2"/>
  <c r="J906" i="2"/>
  <c r="I906" i="2"/>
  <c r="D906" i="2"/>
  <c r="J905" i="2"/>
  <c r="I905" i="2"/>
  <c r="D905" i="2"/>
  <c r="J904" i="2"/>
  <c r="I904" i="2"/>
  <c r="D904" i="2"/>
  <c r="J903" i="2"/>
  <c r="I903" i="2"/>
  <c r="D903" i="2"/>
  <c r="J902" i="2"/>
  <c r="I902" i="2"/>
  <c r="D902" i="2"/>
  <c r="J901" i="2"/>
  <c r="I901" i="2"/>
  <c r="D901" i="2"/>
  <c r="J900" i="2"/>
  <c r="I900" i="2"/>
  <c r="D900" i="2"/>
  <c r="J899" i="2"/>
  <c r="I899" i="2"/>
  <c r="D899" i="2"/>
  <c r="J898" i="2"/>
  <c r="I898" i="2"/>
  <c r="D898" i="2"/>
  <c r="J897" i="2"/>
  <c r="I897" i="2"/>
  <c r="D897" i="2"/>
  <c r="J896" i="2"/>
  <c r="I896" i="2"/>
  <c r="D896" i="2"/>
  <c r="J895" i="2"/>
  <c r="I895" i="2"/>
  <c r="D895" i="2"/>
  <c r="J894" i="2"/>
  <c r="I894" i="2"/>
  <c r="D894" i="2"/>
  <c r="J891" i="2"/>
  <c r="J887" i="2"/>
  <c r="I887" i="2"/>
  <c r="D887" i="2"/>
  <c r="J886" i="2"/>
  <c r="I886" i="2"/>
  <c r="D886" i="2"/>
  <c r="J885" i="2"/>
  <c r="I885" i="2"/>
  <c r="D885" i="2"/>
  <c r="J884" i="2"/>
  <c r="I884" i="2"/>
  <c r="D884" i="2"/>
  <c r="J883" i="2"/>
  <c r="I883" i="2"/>
  <c r="D883" i="2"/>
  <c r="J882" i="2"/>
  <c r="I882" i="2"/>
  <c r="D882" i="2"/>
  <c r="J881" i="2"/>
  <c r="I881" i="2"/>
  <c r="D881" i="2"/>
  <c r="J880" i="2"/>
  <c r="I880" i="2"/>
  <c r="D880" i="2"/>
  <c r="J879" i="2"/>
  <c r="I879" i="2"/>
  <c r="D879" i="2"/>
  <c r="J878" i="2"/>
  <c r="I878" i="2"/>
  <c r="D878" i="2"/>
  <c r="J877" i="2"/>
  <c r="I877" i="2"/>
  <c r="D877" i="2"/>
  <c r="J876" i="2"/>
  <c r="I876" i="2"/>
  <c r="D876" i="2"/>
  <c r="J875" i="2"/>
  <c r="I875" i="2"/>
  <c r="D875" i="2"/>
  <c r="J874" i="2"/>
  <c r="I874" i="2"/>
  <c r="D874" i="2"/>
  <c r="J873" i="2"/>
  <c r="I873" i="2"/>
  <c r="D873" i="2"/>
  <c r="J870" i="2"/>
  <c r="J866" i="2"/>
  <c r="I866" i="2"/>
  <c r="D866" i="2"/>
  <c r="J865" i="2"/>
  <c r="I865" i="2"/>
  <c r="D865" i="2"/>
  <c r="J864" i="2"/>
  <c r="I864" i="2"/>
  <c r="D864" i="2"/>
  <c r="J863" i="2"/>
  <c r="I863" i="2"/>
  <c r="D863" i="2"/>
  <c r="J862" i="2"/>
  <c r="I862" i="2"/>
  <c r="D862" i="2"/>
  <c r="J861" i="2"/>
  <c r="I861" i="2"/>
  <c r="D861" i="2"/>
  <c r="J860" i="2"/>
  <c r="I860" i="2"/>
  <c r="D860" i="2"/>
  <c r="J859" i="2"/>
  <c r="I859" i="2"/>
  <c r="D859" i="2"/>
  <c r="J858" i="2"/>
  <c r="I858" i="2"/>
  <c r="D858" i="2"/>
  <c r="J857" i="2"/>
  <c r="I857" i="2"/>
  <c r="D857" i="2"/>
  <c r="J856" i="2"/>
  <c r="I856" i="2"/>
  <c r="D856" i="2"/>
  <c r="J855" i="2"/>
  <c r="I855" i="2"/>
  <c r="D855" i="2"/>
  <c r="J854" i="2"/>
  <c r="I854" i="2"/>
  <c r="D854" i="2"/>
  <c r="J853" i="2"/>
  <c r="I853" i="2"/>
  <c r="D853" i="2"/>
  <c r="J852" i="2"/>
  <c r="I852" i="2"/>
  <c r="D852" i="2"/>
  <c r="J849" i="2"/>
  <c r="J845" i="2"/>
  <c r="I845" i="2"/>
  <c r="D845" i="2"/>
  <c r="J844" i="2"/>
  <c r="I844" i="2"/>
  <c r="D844" i="2"/>
  <c r="J843" i="2"/>
  <c r="I843" i="2"/>
  <c r="D843" i="2"/>
  <c r="J842" i="2"/>
  <c r="I842" i="2"/>
  <c r="D842" i="2"/>
  <c r="J841" i="2"/>
  <c r="I841" i="2"/>
  <c r="D841" i="2"/>
  <c r="J840" i="2"/>
  <c r="I840" i="2"/>
  <c r="D840" i="2"/>
  <c r="J839" i="2"/>
  <c r="I839" i="2"/>
  <c r="D839" i="2"/>
  <c r="J838" i="2"/>
  <c r="I838" i="2"/>
  <c r="D838" i="2"/>
  <c r="J837" i="2"/>
  <c r="I837" i="2"/>
  <c r="D837" i="2"/>
  <c r="J836" i="2"/>
  <c r="I836" i="2"/>
  <c r="D836" i="2"/>
  <c r="J835" i="2"/>
  <c r="I835" i="2"/>
  <c r="D835" i="2"/>
  <c r="J834" i="2"/>
  <c r="I834" i="2"/>
  <c r="D834" i="2"/>
  <c r="J833" i="2"/>
  <c r="I833" i="2"/>
  <c r="D833" i="2"/>
  <c r="J832" i="2"/>
  <c r="I832" i="2"/>
  <c r="D832" i="2"/>
  <c r="J831" i="2"/>
  <c r="I831" i="2"/>
  <c r="D831" i="2"/>
  <c r="J828" i="2"/>
  <c r="J824" i="2"/>
  <c r="I824" i="2"/>
  <c r="D824" i="2"/>
  <c r="J823" i="2"/>
  <c r="I823" i="2"/>
  <c r="D823" i="2"/>
  <c r="J822" i="2"/>
  <c r="I822" i="2"/>
  <c r="D822" i="2"/>
  <c r="J821" i="2"/>
  <c r="I821" i="2"/>
  <c r="D821" i="2"/>
  <c r="J820" i="2"/>
  <c r="I820" i="2"/>
  <c r="D820" i="2"/>
  <c r="J819" i="2"/>
  <c r="I819" i="2"/>
  <c r="D819" i="2"/>
  <c r="J818" i="2"/>
  <c r="I818" i="2"/>
  <c r="D818" i="2"/>
  <c r="J817" i="2"/>
  <c r="I817" i="2"/>
  <c r="D817" i="2"/>
  <c r="J816" i="2"/>
  <c r="I816" i="2"/>
  <c r="D816" i="2"/>
  <c r="J815" i="2"/>
  <c r="I815" i="2"/>
  <c r="D815" i="2"/>
  <c r="J814" i="2"/>
  <c r="I814" i="2"/>
  <c r="D814" i="2"/>
  <c r="J813" i="2"/>
  <c r="I813" i="2"/>
  <c r="D813" i="2"/>
  <c r="J812" i="2"/>
  <c r="I812" i="2"/>
  <c r="D812" i="2"/>
  <c r="J811" i="2"/>
  <c r="I811" i="2"/>
  <c r="D811" i="2"/>
  <c r="J810" i="2"/>
  <c r="I810" i="2"/>
  <c r="D810" i="2"/>
  <c r="J807" i="2"/>
  <c r="J803" i="2"/>
  <c r="I803" i="2"/>
  <c r="D803" i="2"/>
  <c r="J802" i="2"/>
  <c r="I802" i="2"/>
  <c r="D802" i="2"/>
  <c r="J801" i="2"/>
  <c r="I801" i="2"/>
  <c r="D801" i="2"/>
  <c r="J800" i="2"/>
  <c r="I800" i="2"/>
  <c r="D800" i="2"/>
  <c r="J799" i="2"/>
  <c r="I799" i="2"/>
  <c r="D799" i="2"/>
  <c r="J798" i="2"/>
  <c r="I798" i="2"/>
  <c r="D798" i="2"/>
  <c r="J797" i="2"/>
  <c r="I797" i="2"/>
  <c r="D797" i="2"/>
  <c r="J796" i="2"/>
  <c r="I796" i="2"/>
  <c r="D796" i="2"/>
  <c r="J795" i="2"/>
  <c r="I795" i="2"/>
  <c r="D795" i="2"/>
  <c r="J794" i="2"/>
  <c r="I794" i="2"/>
  <c r="D794" i="2"/>
  <c r="J793" i="2"/>
  <c r="I793" i="2"/>
  <c r="D793" i="2"/>
  <c r="J792" i="2"/>
  <c r="I792" i="2"/>
  <c r="D792" i="2"/>
  <c r="J791" i="2"/>
  <c r="I791" i="2"/>
  <c r="D791" i="2"/>
  <c r="J790" i="2"/>
  <c r="I790" i="2"/>
  <c r="D790" i="2"/>
  <c r="J789" i="2"/>
  <c r="I789" i="2"/>
  <c r="D789" i="2"/>
  <c r="J786" i="2"/>
  <c r="J782" i="2"/>
  <c r="I782" i="2"/>
  <c r="D782" i="2"/>
  <c r="J781" i="2"/>
  <c r="I781" i="2"/>
  <c r="D781" i="2"/>
  <c r="J780" i="2"/>
  <c r="I780" i="2"/>
  <c r="D780" i="2"/>
  <c r="J779" i="2"/>
  <c r="I779" i="2"/>
  <c r="D779" i="2"/>
  <c r="J778" i="2"/>
  <c r="I778" i="2"/>
  <c r="D778" i="2"/>
  <c r="J777" i="2"/>
  <c r="I777" i="2"/>
  <c r="D777" i="2"/>
  <c r="J776" i="2"/>
  <c r="I776" i="2"/>
  <c r="D776" i="2"/>
  <c r="J775" i="2"/>
  <c r="I775" i="2"/>
  <c r="D775" i="2"/>
  <c r="J774" i="2"/>
  <c r="I774" i="2"/>
  <c r="D774" i="2"/>
  <c r="J773" i="2"/>
  <c r="I773" i="2"/>
  <c r="D773" i="2"/>
  <c r="J772" i="2"/>
  <c r="I772" i="2"/>
  <c r="D772" i="2"/>
  <c r="J771" i="2"/>
  <c r="I771" i="2"/>
  <c r="D771" i="2"/>
  <c r="J770" i="2"/>
  <c r="I770" i="2"/>
  <c r="D770" i="2"/>
  <c r="J769" i="2"/>
  <c r="I769" i="2"/>
  <c r="D769" i="2"/>
  <c r="J768" i="2"/>
  <c r="I768" i="2"/>
  <c r="D768" i="2"/>
  <c r="J765" i="2"/>
  <c r="J761" i="2"/>
  <c r="I761" i="2"/>
  <c r="D761" i="2"/>
  <c r="J760" i="2"/>
  <c r="I760" i="2"/>
  <c r="D760" i="2"/>
  <c r="J759" i="2"/>
  <c r="I759" i="2"/>
  <c r="D759" i="2"/>
  <c r="J758" i="2"/>
  <c r="I758" i="2"/>
  <c r="D758" i="2"/>
  <c r="J757" i="2"/>
  <c r="I757" i="2"/>
  <c r="D757" i="2"/>
  <c r="J756" i="2"/>
  <c r="I756" i="2"/>
  <c r="D756" i="2"/>
  <c r="J755" i="2"/>
  <c r="I755" i="2"/>
  <c r="D755" i="2"/>
  <c r="J754" i="2"/>
  <c r="I754" i="2"/>
  <c r="D754" i="2"/>
  <c r="J753" i="2"/>
  <c r="I753" i="2"/>
  <c r="D753" i="2"/>
  <c r="J752" i="2"/>
  <c r="I752" i="2"/>
  <c r="D752" i="2"/>
  <c r="J751" i="2"/>
  <c r="I751" i="2"/>
  <c r="D751" i="2"/>
  <c r="J750" i="2"/>
  <c r="I750" i="2"/>
  <c r="D750" i="2"/>
  <c r="J749" i="2"/>
  <c r="I749" i="2"/>
  <c r="D749" i="2"/>
  <c r="J748" i="2"/>
  <c r="I748" i="2"/>
  <c r="D748" i="2"/>
  <c r="J747" i="2"/>
  <c r="I747" i="2"/>
  <c r="D747" i="2"/>
  <c r="J744" i="2"/>
  <c r="J740" i="2"/>
  <c r="I740" i="2"/>
  <c r="D740" i="2"/>
  <c r="J739" i="2"/>
  <c r="I739" i="2"/>
  <c r="D739" i="2"/>
  <c r="J738" i="2"/>
  <c r="I738" i="2"/>
  <c r="D738" i="2"/>
  <c r="J737" i="2"/>
  <c r="I737" i="2"/>
  <c r="D737" i="2"/>
  <c r="J736" i="2"/>
  <c r="I736" i="2"/>
  <c r="D736" i="2"/>
  <c r="J735" i="2"/>
  <c r="I735" i="2"/>
  <c r="D735" i="2"/>
  <c r="J734" i="2"/>
  <c r="I734" i="2"/>
  <c r="D734" i="2"/>
  <c r="J733" i="2"/>
  <c r="I733" i="2"/>
  <c r="D733" i="2"/>
  <c r="J732" i="2"/>
  <c r="I732" i="2"/>
  <c r="D732" i="2"/>
  <c r="J731" i="2"/>
  <c r="I731" i="2"/>
  <c r="D731" i="2"/>
  <c r="J730" i="2"/>
  <c r="I730" i="2"/>
  <c r="D730" i="2"/>
  <c r="J729" i="2"/>
  <c r="I729" i="2"/>
  <c r="D729" i="2"/>
  <c r="J728" i="2"/>
  <c r="I728" i="2"/>
  <c r="D728" i="2"/>
  <c r="J727" i="2"/>
  <c r="I727" i="2"/>
  <c r="D727" i="2"/>
  <c r="J726" i="2"/>
  <c r="I726" i="2"/>
  <c r="D726" i="2"/>
  <c r="J723" i="2"/>
  <c r="J719" i="2"/>
  <c r="I719" i="2"/>
  <c r="D719" i="2"/>
  <c r="J718" i="2"/>
  <c r="I718" i="2"/>
  <c r="D718" i="2"/>
  <c r="J717" i="2"/>
  <c r="I717" i="2"/>
  <c r="D717" i="2"/>
  <c r="J716" i="2"/>
  <c r="I716" i="2"/>
  <c r="D716" i="2"/>
  <c r="J715" i="2"/>
  <c r="I715" i="2"/>
  <c r="D715" i="2"/>
  <c r="J714" i="2"/>
  <c r="I714" i="2"/>
  <c r="D714" i="2"/>
  <c r="J713" i="2"/>
  <c r="I713" i="2"/>
  <c r="D713" i="2"/>
  <c r="J712" i="2"/>
  <c r="I712" i="2"/>
  <c r="D712" i="2"/>
  <c r="J711" i="2"/>
  <c r="I711" i="2"/>
  <c r="D711" i="2"/>
  <c r="J710" i="2"/>
  <c r="I710" i="2"/>
  <c r="D710" i="2"/>
  <c r="J709" i="2"/>
  <c r="I709" i="2"/>
  <c r="D709" i="2"/>
  <c r="J708" i="2"/>
  <c r="I708" i="2"/>
  <c r="D708" i="2"/>
  <c r="J707" i="2"/>
  <c r="I707" i="2"/>
  <c r="D707" i="2"/>
  <c r="J706" i="2"/>
  <c r="I706" i="2"/>
  <c r="D706" i="2"/>
  <c r="J705" i="2"/>
  <c r="I705" i="2"/>
  <c r="D705" i="2"/>
  <c r="J702" i="2"/>
  <c r="J698" i="2"/>
  <c r="I698" i="2"/>
  <c r="D698" i="2"/>
  <c r="J697" i="2"/>
  <c r="I697" i="2"/>
  <c r="D697" i="2"/>
  <c r="J696" i="2"/>
  <c r="I696" i="2"/>
  <c r="D696" i="2"/>
  <c r="J695" i="2"/>
  <c r="I695" i="2"/>
  <c r="D695" i="2"/>
  <c r="J694" i="2"/>
  <c r="I694" i="2"/>
  <c r="D694" i="2"/>
  <c r="J693" i="2"/>
  <c r="I693" i="2"/>
  <c r="D693" i="2"/>
  <c r="J692" i="2"/>
  <c r="I692" i="2"/>
  <c r="D692" i="2"/>
  <c r="J691" i="2"/>
  <c r="I691" i="2"/>
  <c r="D691" i="2"/>
  <c r="J690" i="2"/>
  <c r="I690" i="2"/>
  <c r="D690" i="2"/>
  <c r="J689" i="2"/>
  <c r="I689" i="2"/>
  <c r="D689" i="2"/>
  <c r="J688" i="2"/>
  <c r="I688" i="2"/>
  <c r="D688" i="2"/>
  <c r="J687" i="2"/>
  <c r="I687" i="2"/>
  <c r="D687" i="2"/>
  <c r="J686" i="2"/>
  <c r="I686" i="2"/>
  <c r="D686" i="2"/>
  <c r="J685" i="2"/>
  <c r="I685" i="2"/>
  <c r="D685" i="2"/>
  <c r="J684" i="2"/>
  <c r="I684" i="2"/>
  <c r="D684" i="2"/>
  <c r="J681" i="2"/>
  <c r="J677" i="2"/>
  <c r="I677" i="2"/>
  <c r="D677" i="2"/>
  <c r="J676" i="2"/>
  <c r="I676" i="2"/>
  <c r="D676" i="2"/>
  <c r="J675" i="2"/>
  <c r="I675" i="2"/>
  <c r="D675" i="2"/>
  <c r="J674" i="2"/>
  <c r="I674" i="2"/>
  <c r="D674" i="2"/>
  <c r="J673" i="2"/>
  <c r="I673" i="2"/>
  <c r="D673" i="2"/>
  <c r="J672" i="2"/>
  <c r="I672" i="2"/>
  <c r="D672" i="2"/>
  <c r="J671" i="2"/>
  <c r="I671" i="2"/>
  <c r="D671" i="2"/>
  <c r="J670" i="2"/>
  <c r="I670" i="2"/>
  <c r="D670" i="2"/>
  <c r="J669" i="2"/>
  <c r="I669" i="2"/>
  <c r="D669" i="2"/>
  <c r="J668" i="2"/>
  <c r="I668" i="2"/>
  <c r="D668" i="2"/>
  <c r="J667" i="2"/>
  <c r="I667" i="2"/>
  <c r="D667" i="2"/>
  <c r="J666" i="2"/>
  <c r="I666" i="2"/>
  <c r="D666" i="2"/>
  <c r="J665" i="2"/>
  <c r="I665" i="2"/>
  <c r="D665" i="2"/>
  <c r="J664" i="2"/>
  <c r="I664" i="2"/>
  <c r="D664" i="2"/>
  <c r="J663" i="2"/>
  <c r="I663" i="2"/>
  <c r="D663" i="2"/>
  <c r="J660" i="2"/>
  <c r="J656" i="2"/>
  <c r="I656" i="2"/>
  <c r="D656" i="2"/>
  <c r="J655" i="2"/>
  <c r="I655" i="2"/>
  <c r="D655" i="2"/>
  <c r="J654" i="2"/>
  <c r="I654" i="2"/>
  <c r="D654" i="2"/>
  <c r="J653" i="2"/>
  <c r="I653" i="2"/>
  <c r="D653" i="2"/>
  <c r="J652" i="2"/>
  <c r="I652" i="2"/>
  <c r="D652" i="2"/>
  <c r="J651" i="2"/>
  <c r="I651" i="2"/>
  <c r="D651" i="2"/>
  <c r="J650" i="2"/>
  <c r="I650" i="2"/>
  <c r="D650" i="2"/>
  <c r="J649" i="2"/>
  <c r="I649" i="2"/>
  <c r="D649" i="2"/>
  <c r="J648" i="2"/>
  <c r="I648" i="2"/>
  <c r="D648" i="2"/>
  <c r="J647" i="2"/>
  <c r="I647" i="2"/>
  <c r="D647" i="2"/>
  <c r="J646" i="2"/>
  <c r="I646" i="2"/>
  <c r="D646" i="2"/>
  <c r="J645" i="2"/>
  <c r="I645" i="2"/>
  <c r="D645" i="2"/>
  <c r="J644" i="2"/>
  <c r="I644" i="2"/>
  <c r="D644" i="2"/>
  <c r="J643" i="2"/>
  <c r="I643" i="2"/>
  <c r="D643" i="2"/>
  <c r="J642" i="2"/>
  <c r="I642" i="2"/>
  <c r="D642" i="2"/>
  <c r="J639" i="2"/>
  <c r="J635" i="2"/>
  <c r="I635" i="2"/>
  <c r="D635" i="2"/>
  <c r="J634" i="2"/>
  <c r="I634" i="2"/>
  <c r="D634" i="2"/>
  <c r="J633" i="2"/>
  <c r="I633" i="2"/>
  <c r="D633" i="2"/>
  <c r="J632" i="2"/>
  <c r="I632" i="2"/>
  <c r="D632" i="2"/>
  <c r="J631" i="2"/>
  <c r="I631" i="2"/>
  <c r="D631" i="2"/>
  <c r="J630" i="2"/>
  <c r="I630" i="2"/>
  <c r="D630" i="2"/>
  <c r="J629" i="2"/>
  <c r="I629" i="2"/>
  <c r="D629" i="2"/>
  <c r="J628" i="2"/>
  <c r="I628" i="2"/>
  <c r="D628" i="2"/>
  <c r="J627" i="2"/>
  <c r="I627" i="2"/>
  <c r="D627" i="2"/>
  <c r="J626" i="2"/>
  <c r="I626" i="2"/>
  <c r="D626" i="2"/>
  <c r="J625" i="2"/>
  <c r="I625" i="2"/>
  <c r="D625" i="2"/>
  <c r="J624" i="2"/>
  <c r="I624" i="2"/>
  <c r="D624" i="2"/>
  <c r="J623" i="2"/>
  <c r="I623" i="2"/>
  <c r="D623" i="2"/>
  <c r="J622" i="2"/>
  <c r="I622" i="2"/>
  <c r="D622" i="2"/>
  <c r="J621" i="2"/>
  <c r="I621" i="2"/>
  <c r="D621" i="2"/>
  <c r="J618" i="2"/>
  <c r="J614" i="2"/>
  <c r="I614" i="2"/>
  <c r="D614" i="2"/>
  <c r="J613" i="2"/>
  <c r="I613" i="2"/>
  <c r="D613" i="2"/>
  <c r="J612" i="2"/>
  <c r="I612" i="2"/>
  <c r="D612" i="2"/>
  <c r="J611" i="2"/>
  <c r="I611" i="2"/>
  <c r="D611" i="2"/>
  <c r="J610" i="2"/>
  <c r="I610" i="2"/>
  <c r="D610" i="2"/>
  <c r="J609" i="2"/>
  <c r="I609" i="2"/>
  <c r="D609" i="2"/>
  <c r="J608" i="2"/>
  <c r="I608" i="2"/>
  <c r="D608" i="2"/>
  <c r="J607" i="2"/>
  <c r="I607" i="2"/>
  <c r="D607" i="2"/>
  <c r="J606" i="2"/>
  <c r="I606" i="2"/>
  <c r="D606" i="2"/>
  <c r="J605" i="2"/>
  <c r="I605" i="2"/>
  <c r="D605" i="2"/>
  <c r="J604" i="2"/>
  <c r="I604" i="2"/>
  <c r="D604" i="2"/>
  <c r="J603" i="2"/>
  <c r="I603" i="2"/>
  <c r="D603" i="2"/>
  <c r="J602" i="2"/>
  <c r="I602" i="2"/>
  <c r="D602" i="2"/>
  <c r="J601" i="2"/>
  <c r="I601" i="2"/>
  <c r="D601" i="2"/>
  <c r="J600" i="2"/>
  <c r="I600" i="2"/>
  <c r="D600" i="2"/>
  <c r="J597" i="2"/>
  <c r="J593" i="2"/>
  <c r="I593" i="2"/>
  <c r="D593" i="2"/>
  <c r="J592" i="2"/>
  <c r="I592" i="2"/>
  <c r="D592" i="2"/>
  <c r="J591" i="2"/>
  <c r="I591" i="2"/>
  <c r="D591" i="2"/>
  <c r="J590" i="2"/>
  <c r="I590" i="2"/>
  <c r="D590" i="2"/>
  <c r="J589" i="2"/>
  <c r="I589" i="2"/>
  <c r="D589" i="2"/>
  <c r="J588" i="2"/>
  <c r="I588" i="2"/>
  <c r="D588" i="2"/>
  <c r="J587" i="2"/>
  <c r="I587" i="2"/>
  <c r="D587" i="2"/>
  <c r="J586" i="2"/>
  <c r="I586" i="2"/>
  <c r="D586" i="2"/>
  <c r="J585" i="2"/>
  <c r="I585" i="2"/>
  <c r="D585" i="2"/>
  <c r="J584" i="2"/>
  <c r="I584" i="2"/>
  <c r="D584" i="2"/>
  <c r="J583" i="2"/>
  <c r="I583" i="2"/>
  <c r="D583" i="2"/>
  <c r="J582" i="2"/>
  <c r="I582" i="2"/>
  <c r="D582" i="2"/>
  <c r="J581" i="2"/>
  <c r="I581" i="2"/>
  <c r="D581" i="2"/>
  <c r="J580" i="2"/>
  <c r="I580" i="2"/>
  <c r="D580" i="2"/>
  <c r="J579" i="2"/>
  <c r="I579" i="2"/>
  <c r="D579" i="2"/>
  <c r="J576" i="2"/>
  <c r="J572" i="2"/>
  <c r="I572" i="2"/>
  <c r="D572" i="2"/>
  <c r="J571" i="2"/>
  <c r="I571" i="2"/>
  <c r="D571" i="2"/>
  <c r="J570" i="2"/>
  <c r="I570" i="2"/>
  <c r="D570" i="2"/>
  <c r="J569" i="2"/>
  <c r="I569" i="2"/>
  <c r="D569" i="2"/>
  <c r="J568" i="2"/>
  <c r="I568" i="2"/>
  <c r="D568" i="2"/>
  <c r="J567" i="2"/>
  <c r="I567" i="2"/>
  <c r="D567" i="2"/>
  <c r="J566" i="2"/>
  <c r="I566" i="2"/>
  <c r="D566" i="2"/>
  <c r="J565" i="2"/>
  <c r="I565" i="2"/>
  <c r="D565" i="2"/>
  <c r="J564" i="2"/>
  <c r="I564" i="2"/>
  <c r="D564" i="2"/>
  <c r="J563" i="2"/>
  <c r="I563" i="2"/>
  <c r="D563" i="2"/>
  <c r="J562" i="2"/>
  <c r="I562" i="2"/>
  <c r="D562" i="2"/>
  <c r="J561" i="2"/>
  <c r="I561" i="2"/>
  <c r="D561" i="2"/>
  <c r="J560" i="2"/>
  <c r="I560" i="2"/>
  <c r="D560" i="2"/>
  <c r="J559" i="2"/>
  <c r="I559" i="2"/>
  <c r="D559" i="2"/>
  <c r="J558" i="2"/>
  <c r="I558" i="2"/>
  <c r="D558" i="2"/>
  <c r="J555" i="2"/>
  <c r="J551" i="2"/>
  <c r="I551" i="2"/>
  <c r="D551" i="2"/>
  <c r="J550" i="2"/>
  <c r="I550" i="2"/>
  <c r="D550" i="2"/>
  <c r="J549" i="2"/>
  <c r="I549" i="2"/>
  <c r="D549" i="2"/>
  <c r="J548" i="2"/>
  <c r="I548" i="2"/>
  <c r="D548" i="2"/>
  <c r="J547" i="2"/>
  <c r="I547" i="2"/>
  <c r="D547" i="2"/>
  <c r="J546" i="2"/>
  <c r="I546" i="2"/>
  <c r="D546" i="2"/>
  <c r="J545" i="2"/>
  <c r="I545" i="2"/>
  <c r="D545" i="2"/>
  <c r="J544" i="2"/>
  <c r="I544" i="2"/>
  <c r="D544" i="2"/>
  <c r="J543" i="2"/>
  <c r="I543" i="2"/>
  <c r="D543" i="2"/>
  <c r="J542" i="2"/>
  <c r="I542" i="2"/>
  <c r="D542" i="2"/>
  <c r="J541" i="2"/>
  <c r="I541" i="2"/>
  <c r="D541" i="2"/>
  <c r="J540" i="2"/>
  <c r="I540" i="2"/>
  <c r="D540" i="2"/>
  <c r="J539" i="2"/>
  <c r="I539" i="2"/>
  <c r="D539" i="2"/>
  <c r="J538" i="2"/>
  <c r="I538" i="2"/>
  <c r="D538" i="2"/>
  <c r="J537" i="2"/>
  <c r="I537" i="2"/>
  <c r="D537" i="2"/>
  <c r="J534" i="2"/>
  <c r="J530" i="2"/>
  <c r="I530" i="2"/>
  <c r="D530" i="2"/>
  <c r="J529" i="2"/>
  <c r="I529" i="2"/>
  <c r="D529" i="2"/>
  <c r="J528" i="2"/>
  <c r="I528" i="2"/>
  <c r="D528" i="2"/>
  <c r="J527" i="2"/>
  <c r="I527" i="2"/>
  <c r="D527" i="2"/>
  <c r="J526" i="2"/>
  <c r="I526" i="2"/>
  <c r="D526" i="2"/>
  <c r="J525" i="2"/>
  <c r="I525" i="2"/>
  <c r="D525" i="2"/>
  <c r="J524" i="2"/>
  <c r="I524" i="2"/>
  <c r="D524" i="2"/>
  <c r="J523" i="2"/>
  <c r="I523" i="2"/>
  <c r="D523" i="2"/>
  <c r="J522" i="2"/>
  <c r="I522" i="2"/>
  <c r="D522" i="2"/>
  <c r="J521" i="2"/>
  <c r="I521" i="2"/>
  <c r="D521" i="2"/>
  <c r="J520" i="2"/>
  <c r="I520" i="2"/>
  <c r="D520" i="2"/>
  <c r="J519" i="2"/>
  <c r="I519" i="2"/>
  <c r="D519" i="2"/>
  <c r="J518" i="2"/>
  <c r="I518" i="2"/>
  <c r="D518" i="2"/>
  <c r="J517" i="2"/>
  <c r="I517" i="2"/>
  <c r="D517" i="2"/>
  <c r="J516" i="2"/>
  <c r="I516" i="2"/>
  <c r="D516" i="2"/>
  <c r="J513" i="2"/>
  <c r="J509" i="2"/>
  <c r="I509" i="2"/>
  <c r="D509" i="2"/>
  <c r="J508" i="2"/>
  <c r="I508" i="2"/>
  <c r="D508" i="2"/>
  <c r="J507" i="2"/>
  <c r="I507" i="2"/>
  <c r="D507" i="2"/>
  <c r="J506" i="2"/>
  <c r="I506" i="2"/>
  <c r="D506" i="2"/>
  <c r="J505" i="2"/>
  <c r="I505" i="2"/>
  <c r="D505" i="2"/>
  <c r="J504" i="2"/>
  <c r="I504" i="2"/>
  <c r="D504" i="2"/>
  <c r="J503" i="2"/>
  <c r="I503" i="2"/>
  <c r="D503" i="2"/>
  <c r="J502" i="2"/>
  <c r="I502" i="2"/>
  <c r="D502" i="2"/>
  <c r="J501" i="2"/>
  <c r="I501" i="2"/>
  <c r="D501" i="2"/>
  <c r="J500" i="2"/>
  <c r="I500" i="2"/>
  <c r="D500" i="2"/>
  <c r="J499" i="2"/>
  <c r="I499" i="2"/>
  <c r="D499" i="2"/>
  <c r="J498" i="2"/>
  <c r="I498" i="2"/>
  <c r="D498" i="2"/>
  <c r="J497" i="2"/>
  <c r="I497" i="2"/>
  <c r="D497" i="2"/>
  <c r="J496" i="2"/>
  <c r="I496" i="2"/>
  <c r="D496" i="2"/>
  <c r="J495" i="2"/>
  <c r="I495" i="2"/>
  <c r="D495" i="2"/>
  <c r="J492" i="2"/>
  <c r="J488" i="2"/>
  <c r="I488" i="2"/>
  <c r="D488" i="2"/>
  <c r="J487" i="2"/>
  <c r="I487" i="2"/>
  <c r="D487" i="2"/>
  <c r="J486" i="2"/>
  <c r="I486" i="2"/>
  <c r="D486" i="2"/>
  <c r="J485" i="2"/>
  <c r="I485" i="2"/>
  <c r="D485" i="2"/>
  <c r="J484" i="2"/>
  <c r="I484" i="2"/>
  <c r="D484" i="2"/>
  <c r="J483" i="2"/>
  <c r="I483" i="2"/>
  <c r="D483" i="2"/>
  <c r="J482" i="2"/>
  <c r="I482" i="2"/>
  <c r="D482" i="2"/>
  <c r="J481" i="2"/>
  <c r="I481" i="2"/>
  <c r="D481" i="2"/>
  <c r="J480" i="2"/>
  <c r="I480" i="2"/>
  <c r="D480" i="2"/>
  <c r="J479" i="2"/>
  <c r="I479" i="2"/>
  <c r="D479" i="2"/>
  <c r="J478" i="2"/>
  <c r="I478" i="2"/>
  <c r="D478" i="2"/>
  <c r="J477" i="2"/>
  <c r="I477" i="2"/>
  <c r="D477" i="2"/>
  <c r="J476" i="2"/>
  <c r="I476" i="2"/>
  <c r="D476" i="2"/>
  <c r="J475" i="2"/>
  <c r="I475" i="2"/>
  <c r="D475" i="2"/>
  <c r="J474" i="2"/>
  <c r="I474" i="2"/>
  <c r="D474" i="2"/>
  <c r="J471" i="2"/>
  <c r="J467" i="2"/>
  <c r="I467" i="2"/>
  <c r="D467" i="2"/>
  <c r="J466" i="2"/>
  <c r="I466" i="2"/>
  <c r="D466" i="2"/>
  <c r="J465" i="2"/>
  <c r="I465" i="2"/>
  <c r="D465" i="2"/>
  <c r="J464" i="2"/>
  <c r="I464" i="2"/>
  <c r="D464" i="2"/>
  <c r="J463" i="2"/>
  <c r="I463" i="2"/>
  <c r="D463" i="2"/>
  <c r="J462" i="2"/>
  <c r="I462" i="2"/>
  <c r="D462" i="2"/>
  <c r="J461" i="2"/>
  <c r="I461" i="2"/>
  <c r="D461" i="2"/>
  <c r="J460" i="2"/>
  <c r="I460" i="2"/>
  <c r="D460" i="2"/>
  <c r="J459" i="2"/>
  <c r="I459" i="2"/>
  <c r="D459" i="2"/>
  <c r="J458" i="2"/>
  <c r="I458" i="2"/>
  <c r="D458" i="2"/>
  <c r="J457" i="2"/>
  <c r="I457" i="2"/>
  <c r="D457" i="2"/>
  <c r="J456" i="2"/>
  <c r="I456" i="2"/>
  <c r="D456" i="2"/>
  <c r="J455" i="2"/>
  <c r="I455" i="2"/>
  <c r="D455" i="2"/>
  <c r="J454" i="2"/>
  <c r="I454" i="2"/>
  <c r="D454" i="2"/>
  <c r="J453" i="2"/>
  <c r="I453" i="2"/>
  <c r="D453" i="2"/>
  <c r="J450" i="2"/>
  <c r="J446" i="2"/>
  <c r="I446" i="2"/>
  <c r="D446" i="2"/>
  <c r="J445" i="2"/>
  <c r="I445" i="2"/>
  <c r="D445" i="2"/>
  <c r="J444" i="2"/>
  <c r="I444" i="2"/>
  <c r="D444" i="2"/>
  <c r="J443" i="2"/>
  <c r="I443" i="2"/>
  <c r="D443" i="2"/>
  <c r="J442" i="2"/>
  <c r="I442" i="2"/>
  <c r="D442" i="2"/>
  <c r="J441" i="2"/>
  <c r="I441" i="2"/>
  <c r="D441" i="2"/>
  <c r="J440" i="2"/>
  <c r="I440" i="2"/>
  <c r="D440" i="2"/>
  <c r="J439" i="2"/>
  <c r="I439" i="2"/>
  <c r="D439" i="2"/>
  <c r="J438" i="2"/>
  <c r="I438" i="2"/>
  <c r="D438" i="2"/>
  <c r="J437" i="2"/>
  <c r="I437" i="2"/>
  <c r="D437" i="2"/>
  <c r="J436" i="2"/>
  <c r="I436" i="2"/>
  <c r="D436" i="2"/>
  <c r="J435" i="2"/>
  <c r="I435" i="2"/>
  <c r="D435" i="2"/>
  <c r="J434" i="2"/>
  <c r="I434" i="2"/>
  <c r="D434" i="2"/>
  <c r="J433" i="2"/>
  <c r="I433" i="2"/>
  <c r="D433" i="2"/>
  <c r="J432" i="2"/>
  <c r="I432" i="2"/>
  <c r="D432" i="2"/>
  <c r="J429" i="2"/>
  <c r="J425" i="2"/>
  <c r="I425" i="2"/>
  <c r="D425" i="2"/>
  <c r="J424" i="2"/>
  <c r="I424" i="2"/>
  <c r="D424" i="2"/>
  <c r="J423" i="2"/>
  <c r="I423" i="2"/>
  <c r="D423" i="2"/>
  <c r="J422" i="2"/>
  <c r="I422" i="2"/>
  <c r="D422" i="2"/>
  <c r="J421" i="2"/>
  <c r="I421" i="2"/>
  <c r="D421" i="2"/>
  <c r="J420" i="2"/>
  <c r="I420" i="2"/>
  <c r="D420" i="2"/>
  <c r="J419" i="2"/>
  <c r="I419" i="2"/>
  <c r="D419" i="2"/>
  <c r="J418" i="2"/>
  <c r="I418" i="2"/>
  <c r="D418" i="2"/>
  <c r="J417" i="2"/>
  <c r="I417" i="2"/>
  <c r="D417" i="2"/>
  <c r="J416" i="2"/>
  <c r="I416" i="2"/>
  <c r="D416" i="2"/>
  <c r="J415" i="2"/>
  <c r="I415" i="2"/>
  <c r="D415" i="2"/>
  <c r="J414" i="2"/>
  <c r="I414" i="2"/>
  <c r="D414" i="2"/>
  <c r="J413" i="2"/>
  <c r="I413" i="2"/>
  <c r="D413" i="2"/>
  <c r="J412" i="2"/>
  <c r="I412" i="2"/>
  <c r="D412" i="2"/>
  <c r="J411" i="2"/>
  <c r="I411" i="2"/>
  <c r="D411" i="2"/>
  <c r="J408" i="2"/>
  <c r="J404" i="2"/>
  <c r="I404" i="2"/>
  <c r="D404" i="2"/>
  <c r="J403" i="2"/>
  <c r="I403" i="2"/>
  <c r="D403" i="2"/>
  <c r="J402" i="2"/>
  <c r="I402" i="2"/>
  <c r="D402" i="2"/>
  <c r="J401" i="2"/>
  <c r="I401" i="2"/>
  <c r="D401" i="2"/>
  <c r="J400" i="2"/>
  <c r="I400" i="2"/>
  <c r="D400" i="2"/>
  <c r="J399" i="2"/>
  <c r="I399" i="2"/>
  <c r="D399" i="2"/>
  <c r="J398" i="2"/>
  <c r="I398" i="2"/>
  <c r="D398" i="2"/>
  <c r="J397" i="2"/>
  <c r="I397" i="2"/>
  <c r="D397" i="2"/>
  <c r="J396" i="2"/>
  <c r="I396" i="2"/>
  <c r="D396" i="2"/>
  <c r="J395" i="2"/>
  <c r="I395" i="2"/>
  <c r="D395" i="2"/>
  <c r="J394" i="2"/>
  <c r="I394" i="2"/>
  <c r="D394" i="2"/>
  <c r="J393" i="2"/>
  <c r="I393" i="2"/>
  <c r="D393" i="2"/>
  <c r="J392" i="2"/>
  <c r="I392" i="2"/>
  <c r="D392" i="2"/>
  <c r="J391" i="2"/>
  <c r="I391" i="2"/>
  <c r="D391" i="2"/>
  <c r="J390" i="2"/>
  <c r="I390" i="2"/>
  <c r="D390" i="2"/>
  <c r="J387" i="2"/>
  <c r="J383" i="2"/>
  <c r="I383" i="2"/>
  <c r="D383" i="2"/>
  <c r="J382" i="2"/>
  <c r="I382" i="2"/>
  <c r="D382" i="2"/>
  <c r="J381" i="2"/>
  <c r="I381" i="2"/>
  <c r="D381" i="2"/>
  <c r="J380" i="2"/>
  <c r="I380" i="2"/>
  <c r="D380" i="2"/>
  <c r="J379" i="2"/>
  <c r="I379" i="2"/>
  <c r="D379" i="2"/>
  <c r="J378" i="2"/>
  <c r="I378" i="2"/>
  <c r="D378" i="2"/>
  <c r="J377" i="2"/>
  <c r="I377" i="2"/>
  <c r="D377" i="2"/>
  <c r="J376" i="2"/>
  <c r="I376" i="2"/>
  <c r="D376" i="2"/>
  <c r="J375" i="2"/>
  <c r="I375" i="2"/>
  <c r="D375" i="2"/>
  <c r="J374" i="2"/>
  <c r="I374" i="2"/>
  <c r="D374" i="2"/>
  <c r="J373" i="2"/>
  <c r="I373" i="2"/>
  <c r="D373" i="2"/>
  <c r="J372" i="2"/>
  <c r="I372" i="2"/>
  <c r="D372" i="2"/>
  <c r="J371" i="2"/>
  <c r="I371" i="2"/>
  <c r="D371" i="2"/>
  <c r="J370" i="2"/>
  <c r="I370" i="2"/>
  <c r="D370" i="2"/>
  <c r="J369" i="2"/>
  <c r="I369" i="2"/>
  <c r="D369" i="2"/>
  <c r="J366" i="2"/>
  <c r="J362" i="2"/>
  <c r="I362" i="2"/>
  <c r="D362" i="2"/>
  <c r="J361" i="2"/>
  <c r="I361" i="2"/>
  <c r="D361" i="2"/>
  <c r="J360" i="2"/>
  <c r="I360" i="2"/>
  <c r="D360" i="2"/>
  <c r="J359" i="2"/>
  <c r="I359" i="2"/>
  <c r="D359" i="2"/>
  <c r="J358" i="2"/>
  <c r="I358" i="2"/>
  <c r="D358" i="2"/>
  <c r="J357" i="2"/>
  <c r="I357" i="2"/>
  <c r="D357" i="2"/>
  <c r="J356" i="2"/>
  <c r="I356" i="2"/>
  <c r="D356" i="2"/>
  <c r="J355" i="2"/>
  <c r="I355" i="2"/>
  <c r="D355" i="2"/>
  <c r="J354" i="2"/>
  <c r="I354" i="2"/>
  <c r="D354" i="2"/>
  <c r="J353" i="2"/>
  <c r="I353" i="2"/>
  <c r="D353" i="2"/>
  <c r="J352" i="2"/>
  <c r="I352" i="2"/>
  <c r="D352" i="2"/>
  <c r="J351" i="2"/>
  <c r="I351" i="2"/>
  <c r="D351" i="2"/>
  <c r="J350" i="2"/>
  <c r="I350" i="2"/>
  <c r="D350" i="2"/>
  <c r="J349" i="2"/>
  <c r="I349" i="2"/>
  <c r="D349" i="2"/>
  <c r="J348" i="2"/>
  <c r="I348" i="2"/>
  <c r="D348" i="2"/>
  <c r="J345" i="2"/>
  <c r="J341" i="2"/>
  <c r="I341" i="2"/>
  <c r="D341" i="2"/>
  <c r="J340" i="2"/>
  <c r="I340" i="2"/>
  <c r="D340" i="2"/>
  <c r="J339" i="2"/>
  <c r="I339" i="2"/>
  <c r="D339" i="2"/>
  <c r="J338" i="2"/>
  <c r="I338" i="2"/>
  <c r="D338" i="2"/>
  <c r="J337" i="2"/>
  <c r="I337" i="2"/>
  <c r="D337" i="2"/>
  <c r="J336" i="2"/>
  <c r="I336" i="2"/>
  <c r="D336" i="2"/>
  <c r="J335" i="2"/>
  <c r="I335" i="2"/>
  <c r="D335" i="2"/>
  <c r="J334" i="2"/>
  <c r="I334" i="2"/>
  <c r="D334" i="2"/>
  <c r="J333" i="2"/>
  <c r="I333" i="2"/>
  <c r="D333" i="2"/>
  <c r="J332" i="2"/>
  <c r="I332" i="2"/>
  <c r="D332" i="2"/>
  <c r="J331" i="2"/>
  <c r="I331" i="2"/>
  <c r="D331" i="2"/>
  <c r="J330" i="2"/>
  <c r="I330" i="2"/>
  <c r="D330" i="2"/>
  <c r="J329" i="2"/>
  <c r="I329" i="2"/>
  <c r="D329" i="2"/>
  <c r="J328" i="2"/>
  <c r="I328" i="2"/>
  <c r="D328" i="2"/>
  <c r="J327" i="2"/>
  <c r="I327" i="2"/>
  <c r="D327" i="2"/>
  <c r="J324" i="2"/>
  <c r="J320" i="2"/>
  <c r="I320" i="2"/>
  <c r="D320" i="2"/>
  <c r="J319" i="2"/>
  <c r="I319" i="2"/>
  <c r="D319" i="2"/>
  <c r="J318" i="2"/>
  <c r="I318" i="2"/>
  <c r="D318" i="2"/>
  <c r="J317" i="2"/>
  <c r="I317" i="2"/>
  <c r="D317" i="2"/>
  <c r="J316" i="2"/>
  <c r="I316" i="2"/>
  <c r="D316" i="2"/>
  <c r="J315" i="2"/>
  <c r="I315" i="2"/>
  <c r="D315" i="2"/>
  <c r="J314" i="2"/>
  <c r="I314" i="2"/>
  <c r="D314" i="2"/>
  <c r="J313" i="2"/>
  <c r="I313" i="2"/>
  <c r="D313" i="2"/>
  <c r="J312" i="2"/>
  <c r="I312" i="2"/>
  <c r="D312" i="2"/>
  <c r="J311" i="2"/>
  <c r="I311" i="2"/>
  <c r="D311" i="2"/>
  <c r="J310" i="2"/>
  <c r="I310" i="2"/>
  <c r="D310" i="2"/>
  <c r="J309" i="2"/>
  <c r="I309" i="2"/>
  <c r="D309" i="2"/>
  <c r="J308" i="2"/>
  <c r="I308" i="2"/>
  <c r="D308" i="2"/>
  <c r="J307" i="2"/>
  <c r="I307" i="2"/>
  <c r="D307" i="2"/>
  <c r="J306" i="2"/>
  <c r="I306" i="2"/>
  <c r="D306" i="2"/>
  <c r="J303" i="2"/>
  <c r="J299" i="2"/>
  <c r="I299" i="2"/>
  <c r="D299" i="2"/>
  <c r="J298" i="2"/>
  <c r="I298" i="2"/>
  <c r="D298" i="2"/>
  <c r="J297" i="2"/>
  <c r="I297" i="2"/>
  <c r="D297" i="2"/>
  <c r="J296" i="2"/>
  <c r="I296" i="2"/>
  <c r="D296" i="2"/>
  <c r="J295" i="2"/>
  <c r="I295" i="2"/>
  <c r="D295" i="2"/>
  <c r="J294" i="2"/>
  <c r="I294" i="2"/>
  <c r="D294" i="2"/>
  <c r="J293" i="2"/>
  <c r="I293" i="2"/>
  <c r="D293" i="2"/>
  <c r="J292" i="2"/>
  <c r="I292" i="2"/>
  <c r="D292" i="2"/>
  <c r="J291" i="2"/>
  <c r="I291" i="2"/>
  <c r="D291" i="2"/>
  <c r="J290" i="2"/>
  <c r="I290" i="2"/>
  <c r="D290" i="2"/>
  <c r="J289" i="2"/>
  <c r="I289" i="2"/>
  <c r="D289" i="2"/>
  <c r="J288" i="2"/>
  <c r="I288" i="2"/>
  <c r="D288" i="2"/>
  <c r="J287" i="2"/>
  <c r="I287" i="2"/>
  <c r="D287" i="2"/>
  <c r="J286" i="2"/>
  <c r="I286" i="2"/>
  <c r="D286" i="2"/>
  <c r="J285" i="2"/>
  <c r="I285" i="2"/>
  <c r="D285" i="2"/>
  <c r="J282" i="2"/>
  <c r="J278" i="2"/>
  <c r="I278" i="2"/>
  <c r="D278" i="2"/>
  <c r="J277" i="2"/>
  <c r="I277" i="2"/>
  <c r="D277" i="2"/>
  <c r="J276" i="2"/>
  <c r="I276" i="2"/>
  <c r="D276" i="2"/>
  <c r="J275" i="2"/>
  <c r="I275" i="2"/>
  <c r="D275" i="2"/>
  <c r="J274" i="2"/>
  <c r="I274" i="2"/>
  <c r="D274" i="2"/>
  <c r="J273" i="2"/>
  <c r="I273" i="2"/>
  <c r="D273" i="2"/>
  <c r="J272" i="2"/>
  <c r="I272" i="2"/>
  <c r="D272" i="2"/>
  <c r="J271" i="2"/>
  <c r="I271" i="2"/>
  <c r="D271" i="2"/>
  <c r="J270" i="2"/>
  <c r="I270" i="2"/>
  <c r="D270" i="2"/>
  <c r="J269" i="2"/>
  <c r="I269" i="2"/>
  <c r="D269" i="2"/>
  <c r="J268" i="2"/>
  <c r="I268" i="2"/>
  <c r="D268" i="2"/>
  <c r="J267" i="2"/>
  <c r="I267" i="2"/>
  <c r="D267" i="2"/>
  <c r="J266" i="2"/>
  <c r="I266" i="2"/>
  <c r="D266" i="2"/>
  <c r="J265" i="2"/>
  <c r="I265" i="2"/>
  <c r="D265" i="2"/>
  <c r="J264" i="2"/>
  <c r="I264" i="2"/>
  <c r="D264" i="2"/>
  <c r="J261" i="2"/>
  <c r="J257" i="2"/>
  <c r="I257" i="2"/>
  <c r="D257" i="2"/>
  <c r="J256" i="2"/>
  <c r="I256" i="2"/>
  <c r="D256" i="2"/>
  <c r="J255" i="2"/>
  <c r="I255" i="2"/>
  <c r="D255" i="2"/>
  <c r="J254" i="2"/>
  <c r="I254" i="2"/>
  <c r="D254" i="2"/>
  <c r="J253" i="2"/>
  <c r="I253" i="2"/>
  <c r="D253" i="2"/>
  <c r="J252" i="2"/>
  <c r="I252" i="2"/>
  <c r="D252" i="2"/>
  <c r="J251" i="2"/>
  <c r="I251" i="2"/>
  <c r="D251" i="2"/>
  <c r="J250" i="2"/>
  <c r="I250" i="2"/>
  <c r="D250" i="2"/>
  <c r="J249" i="2"/>
  <c r="I249" i="2"/>
  <c r="D249" i="2"/>
  <c r="J248" i="2"/>
  <c r="I248" i="2"/>
  <c r="D248" i="2"/>
  <c r="J247" i="2"/>
  <c r="I247" i="2"/>
  <c r="D247" i="2"/>
  <c r="J246" i="2"/>
  <c r="I246" i="2"/>
  <c r="D246" i="2"/>
  <c r="J245" i="2"/>
  <c r="I245" i="2"/>
  <c r="D245" i="2"/>
  <c r="J244" i="2"/>
  <c r="I244" i="2"/>
  <c r="D244" i="2"/>
  <c r="J243" i="2"/>
  <c r="I243" i="2"/>
  <c r="D243" i="2"/>
  <c r="J240" i="2"/>
  <c r="J236" i="2"/>
  <c r="I236" i="2"/>
  <c r="D236" i="2"/>
  <c r="J235" i="2"/>
  <c r="I235" i="2"/>
  <c r="D235" i="2"/>
  <c r="J234" i="2"/>
  <c r="I234" i="2"/>
  <c r="D234" i="2"/>
  <c r="J233" i="2"/>
  <c r="I233" i="2"/>
  <c r="D233" i="2"/>
  <c r="J232" i="2"/>
  <c r="I232" i="2"/>
  <c r="D232" i="2"/>
  <c r="J231" i="2"/>
  <c r="I231" i="2"/>
  <c r="D231" i="2"/>
  <c r="J230" i="2"/>
  <c r="I230" i="2"/>
  <c r="D230" i="2"/>
  <c r="J229" i="2"/>
  <c r="I229" i="2"/>
  <c r="D229" i="2"/>
  <c r="J228" i="2"/>
  <c r="I228" i="2"/>
  <c r="D228" i="2"/>
  <c r="J227" i="2"/>
  <c r="I227" i="2"/>
  <c r="D227" i="2"/>
  <c r="J226" i="2"/>
  <c r="I226" i="2"/>
  <c r="D226" i="2"/>
  <c r="J225" i="2"/>
  <c r="I225" i="2"/>
  <c r="D225" i="2"/>
  <c r="J224" i="2"/>
  <c r="I224" i="2"/>
  <c r="D224" i="2"/>
  <c r="J223" i="2"/>
  <c r="I223" i="2"/>
  <c r="D223" i="2"/>
  <c r="J222" i="2"/>
  <c r="I222" i="2"/>
  <c r="D222" i="2"/>
  <c r="J219" i="2"/>
  <c r="J215" i="2"/>
  <c r="I215" i="2"/>
  <c r="D215" i="2"/>
  <c r="J214" i="2"/>
  <c r="I214" i="2"/>
  <c r="D214" i="2"/>
  <c r="J213" i="2"/>
  <c r="I213" i="2"/>
  <c r="D213" i="2"/>
  <c r="J212" i="2"/>
  <c r="I212" i="2"/>
  <c r="D212" i="2"/>
  <c r="J211" i="2"/>
  <c r="I211" i="2"/>
  <c r="D211" i="2"/>
  <c r="J210" i="2"/>
  <c r="I210" i="2"/>
  <c r="D210" i="2"/>
  <c r="J209" i="2"/>
  <c r="I209" i="2"/>
  <c r="D209" i="2"/>
  <c r="J208" i="2"/>
  <c r="I208" i="2"/>
  <c r="D208" i="2"/>
  <c r="J207" i="2"/>
  <c r="I207" i="2"/>
  <c r="D207" i="2"/>
  <c r="J206" i="2"/>
  <c r="I206" i="2"/>
  <c r="D206" i="2"/>
  <c r="J205" i="2"/>
  <c r="I205" i="2"/>
  <c r="D205" i="2"/>
  <c r="J204" i="2"/>
  <c r="I204" i="2"/>
  <c r="D204" i="2"/>
  <c r="J203" i="2"/>
  <c r="I203" i="2"/>
  <c r="D203" i="2"/>
  <c r="J202" i="2"/>
  <c r="I202" i="2"/>
  <c r="D202" i="2"/>
  <c r="J201" i="2"/>
  <c r="I201" i="2"/>
  <c r="D201" i="2"/>
  <c r="J198" i="2"/>
  <c r="J194" i="2"/>
  <c r="I194" i="2"/>
  <c r="D194" i="2"/>
  <c r="B194" i="2"/>
  <c r="J193" i="2"/>
  <c r="I193" i="2"/>
  <c r="D193" i="2"/>
  <c r="B193" i="2"/>
  <c r="J192" i="2"/>
  <c r="I192" i="2"/>
  <c r="D192" i="2"/>
  <c r="B192" i="2"/>
  <c r="J191" i="2"/>
  <c r="I191" i="2"/>
  <c r="D191" i="2"/>
  <c r="B191" i="2"/>
  <c r="J190" i="2"/>
  <c r="I190" i="2"/>
  <c r="D190" i="2"/>
  <c r="B190" i="2"/>
  <c r="J189" i="2"/>
  <c r="I189" i="2"/>
  <c r="D189" i="2"/>
  <c r="B189" i="2"/>
  <c r="J188" i="2"/>
  <c r="I188" i="2"/>
  <c r="D188" i="2"/>
  <c r="B188" i="2"/>
  <c r="J187" i="2"/>
  <c r="I187" i="2"/>
  <c r="D187" i="2"/>
  <c r="B187" i="2"/>
  <c r="J186" i="2"/>
  <c r="I186" i="2"/>
  <c r="D186" i="2"/>
  <c r="B186" i="2"/>
  <c r="J185" i="2"/>
  <c r="I185" i="2"/>
  <c r="D185" i="2"/>
  <c r="B185" i="2"/>
  <c r="J184" i="2"/>
  <c r="I184" i="2"/>
  <c r="D184" i="2"/>
  <c r="B184" i="2"/>
  <c r="J183" i="2"/>
  <c r="I183" i="2"/>
  <c r="D183" i="2"/>
  <c r="B183" i="2"/>
  <c r="J182" i="2"/>
  <c r="I182" i="2"/>
  <c r="D182" i="2"/>
  <c r="B182" i="2"/>
  <c r="J181" i="2"/>
  <c r="I181" i="2"/>
  <c r="D181" i="2"/>
  <c r="B181" i="2"/>
  <c r="J180" i="2"/>
  <c r="I180" i="2"/>
  <c r="D180" i="2"/>
  <c r="B180" i="2"/>
  <c r="J177" i="2"/>
  <c r="J173" i="2"/>
  <c r="I173" i="2"/>
  <c r="D173" i="2"/>
  <c r="B173" i="2"/>
  <c r="J172" i="2"/>
  <c r="I172" i="2"/>
  <c r="D172" i="2"/>
  <c r="B172" i="2"/>
  <c r="J171" i="2"/>
  <c r="I171" i="2"/>
  <c r="D171" i="2"/>
  <c r="B171" i="2"/>
  <c r="J170" i="2"/>
  <c r="I170" i="2"/>
  <c r="D170" i="2"/>
  <c r="B170" i="2"/>
  <c r="J169" i="2"/>
  <c r="I169" i="2"/>
  <c r="D169" i="2"/>
  <c r="B169" i="2"/>
  <c r="J168" i="2"/>
  <c r="I168" i="2"/>
  <c r="D168" i="2"/>
  <c r="B168" i="2"/>
  <c r="J167" i="2"/>
  <c r="I167" i="2"/>
  <c r="D167" i="2"/>
  <c r="B167" i="2"/>
  <c r="J166" i="2"/>
  <c r="I166" i="2"/>
  <c r="D166" i="2"/>
  <c r="B166" i="2"/>
  <c r="J165" i="2"/>
  <c r="I165" i="2"/>
  <c r="D165" i="2"/>
  <c r="B165" i="2"/>
  <c r="J164" i="2"/>
  <c r="I164" i="2"/>
  <c r="D164" i="2"/>
  <c r="B164" i="2"/>
  <c r="J163" i="2"/>
  <c r="I163" i="2"/>
  <c r="D163" i="2"/>
  <c r="B163" i="2"/>
  <c r="J162" i="2"/>
  <c r="I162" i="2"/>
  <c r="D162" i="2"/>
  <c r="B162" i="2"/>
  <c r="J161" i="2"/>
  <c r="I161" i="2"/>
  <c r="D161" i="2"/>
  <c r="B161" i="2"/>
  <c r="J160" i="2"/>
  <c r="I160" i="2"/>
  <c r="D160" i="2"/>
  <c r="B160" i="2"/>
  <c r="J159" i="2"/>
  <c r="I159" i="2"/>
  <c r="D159" i="2"/>
  <c r="B159" i="2"/>
  <c r="J156" i="2"/>
  <c r="J152" i="2"/>
  <c r="I152" i="2"/>
  <c r="D152" i="2"/>
  <c r="B152" i="2"/>
  <c r="J151" i="2"/>
  <c r="I151" i="2"/>
  <c r="D151" i="2"/>
  <c r="B151" i="2"/>
  <c r="J150" i="2"/>
  <c r="I150" i="2"/>
  <c r="D150" i="2"/>
  <c r="B150" i="2"/>
  <c r="J149" i="2"/>
  <c r="I149" i="2"/>
  <c r="D149" i="2"/>
  <c r="B149" i="2"/>
  <c r="J148" i="2"/>
  <c r="I148" i="2"/>
  <c r="D148" i="2"/>
  <c r="B148" i="2"/>
  <c r="J147" i="2"/>
  <c r="I147" i="2"/>
  <c r="D147" i="2"/>
  <c r="B147" i="2"/>
  <c r="J146" i="2"/>
  <c r="I146" i="2"/>
  <c r="D146" i="2"/>
  <c r="B146" i="2"/>
  <c r="J145" i="2"/>
  <c r="I145" i="2"/>
  <c r="D145" i="2"/>
  <c r="B145" i="2"/>
  <c r="J144" i="2"/>
  <c r="I144" i="2"/>
  <c r="D144" i="2"/>
  <c r="B144" i="2"/>
  <c r="J143" i="2"/>
  <c r="I143" i="2"/>
  <c r="D143" i="2"/>
  <c r="B143" i="2"/>
  <c r="J142" i="2"/>
  <c r="I142" i="2"/>
  <c r="D142" i="2"/>
  <c r="B142" i="2"/>
  <c r="J141" i="2"/>
  <c r="I141" i="2"/>
  <c r="D141" i="2"/>
  <c r="B141" i="2"/>
  <c r="J140" i="2"/>
  <c r="I140" i="2"/>
  <c r="D140" i="2"/>
  <c r="B140" i="2"/>
  <c r="J139" i="2"/>
  <c r="I139" i="2"/>
  <c r="D139" i="2"/>
  <c r="B139" i="2"/>
  <c r="J138" i="2"/>
  <c r="I138" i="2"/>
  <c r="D138" i="2"/>
  <c r="B138" i="2"/>
  <c r="J135" i="2"/>
  <c r="J131" i="2"/>
  <c r="I131" i="2"/>
  <c r="D131" i="2"/>
  <c r="B131" i="2"/>
  <c r="J130" i="2"/>
  <c r="I130" i="2"/>
  <c r="D130" i="2"/>
  <c r="B130" i="2"/>
  <c r="J129" i="2"/>
  <c r="I129" i="2"/>
  <c r="D129" i="2"/>
  <c r="B129" i="2"/>
  <c r="J128" i="2"/>
  <c r="I128" i="2"/>
  <c r="D128" i="2"/>
  <c r="B128" i="2"/>
  <c r="J127" i="2"/>
  <c r="I127" i="2"/>
  <c r="D127" i="2"/>
  <c r="B127" i="2"/>
  <c r="J126" i="2"/>
  <c r="I126" i="2"/>
  <c r="D126" i="2"/>
  <c r="B126" i="2"/>
  <c r="J125" i="2"/>
  <c r="I125" i="2"/>
  <c r="D125" i="2"/>
  <c r="B125" i="2"/>
  <c r="J124" i="2"/>
  <c r="I124" i="2"/>
  <c r="D124" i="2"/>
  <c r="B124" i="2"/>
  <c r="I123" i="2"/>
  <c r="B123" i="2"/>
  <c r="I122" i="2"/>
  <c r="B122" i="2"/>
  <c r="I121" i="2"/>
  <c r="B121" i="2"/>
  <c r="I120" i="2"/>
  <c r="B120" i="2"/>
  <c r="I119" i="2"/>
  <c r="B119" i="2"/>
  <c r="I118" i="2"/>
  <c r="B118" i="2"/>
  <c r="I117" i="2"/>
  <c r="B117" i="2"/>
  <c r="B110" i="2"/>
  <c r="B109" i="2"/>
  <c r="B108" i="2"/>
  <c r="B107" i="2"/>
  <c r="B106" i="2"/>
  <c r="B105" i="2"/>
  <c r="B104" i="2"/>
  <c r="B103" i="2"/>
  <c r="B102" i="2"/>
  <c r="B101" i="2"/>
  <c r="B100" i="2"/>
  <c r="B99" i="2"/>
  <c r="B98" i="2"/>
  <c r="B97" i="2"/>
  <c r="B96" i="2"/>
  <c r="B89" i="2"/>
  <c r="B88" i="2"/>
  <c r="B87" i="2"/>
  <c r="B86" i="2"/>
  <c r="B85" i="2"/>
  <c r="B84" i="2"/>
  <c r="B83" i="2"/>
  <c r="B82" i="2"/>
  <c r="B81" i="2"/>
  <c r="B80" i="2"/>
  <c r="B79" i="2"/>
  <c r="B78" i="2"/>
  <c r="B77" i="2"/>
  <c r="B76" i="2"/>
  <c r="B75" i="2"/>
  <c r="B68" i="2"/>
  <c r="B67" i="2"/>
  <c r="B66" i="2"/>
  <c r="B65" i="2"/>
  <c r="B64" i="2"/>
  <c r="B63" i="2"/>
  <c r="B62" i="2"/>
  <c r="B61" i="2"/>
  <c r="B60" i="2"/>
  <c r="B59" i="2"/>
  <c r="B58" i="2"/>
  <c r="B57" i="2"/>
  <c r="B56" i="2"/>
  <c r="B55" i="2"/>
  <c r="B54" i="2"/>
  <c r="B47" i="2"/>
  <c r="B46" i="2"/>
  <c r="B45" i="2"/>
  <c r="B44" i="2"/>
  <c r="B43" i="2"/>
  <c r="B42" i="2"/>
  <c r="B41" i="2"/>
  <c r="B40" i="2"/>
  <c r="B39" i="2"/>
  <c r="B38" i="2"/>
  <c r="B37" i="2"/>
  <c r="B36" i="2"/>
  <c r="B35" i="2"/>
  <c r="B34" i="2"/>
  <c r="B33" i="2"/>
  <c r="B26" i="2"/>
  <c r="B25" i="2"/>
  <c r="B24" i="2"/>
  <c r="B23" i="2"/>
  <c r="B22" i="2"/>
  <c r="B21" i="2"/>
  <c r="B20" i="2"/>
  <c r="B19" i="2"/>
  <c r="B18" i="2"/>
  <c r="B17" i="2"/>
  <c r="B16" i="2"/>
  <c r="B15" i="2"/>
  <c r="B14" i="2"/>
  <c r="B13" i="2"/>
  <c r="B12" i="2"/>
  <c r="J110" i="2"/>
  <c r="I110" i="2"/>
  <c r="D110" i="2"/>
  <c r="J109" i="2"/>
  <c r="I109" i="2"/>
  <c r="D109" i="2"/>
  <c r="J108" i="2"/>
  <c r="I108" i="2"/>
  <c r="D108" i="2"/>
  <c r="J107" i="2"/>
  <c r="I107" i="2"/>
  <c r="D107" i="2"/>
  <c r="J106" i="2"/>
  <c r="I106" i="2"/>
  <c r="D106" i="2"/>
  <c r="J105" i="2"/>
  <c r="I105" i="2"/>
  <c r="D105" i="2"/>
  <c r="J104" i="2"/>
  <c r="I104" i="2"/>
  <c r="D104" i="2"/>
  <c r="J103" i="2"/>
  <c r="I103" i="2"/>
  <c r="D103" i="2"/>
  <c r="J102" i="2"/>
  <c r="I102" i="2"/>
  <c r="D102" i="2"/>
  <c r="J101" i="2"/>
  <c r="I101" i="2"/>
  <c r="D101" i="2"/>
  <c r="J100" i="2"/>
  <c r="I100" i="2"/>
  <c r="D100" i="2"/>
  <c r="J99" i="2"/>
  <c r="I99" i="2"/>
  <c r="D99" i="2"/>
  <c r="J98" i="2"/>
  <c r="I98" i="2"/>
  <c r="D98" i="2"/>
  <c r="J97" i="2"/>
  <c r="I97" i="2"/>
  <c r="D97" i="2"/>
  <c r="I96" i="2"/>
  <c r="J89" i="2"/>
  <c r="I89" i="2"/>
  <c r="D89" i="2"/>
  <c r="J88" i="2"/>
  <c r="I88" i="2"/>
  <c r="D88" i="2"/>
  <c r="J87" i="2"/>
  <c r="I87" i="2"/>
  <c r="D87" i="2"/>
  <c r="J86" i="2"/>
  <c r="I86" i="2"/>
  <c r="D86" i="2"/>
  <c r="J85" i="2"/>
  <c r="I85" i="2"/>
  <c r="D85" i="2"/>
  <c r="J84" i="2"/>
  <c r="I84" i="2"/>
  <c r="D84" i="2"/>
  <c r="J83" i="2"/>
  <c r="I83" i="2"/>
  <c r="J82" i="2"/>
  <c r="I82" i="2"/>
  <c r="D82" i="2"/>
  <c r="J81" i="2"/>
  <c r="I81" i="2"/>
  <c r="D81" i="2"/>
  <c r="J80" i="2"/>
  <c r="I80" i="2"/>
  <c r="D80" i="2"/>
  <c r="I79" i="2"/>
  <c r="I78" i="2"/>
  <c r="I77" i="2"/>
  <c r="I76" i="2"/>
  <c r="I75" i="2"/>
  <c r="I58" i="2"/>
  <c r="I59" i="2"/>
  <c r="I60" i="2"/>
  <c r="D61" i="2"/>
  <c r="I61" i="2"/>
  <c r="J61" i="2"/>
  <c r="D62" i="2"/>
  <c r="I62" i="2"/>
  <c r="J62" i="2"/>
  <c r="D63" i="2"/>
  <c r="I63" i="2"/>
  <c r="J63" i="2"/>
  <c r="D39" i="2"/>
  <c r="I39" i="2"/>
  <c r="J39" i="2"/>
  <c r="D40" i="2"/>
  <c r="I40" i="2"/>
  <c r="J40" i="2"/>
  <c r="D41" i="2"/>
  <c r="I41" i="2"/>
  <c r="J41" i="2"/>
  <c r="D42" i="2"/>
  <c r="I42" i="2"/>
  <c r="J42" i="2"/>
  <c r="D43" i="2"/>
  <c r="I43" i="2"/>
  <c r="J43" i="2"/>
  <c r="D44" i="2"/>
  <c r="I44" i="2"/>
  <c r="J44" i="2"/>
  <c r="D45" i="2"/>
  <c r="I45" i="2"/>
  <c r="J45" i="2"/>
  <c r="D46" i="2"/>
  <c r="I46" i="2"/>
  <c r="J46" i="2"/>
  <c r="D47" i="2"/>
  <c r="I47" i="2"/>
  <c r="J47" i="2"/>
  <c r="D19" i="2"/>
  <c r="D20" i="2"/>
  <c r="D21" i="2"/>
  <c r="D22" i="2"/>
  <c r="D23" i="2"/>
  <c r="D24" i="2"/>
  <c r="D25" i="2"/>
  <c r="D26" i="2"/>
  <c r="I19" i="2"/>
  <c r="I20" i="2"/>
  <c r="I21" i="2"/>
  <c r="I22" i="2"/>
  <c r="I23" i="2"/>
  <c r="I24" i="2"/>
  <c r="I25" i="2"/>
  <c r="I26" i="2"/>
  <c r="K223" i="1"/>
  <c r="K224" i="1"/>
  <c r="K225" i="1"/>
  <c r="K226" i="1"/>
  <c r="K227" i="1"/>
  <c r="K228" i="1"/>
  <c r="K229" i="1"/>
  <c r="K230" i="1"/>
  <c r="K231" i="1"/>
  <c r="K232" i="1"/>
  <c r="K233" i="1"/>
  <c r="K234" i="1"/>
  <c r="K235" i="1"/>
  <c r="K236" i="1"/>
  <c r="K237" i="1"/>
  <c r="K238" i="1"/>
  <c r="K239" i="1"/>
  <c r="K240" i="1"/>
  <c r="K241" i="1"/>
  <c r="K242" i="1"/>
  <c r="K243" i="1"/>
  <c r="K244" i="1"/>
  <c r="K245" i="1"/>
  <c r="K246" i="1"/>
  <c r="K247" i="1"/>
  <c r="K248" i="1"/>
  <c r="K249" i="1"/>
  <c r="K250" i="1"/>
  <c r="K251" i="1"/>
  <c r="K252" i="1"/>
  <c r="K253" i="1"/>
  <c r="K254" i="1"/>
  <c r="K255" i="1"/>
  <c r="K256" i="1"/>
  <c r="K257" i="1"/>
  <c r="K258" i="1"/>
  <c r="K259" i="1"/>
  <c r="K260" i="1"/>
  <c r="K261" i="1"/>
  <c r="K262" i="1"/>
  <c r="K263" i="1"/>
  <c r="K264" i="1"/>
  <c r="K265" i="1"/>
  <c r="K266" i="1"/>
  <c r="K267" i="1"/>
  <c r="K268" i="1"/>
  <c r="K269" i="1"/>
  <c r="K270" i="1"/>
  <c r="K271" i="1"/>
  <c r="K272" i="1"/>
  <c r="K273" i="1"/>
  <c r="K274" i="1"/>
  <c r="K275" i="1"/>
  <c r="K276" i="1"/>
  <c r="K277" i="1"/>
  <c r="K278" i="1"/>
  <c r="K279" i="1"/>
  <c r="K280" i="1"/>
  <c r="K281" i="1"/>
  <c r="K282" i="1"/>
  <c r="K283" i="1"/>
  <c r="K284" i="1"/>
  <c r="K285" i="1"/>
  <c r="K286" i="1"/>
  <c r="K287" i="1"/>
  <c r="K288" i="1"/>
  <c r="K289" i="1"/>
  <c r="K290" i="1"/>
  <c r="K291" i="1"/>
  <c r="K292" i="1"/>
  <c r="K293" i="1"/>
  <c r="K294" i="1"/>
  <c r="K295" i="1"/>
  <c r="K296" i="1"/>
  <c r="K297" i="1"/>
  <c r="K298" i="1"/>
  <c r="K299" i="1"/>
  <c r="K300" i="1"/>
  <c r="K301" i="1"/>
  <c r="K302" i="1"/>
  <c r="K303" i="1"/>
  <c r="K304" i="1"/>
  <c r="K305" i="1"/>
  <c r="K306" i="1"/>
  <c r="K307" i="1"/>
  <c r="K308" i="1"/>
  <c r="K309" i="1"/>
  <c r="K310" i="1"/>
  <c r="K311" i="1"/>
  <c r="K312" i="1"/>
  <c r="K313" i="1"/>
  <c r="K314" i="1"/>
  <c r="K315" i="1"/>
  <c r="K316" i="1"/>
  <c r="K317" i="1"/>
  <c r="K318" i="1"/>
  <c r="K319" i="1"/>
  <c r="K320" i="1"/>
  <c r="K321" i="1"/>
  <c r="K322" i="1"/>
  <c r="K323" i="1"/>
  <c r="K324" i="1"/>
  <c r="K325" i="1"/>
  <c r="K326" i="1"/>
  <c r="K327" i="1"/>
  <c r="K328" i="1"/>
  <c r="K329" i="1"/>
  <c r="K330" i="1"/>
  <c r="K331" i="1"/>
  <c r="K332" i="1"/>
  <c r="K333" i="1"/>
  <c r="K334" i="1"/>
  <c r="K335" i="1"/>
  <c r="K336" i="1"/>
  <c r="K337" i="1"/>
  <c r="K338" i="1"/>
  <c r="K339" i="1"/>
  <c r="K340" i="1"/>
  <c r="K341" i="1"/>
  <c r="K342" i="1"/>
  <c r="K343" i="1"/>
  <c r="K344" i="1"/>
  <c r="K345" i="1"/>
  <c r="K346" i="1"/>
  <c r="K347" i="1"/>
  <c r="K348" i="1"/>
  <c r="K349" i="1"/>
  <c r="K350" i="1"/>
  <c r="K351" i="1"/>
  <c r="K352" i="1"/>
  <c r="K353" i="1"/>
  <c r="K354" i="1"/>
  <c r="K355" i="1"/>
  <c r="K356" i="1"/>
  <c r="K357" i="1"/>
  <c r="K358" i="1"/>
  <c r="K359" i="1"/>
  <c r="K360" i="1"/>
  <c r="K361" i="1"/>
  <c r="K362" i="1"/>
  <c r="K363" i="1"/>
  <c r="K364" i="1"/>
  <c r="K365" i="1"/>
  <c r="K366" i="1"/>
  <c r="K367" i="1"/>
  <c r="K368" i="1"/>
  <c r="K369" i="1"/>
  <c r="K370" i="1"/>
  <c r="K371" i="1"/>
  <c r="K372" i="1"/>
  <c r="K373" i="1"/>
  <c r="K374" i="1"/>
  <c r="K375" i="1"/>
  <c r="K376" i="1"/>
  <c r="K377" i="1"/>
  <c r="K378" i="1"/>
  <c r="K379" i="1"/>
  <c r="K380" i="1"/>
  <c r="K381" i="1"/>
  <c r="K382" i="1"/>
  <c r="K383" i="1"/>
  <c r="K384" i="1"/>
  <c r="K385" i="1"/>
  <c r="K386" i="1"/>
  <c r="K387" i="1"/>
  <c r="K388" i="1"/>
  <c r="K389" i="1"/>
  <c r="K390" i="1"/>
  <c r="K391" i="1"/>
  <c r="K392" i="1"/>
  <c r="K393" i="1"/>
  <c r="K394" i="1"/>
  <c r="K395" i="1"/>
  <c r="K396" i="1"/>
  <c r="K397" i="1"/>
  <c r="K398" i="1"/>
  <c r="K399" i="1"/>
  <c r="K400" i="1"/>
  <c r="K401" i="1"/>
  <c r="K402" i="1"/>
  <c r="K403" i="1"/>
  <c r="K404" i="1"/>
  <c r="K405" i="1"/>
  <c r="K406" i="1"/>
  <c r="K407" i="1"/>
  <c r="K408" i="1"/>
  <c r="K409" i="1"/>
  <c r="K410" i="1"/>
  <c r="K411" i="1"/>
  <c r="K412" i="1"/>
  <c r="K413" i="1"/>
  <c r="K414" i="1"/>
  <c r="K415" i="1"/>
  <c r="K416" i="1"/>
  <c r="K417" i="1"/>
  <c r="K418" i="1"/>
  <c r="K419" i="1"/>
  <c r="K420" i="1"/>
  <c r="K421" i="1"/>
  <c r="K422" i="1"/>
  <c r="K423" i="1"/>
  <c r="K424" i="1"/>
  <c r="K425" i="1"/>
  <c r="K426" i="1"/>
  <c r="K427" i="1"/>
  <c r="K428" i="1"/>
  <c r="K429" i="1"/>
  <c r="K430" i="1"/>
  <c r="K431" i="1"/>
  <c r="K432" i="1"/>
  <c r="K433" i="1"/>
  <c r="K434" i="1"/>
  <c r="K435" i="1"/>
  <c r="K436" i="1"/>
  <c r="K437" i="1"/>
  <c r="K438" i="1"/>
  <c r="K439" i="1"/>
  <c r="K440" i="1"/>
  <c r="K441" i="1"/>
  <c r="K442" i="1"/>
  <c r="K443" i="1"/>
  <c r="K444" i="1"/>
  <c r="K445" i="1"/>
  <c r="K446" i="1"/>
  <c r="K447" i="1"/>
  <c r="K448" i="1"/>
  <c r="K449" i="1"/>
  <c r="K450" i="1"/>
  <c r="K451" i="1"/>
  <c r="K452" i="1"/>
  <c r="K453" i="1"/>
  <c r="K454" i="1"/>
  <c r="K455" i="1"/>
  <c r="K456" i="1"/>
  <c r="K457" i="1"/>
  <c r="K458" i="1"/>
  <c r="K459" i="1"/>
  <c r="K460" i="1"/>
  <c r="K461" i="1"/>
  <c r="K462" i="1"/>
  <c r="K463" i="1"/>
  <c r="K464" i="1"/>
  <c r="K465" i="1"/>
  <c r="K466" i="1"/>
  <c r="K467" i="1"/>
  <c r="K468" i="1"/>
  <c r="K469" i="1"/>
  <c r="K470" i="1"/>
  <c r="K471" i="1"/>
  <c r="K472" i="1"/>
  <c r="K473" i="1"/>
  <c r="K474" i="1"/>
  <c r="K475" i="1"/>
  <c r="K476" i="1"/>
  <c r="K477" i="1"/>
  <c r="K478" i="1"/>
  <c r="K479" i="1"/>
  <c r="K480" i="1"/>
  <c r="K481" i="1"/>
  <c r="K482" i="1"/>
  <c r="K483" i="1"/>
  <c r="K484" i="1"/>
  <c r="K485" i="1"/>
  <c r="K486" i="1"/>
  <c r="K487" i="1"/>
  <c r="K488" i="1"/>
  <c r="K489" i="1"/>
  <c r="K490" i="1"/>
  <c r="K491" i="1"/>
  <c r="K492" i="1"/>
  <c r="K493" i="1"/>
  <c r="K494" i="1"/>
  <c r="K495" i="1"/>
  <c r="K496" i="1"/>
  <c r="K497" i="1"/>
  <c r="K498" i="1"/>
  <c r="K499" i="1"/>
  <c r="K500" i="1"/>
  <c r="K501" i="1"/>
  <c r="K502" i="1"/>
  <c r="K503" i="1"/>
  <c r="K504" i="1"/>
  <c r="K505" i="1"/>
  <c r="K506" i="1"/>
  <c r="K507" i="1"/>
  <c r="K508" i="1"/>
  <c r="K509" i="1"/>
  <c r="K510" i="1"/>
  <c r="K511" i="1"/>
  <c r="K512" i="1"/>
  <c r="K513" i="1"/>
  <c r="K514" i="1"/>
  <c r="K515" i="1"/>
  <c r="K516" i="1"/>
  <c r="K517" i="1"/>
  <c r="K518" i="1"/>
  <c r="K519" i="1"/>
  <c r="K520" i="1"/>
  <c r="K521" i="1"/>
  <c r="K522" i="1"/>
  <c r="K523" i="1"/>
  <c r="K524" i="1"/>
  <c r="K525" i="1"/>
  <c r="K526" i="1"/>
  <c r="K527" i="1"/>
  <c r="K528" i="1"/>
  <c r="K529" i="1"/>
  <c r="K530" i="1"/>
  <c r="K531" i="1"/>
  <c r="K532" i="1"/>
  <c r="K533" i="1"/>
  <c r="K534" i="1"/>
  <c r="K535" i="1"/>
  <c r="K536" i="1"/>
  <c r="K537" i="1"/>
  <c r="K538" i="1"/>
  <c r="K539" i="1"/>
  <c r="K540" i="1"/>
  <c r="K541" i="1"/>
  <c r="K542" i="1"/>
  <c r="K543" i="1"/>
  <c r="K544" i="1"/>
  <c r="K545" i="1"/>
  <c r="K546" i="1"/>
  <c r="K547" i="1"/>
  <c r="K548" i="1"/>
  <c r="K549" i="1"/>
  <c r="K550" i="1"/>
  <c r="K551" i="1"/>
  <c r="K552" i="1"/>
  <c r="K553" i="1"/>
  <c r="K554" i="1"/>
  <c r="K555" i="1"/>
  <c r="K556" i="1"/>
  <c r="K557" i="1"/>
  <c r="K558" i="1"/>
  <c r="K559" i="1"/>
  <c r="K560" i="1"/>
  <c r="K561" i="1"/>
  <c r="K562" i="1"/>
  <c r="K563" i="1"/>
  <c r="K564" i="1"/>
  <c r="K565" i="1"/>
  <c r="K566" i="1"/>
  <c r="K567" i="1"/>
  <c r="K568" i="1"/>
  <c r="K569" i="1"/>
  <c r="K570" i="1"/>
  <c r="K571" i="1"/>
  <c r="K572" i="1"/>
  <c r="K573" i="1"/>
  <c r="K574" i="1"/>
  <c r="K575" i="1"/>
  <c r="K576" i="1"/>
  <c r="K577" i="1"/>
  <c r="K578" i="1"/>
  <c r="K579" i="1"/>
  <c r="K580" i="1"/>
  <c r="K581" i="1"/>
  <c r="K582" i="1"/>
  <c r="K583" i="1"/>
  <c r="K584" i="1"/>
  <c r="K585" i="1"/>
  <c r="K586" i="1"/>
  <c r="K587" i="1"/>
  <c r="K588" i="1"/>
  <c r="K589" i="1"/>
  <c r="K590" i="1"/>
  <c r="K591" i="1"/>
  <c r="K592" i="1"/>
  <c r="K593" i="1"/>
  <c r="K594" i="1"/>
  <c r="K595" i="1"/>
  <c r="K596" i="1"/>
  <c r="K597" i="1"/>
  <c r="K598" i="1"/>
  <c r="K599" i="1"/>
  <c r="K600" i="1"/>
  <c r="K601" i="1"/>
  <c r="K602" i="1"/>
  <c r="K603" i="1"/>
  <c r="K604" i="1"/>
  <c r="K605" i="1"/>
  <c r="K606" i="1"/>
  <c r="K607" i="1"/>
  <c r="K608" i="1"/>
  <c r="K609" i="1"/>
  <c r="K610" i="1"/>
  <c r="K611" i="1"/>
  <c r="K612" i="1"/>
  <c r="K613" i="1"/>
  <c r="K614" i="1"/>
  <c r="K615" i="1"/>
  <c r="K616" i="1"/>
  <c r="K617" i="1"/>
  <c r="K618" i="1"/>
  <c r="K619" i="1"/>
  <c r="K620" i="1"/>
  <c r="K621" i="1"/>
  <c r="K622" i="1"/>
  <c r="K623" i="1"/>
  <c r="K624" i="1"/>
  <c r="K625" i="1"/>
  <c r="K626" i="1"/>
  <c r="K627" i="1"/>
  <c r="K628" i="1"/>
  <c r="K629" i="1"/>
  <c r="K630" i="1"/>
  <c r="K631" i="1"/>
  <c r="K632" i="1"/>
  <c r="K633" i="1"/>
  <c r="K634" i="1"/>
  <c r="K635" i="1"/>
  <c r="K636" i="1"/>
  <c r="K637" i="1"/>
  <c r="K638" i="1"/>
  <c r="K639" i="1"/>
  <c r="K640" i="1"/>
  <c r="K641" i="1"/>
  <c r="K642" i="1"/>
  <c r="K643" i="1"/>
  <c r="K644" i="1"/>
  <c r="K645" i="1"/>
  <c r="K646" i="1"/>
  <c r="K647" i="1"/>
  <c r="K648" i="1"/>
  <c r="K649" i="1"/>
  <c r="K650" i="1"/>
  <c r="K651" i="1"/>
  <c r="K652" i="1"/>
  <c r="K653" i="1"/>
  <c r="K654" i="1"/>
  <c r="K655" i="1"/>
  <c r="K656" i="1"/>
  <c r="K657" i="1"/>
  <c r="K658" i="1"/>
  <c r="K659" i="1"/>
  <c r="K660" i="1"/>
  <c r="K661" i="1"/>
  <c r="K662" i="1"/>
  <c r="K663" i="1"/>
  <c r="K664" i="1"/>
  <c r="K665" i="1"/>
  <c r="K666" i="1"/>
  <c r="K667" i="1"/>
  <c r="K668" i="1"/>
  <c r="K669" i="1"/>
  <c r="K670" i="1"/>
  <c r="K671" i="1"/>
  <c r="K672" i="1"/>
  <c r="K673" i="1"/>
  <c r="K674" i="1"/>
  <c r="K675" i="1"/>
  <c r="K676" i="1"/>
  <c r="K677" i="1"/>
  <c r="K678" i="1"/>
  <c r="K679" i="1"/>
  <c r="K680" i="1"/>
  <c r="K681" i="1"/>
  <c r="K682" i="1"/>
  <c r="K683" i="1"/>
  <c r="K684" i="1"/>
  <c r="K685" i="1"/>
  <c r="K686" i="1"/>
  <c r="K687" i="1"/>
  <c r="K688" i="1"/>
  <c r="K689" i="1"/>
  <c r="K690" i="1"/>
  <c r="K691" i="1"/>
  <c r="K692" i="1"/>
  <c r="K693" i="1"/>
  <c r="K694" i="1"/>
  <c r="K695" i="1"/>
  <c r="K696" i="1"/>
  <c r="K697" i="1"/>
  <c r="K698" i="1"/>
  <c r="K699" i="1"/>
  <c r="K700" i="1"/>
  <c r="K701" i="1"/>
  <c r="K702" i="1"/>
  <c r="K703" i="1"/>
  <c r="K704" i="1"/>
  <c r="K705" i="1"/>
  <c r="K706" i="1"/>
  <c r="K707" i="1"/>
  <c r="K708" i="1"/>
  <c r="K709" i="1"/>
  <c r="K710" i="1"/>
  <c r="K711" i="1"/>
  <c r="K712" i="1"/>
  <c r="K713" i="1"/>
  <c r="K714" i="1"/>
  <c r="K715" i="1"/>
  <c r="K716" i="1"/>
  <c r="K717" i="1"/>
  <c r="K718" i="1"/>
  <c r="K719" i="1"/>
  <c r="K720" i="1"/>
  <c r="K721" i="1"/>
  <c r="K722" i="1"/>
  <c r="K723" i="1"/>
  <c r="K724" i="1"/>
  <c r="K725" i="1"/>
  <c r="K726" i="1"/>
  <c r="K727" i="1"/>
  <c r="K728" i="1"/>
  <c r="K729" i="1"/>
  <c r="K730" i="1"/>
  <c r="K731" i="1"/>
  <c r="K732" i="1"/>
  <c r="K733" i="1"/>
  <c r="K734" i="1"/>
  <c r="K735" i="1"/>
  <c r="K736" i="1"/>
  <c r="K737" i="1"/>
  <c r="K738" i="1"/>
  <c r="K739" i="1"/>
  <c r="K740" i="1"/>
  <c r="K741" i="1"/>
  <c r="K742" i="1"/>
  <c r="K743" i="1"/>
  <c r="K744" i="1"/>
  <c r="K745" i="1"/>
  <c r="K746" i="1"/>
  <c r="K747" i="1"/>
  <c r="K748" i="1"/>
  <c r="K749" i="1"/>
  <c r="K750" i="1"/>
  <c r="K751" i="1"/>
  <c r="K752" i="1"/>
  <c r="K753" i="1"/>
  <c r="K754" i="1"/>
  <c r="K755" i="1"/>
  <c r="K756" i="1"/>
  <c r="K757" i="1"/>
  <c r="K758" i="1"/>
  <c r="K759" i="1"/>
  <c r="K760" i="1"/>
  <c r="K761" i="1"/>
  <c r="K762" i="1"/>
  <c r="K763" i="1"/>
  <c r="K764" i="1"/>
  <c r="K765" i="1"/>
  <c r="K766" i="1"/>
  <c r="K767" i="1"/>
  <c r="K768" i="1"/>
  <c r="K769" i="1"/>
  <c r="K770" i="1"/>
  <c r="K771" i="1"/>
  <c r="K772" i="1"/>
  <c r="K773" i="1"/>
  <c r="K774" i="1"/>
  <c r="K775" i="1"/>
  <c r="K776" i="1"/>
  <c r="K777" i="1"/>
  <c r="K778" i="1"/>
  <c r="K779" i="1"/>
  <c r="K780" i="1"/>
  <c r="K781" i="1"/>
  <c r="K782" i="1"/>
  <c r="K783" i="1"/>
  <c r="K784" i="1"/>
  <c r="K785" i="1"/>
  <c r="K786" i="1"/>
  <c r="K787" i="1"/>
  <c r="K788" i="1"/>
  <c r="K789" i="1"/>
  <c r="K790" i="1"/>
  <c r="K791" i="1"/>
  <c r="K792" i="1"/>
  <c r="K793" i="1"/>
  <c r="K794" i="1"/>
  <c r="K795" i="1"/>
  <c r="K796" i="1"/>
  <c r="K797" i="1"/>
  <c r="K798" i="1"/>
  <c r="K799" i="1"/>
  <c r="K800" i="1"/>
  <c r="K801" i="1"/>
  <c r="K802" i="1"/>
  <c r="K803" i="1"/>
  <c r="K804" i="1"/>
  <c r="K805" i="1"/>
  <c r="K806" i="1"/>
  <c r="K807" i="1"/>
  <c r="K808" i="1"/>
  <c r="K809" i="1"/>
  <c r="K810" i="1"/>
  <c r="K811" i="1"/>
  <c r="K812" i="1"/>
  <c r="K813" i="1"/>
  <c r="K814" i="1"/>
  <c r="K815" i="1"/>
  <c r="K816" i="1"/>
  <c r="K817" i="1"/>
  <c r="K818" i="1"/>
  <c r="K819" i="1"/>
  <c r="K820" i="1"/>
  <c r="K821" i="1"/>
  <c r="I471" i="3" l="1"/>
  <c r="I177" i="3"/>
  <c r="I513" i="3"/>
  <c r="I387" i="3"/>
  <c r="I555" i="3"/>
  <c r="I597" i="3"/>
  <c r="I639" i="3"/>
  <c r="I681" i="3"/>
  <c r="I723" i="3"/>
  <c r="I765" i="3"/>
  <c r="I807" i="3"/>
  <c r="I849" i="3"/>
  <c r="I261" i="3"/>
  <c r="I303" i="3"/>
  <c r="I1689" i="3"/>
  <c r="I282" i="3"/>
  <c r="I198" i="3"/>
  <c r="I240" i="3"/>
  <c r="I1752" i="3"/>
  <c r="I1836" i="3"/>
  <c r="I1878" i="3"/>
  <c r="I1920" i="3"/>
  <c r="I1962" i="3"/>
  <c r="I2004" i="3"/>
  <c r="I2046" i="3"/>
  <c r="I2088" i="3"/>
  <c r="I2130" i="3"/>
  <c r="I1794" i="3"/>
  <c r="I345" i="3"/>
  <c r="I891" i="3"/>
  <c r="I219" i="3"/>
  <c r="I870" i="3"/>
  <c r="I933" i="3"/>
  <c r="I975" i="3"/>
  <c r="I1017" i="3"/>
  <c r="I1059" i="3"/>
  <c r="I1101" i="3"/>
  <c r="I1143" i="3"/>
  <c r="I1185" i="3"/>
  <c r="I1227" i="3"/>
  <c r="I1269" i="3"/>
  <c r="I2172" i="3"/>
  <c r="I2214" i="3"/>
  <c r="I2256" i="3"/>
  <c r="I2298" i="3"/>
  <c r="I2340" i="3"/>
  <c r="I2382" i="3"/>
  <c r="I2424" i="3"/>
  <c r="I2466" i="3"/>
  <c r="I2508" i="3"/>
  <c r="I2550" i="3"/>
  <c r="I2592" i="3"/>
  <c r="I2634" i="3"/>
  <c r="I2676" i="3"/>
  <c r="I2718" i="3"/>
  <c r="I2760" i="3"/>
  <c r="I2802" i="3"/>
  <c r="I2844" i="3"/>
  <c r="I2886" i="3"/>
  <c r="I2928" i="3"/>
  <c r="I2970" i="3"/>
  <c r="I3012" i="3"/>
  <c r="I3054" i="3"/>
  <c r="I3096" i="3"/>
  <c r="I3138" i="3"/>
  <c r="I3180" i="3"/>
  <c r="I3222" i="3"/>
  <c r="I3264" i="3"/>
  <c r="I3306" i="3"/>
  <c r="I3348" i="3"/>
  <c r="I3390" i="3"/>
  <c r="I3432" i="3"/>
  <c r="I3474" i="3"/>
  <c r="I3516" i="3"/>
  <c r="I3558" i="3"/>
  <c r="I3600" i="3"/>
  <c r="I3642" i="3"/>
  <c r="I3684" i="3"/>
  <c r="I3726" i="3"/>
  <c r="I3768" i="3"/>
  <c r="I3810" i="3"/>
  <c r="I3852" i="3"/>
  <c r="I3894" i="3"/>
  <c r="I3936" i="3"/>
  <c r="I3978" i="3"/>
  <c r="I4020" i="3"/>
  <c r="I4062" i="3"/>
  <c r="I4104" i="3"/>
  <c r="I4146" i="3"/>
  <c r="I4188" i="3"/>
  <c r="I156" i="3"/>
  <c r="I450" i="3"/>
  <c r="I1311" i="3"/>
  <c r="I1353" i="3"/>
  <c r="I1395" i="3"/>
  <c r="I1437" i="3"/>
  <c r="I1479" i="3"/>
  <c r="I1521" i="3"/>
  <c r="I1563" i="3"/>
  <c r="I1605" i="3"/>
  <c r="I1647" i="3"/>
  <c r="I93" i="3"/>
  <c r="I135" i="3"/>
  <c r="I324" i="3"/>
  <c r="I492" i="3"/>
  <c r="I534" i="3"/>
  <c r="I576" i="3"/>
  <c r="I618" i="3"/>
  <c r="I660" i="3"/>
  <c r="I702" i="3"/>
  <c r="I744" i="3"/>
  <c r="I786" i="3"/>
  <c r="I828" i="3"/>
  <c r="I1290" i="3"/>
  <c r="I1731" i="3"/>
  <c r="I1773" i="3"/>
  <c r="I1815" i="3"/>
  <c r="I1857" i="3"/>
  <c r="I1899" i="3"/>
  <c r="I1941" i="3"/>
  <c r="I1983" i="3"/>
  <c r="I2025" i="3"/>
  <c r="I2067" i="3"/>
  <c r="I2109" i="3"/>
  <c r="I1710" i="3"/>
  <c r="I2151" i="3"/>
  <c r="I366" i="3"/>
  <c r="I429" i="3"/>
  <c r="I4125" i="3"/>
  <c r="I4167" i="3"/>
  <c r="I912" i="3"/>
  <c r="I954" i="3"/>
  <c r="I996" i="3"/>
  <c r="I1038" i="3"/>
  <c r="I1080" i="3"/>
  <c r="I1122" i="3"/>
  <c r="I1164" i="3"/>
  <c r="I1206" i="3"/>
  <c r="I1248" i="3"/>
  <c r="I2193" i="3"/>
  <c r="I2235" i="3"/>
  <c r="I2277" i="3"/>
  <c r="I2319" i="3"/>
  <c r="I2361" i="3"/>
  <c r="I2403" i="3"/>
  <c r="I2445" i="3"/>
  <c r="I2487" i="3"/>
  <c r="I2529" i="3"/>
  <c r="I2571" i="3"/>
  <c r="I2613" i="3"/>
  <c r="I2655" i="3"/>
  <c r="I2697" i="3"/>
  <c r="I2739" i="3"/>
  <c r="I2781" i="3"/>
  <c r="I2823" i="3"/>
  <c r="I2865" i="3"/>
  <c r="I2907" i="3"/>
  <c r="I2949" i="3"/>
  <c r="I2991" i="3"/>
  <c r="I3033" i="3"/>
  <c r="I3075" i="3"/>
  <c r="I3117" i="3"/>
  <c r="I3159" i="3"/>
  <c r="I3201" i="3"/>
  <c r="I3243" i="3"/>
  <c r="I3285" i="3"/>
  <c r="I3327" i="3"/>
  <c r="I3369" i="3"/>
  <c r="I3411" i="3"/>
  <c r="I3453" i="3"/>
  <c r="I3495" i="3"/>
  <c r="I3537" i="3"/>
  <c r="I3579" i="3"/>
  <c r="I3621" i="3"/>
  <c r="I3663" i="3"/>
  <c r="I3705" i="3"/>
  <c r="I3747" i="3"/>
  <c r="I3789" i="3"/>
  <c r="I3831" i="3"/>
  <c r="I3873" i="3"/>
  <c r="I3915" i="3"/>
  <c r="I3957" i="3"/>
  <c r="I3999" i="3"/>
  <c r="I4041" i="3"/>
  <c r="I4083" i="3"/>
  <c r="I114" i="3"/>
  <c r="I408" i="3"/>
  <c r="I1332" i="3"/>
  <c r="I1374" i="3"/>
  <c r="I1416" i="3"/>
  <c r="I1458" i="3"/>
  <c r="I1500" i="3"/>
  <c r="I1542" i="3"/>
  <c r="I1584" i="3"/>
  <c r="I1626" i="3"/>
  <c r="I1668" i="3"/>
  <c r="E732" i="2"/>
  <c r="E1930" i="2"/>
  <c r="E131" i="2"/>
  <c r="E148" i="2"/>
  <c r="E708" i="2"/>
  <c r="E23" i="2"/>
  <c r="E1461" i="2"/>
  <c r="E1485" i="2"/>
  <c r="E1509" i="2"/>
  <c r="E544" i="2"/>
  <c r="E756" i="2"/>
  <c r="E205" i="2"/>
  <c r="E288" i="2"/>
  <c r="E298" i="2"/>
  <c r="E570" i="2"/>
  <c r="E278" i="2"/>
  <c r="E286" i="2"/>
  <c r="E296" i="2"/>
  <c r="E173" i="2"/>
  <c r="E162" i="2"/>
  <c r="E187" i="2"/>
  <c r="E276" i="2"/>
  <c r="E443" i="2"/>
  <c r="E467" i="2"/>
  <c r="E475" i="2"/>
  <c r="E633" i="2"/>
  <c r="E797" i="2"/>
  <c r="E821" i="2"/>
  <c r="E845" i="2"/>
  <c r="E1048" i="2"/>
  <c r="E1072" i="2"/>
  <c r="E1096" i="2"/>
  <c r="E1550" i="2"/>
  <c r="E1574" i="2"/>
  <c r="E1598" i="2"/>
  <c r="E1801" i="2"/>
  <c r="E120" i="2"/>
  <c r="E145" i="2"/>
  <c r="E170" i="2"/>
  <c r="E264" i="2"/>
  <c r="E274" i="2"/>
  <c r="E441" i="2"/>
  <c r="E1169" i="2"/>
  <c r="E2453" i="2"/>
  <c r="E213" i="2"/>
  <c r="E516" i="2"/>
  <c r="E102" i="2"/>
  <c r="E211" i="2"/>
  <c r="E353" i="2"/>
  <c r="E1210" i="2"/>
  <c r="E1234" i="2"/>
  <c r="E1258" i="2"/>
  <c r="E2240" i="2"/>
  <c r="E2559" i="2"/>
  <c r="E2583" i="2"/>
  <c r="E2767" i="2"/>
  <c r="E1137" i="2"/>
  <c r="E19" i="2"/>
  <c r="E100" i="2"/>
  <c r="E110" i="2"/>
  <c r="E209" i="2"/>
  <c r="E351" i="2"/>
  <c r="E380" i="2"/>
  <c r="E1388" i="2"/>
  <c r="E1412" i="2"/>
  <c r="E1420" i="2"/>
  <c r="E2143" i="2"/>
  <c r="E2892" i="2"/>
  <c r="E128" i="2"/>
  <c r="E272" i="2"/>
  <c r="E75" i="2"/>
  <c r="E98" i="2"/>
  <c r="E190" i="2"/>
  <c r="E207" i="2"/>
  <c r="E349" i="2"/>
  <c r="E546" i="2"/>
  <c r="E108" i="2"/>
  <c r="E203" i="2"/>
  <c r="E270" i="2"/>
  <c r="E294" i="2"/>
  <c r="E378" i="2"/>
  <c r="E404" i="2"/>
  <c r="E412" i="2"/>
  <c r="E465" i="2"/>
  <c r="E499" i="2"/>
  <c r="E568" i="2"/>
  <c r="E886" i="2"/>
  <c r="E894" i="2"/>
  <c r="E918" i="2"/>
  <c r="E1894" i="2"/>
  <c r="E1902" i="2"/>
  <c r="E1969" i="2"/>
  <c r="E2115" i="2"/>
  <c r="E106" i="2"/>
  <c r="E123" i="2"/>
  <c r="E140" i="2"/>
  <c r="E201" i="2"/>
  <c r="E268" i="2"/>
  <c r="E292" i="2"/>
  <c r="E357" i="2"/>
  <c r="E402" i="2"/>
  <c r="E497" i="2"/>
  <c r="E592" i="2"/>
  <c r="E1299" i="2"/>
  <c r="E1323" i="2"/>
  <c r="E1347" i="2"/>
  <c r="E1639" i="2"/>
  <c r="E1663" i="2"/>
  <c r="E1671" i="2"/>
  <c r="E2204" i="2"/>
  <c r="E2290" i="2"/>
  <c r="E2314" i="2"/>
  <c r="E2322" i="2"/>
  <c r="E4204" i="2"/>
  <c r="E4202" i="2"/>
  <c r="E4200" i="2"/>
  <c r="E4198" i="2"/>
  <c r="E4196" i="2"/>
  <c r="E4194" i="2"/>
  <c r="E4192" i="2"/>
  <c r="E4121" i="2"/>
  <c r="E4119" i="2"/>
  <c r="E4117" i="2"/>
  <c r="E4115" i="2"/>
  <c r="E4113" i="2"/>
  <c r="E4111" i="2"/>
  <c r="E4109" i="2"/>
  <c r="E4107" i="2"/>
  <c r="E4036" i="2"/>
  <c r="E4034" i="2"/>
  <c r="E4032" i="2"/>
  <c r="E4030" i="2"/>
  <c r="E4028" i="2"/>
  <c r="E4026" i="2"/>
  <c r="E4024" i="2"/>
  <c r="E3953" i="2"/>
  <c r="E3951" i="2"/>
  <c r="E3949" i="2"/>
  <c r="E3947" i="2"/>
  <c r="E3945" i="2"/>
  <c r="E3943" i="2"/>
  <c r="E3941" i="2"/>
  <c r="E3939" i="2"/>
  <c r="E3868" i="2"/>
  <c r="E3866" i="2"/>
  <c r="E3864" i="2"/>
  <c r="E3862" i="2"/>
  <c r="E3860" i="2"/>
  <c r="E3858" i="2"/>
  <c r="E3856" i="2"/>
  <c r="E3785" i="2"/>
  <c r="E3783" i="2"/>
  <c r="E3781" i="2"/>
  <c r="E3779" i="2"/>
  <c r="E3777" i="2"/>
  <c r="E3775" i="2"/>
  <c r="E3773" i="2"/>
  <c r="E3771" i="2"/>
  <c r="E3700" i="2"/>
  <c r="E3698" i="2"/>
  <c r="E3696" i="2"/>
  <c r="E3694" i="2"/>
  <c r="E3692" i="2"/>
  <c r="E3690" i="2"/>
  <c r="E3688" i="2"/>
  <c r="E3617" i="2"/>
  <c r="E3615" i="2"/>
  <c r="E3613" i="2"/>
  <c r="E3611" i="2"/>
  <c r="E3609" i="2"/>
  <c r="E3607" i="2"/>
  <c r="E3605" i="2"/>
  <c r="E3603" i="2"/>
  <c r="E3532" i="2"/>
  <c r="E3530" i="2"/>
  <c r="E3528" i="2"/>
  <c r="E3526" i="2"/>
  <c r="E3524" i="2"/>
  <c r="E3522" i="2"/>
  <c r="E3520" i="2"/>
  <c r="E3449" i="2"/>
  <c r="E3447" i="2"/>
  <c r="E3445" i="2"/>
  <c r="E3443" i="2"/>
  <c r="E3441" i="2"/>
  <c r="E3439" i="2"/>
  <c r="E3437" i="2"/>
  <c r="E3435" i="2"/>
  <c r="E3364" i="2"/>
  <c r="E3362" i="2"/>
  <c r="E3360" i="2"/>
  <c r="E3358" i="2"/>
  <c r="E3356" i="2"/>
  <c r="E3354" i="2"/>
  <c r="E3352" i="2"/>
  <c r="E3281" i="2"/>
  <c r="E3279" i="2"/>
  <c r="E3277" i="2"/>
  <c r="E4184" i="2"/>
  <c r="E4182" i="2"/>
  <c r="E4180" i="2"/>
  <c r="E4178" i="2"/>
  <c r="E4176" i="2"/>
  <c r="E4174" i="2"/>
  <c r="E4172" i="2"/>
  <c r="E4170" i="2"/>
  <c r="E4099" i="2"/>
  <c r="E4097" i="2"/>
  <c r="E4095" i="2"/>
  <c r="E4093" i="2"/>
  <c r="E4091" i="2"/>
  <c r="E4089" i="2"/>
  <c r="E4087" i="2"/>
  <c r="E4016" i="2"/>
  <c r="E4014" i="2"/>
  <c r="E4012" i="2"/>
  <c r="E4010" i="2"/>
  <c r="E4008" i="2"/>
  <c r="E4006" i="2"/>
  <c r="E4004" i="2"/>
  <c r="E4002" i="2"/>
  <c r="E3931" i="2"/>
  <c r="E3929" i="2"/>
  <c r="E3927" i="2"/>
  <c r="E3925" i="2"/>
  <c r="E3923" i="2"/>
  <c r="E3921" i="2"/>
  <c r="E3919" i="2"/>
  <c r="E3848" i="2"/>
  <c r="E3846" i="2"/>
  <c r="E3844" i="2"/>
  <c r="E3842" i="2"/>
  <c r="E3840" i="2"/>
  <c r="E3838" i="2"/>
  <c r="E3836" i="2"/>
  <c r="E3834" i="2"/>
  <c r="E3763" i="2"/>
  <c r="E3761" i="2"/>
  <c r="E4162" i="2"/>
  <c r="E4160" i="2"/>
  <c r="E4158" i="2"/>
  <c r="E4156" i="2"/>
  <c r="E4154" i="2"/>
  <c r="E4152" i="2"/>
  <c r="E4150" i="2"/>
  <c r="E4079" i="2"/>
  <c r="E4077" i="2"/>
  <c r="E4075" i="2"/>
  <c r="E4073" i="2"/>
  <c r="E4071" i="2"/>
  <c r="E4069" i="2"/>
  <c r="E4067" i="2"/>
  <c r="E4065" i="2"/>
  <c r="E3994" i="2"/>
  <c r="E3992" i="2"/>
  <c r="E3990" i="2"/>
  <c r="E3988" i="2"/>
  <c r="E3986" i="2"/>
  <c r="E3984" i="2"/>
  <c r="E3982" i="2"/>
  <c r="E3911" i="2"/>
  <c r="E3909" i="2"/>
  <c r="E3907" i="2"/>
  <c r="E3905" i="2"/>
  <c r="E3903" i="2"/>
  <c r="E3901" i="2"/>
  <c r="E3899" i="2"/>
  <c r="E3897" i="2"/>
  <c r="E3826" i="2"/>
  <c r="E3824" i="2"/>
  <c r="E3822" i="2"/>
  <c r="E3820" i="2"/>
  <c r="E3818" i="2"/>
  <c r="E3816" i="2"/>
  <c r="E3814" i="2"/>
  <c r="E3743" i="2"/>
  <c r="E3741" i="2"/>
  <c r="E3739" i="2"/>
  <c r="E3737" i="2"/>
  <c r="E3735" i="2"/>
  <c r="E3733" i="2"/>
  <c r="E3731" i="2"/>
  <c r="E3729" i="2"/>
  <c r="E3658" i="2"/>
  <c r="E3656" i="2"/>
  <c r="E3654" i="2"/>
  <c r="E3652" i="2"/>
  <c r="E3650" i="2"/>
  <c r="E3648" i="2"/>
  <c r="E3646" i="2"/>
  <c r="E3575" i="2"/>
  <c r="E3573" i="2"/>
  <c r="E3571" i="2"/>
  <c r="E3569" i="2"/>
  <c r="E3567" i="2"/>
  <c r="E3565" i="2"/>
  <c r="E3563" i="2"/>
  <c r="E3561" i="2"/>
  <c r="E3490" i="2"/>
  <c r="E3488" i="2"/>
  <c r="E3486" i="2"/>
  <c r="E3484" i="2"/>
  <c r="E3482" i="2"/>
  <c r="E3480" i="2"/>
  <c r="E3478" i="2"/>
  <c r="E3407" i="2"/>
  <c r="E3405" i="2"/>
  <c r="E3403" i="2"/>
  <c r="E3401" i="2"/>
  <c r="E3399" i="2"/>
  <c r="E3397" i="2"/>
  <c r="E3395" i="2"/>
  <c r="E3393" i="2"/>
  <c r="E4142" i="2"/>
  <c r="E4140" i="2"/>
  <c r="E4138" i="2"/>
  <c r="E4136" i="2"/>
  <c r="E4134" i="2"/>
  <c r="E4132" i="2"/>
  <c r="E4130" i="2"/>
  <c r="E4128" i="2"/>
  <c r="E4057" i="2"/>
  <c r="E4055" i="2"/>
  <c r="E4053" i="2"/>
  <c r="E4051" i="2"/>
  <c r="E4049" i="2"/>
  <c r="E4047" i="2"/>
  <c r="E4045" i="2"/>
  <c r="E3974" i="2"/>
  <c r="E3972" i="2"/>
  <c r="E3970" i="2"/>
  <c r="E3968" i="2"/>
  <c r="E3966" i="2"/>
  <c r="E3964" i="2"/>
  <c r="E4205" i="2"/>
  <c r="E4203" i="2"/>
  <c r="E4201" i="2"/>
  <c r="E4199" i="2"/>
  <c r="E4197" i="2"/>
  <c r="E4195" i="2"/>
  <c r="E4193" i="2"/>
  <c r="E4191" i="2"/>
  <c r="E4120" i="2"/>
  <c r="E4118" i="2"/>
  <c r="E4116" i="2"/>
  <c r="E4114" i="2"/>
  <c r="E4112" i="2"/>
  <c r="E4110" i="2"/>
  <c r="E4108" i="2"/>
  <c r="E4037" i="2"/>
  <c r="E4035" i="2"/>
  <c r="E4033" i="2"/>
  <c r="E4031" i="2"/>
  <c r="E4029" i="2"/>
  <c r="E4027" i="2"/>
  <c r="E4025" i="2"/>
  <c r="E4023" i="2"/>
  <c r="E3952" i="2"/>
  <c r="E3950" i="2"/>
  <c r="E3948" i="2"/>
  <c r="E3946" i="2"/>
  <c r="E3944" i="2"/>
  <c r="E3942" i="2"/>
  <c r="E3940" i="2"/>
  <c r="E3869" i="2"/>
  <c r="E3867" i="2"/>
  <c r="E3865" i="2"/>
  <c r="E3863" i="2"/>
  <c r="E3861" i="2"/>
  <c r="E3859" i="2"/>
  <c r="E3857" i="2"/>
  <c r="E3855" i="2"/>
  <c r="E3784" i="2"/>
  <c r="E3782" i="2"/>
  <c r="E3780" i="2"/>
  <c r="E3778" i="2"/>
  <c r="E3776" i="2"/>
  <c r="E3774" i="2"/>
  <c r="E3772" i="2"/>
  <c r="E3701" i="2"/>
  <c r="E3699" i="2"/>
  <c r="E3697" i="2"/>
  <c r="E3695" i="2"/>
  <c r="E3693" i="2"/>
  <c r="E3691" i="2"/>
  <c r="E3689" i="2"/>
  <c r="E3687" i="2"/>
  <c r="E3616" i="2"/>
  <c r="E3614" i="2"/>
  <c r="E3612" i="2"/>
  <c r="E3610" i="2"/>
  <c r="E3608" i="2"/>
  <c r="E3606" i="2"/>
  <c r="E3604" i="2"/>
  <c r="E3533" i="2"/>
  <c r="E3531" i="2"/>
  <c r="E3529" i="2"/>
  <c r="E3527" i="2"/>
  <c r="E3525" i="2"/>
  <c r="E3523" i="2"/>
  <c r="E3521" i="2"/>
  <c r="E3519" i="2"/>
  <c r="E3448" i="2"/>
  <c r="E3446" i="2"/>
  <c r="E3444" i="2"/>
  <c r="E3442" i="2"/>
  <c r="E3440" i="2"/>
  <c r="E3438" i="2"/>
  <c r="E3436" i="2"/>
  <c r="E3365" i="2"/>
  <c r="E3363" i="2"/>
  <c r="E3361" i="2"/>
  <c r="E3359" i="2"/>
  <c r="E3357" i="2"/>
  <c r="E3355" i="2"/>
  <c r="E3353" i="2"/>
  <c r="E3351" i="2"/>
  <c r="E3280" i="2"/>
  <c r="E3278" i="2"/>
  <c r="E4173" i="2"/>
  <c r="E4149" i="2"/>
  <c r="E4141" i="2"/>
  <c r="E4100" i="2"/>
  <c r="E4076" i="2"/>
  <c r="E4052" i="2"/>
  <c r="E4011" i="2"/>
  <c r="E3987" i="2"/>
  <c r="E3963" i="2"/>
  <c r="E3961" i="2"/>
  <c r="E3918" i="2"/>
  <c r="E3910" i="2"/>
  <c r="E3847" i="2"/>
  <c r="E3823" i="2"/>
  <c r="E3806" i="2"/>
  <c r="E3804" i="2"/>
  <c r="E3802" i="2"/>
  <c r="E3800" i="2"/>
  <c r="E3798" i="2"/>
  <c r="E3796" i="2"/>
  <c r="E3794" i="2"/>
  <c r="E3792" i="2"/>
  <c r="E3740" i="2"/>
  <c r="E3653" i="2"/>
  <c r="E3595" i="2"/>
  <c r="E3593" i="2"/>
  <c r="E3591" i="2"/>
  <c r="E3589" i="2"/>
  <c r="E3587" i="2"/>
  <c r="E3585" i="2"/>
  <c r="E3583" i="2"/>
  <c r="E3566" i="2"/>
  <c r="E3479" i="2"/>
  <c r="E3469" i="2"/>
  <c r="E3467" i="2"/>
  <c r="E3465" i="2"/>
  <c r="E3463" i="2"/>
  <c r="E3461" i="2"/>
  <c r="E3459" i="2"/>
  <c r="E3457" i="2"/>
  <c r="E3343" i="2"/>
  <c r="E3341" i="2"/>
  <c r="E3339" i="2"/>
  <c r="E3337" i="2"/>
  <c r="E3335" i="2"/>
  <c r="E3333" i="2"/>
  <c r="E3331" i="2"/>
  <c r="E3239" i="2"/>
  <c r="E3237" i="2"/>
  <c r="E3235" i="2"/>
  <c r="E3233" i="2"/>
  <c r="E3231" i="2"/>
  <c r="E3229" i="2"/>
  <c r="E3227" i="2"/>
  <c r="E3225" i="2"/>
  <c r="E3154" i="2"/>
  <c r="E3152" i="2"/>
  <c r="E3150" i="2"/>
  <c r="E3148" i="2"/>
  <c r="E3146" i="2"/>
  <c r="E3144" i="2"/>
  <c r="E3142" i="2"/>
  <c r="E3071" i="2"/>
  <c r="E3069" i="2"/>
  <c r="E3067" i="2"/>
  <c r="E3065" i="2"/>
  <c r="E3063" i="2"/>
  <c r="E3061" i="2"/>
  <c r="E3059" i="2"/>
  <c r="E3057" i="2"/>
  <c r="E2986" i="2"/>
  <c r="E2984" i="2"/>
  <c r="E2982" i="2"/>
  <c r="E2980" i="2"/>
  <c r="E2978" i="2"/>
  <c r="E2976" i="2"/>
  <c r="E2974" i="2"/>
  <c r="E4175" i="2"/>
  <c r="E4151" i="2"/>
  <c r="E4086" i="2"/>
  <c r="E4078" i="2"/>
  <c r="E4054" i="2"/>
  <c r="E4013" i="2"/>
  <c r="E3989" i="2"/>
  <c r="E3965" i="2"/>
  <c r="E3920" i="2"/>
  <c r="E3825" i="2"/>
  <c r="E3760" i="2"/>
  <c r="E3758" i="2"/>
  <c r="E3756" i="2"/>
  <c r="E3754" i="2"/>
  <c r="E3752" i="2"/>
  <c r="E3750" i="2"/>
  <c r="E3742" i="2"/>
  <c r="E3655" i="2"/>
  <c r="E3638" i="2"/>
  <c r="E3636" i="2"/>
  <c r="E3634" i="2"/>
  <c r="E3632" i="2"/>
  <c r="E3630" i="2"/>
  <c r="E3628" i="2"/>
  <c r="E3626" i="2"/>
  <c r="E3624" i="2"/>
  <c r="E3568" i="2"/>
  <c r="E3512" i="2"/>
  <c r="E3510" i="2"/>
  <c r="E3508" i="2"/>
  <c r="E3506" i="2"/>
  <c r="E3504" i="2"/>
  <c r="E3502" i="2"/>
  <c r="E3500" i="2"/>
  <c r="E3498" i="2"/>
  <c r="E3481" i="2"/>
  <c r="E3394" i="2"/>
  <c r="E3386" i="2"/>
  <c r="E3384" i="2"/>
  <c r="E3382" i="2"/>
  <c r="E3380" i="2"/>
  <c r="E3378" i="2"/>
  <c r="E3376" i="2"/>
  <c r="E3374" i="2"/>
  <c r="E3372" i="2"/>
  <c r="E3323" i="2"/>
  <c r="E3321" i="2"/>
  <c r="E3319" i="2"/>
  <c r="E3317" i="2"/>
  <c r="E3315" i="2"/>
  <c r="E3313" i="2"/>
  <c r="E3311" i="2"/>
  <c r="E3309" i="2"/>
  <c r="E3217" i="2"/>
  <c r="E3215" i="2"/>
  <c r="E3213" i="2"/>
  <c r="E3211" i="2"/>
  <c r="E3209" i="2"/>
  <c r="E3207" i="2"/>
  <c r="E3205" i="2"/>
  <c r="E3134" i="2"/>
  <c r="E3132" i="2"/>
  <c r="E3130" i="2"/>
  <c r="E3128" i="2"/>
  <c r="E3126" i="2"/>
  <c r="E3124" i="2"/>
  <c r="E3122" i="2"/>
  <c r="E3120" i="2"/>
  <c r="E3049" i="2"/>
  <c r="E3047" i="2"/>
  <c r="E3045" i="2"/>
  <c r="E3043" i="2"/>
  <c r="E3041" i="2"/>
  <c r="E3039" i="2"/>
  <c r="E3037" i="2"/>
  <c r="E2966" i="2"/>
  <c r="E2964" i="2"/>
  <c r="E2962" i="2"/>
  <c r="E2960" i="2"/>
  <c r="E2958" i="2"/>
  <c r="E2956" i="2"/>
  <c r="E2954" i="2"/>
  <c r="E2952" i="2"/>
  <c r="E2881" i="2"/>
  <c r="E2879" i="2"/>
  <c r="E4177" i="2"/>
  <c r="E4153" i="2"/>
  <c r="E4129" i="2"/>
  <c r="E4088" i="2"/>
  <c r="E4056" i="2"/>
  <c r="E4015" i="2"/>
  <c r="E3991" i="2"/>
  <c r="E3967" i="2"/>
  <c r="E3922" i="2"/>
  <c r="E3898" i="2"/>
  <c r="E3890" i="2"/>
  <c r="E3888" i="2"/>
  <c r="E3886" i="2"/>
  <c r="E3884" i="2"/>
  <c r="E3882" i="2"/>
  <c r="E3880" i="2"/>
  <c r="E3878" i="2"/>
  <c r="E3876" i="2"/>
  <c r="E3835" i="2"/>
  <c r="E3827" i="2"/>
  <c r="E3762" i="2"/>
  <c r="E3679" i="2"/>
  <c r="E3677" i="2"/>
  <c r="E3675" i="2"/>
  <c r="E3673" i="2"/>
  <c r="E3671" i="2"/>
  <c r="E3669" i="2"/>
  <c r="E3667" i="2"/>
  <c r="E3657" i="2"/>
  <c r="E3570" i="2"/>
  <c r="E3553" i="2"/>
  <c r="E3551" i="2"/>
  <c r="E3549" i="2"/>
  <c r="E3547" i="2"/>
  <c r="E3545" i="2"/>
  <c r="E3543" i="2"/>
  <c r="E3541" i="2"/>
  <c r="E3483" i="2"/>
  <c r="E3396" i="2"/>
  <c r="E3301" i="2"/>
  <c r="E3299" i="2"/>
  <c r="E3297" i="2"/>
  <c r="E3295" i="2"/>
  <c r="E3293" i="2"/>
  <c r="E3291" i="2"/>
  <c r="E3289" i="2"/>
  <c r="E3276" i="2"/>
  <c r="E3274" i="2"/>
  <c r="E3272" i="2"/>
  <c r="E3270" i="2"/>
  <c r="E3268" i="2"/>
  <c r="E3197" i="2"/>
  <c r="E3195" i="2"/>
  <c r="E3193" i="2"/>
  <c r="E3191" i="2"/>
  <c r="E3189" i="2"/>
  <c r="E3187" i="2"/>
  <c r="E3185" i="2"/>
  <c r="E3183" i="2"/>
  <c r="E3112" i="2"/>
  <c r="E3110" i="2"/>
  <c r="E3108" i="2"/>
  <c r="E3106" i="2"/>
  <c r="E3104" i="2"/>
  <c r="E3102" i="2"/>
  <c r="E3100" i="2"/>
  <c r="E3029" i="2"/>
  <c r="E3027" i="2"/>
  <c r="E3025" i="2"/>
  <c r="E3023" i="2"/>
  <c r="E3021" i="2"/>
  <c r="E3019" i="2"/>
  <c r="E3017" i="2"/>
  <c r="E3015" i="2"/>
  <c r="E2944" i="2"/>
  <c r="E2942" i="2"/>
  <c r="E2940" i="2"/>
  <c r="E2938" i="2"/>
  <c r="E2936" i="2"/>
  <c r="E2934" i="2"/>
  <c r="E2932" i="2"/>
  <c r="E4179" i="2"/>
  <c r="E4155" i="2"/>
  <c r="E4131" i="2"/>
  <c r="E4090" i="2"/>
  <c r="E4066" i="2"/>
  <c r="E4058" i="2"/>
  <c r="E3993" i="2"/>
  <c r="E3969" i="2"/>
  <c r="E3924" i="2"/>
  <c r="E3900" i="2"/>
  <c r="E3837" i="2"/>
  <c r="E3813" i="2"/>
  <c r="E3764" i="2"/>
  <c r="E3730" i="2"/>
  <c r="E3722" i="2"/>
  <c r="E3720" i="2"/>
  <c r="E3718" i="2"/>
  <c r="E3716" i="2"/>
  <c r="E3714" i="2"/>
  <c r="E3712" i="2"/>
  <c r="E3710" i="2"/>
  <c r="E3708" i="2"/>
  <c r="E3659" i="2"/>
  <c r="E3572" i="2"/>
  <c r="E3485" i="2"/>
  <c r="E3427" i="2"/>
  <c r="E3425" i="2"/>
  <c r="E3423" i="2"/>
  <c r="E3421" i="2"/>
  <c r="E3419" i="2"/>
  <c r="E3417" i="2"/>
  <c r="E3415" i="2"/>
  <c r="E3398" i="2"/>
  <c r="E3260" i="2"/>
  <c r="E3258" i="2"/>
  <c r="E3256" i="2"/>
  <c r="E3254" i="2"/>
  <c r="E3252" i="2"/>
  <c r="E3250" i="2"/>
  <c r="E3248" i="2"/>
  <c r="E3246" i="2"/>
  <c r="E3175" i="2"/>
  <c r="E3173" i="2"/>
  <c r="E3171" i="2"/>
  <c r="E3169" i="2"/>
  <c r="E3167" i="2"/>
  <c r="E3165" i="2"/>
  <c r="E3163" i="2"/>
  <c r="E3092" i="2"/>
  <c r="E3090" i="2"/>
  <c r="E3088" i="2"/>
  <c r="E3086" i="2"/>
  <c r="E3084" i="2"/>
  <c r="E3082" i="2"/>
  <c r="E3080" i="2"/>
  <c r="E3078" i="2"/>
  <c r="E3007" i="2"/>
  <c r="E3005" i="2"/>
  <c r="E3003" i="2"/>
  <c r="E3001" i="2"/>
  <c r="E2999" i="2"/>
  <c r="E2997" i="2"/>
  <c r="E2995" i="2"/>
  <c r="E2924" i="2"/>
  <c r="E2922" i="2"/>
  <c r="E2920" i="2"/>
  <c r="E2918" i="2"/>
  <c r="E2916" i="2"/>
  <c r="E2914" i="2"/>
  <c r="E2912" i="2"/>
  <c r="E2910" i="2"/>
  <c r="E2839" i="2"/>
  <c r="E2837" i="2"/>
  <c r="E2835" i="2"/>
  <c r="E2833" i="2"/>
  <c r="E2831" i="2"/>
  <c r="E2829" i="2"/>
  <c r="E2827" i="2"/>
  <c r="E4183" i="2"/>
  <c r="E4159" i="2"/>
  <c r="E4135" i="2"/>
  <c r="E4094" i="2"/>
  <c r="E4070" i="2"/>
  <c r="E4046" i="2"/>
  <c r="E4005" i="2"/>
  <c r="E3981" i="2"/>
  <c r="E3973" i="2"/>
  <c r="E3928" i="2"/>
  <c r="E3904" i="2"/>
  <c r="E3841" i="2"/>
  <c r="E3817" i="2"/>
  <c r="E3759" i="2"/>
  <c r="E3757" i="2"/>
  <c r="E3755" i="2"/>
  <c r="E3753" i="2"/>
  <c r="E3751" i="2"/>
  <c r="E3734" i="2"/>
  <c r="E3647" i="2"/>
  <c r="E3637" i="2"/>
  <c r="E3635" i="2"/>
  <c r="E3633" i="2"/>
  <c r="E3631" i="2"/>
  <c r="E3629" i="2"/>
  <c r="E3627" i="2"/>
  <c r="E3625" i="2"/>
  <c r="E3511" i="2"/>
  <c r="E3509" i="2"/>
  <c r="E3507" i="2"/>
  <c r="E3505" i="2"/>
  <c r="E3503" i="2"/>
  <c r="E3501" i="2"/>
  <c r="E3499" i="2"/>
  <c r="E3489" i="2"/>
  <c r="E3402" i="2"/>
  <c r="E3385" i="2"/>
  <c r="E3383" i="2"/>
  <c r="E3381" i="2"/>
  <c r="E3379" i="2"/>
  <c r="E3377" i="2"/>
  <c r="E3375" i="2"/>
  <c r="E3373" i="2"/>
  <c r="E3322" i="2"/>
  <c r="E3320" i="2"/>
  <c r="E3318" i="2"/>
  <c r="E3316" i="2"/>
  <c r="E3314" i="2"/>
  <c r="E3312" i="2"/>
  <c r="E3310" i="2"/>
  <c r="E3218" i="2"/>
  <c r="E3216" i="2"/>
  <c r="E3214" i="2"/>
  <c r="E3212" i="2"/>
  <c r="E3210" i="2"/>
  <c r="E3208" i="2"/>
  <c r="E3206" i="2"/>
  <c r="E3204" i="2"/>
  <c r="E3133" i="2"/>
  <c r="E3131" i="2"/>
  <c r="E3129" i="2"/>
  <c r="E3127" i="2"/>
  <c r="E3125" i="2"/>
  <c r="E3123" i="2"/>
  <c r="E3121" i="2"/>
  <c r="E3050" i="2"/>
  <c r="E3048" i="2"/>
  <c r="E3046" i="2"/>
  <c r="E3044" i="2"/>
  <c r="E3042" i="2"/>
  <c r="E3040" i="2"/>
  <c r="E3038" i="2"/>
  <c r="E3036" i="2"/>
  <c r="E2965" i="2"/>
  <c r="E2963" i="2"/>
  <c r="E2961" i="2"/>
  <c r="E2959" i="2"/>
  <c r="E2957" i="2"/>
  <c r="E2955" i="2"/>
  <c r="E2953" i="2"/>
  <c r="E4133" i="2"/>
  <c r="E4098" i="2"/>
  <c r="E4044" i="2"/>
  <c r="E4009" i="2"/>
  <c r="E3926" i="2"/>
  <c r="E3887" i="2"/>
  <c r="E3815" i="2"/>
  <c r="E3793" i="2"/>
  <c r="E3721" i="2"/>
  <c r="E3680" i="2"/>
  <c r="E3590" i="2"/>
  <c r="E3550" i="2"/>
  <c r="E3477" i="2"/>
  <c r="E3460" i="2"/>
  <c r="E3426" i="2"/>
  <c r="E3336" i="2"/>
  <c r="E3302" i="2"/>
  <c r="E3275" i="2"/>
  <c r="E3251" i="2"/>
  <c r="E3236" i="2"/>
  <c r="E3188" i="2"/>
  <c r="E3164" i="2"/>
  <c r="E3147" i="2"/>
  <c r="E3113" i="2"/>
  <c r="E3089" i="2"/>
  <c r="E3058" i="2"/>
  <c r="E3026" i="2"/>
  <c r="E3002" i="2"/>
  <c r="E2985" i="2"/>
  <c r="E2935" i="2"/>
  <c r="E2911" i="2"/>
  <c r="E2903" i="2"/>
  <c r="E2901" i="2"/>
  <c r="E2899" i="2"/>
  <c r="E2897" i="2"/>
  <c r="E2895" i="2"/>
  <c r="E2893" i="2"/>
  <c r="E2891" i="2"/>
  <c r="E2889" i="2"/>
  <c r="E2861" i="2"/>
  <c r="E2859" i="2"/>
  <c r="E2857" i="2"/>
  <c r="E2855" i="2"/>
  <c r="E2853" i="2"/>
  <c r="E2851" i="2"/>
  <c r="E2849" i="2"/>
  <c r="E2847" i="2"/>
  <c r="E2830" i="2"/>
  <c r="E2798" i="2"/>
  <c r="E2796" i="2"/>
  <c r="E2794" i="2"/>
  <c r="E2792" i="2"/>
  <c r="E2790" i="2"/>
  <c r="E2788" i="2"/>
  <c r="E2786" i="2"/>
  <c r="E2784" i="2"/>
  <c r="E2713" i="2"/>
  <c r="E2711" i="2"/>
  <c r="E2709" i="2"/>
  <c r="E2707" i="2"/>
  <c r="E2705" i="2"/>
  <c r="E2703" i="2"/>
  <c r="E2701" i="2"/>
  <c r="E2630" i="2"/>
  <c r="E2628" i="2"/>
  <c r="E2626" i="2"/>
  <c r="E2624" i="2"/>
  <c r="E2622" i="2"/>
  <c r="E2620" i="2"/>
  <c r="E2618" i="2"/>
  <c r="E2616" i="2"/>
  <c r="E2545" i="2"/>
  <c r="E2543" i="2"/>
  <c r="E2541" i="2"/>
  <c r="E2539" i="2"/>
  <c r="E2537" i="2"/>
  <c r="E2535" i="2"/>
  <c r="E2533" i="2"/>
  <c r="E2462" i="2"/>
  <c r="E2460" i="2"/>
  <c r="E2458" i="2"/>
  <c r="E2456" i="2"/>
  <c r="E2454" i="2"/>
  <c r="E2452" i="2"/>
  <c r="E2450" i="2"/>
  <c r="E2448" i="2"/>
  <c r="E2377" i="2"/>
  <c r="E2375" i="2"/>
  <c r="E4161" i="2"/>
  <c r="E4072" i="2"/>
  <c r="E3960" i="2"/>
  <c r="E3889" i="2"/>
  <c r="E3843" i="2"/>
  <c r="E3795" i="2"/>
  <c r="E3666" i="2"/>
  <c r="E3592" i="2"/>
  <c r="E3552" i="2"/>
  <c r="E3487" i="2"/>
  <c r="E3462" i="2"/>
  <c r="E3428" i="2"/>
  <c r="E3404" i="2"/>
  <c r="E3338" i="2"/>
  <c r="E3288" i="2"/>
  <c r="E3253" i="2"/>
  <c r="E3238" i="2"/>
  <c r="E3190" i="2"/>
  <c r="E3166" i="2"/>
  <c r="E3149" i="2"/>
  <c r="E3099" i="2"/>
  <c r="E3091" i="2"/>
  <c r="E3060" i="2"/>
  <c r="E3028" i="2"/>
  <c r="E3004" i="2"/>
  <c r="E2987" i="2"/>
  <c r="E2937" i="2"/>
  <c r="E2913" i="2"/>
  <c r="E2832" i="2"/>
  <c r="E2776" i="2"/>
  <c r="E2774" i="2"/>
  <c r="E2772" i="2"/>
  <c r="E2770" i="2"/>
  <c r="E2768" i="2"/>
  <c r="E2766" i="2"/>
  <c r="E2764" i="2"/>
  <c r="E2693" i="2"/>
  <c r="E2691" i="2"/>
  <c r="E2689" i="2"/>
  <c r="E2687" i="2"/>
  <c r="E2685" i="2"/>
  <c r="E2683" i="2"/>
  <c r="E2681" i="2"/>
  <c r="E2679" i="2"/>
  <c r="E2608" i="2"/>
  <c r="E2606" i="2"/>
  <c r="E2604" i="2"/>
  <c r="E2602" i="2"/>
  <c r="E2600" i="2"/>
  <c r="E2598" i="2"/>
  <c r="E2596" i="2"/>
  <c r="E2525" i="2"/>
  <c r="E2523" i="2"/>
  <c r="E2521" i="2"/>
  <c r="E2519" i="2"/>
  <c r="E2517" i="2"/>
  <c r="E2515" i="2"/>
  <c r="E2513" i="2"/>
  <c r="E2511" i="2"/>
  <c r="E2440" i="2"/>
  <c r="E2438" i="2"/>
  <c r="E2436" i="2"/>
  <c r="E2434" i="2"/>
  <c r="E2432" i="2"/>
  <c r="E2430" i="2"/>
  <c r="E2428" i="2"/>
  <c r="E2357" i="2"/>
  <c r="E2355" i="2"/>
  <c r="E2353" i="2"/>
  <c r="E2351" i="2"/>
  <c r="E2349" i="2"/>
  <c r="E2347" i="2"/>
  <c r="E2345" i="2"/>
  <c r="E2343" i="2"/>
  <c r="E2272" i="2"/>
  <c r="E2270" i="2"/>
  <c r="E2268" i="2"/>
  <c r="E2266" i="2"/>
  <c r="E2264" i="2"/>
  <c r="E2262" i="2"/>
  <c r="E2260" i="2"/>
  <c r="E4171" i="2"/>
  <c r="E4163" i="2"/>
  <c r="E4074" i="2"/>
  <c r="E3983" i="2"/>
  <c r="E3962" i="2"/>
  <c r="E3902" i="2"/>
  <c r="E3845" i="2"/>
  <c r="E3797" i="2"/>
  <c r="E3736" i="2"/>
  <c r="E3709" i="2"/>
  <c r="E3668" i="2"/>
  <c r="E3645" i="2"/>
  <c r="E3594" i="2"/>
  <c r="E3562" i="2"/>
  <c r="E3554" i="2"/>
  <c r="E3464" i="2"/>
  <c r="E3414" i="2"/>
  <c r="E3406" i="2"/>
  <c r="E3340" i="2"/>
  <c r="E3290" i="2"/>
  <c r="E3255" i="2"/>
  <c r="E3192" i="2"/>
  <c r="E3168" i="2"/>
  <c r="E3151" i="2"/>
  <c r="E3101" i="2"/>
  <c r="E3062" i="2"/>
  <c r="E3006" i="2"/>
  <c r="E2973" i="2"/>
  <c r="E2939" i="2"/>
  <c r="E2915" i="2"/>
  <c r="E2834" i="2"/>
  <c r="E2756" i="2"/>
  <c r="E2754" i="2"/>
  <c r="E2752" i="2"/>
  <c r="E2750" i="2"/>
  <c r="E2748" i="2"/>
  <c r="E2746" i="2"/>
  <c r="E2744" i="2"/>
  <c r="E2742" i="2"/>
  <c r="E2671" i="2"/>
  <c r="E2669" i="2"/>
  <c r="E2667" i="2"/>
  <c r="E2665" i="2"/>
  <c r="E2663" i="2"/>
  <c r="E2661" i="2"/>
  <c r="E2659" i="2"/>
  <c r="E2588" i="2"/>
  <c r="E2586" i="2"/>
  <c r="E2584" i="2"/>
  <c r="E2582" i="2"/>
  <c r="E2580" i="2"/>
  <c r="E2578" i="2"/>
  <c r="E2576" i="2"/>
  <c r="E2574" i="2"/>
  <c r="E2503" i="2"/>
  <c r="E2501" i="2"/>
  <c r="E2499" i="2"/>
  <c r="E2497" i="2"/>
  <c r="E2495" i="2"/>
  <c r="E2493" i="2"/>
  <c r="E2491" i="2"/>
  <c r="E2420" i="2"/>
  <c r="E2418" i="2"/>
  <c r="E2416" i="2"/>
  <c r="E2414" i="2"/>
  <c r="E2412" i="2"/>
  <c r="E2410" i="2"/>
  <c r="E2408" i="2"/>
  <c r="E2406" i="2"/>
  <c r="E2335" i="2"/>
  <c r="E2333" i="2"/>
  <c r="E2331" i="2"/>
  <c r="E2329" i="2"/>
  <c r="E2327" i="2"/>
  <c r="E2325" i="2"/>
  <c r="E2323" i="2"/>
  <c r="E2252" i="2"/>
  <c r="E2250" i="2"/>
  <c r="E2248" i="2"/>
  <c r="E4181" i="2"/>
  <c r="E4137" i="2"/>
  <c r="E4048" i="2"/>
  <c r="E3985" i="2"/>
  <c r="E3930" i="2"/>
  <c r="E3877" i="2"/>
  <c r="E3819" i="2"/>
  <c r="E3799" i="2"/>
  <c r="E3738" i="2"/>
  <c r="E3711" i="2"/>
  <c r="E3670" i="2"/>
  <c r="E3596" i="2"/>
  <c r="E3564" i="2"/>
  <c r="E3540" i="2"/>
  <c r="E3466" i="2"/>
  <c r="E3416" i="2"/>
  <c r="E3342" i="2"/>
  <c r="E3292" i="2"/>
  <c r="E3257" i="2"/>
  <c r="E3226" i="2"/>
  <c r="E3194" i="2"/>
  <c r="E3170" i="2"/>
  <c r="E3153" i="2"/>
  <c r="E3103" i="2"/>
  <c r="E3079" i="2"/>
  <c r="E3064" i="2"/>
  <c r="E3016" i="2"/>
  <c r="E3008" i="2"/>
  <c r="E2975" i="2"/>
  <c r="E2941" i="2"/>
  <c r="E2917" i="2"/>
  <c r="E2878" i="2"/>
  <c r="E2876" i="2"/>
  <c r="E2874" i="2"/>
  <c r="E2872" i="2"/>
  <c r="E2870" i="2"/>
  <c r="E2868" i="2"/>
  <c r="E2836" i="2"/>
  <c r="E2819" i="2"/>
  <c r="E2817" i="2"/>
  <c r="E2815" i="2"/>
  <c r="E2813" i="2"/>
  <c r="E2811" i="2"/>
  <c r="E2809" i="2"/>
  <c r="E2807" i="2"/>
  <c r="E2805" i="2"/>
  <c r="E2734" i="2"/>
  <c r="E2732" i="2"/>
  <c r="E2730" i="2"/>
  <c r="E2728" i="2"/>
  <c r="E2726" i="2"/>
  <c r="E2724" i="2"/>
  <c r="E2722" i="2"/>
  <c r="E2651" i="2"/>
  <c r="E2649" i="2"/>
  <c r="E2647" i="2"/>
  <c r="E2645" i="2"/>
  <c r="E2643" i="2"/>
  <c r="E2641" i="2"/>
  <c r="E2639" i="2"/>
  <c r="E2637" i="2"/>
  <c r="E2566" i="2"/>
  <c r="E2564" i="2"/>
  <c r="E2562" i="2"/>
  <c r="E2560" i="2"/>
  <c r="E2558" i="2"/>
  <c r="E2556" i="2"/>
  <c r="E2554" i="2"/>
  <c r="E2483" i="2"/>
  <c r="E2481" i="2"/>
  <c r="E2479" i="2"/>
  <c r="E2477" i="2"/>
  <c r="E2475" i="2"/>
  <c r="E2473" i="2"/>
  <c r="E2471" i="2"/>
  <c r="E2469" i="2"/>
  <c r="E2398" i="2"/>
  <c r="E2396" i="2"/>
  <c r="E2394" i="2"/>
  <c r="E2392" i="2"/>
  <c r="E2390" i="2"/>
  <c r="E2388" i="2"/>
  <c r="E2386" i="2"/>
  <c r="E2315" i="2"/>
  <c r="E2313" i="2"/>
  <c r="E4139" i="2"/>
  <c r="E4096" i="2"/>
  <c r="E4003" i="2"/>
  <c r="E3995" i="2"/>
  <c r="E3971" i="2"/>
  <c r="E3881" i="2"/>
  <c r="E3672" i="2"/>
  <c r="E3582" i="2"/>
  <c r="E3574" i="2"/>
  <c r="E3468" i="2"/>
  <c r="E3400" i="2"/>
  <c r="E3273" i="2"/>
  <c r="E3230" i="2"/>
  <c r="E3024" i="2"/>
  <c r="E2994" i="2"/>
  <c r="E2981" i="2"/>
  <c r="E2919" i="2"/>
  <c r="E2896" i="2"/>
  <c r="E2850" i="2"/>
  <c r="E2810" i="2"/>
  <c r="E2795" i="2"/>
  <c r="E2771" i="2"/>
  <c r="E2747" i="2"/>
  <c r="E2723" i="2"/>
  <c r="E2706" i="2"/>
  <c r="E2682" i="2"/>
  <c r="E2658" i="2"/>
  <c r="E2650" i="2"/>
  <c r="E2619" i="2"/>
  <c r="E2595" i="2"/>
  <c r="E2587" i="2"/>
  <c r="E2563" i="2"/>
  <c r="E2546" i="2"/>
  <c r="E2522" i="2"/>
  <c r="E2498" i="2"/>
  <c r="E2474" i="2"/>
  <c r="E2459" i="2"/>
  <c r="E2435" i="2"/>
  <c r="E2411" i="2"/>
  <c r="E2387" i="2"/>
  <c r="E2352" i="2"/>
  <c r="E2328" i="2"/>
  <c r="E2311" i="2"/>
  <c r="E2309" i="2"/>
  <c r="E2307" i="2"/>
  <c r="E2305" i="2"/>
  <c r="E2303" i="2"/>
  <c r="E2301" i="2"/>
  <c r="E2269" i="2"/>
  <c r="E2188" i="2"/>
  <c r="E2186" i="2"/>
  <c r="E2184" i="2"/>
  <c r="E2182" i="2"/>
  <c r="E2180" i="2"/>
  <c r="E2178" i="2"/>
  <c r="E2176" i="2"/>
  <c r="E2105" i="2"/>
  <c r="E2103" i="2"/>
  <c r="E2101" i="2"/>
  <c r="E2099" i="2"/>
  <c r="E2097" i="2"/>
  <c r="E2095" i="2"/>
  <c r="E2093" i="2"/>
  <c r="E2091" i="2"/>
  <c r="E2020" i="2"/>
  <c r="E2018" i="2"/>
  <c r="E2016" i="2"/>
  <c r="E2014" i="2"/>
  <c r="E2012" i="2"/>
  <c r="E2010" i="2"/>
  <c r="E2008" i="2"/>
  <c r="E1937" i="2"/>
  <c r="E1935" i="2"/>
  <c r="E1933" i="2"/>
  <c r="E1931" i="2"/>
  <c r="E1929" i="2"/>
  <c r="E1927" i="2"/>
  <c r="E1925" i="2"/>
  <c r="E1923" i="2"/>
  <c r="E1852" i="2"/>
  <c r="E1850" i="2"/>
  <c r="E1848" i="2"/>
  <c r="E1846" i="2"/>
  <c r="E1844" i="2"/>
  <c r="E1842" i="2"/>
  <c r="E1840" i="2"/>
  <c r="E3883" i="2"/>
  <c r="E3674" i="2"/>
  <c r="E3584" i="2"/>
  <c r="E3470" i="2"/>
  <c r="E3294" i="2"/>
  <c r="E3232" i="2"/>
  <c r="E3162" i="2"/>
  <c r="E3105" i="2"/>
  <c r="E2996" i="2"/>
  <c r="E2983" i="2"/>
  <c r="E2921" i="2"/>
  <c r="E2898" i="2"/>
  <c r="E2852" i="2"/>
  <c r="E2812" i="2"/>
  <c r="E2797" i="2"/>
  <c r="E2773" i="2"/>
  <c r="E2749" i="2"/>
  <c r="E2725" i="2"/>
  <c r="E2708" i="2"/>
  <c r="E2684" i="2"/>
  <c r="E2660" i="2"/>
  <c r="E2621" i="2"/>
  <c r="E2597" i="2"/>
  <c r="E2565" i="2"/>
  <c r="E2532" i="2"/>
  <c r="E2524" i="2"/>
  <c r="E2500" i="2"/>
  <c r="E2476" i="2"/>
  <c r="E2461" i="2"/>
  <c r="E2437" i="2"/>
  <c r="E2413" i="2"/>
  <c r="E2389" i="2"/>
  <c r="E2354" i="2"/>
  <c r="E2330" i="2"/>
  <c r="E2293" i="2"/>
  <c r="E2291" i="2"/>
  <c r="E2289" i="2"/>
  <c r="E2287" i="2"/>
  <c r="E2285" i="2"/>
  <c r="E2283" i="2"/>
  <c r="E2281" i="2"/>
  <c r="E2271" i="2"/>
  <c r="E2247" i="2"/>
  <c r="E2245" i="2"/>
  <c r="E2243" i="2"/>
  <c r="E2241" i="2"/>
  <c r="E2239" i="2"/>
  <c r="E2168" i="2"/>
  <c r="E2166" i="2"/>
  <c r="E2164" i="2"/>
  <c r="E2162" i="2"/>
  <c r="E2160" i="2"/>
  <c r="E2158" i="2"/>
  <c r="E2156" i="2"/>
  <c r="E2154" i="2"/>
  <c r="E2083" i="2"/>
  <c r="E2081" i="2"/>
  <c r="E2079" i="2"/>
  <c r="E2077" i="2"/>
  <c r="E2075" i="2"/>
  <c r="E2073" i="2"/>
  <c r="E2071" i="2"/>
  <c r="E2000" i="2"/>
  <c r="E1998" i="2"/>
  <c r="E1996" i="2"/>
  <c r="E1994" i="2"/>
  <c r="E1992" i="2"/>
  <c r="E1990" i="2"/>
  <c r="E1988" i="2"/>
  <c r="E1986" i="2"/>
  <c r="E1915" i="2"/>
  <c r="E1913" i="2"/>
  <c r="E1911" i="2"/>
  <c r="E1909" i="2"/>
  <c r="E1907" i="2"/>
  <c r="E1905" i="2"/>
  <c r="E1903" i="2"/>
  <c r="E1832" i="2"/>
  <c r="E1830" i="2"/>
  <c r="E1828" i="2"/>
  <c r="E1826" i="2"/>
  <c r="E1824" i="2"/>
  <c r="E1822" i="2"/>
  <c r="E1820" i="2"/>
  <c r="E4157" i="2"/>
  <c r="E3885" i="2"/>
  <c r="E3801" i="2"/>
  <c r="E3676" i="2"/>
  <c r="E3586" i="2"/>
  <c r="E3491" i="2"/>
  <c r="E3418" i="2"/>
  <c r="E3296" i="2"/>
  <c r="E3234" i="2"/>
  <c r="E3172" i="2"/>
  <c r="E3107" i="2"/>
  <c r="E2998" i="2"/>
  <c r="E2931" i="2"/>
  <c r="E2923" i="2"/>
  <c r="E2900" i="2"/>
  <c r="E2869" i="2"/>
  <c r="E2854" i="2"/>
  <c r="E2814" i="2"/>
  <c r="E2775" i="2"/>
  <c r="E2751" i="2"/>
  <c r="E2727" i="2"/>
  <c r="E2710" i="2"/>
  <c r="E2686" i="2"/>
  <c r="E2662" i="2"/>
  <c r="E2638" i="2"/>
  <c r="E2623" i="2"/>
  <c r="E2599" i="2"/>
  <c r="E2575" i="2"/>
  <c r="E2567" i="2"/>
  <c r="E2534" i="2"/>
  <c r="E2502" i="2"/>
  <c r="E2478" i="2"/>
  <c r="E2439" i="2"/>
  <c r="E2415" i="2"/>
  <c r="E2391" i="2"/>
  <c r="E2374" i="2"/>
  <c r="E2372" i="2"/>
  <c r="E2370" i="2"/>
  <c r="E2368" i="2"/>
  <c r="E2366" i="2"/>
  <c r="E2364" i="2"/>
  <c r="E2356" i="2"/>
  <c r="E2332" i="2"/>
  <c r="E2273" i="2"/>
  <c r="E2249" i="2"/>
  <c r="E2231" i="2"/>
  <c r="E2229" i="2"/>
  <c r="E2227" i="2"/>
  <c r="E2225" i="2"/>
  <c r="E2223" i="2"/>
  <c r="E2221" i="2"/>
  <c r="E2219" i="2"/>
  <c r="E2217" i="2"/>
  <c r="E2146" i="2"/>
  <c r="E2144" i="2"/>
  <c r="E2142" i="2"/>
  <c r="E2140" i="2"/>
  <c r="E2138" i="2"/>
  <c r="E2136" i="2"/>
  <c r="E2134" i="2"/>
  <c r="E2063" i="2"/>
  <c r="E2061" i="2"/>
  <c r="E2059" i="2"/>
  <c r="E2057" i="2"/>
  <c r="E2055" i="2"/>
  <c r="E2053" i="2"/>
  <c r="E2051" i="2"/>
  <c r="E2049" i="2"/>
  <c r="E1978" i="2"/>
  <c r="E1976" i="2"/>
  <c r="E1974" i="2"/>
  <c r="E1972" i="2"/>
  <c r="E1970" i="2"/>
  <c r="E1968" i="2"/>
  <c r="E1966" i="2"/>
  <c r="E1895" i="2"/>
  <c r="E1893" i="2"/>
  <c r="E1891" i="2"/>
  <c r="E1889" i="2"/>
  <c r="E1887" i="2"/>
  <c r="E1885" i="2"/>
  <c r="E1883" i="2"/>
  <c r="E1881" i="2"/>
  <c r="E1810" i="2"/>
  <c r="E1808" i="2"/>
  <c r="E4050" i="2"/>
  <c r="E4007" i="2"/>
  <c r="E3906" i="2"/>
  <c r="E3803" i="2"/>
  <c r="E3713" i="2"/>
  <c r="E3678" i="2"/>
  <c r="E3588" i="2"/>
  <c r="E3542" i="2"/>
  <c r="E3420" i="2"/>
  <c r="E3330" i="2"/>
  <c r="E3298" i="2"/>
  <c r="E3247" i="2"/>
  <c r="E3174" i="2"/>
  <c r="E3141" i="2"/>
  <c r="E3109" i="2"/>
  <c r="E3066" i="2"/>
  <c r="E3000" i="2"/>
  <c r="E2933" i="2"/>
  <c r="E2902" i="2"/>
  <c r="E2871" i="2"/>
  <c r="E2856" i="2"/>
  <c r="E2816" i="2"/>
  <c r="E2785" i="2"/>
  <c r="E2777" i="2"/>
  <c r="E2753" i="2"/>
  <c r="E2729" i="2"/>
  <c r="E2712" i="2"/>
  <c r="E2688" i="2"/>
  <c r="E2664" i="2"/>
  <c r="E2640" i="2"/>
  <c r="E2625" i="2"/>
  <c r="E2601" i="2"/>
  <c r="E2577" i="2"/>
  <c r="E2553" i="2"/>
  <c r="E2536" i="2"/>
  <c r="E2512" i="2"/>
  <c r="E2504" i="2"/>
  <c r="E2480" i="2"/>
  <c r="E2449" i="2"/>
  <c r="E2441" i="2"/>
  <c r="E2417" i="2"/>
  <c r="E2393" i="2"/>
  <c r="E2376" i="2"/>
  <c r="E2334" i="2"/>
  <c r="E2259" i="2"/>
  <c r="E2251" i="2"/>
  <c r="E2209" i="2"/>
  <c r="E2207" i="2"/>
  <c r="E2205" i="2"/>
  <c r="E2203" i="2"/>
  <c r="E2201" i="2"/>
  <c r="E2199" i="2"/>
  <c r="E2197" i="2"/>
  <c r="E2126" i="2"/>
  <c r="E2124" i="2"/>
  <c r="E2122" i="2"/>
  <c r="E2120" i="2"/>
  <c r="E2118" i="2"/>
  <c r="E2116" i="2"/>
  <c r="E2114" i="2"/>
  <c r="E2112" i="2"/>
  <c r="E2041" i="2"/>
  <c r="E2039" i="2"/>
  <c r="E2037" i="2"/>
  <c r="E2035" i="2"/>
  <c r="E2033" i="2"/>
  <c r="E2031" i="2"/>
  <c r="E2029" i="2"/>
  <c r="E1958" i="2"/>
  <c r="E1956" i="2"/>
  <c r="E1954" i="2"/>
  <c r="E1952" i="2"/>
  <c r="E1950" i="2"/>
  <c r="E1948" i="2"/>
  <c r="E1946" i="2"/>
  <c r="E1944" i="2"/>
  <c r="E1873" i="2"/>
  <c r="E1871" i="2"/>
  <c r="E1869" i="2"/>
  <c r="E1867" i="2"/>
  <c r="E1865" i="2"/>
  <c r="E1863" i="2"/>
  <c r="E1861" i="2"/>
  <c r="E3932" i="2"/>
  <c r="E3908" i="2"/>
  <c r="E3821" i="2"/>
  <c r="E3805" i="2"/>
  <c r="E3715" i="2"/>
  <c r="E3544" i="2"/>
  <c r="E3422" i="2"/>
  <c r="E3332" i="2"/>
  <c r="E3300" i="2"/>
  <c r="E3249" i="2"/>
  <c r="E3184" i="2"/>
  <c r="E3176" i="2"/>
  <c r="E3143" i="2"/>
  <c r="E3111" i="2"/>
  <c r="E3081" i="2"/>
  <c r="E3068" i="2"/>
  <c r="E2943" i="2"/>
  <c r="E2880" i="2"/>
  <c r="E2873" i="2"/>
  <c r="E2858" i="2"/>
  <c r="E2826" i="2"/>
  <c r="E2818" i="2"/>
  <c r="E2787" i="2"/>
  <c r="E2763" i="2"/>
  <c r="E2755" i="2"/>
  <c r="E2731" i="2"/>
  <c r="E2714" i="2"/>
  <c r="E2690" i="2"/>
  <c r="E2666" i="2"/>
  <c r="E2642" i="2"/>
  <c r="E2627" i="2"/>
  <c r="E2603" i="2"/>
  <c r="E2579" i="2"/>
  <c r="E2555" i="2"/>
  <c r="E2538" i="2"/>
  <c r="E2514" i="2"/>
  <c r="E2490" i="2"/>
  <c r="E2482" i="2"/>
  <c r="E2451" i="2"/>
  <c r="E2427" i="2"/>
  <c r="E2419" i="2"/>
  <c r="E2395" i="2"/>
  <c r="E2378" i="2"/>
  <c r="E2344" i="2"/>
  <c r="E2336" i="2"/>
  <c r="E2312" i="2"/>
  <c r="E2310" i="2"/>
  <c r="E2308" i="2"/>
  <c r="E2306" i="2"/>
  <c r="E2304" i="2"/>
  <c r="E2302" i="2"/>
  <c r="E2261" i="2"/>
  <c r="E2189" i="2"/>
  <c r="E2187" i="2"/>
  <c r="E2185" i="2"/>
  <c r="E2183" i="2"/>
  <c r="E2181" i="2"/>
  <c r="E2179" i="2"/>
  <c r="E2177" i="2"/>
  <c r="E2175" i="2"/>
  <c r="E2104" i="2"/>
  <c r="E3839" i="2"/>
  <c r="E3546" i="2"/>
  <c r="E3344" i="2"/>
  <c r="E3267" i="2"/>
  <c r="E3259" i="2"/>
  <c r="E3083" i="2"/>
  <c r="E2979" i="2"/>
  <c r="E2860" i="2"/>
  <c r="E2743" i="2"/>
  <c r="E2735" i="2"/>
  <c r="E2668" i="2"/>
  <c r="E2561" i="2"/>
  <c r="E2494" i="2"/>
  <c r="E2455" i="2"/>
  <c r="E2385" i="2"/>
  <c r="E2365" i="2"/>
  <c r="E2292" i="2"/>
  <c r="E2265" i="2"/>
  <c r="E2242" i="2"/>
  <c r="E2218" i="2"/>
  <c r="E2210" i="2"/>
  <c r="E2145" i="2"/>
  <c r="E2121" i="2"/>
  <c r="E2092" i="2"/>
  <c r="E2084" i="2"/>
  <c r="E2060" i="2"/>
  <c r="E2036" i="2"/>
  <c r="E2019" i="2"/>
  <c r="E1995" i="2"/>
  <c r="E1971" i="2"/>
  <c r="E1947" i="2"/>
  <c r="E1932" i="2"/>
  <c r="E1908" i="2"/>
  <c r="E1884" i="2"/>
  <c r="E1860" i="2"/>
  <c r="E1843" i="2"/>
  <c r="E1819" i="2"/>
  <c r="E1809" i="2"/>
  <c r="E1789" i="2"/>
  <c r="E1787" i="2"/>
  <c r="E1785" i="2"/>
  <c r="E1783" i="2"/>
  <c r="E1781" i="2"/>
  <c r="E1779" i="2"/>
  <c r="E1777" i="2"/>
  <c r="E1706" i="2"/>
  <c r="E1704" i="2"/>
  <c r="E1702" i="2"/>
  <c r="E1700" i="2"/>
  <c r="E1698" i="2"/>
  <c r="E1696" i="2"/>
  <c r="E1694" i="2"/>
  <c r="E1692" i="2"/>
  <c r="E1621" i="2"/>
  <c r="E1619" i="2"/>
  <c r="E1617" i="2"/>
  <c r="E1615" i="2"/>
  <c r="E1613" i="2"/>
  <c r="E1611" i="2"/>
  <c r="E1609" i="2"/>
  <c r="E1538" i="2"/>
  <c r="E1536" i="2"/>
  <c r="E1534" i="2"/>
  <c r="E1532" i="2"/>
  <c r="E1530" i="2"/>
  <c r="E1528" i="2"/>
  <c r="E1526" i="2"/>
  <c r="E1524" i="2"/>
  <c r="E1453" i="2"/>
  <c r="E1451" i="2"/>
  <c r="E1449" i="2"/>
  <c r="E1447" i="2"/>
  <c r="E1445" i="2"/>
  <c r="E1443" i="2"/>
  <c r="E1441" i="2"/>
  <c r="E1370" i="2"/>
  <c r="E1368" i="2"/>
  <c r="E1366" i="2"/>
  <c r="E1364" i="2"/>
  <c r="E1362" i="2"/>
  <c r="E1360" i="2"/>
  <c r="E1358" i="2"/>
  <c r="E1356" i="2"/>
  <c r="E1285" i="2"/>
  <c r="E1283" i="2"/>
  <c r="E1281" i="2"/>
  <c r="E1279" i="2"/>
  <c r="E1277" i="2"/>
  <c r="E1275" i="2"/>
  <c r="E1273" i="2"/>
  <c r="E1202" i="2"/>
  <c r="E1200" i="2"/>
  <c r="E1198" i="2"/>
  <c r="E1196" i="2"/>
  <c r="E1194" i="2"/>
  <c r="E1192" i="2"/>
  <c r="E1190" i="2"/>
  <c r="E1188" i="2"/>
  <c r="E1117" i="2"/>
  <c r="E1115" i="2"/>
  <c r="E1113" i="2"/>
  <c r="E1111" i="2"/>
  <c r="E1109" i="2"/>
  <c r="E1107" i="2"/>
  <c r="E1105" i="2"/>
  <c r="E1034" i="2"/>
  <c r="E1032" i="2"/>
  <c r="E1030" i="2"/>
  <c r="E1028" i="2"/>
  <c r="E1026" i="2"/>
  <c r="E1024" i="2"/>
  <c r="E1022" i="2"/>
  <c r="E1020" i="2"/>
  <c r="E949" i="2"/>
  <c r="E947" i="2"/>
  <c r="E945" i="2"/>
  <c r="E943" i="2"/>
  <c r="E941" i="2"/>
  <c r="E939" i="2"/>
  <c r="E937" i="2"/>
  <c r="E866" i="2"/>
  <c r="E864" i="2"/>
  <c r="E862" i="2"/>
  <c r="E860" i="2"/>
  <c r="E858" i="2"/>
  <c r="E856" i="2"/>
  <c r="E854" i="2"/>
  <c r="E852" i="2"/>
  <c r="E781" i="2"/>
  <c r="E779" i="2"/>
  <c r="E777" i="2"/>
  <c r="E775" i="2"/>
  <c r="E773" i="2"/>
  <c r="E771" i="2"/>
  <c r="E769" i="2"/>
  <c r="E698" i="2"/>
  <c r="E696" i="2"/>
  <c r="E694" i="2"/>
  <c r="E692" i="2"/>
  <c r="E690" i="2"/>
  <c r="E688" i="2"/>
  <c r="E686" i="2"/>
  <c r="E684" i="2"/>
  <c r="E613" i="2"/>
  <c r="E611" i="2"/>
  <c r="E609" i="2"/>
  <c r="E607" i="2"/>
  <c r="E605" i="2"/>
  <c r="E603" i="2"/>
  <c r="E601" i="2"/>
  <c r="E530" i="2"/>
  <c r="E528" i="2"/>
  <c r="E526" i="2"/>
  <c r="E524" i="2"/>
  <c r="E522" i="2"/>
  <c r="E3879" i="2"/>
  <c r="E3548" i="2"/>
  <c r="E3269" i="2"/>
  <c r="E3085" i="2"/>
  <c r="E2745" i="2"/>
  <c r="E2670" i="2"/>
  <c r="E2496" i="2"/>
  <c r="E2457" i="2"/>
  <c r="E2429" i="2"/>
  <c r="E2367" i="2"/>
  <c r="E2294" i="2"/>
  <c r="E2267" i="2"/>
  <c r="E2244" i="2"/>
  <c r="E2220" i="2"/>
  <c r="E2196" i="2"/>
  <c r="E2155" i="2"/>
  <c r="E2147" i="2"/>
  <c r="E2123" i="2"/>
  <c r="E2094" i="2"/>
  <c r="E2070" i="2"/>
  <c r="E2062" i="2"/>
  <c r="E2038" i="2"/>
  <c r="E2021" i="2"/>
  <c r="E1997" i="2"/>
  <c r="E1973" i="2"/>
  <c r="E1949" i="2"/>
  <c r="E1934" i="2"/>
  <c r="E1910" i="2"/>
  <c r="E1886" i="2"/>
  <c r="E1862" i="2"/>
  <c r="E1845" i="2"/>
  <c r="E1821" i="2"/>
  <c r="E1811" i="2"/>
  <c r="E1769" i="2"/>
  <c r="E1767" i="2"/>
  <c r="E1765" i="2"/>
  <c r="E1763" i="2"/>
  <c r="E1761" i="2"/>
  <c r="E1759" i="2"/>
  <c r="E1757" i="2"/>
  <c r="E1755" i="2"/>
  <c r="E1684" i="2"/>
  <c r="E1682" i="2"/>
  <c r="E1680" i="2"/>
  <c r="E1678" i="2"/>
  <c r="E1676" i="2"/>
  <c r="E1674" i="2"/>
  <c r="E1672" i="2"/>
  <c r="E1601" i="2"/>
  <c r="E1599" i="2"/>
  <c r="E1597" i="2"/>
  <c r="E1595" i="2"/>
  <c r="E1593" i="2"/>
  <c r="E1591" i="2"/>
  <c r="E1589" i="2"/>
  <c r="E1587" i="2"/>
  <c r="E1516" i="2"/>
  <c r="E1514" i="2"/>
  <c r="E1512" i="2"/>
  <c r="E1510" i="2"/>
  <c r="E1508" i="2"/>
  <c r="E1506" i="2"/>
  <c r="E1504" i="2"/>
  <c r="E1433" i="2"/>
  <c r="E1431" i="2"/>
  <c r="E1429" i="2"/>
  <c r="E1427" i="2"/>
  <c r="E1425" i="2"/>
  <c r="E1423" i="2"/>
  <c r="E1421" i="2"/>
  <c r="E1419" i="2"/>
  <c r="E1348" i="2"/>
  <c r="E1346" i="2"/>
  <c r="E1344" i="2"/>
  <c r="E1342" i="2"/>
  <c r="E1340" i="2"/>
  <c r="E1338" i="2"/>
  <c r="E1336" i="2"/>
  <c r="E1265" i="2"/>
  <c r="E1263" i="2"/>
  <c r="E1261" i="2"/>
  <c r="E1259" i="2"/>
  <c r="E1257" i="2"/>
  <c r="E1255" i="2"/>
  <c r="E1253" i="2"/>
  <c r="E1251" i="2"/>
  <c r="E1180" i="2"/>
  <c r="E1178" i="2"/>
  <c r="E1176" i="2"/>
  <c r="E1174" i="2"/>
  <c r="E1172" i="2"/>
  <c r="E1170" i="2"/>
  <c r="E1168" i="2"/>
  <c r="E1097" i="2"/>
  <c r="E1095" i="2"/>
  <c r="E1093" i="2"/>
  <c r="E1091" i="2"/>
  <c r="E1089" i="2"/>
  <c r="E1087" i="2"/>
  <c r="E1085" i="2"/>
  <c r="E1083" i="2"/>
  <c r="E1012" i="2"/>
  <c r="E1010" i="2"/>
  <c r="E1008" i="2"/>
  <c r="E1006" i="2"/>
  <c r="E1004" i="2"/>
  <c r="E1002" i="2"/>
  <c r="E1000" i="2"/>
  <c r="E929" i="2"/>
  <c r="E927" i="2"/>
  <c r="E925" i="2"/>
  <c r="E923" i="2"/>
  <c r="E921" i="2"/>
  <c r="E919" i="2"/>
  <c r="E917" i="2"/>
  <c r="E915" i="2"/>
  <c r="E844" i="2"/>
  <c r="E842" i="2"/>
  <c r="E840" i="2"/>
  <c r="E838" i="2"/>
  <c r="E836" i="2"/>
  <c r="E834" i="2"/>
  <c r="E832" i="2"/>
  <c r="E761" i="2"/>
  <c r="E759" i="2"/>
  <c r="E757" i="2"/>
  <c r="E755" i="2"/>
  <c r="E753" i="2"/>
  <c r="E751" i="2"/>
  <c r="E749" i="2"/>
  <c r="E747" i="2"/>
  <c r="E676" i="2"/>
  <c r="E674" i="2"/>
  <c r="E672" i="2"/>
  <c r="E670" i="2"/>
  <c r="E668" i="2"/>
  <c r="E666" i="2"/>
  <c r="E664" i="2"/>
  <c r="E593" i="2"/>
  <c r="E591" i="2"/>
  <c r="E589" i="2"/>
  <c r="E587" i="2"/>
  <c r="E585" i="2"/>
  <c r="E583" i="2"/>
  <c r="E581" i="2"/>
  <c r="E579" i="2"/>
  <c r="E508" i="2"/>
  <c r="E506" i="2"/>
  <c r="E504" i="2"/>
  <c r="E502" i="2"/>
  <c r="E500" i="2"/>
  <c r="E498" i="2"/>
  <c r="E496" i="2"/>
  <c r="E425" i="2"/>
  <c r="E423" i="2"/>
  <c r="E421" i="2"/>
  <c r="E419" i="2"/>
  <c r="E417" i="2"/>
  <c r="E415" i="2"/>
  <c r="E413" i="2"/>
  <c r="E411" i="2"/>
  <c r="E4092" i="2"/>
  <c r="E4068" i="2"/>
  <c r="E3271" i="2"/>
  <c r="E3087" i="2"/>
  <c r="E2680" i="2"/>
  <c r="E2672" i="2"/>
  <c r="E2644" i="2"/>
  <c r="E2605" i="2"/>
  <c r="E2470" i="2"/>
  <c r="E2431" i="2"/>
  <c r="E2369" i="2"/>
  <c r="E2280" i="2"/>
  <c r="E2246" i="2"/>
  <c r="E2222" i="2"/>
  <c r="E2198" i="2"/>
  <c r="E2157" i="2"/>
  <c r="E2133" i="2"/>
  <c r="E2125" i="2"/>
  <c r="E2096" i="2"/>
  <c r="E2072" i="2"/>
  <c r="E2040" i="2"/>
  <c r="E2007" i="2"/>
  <c r="E1999" i="2"/>
  <c r="E1975" i="2"/>
  <c r="E1951" i="2"/>
  <c r="E1936" i="2"/>
  <c r="E1912" i="2"/>
  <c r="E1888" i="2"/>
  <c r="E1864" i="2"/>
  <c r="E1847" i="2"/>
  <c r="E1823" i="2"/>
  <c r="E1747" i="2"/>
  <c r="E1745" i="2"/>
  <c r="E1743" i="2"/>
  <c r="E1741" i="2"/>
  <c r="E1739" i="2"/>
  <c r="E1737" i="2"/>
  <c r="E1735" i="2"/>
  <c r="E1664" i="2"/>
  <c r="E1662" i="2"/>
  <c r="E1660" i="2"/>
  <c r="E1658" i="2"/>
  <c r="E1656" i="2"/>
  <c r="E1654" i="2"/>
  <c r="E1652" i="2"/>
  <c r="E1650" i="2"/>
  <c r="E1579" i="2"/>
  <c r="E1577" i="2"/>
  <c r="E1575" i="2"/>
  <c r="E1573" i="2"/>
  <c r="E1571" i="2"/>
  <c r="E1569" i="2"/>
  <c r="E1567" i="2"/>
  <c r="E1496" i="2"/>
  <c r="E1494" i="2"/>
  <c r="E1492" i="2"/>
  <c r="E1490" i="2"/>
  <c r="E1488" i="2"/>
  <c r="E1486" i="2"/>
  <c r="E1484" i="2"/>
  <c r="E1482" i="2"/>
  <c r="E1411" i="2"/>
  <c r="E1409" i="2"/>
  <c r="E1407" i="2"/>
  <c r="E1405" i="2"/>
  <c r="E1403" i="2"/>
  <c r="E1401" i="2"/>
  <c r="E1399" i="2"/>
  <c r="E1328" i="2"/>
  <c r="E1326" i="2"/>
  <c r="E1324" i="2"/>
  <c r="E1322" i="2"/>
  <c r="E1320" i="2"/>
  <c r="E1318" i="2"/>
  <c r="E1316" i="2"/>
  <c r="E1314" i="2"/>
  <c r="E1243" i="2"/>
  <c r="E1241" i="2"/>
  <c r="E1239" i="2"/>
  <c r="E1237" i="2"/>
  <c r="E1235" i="2"/>
  <c r="E1233" i="2"/>
  <c r="E1231" i="2"/>
  <c r="E1160" i="2"/>
  <c r="E1158" i="2"/>
  <c r="E1156" i="2"/>
  <c r="E1154" i="2"/>
  <c r="E1152" i="2"/>
  <c r="E1150" i="2"/>
  <c r="E1148" i="2"/>
  <c r="E1146" i="2"/>
  <c r="E1075" i="2"/>
  <c r="E1073" i="2"/>
  <c r="E1071" i="2"/>
  <c r="E1069" i="2"/>
  <c r="E1067" i="2"/>
  <c r="E1065" i="2"/>
  <c r="E1063" i="2"/>
  <c r="E992" i="2"/>
  <c r="E990" i="2"/>
  <c r="E988" i="2"/>
  <c r="E986" i="2"/>
  <c r="E984" i="2"/>
  <c r="E982" i="2"/>
  <c r="E980" i="2"/>
  <c r="E978" i="2"/>
  <c r="E907" i="2"/>
  <c r="E905" i="2"/>
  <c r="E903" i="2"/>
  <c r="E901" i="2"/>
  <c r="E899" i="2"/>
  <c r="E897" i="2"/>
  <c r="E895" i="2"/>
  <c r="E824" i="2"/>
  <c r="E822" i="2"/>
  <c r="E820" i="2"/>
  <c r="E818" i="2"/>
  <c r="E816" i="2"/>
  <c r="E814" i="2"/>
  <c r="E812" i="2"/>
  <c r="E810" i="2"/>
  <c r="E739" i="2"/>
  <c r="E737" i="2"/>
  <c r="E735" i="2"/>
  <c r="E733" i="2"/>
  <c r="E731" i="2"/>
  <c r="E729" i="2"/>
  <c r="E727" i="2"/>
  <c r="E656" i="2"/>
  <c r="E654" i="2"/>
  <c r="E652" i="2"/>
  <c r="E650" i="2"/>
  <c r="E648" i="2"/>
  <c r="E646" i="2"/>
  <c r="E644" i="2"/>
  <c r="E642" i="2"/>
  <c r="E571" i="2"/>
  <c r="E569" i="2"/>
  <c r="E567" i="2"/>
  <c r="E565" i="2"/>
  <c r="E563" i="2"/>
  <c r="E561" i="2"/>
  <c r="E559" i="2"/>
  <c r="E488" i="2"/>
  <c r="E486" i="2"/>
  <c r="E484" i="2"/>
  <c r="E482" i="2"/>
  <c r="E480" i="2"/>
  <c r="E478" i="2"/>
  <c r="E476" i="2"/>
  <c r="E474" i="2"/>
  <c r="E403" i="2"/>
  <c r="E401" i="2"/>
  <c r="E399" i="2"/>
  <c r="E397" i="2"/>
  <c r="E395" i="2"/>
  <c r="E393" i="2"/>
  <c r="E391" i="2"/>
  <c r="E3717" i="2"/>
  <c r="E3424" i="2"/>
  <c r="E3186" i="2"/>
  <c r="E2875" i="2"/>
  <c r="E2828" i="2"/>
  <c r="E2789" i="2"/>
  <c r="E2646" i="2"/>
  <c r="E2607" i="2"/>
  <c r="E2540" i="2"/>
  <c r="E2472" i="2"/>
  <c r="E2433" i="2"/>
  <c r="E2397" i="2"/>
  <c r="E2371" i="2"/>
  <c r="E2346" i="2"/>
  <c r="E2282" i="2"/>
  <c r="E2224" i="2"/>
  <c r="E2200" i="2"/>
  <c r="E2159" i="2"/>
  <c r="E2135" i="2"/>
  <c r="E2098" i="2"/>
  <c r="E2074" i="2"/>
  <c r="E2050" i="2"/>
  <c r="E2042" i="2"/>
  <c r="E2009" i="2"/>
  <c r="E1977" i="2"/>
  <c r="E1953" i="2"/>
  <c r="E1914" i="2"/>
  <c r="E1890" i="2"/>
  <c r="E1866" i="2"/>
  <c r="E1849" i="2"/>
  <c r="E1825" i="2"/>
  <c r="E1806" i="2"/>
  <c r="E1804" i="2"/>
  <c r="E1802" i="2"/>
  <c r="E1800" i="2"/>
  <c r="E1798" i="2"/>
  <c r="E1727" i="2"/>
  <c r="E1725" i="2"/>
  <c r="E1723" i="2"/>
  <c r="E1721" i="2"/>
  <c r="E1719" i="2"/>
  <c r="E1717" i="2"/>
  <c r="E1715" i="2"/>
  <c r="E1713" i="2"/>
  <c r="E1642" i="2"/>
  <c r="E1640" i="2"/>
  <c r="E1638" i="2"/>
  <c r="E1636" i="2"/>
  <c r="E1634" i="2"/>
  <c r="E1632" i="2"/>
  <c r="E1630" i="2"/>
  <c r="E1559" i="2"/>
  <c r="E1557" i="2"/>
  <c r="E1555" i="2"/>
  <c r="E1553" i="2"/>
  <c r="E1551" i="2"/>
  <c r="E1549" i="2"/>
  <c r="E1547" i="2"/>
  <c r="E1545" i="2"/>
  <c r="E1474" i="2"/>
  <c r="E1472" i="2"/>
  <c r="E1470" i="2"/>
  <c r="E1468" i="2"/>
  <c r="E1466" i="2"/>
  <c r="E1464" i="2"/>
  <c r="E1462" i="2"/>
  <c r="E1391" i="2"/>
  <c r="E1389" i="2"/>
  <c r="E1387" i="2"/>
  <c r="E1385" i="2"/>
  <c r="E1383" i="2"/>
  <c r="E1381" i="2"/>
  <c r="E1379" i="2"/>
  <c r="E1377" i="2"/>
  <c r="E1306" i="2"/>
  <c r="E1304" i="2"/>
  <c r="E1302" i="2"/>
  <c r="E1300" i="2"/>
  <c r="E1298" i="2"/>
  <c r="E1296" i="2"/>
  <c r="E1294" i="2"/>
  <c r="E1223" i="2"/>
  <c r="E1221" i="2"/>
  <c r="E1219" i="2"/>
  <c r="E1217" i="2"/>
  <c r="E1215" i="2"/>
  <c r="E1213" i="2"/>
  <c r="E1211" i="2"/>
  <c r="E1209" i="2"/>
  <c r="E1138" i="2"/>
  <c r="E1136" i="2"/>
  <c r="E1134" i="2"/>
  <c r="E1132" i="2"/>
  <c r="E1130" i="2"/>
  <c r="E1128" i="2"/>
  <c r="E1126" i="2"/>
  <c r="E1055" i="2"/>
  <c r="E1053" i="2"/>
  <c r="E1051" i="2"/>
  <c r="E1049" i="2"/>
  <c r="E1047" i="2"/>
  <c r="E1045" i="2"/>
  <c r="E1043" i="2"/>
  <c r="E1041" i="2"/>
  <c r="E970" i="2"/>
  <c r="E968" i="2"/>
  <c r="E966" i="2"/>
  <c r="E964" i="2"/>
  <c r="E962" i="2"/>
  <c r="E960" i="2"/>
  <c r="E958" i="2"/>
  <c r="E887" i="2"/>
  <c r="E885" i="2"/>
  <c r="E883" i="2"/>
  <c r="E881" i="2"/>
  <c r="E879" i="2"/>
  <c r="E877" i="2"/>
  <c r="E875" i="2"/>
  <c r="E873" i="2"/>
  <c r="E802" i="2"/>
  <c r="E800" i="2"/>
  <c r="E798" i="2"/>
  <c r="E796" i="2"/>
  <c r="E794" i="2"/>
  <c r="E792" i="2"/>
  <c r="E790" i="2"/>
  <c r="E719" i="2"/>
  <c r="E717" i="2"/>
  <c r="E715" i="2"/>
  <c r="E713" i="2"/>
  <c r="E711" i="2"/>
  <c r="E709" i="2"/>
  <c r="E707" i="2"/>
  <c r="E705" i="2"/>
  <c r="E634" i="2"/>
  <c r="E632" i="2"/>
  <c r="E630" i="2"/>
  <c r="E628" i="2"/>
  <c r="E626" i="2"/>
  <c r="E624" i="2"/>
  <c r="E622" i="2"/>
  <c r="E551" i="2"/>
  <c r="E549" i="2"/>
  <c r="E547" i="2"/>
  <c r="E545" i="2"/>
  <c r="E543" i="2"/>
  <c r="E541" i="2"/>
  <c r="E539" i="2"/>
  <c r="E537" i="2"/>
  <c r="E466" i="2"/>
  <c r="E464" i="2"/>
  <c r="E462" i="2"/>
  <c r="E460" i="2"/>
  <c r="E458" i="2"/>
  <c r="E456" i="2"/>
  <c r="E454" i="2"/>
  <c r="E383" i="2"/>
  <c r="E381" i="2"/>
  <c r="E379" i="2"/>
  <c r="E377" i="2"/>
  <c r="E375" i="2"/>
  <c r="E3719" i="2"/>
  <c r="E3456" i="2"/>
  <c r="E3196" i="2"/>
  <c r="E3018" i="2"/>
  <c r="E2890" i="2"/>
  <c r="E2882" i="2"/>
  <c r="E2877" i="2"/>
  <c r="E2838" i="2"/>
  <c r="E2791" i="2"/>
  <c r="E2721" i="2"/>
  <c r="E2648" i="2"/>
  <c r="E2617" i="2"/>
  <c r="E2609" i="2"/>
  <c r="E2581" i="2"/>
  <c r="E2542" i="2"/>
  <c r="E2407" i="2"/>
  <c r="E2399" i="2"/>
  <c r="E2373" i="2"/>
  <c r="E2348" i="2"/>
  <c r="E2284" i="2"/>
  <c r="E2226" i="2"/>
  <c r="E2202" i="2"/>
  <c r="E2161" i="2"/>
  <c r="E2137" i="2"/>
  <c r="E2113" i="2"/>
  <c r="E2100" i="2"/>
  <c r="E2076" i="2"/>
  <c r="E2052" i="2"/>
  <c r="E2028" i="2"/>
  <c r="E2011" i="2"/>
  <c r="E1987" i="2"/>
  <c r="E1979" i="2"/>
  <c r="E1955" i="2"/>
  <c r="E1924" i="2"/>
  <c r="E1916" i="2"/>
  <c r="E1892" i="2"/>
  <c r="E1868" i="2"/>
  <c r="E1851" i="2"/>
  <c r="E1827" i="2"/>
  <c r="E1818" i="2"/>
  <c r="E1790" i="2"/>
  <c r="E1788" i="2"/>
  <c r="E1786" i="2"/>
  <c r="E1784" i="2"/>
  <c r="E1782" i="2"/>
  <c r="E1780" i="2"/>
  <c r="E1778" i="2"/>
  <c r="E1776" i="2"/>
  <c r="E1705" i="2"/>
  <c r="E1703" i="2"/>
  <c r="E1701" i="2"/>
  <c r="E1699" i="2"/>
  <c r="E1697" i="2"/>
  <c r="E1695" i="2"/>
  <c r="E1693" i="2"/>
  <c r="E1622" i="2"/>
  <c r="E1620" i="2"/>
  <c r="E1618" i="2"/>
  <c r="E1616" i="2"/>
  <c r="E1614" i="2"/>
  <c r="E1612" i="2"/>
  <c r="E1610" i="2"/>
  <c r="E1608" i="2"/>
  <c r="E1537" i="2"/>
  <c r="E1535" i="2"/>
  <c r="E1533" i="2"/>
  <c r="E1531" i="2"/>
  <c r="E1529" i="2"/>
  <c r="E1527" i="2"/>
  <c r="E1525" i="2"/>
  <c r="E1454" i="2"/>
  <c r="E1452" i="2"/>
  <c r="E1450" i="2"/>
  <c r="E1448" i="2"/>
  <c r="E1446" i="2"/>
  <c r="E1444" i="2"/>
  <c r="E1442" i="2"/>
  <c r="E1440" i="2"/>
  <c r="E1369" i="2"/>
  <c r="E1367" i="2"/>
  <c r="E1365" i="2"/>
  <c r="E1363" i="2"/>
  <c r="E1361" i="2"/>
  <c r="E1359" i="2"/>
  <c r="E1357" i="2"/>
  <c r="E1286" i="2"/>
  <c r="E1284" i="2"/>
  <c r="E1282" i="2"/>
  <c r="E1280" i="2"/>
  <c r="E1278" i="2"/>
  <c r="E1276" i="2"/>
  <c r="E1274" i="2"/>
  <c r="E1272" i="2"/>
  <c r="E1201" i="2"/>
  <c r="E1199" i="2"/>
  <c r="E1197" i="2"/>
  <c r="E1195" i="2"/>
  <c r="E1193" i="2"/>
  <c r="E1191" i="2"/>
  <c r="E1189" i="2"/>
  <c r="E1118" i="2"/>
  <c r="E1116" i="2"/>
  <c r="E1114" i="2"/>
  <c r="E1112" i="2"/>
  <c r="E1110" i="2"/>
  <c r="E1108" i="2"/>
  <c r="E1106" i="2"/>
  <c r="E1104" i="2"/>
  <c r="E1033" i="2"/>
  <c r="E1031" i="2"/>
  <c r="E1029" i="2"/>
  <c r="E1027" i="2"/>
  <c r="E1025" i="2"/>
  <c r="E1023" i="2"/>
  <c r="E1021" i="2"/>
  <c r="E950" i="2"/>
  <c r="E948" i="2"/>
  <c r="E946" i="2"/>
  <c r="E944" i="2"/>
  <c r="E942" i="2"/>
  <c r="E940" i="2"/>
  <c r="E938" i="2"/>
  <c r="E936" i="2"/>
  <c r="E865" i="2"/>
  <c r="E863" i="2"/>
  <c r="E861" i="2"/>
  <c r="E859" i="2"/>
  <c r="E857" i="2"/>
  <c r="E855" i="2"/>
  <c r="E853" i="2"/>
  <c r="E782" i="2"/>
  <c r="E780" i="2"/>
  <c r="E778" i="2"/>
  <c r="E776" i="2"/>
  <c r="E774" i="2"/>
  <c r="E772" i="2"/>
  <c r="E770" i="2"/>
  <c r="E768" i="2"/>
  <c r="E697" i="2"/>
  <c r="E695" i="2"/>
  <c r="E693" i="2"/>
  <c r="E691" i="2"/>
  <c r="E689" i="2"/>
  <c r="E687" i="2"/>
  <c r="E685" i="2"/>
  <c r="E614" i="2"/>
  <c r="E612" i="2"/>
  <c r="E610" i="2"/>
  <c r="E608" i="2"/>
  <c r="E606" i="2"/>
  <c r="E604" i="2"/>
  <c r="E602" i="2"/>
  <c r="E600" i="2"/>
  <c r="E529" i="2"/>
  <c r="E527" i="2"/>
  <c r="E525" i="2"/>
  <c r="E523" i="2"/>
  <c r="E521" i="2"/>
  <c r="E519" i="2"/>
  <c r="E517" i="2"/>
  <c r="E446" i="2"/>
  <c r="E444" i="2"/>
  <c r="E442" i="2"/>
  <c r="E440" i="2"/>
  <c r="E438" i="2"/>
  <c r="E436" i="2"/>
  <c r="E434" i="2"/>
  <c r="E432" i="2"/>
  <c r="E361" i="2"/>
  <c r="E359" i="2"/>
  <c r="E3649" i="2"/>
  <c r="E2945" i="2"/>
  <c r="E2894" i="2"/>
  <c r="E2793" i="2"/>
  <c r="E2769" i="2"/>
  <c r="E2585" i="2"/>
  <c r="E2324" i="2"/>
  <c r="E2206" i="2"/>
  <c r="E2117" i="2"/>
  <c r="E2078" i="2"/>
  <c r="E1904" i="2"/>
  <c r="E1829" i="2"/>
  <c r="E1803" i="2"/>
  <c r="E1762" i="2"/>
  <c r="E1738" i="2"/>
  <c r="E1714" i="2"/>
  <c r="E1673" i="2"/>
  <c r="E1641" i="2"/>
  <c r="E1600" i="2"/>
  <c r="E1576" i="2"/>
  <c r="E1552" i="2"/>
  <c r="E1511" i="2"/>
  <c r="E1487" i="2"/>
  <c r="E1463" i="2"/>
  <c r="E1422" i="2"/>
  <c r="E1398" i="2"/>
  <c r="E1390" i="2"/>
  <c r="E1349" i="2"/>
  <c r="E1325" i="2"/>
  <c r="E1301" i="2"/>
  <c r="E1260" i="2"/>
  <c r="E1236" i="2"/>
  <c r="E1212" i="2"/>
  <c r="E1171" i="2"/>
  <c r="E1147" i="2"/>
  <c r="E1139" i="2"/>
  <c r="E1074" i="2"/>
  <c r="E1050" i="2"/>
  <c r="E1009" i="2"/>
  <c r="E985" i="2"/>
  <c r="E961" i="2"/>
  <c r="E920" i="2"/>
  <c r="E896" i="2"/>
  <c r="E831" i="2"/>
  <c r="E823" i="2"/>
  <c r="E799" i="2"/>
  <c r="E758" i="2"/>
  <c r="E734" i="2"/>
  <c r="E710" i="2"/>
  <c r="E669" i="2"/>
  <c r="E645" i="2"/>
  <c r="E621" i="2"/>
  <c r="E580" i="2"/>
  <c r="E572" i="2"/>
  <c r="E548" i="2"/>
  <c r="E518" i="2"/>
  <c r="E501" i="2"/>
  <c r="E477" i="2"/>
  <c r="E453" i="2"/>
  <c r="E445" i="2"/>
  <c r="E414" i="2"/>
  <c r="E390" i="2"/>
  <c r="E382" i="2"/>
  <c r="E373" i="2"/>
  <c r="E371" i="2"/>
  <c r="E369" i="2"/>
  <c r="E341" i="2"/>
  <c r="E339" i="2"/>
  <c r="E337" i="2"/>
  <c r="E335" i="2"/>
  <c r="E333" i="2"/>
  <c r="E331" i="2"/>
  <c r="E329" i="2"/>
  <c r="E327" i="2"/>
  <c r="E256" i="2"/>
  <c r="E254" i="2"/>
  <c r="E252" i="2"/>
  <c r="E250" i="2"/>
  <c r="E248" i="2"/>
  <c r="E246" i="2"/>
  <c r="E244" i="2"/>
  <c r="E193" i="2"/>
  <c r="E185" i="2"/>
  <c r="E168" i="2"/>
  <c r="E160" i="2"/>
  <c r="E151" i="2"/>
  <c r="E143" i="2"/>
  <c r="E126" i="2"/>
  <c r="E118" i="2"/>
  <c r="E58" i="2"/>
  <c r="E60" i="2"/>
  <c r="E62" i="2"/>
  <c r="E39" i="2"/>
  <c r="E41" i="2"/>
  <c r="E43" i="2"/>
  <c r="E45" i="2"/>
  <c r="E47" i="2"/>
  <c r="E20" i="2"/>
  <c r="E24" i="2"/>
  <c r="E360" i="2"/>
  <c r="E328" i="2"/>
  <c r="E253" i="2"/>
  <c r="E245" i="2"/>
  <c r="E147" i="2"/>
  <c r="E63" i="2"/>
  <c r="E40" i="2"/>
  <c r="E26" i="2"/>
  <c r="E2286" i="2"/>
  <c r="E1993" i="2"/>
  <c r="E1957" i="2"/>
  <c r="E1724" i="2"/>
  <c r="E1659" i="2"/>
  <c r="E1546" i="2"/>
  <c r="E1343" i="2"/>
  <c r="E1295" i="2"/>
  <c r="E1254" i="2"/>
  <c r="E1044" i="2"/>
  <c r="E906" i="2"/>
  <c r="E793" i="2"/>
  <c r="E655" i="2"/>
  <c r="E542" i="2"/>
  <c r="E463" i="2"/>
  <c r="E362" i="2"/>
  <c r="E318" i="2"/>
  <c r="E310" i="2"/>
  <c r="E229" i="2"/>
  <c r="E184" i="2"/>
  <c r="E159" i="2"/>
  <c r="E96" i="2"/>
  <c r="E82" i="2"/>
  <c r="E2230" i="2"/>
  <c r="E1967" i="2"/>
  <c r="E1726" i="2"/>
  <c r="E1572" i="2"/>
  <c r="E1410" i="2"/>
  <c r="E1297" i="2"/>
  <c r="E1159" i="2"/>
  <c r="E1005" i="2"/>
  <c r="E908" i="2"/>
  <c r="E843" i="2"/>
  <c r="E795" i="2"/>
  <c r="E706" i="2"/>
  <c r="E3732" i="2"/>
  <c r="E3651" i="2"/>
  <c r="E3020" i="2"/>
  <c r="E2977" i="2"/>
  <c r="E2806" i="2"/>
  <c r="E2350" i="2"/>
  <c r="E2326" i="2"/>
  <c r="E2208" i="2"/>
  <c r="E2119" i="2"/>
  <c r="E2080" i="2"/>
  <c r="E2013" i="2"/>
  <c r="E1906" i="2"/>
  <c r="E1839" i="2"/>
  <c r="E1831" i="2"/>
  <c r="E1805" i="2"/>
  <c r="E1764" i="2"/>
  <c r="E1740" i="2"/>
  <c r="E1716" i="2"/>
  <c r="E1675" i="2"/>
  <c r="E1651" i="2"/>
  <c r="E1643" i="2"/>
  <c r="E1578" i="2"/>
  <c r="E1554" i="2"/>
  <c r="E1513" i="2"/>
  <c r="E1489" i="2"/>
  <c r="E1465" i="2"/>
  <c r="E1424" i="2"/>
  <c r="E1400" i="2"/>
  <c r="E1335" i="2"/>
  <c r="E1327" i="2"/>
  <c r="E1303" i="2"/>
  <c r="E1262" i="2"/>
  <c r="E1238" i="2"/>
  <c r="E1214" i="2"/>
  <c r="E1173" i="2"/>
  <c r="E1149" i="2"/>
  <c r="E1125" i="2"/>
  <c r="E1084" i="2"/>
  <c r="E1076" i="2"/>
  <c r="E1052" i="2"/>
  <c r="E1011" i="2"/>
  <c r="E987" i="2"/>
  <c r="E963" i="2"/>
  <c r="E922" i="2"/>
  <c r="E898" i="2"/>
  <c r="E874" i="2"/>
  <c r="E833" i="2"/>
  <c r="E801" i="2"/>
  <c r="E760" i="2"/>
  <c r="E736" i="2"/>
  <c r="E712" i="2"/>
  <c r="E671" i="2"/>
  <c r="E647" i="2"/>
  <c r="E623" i="2"/>
  <c r="E582" i="2"/>
  <c r="E558" i="2"/>
  <c r="E550" i="2"/>
  <c r="E520" i="2"/>
  <c r="E503" i="2"/>
  <c r="E479" i="2"/>
  <c r="E455" i="2"/>
  <c r="E416" i="2"/>
  <c r="E392" i="2"/>
  <c r="E319" i="2"/>
  <c r="E317" i="2"/>
  <c r="E315" i="2"/>
  <c r="E313" i="2"/>
  <c r="E311" i="2"/>
  <c r="E309" i="2"/>
  <c r="E307" i="2"/>
  <c r="E236" i="2"/>
  <c r="E234" i="2"/>
  <c r="E232" i="2"/>
  <c r="E230" i="2"/>
  <c r="E228" i="2"/>
  <c r="E226" i="2"/>
  <c r="E224" i="2"/>
  <c r="E222" i="2"/>
  <c r="E188" i="2"/>
  <c r="E180" i="2"/>
  <c r="E171" i="2"/>
  <c r="E163" i="2"/>
  <c r="E146" i="2"/>
  <c r="E138" i="2"/>
  <c r="E129" i="2"/>
  <c r="E121" i="2"/>
  <c r="E89" i="2"/>
  <c r="E87" i="2"/>
  <c r="E85" i="2"/>
  <c r="E83" i="2"/>
  <c r="E81" i="2"/>
  <c r="E79" i="2"/>
  <c r="E77" i="2"/>
  <c r="E2704" i="2"/>
  <c r="E2518" i="2"/>
  <c r="E2058" i="2"/>
  <c r="E1882" i="2"/>
  <c r="E1722" i="2"/>
  <c r="E1657" i="2"/>
  <c r="E1503" i="2"/>
  <c r="E1471" i="2"/>
  <c r="E1406" i="2"/>
  <c r="E1317" i="2"/>
  <c r="E1220" i="2"/>
  <c r="E1179" i="2"/>
  <c r="E1066" i="2"/>
  <c r="E969" i="2"/>
  <c r="E904" i="2"/>
  <c r="E839" i="2"/>
  <c r="E750" i="2"/>
  <c r="E677" i="2"/>
  <c r="E540" i="2"/>
  <c r="E461" i="2"/>
  <c r="E422" i="2"/>
  <c r="E374" i="2"/>
  <c r="E340" i="2"/>
  <c r="E334" i="2"/>
  <c r="E257" i="2"/>
  <c r="E249" i="2"/>
  <c r="E189" i="2"/>
  <c r="E122" i="2"/>
  <c r="E76" i="2"/>
  <c r="E46" i="2"/>
  <c r="E22" i="2"/>
  <c r="E3458" i="2"/>
  <c r="E2733" i="2"/>
  <c r="E2167" i="2"/>
  <c r="E2032" i="2"/>
  <c r="E1965" i="2"/>
  <c r="E1853" i="2"/>
  <c r="E1756" i="2"/>
  <c r="E1683" i="2"/>
  <c r="E1594" i="2"/>
  <c r="E1505" i="2"/>
  <c r="E1432" i="2"/>
  <c r="E1384" i="2"/>
  <c r="E1319" i="2"/>
  <c r="E1181" i="2"/>
  <c r="E1092" i="2"/>
  <c r="E979" i="2"/>
  <c r="E841" i="2"/>
  <c r="E728" i="2"/>
  <c r="E590" i="2"/>
  <c r="E487" i="2"/>
  <c r="E439" i="2"/>
  <c r="E320" i="2"/>
  <c r="E312" i="2"/>
  <c r="E235" i="2"/>
  <c r="E227" i="2"/>
  <c r="E167" i="2"/>
  <c r="E142" i="2"/>
  <c r="E86" i="2"/>
  <c r="E80" i="2"/>
  <c r="E3228" i="2"/>
  <c r="E2765" i="2"/>
  <c r="E2238" i="2"/>
  <c r="E2102" i="2"/>
  <c r="E1928" i="2"/>
  <c r="E1799" i="2"/>
  <c r="E1758" i="2"/>
  <c r="E1685" i="2"/>
  <c r="E1637" i="2"/>
  <c r="E1548" i="2"/>
  <c r="E1475" i="2"/>
  <c r="E1386" i="2"/>
  <c r="E1321" i="2"/>
  <c r="E1135" i="2"/>
  <c r="E916" i="2"/>
  <c r="E819" i="2"/>
  <c r="E730" i="2"/>
  <c r="E3022" i="2"/>
  <c r="E2848" i="2"/>
  <c r="E2840" i="2"/>
  <c r="E2808" i="2"/>
  <c r="E2700" i="2"/>
  <c r="E2692" i="2"/>
  <c r="E2409" i="2"/>
  <c r="E2263" i="2"/>
  <c r="E2082" i="2"/>
  <c r="E2054" i="2"/>
  <c r="E2015" i="2"/>
  <c r="E1945" i="2"/>
  <c r="E1870" i="2"/>
  <c r="E1841" i="2"/>
  <c r="E1807" i="2"/>
  <c r="E1766" i="2"/>
  <c r="E1742" i="2"/>
  <c r="E1718" i="2"/>
  <c r="E1677" i="2"/>
  <c r="E1653" i="2"/>
  <c r="E1629" i="2"/>
  <c r="E1588" i="2"/>
  <c r="E1580" i="2"/>
  <c r="E1556" i="2"/>
  <c r="E1515" i="2"/>
  <c r="E1491" i="2"/>
  <c r="E1467" i="2"/>
  <c r="E1426" i="2"/>
  <c r="E1402" i="2"/>
  <c r="E1378" i="2"/>
  <c r="E1337" i="2"/>
  <c r="E1305" i="2"/>
  <c r="E1264" i="2"/>
  <c r="E1240" i="2"/>
  <c r="E1216" i="2"/>
  <c r="E1175" i="2"/>
  <c r="E1151" i="2"/>
  <c r="E1127" i="2"/>
  <c r="E1086" i="2"/>
  <c r="E1062" i="2"/>
  <c r="E1054" i="2"/>
  <c r="E1013" i="2"/>
  <c r="E989" i="2"/>
  <c r="E965" i="2"/>
  <c r="E924" i="2"/>
  <c r="E900" i="2"/>
  <c r="E876" i="2"/>
  <c r="E835" i="2"/>
  <c r="E811" i="2"/>
  <c r="E803" i="2"/>
  <c r="E738" i="2"/>
  <c r="E714" i="2"/>
  <c r="E673" i="2"/>
  <c r="E649" i="2"/>
  <c r="E625" i="2"/>
  <c r="E584" i="2"/>
  <c r="E560" i="2"/>
  <c r="E505" i="2"/>
  <c r="E481" i="2"/>
  <c r="E457" i="2"/>
  <c r="E433" i="2"/>
  <c r="E418" i="2"/>
  <c r="E394" i="2"/>
  <c r="E299" i="2"/>
  <c r="E297" i="2"/>
  <c r="E295" i="2"/>
  <c r="E293" i="2"/>
  <c r="E291" i="2"/>
  <c r="E289" i="2"/>
  <c r="E287" i="2"/>
  <c r="E285" i="2"/>
  <c r="E214" i="2"/>
  <c r="E212" i="2"/>
  <c r="E210" i="2"/>
  <c r="E208" i="2"/>
  <c r="E206" i="2"/>
  <c r="E204" i="2"/>
  <c r="E202" i="2"/>
  <c r="E191" i="2"/>
  <c r="E183" i="2"/>
  <c r="E166" i="2"/>
  <c r="E149" i="2"/>
  <c r="E141" i="2"/>
  <c r="E124" i="2"/>
  <c r="E109" i="2"/>
  <c r="E107" i="2"/>
  <c r="E105" i="2"/>
  <c r="E103" i="2"/>
  <c r="E101" i="2"/>
  <c r="E99" i="2"/>
  <c r="E97" i="2"/>
  <c r="E21" i="2"/>
  <c r="E25" i="2"/>
  <c r="E3334" i="2"/>
  <c r="E2165" i="2"/>
  <c r="E2030" i="2"/>
  <c r="E1991" i="2"/>
  <c r="E1874" i="2"/>
  <c r="E1681" i="2"/>
  <c r="E1633" i="2"/>
  <c r="E1568" i="2"/>
  <c r="E1495" i="2"/>
  <c r="E1382" i="2"/>
  <c r="E1341" i="2"/>
  <c r="E1293" i="2"/>
  <c r="E1244" i="2"/>
  <c r="E1155" i="2"/>
  <c r="E1090" i="2"/>
  <c r="E1001" i="2"/>
  <c r="E928" i="2"/>
  <c r="E791" i="2"/>
  <c r="E726" i="2"/>
  <c r="E629" i="2"/>
  <c r="E564" i="2"/>
  <c r="E485" i="2"/>
  <c r="E437" i="2"/>
  <c r="E372" i="2"/>
  <c r="E336" i="2"/>
  <c r="E330" i="2"/>
  <c r="E251" i="2"/>
  <c r="E243" i="2"/>
  <c r="E181" i="2"/>
  <c r="E164" i="2"/>
  <c r="E130" i="2"/>
  <c r="E61" i="2"/>
  <c r="E42" i="2"/>
  <c r="E3145" i="2"/>
  <c r="E2629" i="2"/>
  <c r="E2544" i="2"/>
  <c r="E2520" i="2"/>
  <c r="E2228" i="2"/>
  <c r="E2139" i="2"/>
  <c r="E1926" i="2"/>
  <c r="E1797" i="2"/>
  <c r="E1570" i="2"/>
  <c r="E1473" i="2"/>
  <c r="E1222" i="2"/>
  <c r="E1133" i="2"/>
  <c r="E1068" i="2"/>
  <c r="E971" i="2"/>
  <c r="E752" i="2"/>
  <c r="E631" i="2"/>
  <c r="E495" i="2"/>
  <c r="E424" i="2"/>
  <c r="E376" i="2"/>
  <c r="E316" i="2"/>
  <c r="E308" i="2"/>
  <c r="E231" i="2"/>
  <c r="E223" i="2"/>
  <c r="E150" i="2"/>
  <c r="E117" i="2"/>
  <c r="E84" i="2"/>
  <c r="E3155" i="2"/>
  <c r="E2557" i="2"/>
  <c r="E2288" i="2"/>
  <c r="E2141" i="2"/>
  <c r="E2034" i="2"/>
  <c r="E1734" i="2"/>
  <c r="E1596" i="2"/>
  <c r="E1483" i="2"/>
  <c r="E1345" i="2"/>
  <c r="E1256" i="2"/>
  <c r="E1167" i="2"/>
  <c r="E1070" i="2"/>
  <c r="E981" i="2"/>
  <c r="E884" i="2"/>
  <c r="E665" i="2"/>
  <c r="E3070" i="2"/>
  <c r="E2702" i="2"/>
  <c r="E2516" i="2"/>
  <c r="E2492" i="2"/>
  <c r="E2163" i="2"/>
  <c r="E2056" i="2"/>
  <c r="E2017" i="2"/>
  <c r="E1989" i="2"/>
  <c r="E1872" i="2"/>
  <c r="E1768" i="2"/>
  <c r="E1744" i="2"/>
  <c r="E1720" i="2"/>
  <c r="E1679" i="2"/>
  <c r="E1655" i="2"/>
  <c r="E1631" i="2"/>
  <c r="E1590" i="2"/>
  <c r="E1566" i="2"/>
  <c r="E1558" i="2"/>
  <c r="E1517" i="2"/>
  <c r="E1493" i="2"/>
  <c r="E1469" i="2"/>
  <c r="E1428" i="2"/>
  <c r="E1404" i="2"/>
  <c r="E1380" i="2"/>
  <c r="E1339" i="2"/>
  <c r="E1315" i="2"/>
  <c r="E1307" i="2"/>
  <c r="E1242" i="2"/>
  <c r="E1218" i="2"/>
  <c r="E1177" i="2"/>
  <c r="E1153" i="2"/>
  <c r="E1129" i="2"/>
  <c r="E1088" i="2"/>
  <c r="E1064" i="2"/>
  <c r="E999" i="2"/>
  <c r="E991" i="2"/>
  <c r="E967" i="2"/>
  <c r="E926" i="2"/>
  <c r="E902" i="2"/>
  <c r="E878" i="2"/>
  <c r="E837" i="2"/>
  <c r="E813" i="2"/>
  <c r="E789" i="2"/>
  <c r="E748" i="2"/>
  <c r="E740" i="2"/>
  <c r="E716" i="2"/>
  <c r="E675" i="2"/>
  <c r="E651" i="2"/>
  <c r="E627" i="2"/>
  <c r="E586" i="2"/>
  <c r="E562" i="2"/>
  <c r="E538" i="2"/>
  <c r="E507" i="2"/>
  <c r="E483" i="2"/>
  <c r="E459" i="2"/>
  <c r="E435" i="2"/>
  <c r="E420" i="2"/>
  <c r="E396" i="2"/>
  <c r="E358" i="2"/>
  <c r="E356" i="2"/>
  <c r="E354" i="2"/>
  <c r="E352" i="2"/>
  <c r="E350" i="2"/>
  <c r="E348" i="2"/>
  <c r="E277" i="2"/>
  <c r="E275" i="2"/>
  <c r="E273" i="2"/>
  <c r="E271" i="2"/>
  <c r="E269" i="2"/>
  <c r="E267" i="2"/>
  <c r="E265" i="2"/>
  <c r="E194" i="2"/>
  <c r="E186" i="2"/>
  <c r="E169" i="2"/>
  <c r="E161" i="2"/>
  <c r="E152" i="2"/>
  <c r="E144" i="2"/>
  <c r="E127" i="2"/>
  <c r="E119" i="2"/>
  <c r="E1746" i="2"/>
  <c r="E1592" i="2"/>
  <c r="E1430" i="2"/>
  <c r="E1252" i="2"/>
  <c r="E1131" i="2"/>
  <c r="E1042" i="2"/>
  <c r="E880" i="2"/>
  <c r="E815" i="2"/>
  <c r="E718" i="2"/>
  <c r="E653" i="2"/>
  <c r="E588" i="2"/>
  <c r="E509" i="2"/>
  <c r="E398" i="2"/>
  <c r="E370" i="2"/>
  <c r="E338" i="2"/>
  <c r="E332" i="2"/>
  <c r="E255" i="2"/>
  <c r="E247" i="2"/>
  <c r="E172" i="2"/>
  <c r="E139" i="2"/>
  <c r="E59" i="2"/>
  <c r="E44" i="2"/>
  <c r="E1748" i="2"/>
  <c r="E1635" i="2"/>
  <c r="E1408" i="2"/>
  <c r="E1230" i="2"/>
  <c r="E1157" i="2"/>
  <c r="E1003" i="2"/>
  <c r="E882" i="2"/>
  <c r="E817" i="2"/>
  <c r="E663" i="2"/>
  <c r="E566" i="2"/>
  <c r="E400" i="2"/>
  <c r="E314" i="2"/>
  <c r="E306" i="2"/>
  <c r="E233" i="2"/>
  <c r="E225" i="2"/>
  <c r="E192" i="2"/>
  <c r="E125" i="2"/>
  <c r="E88" i="2"/>
  <c r="E78" i="2"/>
  <c r="E1661" i="2"/>
  <c r="E1507" i="2"/>
  <c r="E1232" i="2"/>
  <c r="E1094" i="2"/>
  <c r="E1046" i="2"/>
  <c r="E957" i="2"/>
  <c r="E754" i="2"/>
  <c r="E104" i="2"/>
  <c r="E165" i="2"/>
  <c r="E182" i="2"/>
  <c r="E215" i="2"/>
  <c r="E266" i="2"/>
  <c r="E290" i="2"/>
  <c r="E355" i="2"/>
  <c r="E635" i="2"/>
  <c r="E643" i="2"/>
  <c r="E667" i="2"/>
  <c r="E959" i="2"/>
  <c r="E983" i="2"/>
  <c r="E1007" i="2"/>
  <c r="E1736" i="2"/>
  <c r="E1760" i="2"/>
  <c r="I3915" i="2"/>
  <c r="I2130" i="2"/>
  <c r="I4104" i="2"/>
  <c r="I3747" i="2"/>
  <c r="I3789" i="2"/>
  <c r="I4125" i="2"/>
  <c r="I2109" i="2"/>
  <c r="I2172" i="2"/>
  <c r="I3306" i="2"/>
  <c r="I3474" i="2"/>
  <c r="I3537" i="2"/>
  <c r="I4041" i="2"/>
  <c r="I3999" i="2"/>
  <c r="I4146" i="2"/>
  <c r="I4167" i="2"/>
  <c r="I4188" i="2"/>
  <c r="I3936" i="2"/>
  <c r="I3978" i="2"/>
  <c r="I3873" i="2"/>
  <c r="I3894" i="2"/>
  <c r="I2256" i="2"/>
  <c r="I2655" i="2"/>
  <c r="I2697" i="2"/>
  <c r="I2718" i="2"/>
  <c r="I2886" i="2"/>
  <c r="I3768" i="2"/>
  <c r="I3810" i="2"/>
  <c r="I3852" i="2"/>
  <c r="I1206" i="2"/>
  <c r="I1248" i="2"/>
  <c r="I1815" i="2"/>
  <c r="I3369" i="2"/>
  <c r="I3411" i="2"/>
  <c r="I3579" i="2"/>
  <c r="I3180" i="2"/>
  <c r="I3348" i="2"/>
  <c r="I3516" i="2"/>
  <c r="I3663" i="2"/>
  <c r="I3684" i="2"/>
  <c r="I3222" i="2"/>
  <c r="I3390" i="2"/>
  <c r="I3453" i="2"/>
  <c r="I3558" i="2"/>
  <c r="I3621" i="2"/>
  <c r="I3831" i="2"/>
  <c r="I3957" i="2"/>
  <c r="I3285" i="2"/>
  <c r="I3327" i="2"/>
  <c r="I3495" i="2"/>
  <c r="I3642" i="2"/>
  <c r="I4020" i="2"/>
  <c r="I3201" i="2"/>
  <c r="I3243" i="2"/>
  <c r="I3264" i="2"/>
  <c r="I3432" i="2"/>
  <c r="I3600" i="2"/>
  <c r="I3705" i="2"/>
  <c r="I3726" i="2"/>
  <c r="I3096" i="2"/>
  <c r="I3117" i="2"/>
  <c r="I3159" i="2"/>
  <c r="I3138" i="2"/>
  <c r="I1185" i="2"/>
  <c r="I2340" i="2"/>
  <c r="I2823" i="2"/>
  <c r="I2844" i="2"/>
  <c r="I2949" i="2"/>
  <c r="I2991" i="2"/>
  <c r="I3012" i="2"/>
  <c r="I1143" i="2"/>
  <c r="I1122" i="2"/>
  <c r="I1689" i="2"/>
  <c r="I2214" i="2"/>
  <c r="I912" i="2"/>
  <c r="I1710" i="2"/>
  <c r="I1080" i="2"/>
  <c r="I2781" i="2"/>
  <c r="I2802" i="2"/>
  <c r="I2970" i="2"/>
  <c r="I1605" i="2"/>
  <c r="I2193" i="2"/>
  <c r="I2739" i="2"/>
  <c r="I2760" i="2"/>
  <c r="I2865" i="2"/>
  <c r="I2907" i="2"/>
  <c r="I2928" i="2"/>
  <c r="I3033" i="2"/>
  <c r="I1332" i="2"/>
  <c r="I1542" i="2"/>
  <c r="I2088" i="2"/>
  <c r="I2676" i="2"/>
  <c r="I4083" i="2"/>
  <c r="I4062" i="2"/>
  <c r="I996" i="2"/>
  <c r="I1437" i="2"/>
  <c r="I1647" i="2"/>
  <c r="I2466" i="2"/>
  <c r="I2634" i="2"/>
  <c r="I1752" i="2"/>
  <c r="I1773" i="2"/>
  <c r="I1794" i="2"/>
  <c r="I2235" i="2"/>
  <c r="I2487" i="2"/>
  <c r="I1395" i="2"/>
  <c r="I1416" i="2"/>
  <c r="I1563" i="2"/>
  <c r="I1836" i="2"/>
  <c r="I1899" i="2"/>
  <c r="I1941" i="2"/>
  <c r="I1962" i="2"/>
  <c r="I2004" i="2"/>
  <c r="I2151" i="2"/>
  <c r="I2361" i="2"/>
  <c r="I2508" i="2"/>
  <c r="I2529" i="2"/>
  <c r="I1374" i="2"/>
  <c r="I1101" i="2"/>
  <c r="I1164" i="2"/>
  <c r="I1290" i="2"/>
  <c r="I1353" i="2"/>
  <c r="I1479" i="2"/>
  <c r="I1521" i="2"/>
  <c r="I1668" i="2"/>
  <c r="I2382" i="2"/>
  <c r="I2550" i="2"/>
  <c r="I2277" i="2"/>
  <c r="I2319" i="2"/>
  <c r="I1731" i="2"/>
  <c r="I2403" i="2"/>
  <c r="I2571" i="2"/>
  <c r="I1269" i="2"/>
  <c r="I1878" i="2"/>
  <c r="I1920" i="2"/>
  <c r="I2025" i="2"/>
  <c r="I2298" i="2"/>
  <c r="I2424" i="2"/>
  <c r="I2445" i="2"/>
  <c r="I2592" i="2"/>
  <c r="I2613" i="2"/>
  <c r="I3054" i="2"/>
  <c r="I3075" i="2"/>
  <c r="I1227" i="2"/>
  <c r="I1311" i="2"/>
  <c r="I1500" i="2"/>
  <c r="I1584" i="2"/>
  <c r="I1626" i="2"/>
  <c r="I828" i="2"/>
  <c r="I1458" i="2"/>
  <c r="I765" i="2"/>
  <c r="I933" i="2"/>
  <c r="I1017" i="2"/>
  <c r="I1038" i="2"/>
  <c r="I1059" i="2"/>
  <c r="I1857" i="2"/>
  <c r="I744" i="2"/>
  <c r="I954" i="2"/>
  <c r="I975" i="2"/>
  <c r="I2067" i="2"/>
  <c r="I1983" i="2"/>
  <c r="I2046" i="2"/>
  <c r="I639" i="2"/>
  <c r="I891" i="2"/>
  <c r="I807" i="2"/>
  <c r="I849" i="2"/>
  <c r="I870" i="2"/>
  <c r="I660" i="2"/>
  <c r="I597" i="2"/>
  <c r="I786" i="2"/>
  <c r="I618" i="2"/>
  <c r="I576" i="2"/>
  <c r="I450" i="2"/>
  <c r="I429" i="2"/>
  <c r="I681" i="2"/>
  <c r="I702" i="2"/>
  <c r="I723" i="2"/>
  <c r="I471" i="2"/>
  <c r="I492" i="2"/>
  <c r="I513" i="2"/>
  <c r="I534" i="2"/>
  <c r="I408" i="2"/>
  <c r="I261" i="2"/>
  <c r="I555" i="2"/>
  <c r="I345" i="2"/>
  <c r="I366" i="2"/>
  <c r="I387" i="2"/>
  <c r="I324" i="2"/>
  <c r="I240" i="2"/>
  <c r="I282" i="2"/>
  <c r="I303" i="2"/>
  <c r="I198" i="2"/>
  <c r="I219" i="2"/>
  <c r="I156" i="2"/>
  <c r="I177" i="2"/>
  <c r="I135" i="2"/>
  <c r="I2" i="1" l="1"/>
  <c r="H2" i="1"/>
  <c r="E2" i="1"/>
  <c r="A27" i="2"/>
  <c r="D65" i="2"/>
  <c r="D66" i="2"/>
  <c r="D67" i="2"/>
  <c r="D68" i="2"/>
  <c r="A27" i="3"/>
  <c r="I18" i="3"/>
  <c r="I17" i="3"/>
  <c r="I16" i="3"/>
  <c r="I15" i="3"/>
  <c r="I14" i="3"/>
  <c r="I13" i="3"/>
  <c r="I12" i="3"/>
  <c r="E51" i="2"/>
  <c r="E72" i="2" s="1"/>
  <c r="E93" i="2" s="1"/>
  <c r="E114" i="2" s="1"/>
  <c r="E135" i="2" s="1"/>
  <c r="E156" i="2" s="1"/>
  <c r="E177" i="2" s="1"/>
  <c r="E198" i="2" s="1"/>
  <c r="E219" i="2" s="1"/>
  <c r="E240" i="2" s="1"/>
  <c r="E261" i="2" s="1"/>
  <c r="E282" i="2" s="1"/>
  <c r="E303" i="2" s="1"/>
  <c r="E324" i="2" s="1"/>
  <c r="E345" i="2" s="1"/>
  <c r="E366" i="2" s="1"/>
  <c r="E387" i="2" s="1"/>
  <c r="E408" i="2" s="1"/>
  <c r="E429" i="2" s="1"/>
  <c r="E450" i="2" s="1"/>
  <c r="E471" i="2" s="1"/>
  <c r="E492" i="2" s="1"/>
  <c r="E513" i="2" s="1"/>
  <c r="E534" i="2" s="1"/>
  <c r="E555" i="2" s="1"/>
  <c r="E576" i="2" s="1"/>
  <c r="E597" i="2" s="1"/>
  <c r="E618" i="2" s="1"/>
  <c r="E639" i="2" s="1"/>
  <c r="E660" i="2" s="1"/>
  <c r="E681" i="2" s="1"/>
  <c r="E702" i="2" s="1"/>
  <c r="E723" i="2" s="1"/>
  <c r="E744" i="2" s="1"/>
  <c r="E765" i="2" s="1"/>
  <c r="E786" i="2" s="1"/>
  <c r="E807" i="2" s="1"/>
  <c r="E828" i="2" s="1"/>
  <c r="E849" i="2" s="1"/>
  <c r="E870" i="2" s="1"/>
  <c r="E891" i="2" s="1"/>
  <c r="E912" i="2" s="1"/>
  <c r="E933" i="2" s="1"/>
  <c r="E954" i="2" s="1"/>
  <c r="E975" i="2" s="1"/>
  <c r="E996" i="2" s="1"/>
  <c r="E1017" i="2" s="1"/>
  <c r="E1038" i="2" s="1"/>
  <c r="E1059" i="2" s="1"/>
  <c r="E1080" i="2" s="1"/>
  <c r="E1101" i="2" s="1"/>
  <c r="E1122" i="2" s="1"/>
  <c r="E1143" i="2" s="1"/>
  <c r="E1164" i="2" s="1"/>
  <c r="E1185" i="2" s="1"/>
  <c r="E1206" i="2" s="1"/>
  <c r="E1227" i="2" s="1"/>
  <c r="E1248" i="2" s="1"/>
  <c r="E1269" i="2" s="1"/>
  <c r="E1290" i="2" s="1"/>
  <c r="E1311" i="2" s="1"/>
  <c r="E1332" i="2" s="1"/>
  <c r="E1353" i="2" s="1"/>
  <c r="E1374" i="2" s="1"/>
  <c r="E1395" i="2" s="1"/>
  <c r="E1416" i="2" s="1"/>
  <c r="E1437" i="2" s="1"/>
  <c r="E1458" i="2" s="1"/>
  <c r="E1479" i="2" s="1"/>
  <c r="E1500" i="2" s="1"/>
  <c r="E1521" i="2" s="1"/>
  <c r="E1542" i="2" s="1"/>
  <c r="E1563" i="2" s="1"/>
  <c r="E1584" i="2" s="1"/>
  <c r="E1605" i="2" s="1"/>
  <c r="E1626" i="2" s="1"/>
  <c r="E1647" i="2" s="1"/>
  <c r="E1668" i="2" s="1"/>
  <c r="E1689" i="2" s="1"/>
  <c r="E1710" i="2" s="1"/>
  <c r="E1731" i="2" s="1"/>
  <c r="E1752" i="2" s="1"/>
  <c r="E1773" i="2" s="1"/>
  <c r="E1794" i="2" s="1"/>
  <c r="E1815" i="2" s="1"/>
  <c r="E1836" i="2" s="1"/>
  <c r="E1857" i="2" s="1"/>
  <c r="E1878" i="2" s="1"/>
  <c r="E1899" i="2" s="1"/>
  <c r="E1920" i="2" s="1"/>
  <c r="E1941" i="2" s="1"/>
  <c r="E1962" i="2" s="1"/>
  <c r="E1983" i="2" s="1"/>
  <c r="E2004" i="2" s="1"/>
  <c r="E2025" i="2" s="1"/>
  <c r="E2046" i="2" s="1"/>
  <c r="E2067" i="2" s="1"/>
  <c r="E2088" i="2" s="1"/>
  <c r="E2109" i="2" s="1"/>
  <c r="E2130" i="2" s="1"/>
  <c r="E2151" i="2" s="1"/>
  <c r="E2172" i="2" s="1"/>
  <c r="E2193" i="2" s="1"/>
  <c r="E2214" i="2" s="1"/>
  <c r="E2235" i="2" s="1"/>
  <c r="E2256" i="2" s="1"/>
  <c r="E2277" i="2" s="1"/>
  <c r="E2298" i="2" s="1"/>
  <c r="E2319" i="2" s="1"/>
  <c r="E2340" i="2" s="1"/>
  <c r="E2361" i="2" s="1"/>
  <c r="E2382" i="2" s="1"/>
  <c r="E2403" i="2" s="1"/>
  <c r="E2424" i="2" s="1"/>
  <c r="E2445" i="2" s="1"/>
  <c r="E2466" i="2" s="1"/>
  <c r="E2487" i="2" s="1"/>
  <c r="E2508" i="2" s="1"/>
  <c r="E2529" i="2" s="1"/>
  <c r="E2550" i="2" s="1"/>
  <c r="E2571" i="2" s="1"/>
  <c r="E2592" i="2" s="1"/>
  <c r="E2613" i="2" s="1"/>
  <c r="E2634" i="2" s="1"/>
  <c r="E2655" i="2" s="1"/>
  <c r="E2676" i="2" s="1"/>
  <c r="E2697" i="2" s="1"/>
  <c r="E2718" i="2" s="1"/>
  <c r="E2739" i="2" s="1"/>
  <c r="E2760" i="2" s="1"/>
  <c r="E2781" i="2" s="1"/>
  <c r="E2802" i="2" s="1"/>
  <c r="E2823" i="2" s="1"/>
  <c r="E2844" i="2" s="1"/>
  <c r="E2865" i="2" s="1"/>
  <c r="E2886" i="2" s="1"/>
  <c r="E2907" i="2" s="1"/>
  <c r="E2928" i="2" s="1"/>
  <c r="E2949" i="2" s="1"/>
  <c r="E2970" i="2" s="1"/>
  <c r="E2991" i="2" s="1"/>
  <c r="E3012" i="2" s="1"/>
  <c r="E3033" i="2" s="1"/>
  <c r="E3054" i="2" s="1"/>
  <c r="E3075" i="2" s="1"/>
  <c r="E3096" i="2" s="1"/>
  <c r="E3117" i="2" s="1"/>
  <c r="E3138" i="2" s="1"/>
  <c r="E3159" i="2" s="1"/>
  <c r="E3180" i="2" s="1"/>
  <c r="E3201" i="2" s="1"/>
  <c r="E3222" i="2" s="1"/>
  <c r="E3243" i="2" s="1"/>
  <c r="E3264" i="2" s="1"/>
  <c r="E3285" i="2" s="1"/>
  <c r="E3306" i="2" s="1"/>
  <c r="E3327" i="2" s="1"/>
  <c r="E3348" i="2" s="1"/>
  <c r="E3369" i="2" s="1"/>
  <c r="E3390" i="2" s="1"/>
  <c r="E3411" i="2" s="1"/>
  <c r="E3432" i="2" s="1"/>
  <c r="E3453" i="2" s="1"/>
  <c r="E3474" i="2" s="1"/>
  <c r="E3495" i="2" s="1"/>
  <c r="E3516" i="2" s="1"/>
  <c r="E3537" i="2" s="1"/>
  <c r="E3558" i="2" s="1"/>
  <c r="E3579" i="2" s="1"/>
  <c r="E3600" i="2" s="1"/>
  <c r="E3621" i="2" s="1"/>
  <c r="E3642" i="2" s="1"/>
  <c r="E3663" i="2" s="1"/>
  <c r="E3684" i="2" s="1"/>
  <c r="E3705" i="2" s="1"/>
  <c r="E3726" i="2" s="1"/>
  <c r="E3747" i="2" s="1"/>
  <c r="E3768" i="2" s="1"/>
  <c r="E3789" i="2" s="1"/>
  <c r="E3810" i="2" s="1"/>
  <c r="E3831" i="2" s="1"/>
  <c r="E3852" i="2" s="1"/>
  <c r="E3873" i="2" s="1"/>
  <c r="E3894" i="2" s="1"/>
  <c r="E3915" i="2" s="1"/>
  <c r="E3936" i="2" s="1"/>
  <c r="E3957" i="2" s="1"/>
  <c r="E3978" i="2" s="1"/>
  <c r="E3999" i="2" s="1"/>
  <c r="E4020" i="2" s="1"/>
  <c r="E4041" i="2" s="1"/>
  <c r="E4062" i="2" s="1"/>
  <c r="E4083" i="2" s="1"/>
  <c r="E4104" i="2" s="1"/>
  <c r="E4125" i="2" s="1"/>
  <c r="E4146" i="2" s="1"/>
  <c r="E4167" i="2" s="1"/>
  <c r="E4188" i="2" s="1"/>
  <c r="J68" i="2"/>
  <c r="I68" i="2"/>
  <c r="J67" i="2"/>
  <c r="I67" i="2"/>
  <c r="J66" i="2"/>
  <c r="I66" i="2"/>
  <c r="J65" i="2"/>
  <c r="I65" i="2"/>
  <c r="I64" i="2"/>
  <c r="I57" i="2"/>
  <c r="I56" i="2"/>
  <c r="I55" i="2"/>
  <c r="I54" i="2"/>
  <c r="I38" i="2"/>
  <c r="I37" i="2"/>
  <c r="I36" i="2"/>
  <c r="I35" i="2"/>
  <c r="I34" i="2"/>
  <c r="I33" i="2"/>
  <c r="B201" i="1" l="1"/>
  <c r="B146" i="1"/>
  <c r="B147" i="1"/>
  <c r="B148" i="1"/>
  <c r="B149" i="1"/>
  <c r="B150" i="1"/>
  <c r="B151" i="1"/>
  <c r="B152" i="1"/>
  <c r="B153" i="1"/>
  <c r="B154" i="1"/>
  <c r="B155" i="1"/>
  <c r="B156" i="1"/>
  <c r="B157" i="1"/>
  <c r="B158" i="1"/>
  <c r="B159" i="1"/>
  <c r="B160" i="1"/>
  <c r="B161" i="1"/>
  <c r="B162" i="1"/>
  <c r="B163" i="1"/>
  <c r="B164" i="1"/>
  <c r="B165" i="1"/>
  <c r="B166" i="1"/>
  <c r="B167" i="1"/>
  <c r="B168" i="1"/>
  <c r="B169" i="1"/>
  <c r="B170" i="1"/>
  <c r="B171" i="1"/>
  <c r="B172" i="1"/>
  <c r="B173" i="1"/>
  <c r="B174" i="1"/>
  <c r="B175" i="1"/>
  <c r="B176" i="1"/>
  <c r="B177" i="1"/>
  <c r="B178" i="1"/>
  <c r="B179" i="1"/>
  <c r="B180" i="1"/>
  <c r="B181" i="1"/>
  <c r="B182" i="1"/>
  <c r="B183" i="1"/>
  <c r="B184" i="1"/>
  <c r="B185" i="1"/>
  <c r="B186" i="1"/>
  <c r="B187" i="1"/>
  <c r="B188" i="1"/>
  <c r="B189" i="1"/>
  <c r="B190" i="1"/>
  <c r="B191" i="1"/>
  <c r="B192" i="1"/>
  <c r="B193" i="1"/>
  <c r="B194" i="1"/>
  <c r="B195" i="1"/>
  <c r="B196" i="1"/>
  <c r="B197" i="1"/>
  <c r="B198" i="1"/>
  <c r="B199" i="1"/>
  <c r="B200" i="1"/>
  <c r="B3" i="1"/>
  <c r="B4" i="1"/>
  <c r="B5" i="1"/>
  <c r="B6" i="1"/>
  <c r="B7" i="1"/>
  <c r="B8" i="1"/>
  <c r="B9" i="1"/>
  <c r="B10" i="1"/>
  <c r="B11" i="1"/>
  <c r="B12" i="1"/>
  <c r="B13" i="1"/>
  <c r="B14" i="1"/>
  <c r="B15" i="1"/>
  <c r="B16" i="1"/>
  <c r="B17"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7" i="1"/>
  <c r="B108" i="1"/>
  <c r="B109" i="1"/>
  <c r="B110" i="1"/>
  <c r="B111" i="1"/>
  <c r="B112" i="1"/>
  <c r="B113" i="1"/>
  <c r="B114" i="1"/>
  <c r="B115" i="1"/>
  <c r="B116" i="1"/>
  <c r="B117" i="1"/>
  <c r="B118" i="1"/>
  <c r="B119" i="1"/>
  <c r="B120" i="1"/>
  <c r="B121" i="1"/>
  <c r="B122" i="1"/>
  <c r="B123" i="1"/>
  <c r="B124" i="1"/>
  <c r="B125" i="1"/>
  <c r="B126" i="1"/>
  <c r="B127" i="1"/>
  <c r="B128" i="1"/>
  <c r="B129" i="1"/>
  <c r="B130" i="1"/>
  <c r="B131" i="1"/>
  <c r="B132" i="1"/>
  <c r="B133" i="1"/>
  <c r="B134" i="1"/>
  <c r="B135" i="1"/>
  <c r="B136" i="1"/>
  <c r="B137" i="1"/>
  <c r="B138" i="1"/>
  <c r="B139" i="1"/>
  <c r="B140" i="1"/>
  <c r="B141" i="1"/>
  <c r="B142" i="1"/>
  <c r="B143" i="1"/>
  <c r="B144" i="1"/>
  <c r="B145" i="1"/>
  <c r="B2" i="1"/>
  <c r="I12" i="2"/>
  <c r="I13" i="2"/>
  <c r="I14" i="2"/>
  <c r="I15" i="2"/>
  <c r="I16" i="2"/>
  <c r="I17" i="2"/>
  <c r="I18" i="2"/>
  <c r="K222" i="1"/>
  <c r="K221" i="1"/>
  <c r="K214" i="1"/>
  <c r="K215" i="1"/>
  <c r="K216" i="1"/>
  <c r="K217" i="1"/>
  <c r="K218" i="1"/>
  <c r="K219" i="1"/>
  <c r="K220" i="1"/>
  <c r="B204" i="1" l="1"/>
  <c r="K210" i="1"/>
  <c r="K213" i="1"/>
  <c r="K209" i="1" l="1"/>
  <c r="K208" i="1"/>
  <c r="K207" i="1"/>
  <c r="K206" i="1"/>
  <c r="K205" i="1"/>
  <c r="E18" i="2" l="1"/>
  <c r="E55" i="2"/>
  <c r="E66" i="2"/>
  <c r="E54" i="2"/>
  <c r="E68" i="2"/>
  <c r="E67" i="2"/>
  <c r="E64" i="2"/>
  <c r="E65" i="2"/>
  <c r="E57" i="2"/>
  <c r="E56" i="2"/>
  <c r="E13" i="2"/>
  <c r="E12" i="2"/>
  <c r="E15" i="2"/>
  <c r="E34" i="2"/>
  <c r="E14" i="2"/>
  <c r="E38" i="2"/>
  <c r="E33" i="2"/>
  <c r="E37" i="2"/>
  <c r="E16" i="2"/>
  <c r="E36" i="2"/>
  <c r="E17" i="2"/>
  <c r="E35" i="2"/>
  <c r="I3" i="1" l="1"/>
  <c r="I11" i="1"/>
  <c r="I19" i="1"/>
  <c r="I27" i="1"/>
  <c r="I35" i="1"/>
  <c r="I43" i="1"/>
  <c r="I51" i="1"/>
  <c r="I59" i="1"/>
  <c r="I67" i="1"/>
  <c r="I75" i="1"/>
  <c r="I83" i="1"/>
  <c r="I91" i="1"/>
  <c r="I99" i="1"/>
  <c r="I107" i="1"/>
  <c r="I115" i="1"/>
  <c r="I123" i="1"/>
  <c r="I131" i="1"/>
  <c r="I139" i="1"/>
  <c r="I147" i="1"/>
  <c r="I155" i="1"/>
  <c r="I163" i="1"/>
  <c r="I171" i="1"/>
  <c r="I179" i="1"/>
  <c r="I187" i="1"/>
  <c r="I195" i="1"/>
  <c r="H3" i="1"/>
  <c r="H11" i="1"/>
  <c r="H19" i="1"/>
  <c r="H27" i="1"/>
  <c r="H35" i="1"/>
  <c r="H43" i="1"/>
  <c r="H51" i="1"/>
  <c r="H59" i="1"/>
  <c r="H67" i="1"/>
  <c r="H75" i="1"/>
  <c r="H83" i="1"/>
  <c r="H91" i="1"/>
  <c r="H99" i="1"/>
  <c r="H107" i="1"/>
  <c r="H115" i="1"/>
  <c r="H123" i="1"/>
  <c r="H131" i="1"/>
  <c r="H139" i="1"/>
  <c r="H147" i="1"/>
  <c r="H155" i="1"/>
  <c r="H163" i="1"/>
  <c r="H171" i="1"/>
  <c r="H179" i="1"/>
  <c r="H187" i="1"/>
  <c r="H195" i="1"/>
  <c r="E3" i="1"/>
  <c r="E11" i="1"/>
  <c r="E19" i="1"/>
  <c r="E27" i="1"/>
  <c r="E35" i="1"/>
  <c r="E43" i="1"/>
  <c r="E51" i="1"/>
  <c r="E59" i="1"/>
  <c r="E67" i="1"/>
  <c r="E75" i="1"/>
  <c r="E83" i="1"/>
  <c r="E91" i="1"/>
  <c r="E99" i="1"/>
  <c r="E107" i="1"/>
  <c r="E115" i="1"/>
  <c r="E123" i="1"/>
  <c r="E131" i="1"/>
  <c r="E139" i="1"/>
  <c r="E147" i="1"/>
  <c r="E155" i="1"/>
  <c r="E163" i="1"/>
  <c r="E171" i="1"/>
  <c r="E179" i="1"/>
  <c r="E187" i="1"/>
  <c r="E195" i="1"/>
  <c r="I42" i="1"/>
  <c r="I66" i="1"/>
  <c r="I90" i="1"/>
  <c r="I106" i="1"/>
  <c r="I122" i="1"/>
  <c r="I162" i="1"/>
  <c r="I194" i="1"/>
  <c r="H42" i="1"/>
  <c r="H82" i="1"/>
  <c r="H130" i="1"/>
  <c r="I4" i="1"/>
  <c r="I12" i="1"/>
  <c r="I20" i="1"/>
  <c r="I28" i="1"/>
  <c r="I36" i="1"/>
  <c r="I44" i="1"/>
  <c r="I52" i="1"/>
  <c r="I60" i="1"/>
  <c r="I68" i="1"/>
  <c r="I76" i="1"/>
  <c r="I84" i="1"/>
  <c r="I92" i="1"/>
  <c r="I100" i="1"/>
  <c r="I108" i="1"/>
  <c r="I116" i="1"/>
  <c r="I124" i="1"/>
  <c r="I132" i="1"/>
  <c r="I140" i="1"/>
  <c r="I148" i="1"/>
  <c r="I156" i="1"/>
  <c r="I164" i="1"/>
  <c r="I172" i="1"/>
  <c r="I180" i="1"/>
  <c r="I188" i="1"/>
  <c r="I196" i="1"/>
  <c r="H4" i="1"/>
  <c r="H12" i="1"/>
  <c r="H20" i="1"/>
  <c r="H28" i="1"/>
  <c r="H36" i="1"/>
  <c r="H44" i="1"/>
  <c r="H52" i="1"/>
  <c r="H60" i="1"/>
  <c r="H68" i="1"/>
  <c r="H76" i="1"/>
  <c r="H84" i="1"/>
  <c r="H92" i="1"/>
  <c r="H100" i="1"/>
  <c r="H108" i="1"/>
  <c r="H116" i="1"/>
  <c r="H124" i="1"/>
  <c r="H132" i="1"/>
  <c r="H140" i="1"/>
  <c r="H148" i="1"/>
  <c r="H156" i="1"/>
  <c r="H164" i="1"/>
  <c r="H172" i="1"/>
  <c r="H180" i="1"/>
  <c r="H188" i="1"/>
  <c r="H196" i="1"/>
  <c r="E4" i="1"/>
  <c r="E12" i="1"/>
  <c r="E20" i="1"/>
  <c r="E28" i="1"/>
  <c r="E36" i="1"/>
  <c r="E44" i="1"/>
  <c r="E52" i="1"/>
  <c r="E60" i="1"/>
  <c r="E68" i="1"/>
  <c r="E76" i="1"/>
  <c r="E84" i="1"/>
  <c r="E92" i="1"/>
  <c r="E100" i="1"/>
  <c r="E108" i="1"/>
  <c r="E116" i="1"/>
  <c r="E124" i="1"/>
  <c r="E132" i="1"/>
  <c r="E140" i="1"/>
  <c r="E148" i="1"/>
  <c r="E156" i="1"/>
  <c r="E164" i="1"/>
  <c r="E172" i="1"/>
  <c r="E180" i="1"/>
  <c r="E188" i="1"/>
  <c r="E196" i="1"/>
  <c r="I26" i="1"/>
  <c r="H50" i="1"/>
  <c r="H122" i="1"/>
  <c r="H162" i="1"/>
  <c r="I5" i="1"/>
  <c r="I13" i="1"/>
  <c r="I21" i="1"/>
  <c r="I29" i="1"/>
  <c r="I37" i="1"/>
  <c r="I45" i="1"/>
  <c r="I53" i="1"/>
  <c r="I61" i="1"/>
  <c r="I69" i="1"/>
  <c r="I77" i="1"/>
  <c r="I85" i="1"/>
  <c r="I93" i="1"/>
  <c r="I101" i="1"/>
  <c r="I109" i="1"/>
  <c r="I117" i="1"/>
  <c r="I125" i="1"/>
  <c r="I133" i="1"/>
  <c r="I141" i="1"/>
  <c r="I149" i="1"/>
  <c r="I157" i="1"/>
  <c r="I165" i="1"/>
  <c r="I173" i="1"/>
  <c r="I181" i="1"/>
  <c r="I189" i="1"/>
  <c r="I197" i="1"/>
  <c r="H5" i="1"/>
  <c r="H13" i="1"/>
  <c r="H21" i="1"/>
  <c r="H29" i="1"/>
  <c r="H37" i="1"/>
  <c r="H45" i="1"/>
  <c r="H53" i="1"/>
  <c r="H61" i="1"/>
  <c r="H69" i="1"/>
  <c r="H77" i="1"/>
  <c r="H85" i="1"/>
  <c r="H93" i="1"/>
  <c r="H101" i="1"/>
  <c r="H109" i="1"/>
  <c r="H117" i="1"/>
  <c r="H125" i="1"/>
  <c r="H133" i="1"/>
  <c r="H141" i="1"/>
  <c r="H149" i="1"/>
  <c r="H157" i="1"/>
  <c r="H165" i="1"/>
  <c r="H173" i="1"/>
  <c r="H181" i="1"/>
  <c r="H189" i="1"/>
  <c r="H197" i="1"/>
  <c r="E5" i="1"/>
  <c r="E13" i="1"/>
  <c r="E21" i="1"/>
  <c r="E29" i="1"/>
  <c r="E37" i="1"/>
  <c r="E45" i="1"/>
  <c r="E53" i="1"/>
  <c r="E61" i="1"/>
  <c r="E69" i="1"/>
  <c r="E77" i="1"/>
  <c r="E85" i="1"/>
  <c r="E93" i="1"/>
  <c r="E101" i="1"/>
  <c r="E109" i="1"/>
  <c r="E117" i="1"/>
  <c r="E125" i="1"/>
  <c r="E133" i="1"/>
  <c r="E141" i="1"/>
  <c r="E149" i="1"/>
  <c r="E157" i="1"/>
  <c r="E165" i="1"/>
  <c r="E173" i="1"/>
  <c r="E181" i="1"/>
  <c r="E189" i="1"/>
  <c r="E197" i="1"/>
  <c r="I58" i="1"/>
  <c r="I138" i="1"/>
  <c r="I186" i="1"/>
  <c r="H34" i="1"/>
  <c r="H90" i="1"/>
  <c r="H138" i="1"/>
  <c r="H178" i="1"/>
  <c r="I6" i="1"/>
  <c r="I14" i="1"/>
  <c r="I22" i="1"/>
  <c r="I30" i="1"/>
  <c r="I38" i="1"/>
  <c r="I46" i="1"/>
  <c r="I54" i="1"/>
  <c r="I62" i="1"/>
  <c r="I70" i="1"/>
  <c r="I78" i="1"/>
  <c r="I86" i="1"/>
  <c r="I94" i="1"/>
  <c r="I102" i="1"/>
  <c r="I110" i="1"/>
  <c r="I118" i="1"/>
  <c r="I126" i="1"/>
  <c r="I134" i="1"/>
  <c r="I142" i="1"/>
  <c r="I150" i="1"/>
  <c r="I158" i="1"/>
  <c r="I166" i="1"/>
  <c r="I174" i="1"/>
  <c r="I182" i="1"/>
  <c r="I190" i="1"/>
  <c r="I198" i="1"/>
  <c r="H6" i="1"/>
  <c r="H14" i="1"/>
  <c r="H22" i="1"/>
  <c r="H30" i="1"/>
  <c r="H38" i="1"/>
  <c r="H46" i="1"/>
  <c r="H54" i="1"/>
  <c r="H62" i="1"/>
  <c r="H70" i="1"/>
  <c r="H78" i="1"/>
  <c r="H86" i="1"/>
  <c r="H94" i="1"/>
  <c r="H102" i="1"/>
  <c r="H110" i="1"/>
  <c r="H118" i="1"/>
  <c r="H126" i="1"/>
  <c r="H134" i="1"/>
  <c r="H142" i="1"/>
  <c r="H150" i="1"/>
  <c r="H158" i="1"/>
  <c r="H166" i="1"/>
  <c r="H174" i="1"/>
  <c r="H182" i="1"/>
  <c r="H190" i="1"/>
  <c r="H198" i="1"/>
  <c r="E6" i="1"/>
  <c r="E14" i="1"/>
  <c r="E22" i="1"/>
  <c r="E30" i="1"/>
  <c r="E38" i="1"/>
  <c r="E46" i="1"/>
  <c r="E54" i="1"/>
  <c r="E62" i="1"/>
  <c r="E70" i="1"/>
  <c r="E78" i="1"/>
  <c r="E86" i="1"/>
  <c r="E94" i="1"/>
  <c r="E102" i="1"/>
  <c r="E110" i="1"/>
  <c r="E118" i="1"/>
  <c r="E126" i="1"/>
  <c r="E134" i="1"/>
  <c r="E142" i="1"/>
  <c r="E150" i="1"/>
  <c r="E158" i="1"/>
  <c r="E166" i="1"/>
  <c r="E174" i="1"/>
  <c r="E182" i="1"/>
  <c r="E190" i="1"/>
  <c r="E198" i="1"/>
  <c r="I10" i="1"/>
  <c r="I146" i="1"/>
  <c r="I178" i="1"/>
  <c r="H26" i="1"/>
  <c r="H74" i="1"/>
  <c r="H114" i="1"/>
  <c r="H170" i="1"/>
  <c r="I7" i="1"/>
  <c r="I15" i="1"/>
  <c r="I23" i="1"/>
  <c r="I31" i="1"/>
  <c r="I39" i="1"/>
  <c r="I47" i="1"/>
  <c r="I55" i="1"/>
  <c r="I63" i="1"/>
  <c r="I71" i="1"/>
  <c r="I79" i="1"/>
  <c r="I87" i="1"/>
  <c r="I95" i="1"/>
  <c r="I103" i="1"/>
  <c r="I111" i="1"/>
  <c r="I119" i="1"/>
  <c r="I127" i="1"/>
  <c r="I135" i="1"/>
  <c r="I143" i="1"/>
  <c r="I151" i="1"/>
  <c r="I159" i="1"/>
  <c r="I167" i="1"/>
  <c r="I175" i="1"/>
  <c r="I183" i="1"/>
  <c r="I191" i="1"/>
  <c r="I199" i="1"/>
  <c r="H7" i="1"/>
  <c r="H15" i="1"/>
  <c r="H23" i="1"/>
  <c r="H31" i="1"/>
  <c r="H39" i="1"/>
  <c r="H47" i="1"/>
  <c r="H55" i="1"/>
  <c r="H63" i="1"/>
  <c r="H71" i="1"/>
  <c r="H79" i="1"/>
  <c r="H87" i="1"/>
  <c r="H95" i="1"/>
  <c r="H103" i="1"/>
  <c r="H111" i="1"/>
  <c r="H119" i="1"/>
  <c r="H127" i="1"/>
  <c r="H135" i="1"/>
  <c r="H143" i="1"/>
  <c r="H151" i="1"/>
  <c r="H159" i="1"/>
  <c r="H167" i="1"/>
  <c r="H175" i="1"/>
  <c r="H183" i="1"/>
  <c r="H191" i="1"/>
  <c r="H199" i="1"/>
  <c r="E7" i="1"/>
  <c r="E15" i="1"/>
  <c r="E23" i="1"/>
  <c r="E31" i="1"/>
  <c r="E39" i="1"/>
  <c r="E47" i="1"/>
  <c r="E55" i="1"/>
  <c r="E63" i="1"/>
  <c r="E71" i="1"/>
  <c r="E79" i="1"/>
  <c r="E87" i="1"/>
  <c r="E95" i="1"/>
  <c r="E103" i="1"/>
  <c r="E111" i="1"/>
  <c r="E119" i="1"/>
  <c r="E127" i="1"/>
  <c r="E135" i="1"/>
  <c r="E143" i="1"/>
  <c r="E151" i="1"/>
  <c r="E159" i="1"/>
  <c r="E167" i="1"/>
  <c r="E175" i="1"/>
  <c r="E183" i="1"/>
  <c r="E191" i="1"/>
  <c r="E199" i="1"/>
  <c r="I50" i="1"/>
  <c r="I74" i="1"/>
  <c r="I82" i="1"/>
  <c r="I98" i="1"/>
  <c r="I114" i="1"/>
  <c r="I170" i="1"/>
  <c r="H10" i="1"/>
  <c r="H58" i="1"/>
  <c r="H106" i="1"/>
  <c r="H154" i="1"/>
  <c r="I8" i="1"/>
  <c r="I16" i="1"/>
  <c r="I24" i="1"/>
  <c r="I32" i="1"/>
  <c r="I40" i="1"/>
  <c r="I48" i="1"/>
  <c r="I56" i="1"/>
  <c r="I64" i="1"/>
  <c r="I72" i="1"/>
  <c r="I80" i="1"/>
  <c r="I88" i="1"/>
  <c r="I96" i="1"/>
  <c r="I104" i="1"/>
  <c r="I112" i="1"/>
  <c r="I120" i="1"/>
  <c r="I128" i="1"/>
  <c r="I136" i="1"/>
  <c r="I144" i="1"/>
  <c r="I152" i="1"/>
  <c r="I160" i="1"/>
  <c r="I168" i="1"/>
  <c r="I176" i="1"/>
  <c r="I184" i="1"/>
  <c r="I192" i="1"/>
  <c r="I200" i="1"/>
  <c r="H8" i="1"/>
  <c r="H16" i="1"/>
  <c r="H24" i="1"/>
  <c r="H32" i="1"/>
  <c r="H40" i="1"/>
  <c r="H48" i="1"/>
  <c r="H56" i="1"/>
  <c r="H64" i="1"/>
  <c r="H72" i="1"/>
  <c r="H80" i="1"/>
  <c r="H88" i="1"/>
  <c r="H96" i="1"/>
  <c r="H104" i="1"/>
  <c r="H112" i="1"/>
  <c r="H120" i="1"/>
  <c r="H128" i="1"/>
  <c r="H136" i="1"/>
  <c r="H144" i="1"/>
  <c r="H152" i="1"/>
  <c r="H160" i="1"/>
  <c r="H168" i="1"/>
  <c r="H176" i="1"/>
  <c r="H184" i="1"/>
  <c r="H192" i="1"/>
  <c r="H200" i="1"/>
  <c r="E8" i="1"/>
  <c r="E16" i="1"/>
  <c r="E24" i="1"/>
  <c r="E32" i="1"/>
  <c r="E40" i="1"/>
  <c r="E48" i="1"/>
  <c r="E56" i="1"/>
  <c r="E64" i="1"/>
  <c r="E72" i="1"/>
  <c r="E80" i="1"/>
  <c r="E88" i="1"/>
  <c r="E96" i="1"/>
  <c r="E104" i="1"/>
  <c r="E112" i="1"/>
  <c r="E120" i="1"/>
  <c r="E128" i="1"/>
  <c r="E136" i="1"/>
  <c r="E144" i="1"/>
  <c r="E152" i="1"/>
  <c r="E160" i="1"/>
  <c r="E168" i="1"/>
  <c r="E176" i="1"/>
  <c r="E184" i="1"/>
  <c r="E192" i="1"/>
  <c r="E200" i="1"/>
  <c r="I18" i="1"/>
  <c r="I154" i="1"/>
  <c r="H18" i="1"/>
  <c r="H66" i="1"/>
  <c r="H98" i="1"/>
  <c r="H146" i="1"/>
  <c r="H194" i="1"/>
  <c r="I9" i="1"/>
  <c r="I17" i="1"/>
  <c r="I25" i="1"/>
  <c r="I33" i="1"/>
  <c r="I41" i="1"/>
  <c r="I49" i="1"/>
  <c r="I57" i="1"/>
  <c r="I65" i="1"/>
  <c r="I73" i="1"/>
  <c r="I81" i="1"/>
  <c r="I89" i="1"/>
  <c r="I97" i="1"/>
  <c r="I105" i="1"/>
  <c r="I113" i="1"/>
  <c r="I121" i="1"/>
  <c r="I129" i="1"/>
  <c r="I137" i="1"/>
  <c r="I145" i="1"/>
  <c r="I153" i="1"/>
  <c r="I161" i="1"/>
  <c r="I169" i="1"/>
  <c r="I177" i="1"/>
  <c r="I185" i="1"/>
  <c r="I193" i="1"/>
  <c r="I201" i="1"/>
  <c r="H9" i="1"/>
  <c r="H17" i="1"/>
  <c r="H25" i="1"/>
  <c r="H33" i="1"/>
  <c r="H41" i="1"/>
  <c r="H49" i="1"/>
  <c r="H57" i="1"/>
  <c r="H65" i="1"/>
  <c r="H73" i="1"/>
  <c r="H81" i="1"/>
  <c r="H89" i="1"/>
  <c r="H97" i="1"/>
  <c r="H105" i="1"/>
  <c r="H113" i="1"/>
  <c r="H121" i="1"/>
  <c r="H129" i="1"/>
  <c r="H137" i="1"/>
  <c r="H145" i="1"/>
  <c r="H153" i="1"/>
  <c r="H161" i="1"/>
  <c r="H169" i="1"/>
  <c r="H177" i="1"/>
  <c r="H185" i="1"/>
  <c r="H193" i="1"/>
  <c r="H201" i="1"/>
  <c r="E9" i="1"/>
  <c r="E17" i="1"/>
  <c r="E25" i="1"/>
  <c r="E33" i="1"/>
  <c r="E41" i="1"/>
  <c r="E49" i="1"/>
  <c r="E57" i="1"/>
  <c r="E65" i="1"/>
  <c r="E73" i="1"/>
  <c r="E81" i="1"/>
  <c r="E89" i="1"/>
  <c r="E97" i="1"/>
  <c r="E105" i="1"/>
  <c r="E113" i="1"/>
  <c r="E121" i="1"/>
  <c r="E129" i="1"/>
  <c r="E137" i="1"/>
  <c r="E145" i="1"/>
  <c r="E153" i="1"/>
  <c r="E161" i="1"/>
  <c r="E169" i="1"/>
  <c r="E177" i="1"/>
  <c r="E185" i="1"/>
  <c r="E193" i="1"/>
  <c r="E201" i="1"/>
  <c r="I34" i="1"/>
  <c r="I130" i="1"/>
  <c r="E50" i="1"/>
  <c r="E114" i="1"/>
  <c r="E178" i="1"/>
  <c r="H186" i="1"/>
  <c r="E122" i="1"/>
  <c r="E186" i="1"/>
  <c r="E66" i="1"/>
  <c r="E130" i="1"/>
  <c r="E194" i="1"/>
  <c r="E10" i="1"/>
  <c r="E74" i="1"/>
  <c r="E138" i="1"/>
  <c r="E18" i="1"/>
  <c r="E82" i="1"/>
  <c r="E146" i="1"/>
  <c r="E26" i="1"/>
  <c r="E90" i="1"/>
  <c r="E154" i="1"/>
  <c r="E34" i="1"/>
  <c r="E162" i="1"/>
  <c r="E98" i="1"/>
  <c r="E42" i="1"/>
  <c r="E106" i="1"/>
  <c r="E170" i="1"/>
  <c r="E58" i="1"/>
  <c r="D59" i="2" l="1"/>
  <c r="D60" i="2"/>
  <c r="D58" i="2"/>
  <c r="D38" i="2"/>
  <c r="D37" i="2"/>
  <c r="E76" i="3"/>
  <c r="D77" i="3"/>
  <c r="E75" i="3"/>
  <c r="E77" i="3"/>
  <c r="E57" i="3"/>
  <c r="E56" i="3"/>
  <c r="E54" i="3"/>
  <c r="E55" i="3"/>
  <c r="D55" i="3"/>
  <c r="F4204" i="3"/>
  <c r="F4158" i="3"/>
  <c r="F4112" i="3"/>
  <c r="F4066" i="3"/>
  <c r="F4013" i="3"/>
  <c r="F3967" i="3"/>
  <c r="F3921" i="3"/>
  <c r="F3868" i="3"/>
  <c r="F3822" i="3"/>
  <c r="F3776" i="3"/>
  <c r="F4178" i="3"/>
  <c r="F4136" i="3"/>
  <c r="F4094" i="3"/>
  <c r="F4052" i="3"/>
  <c r="F4010" i="3"/>
  <c r="F3968" i="3"/>
  <c r="F3926" i="3"/>
  <c r="F3884" i="3"/>
  <c r="F3842" i="3"/>
  <c r="F3800" i="3"/>
  <c r="F4203" i="3"/>
  <c r="F4087" i="3"/>
  <c r="F3862" i="3"/>
  <c r="F3753" i="3"/>
  <c r="F3700" i="3"/>
  <c r="F3654" i="3"/>
  <c r="F3608" i="3"/>
  <c r="F3562" i="3"/>
  <c r="F3509" i="3"/>
  <c r="F4156" i="3"/>
  <c r="F3993" i="3"/>
  <c r="F3817" i="3"/>
  <c r="F4111" i="3"/>
  <c r="F3931" i="3"/>
  <c r="F3758" i="3"/>
  <c r="F3716" i="3"/>
  <c r="F3674" i="3"/>
  <c r="F3632" i="3"/>
  <c r="F3590" i="3"/>
  <c r="F3548" i="3"/>
  <c r="F3506" i="3"/>
  <c r="F3464" i="3"/>
  <c r="F4160" i="3"/>
  <c r="F3984" i="3"/>
  <c r="F3821" i="3"/>
  <c r="F4092" i="3"/>
  <c r="F3919" i="3"/>
  <c r="F3751" i="3"/>
  <c r="F3698" i="3"/>
  <c r="F3652" i="3"/>
  <c r="F3606" i="3"/>
  <c r="F3553" i="3"/>
  <c r="F3507" i="3"/>
  <c r="F3461" i="3"/>
  <c r="F3415" i="3"/>
  <c r="F4161" i="3"/>
  <c r="F3985" i="3"/>
  <c r="F3805" i="3"/>
  <c r="F3943" i="3"/>
  <c r="F3699" i="3"/>
  <c r="F3382" i="3"/>
  <c r="F3645" i="3"/>
  <c r="F3428" i="3"/>
  <c r="F3361" i="3"/>
  <c r="F3319" i="3"/>
  <c r="F3277" i="3"/>
  <c r="F3235" i="3"/>
  <c r="F3193" i="3"/>
  <c r="F3151" i="3"/>
  <c r="F3109" i="3"/>
  <c r="F3067" i="3"/>
  <c r="F4191" i="3"/>
  <c r="F3691" i="3"/>
  <c r="F3397" i="3"/>
  <c r="F3439" i="3"/>
  <c r="F3343" i="3"/>
  <c r="F3297" i="3"/>
  <c r="F3251" i="3"/>
  <c r="F3205" i="3"/>
  <c r="F3152" i="3"/>
  <c r="F3106" i="3"/>
  <c r="F3481" i="3"/>
  <c r="F3722" i="3"/>
  <c r="F3416" i="3"/>
  <c r="F3340" i="3"/>
  <c r="F3298" i="3"/>
  <c r="F3256" i="3"/>
  <c r="F3214" i="3"/>
  <c r="F3172" i="3"/>
  <c r="F3130" i="3"/>
  <c r="F3088" i="3"/>
  <c r="F3046" i="3"/>
  <c r="F3276" i="3"/>
  <c r="F3025" i="3"/>
  <c r="F2983" i="3"/>
  <c r="F2941" i="3"/>
  <c r="F2899" i="3"/>
  <c r="F2857" i="3"/>
  <c r="F2815" i="3"/>
  <c r="F2773" i="3"/>
  <c r="F2731" i="3"/>
  <c r="F2689" i="3"/>
  <c r="F3424" i="3"/>
  <c r="F3091" i="3"/>
  <c r="F3512" i="3"/>
  <c r="F3165" i="3"/>
  <c r="F2999" i="3"/>
  <c r="F2953" i="3"/>
  <c r="F2900" i="3"/>
  <c r="F2854" i="3"/>
  <c r="F2808" i="3"/>
  <c r="F2755" i="3"/>
  <c r="F2709" i="3"/>
  <c r="F2663" i="3"/>
  <c r="F2617" i="3"/>
  <c r="F2564" i="3"/>
  <c r="F3466" i="3"/>
  <c r="F3079" i="3"/>
  <c r="F3314" i="3"/>
  <c r="F3047" i="3"/>
  <c r="F2996" i="3"/>
  <c r="F2954" i="3"/>
  <c r="F2912" i="3"/>
  <c r="F2870" i="3"/>
  <c r="F2828" i="3"/>
  <c r="F2786" i="3"/>
  <c r="F2744" i="3"/>
  <c r="F2702" i="3"/>
  <c r="F2660" i="3"/>
  <c r="F2618" i="3"/>
  <c r="F2576" i="3"/>
  <c r="F3169" i="3"/>
  <c r="F3318" i="3"/>
  <c r="F2768" i="3"/>
  <c r="F2537" i="3"/>
  <c r="F2491" i="3"/>
  <c r="F2438" i="3"/>
  <c r="F2392" i="3"/>
  <c r="F2346" i="3"/>
  <c r="F4200" i="3"/>
  <c r="F4154" i="3"/>
  <c r="F4108" i="3"/>
  <c r="F4055" i="3"/>
  <c r="F4009" i="3"/>
  <c r="F3963" i="3"/>
  <c r="F3910" i="3"/>
  <c r="F3864" i="3"/>
  <c r="F3818" i="3"/>
  <c r="F3772" i="3"/>
  <c r="F4174" i="3"/>
  <c r="F4132" i="3"/>
  <c r="F4090" i="3"/>
  <c r="F4048" i="3"/>
  <c r="F4006" i="3"/>
  <c r="F3964" i="3"/>
  <c r="F3922" i="3"/>
  <c r="F3880" i="3"/>
  <c r="F3838" i="3"/>
  <c r="F3796" i="3"/>
  <c r="F4198" i="3"/>
  <c r="F4035" i="3"/>
  <c r="F3859" i="3"/>
  <c r="F3742" i="3"/>
  <c r="F3696" i="3"/>
  <c r="F3650" i="3"/>
  <c r="F3604" i="3"/>
  <c r="F3551" i="3"/>
  <c r="F3505" i="3"/>
  <c r="F4153" i="3"/>
  <c r="F3973" i="3"/>
  <c r="F3797" i="3"/>
  <c r="F4091" i="3"/>
  <c r="F3928" i="3"/>
  <c r="F3754" i="3"/>
  <c r="F3712" i="3"/>
  <c r="F3670" i="3"/>
  <c r="F3628" i="3"/>
  <c r="F3586" i="3"/>
  <c r="F3544" i="3"/>
  <c r="F3502" i="3"/>
  <c r="F3460" i="3"/>
  <c r="F4157" i="3"/>
  <c r="F3981" i="3"/>
  <c r="F3801" i="3"/>
  <c r="F4030" i="3"/>
  <c r="F3867" i="3"/>
  <c r="F3740" i="3"/>
  <c r="F3694" i="3"/>
  <c r="F3648" i="3"/>
  <c r="F3595" i="3"/>
  <c r="F3549" i="3"/>
  <c r="F3503" i="3"/>
  <c r="F3457" i="3"/>
  <c r="F3404" i="3"/>
  <c r="F4141" i="3"/>
  <c r="F3965" i="3"/>
  <c r="F3802" i="3"/>
  <c r="F3858" i="3"/>
  <c r="F3626" i="3"/>
  <c r="F3375" i="3"/>
  <c r="F3638" i="3"/>
  <c r="F3425" i="3"/>
  <c r="F3357" i="3"/>
  <c r="F3315" i="3"/>
  <c r="F3273" i="3"/>
  <c r="F3231" i="3"/>
  <c r="F3189" i="3"/>
  <c r="F3147" i="3"/>
  <c r="F3105" i="3"/>
  <c r="F3063" i="3"/>
  <c r="F4184" i="3"/>
  <c r="F3657" i="3"/>
  <c r="F3383" i="3"/>
  <c r="F3436" i="3"/>
  <c r="F3339" i="3"/>
  <c r="F3293" i="3"/>
  <c r="F3247" i="3"/>
  <c r="F3194" i="3"/>
  <c r="F3148" i="3"/>
  <c r="F4171" i="3"/>
  <c r="F3462" i="3"/>
  <c r="F3695" i="3"/>
  <c r="F3402" i="3"/>
  <c r="F3336" i="3"/>
  <c r="F3294" i="3"/>
  <c r="F3252" i="3"/>
  <c r="F3210" i="3"/>
  <c r="F3168" i="3"/>
  <c r="F3126" i="3"/>
  <c r="F3084" i="3"/>
  <c r="F3042" i="3"/>
  <c r="F3249" i="3"/>
  <c r="F3021" i="3"/>
  <c r="F2979" i="3"/>
  <c r="F2937" i="3"/>
  <c r="F2895" i="3"/>
  <c r="F2853" i="3"/>
  <c r="F2811" i="3"/>
  <c r="F2769" i="3"/>
  <c r="F2727" i="3"/>
  <c r="F2685" i="3"/>
  <c r="F3364" i="3"/>
  <c r="F3062" i="3"/>
  <c r="F3406" i="3"/>
  <c r="F3085" i="3"/>
  <c r="F2995" i="3"/>
  <c r="F2942" i="3"/>
  <c r="F2896" i="3"/>
  <c r="F2850" i="3"/>
  <c r="F2797" i="3"/>
  <c r="F2751" i="3"/>
  <c r="F2705" i="3"/>
  <c r="F2659" i="3"/>
  <c r="F2606" i="3"/>
  <c r="F2560" i="3"/>
  <c r="F3463" i="3"/>
  <c r="F3066" i="3"/>
  <c r="F3238" i="3"/>
  <c r="F3027" i="3"/>
  <c r="F2985" i="3"/>
  <c r="F2943" i="3"/>
  <c r="F2901" i="3"/>
  <c r="F2859" i="3"/>
  <c r="F2817" i="3"/>
  <c r="F2775" i="3"/>
  <c r="F2733" i="3"/>
  <c r="F2691" i="3"/>
  <c r="F2649" i="3"/>
  <c r="F2607" i="3"/>
  <c r="F2565" i="3"/>
  <c r="F3142" i="3"/>
  <c r="F3058" i="3"/>
  <c r="F2692" i="3"/>
  <c r="F2533" i="3"/>
  <c r="F2480" i="3"/>
  <c r="F2434" i="3"/>
  <c r="F2388" i="3"/>
  <c r="F2335" i="3"/>
  <c r="F4196" i="3"/>
  <c r="F4150" i="3"/>
  <c r="F4097" i="3"/>
  <c r="F4051" i="3"/>
  <c r="F4005" i="3"/>
  <c r="F3952" i="3"/>
  <c r="F3906" i="3"/>
  <c r="F3860" i="3"/>
  <c r="F3814" i="3"/>
  <c r="F3761" i="3"/>
  <c r="F4170" i="3"/>
  <c r="F4128" i="3"/>
  <c r="F4086" i="3"/>
  <c r="F4044" i="3"/>
  <c r="F4002" i="3"/>
  <c r="F3960" i="3"/>
  <c r="F3918" i="3"/>
  <c r="F3876" i="3"/>
  <c r="F3834" i="3"/>
  <c r="F3792" i="3"/>
  <c r="F4195" i="3"/>
  <c r="F4015" i="3"/>
  <c r="F3839" i="3"/>
  <c r="F3738" i="3"/>
  <c r="F3692" i="3"/>
  <c r="F3646" i="3"/>
  <c r="F3593" i="3"/>
  <c r="F3547" i="3"/>
  <c r="F3501" i="3"/>
  <c r="F4133" i="3"/>
  <c r="F3970" i="3"/>
  <c r="F3794" i="3"/>
  <c r="F4088" i="3"/>
  <c r="F3866" i="3"/>
  <c r="F3750" i="3"/>
  <c r="F3708" i="3"/>
  <c r="F3666" i="3"/>
  <c r="F3624" i="3"/>
  <c r="F3582" i="3"/>
  <c r="F3540" i="3"/>
  <c r="F3498" i="3"/>
  <c r="F3456" i="3"/>
  <c r="F4137" i="3"/>
  <c r="F3974" i="3"/>
  <c r="F3798" i="3"/>
  <c r="F4027" i="3"/>
  <c r="F3847" i="3"/>
  <c r="F3736" i="3"/>
  <c r="F3690" i="3"/>
  <c r="F3637" i="3"/>
  <c r="F3591" i="3"/>
  <c r="F3545" i="3"/>
  <c r="F3499" i="3"/>
  <c r="F3446" i="3"/>
  <c r="F3400" i="3"/>
  <c r="F4138" i="3"/>
  <c r="F3962" i="3"/>
  <c r="F4152" i="3"/>
  <c r="F3855" i="3"/>
  <c r="F3592" i="3"/>
  <c r="F4119" i="3"/>
  <c r="F3611" i="3"/>
  <c r="F3418" i="3"/>
  <c r="F3353" i="3"/>
  <c r="F3311" i="3"/>
  <c r="F3269" i="3"/>
  <c r="F3227" i="3"/>
  <c r="F3185" i="3"/>
  <c r="F3143" i="3"/>
  <c r="F3101" i="3"/>
  <c r="F3059" i="3"/>
  <c r="F4129" i="3"/>
  <c r="F3584" i="3"/>
  <c r="F3376" i="3"/>
  <c r="F3401" i="3"/>
  <c r="F3335" i="3"/>
  <c r="F3289" i="3"/>
  <c r="F3236" i="3"/>
  <c r="F3190" i="3"/>
  <c r="F3144" i="3"/>
  <c r="F3710" i="3"/>
  <c r="F3459" i="3"/>
  <c r="F3588" i="3"/>
  <c r="F3395" i="3"/>
  <c r="F3332" i="3"/>
  <c r="F3290" i="3"/>
  <c r="F3248" i="3"/>
  <c r="F3206" i="3"/>
  <c r="F3164" i="3"/>
  <c r="F3122" i="3"/>
  <c r="F3080" i="3"/>
  <c r="F3038" i="3"/>
  <c r="F3173" i="3"/>
  <c r="F3017" i="3"/>
  <c r="F2975" i="3"/>
  <c r="F2933" i="3"/>
  <c r="F2891" i="3"/>
  <c r="F2849" i="3"/>
  <c r="F2807" i="3"/>
  <c r="F2765" i="3"/>
  <c r="F2723" i="3"/>
  <c r="F2681" i="3"/>
  <c r="F3337" i="3"/>
  <c r="F3049" i="3"/>
  <c r="F3403" i="3"/>
  <c r="F3043" i="3"/>
  <c r="F2984" i="3"/>
  <c r="F2938" i="3"/>
  <c r="F2892" i="3"/>
  <c r="F2839" i="3"/>
  <c r="F2793" i="3"/>
  <c r="F2747" i="3"/>
  <c r="F2701" i="3"/>
  <c r="F2648" i="3"/>
  <c r="F2602" i="3"/>
  <c r="F2556" i="3"/>
  <c r="F3356" i="3"/>
  <c r="F3037" i="3"/>
  <c r="F3211" i="3"/>
  <c r="F3023" i="3"/>
  <c r="F2981" i="3"/>
  <c r="F2939" i="3"/>
  <c r="F2897" i="3"/>
  <c r="F2855" i="3"/>
  <c r="F2813" i="3"/>
  <c r="F2771" i="3"/>
  <c r="F2729" i="3"/>
  <c r="F2687" i="3"/>
  <c r="F2645" i="3"/>
  <c r="F2603" i="3"/>
  <c r="F2561" i="3"/>
  <c r="F3083" i="3"/>
  <c r="F3028" i="3"/>
  <c r="F2665" i="3"/>
  <c r="F2522" i="3"/>
  <c r="F2476" i="3"/>
  <c r="F2430" i="3"/>
  <c r="F2377" i="3"/>
  <c r="F2331" i="3"/>
  <c r="F2285" i="3"/>
  <c r="F2239" i="3"/>
  <c r="F2186" i="3"/>
  <c r="F2140" i="3"/>
  <c r="F2094" i="3"/>
  <c r="F2041" i="3"/>
  <c r="F1995" i="3"/>
  <c r="F1949" i="3"/>
  <c r="F1903" i="3"/>
  <c r="F1850" i="3"/>
  <c r="F1804" i="3"/>
  <c r="F1758" i="3"/>
  <c r="F3087" i="3"/>
  <c r="F2726" i="3"/>
  <c r="F376" i="3"/>
  <c r="F330" i="3"/>
  <c r="F277" i="3"/>
  <c r="F231" i="3"/>
  <c r="F185" i="3"/>
  <c r="F139" i="3"/>
  <c r="F4192" i="3"/>
  <c r="F4139" i="3"/>
  <c r="F4093" i="3"/>
  <c r="F4047" i="3"/>
  <c r="F3994" i="3"/>
  <c r="F3948" i="3"/>
  <c r="F3902" i="3"/>
  <c r="F3856" i="3"/>
  <c r="F3803" i="3"/>
  <c r="F4205" i="3"/>
  <c r="F4163" i="3"/>
  <c r="F4121" i="3"/>
  <c r="F4079" i="3"/>
  <c r="F4037" i="3"/>
  <c r="F3995" i="3"/>
  <c r="F3953" i="3"/>
  <c r="F3911" i="3"/>
  <c r="F3869" i="3"/>
  <c r="F3827" i="3"/>
  <c r="F3785" i="3"/>
  <c r="F4175" i="3"/>
  <c r="F4012" i="3"/>
  <c r="F3836" i="3"/>
  <c r="F3734" i="3"/>
  <c r="F3688" i="3"/>
  <c r="F3635" i="3"/>
  <c r="F3589" i="3"/>
  <c r="F3543" i="3"/>
  <c r="F3490" i="3"/>
  <c r="F4130" i="3"/>
  <c r="F3908" i="3"/>
  <c r="F4202" i="3"/>
  <c r="F4026" i="3"/>
  <c r="F3863" i="3"/>
  <c r="F3743" i="3"/>
  <c r="F3701" i="3"/>
  <c r="F3659" i="3"/>
  <c r="F3617" i="3"/>
  <c r="F3575" i="3"/>
  <c r="F3533" i="3"/>
  <c r="F3491" i="3"/>
  <c r="F3449" i="3"/>
  <c r="F4134" i="3"/>
  <c r="F3961" i="3"/>
  <c r="F4183" i="3"/>
  <c r="F4007" i="3"/>
  <c r="F3844" i="3"/>
  <c r="F3732" i="3"/>
  <c r="F3679" i="3"/>
  <c r="F3633" i="3"/>
  <c r="F3587" i="3"/>
  <c r="F3541" i="3"/>
  <c r="F3488" i="3"/>
  <c r="F3442" i="3"/>
  <c r="F3396" i="3"/>
  <c r="F4076" i="3"/>
  <c r="F3900" i="3"/>
  <c r="F4149" i="3"/>
  <c r="F3848" i="3"/>
  <c r="F3565" i="3"/>
  <c r="F4011" i="3"/>
  <c r="F3504" i="3"/>
  <c r="F3393" i="3"/>
  <c r="F3342" i="3"/>
  <c r="F3300" i="3"/>
  <c r="F3258" i="3"/>
  <c r="F3216" i="3"/>
  <c r="F3174" i="3"/>
  <c r="F3132" i="3"/>
  <c r="F3090" i="3"/>
  <c r="F3048" i="3"/>
  <c r="F4099" i="3"/>
  <c r="F3550" i="3"/>
  <c r="F3737" i="3"/>
  <c r="F3394" i="3"/>
  <c r="F3331" i="3"/>
  <c r="F3278" i="3"/>
  <c r="F3232" i="3"/>
  <c r="F3186" i="3"/>
  <c r="F3133" i="3"/>
  <c r="F3676" i="3"/>
  <c r="F3405" i="3"/>
  <c r="F3561" i="3"/>
  <c r="F3363" i="3"/>
  <c r="F3321" i="3"/>
  <c r="F3279" i="3"/>
  <c r="F3237" i="3"/>
  <c r="F3195" i="3"/>
  <c r="F3153" i="3"/>
  <c r="F3111" i="3"/>
  <c r="F3069" i="3"/>
  <c r="F3969" i="3"/>
  <c r="F3146" i="3"/>
  <c r="F3006" i="3"/>
  <c r="F2964" i="3"/>
  <c r="F2922" i="3"/>
  <c r="F2880" i="3"/>
  <c r="F2838" i="3"/>
  <c r="F2796" i="3"/>
  <c r="F2754" i="3"/>
  <c r="F2712" i="3"/>
  <c r="F2670" i="3"/>
  <c r="F3310" i="3"/>
  <c r="F3741" i="3"/>
  <c r="F3374" i="3"/>
  <c r="F3026" i="3"/>
  <c r="F2980" i="3"/>
  <c r="F2934" i="3"/>
  <c r="F2881" i="3"/>
  <c r="F2835" i="3"/>
  <c r="F2789" i="3"/>
  <c r="F2743" i="3"/>
  <c r="F2690" i="3"/>
  <c r="F2644" i="3"/>
  <c r="F2598" i="3"/>
  <c r="F2545" i="3"/>
  <c r="F3280" i="3"/>
  <c r="F4057" i="3"/>
  <c r="F3184" i="3"/>
  <c r="F3019" i="3"/>
  <c r="F2977" i="3"/>
  <c r="F2935" i="3"/>
  <c r="F2893" i="3"/>
  <c r="F2851" i="3"/>
  <c r="F2809" i="3"/>
  <c r="F2767" i="3"/>
  <c r="F2725" i="3"/>
  <c r="F2683" i="3"/>
  <c r="F2641" i="3"/>
  <c r="F2599" i="3"/>
  <c r="F2557" i="3"/>
  <c r="F3070" i="3"/>
  <c r="F3001" i="3"/>
  <c r="F2627" i="3"/>
  <c r="F2518" i="3"/>
  <c r="F2472" i="3"/>
  <c r="F2419" i="3"/>
  <c r="F2373" i="3"/>
  <c r="F2327" i="3"/>
  <c r="F2281" i="3"/>
  <c r="F2228" i="3"/>
  <c r="F2182" i="3"/>
  <c r="F2136" i="3"/>
  <c r="F2083" i="3"/>
  <c r="F2037" i="3"/>
  <c r="F1991" i="3"/>
  <c r="F1945" i="3"/>
  <c r="F1892" i="3"/>
  <c r="F1846" i="3"/>
  <c r="F1800" i="3"/>
  <c r="F1747" i="3"/>
  <c r="F3064" i="3"/>
  <c r="F2650" i="3"/>
  <c r="F372" i="3"/>
  <c r="F319" i="3"/>
  <c r="F273" i="3"/>
  <c r="F227" i="3"/>
  <c r="F181" i="3"/>
  <c r="F3607" i="3"/>
  <c r="F2711" i="3"/>
  <c r="F2523" i="3"/>
  <c r="F2481" i="3"/>
  <c r="F2439" i="3"/>
  <c r="F2397" i="3"/>
  <c r="F2355" i="3"/>
  <c r="F2313" i="3"/>
  <c r="F2271" i="3"/>
  <c r="F2229" i="3"/>
  <c r="F2187" i="3"/>
  <c r="F2145" i="3"/>
  <c r="F4181" i="3"/>
  <c r="F4135" i="3"/>
  <c r="F4089" i="3"/>
  <c r="F4036" i="3"/>
  <c r="F3990" i="3"/>
  <c r="F3944" i="3"/>
  <c r="F3898" i="3"/>
  <c r="F3845" i="3"/>
  <c r="F3799" i="3"/>
  <c r="F4201" i="3"/>
  <c r="F4159" i="3"/>
  <c r="F4117" i="3"/>
  <c r="F4075" i="3"/>
  <c r="F4033" i="3"/>
  <c r="F3991" i="3"/>
  <c r="F3949" i="3"/>
  <c r="F3907" i="3"/>
  <c r="F3865" i="3"/>
  <c r="F3823" i="3"/>
  <c r="F3781" i="3"/>
  <c r="F4172" i="3"/>
  <c r="F3950" i="3"/>
  <c r="F3774" i="3"/>
  <c r="F3730" i="3"/>
  <c r="F3677" i="3"/>
  <c r="F3631" i="3"/>
  <c r="F3585" i="3"/>
  <c r="F3532" i="3"/>
  <c r="F3486" i="3"/>
  <c r="F4068" i="3"/>
  <c r="F3905" i="3"/>
  <c r="F4199" i="3"/>
  <c r="F4023" i="3"/>
  <c r="F3843" i="3"/>
  <c r="F3739" i="3"/>
  <c r="F3697" i="3"/>
  <c r="F3655" i="3"/>
  <c r="F3613" i="3"/>
  <c r="F3571" i="3"/>
  <c r="F3529" i="3"/>
  <c r="F3487" i="3"/>
  <c r="F3445" i="3"/>
  <c r="F4072" i="3"/>
  <c r="F3909" i="3"/>
  <c r="F4180" i="3"/>
  <c r="F4004" i="3"/>
  <c r="F3782" i="3"/>
  <c r="F3721" i="3"/>
  <c r="F3675" i="3"/>
  <c r="F3629" i="3"/>
  <c r="F3583" i="3"/>
  <c r="F3530" i="3"/>
  <c r="F3484" i="3"/>
  <c r="F3438" i="3"/>
  <c r="F3385" i="3"/>
  <c r="F4073" i="3"/>
  <c r="F3897" i="3"/>
  <c r="F4142" i="3"/>
  <c r="F3793" i="3"/>
  <c r="F3531" i="3"/>
  <c r="F4008" i="3"/>
  <c r="F3477" i="3"/>
  <c r="F3386" i="3"/>
  <c r="F3338" i="3"/>
  <c r="F3296" i="3"/>
  <c r="F3254" i="3"/>
  <c r="F3212" i="3"/>
  <c r="F3170" i="3"/>
  <c r="F3128" i="3"/>
  <c r="F3086" i="3"/>
  <c r="F3044" i="3"/>
  <c r="F4096" i="3"/>
  <c r="F3523" i="3"/>
  <c r="F3630" i="3"/>
  <c r="F3380" i="3"/>
  <c r="F3320" i="3"/>
  <c r="F3274" i="3"/>
  <c r="F3228" i="3"/>
  <c r="F3175" i="3"/>
  <c r="F3129" i="3"/>
  <c r="F3649" i="3"/>
  <c r="F3398" i="3"/>
  <c r="F3554" i="3"/>
  <c r="F3359" i="3"/>
  <c r="F3317" i="3"/>
  <c r="F3275" i="3"/>
  <c r="F3233" i="3"/>
  <c r="F3191" i="3"/>
  <c r="F3149" i="3"/>
  <c r="F3107" i="3"/>
  <c r="F3065" i="3"/>
  <c r="F3966" i="3"/>
  <c r="F3081" i="3"/>
  <c r="F3002" i="3"/>
  <c r="F2960" i="3"/>
  <c r="F2918" i="3"/>
  <c r="F2876" i="3"/>
  <c r="F2834" i="3"/>
  <c r="F2792" i="3"/>
  <c r="F2750" i="3"/>
  <c r="F2708" i="3"/>
  <c r="F2666" i="3"/>
  <c r="F3234" i="3"/>
  <c r="F3687" i="3"/>
  <c r="F3322" i="3"/>
  <c r="F3022" i="3"/>
  <c r="F2976" i="3"/>
  <c r="F2923" i="3"/>
  <c r="F2877" i="3"/>
  <c r="F2831" i="3"/>
  <c r="F2785" i="3"/>
  <c r="F2732" i="3"/>
  <c r="F2686" i="3"/>
  <c r="F2640" i="3"/>
  <c r="F2587" i="3"/>
  <c r="F4077" i="3"/>
  <c r="F3253" i="3"/>
  <c r="F4054" i="3"/>
  <c r="F3108" i="3"/>
  <c r="F3015" i="3"/>
  <c r="F2973" i="3"/>
  <c r="F2931" i="3"/>
  <c r="F2889" i="3"/>
  <c r="F2847" i="3"/>
  <c r="F2805" i="3"/>
  <c r="F2763" i="3"/>
  <c r="F2721" i="3"/>
  <c r="F2679" i="3"/>
  <c r="F2637" i="3"/>
  <c r="F2595" i="3"/>
  <c r="F3378" i="3"/>
  <c r="F3041" i="3"/>
  <c r="F2974" i="3"/>
  <c r="F2624" i="3"/>
  <c r="F2514" i="3"/>
  <c r="F2461" i="3"/>
  <c r="F2415" i="3"/>
  <c r="F2369" i="3"/>
  <c r="F2323" i="3"/>
  <c r="F2270" i="3"/>
  <c r="F2224" i="3"/>
  <c r="F2178" i="3"/>
  <c r="F2125" i="3"/>
  <c r="F2079" i="3"/>
  <c r="F2033" i="3"/>
  <c r="F1987" i="3"/>
  <c r="F1934" i="3"/>
  <c r="F1888" i="3"/>
  <c r="F1842" i="3"/>
  <c r="F1789" i="3"/>
  <c r="F1743" i="3"/>
  <c r="F2986" i="3"/>
  <c r="F2647" i="3"/>
  <c r="F361" i="3"/>
  <c r="F315" i="3"/>
  <c r="F269" i="3"/>
  <c r="F223" i="3"/>
  <c r="F170" i="3"/>
  <c r="F3154" i="3"/>
  <c r="F2684" i="3"/>
  <c r="F2519" i="3"/>
  <c r="F2477" i="3"/>
  <c r="F2435" i="3"/>
  <c r="F2393" i="3"/>
  <c r="F2351" i="3"/>
  <c r="F2309" i="3"/>
  <c r="F2267" i="3"/>
  <c r="F2225" i="3"/>
  <c r="F2183" i="3"/>
  <c r="F2141" i="3"/>
  <c r="F2099" i="3"/>
  <c r="F4177" i="3"/>
  <c r="F4131" i="3"/>
  <c r="F4078" i="3"/>
  <c r="F4032" i="3"/>
  <c r="F3986" i="3"/>
  <c r="F3940" i="3"/>
  <c r="F3887" i="3"/>
  <c r="F3841" i="3"/>
  <c r="F3795" i="3"/>
  <c r="F4197" i="3"/>
  <c r="F4155" i="3"/>
  <c r="F4113" i="3"/>
  <c r="F4071" i="3"/>
  <c r="F4029" i="3"/>
  <c r="F3987" i="3"/>
  <c r="F3945" i="3"/>
  <c r="F3903" i="3"/>
  <c r="F3861" i="3"/>
  <c r="F3819" i="3"/>
  <c r="F3777" i="3"/>
  <c r="F4110" i="3"/>
  <c r="F3947" i="3"/>
  <c r="F3771" i="3"/>
  <c r="F3719" i="3"/>
  <c r="F3673" i="3"/>
  <c r="F3627" i="3"/>
  <c r="F3574" i="3"/>
  <c r="F3528" i="3"/>
  <c r="F3482" i="3"/>
  <c r="F4065" i="3"/>
  <c r="F3885" i="3"/>
  <c r="F4179" i="3"/>
  <c r="F4016" i="3"/>
  <c r="F3840" i="3"/>
  <c r="F3735" i="3"/>
  <c r="F3693" i="3"/>
  <c r="F3651" i="3"/>
  <c r="F3609" i="3"/>
  <c r="F3567" i="3"/>
  <c r="F3525" i="3"/>
  <c r="F3483" i="3"/>
  <c r="F3441" i="3"/>
  <c r="F4069" i="3"/>
  <c r="F3889" i="3"/>
  <c r="F4118" i="3"/>
  <c r="F3942" i="3"/>
  <c r="F3779" i="3"/>
  <c r="F3717" i="3"/>
  <c r="F3671" i="3"/>
  <c r="F3625" i="3"/>
  <c r="F3572" i="3"/>
  <c r="F3526" i="3"/>
  <c r="F3480" i="3"/>
  <c r="F3427" i="3"/>
  <c r="F3381" i="3"/>
  <c r="F4053" i="3"/>
  <c r="F3890" i="3"/>
  <c r="F4034" i="3"/>
  <c r="F3763" i="3"/>
  <c r="F3421" i="3"/>
  <c r="F3923" i="3"/>
  <c r="F3470" i="3"/>
  <c r="F3379" i="3"/>
  <c r="F3334" i="3"/>
  <c r="F3292" i="3"/>
  <c r="F3250" i="3"/>
  <c r="F3208" i="3"/>
  <c r="F3166" i="3"/>
  <c r="F3124" i="3"/>
  <c r="F3082" i="3"/>
  <c r="F3040" i="3"/>
  <c r="F3835" i="3"/>
  <c r="F3489" i="3"/>
  <c r="F3603" i="3"/>
  <c r="F3362" i="3"/>
  <c r="F3316" i="3"/>
  <c r="F3270" i="3"/>
  <c r="F3217" i="3"/>
  <c r="F3171" i="3"/>
  <c r="F3125" i="3"/>
  <c r="F3615" i="3"/>
  <c r="F3384" i="3"/>
  <c r="F3527" i="3"/>
  <c r="F3355" i="3"/>
  <c r="F3313" i="3"/>
  <c r="F3271" i="3"/>
  <c r="F3229" i="3"/>
  <c r="F3187" i="3"/>
  <c r="F3145" i="3"/>
  <c r="F3103" i="3"/>
  <c r="F3061" i="3"/>
  <c r="F3447" i="3"/>
  <c r="F3068" i="3"/>
  <c r="F2998" i="3"/>
  <c r="F2956" i="3"/>
  <c r="F2914" i="3"/>
  <c r="F2872" i="3"/>
  <c r="F2830" i="3"/>
  <c r="F2788" i="3"/>
  <c r="F2746" i="3"/>
  <c r="F2704" i="3"/>
  <c r="F2662" i="3"/>
  <c r="F3207" i="3"/>
  <c r="F3680" i="3"/>
  <c r="F3295" i="3"/>
  <c r="F3018" i="3"/>
  <c r="F2965" i="3"/>
  <c r="F2919" i="3"/>
  <c r="F2873" i="3"/>
  <c r="F2827" i="3"/>
  <c r="F2774" i="3"/>
  <c r="F2728" i="3"/>
  <c r="F2682" i="3"/>
  <c r="F2629" i="3"/>
  <c r="F2583" i="3"/>
  <c r="F3904" i="3"/>
  <c r="F3226" i="3"/>
  <c r="F3881" i="3"/>
  <c r="F3102" i="3"/>
  <c r="F3008" i="3"/>
  <c r="F2966" i="3"/>
  <c r="F2924" i="3"/>
  <c r="F2882" i="3"/>
  <c r="F2840" i="3"/>
  <c r="F2798" i="3"/>
  <c r="F2756" i="3"/>
  <c r="F2714" i="3"/>
  <c r="F2672" i="3"/>
  <c r="F2630" i="3"/>
  <c r="F2588" i="3"/>
  <c r="F3299" i="3"/>
  <c r="F3546" i="3"/>
  <c r="F2898" i="3"/>
  <c r="F2604" i="3"/>
  <c r="F2503" i="3"/>
  <c r="F2457" i="3"/>
  <c r="F2411" i="3"/>
  <c r="F2365" i="3"/>
  <c r="F2312" i="3"/>
  <c r="F2266" i="3"/>
  <c r="F2220" i="3"/>
  <c r="F2167" i="3"/>
  <c r="F2121" i="3"/>
  <c r="F2075" i="3"/>
  <c r="F2029" i="3"/>
  <c r="F1976" i="3"/>
  <c r="F1930" i="3"/>
  <c r="F1884" i="3"/>
  <c r="F1831" i="3"/>
  <c r="F1785" i="3"/>
  <c r="F1739" i="3"/>
  <c r="F2959" i="3"/>
  <c r="F2585" i="3"/>
  <c r="F357" i="3"/>
  <c r="F311" i="3"/>
  <c r="F265" i="3"/>
  <c r="F212" i="3"/>
  <c r="F166" i="3"/>
  <c r="F3020" i="3"/>
  <c r="F4173" i="3"/>
  <c r="F3982" i="3"/>
  <c r="F3784" i="3"/>
  <c r="F4067" i="3"/>
  <c r="F3899" i="3"/>
  <c r="F4107" i="3"/>
  <c r="F3669" i="3"/>
  <c r="F3478" i="3"/>
  <c r="F4003" i="3"/>
  <c r="F3647" i="3"/>
  <c r="F3479" i="3"/>
  <c r="F4115" i="3"/>
  <c r="F3667" i="3"/>
  <c r="F3469" i="3"/>
  <c r="F3877" i="3"/>
  <c r="F3920" i="3"/>
  <c r="F3288" i="3"/>
  <c r="F3120" i="3"/>
  <c r="F3458" i="3"/>
  <c r="F3259" i="3"/>
  <c r="F3542" i="3"/>
  <c r="F3309" i="3"/>
  <c r="F3141" i="3"/>
  <c r="F3039" i="3"/>
  <c r="F2868" i="3"/>
  <c r="F2700" i="3"/>
  <c r="F3268" i="3"/>
  <c r="F2869" i="3"/>
  <c r="F2671" i="3"/>
  <c r="F3150" i="3"/>
  <c r="F2962" i="3"/>
  <c r="F2794" i="3"/>
  <c r="F2626" i="3"/>
  <c r="F2871" i="3"/>
  <c r="F2407" i="3"/>
  <c r="F2262" i="3"/>
  <c r="F2163" i="3"/>
  <c r="F2071" i="3"/>
  <c r="F1972" i="3"/>
  <c r="F1873" i="3"/>
  <c r="F1781" i="3"/>
  <c r="F2932" i="3"/>
  <c r="F353" i="3"/>
  <c r="F254" i="3"/>
  <c r="F162" i="3"/>
  <c r="F2787" i="3"/>
  <c r="F2511" i="3"/>
  <c r="F2458" i="3"/>
  <c r="F2408" i="3"/>
  <c r="F2343" i="3"/>
  <c r="F2290" i="3"/>
  <c r="F2240" i="3"/>
  <c r="F2175" i="3"/>
  <c r="F2122" i="3"/>
  <c r="F2076" i="3"/>
  <c r="F2034" i="3"/>
  <c r="F1992" i="3"/>
  <c r="F1950" i="3"/>
  <c r="F1908" i="3"/>
  <c r="F1866" i="3"/>
  <c r="F1824" i="3"/>
  <c r="F1782" i="3"/>
  <c r="F1740" i="3"/>
  <c r="F3100" i="3"/>
  <c r="F2669" i="3"/>
  <c r="F377" i="3"/>
  <c r="F335" i="3"/>
  <c r="F293" i="3"/>
  <c r="F251" i="3"/>
  <c r="F209" i="3"/>
  <c r="F167" i="3"/>
  <c r="F3989" i="3"/>
  <c r="F2806" i="3"/>
  <c r="F2539" i="3"/>
  <c r="F2493" i="3"/>
  <c r="F2440" i="3"/>
  <c r="F2394" i="3"/>
  <c r="F2348" i="3"/>
  <c r="F2302" i="3"/>
  <c r="F2249" i="3"/>
  <c r="F2203" i="3"/>
  <c r="F2157" i="3"/>
  <c r="F2104" i="3"/>
  <c r="F2058" i="3"/>
  <c r="F2012" i="3"/>
  <c r="F1966" i="3"/>
  <c r="F1913" i="3"/>
  <c r="F1867" i="3"/>
  <c r="F1821" i="3"/>
  <c r="F1768" i="3"/>
  <c r="F1722" i="3"/>
  <c r="F1676" i="3"/>
  <c r="F3485" i="3"/>
  <c r="F2734" i="3"/>
  <c r="F2555" i="3"/>
  <c r="F348" i="3"/>
  <c r="F306" i="3"/>
  <c r="F264" i="3"/>
  <c r="F222" i="3"/>
  <c r="F180" i="3"/>
  <c r="F2577" i="3"/>
  <c r="F2357" i="3"/>
  <c r="F2021" i="3"/>
  <c r="F1694" i="3"/>
  <c r="F225" i="3"/>
  <c r="F99" i="3"/>
  <c r="F2818" i="3"/>
  <c r="F2376" i="3"/>
  <c r="F2040" i="3"/>
  <c r="F1719" i="3"/>
  <c r="F1619" i="3"/>
  <c r="F1573" i="3"/>
  <c r="F1527" i="3"/>
  <c r="F4162" i="3"/>
  <c r="F3971" i="3"/>
  <c r="F3780" i="3"/>
  <c r="F4056" i="3"/>
  <c r="F3888" i="3"/>
  <c r="F4100" i="3"/>
  <c r="F3658" i="3"/>
  <c r="F3467" i="3"/>
  <c r="F3951" i="3"/>
  <c r="F3636" i="3"/>
  <c r="F3468" i="3"/>
  <c r="F4095" i="3"/>
  <c r="F3656" i="3"/>
  <c r="F3465" i="3"/>
  <c r="F3825" i="3"/>
  <c r="F3672" i="3"/>
  <c r="F3281" i="3"/>
  <c r="F3113" i="3"/>
  <c r="F3422" i="3"/>
  <c r="F3255" i="3"/>
  <c r="F3508" i="3"/>
  <c r="F3302" i="3"/>
  <c r="F3134" i="3"/>
  <c r="F3029" i="3"/>
  <c r="F2861" i="3"/>
  <c r="F2693" i="3"/>
  <c r="F3192" i="3"/>
  <c r="F2858" i="3"/>
  <c r="F2667" i="3"/>
  <c r="F3123" i="3"/>
  <c r="F2958" i="3"/>
  <c r="F2790" i="3"/>
  <c r="F2622" i="3"/>
  <c r="F2795" i="3"/>
  <c r="F2396" i="3"/>
  <c r="F2251" i="3"/>
  <c r="F2159" i="3"/>
  <c r="F2060" i="3"/>
  <c r="F1968" i="3"/>
  <c r="F1869" i="3"/>
  <c r="F1777" i="3"/>
  <c r="F2856" i="3"/>
  <c r="F349" i="3"/>
  <c r="F250" i="3"/>
  <c r="F151" i="3"/>
  <c r="F2628" i="3"/>
  <c r="F2504" i="3"/>
  <c r="F2454" i="3"/>
  <c r="F2389" i="3"/>
  <c r="F2336" i="3"/>
  <c r="F2286" i="3"/>
  <c r="F2221" i="3"/>
  <c r="F2168" i="3"/>
  <c r="F2118" i="3"/>
  <c r="F2072" i="3"/>
  <c r="F2030" i="3"/>
  <c r="F1988" i="3"/>
  <c r="F1946" i="3"/>
  <c r="F1904" i="3"/>
  <c r="F1862" i="3"/>
  <c r="F1820" i="3"/>
  <c r="F1778" i="3"/>
  <c r="F1736" i="3"/>
  <c r="F3005" i="3"/>
  <c r="F2638" i="3"/>
  <c r="F373" i="3"/>
  <c r="F331" i="3"/>
  <c r="F289" i="3"/>
  <c r="F247" i="3"/>
  <c r="F205" i="3"/>
  <c r="F163" i="3"/>
  <c r="F3714" i="3"/>
  <c r="F2730" i="3"/>
  <c r="F2535" i="3"/>
  <c r="F2482" i="3"/>
  <c r="F2436" i="3"/>
  <c r="F2390" i="3"/>
  <c r="F2344" i="3"/>
  <c r="F2291" i="3"/>
  <c r="F2245" i="3"/>
  <c r="F2199" i="3"/>
  <c r="F2146" i="3"/>
  <c r="F2100" i="3"/>
  <c r="F2054" i="3"/>
  <c r="F2008" i="3"/>
  <c r="F1955" i="3"/>
  <c r="F1909" i="3"/>
  <c r="F1863" i="3"/>
  <c r="F1810" i="3"/>
  <c r="F1764" i="3"/>
  <c r="F1718" i="3"/>
  <c r="F1672" i="3"/>
  <c r="F3257" i="3"/>
  <c r="F2707" i="3"/>
  <c r="F383" i="3"/>
  <c r="F341" i="3"/>
  <c r="F299" i="3"/>
  <c r="F257" i="3"/>
  <c r="F215" i="3"/>
  <c r="F173" i="3"/>
  <c r="F2574" i="3"/>
  <c r="F2330" i="3"/>
  <c r="F1994" i="3"/>
  <c r="F1662" i="3"/>
  <c r="F149" i="3"/>
  <c r="F88" i="3"/>
  <c r="F2688" i="3"/>
  <c r="F2303" i="3"/>
  <c r="F1967" i="3"/>
  <c r="F1705" i="3"/>
  <c r="F1615" i="3"/>
  <c r="F1569" i="3"/>
  <c r="F1516" i="3"/>
  <c r="F1470" i="3"/>
  <c r="F1424" i="3"/>
  <c r="F1378" i="3"/>
  <c r="F1325" i="3"/>
  <c r="F2749" i="3"/>
  <c r="F2315" i="3"/>
  <c r="F1979" i="3"/>
  <c r="F1677" i="3"/>
  <c r="F2395" i="3"/>
  <c r="F2059" i="3"/>
  <c r="F1723" i="3"/>
  <c r="F1631" i="3"/>
  <c r="F1589" i="3"/>
  <c r="F1547" i="3"/>
  <c r="F1505" i="3"/>
  <c r="F1463" i="3"/>
  <c r="F2475" i="3"/>
  <c r="F2139" i="3"/>
  <c r="F1803" i="3"/>
  <c r="F1671" i="3"/>
  <c r="F2776" i="3"/>
  <c r="F2292" i="3"/>
  <c r="F1956" i="3"/>
  <c r="F1650" i="3"/>
  <c r="F1598" i="3"/>
  <c r="F1552" i="3"/>
  <c r="F1506" i="3"/>
  <c r="F1453" i="3"/>
  <c r="F1407" i="3"/>
  <c r="F1361" i="3"/>
  <c r="F1315" i="3"/>
  <c r="F1629" i="3"/>
  <c r="F1383" i="3"/>
  <c r="F1282" i="3"/>
  <c r="F1240" i="3"/>
  <c r="F1198" i="3"/>
  <c r="F1156" i="3"/>
  <c r="F1114" i="3"/>
  <c r="F1072" i="3"/>
  <c r="F1030" i="3"/>
  <c r="F988" i="3"/>
  <c r="F946" i="3"/>
  <c r="F904" i="3"/>
  <c r="F862" i="3"/>
  <c r="F820" i="3"/>
  <c r="F778" i="3"/>
  <c r="F736" i="3"/>
  <c r="F694" i="3"/>
  <c r="F2399" i="3"/>
  <c r="F1902" i="3"/>
  <c r="F1507" i="3"/>
  <c r="F1301" i="3"/>
  <c r="F2623" i="3"/>
  <c r="F1553" i="3"/>
  <c r="F1318" i="3"/>
  <c r="F1256" i="3"/>
  <c r="F1210" i="3"/>
  <c r="F4120" i="3"/>
  <c r="F3929" i="3"/>
  <c r="F4193" i="3"/>
  <c r="F4025" i="3"/>
  <c r="F3857" i="3"/>
  <c r="F3927" i="3"/>
  <c r="F3616" i="3"/>
  <c r="F4058" i="3"/>
  <c r="F3778" i="3"/>
  <c r="F3605" i="3"/>
  <c r="F3437" i="3"/>
  <c r="F3939" i="3"/>
  <c r="F3614" i="3"/>
  <c r="F3423" i="3"/>
  <c r="F4031" i="3"/>
  <c r="F3448" i="3"/>
  <c r="F3246" i="3"/>
  <c r="F3078" i="3"/>
  <c r="F3596" i="3"/>
  <c r="F3213" i="3"/>
  <c r="F3756" i="3"/>
  <c r="F3267" i="3"/>
  <c r="F3099" i="3"/>
  <c r="F2994" i="3"/>
  <c r="F2826" i="3"/>
  <c r="F2658" i="3"/>
  <c r="F3007" i="3"/>
  <c r="F2816" i="3"/>
  <c r="F2625" i="3"/>
  <c r="F3878" i="3"/>
  <c r="F2920" i="3"/>
  <c r="F2752" i="3"/>
  <c r="F2584" i="3"/>
  <c r="F2601" i="3"/>
  <c r="F2354" i="3"/>
  <c r="F2247" i="3"/>
  <c r="F2155" i="3"/>
  <c r="F2056" i="3"/>
  <c r="F1957" i="3"/>
  <c r="F1865" i="3"/>
  <c r="F1766" i="3"/>
  <c r="F2829" i="3"/>
  <c r="F338" i="3"/>
  <c r="F246" i="3"/>
  <c r="F147" i="3"/>
  <c r="F2608" i="3"/>
  <c r="F2500" i="3"/>
  <c r="F2450" i="3"/>
  <c r="F2385" i="3"/>
  <c r="F2332" i="3"/>
  <c r="F2282" i="3"/>
  <c r="F2217" i="3"/>
  <c r="F2164" i="3"/>
  <c r="F2114" i="3"/>
  <c r="F2061" i="3"/>
  <c r="F2019" i="3"/>
  <c r="F1977" i="3"/>
  <c r="F1935" i="3"/>
  <c r="F1893" i="3"/>
  <c r="F1851" i="3"/>
  <c r="F1809" i="3"/>
  <c r="F1767" i="3"/>
  <c r="F1725" i="3"/>
  <c r="F2978" i="3"/>
  <c r="F2586" i="3"/>
  <c r="F369" i="3"/>
  <c r="F327" i="3"/>
  <c r="F285" i="3"/>
  <c r="F243" i="3"/>
  <c r="F201" i="3"/>
  <c r="F159" i="3"/>
  <c r="F3360" i="3"/>
  <c r="F2703" i="3"/>
  <c r="F2524" i="3"/>
  <c r="F2478" i="3"/>
  <c r="F2432" i="3"/>
  <c r="F2386" i="3"/>
  <c r="F2333" i="3"/>
  <c r="F2287" i="3"/>
  <c r="F2241" i="3"/>
  <c r="F2188" i="3"/>
  <c r="F2142" i="3"/>
  <c r="F2096" i="3"/>
  <c r="F2050" i="3"/>
  <c r="F1997" i="3"/>
  <c r="F1951" i="3"/>
  <c r="F1905" i="3"/>
  <c r="F1852" i="3"/>
  <c r="F1806" i="3"/>
  <c r="F1760" i="3"/>
  <c r="F1714" i="3"/>
  <c r="F1661" i="3"/>
  <c r="F3188" i="3"/>
  <c r="F2680" i="3"/>
  <c r="F379" i="3"/>
  <c r="F337" i="3"/>
  <c r="F295" i="3"/>
  <c r="F253" i="3"/>
  <c r="F211" i="3"/>
  <c r="F169" i="3"/>
  <c r="F2567" i="3"/>
  <c r="F2223" i="3"/>
  <c r="F1887" i="3"/>
  <c r="F1655" i="3"/>
  <c r="F130" i="3"/>
  <c r="F84" i="3"/>
  <c r="F2642" i="3"/>
  <c r="F2269" i="3"/>
  <c r="F1933" i="3"/>
  <c r="F1698" i="3"/>
  <c r="F1611" i="3"/>
  <c r="F1558" i="3"/>
  <c r="F1512" i="3"/>
  <c r="F1466" i="3"/>
  <c r="F1420" i="3"/>
  <c r="F1367" i="3"/>
  <c r="F1321" i="3"/>
  <c r="F2554" i="3"/>
  <c r="F2288" i="3"/>
  <c r="F1952" i="3"/>
  <c r="F1663" i="3"/>
  <c r="F2368" i="3"/>
  <c r="F2032" i="3"/>
  <c r="F1720" i="3"/>
  <c r="F1620" i="3"/>
  <c r="F1578" i="3"/>
  <c r="F1536" i="3"/>
  <c r="F1494" i="3"/>
  <c r="F1452" i="3"/>
  <c r="F2448" i="3"/>
  <c r="F2112" i="3"/>
  <c r="F1776" i="3"/>
  <c r="F1664" i="3"/>
  <c r="F2661" i="3"/>
  <c r="F2219" i="3"/>
  <c r="F1883" i="3"/>
  <c r="F1643" i="3"/>
  <c r="F1594" i="3"/>
  <c r="F1548" i="3"/>
  <c r="F1495" i="3"/>
  <c r="F1449" i="3"/>
  <c r="F1403" i="3"/>
  <c r="F1357" i="3"/>
  <c r="F1304" i="3"/>
  <c r="F1622" i="3"/>
  <c r="F1360" i="3"/>
  <c r="F1278" i="3"/>
  <c r="F1236" i="3"/>
  <c r="F1194" i="3"/>
  <c r="F4116" i="3"/>
  <c r="F3925" i="3"/>
  <c r="F4182" i="3"/>
  <c r="F4014" i="3"/>
  <c r="F3846" i="3"/>
  <c r="F3924" i="3"/>
  <c r="F3612" i="3"/>
  <c r="F4045" i="3"/>
  <c r="F3775" i="3"/>
  <c r="F3594" i="3"/>
  <c r="F3426" i="3"/>
  <c r="F3932" i="3"/>
  <c r="F3610" i="3"/>
  <c r="F3419" i="3"/>
  <c r="F3946" i="3"/>
  <c r="F3435" i="3"/>
  <c r="F3239" i="3"/>
  <c r="F3071" i="3"/>
  <c r="F3569" i="3"/>
  <c r="F3209" i="3"/>
  <c r="F3729" i="3"/>
  <c r="F3260" i="3"/>
  <c r="F3092" i="3"/>
  <c r="F2987" i="3"/>
  <c r="F2819" i="3"/>
  <c r="F2651" i="3"/>
  <c r="F3003" i="3"/>
  <c r="F2812" i="3"/>
  <c r="F2621" i="3"/>
  <c r="F3341" i="3"/>
  <c r="F2916" i="3"/>
  <c r="F2748" i="3"/>
  <c r="F2580" i="3"/>
  <c r="F2541" i="3"/>
  <c r="F2350" i="3"/>
  <c r="F2243" i="3"/>
  <c r="F2144" i="3"/>
  <c r="F2052" i="3"/>
  <c r="F1953" i="3"/>
  <c r="F1861" i="3"/>
  <c r="F1762" i="3"/>
  <c r="F2753" i="3"/>
  <c r="F334" i="3"/>
  <c r="F235" i="3"/>
  <c r="F143" i="3"/>
  <c r="F2605" i="3"/>
  <c r="F2496" i="3"/>
  <c r="F2431" i="3"/>
  <c r="F2378" i="3"/>
  <c r="F2328" i="3"/>
  <c r="F2263" i="3"/>
  <c r="F2210" i="3"/>
  <c r="F2160" i="3"/>
  <c r="F2103" i="3"/>
  <c r="F2057" i="3"/>
  <c r="F2015" i="3"/>
  <c r="F1973" i="3"/>
  <c r="F1931" i="3"/>
  <c r="F1889" i="3"/>
  <c r="F1847" i="3"/>
  <c r="F1805" i="3"/>
  <c r="F1763" i="3"/>
  <c r="F1721" i="3"/>
  <c r="F2902" i="3"/>
  <c r="F2566" i="3"/>
  <c r="F362" i="3"/>
  <c r="F320" i="3"/>
  <c r="F278" i="3"/>
  <c r="F236" i="3"/>
  <c r="F194" i="3"/>
  <c r="F152" i="3"/>
  <c r="F3291" i="3"/>
  <c r="F2619" i="3"/>
  <c r="F2520" i="3"/>
  <c r="F2474" i="3"/>
  <c r="F2428" i="3"/>
  <c r="F2375" i="3"/>
  <c r="F2329" i="3"/>
  <c r="F2283" i="3"/>
  <c r="F2230" i="3"/>
  <c r="F2184" i="3"/>
  <c r="F2138" i="3"/>
  <c r="F2092" i="3"/>
  <c r="F2039" i="3"/>
  <c r="F1993" i="3"/>
  <c r="F1947" i="3"/>
  <c r="F1894" i="3"/>
  <c r="F1848" i="3"/>
  <c r="F1802" i="3"/>
  <c r="F1756" i="3"/>
  <c r="F1703" i="3"/>
  <c r="F1657" i="3"/>
  <c r="F3016" i="3"/>
  <c r="F2646" i="3"/>
  <c r="F375" i="3"/>
  <c r="F333" i="3"/>
  <c r="F291" i="3"/>
  <c r="F249" i="3"/>
  <c r="F207" i="3"/>
  <c r="F165" i="3"/>
  <c r="F2532" i="3"/>
  <c r="F2196" i="3"/>
  <c r="F1860" i="3"/>
  <c r="F1641" i="3"/>
  <c r="F126" i="3"/>
  <c r="F80" i="3"/>
  <c r="F2639" i="3"/>
  <c r="F2242" i="3"/>
  <c r="F1906" i="3"/>
  <c r="F1673" i="3"/>
  <c r="F1600" i="3"/>
  <c r="F1554" i="3"/>
  <c r="F1508" i="3"/>
  <c r="F4074" i="3"/>
  <c r="F3883" i="3"/>
  <c r="F4151" i="3"/>
  <c r="F3983" i="3"/>
  <c r="F3815" i="3"/>
  <c r="F3764" i="3"/>
  <c r="F3570" i="3"/>
  <c r="F3882" i="3"/>
  <c r="F3731" i="3"/>
  <c r="F3563" i="3"/>
  <c r="F4049" i="3"/>
  <c r="F3759" i="3"/>
  <c r="F3568" i="3"/>
  <c r="F3377" i="3"/>
  <c r="F3760" i="3"/>
  <c r="F3372" i="3"/>
  <c r="F3204" i="3"/>
  <c r="F3036" i="3"/>
  <c r="F3358" i="3"/>
  <c r="F3167" i="3"/>
  <c r="F3443" i="3"/>
  <c r="F3225" i="3"/>
  <c r="F3057" i="3"/>
  <c r="F2952" i="3"/>
  <c r="F2784" i="3"/>
  <c r="F3131" i="3"/>
  <c r="F2961" i="3"/>
  <c r="F2770" i="3"/>
  <c r="F2579" i="3"/>
  <c r="F3089" i="3"/>
  <c r="F2878" i="3"/>
  <c r="F2710" i="3"/>
  <c r="F3272" i="3"/>
  <c r="F2499" i="3"/>
  <c r="F2308" i="3"/>
  <c r="F2209" i="3"/>
  <c r="F2117" i="3"/>
  <c r="F2018" i="3"/>
  <c r="F1926" i="3"/>
  <c r="F1827" i="3"/>
  <c r="F1735" i="3"/>
  <c r="F2582" i="3"/>
  <c r="F307" i="3"/>
  <c r="F208" i="3"/>
  <c r="F2944" i="3"/>
  <c r="F2542" i="3"/>
  <c r="F2492" i="3"/>
  <c r="F2427" i="3"/>
  <c r="F2374" i="3"/>
  <c r="F2324" i="3"/>
  <c r="F2259" i="3"/>
  <c r="F2206" i="3"/>
  <c r="F2156" i="3"/>
  <c r="F2095" i="3"/>
  <c r="F2053" i="3"/>
  <c r="F2011" i="3"/>
  <c r="F1969" i="3"/>
  <c r="F1927" i="3"/>
  <c r="F1885" i="3"/>
  <c r="F1843" i="3"/>
  <c r="F1801" i="3"/>
  <c r="F1759" i="3"/>
  <c r="F3668" i="3"/>
  <c r="F2875" i="3"/>
  <c r="F2563" i="3"/>
  <c r="F358" i="3"/>
  <c r="F316" i="3"/>
  <c r="F274" i="3"/>
  <c r="F232" i="3"/>
  <c r="F190" i="3"/>
  <c r="F148" i="3"/>
  <c r="F2963" i="3"/>
  <c r="F2616" i="3"/>
  <c r="F2516" i="3"/>
  <c r="F2470" i="3"/>
  <c r="F2417" i="3"/>
  <c r="F2371" i="3"/>
  <c r="F2325" i="3"/>
  <c r="F2272" i="3"/>
  <c r="F2226" i="3"/>
  <c r="F2180" i="3"/>
  <c r="F2134" i="3"/>
  <c r="F2081" i="3"/>
  <c r="F2035" i="3"/>
  <c r="F1989" i="3"/>
  <c r="F1936" i="3"/>
  <c r="F1890" i="3"/>
  <c r="F1844" i="3"/>
  <c r="F1798" i="3"/>
  <c r="F1745" i="3"/>
  <c r="F1699" i="3"/>
  <c r="F1653" i="3"/>
  <c r="F2940" i="3"/>
  <c r="F2643" i="3"/>
  <c r="F371" i="3"/>
  <c r="F329" i="3"/>
  <c r="F287" i="3"/>
  <c r="F245" i="3"/>
  <c r="F203" i="3"/>
  <c r="F161" i="3"/>
  <c r="F2525" i="3"/>
  <c r="F2189" i="3"/>
  <c r="F1853" i="3"/>
  <c r="F382" i="3"/>
  <c r="F122" i="3"/>
  <c r="F76" i="3"/>
  <c r="J76" i="3" s="1"/>
  <c r="F2544" i="3"/>
  <c r="F2208" i="3"/>
  <c r="F1872" i="3"/>
  <c r="F1659" i="3"/>
  <c r="F1596" i="3"/>
  <c r="F1550" i="3"/>
  <c r="F1504" i="3"/>
  <c r="F1451" i="3"/>
  <c r="F1405" i="3"/>
  <c r="F1359" i="3"/>
  <c r="F1306" i="3"/>
  <c r="F2490" i="3"/>
  <c r="F2154" i="3"/>
  <c r="F1818" i="3"/>
  <c r="F3024" i="3"/>
  <c r="F2261" i="3"/>
  <c r="F1925" i="3"/>
  <c r="F1706" i="3"/>
  <c r="F1612" i="3"/>
  <c r="F1570" i="3"/>
  <c r="F1528" i="3"/>
  <c r="F1486" i="3"/>
  <c r="F1444" i="3"/>
  <c r="F2414" i="3"/>
  <c r="F2078" i="3"/>
  <c r="F1742" i="3"/>
  <c r="F317" i="3"/>
  <c r="F2494" i="3"/>
  <c r="F2158" i="3"/>
  <c r="F1822" i="3"/>
  <c r="F1632" i="3"/>
  <c r="F1579" i="3"/>
  <c r="F1533" i="3"/>
  <c r="F1487" i="3"/>
  <c r="F1441" i="3"/>
  <c r="F1388" i="3"/>
  <c r="F1342" i="3"/>
  <c r="F2452" i="3"/>
  <c r="F1488" i="3"/>
  <c r="F1314" i="3"/>
  <c r="F1263" i="3"/>
  <c r="F1221" i="3"/>
  <c r="F1179" i="3"/>
  <c r="F1137" i="3"/>
  <c r="F1095" i="3"/>
  <c r="F1053" i="3"/>
  <c r="F1011" i="3"/>
  <c r="F969" i="3"/>
  <c r="F927" i="3"/>
  <c r="F885" i="3"/>
  <c r="F843" i="3"/>
  <c r="F801" i="3"/>
  <c r="F759" i="3"/>
  <c r="F717" i="3"/>
  <c r="F675" i="3"/>
  <c r="F2231" i="3"/>
  <c r="F1734" i="3"/>
  <c r="F1400" i="3"/>
  <c r="F127" i="3"/>
  <c r="F1654" i="3"/>
  <c r="F1433" i="3"/>
  <c r="F1283" i="3"/>
  <c r="F4070" i="3"/>
  <c r="F3879" i="3"/>
  <c r="F4140" i="3"/>
  <c r="F3972" i="3"/>
  <c r="F3804" i="3"/>
  <c r="F3757" i="3"/>
  <c r="F3566" i="3"/>
  <c r="F3820" i="3"/>
  <c r="F3720" i="3"/>
  <c r="F3552" i="3"/>
  <c r="F4046" i="3"/>
  <c r="F3755" i="3"/>
  <c r="F3564" i="3"/>
  <c r="F3373" i="3"/>
  <c r="F3733" i="3"/>
  <c r="F3365" i="3"/>
  <c r="F3197" i="3"/>
  <c r="F4194" i="3"/>
  <c r="F3354" i="3"/>
  <c r="F3163" i="3"/>
  <c r="F3440" i="3"/>
  <c r="F3218" i="3"/>
  <c r="F3050" i="3"/>
  <c r="F2945" i="3"/>
  <c r="F2777" i="3"/>
  <c r="F3104" i="3"/>
  <c r="F2957" i="3"/>
  <c r="F2766" i="3"/>
  <c r="F2575" i="3"/>
  <c r="F3060" i="3"/>
  <c r="F2874" i="3"/>
  <c r="F2706" i="3"/>
  <c r="F3196" i="3"/>
  <c r="F2495" i="3"/>
  <c r="F2304" i="3"/>
  <c r="F2205" i="3"/>
  <c r="F2113" i="3"/>
  <c r="F2014" i="3"/>
  <c r="F1915" i="3"/>
  <c r="F1823" i="3"/>
  <c r="F1724" i="3"/>
  <c r="F2562" i="3"/>
  <c r="F296" i="3"/>
  <c r="F204" i="3"/>
  <c r="F2917" i="3"/>
  <c r="F2538" i="3"/>
  <c r="F2473" i="3"/>
  <c r="F2420" i="3"/>
  <c r="F2370" i="3"/>
  <c r="F2305" i="3"/>
  <c r="F2252" i="3"/>
  <c r="F2202" i="3"/>
  <c r="F2137" i="3"/>
  <c r="F2091" i="3"/>
  <c r="F2049" i="3"/>
  <c r="F2007" i="3"/>
  <c r="F1965" i="3"/>
  <c r="F1923" i="3"/>
  <c r="F1881" i="3"/>
  <c r="F1839" i="3"/>
  <c r="F1797" i="3"/>
  <c r="F1755" i="3"/>
  <c r="F3653" i="3"/>
  <c r="F2848" i="3"/>
  <c r="F2553" i="3"/>
  <c r="F354" i="3"/>
  <c r="F312" i="3"/>
  <c r="F270" i="3"/>
  <c r="F228" i="3"/>
  <c r="F186" i="3"/>
  <c r="F144" i="3"/>
  <c r="F2936" i="3"/>
  <c r="F2609" i="3"/>
  <c r="F2512" i="3"/>
  <c r="F2459" i="3"/>
  <c r="F2413" i="3"/>
  <c r="F2367" i="3"/>
  <c r="F2314" i="3"/>
  <c r="F2268" i="3"/>
  <c r="F2222" i="3"/>
  <c r="F2176" i="3"/>
  <c r="F2123" i="3"/>
  <c r="F2077" i="3"/>
  <c r="F2031" i="3"/>
  <c r="F1978" i="3"/>
  <c r="F1932" i="3"/>
  <c r="F1886" i="3"/>
  <c r="F1840" i="3"/>
  <c r="F1787" i="3"/>
  <c r="F1741" i="3"/>
  <c r="F1695" i="3"/>
  <c r="F1642" i="3"/>
  <c r="F2913" i="3"/>
  <c r="F2581" i="3"/>
  <c r="F360" i="3"/>
  <c r="F318" i="3"/>
  <c r="F276" i="3"/>
  <c r="F234" i="3"/>
  <c r="F192" i="3"/>
  <c r="F150" i="3"/>
  <c r="F2498" i="3"/>
  <c r="F2162" i="3"/>
  <c r="F1826" i="3"/>
  <c r="F355" i="3"/>
  <c r="F118" i="3"/>
  <c r="F54" i="3"/>
  <c r="F2471" i="3"/>
  <c r="F2135" i="3"/>
  <c r="F1799" i="3"/>
  <c r="F1652" i="3"/>
  <c r="F1592" i="3"/>
  <c r="F1546" i="3"/>
  <c r="F1493" i="3"/>
  <c r="F1447" i="3"/>
  <c r="F1401" i="3"/>
  <c r="F1348" i="3"/>
  <c r="F1302" i="3"/>
  <c r="F2483" i="3"/>
  <c r="F2147" i="3"/>
  <c r="F1811" i="3"/>
  <c r="F2955" i="3"/>
  <c r="F2227" i="3"/>
  <c r="F1891" i="3"/>
  <c r="F1681" i="3"/>
  <c r="F1608" i="3"/>
  <c r="F1566" i="3"/>
  <c r="F1524" i="3"/>
  <c r="F1482" i="3"/>
  <c r="F3816" i="3"/>
  <c r="F2307" i="3"/>
  <c r="F1971" i="3"/>
  <c r="F1717" i="3"/>
  <c r="F290" i="3"/>
  <c r="F2460" i="3"/>
  <c r="F2124" i="3"/>
  <c r="F1788" i="3"/>
  <c r="F1621" i="3"/>
  <c r="F1575" i="3"/>
  <c r="F1529" i="3"/>
  <c r="F1483" i="3"/>
  <c r="F1430" i="3"/>
  <c r="F1384" i="3"/>
  <c r="F1338" i="3"/>
  <c r="F2284" i="3"/>
  <c r="F1461" i="3"/>
  <c r="F1307" i="3"/>
  <c r="F1259" i="3"/>
  <c r="F1217" i="3"/>
  <c r="F1175" i="3"/>
  <c r="F4028" i="3"/>
  <c r="F3773" i="3"/>
  <c r="F3689" i="3"/>
  <c r="F3522" i="3"/>
  <c r="F3162" i="3"/>
  <c r="F3351" i="3"/>
  <c r="F2742" i="3"/>
  <c r="F3901" i="3"/>
  <c r="F3399" i="3"/>
  <c r="F2102" i="3"/>
  <c r="F3420" i="3"/>
  <c r="F2890" i="3"/>
  <c r="F2366" i="3"/>
  <c r="F2133" i="3"/>
  <c r="F1958" i="3"/>
  <c r="F1790" i="3"/>
  <c r="F2546" i="3"/>
  <c r="F224" i="3"/>
  <c r="F2596" i="3"/>
  <c r="F2356" i="3"/>
  <c r="F2165" i="3"/>
  <c r="F1974" i="3"/>
  <c r="F1783" i="3"/>
  <c r="F2837" i="3"/>
  <c r="F272" i="3"/>
  <c r="F2391" i="3"/>
  <c r="F107" i="3"/>
  <c r="F1765" i="3"/>
  <c r="F1489" i="3"/>
  <c r="F1390" i="3"/>
  <c r="F2894" i="3"/>
  <c r="F2120" i="3"/>
  <c r="F2536" i="3"/>
  <c r="F1864" i="3"/>
  <c r="F1601" i="3"/>
  <c r="F1517" i="3"/>
  <c r="F3813" i="3"/>
  <c r="F1944" i="3"/>
  <c r="F214" i="3"/>
  <c r="F2051" i="3"/>
  <c r="F1617" i="3"/>
  <c r="F1525" i="3"/>
  <c r="F1426" i="3"/>
  <c r="F1327" i="3"/>
  <c r="F1454" i="3"/>
  <c r="F1255" i="3"/>
  <c r="F1171" i="3"/>
  <c r="F1118" i="3"/>
  <c r="F1064" i="3"/>
  <c r="F1003" i="3"/>
  <c r="F950" i="3"/>
  <c r="F896" i="3"/>
  <c r="F835" i="3"/>
  <c r="F782" i="3"/>
  <c r="F728" i="3"/>
  <c r="F667" i="3"/>
  <c r="F2009" i="3"/>
  <c r="F1423" i="3"/>
  <c r="F106" i="3"/>
  <c r="F1580" i="3"/>
  <c r="F1294" i="3"/>
  <c r="F1233" i="3"/>
  <c r="F1176" i="3"/>
  <c r="F1130" i="3"/>
  <c r="F1084" i="3"/>
  <c r="F1031" i="3"/>
  <c r="F985" i="3"/>
  <c r="F939" i="3"/>
  <c r="F886" i="3"/>
  <c r="F840" i="3"/>
  <c r="F794" i="3"/>
  <c r="F748" i="3"/>
  <c r="F695" i="3"/>
  <c r="F649" i="3"/>
  <c r="F603" i="3"/>
  <c r="F550" i="3"/>
  <c r="F2600" i="3"/>
  <c r="F1427" i="3"/>
  <c r="F309" i="3"/>
  <c r="F75" i="3"/>
  <c r="F2097" i="3"/>
  <c r="F1572" i="3"/>
  <c r="F1345" i="3"/>
  <c r="F1265" i="3"/>
  <c r="F1223" i="3"/>
  <c r="F1181" i="3"/>
  <c r="F1139" i="3"/>
  <c r="F1097" i="3"/>
  <c r="F1055" i="3"/>
  <c r="F1013" i="3"/>
  <c r="F971" i="3"/>
  <c r="F929" i="3"/>
  <c r="F887" i="3"/>
  <c r="F845" i="3"/>
  <c r="F803" i="3"/>
  <c r="F761" i="3"/>
  <c r="F719" i="3"/>
  <c r="F677" i="3"/>
  <c r="F635" i="3"/>
  <c r="F593" i="3"/>
  <c r="F551" i="3"/>
  <c r="F1868" i="3"/>
  <c r="F1408" i="3"/>
  <c r="F244" i="3"/>
  <c r="F2997" i="3"/>
  <c r="F1419" i="3"/>
  <c r="F1379" i="3"/>
  <c r="F1155" i="3"/>
  <c r="F792" i="3"/>
  <c r="F541" i="3"/>
  <c r="F478" i="3"/>
  <c r="F436" i="3"/>
  <c r="F394" i="3"/>
  <c r="F1243" i="3"/>
  <c r="F880" i="3"/>
  <c r="F587" i="3"/>
  <c r="F131" i="3"/>
  <c r="F1174" i="3"/>
  <c r="F811" i="3"/>
  <c r="F524" i="3"/>
  <c r="F475" i="3"/>
  <c r="F422" i="3"/>
  <c r="F340" i="3"/>
  <c r="F1159" i="3"/>
  <c r="F796" i="3"/>
  <c r="F571" i="3"/>
  <c r="F63" i="3"/>
  <c r="F987" i="3"/>
  <c r="F621" i="3"/>
  <c r="F503" i="3"/>
  <c r="F461" i="3"/>
  <c r="F419" i="3"/>
  <c r="F271" i="3"/>
  <c r="F1700" i="3"/>
  <c r="F1021" i="3"/>
  <c r="F647" i="3"/>
  <c r="F374" i="3"/>
  <c r="F1212" i="3"/>
  <c r="F800" i="3"/>
  <c r="F540" i="3"/>
  <c r="F477" i="3"/>
  <c r="F424" i="3"/>
  <c r="F124" i="3"/>
  <c r="F1197" i="3"/>
  <c r="F834" i="3"/>
  <c r="F560" i="3"/>
  <c r="F65" i="3"/>
  <c r="F4024" i="3"/>
  <c r="F3762" i="3"/>
  <c r="F3678" i="3"/>
  <c r="F3511" i="3"/>
  <c r="F3155" i="3"/>
  <c r="F3344" i="3"/>
  <c r="F2735" i="3"/>
  <c r="F3634" i="3"/>
  <c r="F3333" i="3"/>
  <c r="F2098" i="3"/>
  <c r="F3417" i="3"/>
  <c r="F2814" i="3"/>
  <c r="F2347" i="3"/>
  <c r="F2126" i="3"/>
  <c r="F1954" i="3"/>
  <c r="F1786" i="3"/>
  <c r="F381" i="3"/>
  <c r="F213" i="3"/>
  <c r="F2543" i="3"/>
  <c r="F2352" i="3"/>
  <c r="F2161" i="3"/>
  <c r="F1970" i="3"/>
  <c r="F1779" i="3"/>
  <c r="F2810" i="3"/>
  <c r="F268" i="3"/>
  <c r="F2364" i="3"/>
  <c r="F103" i="3"/>
  <c r="F1738" i="3"/>
  <c r="F1485" i="3"/>
  <c r="F1386" i="3"/>
  <c r="F2879" i="3"/>
  <c r="F2013" i="3"/>
  <c r="F2502" i="3"/>
  <c r="F1830" i="3"/>
  <c r="F1597" i="3"/>
  <c r="F1513" i="3"/>
  <c r="F3806" i="3"/>
  <c r="F1937" i="3"/>
  <c r="F3045" i="3"/>
  <c r="F2017" i="3"/>
  <c r="F1613" i="3"/>
  <c r="F1514" i="3"/>
  <c r="F1422" i="3"/>
  <c r="F1323" i="3"/>
  <c r="F1429" i="3"/>
  <c r="F1251" i="3"/>
  <c r="F1167" i="3"/>
  <c r="F1110" i="3"/>
  <c r="F1049" i="3"/>
  <c r="F999" i="3"/>
  <c r="F942" i="3"/>
  <c r="F881" i="3"/>
  <c r="F831" i="3"/>
  <c r="F774" i="3"/>
  <c r="F713" i="3"/>
  <c r="F2513" i="3"/>
  <c r="F1895" i="3"/>
  <c r="F1377" i="3"/>
  <c r="F81" i="3"/>
  <c r="F1446" i="3"/>
  <c r="F1279" i="3"/>
  <c r="F1222" i="3"/>
  <c r="F1172" i="3"/>
  <c r="F1126" i="3"/>
  <c r="F1073" i="3"/>
  <c r="F1027" i="3"/>
  <c r="F981" i="3"/>
  <c r="F928" i="3"/>
  <c r="F882" i="3"/>
  <c r="F836" i="3"/>
  <c r="F790" i="3"/>
  <c r="F737" i="3"/>
  <c r="F691" i="3"/>
  <c r="F645" i="3"/>
  <c r="F592" i="3"/>
  <c r="F546" i="3"/>
  <c r="F2597" i="3"/>
  <c r="F1404" i="3"/>
  <c r="F267" i="3"/>
  <c r="F2479" i="3"/>
  <c r="F2082" i="3"/>
  <c r="F1545" i="3"/>
  <c r="F1322" i="3"/>
  <c r="F1261" i="3"/>
  <c r="F1219" i="3"/>
  <c r="F1177" i="3"/>
  <c r="F1135" i="3"/>
  <c r="F1093" i="3"/>
  <c r="F1051" i="3"/>
  <c r="F1009" i="3"/>
  <c r="F967" i="3"/>
  <c r="F925" i="3"/>
  <c r="F883" i="3"/>
  <c r="F841" i="3"/>
  <c r="F799" i="3"/>
  <c r="F757" i="3"/>
  <c r="F715" i="3"/>
  <c r="F673" i="3"/>
  <c r="F631" i="3"/>
  <c r="F589" i="3"/>
  <c r="F547" i="3"/>
  <c r="F1658" i="3"/>
  <c r="F1385" i="3"/>
  <c r="F187" i="3"/>
  <c r="F2982" i="3"/>
  <c r="F1412" i="3"/>
  <c r="F1356" i="3"/>
  <c r="F1128" i="3"/>
  <c r="F716" i="3"/>
  <c r="F516" i="3"/>
  <c r="F474" i="3"/>
  <c r="F432" i="3"/>
  <c r="F390" i="3"/>
  <c r="F1216" i="3"/>
  <c r="F853" i="3"/>
  <c r="F567" i="3"/>
  <c r="F119" i="3"/>
  <c r="F1147" i="3"/>
  <c r="F735" i="3"/>
  <c r="F517" i="3"/>
  <c r="F464" i="3"/>
  <c r="F418" i="3"/>
  <c r="F206" i="3"/>
  <c r="F1132" i="3"/>
  <c r="F769" i="3"/>
  <c r="F568" i="3"/>
  <c r="F59" i="3"/>
  <c r="F960" i="3"/>
  <c r="F614" i="3"/>
  <c r="F499" i="3"/>
  <c r="F457" i="3"/>
  <c r="F415" i="3"/>
  <c r="F256" i="3"/>
  <c r="F1697" i="3"/>
  <c r="F945" i="3"/>
  <c r="F644" i="3"/>
  <c r="F248" i="3"/>
  <c r="F1136" i="3"/>
  <c r="F773" i="3"/>
  <c r="F526" i="3"/>
  <c r="F466" i="3"/>
  <c r="F420" i="3"/>
  <c r="F101" i="3"/>
  <c r="F1170" i="3"/>
  <c r="F758" i="3"/>
  <c r="F537" i="3"/>
  <c r="F61" i="3"/>
  <c r="F3837" i="3"/>
  <c r="F3715" i="3"/>
  <c r="F3521" i="3"/>
  <c r="F4050" i="3"/>
  <c r="F3752" i="3"/>
  <c r="F3183" i="3"/>
  <c r="F3573" i="3"/>
  <c r="F3004" i="3"/>
  <c r="F2453" i="3"/>
  <c r="F2010" i="3"/>
  <c r="F2559" i="3"/>
  <c r="F2534" i="3"/>
  <c r="F2301" i="3"/>
  <c r="F2084" i="3"/>
  <c r="F1916" i="3"/>
  <c r="F1748" i="3"/>
  <c r="F350" i="3"/>
  <c r="F182" i="3"/>
  <c r="F2501" i="3"/>
  <c r="F2310" i="3"/>
  <c r="F2119" i="3"/>
  <c r="F1928" i="3"/>
  <c r="F1737" i="3"/>
  <c r="F2578" i="3"/>
  <c r="F230" i="3"/>
  <c r="F2055" i="3"/>
  <c r="F3127" i="3"/>
  <c r="F1634" i="3"/>
  <c r="F1474" i="3"/>
  <c r="F1382" i="3"/>
  <c r="F2764" i="3"/>
  <c r="F1986" i="3"/>
  <c r="F2429" i="3"/>
  <c r="F1757" i="3"/>
  <c r="F1593" i="3"/>
  <c r="F1509" i="3"/>
  <c r="F3783" i="3"/>
  <c r="F1910" i="3"/>
  <c r="F2791" i="3"/>
  <c r="F1990" i="3"/>
  <c r="F1609" i="3"/>
  <c r="F1510" i="3"/>
  <c r="F1411" i="3"/>
  <c r="F1319" i="3"/>
  <c r="F1406" i="3"/>
  <c r="F1244" i="3"/>
  <c r="F1160" i="3"/>
  <c r="F1106" i="3"/>
  <c r="F1045" i="3"/>
  <c r="F992" i="3"/>
  <c r="F938" i="3"/>
  <c r="F877" i="3"/>
  <c r="F824" i="3"/>
  <c r="F770" i="3"/>
  <c r="F709" i="3"/>
  <c r="F2406" i="3"/>
  <c r="F1841" i="3"/>
  <c r="F1370" i="3"/>
  <c r="F56" i="3"/>
  <c r="F1440" i="3"/>
  <c r="F1275" i="3"/>
  <c r="F1218" i="3"/>
  <c r="F1168" i="3"/>
  <c r="F1115" i="3"/>
  <c r="F1069" i="3"/>
  <c r="F1023" i="3"/>
  <c r="F970" i="3"/>
  <c r="F924" i="3"/>
  <c r="F878" i="3"/>
  <c r="F832" i="3"/>
  <c r="F779" i="3"/>
  <c r="F733" i="3"/>
  <c r="F687" i="3"/>
  <c r="F634" i="3"/>
  <c r="F588" i="3"/>
  <c r="F542" i="3"/>
  <c r="F1693" i="3"/>
  <c r="F1381" i="3"/>
  <c r="F168" i="3"/>
  <c r="F2433" i="3"/>
  <c r="F1975" i="3"/>
  <c r="F1538" i="3"/>
  <c r="F1299" i="3"/>
  <c r="F1257" i="3"/>
  <c r="F1215" i="3"/>
  <c r="F1173" i="3"/>
  <c r="F1131" i="3"/>
  <c r="F1089" i="3"/>
  <c r="F1047" i="3"/>
  <c r="F1005" i="3"/>
  <c r="F963" i="3"/>
  <c r="F921" i="3"/>
  <c r="F879" i="3"/>
  <c r="F837" i="3"/>
  <c r="F795" i="3"/>
  <c r="F753" i="3"/>
  <c r="F711" i="3"/>
  <c r="F669" i="3"/>
  <c r="F627" i="3"/>
  <c r="F585" i="3"/>
  <c r="F543" i="3"/>
  <c r="F1618" i="3"/>
  <c r="F1362" i="3"/>
  <c r="F160" i="3"/>
  <c r="F1679" i="3"/>
  <c r="F1389" i="3"/>
  <c r="F1349" i="3"/>
  <c r="F1052" i="3"/>
  <c r="F689" i="3"/>
  <c r="F509" i="3"/>
  <c r="F467" i="3"/>
  <c r="F425" i="3"/>
  <c r="F172" i="3"/>
  <c r="F1189" i="3"/>
  <c r="F777" i="3"/>
  <c r="F564" i="3"/>
  <c r="F86" i="3"/>
  <c r="F1071" i="3"/>
  <c r="F708" i="3"/>
  <c r="F506" i="3"/>
  <c r="F460" i="3"/>
  <c r="F414" i="3"/>
  <c r="F109" i="3"/>
  <c r="F1105" i="3"/>
  <c r="F693" i="3"/>
  <c r="F528" i="3"/>
  <c r="F1296" i="3"/>
  <c r="F884" i="3"/>
  <c r="F601" i="3"/>
  <c r="F495" i="3"/>
  <c r="F453" i="3"/>
  <c r="F411" i="3"/>
  <c r="F183" i="3"/>
  <c r="F1281" i="3"/>
  <c r="F918" i="3"/>
  <c r="F582" i="3"/>
  <c r="F210" i="3"/>
  <c r="F1109" i="3"/>
  <c r="F697" i="3"/>
  <c r="F508" i="3"/>
  <c r="F462" i="3"/>
  <c r="F416" i="3"/>
  <c r="F79" i="3"/>
  <c r="F1094" i="3"/>
  <c r="F731" i="3"/>
  <c r="F530" i="3"/>
  <c r="F3330" i="3"/>
  <c r="F3121" i="3"/>
  <c r="F2724" i="3"/>
  <c r="F2668" i="3"/>
  <c r="F2201" i="3"/>
  <c r="F193" i="3"/>
  <c r="F2198" i="3"/>
  <c r="F1832" i="3"/>
  <c r="F2860" i="3"/>
  <c r="F2020" i="3"/>
  <c r="F1638" i="3"/>
  <c r="F2101" i="3"/>
  <c r="F2322" i="3"/>
  <c r="F1551" i="3"/>
  <c r="F2326" i="3"/>
  <c r="F1365" i="3"/>
  <c r="F1129" i="3"/>
  <c r="F908" i="3"/>
  <c r="F686" i="3"/>
  <c r="F233" i="3"/>
  <c r="F1191" i="3"/>
  <c r="F901" i="3"/>
  <c r="F664" i="3"/>
  <c r="F1492" i="3"/>
  <c r="F1761" i="3"/>
  <c r="F1234" i="3"/>
  <c r="F1024" i="3"/>
  <c r="F856" i="3"/>
  <c r="F688" i="3"/>
  <c r="F3826" i="3"/>
  <c r="F3711" i="3"/>
  <c r="F3510" i="3"/>
  <c r="F3988" i="3"/>
  <c r="F3718" i="3"/>
  <c r="F3176" i="3"/>
  <c r="F3519" i="3"/>
  <c r="F3000" i="3"/>
  <c r="F2449" i="3"/>
  <c r="F1999" i="3"/>
  <c r="F380" i="3"/>
  <c r="F2515" i="3"/>
  <c r="F2294" i="3"/>
  <c r="F2080" i="3"/>
  <c r="F1912" i="3"/>
  <c r="F1744" i="3"/>
  <c r="F339" i="3"/>
  <c r="F171" i="3"/>
  <c r="F2497" i="3"/>
  <c r="F2306" i="3"/>
  <c r="F2115" i="3"/>
  <c r="F1924" i="3"/>
  <c r="F1726" i="3"/>
  <c r="F2558" i="3"/>
  <c r="F226" i="3"/>
  <c r="F2028" i="3"/>
  <c r="F3112" i="3"/>
  <c r="F1630" i="3"/>
  <c r="F1462" i="3"/>
  <c r="F1363" i="3"/>
  <c r="F2517" i="3"/>
  <c r="F1845" i="3"/>
  <c r="F2334" i="3"/>
  <c r="F1713" i="3"/>
  <c r="F1574" i="3"/>
  <c r="F1490" i="3"/>
  <c r="F2441" i="3"/>
  <c r="F1769" i="3"/>
  <c r="F2521" i="3"/>
  <c r="F1849" i="3"/>
  <c r="F1590" i="3"/>
  <c r="F1491" i="3"/>
  <c r="F1399" i="3"/>
  <c r="F1300" i="3"/>
  <c r="F1337" i="3"/>
  <c r="F1232" i="3"/>
  <c r="F1152" i="3"/>
  <c r="F1091" i="3"/>
  <c r="F1041" i="3"/>
  <c r="F984" i="3"/>
  <c r="F923" i="3"/>
  <c r="F873" i="3"/>
  <c r="F816" i="3"/>
  <c r="F755" i="3"/>
  <c r="F705" i="3"/>
  <c r="F2345" i="3"/>
  <c r="F1727" i="3"/>
  <c r="F1347" i="3"/>
  <c r="F2620" i="3"/>
  <c r="F1410" i="3"/>
  <c r="F1264" i="3"/>
  <c r="F1214" i="3"/>
  <c r="F1157" i="3"/>
  <c r="F1111" i="3"/>
  <c r="F1065" i="3"/>
  <c r="F1012" i="3"/>
  <c r="F966" i="3"/>
  <c r="F920" i="3"/>
  <c r="F874" i="3"/>
  <c r="F821" i="3"/>
  <c r="F775" i="3"/>
  <c r="F729" i="3"/>
  <c r="F676" i="3"/>
  <c r="F630" i="3"/>
  <c r="F584" i="3"/>
  <c r="F538" i="3"/>
  <c r="F1633" i="3"/>
  <c r="F1358" i="3"/>
  <c r="F128" i="3"/>
  <c r="F2418" i="3"/>
  <c r="F1929" i="3"/>
  <c r="F1511" i="3"/>
  <c r="F1295" i="3"/>
  <c r="F1253" i="3"/>
  <c r="F1211" i="3"/>
  <c r="F1169" i="3"/>
  <c r="F1127" i="3"/>
  <c r="F1085" i="3"/>
  <c r="F1043" i="3"/>
  <c r="F1001" i="3"/>
  <c r="F959" i="3"/>
  <c r="F917" i="3"/>
  <c r="F875" i="3"/>
  <c r="F833" i="3"/>
  <c r="F791" i="3"/>
  <c r="F749" i="3"/>
  <c r="F707" i="3"/>
  <c r="F665" i="3"/>
  <c r="F623" i="3"/>
  <c r="F581" i="3"/>
  <c r="F2921" i="3"/>
  <c r="F1591" i="3"/>
  <c r="F1339" i="3"/>
  <c r="F145" i="3"/>
  <c r="F1610" i="3"/>
  <c r="F1366" i="3"/>
  <c r="F1326" i="3"/>
  <c r="F1025" i="3"/>
  <c r="F632" i="3"/>
  <c r="F505" i="3"/>
  <c r="F463" i="3"/>
  <c r="F421" i="3"/>
  <c r="F125" i="3"/>
  <c r="F1113" i="3"/>
  <c r="F750" i="3"/>
  <c r="F520" i="3"/>
  <c r="F66" i="3"/>
  <c r="F1044" i="3"/>
  <c r="F633" i="3"/>
  <c r="F502" i="3"/>
  <c r="F456" i="3"/>
  <c r="F403" i="3"/>
  <c r="F1029" i="3"/>
  <c r="F666" i="3"/>
  <c r="F521" i="3"/>
  <c r="F1220" i="3"/>
  <c r="F857" i="3"/>
  <c r="F549" i="3"/>
  <c r="F488" i="3"/>
  <c r="F446" i="3"/>
  <c r="F404" i="3"/>
  <c r="F123" i="3"/>
  <c r="F1254" i="3"/>
  <c r="F842" i="3"/>
  <c r="F579" i="3"/>
  <c r="F68" i="3"/>
  <c r="F1033" i="3"/>
  <c r="F670" i="3"/>
  <c r="F504" i="3"/>
  <c r="F458" i="3"/>
  <c r="F412" i="3"/>
  <c r="F1640" i="3"/>
  <c r="F1067" i="3"/>
  <c r="F651" i="3"/>
  <c r="F313" i="3"/>
  <c r="F3941" i="3"/>
  <c r="F2409" i="3"/>
  <c r="F314" i="3"/>
  <c r="F1535" i="3"/>
  <c r="F1702" i="3"/>
  <c r="F1467" i="3"/>
  <c r="F1556" i="3"/>
  <c r="F1286" i="3"/>
  <c r="F1022" i="3"/>
  <c r="F793" i="3"/>
  <c r="F2070" i="3"/>
  <c r="F1614" i="3"/>
  <c r="F1138" i="3"/>
  <c r="F1000" i="3"/>
  <c r="F802" i="3"/>
  <c r="F565" i="3"/>
  <c r="F89" i="3"/>
  <c r="F1276" i="3"/>
  <c r="F1108" i="3"/>
  <c r="F940" i="3"/>
  <c r="F772" i="3"/>
  <c r="F4109" i="3"/>
  <c r="F3524" i="3"/>
  <c r="F3886" i="3"/>
  <c r="F3414" i="3"/>
  <c r="F3312" i="3"/>
  <c r="F3444" i="3"/>
  <c r="F2915" i="3"/>
  <c r="F2836" i="3"/>
  <c r="F2293" i="3"/>
  <c r="F1911" i="3"/>
  <c r="F292" i="3"/>
  <c r="F2469" i="3"/>
  <c r="F2248" i="3"/>
  <c r="F2042" i="3"/>
  <c r="F1874" i="3"/>
  <c r="F3230" i="3"/>
  <c r="F308" i="3"/>
  <c r="F140" i="3"/>
  <c r="F2455" i="3"/>
  <c r="F2264" i="3"/>
  <c r="F2073" i="3"/>
  <c r="F1882" i="3"/>
  <c r="F1684" i="3"/>
  <c r="F356" i="3"/>
  <c r="F188" i="3"/>
  <c r="F1715" i="3"/>
  <c r="F2437" i="3"/>
  <c r="F1588" i="3"/>
  <c r="F1443" i="3"/>
  <c r="F1344" i="3"/>
  <c r="F2456" i="3"/>
  <c r="F1784" i="3"/>
  <c r="F2200" i="3"/>
  <c r="F1674" i="3"/>
  <c r="F1559" i="3"/>
  <c r="F1475" i="3"/>
  <c r="F2280" i="3"/>
  <c r="F1692" i="3"/>
  <c r="F2387" i="3"/>
  <c r="F1696" i="3"/>
  <c r="F1571" i="3"/>
  <c r="F1472" i="3"/>
  <c r="F1380" i="3"/>
  <c r="F2116" i="3"/>
  <c r="F1297" i="3"/>
  <c r="F1213" i="3"/>
  <c r="F1148" i="3"/>
  <c r="F1087" i="3"/>
  <c r="F1034" i="3"/>
  <c r="F980" i="3"/>
  <c r="F919" i="3"/>
  <c r="F866" i="3"/>
  <c r="F812" i="3"/>
  <c r="F751" i="3"/>
  <c r="F698" i="3"/>
  <c r="F2238" i="3"/>
  <c r="F1704" i="3"/>
  <c r="F1324" i="3"/>
  <c r="F1683" i="3"/>
  <c r="F1387" i="3"/>
  <c r="F1260" i="3"/>
  <c r="F1199" i="3"/>
  <c r="F1153" i="3"/>
  <c r="F1107" i="3"/>
  <c r="F1054" i="3"/>
  <c r="F1008" i="3"/>
  <c r="F962" i="3"/>
  <c r="F916" i="3"/>
  <c r="F863" i="3"/>
  <c r="F817" i="3"/>
  <c r="F771" i="3"/>
  <c r="F718" i="3"/>
  <c r="F672" i="3"/>
  <c r="F626" i="3"/>
  <c r="F580" i="3"/>
  <c r="F527" i="3"/>
  <c r="F1599" i="3"/>
  <c r="F1335" i="3"/>
  <c r="F121" i="3"/>
  <c r="F2311" i="3"/>
  <c r="F1914" i="3"/>
  <c r="F1421" i="3"/>
  <c r="F1284" i="3"/>
  <c r="F1242" i="3"/>
  <c r="F1200" i="3"/>
  <c r="F1158" i="3"/>
  <c r="F1116" i="3"/>
  <c r="F1074" i="3"/>
  <c r="F1032" i="3"/>
  <c r="F990" i="3"/>
  <c r="F948" i="3"/>
  <c r="F906" i="3"/>
  <c r="F864" i="3"/>
  <c r="F822" i="3"/>
  <c r="F780" i="3"/>
  <c r="F738" i="3"/>
  <c r="F696" i="3"/>
  <c r="F654" i="3"/>
  <c r="F612" i="3"/>
  <c r="F570" i="3"/>
  <c r="F2540" i="3"/>
  <c r="F1557" i="3"/>
  <c r="F1316" i="3"/>
  <c r="F129" i="3"/>
  <c r="F1576" i="3"/>
  <c r="F1343" i="3"/>
  <c r="F1303" i="3"/>
  <c r="F949" i="3"/>
  <c r="F629" i="3"/>
  <c r="F501" i="3"/>
  <c r="F459" i="3"/>
  <c r="F417" i="3"/>
  <c r="F108" i="3"/>
  <c r="F1086" i="3"/>
  <c r="F674" i="3"/>
  <c r="F229" i="3"/>
  <c r="F62" i="3"/>
  <c r="F968" i="3"/>
  <c r="F613" i="3"/>
  <c r="F498" i="3"/>
  <c r="F445" i="3"/>
  <c r="F399" i="3"/>
  <c r="F1530" i="3"/>
  <c r="F1002" i="3"/>
  <c r="F663" i="3"/>
  <c r="F332" i="3"/>
  <c r="F1193" i="3"/>
  <c r="F781" i="3"/>
  <c r="F539" i="3"/>
  <c r="F484" i="3"/>
  <c r="F442" i="3"/>
  <c r="F400" i="3"/>
  <c r="F117" i="3"/>
  <c r="F1178" i="3"/>
  <c r="F815" i="3"/>
  <c r="F572" i="3"/>
  <c r="F64" i="3"/>
  <c r="F1006" i="3"/>
  <c r="F628" i="3"/>
  <c r="F500" i="3"/>
  <c r="F454" i="3"/>
  <c r="F401" i="3"/>
  <c r="F1637" i="3"/>
  <c r="F991" i="3"/>
  <c r="F648" i="3"/>
  <c r="F298" i="3"/>
  <c r="F4176" i="3"/>
  <c r="F266" i="3"/>
  <c r="F1829" i="3"/>
  <c r="F328" i="3"/>
  <c r="F1428" i="3"/>
  <c r="F2093" i="3"/>
  <c r="F2246" i="3"/>
  <c r="F1675" i="3"/>
  <c r="F1780" i="3"/>
  <c r="F1076" i="3"/>
  <c r="F854" i="3"/>
  <c r="F1534" i="3"/>
  <c r="F1241" i="3"/>
  <c r="F1046" i="3"/>
  <c r="F947" i="3"/>
  <c r="F756" i="3"/>
  <c r="F611" i="3"/>
  <c r="F1305" i="3"/>
  <c r="F1391" i="3"/>
  <c r="F1150" i="3"/>
  <c r="F982" i="3"/>
  <c r="F814" i="3"/>
  <c r="F4098" i="3"/>
  <c r="F3520" i="3"/>
  <c r="F3824" i="3"/>
  <c r="F3407" i="3"/>
  <c r="F3301" i="3"/>
  <c r="F3352" i="3"/>
  <c r="F2911" i="3"/>
  <c r="F2832" i="3"/>
  <c r="F2289" i="3"/>
  <c r="F1907" i="3"/>
  <c r="F288" i="3"/>
  <c r="F2462" i="3"/>
  <c r="F2244" i="3"/>
  <c r="F2038" i="3"/>
  <c r="F1870" i="3"/>
  <c r="F3215" i="3"/>
  <c r="F297" i="3"/>
  <c r="F3992" i="3"/>
  <c r="F2451" i="3"/>
  <c r="F2260" i="3"/>
  <c r="F2062" i="3"/>
  <c r="F1871" i="3"/>
  <c r="F1680" i="3"/>
  <c r="F352" i="3"/>
  <c r="F184" i="3"/>
  <c r="F1701" i="3"/>
  <c r="F2410" i="3"/>
  <c r="F1577" i="3"/>
  <c r="F1432" i="3"/>
  <c r="F1340" i="3"/>
  <c r="F2349" i="3"/>
  <c r="F1716" i="3"/>
  <c r="F2166" i="3"/>
  <c r="F1660" i="3"/>
  <c r="F1555" i="3"/>
  <c r="F1471" i="3"/>
  <c r="F2273" i="3"/>
  <c r="F1685" i="3"/>
  <c r="F2353" i="3"/>
  <c r="F1682" i="3"/>
  <c r="F1567" i="3"/>
  <c r="F1468" i="3"/>
  <c r="F1369" i="3"/>
  <c r="F1948" i="3"/>
  <c r="F1293" i="3"/>
  <c r="F1209" i="3"/>
  <c r="F1133" i="3"/>
  <c r="F1083" i="3"/>
  <c r="F1026" i="3"/>
  <c r="F965" i="3"/>
  <c r="F915" i="3"/>
  <c r="F858" i="3"/>
  <c r="F797" i="3"/>
  <c r="F747" i="3"/>
  <c r="F690" i="3"/>
  <c r="F2177" i="3"/>
  <c r="F1568" i="3"/>
  <c r="F275" i="3"/>
  <c r="F1651" i="3"/>
  <c r="F1364" i="3"/>
  <c r="F1252" i="3"/>
  <c r="F1195" i="3"/>
  <c r="F1149" i="3"/>
  <c r="F1096" i="3"/>
  <c r="F1050" i="3"/>
  <c r="F1004" i="3"/>
  <c r="F958" i="3"/>
  <c r="F905" i="3"/>
  <c r="F859" i="3"/>
  <c r="F813" i="3"/>
  <c r="F760" i="3"/>
  <c r="F714" i="3"/>
  <c r="F668" i="3"/>
  <c r="F622" i="3"/>
  <c r="F569" i="3"/>
  <c r="F523" i="3"/>
  <c r="F1526" i="3"/>
  <c r="F1328" i="3"/>
  <c r="F96" i="3"/>
  <c r="F2265" i="3"/>
  <c r="F1807" i="3"/>
  <c r="F1398" i="3"/>
  <c r="F1280" i="3"/>
  <c r="F1238" i="3"/>
  <c r="F1196" i="3"/>
  <c r="F1154" i="3"/>
  <c r="F1112" i="3"/>
  <c r="F1070" i="3"/>
  <c r="F1028" i="3"/>
  <c r="F986" i="3"/>
  <c r="F944" i="3"/>
  <c r="F902" i="3"/>
  <c r="F860" i="3"/>
  <c r="F818" i="3"/>
  <c r="F776" i="3"/>
  <c r="F734" i="3"/>
  <c r="F692" i="3"/>
  <c r="F650" i="3"/>
  <c r="F608" i="3"/>
  <c r="F566" i="3"/>
  <c r="F2372" i="3"/>
  <c r="F1484" i="3"/>
  <c r="F378" i="3"/>
  <c r="F104" i="3"/>
  <c r="F1549" i="3"/>
  <c r="F1320" i="3"/>
  <c r="F1285" i="3"/>
  <c r="F922" i="3"/>
  <c r="F609" i="3"/>
  <c r="F497" i="3"/>
  <c r="F455" i="3"/>
  <c r="F413" i="3"/>
  <c r="F105" i="3"/>
  <c r="F1010" i="3"/>
  <c r="F655" i="3"/>
  <c r="F164" i="3"/>
  <c r="F2722" i="3"/>
  <c r="F941" i="3"/>
  <c r="F610" i="3"/>
  <c r="F487" i="3"/>
  <c r="F441" i="3"/>
  <c r="F395" i="3"/>
  <c r="F1469" i="3"/>
  <c r="F926" i="3"/>
  <c r="F656" i="3"/>
  <c r="F191" i="3"/>
  <c r="F1117" i="3"/>
  <c r="F754" i="3"/>
  <c r="F525" i="3"/>
  <c r="F480" i="3"/>
  <c r="F438" i="3"/>
  <c r="F396" i="3"/>
  <c r="F110" i="3"/>
  <c r="F1151" i="3"/>
  <c r="F739" i="3"/>
  <c r="F559" i="3"/>
  <c r="F60" i="3"/>
  <c r="F979" i="3"/>
  <c r="F625" i="3"/>
  <c r="F496" i="3"/>
  <c r="F443" i="3"/>
  <c r="F397" i="3"/>
  <c r="F1503" i="3"/>
  <c r="F964" i="3"/>
  <c r="F586" i="3"/>
  <c r="F202" i="3"/>
  <c r="F3713" i="3"/>
  <c r="F2910" i="3"/>
  <c r="F1819" i="3"/>
  <c r="F2416" i="3"/>
  <c r="F2000" i="3"/>
  <c r="F2772" i="3"/>
  <c r="F2218" i="3"/>
  <c r="F146" i="3"/>
  <c r="F1336" i="3"/>
  <c r="F1635" i="3"/>
  <c r="F1678" i="3"/>
  <c r="F1464" i="3"/>
  <c r="F1202" i="3"/>
  <c r="F961" i="3"/>
  <c r="F740" i="3"/>
  <c r="F1341" i="3"/>
  <c r="F1092" i="3"/>
  <c r="F855" i="3"/>
  <c r="F710" i="3"/>
  <c r="F519" i="3"/>
  <c r="F2250" i="3"/>
  <c r="F1192" i="3"/>
  <c r="F1066" i="3"/>
  <c r="F898" i="3"/>
  <c r="F3930" i="3"/>
  <c r="F2197" i="3"/>
  <c r="F255" i="3"/>
  <c r="F142" i="3"/>
  <c r="F1998" i="3"/>
  <c r="F1537" i="3"/>
  <c r="F1007" i="3"/>
  <c r="F1473" i="3"/>
  <c r="F1042" i="3"/>
  <c r="F653" i="3"/>
  <c r="F1746" i="3"/>
  <c r="F1020" i="3"/>
  <c r="F726" i="3"/>
  <c r="F2204" i="3"/>
  <c r="F1515" i="3"/>
  <c r="F606" i="3"/>
  <c r="F102" i="3"/>
  <c r="F1277" i="3"/>
  <c r="F437" i="3"/>
  <c r="F643" i="3"/>
  <c r="F518" i="3"/>
  <c r="F100" i="3"/>
  <c r="F57" i="3"/>
  <c r="F439" i="3"/>
  <c r="F583" i="3"/>
  <c r="F4114" i="3"/>
  <c r="F1808" i="3"/>
  <c r="F2833" i="3"/>
  <c r="F252" i="3"/>
  <c r="F1616" i="3"/>
  <c r="F1445" i="3"/>
  <c r="F957" i="3"/>
  <c r="F120" i="3"/>
  <c r="F989" i="3"/>
  <c r="F607" i="3"/>
  <c r="F1368" i="3"/>
  <c r="F978" i="3"/>
  <c r="F684" i="3"/>
  <c r="F2036" i="3"/>
  <c r="F1442" i="3"/>
  <c r="F544" i="3"/>
  <c r="F58" i="3"/>
  <c r="J58" i="3" s="1"/>
  <c r="F1201" i="3"/>
  <c r="F433" i="3"/>
  <c r="F591" i="3"/>
  <c r="F507" i="3"/>
  <c r="F78" i="3"/>
  <c r="F1239" i="3"/>
  <c r="F435" i="3"/>
  <c r="F563" i="3"/>
  <c r="F87" i="3"/>
  <c r="F1075" i="3"/>
  <c r="F903" i="3"/>
  <c r="F98" i="3"/>
  <c r="F3323" i="3"/>
  <c r="F2207" i="3"/>
  <c r="F1448" i="3"/>
  <c r="F839" i="3"/>
  <c r="F897" i="3"/>
  <c r="F1230" i="3"/>
  <c r="F642" i="3"/>
  <c r="F1402" i="3"/>
  <c r="F370" i="3"/>
  <c r="F465" i="3"/>
  <c r="F876" i="3"/>
  <c r="F310" i="3"/>
  <c r="F1068" i="3"/>
  <c r="F2143" i="3"/>
  <c r="F83" i="3"/>
  <c r="F479" i="3"/>
  <c r="F481" i="3"/>
  <c r="F3709" i="3"/>
  <c r="F189" i="3"/>
  <c r="F2398" i="3"/>
  <c r="F2074" i="3"/>
  <c r="F1532" i="3"/>
  <c r="F1346" i="3"/>
  <c r="F900" i="3"/>
  <c r="F1587" i="3"/>
  <c r="F943" i="3"/>
  <c r="F561" i="3"/>
  <c r="F1272" i="3"/>
  <c r="F936" i="3"/>
  <c r="F646" i="3"/>
  <c r="F1450" i="3"/>
  <c r="F1425" i="3"/>
  <c r="F486" i="3"/>
  <c r="F983" i="3"/>
  <c r="F865" i="3"/>
  <c r="F391" i="3"/>
  <c r="F476" i="3"/>
  <c r="F393" i="3"/>
  <c r="F2412" i="3"/>
  <c r="F1595" i="3"/>
  <c r="F1298" i="3"/>
  <c r="F2852" i="3"/>
  <c r="F894" i="3"/>
  <c r="F1431" i="3"/>
  <c r="F482" i="3"/>
  <c r="F838" i="3"/>
  <c r="F67" i="3"/>
  <c r="F1048" i="3"/>
  <c r="F351" i="3"/>
  <c r="F2745" i="3"/>
  <c r="F2063" i="3"/>
  <c r="F730" i="3"/>
  <c r="F138" i="3"/>
  <c r="F522" i="3"/>
  <c r="F1531" i="3"/>
  <c r="F907" i="3"/>
  <c r="F85" i="3"/>
  <c r="F1062" i="3"/>
  <c r="F294" i="3"/>
  <c r="F3110" i="3"/>
  <c r="F2179" i="3"/>
  <c r="F2016" i="3"/>
  <c r="F1409" i="3"/>
  <c r="F2105" i="3"/>
  <c r="F1274" i="3"/>
  <c r="F789" i="3"/>
  <c r="F1237" i="3"/>
  <c r="F844" i="3"/>
  <c r="F1465" i="3"/>
  <c r="F1188" i="3"/>
  <c r="F852" i="3"/>
  <c r="F604" i="3"/>
  <c r="F336" i="3"/>
  <c r="F1258" i="3"/>
  <c r="F444" i="3"/>
  <c r="F652" i="3"/>
  <c r="F548" i="3"/>
  <c r="F1262" i="3"/>
  <c r="F1090" i="3"/>
  <c r="F434" i="3"/>
  <c r="F712" i="3"/>
  <c r="F605" i="3"/>
  <c r="F1496" i="3"/>
  <c r="F1235" i="3"/>
  <c r="F1063" i="3"/>
  <c r="F685" i="3"/>
  <c r="F1273" i="3"/>
  <c r="F2713" i="3"/>
  <c r="F3500" i="3"/>
  <c r="F2181" i="3"/>
  <c r="F1125" i="3"/>
  <c r="F1134" i="3"/>
  <c r="F82" i="3"/>
  <c r="F768" i="3"/>
  <c r="F97" i="3"/>
  <c r="F402" i="3"/>
  <c r="F483" i="3"/>
  <c r="F727" i="3"/>
  <c r="F529" i="3"/>
  <c r="F937" i="3"/>
  <c r="F1656" i="3"/>
  <c r="F1636" i="3"/>
  <c r="F706" i="3"/>
  <c r="F819" i="3"/>
  <c r="F823" i="3"/>
  <c r="F861" i="3"/>
  <c r="F2903" i="3"/>
  <c r="F1996" i="3"/>
  <c r="F1825" i="3"/>
  <c r="F1317" i="3"/>
  <c r="F1639" i="3"/>
  <c r="F1190" i="3"/>
  <c r="F732" i="3"/>
  <c r="F1180" i="3"/>
  <c r="F798" i="3"/>
  <c r="F359" i="3"/>
  <c r="F1146" i="3"/>
  <c r="F810" i="3"/>
  <c r="F600" i="3"/>
  <c r="F286" i="3"/>
  <c r="F1231" i="3"/>
  <c r="F440" i="3"/>
  <c r="F590" i="3"/>
  <c r="F545" i="3"/>
  <c r="F423" i="3"/>
  <c r="F602" i="3"/>
  <c r="F1828" i="3"/>
  <c r="F2185" i="3"/>
  <c r="F671" i="3"/>
  <c r="F752" i="3"/>
  <c r="F1104" i="3"/>
  <c r="F562" i="3"/>
  <c r="F895" i="3"/>
  <c r="F141" i="3"/>
  <c r="F899" i="3"/>
  <c r="F392" i="3"/>
  <c r="F485" i="3"/>
  <c r="F2664" i="3"/>
  <c r="F1088" i="3"/>
  <c r="F558" i="3"/>
  <c r="F398" i="3"/>
  <c r="F624" i="3"/>
  <c r="E18" i="3"/>
  <c r="D18" i="3"/>
  <c r="D77" i="2"/>
  <c r="F46" i="3"/>
  <c r="D36" i="3"/>
  <c r="F36" i="3"/>
  <c r="D34" i="3"/>
  <c r="F34" i="3"/>
  <c r="F47" i="3"/>
  <c r="E35" i="3"/>
  <c r="F41" i="3"/>
  <c r="F39" i="3"/>
  <c r="E33" i="3"/>
  <c r="J33" i="3" s="1"/>
  <c r="E38" i="3"/>
  <c r="F38" i="3"/>
  <c r="F42" i="3"/>
  <c r="F40" i="3"/>
  <c r="E34" i="3"/>
  <c r="D33" i="3"/>
  <c r="F43" i="3"/>
  <c r="E36" i="3"/>
  <c r="F37" i="3"/>
  <c r="D37" i="3"/>
  <c r="F35" i="3"/>
  <c r="F44" i="3"/>
  <c r="F33" i="3"/>
  <c r="F45" i="3"/>
  <c r="E37" i="3"/>
  <c r="J18" i="2"/>
  <c r="F25" i="3"/>
  <c r="F21" i="3"/>
  <c r="F22" i="3"/>
  <c r="F26" i="3"/>
  <c r="F19" i="3"/>
  <c r="F24" i="3"/>
  <c r="F23" i="3"/>
  <c r="F20" i="3"/>
  <c r="F4200" i="2"/>
  <c r="F4156" i="2"/>
  <c r="F4112" i="2"/>
  <c r="F4173" i="2"/>
  <c r="F4129" i="2"/>
  <c r="F4182" i="2"/>
  <c r="F4142" i="2"/>
  <c r="F4199" i="2"/>
  <c r="F4159" i="2"/>
  <c r="F4111" i="2"/>
  <c r="F4155" i="2"/>
  <c r="F4201" i="2"/>
  <c r="F4130" i="2"/>
  <c r="F4202" i="2"/>
  <c r="F4177" i="2"/>
  <c r="F4163" i="2"/>
  <c r="F4196" i="2"/>
  <c r="F4152" i="2"/>
  <c r="F4108" i="2"/>
  <c r="F4161" i="2"/>
  <c r="F4121" i="2"/>
  <c r="F4178" i="2"/>
  <c r="F4138" i="2"/>
  <c r="F4195" i="2"/>
  <c r="F4107" i="2"/>
  <c r="F4113" i="2"/>
  <c r="F4183" i="2"/>
  <c r="F4114" i="2"/>
  <c r="F4194" i="2"/>
  <c r="F4192" i="2"/>
  <c r="F4140" i="2"/>
  <c r="F4205" i="2"/>
  <c r="F4157" i="2"/>
  <c r="F4117" i="2"/>
  <c r="F4174" i="2"/>
  <c r="F4134" i="2"/>
  <c r="F4191" i="2"/>
  <c r="F4151" i="2"/>
  <c r="F4184" i="2"/>
  <c r="F4136" i="2"/>
  <c r="F4153" i="2"/>
  <c r="F4170" i="2"/>
  <c r="F4139" i="2"/>
  <c r="F4175" i="2"/>
  <c r="F4150" i="2"/>
  <c r="F4180" i="2"/>
  <c r="F4132" i="2"/>
  <c r="F4197" i="2"/>
  <c r="F4149" i="2"/>
  <c r="F4109" i="2"/>
  <c r="F4162" i="2"/>
  <c r="F4118" i="2"/>
  <c r="F4179" i="2"/>
  <c r="F4135" i="2"/>
  <c r="F4176" i="2"/>
  <c r="F4128" i="2"/>
  <c r="F4193" i="2"/>
  <c r="F4141" i="2"/>
  <c r="F4158" i="2"/>
  <c r="F4131" i="2"/>
  <c r="F4203" i="2"/>
  <c r="F4172" i="2"/>
  <c r="F4120" i="2"/>
  <c r="F4181" i="2"/>
  <c r="F4137" i="2"/>
  <c r="F4198" i="2"/>
  <c r="F4154" i="2"/>
  <c r="F4110" i="2"/>
  <c r="F4171" i="2"/>
  <c r="F4119" i="2"/>
  <c r="F4204" i="2"/>
  <c r="F4160" i="2"/>
  <c r="F4116" i="2"/>
  <c r="F4133" i="2"/>
  <c r="F4115" i="2"/>
  <c r="F4099" i="2"/>
  <c r="F4055" i="2"/>
  <c r="F4011" i="2"/>
  <c r="F3967" i="2"/>
  <c r="F3923" i="2"/>
  <c r="F3879" i="2"/>
  <c r="F3835" i="2"/>
  <c r="F3783" i="2"/>
  <c r="F3743" i="2"/>
  <c r="F3695" i="2"/>
  <c r="F4096" i="2"/>
  <c r="F4048" i="2"/>
  <c r="F4008" i="2"/>
  <c r="F3960" i="2"/>
  <c r="F3920" i="2"/>
  <c r="F3868" i="2"/>
  <c r="F3824" i="2"/>
  <c r="F3780" i="2"/>
  <c r="F3736" i="2"/>
  <c r="F3692" i="2"/>
  <c r="F4093" i="2"/>
  <c r="F4049" i="2"/>
  <c r="F4005" i="2"/>
  <c r="F3961" i="2"/>
  <c r="F3909" i="2"/>
  <c r="F3869" i="2"/>
  <c r="F3821" i="2"/>
  <c r="F3781" i="2"/>
  <c r="F3733" i="2"/>
  <c r="F3693" i="2"/>
  <c r="F3994" i="2"/>
  <c r="F3902" i="2"/>
  <c r="F3666" i="2"/>
  <c r="F3611" i="2"/>
  <c r="F3571" i="2"/>
  <c r="F3523" i="2"/>
  <c r="F3483" i="2"/>
  <c r="F3435" i="2"/>
  <c r="F3395" i="2"/>
  <c r="F3343" i="2"/>
  <c r="F3299" i="2"/>
  <c r="F4046" i="2"/>
  <c r="F3906" i="2"/>
  <c r="F3798" i="2"/>
  <c r="F3590" i="2"/>
  <c r="F3477" i="2"/>
  <c r="F3378" i="2"/>
  <c r="F3838" i="2"/>
  <c r="F3612" i="2"/>
  <c r="F3510" i="2"/>
  <c r="F3397" i="2"/>
  <c r="F3279" i="2"/>
  <c r="F3239" i="2"/>
  <c r="F3191" i="2"/>
  <c r="F3151" i="2"/>
  <c r="F3103" i="2"/>
  <c r="F3866" i="2"/>
  <c r="F3562" i="2"/>
  <c r="F3441" i="2"/>
  <c r="F3302" i="2"/>
  <c r="F3606" i="2"/>
  <c r="F3489" i="2"/>
  <c r="F3372" i="2"/>
  <c r="F4095" i="2"/>
  <c r="F4051" i="2"/>
  <c r="F4007" i="2"/>
  <c r="F3963" i="2"/>
  <c r="F3919" i="2"/>
  <c r="F3867" i="2"/>
  <c r="F3827" i="2"/>
  <c r="F3779" i="2"/>
  <c r="F3739" i="2"/>
  <c r="F3691" i="2"/>
  <c r="F4092" i="2"/>
  <c r="F4044" i="2"/>
  <c r="F4004" i="2"/>
  <c r="F3952" i="2"/>
  <c r="F3908" i="2"/>
  <c r="F3864" i="2"/>
  <c r="F3820" i="2"/>
  <c r="F3776" i="2"/>
  <c r="F3732" i="2"/>
  <c r="F3688" i="2"/>
  <c r="F4089" i="2"/>
  <c r="F4045" i="2"/>
  <c r="F3993" i="2"/>
  <c r="F3953" i="2"/>
  <c r="F3905" i="2"/>
  <c r="F3865" i="2"/>
  <c r="F3817" i="2"/>
  <c r="F3777" i="2"/>
  <c r="F3729" i="2"/>
  <c r="F3689" i="2"/>
  <c r="F4078" i="2"/>
  <c r="F3886" i="2"/>
  <c r="F3655" i="2"/>
  <c r="F3607" i="2"/>
  <c r="F3567" i="2"/>
  <c r="F3519" i="2"/>
  <c r="F3479" i="2"/>
  <c r="F3427" i="2"/>
  <c r="F3383" i="2"/>
  <c r="F3339" i="2"/>
  <c r="F3295" i="2"/>
  <c r="F3962" i="2"/>
  <c r="F3890" i="2"/>
  <c r="F3742" i="2"/>
  <c r="F3568" i="2"/>
  <c r="F3469" i="2"/>
  <c r="F3356" i="2"/>
  <c r="F3814" i="2"/>
  <c r="F3605" i="2"/>
  <c r="F3488" i="2"/>
  <c r="F3382" i="2"/>
  <c r="F3275" i="2"/>
  <c r="F3235" i="2"/>
  <c r="F3187" i="2"/>
  <c r="F3147" i="2"/>
  <c r="F3099" i="2"/>
  <c r="F3710" i="2"/>
  <c r="F3554" i="2"/>
  <c r="F3401" i="2"/>
  <c r="F3942" i="2"/>
  <c r="F3584" i="2"/>
  <c r="F3482" i="2"/>
  <c r="F3361" i="2"/>
  <c r="F3272" i="2"/>
  <c r="F3228" i="2"/>
  <c r="F3184" i="2"/>
  <c r="F3132" i="2"/>
  <c r="F3381" i="2"/>
  <c r="F3698" i="2"/>
  <c r="F3544" i="2"/>
  <c r="F3420" i="2"/>
  <c r="F3593" i="2"/>
  <c r="F3930" i="2"/>
  <c r="F3592" i="2"/>
  <c r="F3490" i="2"/>
  <c r="F3373" i="2"/>
  <c r="F3277" i="2"/>
  <c r="F3229" i="2"/>
  <c r="F3189" i="2"/>
  <c r="F3141" i="2"/>
  <c r="F3101" i="2"/>
  <c r="F3966" i="2"/>
  <c r="F3596" i="2"/>
  <c r="F3468" i="2"/>
  <c r="F3337" i="2"/>
  <c r="F3396" i="2"/>
  <c r="F3846" i="2"/>
  <c r="F3246" i="2"/>
  <c r="F3130" i="2"/>
  <c r="F3214" i="2"/>
  <c r="F3582" i="2"/>
  <c r="F3334" i="2"/>
  <c r="F3142" i="2"/>
  <c r="F4079" i="2"/>
  <c r="F3903" i="2"/>
  <c r="F3763" i="2"/>
  <c r="F4028" i="2"/>
  <c r="F4091" i="2"/>
  <c r="F4047" i="2"/>
  <c r="F4003" i="2"/>
  <c r="F3951" i="2"/>
  <c r="F3911" i="2"/>
  <c r="F3863" i="2"/>
  <c r="F3823" i="2"/>
  <c r="F3775" i="2"/>
  <c r="F3735" i="2"/>
  <c r="F3687" i="2"/>
  <c r="F4088" i="2"/>
  <c r="F4036" i="2"/>
  <c r="F3992" i="2"/>
  <c r="F3948" i="2"/>
  <c r="F3904" i="2"/>
  <c r="F3860" i="2"/>
  <c r="F3816" i="2"/>
  <c r="F3772" i="2"/>
  <c r="F3720" i="2"/>
  <c r="F3680" i="2"/>
  <c r="F4077" i="2"/>
  <c r="F4037" i="2"/>
  <c r="F3989" i="2"/>
  <c r="F3949" i="2"/>
  <c r="F3901" i="2"/>
  <c r="F3861" i="2"/>
  <c r="F3813" i="2"/>
  <c r="F3773" i="2"/>
  <c r="F3721" i="2"/>
  <c r="F3677" i="2"/>
  <c r="F4094" i="2"/>
  <c r="F3834" i="2"/>
  <c r="F3651" i="2"/>
  <c r="F3603" i="2"/>
  <c r="F3563" i="2"/>
  <c r="F3511" i="2"/>
  <c r="F3467" i="2"/>
  <c r="F3423" i="2"/>
  <c r="F3379" i="2"/>
  <c r="F3335" i="2"/>
  <c r="F3291" i="2"/>
  <c r="F4098" i="2"/>
  <c r="F4074" i="2"/>
  <c r="F3659" i="2"/>
  <c r="F3561" i="2"/>
  <c r="F3462" i="2"/>
  <c r="F3338" i="2"/>
  <c r="F3774" i="2"/>
  <c r="F3594" i="2"/>
  <c r="F3481" i="2"/>
  <c r="F3360" i="2"/>
  <c r="F3271" i="2"/>
  <c r="F3231" i="2"/>
  <c r="F3183" i="2"/>
  <c r="F3143" i="2"/>
  <c r="F3542" i="2"/>
  <c r="F3653" i="2"/>
  <c r="F3532" i="2"/>
  <c r="F3394" i="2"/>
  <c r="F3882" i="2"/>
  <c r="F3573" i="2"/>
  <c r="F3456" i="2"/>
  <c r="F3354" i="2"/>
  <c r="F3268" i="2"/>
  <c r="F3216" i="2"/>
  <c r="F3176" i="2"/>
  <c r="F3128" i="2"/>
  <c r="F3274" i="2"/>
  <c r="F3657" i="2"/>
  <c r="F3533" i="2"/>
  <c r="F3402" i="2"/>
  <c r="F3564" i="2"/>
  <c r="F3898" i="2"/>
  <c r="F3585" i="2"/>
  <c r="F3464" i="2"/>
  <c r="F3362" i="2"/>
  <c r="F3273" i="2"/>
  <c r="F3225" i="2"/>
  <c r="F3185" i="2"/>
  <c r="F3133" i="2"/>
  <c r="F3648" i="2"/>
  <c r="F3754" i="2"/>
  <c r="F3589" i="2"/>
  <c r="F3461" i="2"/>
  <c r="F3330" i="2"/>
  <c r="F3341" i="2"/>
  <c r="F3806" i="2"/>
  <c r="F3206" i="2"/>
  <c r="F3106" i="2"/>
  <c r="F3238" i="2"/>
  <c r="F3428" i="2"/>
  <c r="F3782" i="2"/>
  <c r="F3174" i="2"/>
  <c r="F4031" i="2"/>
  <c r="F3943" i="2"/>
  <c r="F3815" i="2"/>
  <c r="F3675" i="2"/>
  <c r="F4072" i="2"/>
  <c r="F4087" i="2"/>
  <c r="F4035" i="2"/>
  <c r="F3995" i="2"/>
  <c r="F3947" i="2"/>
  <c r="F3907" i="2"/>
  <c r="F3859" i="2"/>
  <c r="F3819" i="2"/>
  <c r="F3771" i="2"/>
  <c r="F3731" i="2"/>
  <c r="F3679" i="2"/>
  <c r="F4076" i="2"/>
  <c r="F4032" i="2"/>
  <c r="F3988" i="2"/>
  <c r="F3944" i="2"/>
  <c r="F3900" i="2"/>
  <c r="F3856" i="2"/>
  <c r="F3804" i="2"/>
  <c r="F3764" i="2"/>
  <c r="F3716" i="2"/>
  <c r="F3676" i="2"/>
  <c r="F4073" i="2"/>
  <c r="F4033" i="2"/>
  <c r="F3985" i="2"/>
  <c r="F3945" i="2"/>
  <c r="F3897" i="2"/>
  <c r="F3857" i="2"/>
  <c r="F3805" i="2"/>
  <c r="F3761" i="2"/>
  <c r="F3717" i="2"/>
  <c r="F3673" i="2"/>
  <c r="F4054" i="2"/>
  <c r="F3818" i="2"/>
  <c r="F3647" i="2"/>
  <c r="F3595" i="2"/>
  <c r="F3551" i="2"/>
  <c r="F3507" i="2"/>
  <c r="F3463" i="2"/>
  <c r="F3419" i="2"/>
  <c r="F3375" i="2"/>
  <c r="F3331" i="2"/>
  <c r="F4070" i="2"/>
  <c r="F4058" i="2"/>
  <c r="F4034" i="2"/>
  <c r="F3652" i="2"/>
  <c r="F3553" i="2"/>
  <c r="F3440" i="2"/>
  <c r="F3316" i="2"/>
  <c r="F3758" i="2"/>
  <c r="F3572" i="2"/>
  <c r="F3466" i="2"/>
  <c r="F3353" i="2"/>
  <c r="F3267" i="2"/>
  <c r="F3227" i="2"/>
  <c r="F3175" i="2"/>
  <c r="F3131" i="2"/>
  <c r="F3509" i="2"/>
  <c r="F3646" i="2"/>
  <c r="F3525" i="2"/>
  <c r="F3386" i="2"/>
  <c r="F3826" i="2"/>
  <c r="F3566" i="2"/>
  <c r="F3445" i="2"/>
  <c r="F3332" i="2"/>
  <c r="F3260" i="2"/>
  <c r="F3212" i="2"/>
  <c r="F3172" i="2"/>
  <c r="F3124" i="2"/>
  <c r="F3254" i="2"/>
  <c r="F3654" i="2"/>
  <c r="F3526" i="2"/>
  <c r="F3376" i="2"/>
  <c r="F3520" i="2"/>
  <c r="F3794" i="2"/>
  <c r="F3574" i="2"/>
  <c r="F3457" i="2"/>
  <c r="F3340" i="2"/>
  <c r="F3269" i="2"/>
  <c r="F3217" i="2"/>
  <c r="F3173" i="2"/>
  <c r="F3129" i="2"/>
  <c r="F3633" i="2"/>
  <c r="F3730" i="2"/>
  <c r="F3300" i="2"/>
  <c r="F3210" i="2"/>
  <c r="F3991" i="2"/>
  <c r="F3855" i="2"/>
  <c r="F3719" i="2"/>
  <c r="F4075" i="2"/>
  <c r="F4027" i="2"/>
  <c r="F3987" i="2"/>
  <c r="F3939" i="2"/>
  <c r="F3899" i="2"/>
  <c r="F3847" i="2"/>
  <c r="F3803" i="2"/>
  <c r="F3759" i="2"/>
  <c r="F3715" i="2"/>
  <c r="F3671" i="2"/>
  <c r="F4068" i="2"/>
  <c r="F4024" i="2"/>
  <c r="F3972" i="2"/>
  <c r="F3932" i="2"/>
  <c r="F3884" i="2"/>
  <c r="F3844" i="2"/>
  <c r="F3796" i="2"/>
  <c r="F3756" i="2"/>
  <c r="F3708" i="2"/>
  <c r="F3668" i="2"/>
  <c r="F4065" i="2"/>
  <c r="F4025" i="2"/>
  <c r="F3973" i="2"/>
  <c r="F3929" i="2"/>
  <c r="F3885" i="2"/>
  <c r="F3841" i="2"/>
  <c r="F3797" i="2"/>
  <c r="F3753" i="2"/>
  <c r="F3709" i="2"/>
  <c r="F4066" i="2"/>
  <c r="F3986" i="2"/>
  <c r="F3750" i="2"/>
  <c r="F3631" i="2"/>
  <c r="F3587" i="2"/>
  <c r="F3543" i="2"/>
  <c r="F3499" i="2"/>
  <c r="F3447" i="2"/>
  <c r="F3407" i="2"/>
  <c r="F3359" i="2"/>
  <c r="F3319" i="2"/>
  <c r="F4014" i="2"/>
  <c r="F3990" i="2"/>
  <c r="F3910" i="2"/>
  <c r="F3637" i="2"/>
  <c r="F3524" i="2"/>
  <c r="F3400" i="2"/>
  <c r="F3301" i="2"/>
  <c r="F3678" i="2"/>
  <c r="F3550" i="2"/>
  <c r="F3437" i="2"/>
  <c r="F3320" i="2"/>
  <c r="F3255" i="2"/>
  <c r="F3211" i="2"/>
  <c r="F3167" i="2"/>
  <c r="F3123" i="2"/>
  <c r="F3270" i="2"/>
  <c r="F3616" i="2"/>
  <c r="F3478" i="2"/>
  <c r="F3357" i="2"/>
  <c r="F3650" i="2"/>
  <c r="F3529" i="2"/>
  <c r="F3416" i="2"/>
  <c r="F3314" i="2"/>
  <c r="F3252" i="2"/>
  <c r="F3204" i="2"/>
  <c r="F3164" i="2"/>
  <c r="F3112" i="2"/>
  <c r="F3842" i="2"/>
  <c r="F3617" i="2"/>
  <c r="F3486" i="2"/>
  <c r="F3358" i="2"/>
  <c r="F3425" i="2"/>
  <c r="F3714" i="2"/>
  <c r="F3541" i="2"/>
  <c r="F3424" i="2"/>
  <c r="F3322" i="2"/>
  <c r="F3253" i="2"/>
  <c r="F3209" i="2"/>
  <c r="F3165" i="2"/>
  <c r="F3121" i="2"/>
  <c r="F3465" i="2"/>
  <c r="F3674" i="2"/>
  <c r="F3545" i="2"/>
  <c r="F3414" i="2"/>
  <c r="F3626" i="2"/>
  <c r="F3297" i="2"/>
  <c r="F3230" i="2"/>
  <c r="F3194" i="2"/>
  <c r="F3146" i="2"/>
  <c r="F3110" i="2"/>
  <c r="F3205" i="2"/>
  <c r="F3113" i="2"/>
  <c r="F3658" i="2"/>
  <c r="F3384" i="2"/>
  <c r="F3290" i="2"/>
  <c r="F3154" i="2"/>
  <c r="F3190" i="2"/>
  <c r="F4015" i="2"/>
  <c r="F3927" i="2"/>
  <c r="F3839" i="2"/>
  <c r="F4071" i="2"/>
  <c r="F4023" i="2"/>
  <c r="F3983" i="2"/>
  <c r="F3931" i="2"/>
  <c r="F3887" i="2"/>
  <c r="F3843" i="2"/>
  <c r="F3799" i="2"/>
  <c r="F3755" i="2"/>
  <c r="F3711" i="2"/>
  <c r="F3667" i="2"/>
  <c r="F4056" i="2"/>
  <c r="F4016" i="2"/>
  <c r="F3968" i="2"/>
  <c r="F3928" i="2"/>
  <c r="F3880" i="2"/>
  <c r="F3840" i="2"/>
  <c r="F3792" i="2"/>
  <c r="F3752" i="2"/>
  <c r="F3700" i="2"/>
  <c r="F3656" i="2"/>
  <c r="F4057" i="2"/>
  <c r="F4013" i="2"/>
  <c r="F3969" i="2"/>
  <c r="F3925" i="2"/>
  <c r="F3881" i="2"/>
  <c r="F3837" i="2"/>
  <c r="F3793" i="2"/>
  <c r="F3741" i="2"/>
  <c r="F3701" i="2"/>
  <c r="F4026" i="2"/>
  <c r="F3970" i="2"/>
  <c r="F3734" i="2"/>
  <c r="F3627" i="2"/>
  <c r="F3583" i="2"/>
  <c r="F3531" i="2"/>
  <c r="F3491" i="2"/>
  <c r="F3443" i="2"/>
  <c r="F3403" i="2"/>
  <c r="F3355" i="2"/>
  <c r="F3315" i="2"/>
  <c r="F3946" i="2"/>
  <c r="F3974" i="2"/>
  <c r="F3878" i="2"/>
  <c r="F3630" i="2"/>
  <c r="F3506" i="2"/>
  <c r="F3393" i="2"/>
  <c r="F3294" i="2"/>
  <c r="F3649" i="2"/>
  <c r="F3528" i="2"/>
  <c r="F3426" i="2"/>
  <c r="F3313" i="2"/>
  <c r="F3251" i="2"/>
  <c r="F3207" i="2"/>
  <c r="F3163" i="2"/>
  <c r="F3111" i="2"/>
  <c r="F3250" i="2"/>
  <c r="F3609" i="2"/>
  <c r="F3470" i="2"/>
  <c r="F3317" i="2"/>
  <c r="F3624" i="2"/>
  <c r="F3522" i="2"/>
  <c r="F3405" i="2"/>
  <c r="F3288" i="2"/>
  <c r="F3248" i="2"/>
  <c r="F3196" i="2"/>
  <c r="F3152" i="2"/>
  <c r="F3108" i="2"/>
  <c r="F3778" i="2"/>
  <c r="F3610" i="2"/>
  <c r="F3460" i="2"/>
  <c r="F3336" i="2"/>
  <c r="F3418" i="2"/>
  <c r="F3632" i="2"/>
  <c r="F3530" i="2"/>
  <c r="F3417" i="2"/>
  <c r="F3296" i="2"/>
  <c r="F3249" i="2"/>
  <c r="F3153" i="2"/>
  <c r="F3352" i="2"/>
  <c r="F3512" i="2"/>
  <c r="F3549" i="2"/>
  <c r="F3166" i="2"/>
  <c r="F3226" i="2"/>
  <c r="F4067" i="2"/>
  <c r="F3971" i="2"/>
  <c r="F3883" i="2"/>
  <c r="F3964" i="2"/>
  <c r="F3784" i="2"/>
  <c r="F4053" i="2"/>
  <c r="F3877" i="2"/>
  <c r="F3697" i="2"/>
  <c r="F3615" i="2"/>
  <c r="F3439" i="2"/>
  <c r="F4086" i="2"/>
  <c r="F3484" i="2"/>
  <c r="F3521" i="2"/>
  <c r="F3195" i="2"/>
  <c r="F3569" i="2"/>
  <c r="F3500" i="2"/>
  <c r="F3232" i="2"/>
  <c r="F3104" i="2"/>
  <c r="F3504" i="2"/>
  <c r="F4090" i="2"/>
  <c r="F3406" i="2"/>
  <c r="F3213" i="2"/>
  <c r="F3105" i="2"/>
  <c r="F3795" i="2"/>
  <c r="F3940" i="2"/>
  <c r="F3760" i="2"/>
  <c r="F4029" i="2"/>
  <c r="F3845" i="2"/>
  <c r="F3669" i="2"/>
  <c r="F3591" i="2"/>
  <c r="F3415" i="2"/>
  <c r="F4006" i="2"/>
  <c r="F3422" i="2"/>
  <c r="F3444" i="2"/>
  <c r="F3171" i="2"/>
  <c r="F3485" i="2"/>
  <c r="F3438" i="2"/>
  <c r="F3208" i="2"/>
  <c r="F3100" i="2"/>
  <c r="F3449" i="2"/>
  <c r="F3738" i="2"/>
  <c r="F3380" i="2"/>
  <c r="F3197" i="2"/>
  <c r="F3586" i="2"/>
  <c r="F3498" i="2"/>
  <c r="F3278" i="2"/>
  <c r="F3186" i="2"/>
  <c r="F4050" i="2"/>
  <c r="F3122" i="2"/>
  <c r="F4100" i="2"/>
  <c r="F3785" i="2"/>
  <c r="F3351" i="2"/>
  <c r="F3298" i="2"/>
  <c r="F3280" i="2"/>
  <c r="F3722" i="2"/>
  <c r="F3281" i="2"/>
  <c r="F3344" i="2"/>
  <c r="F3126" i="2"/>
  <c r="F3889" i="2"/>
  <c r="F3546" i="2"/>
  <c r="F3638" i="2"/>
  <c r="F3570" i="2"/>
  <c r="F3109" i="2"/>
  <c r="F3505" i="2"/>
  <c r="F3751" i="2"/>
  <c r="F3924" i="2"/>
  <c r="F3740" i="2"/>
  <c r="F4009" i="2"/>
  <c r="F3825" i="2"/>
  <c r="F4010" i="2"/>
  <c r="F3575" i="2"/>
  <c r="F3399" i="2"/>
  <c r="F3922" i="2"/>
  <c r="F3385" i="2"/>
  <c r="F3404" i="2"/>
  <c r="F3155" i="2"/>
  <c r="F3448" i="2"/>
  <c r="F3398" i="2"/>
  <c r="F3192" i="2"/>
  <c r="F3858" i="2"/>
  <c r="F3442" i="2"/>
  <c r="F3625" i="2"/>
  <c r="F3333" i="2"/>
  <c r="F3193" i="2"/>
  <c r="F3258" i="2"/>
  <c r="F3421" i="2"/>
  <c r="F3862" i="2"/>
  <c r="F3162" i="2"/>
  <c r="F3377" i="2"/>
  <c r="F3876" i="2"/>
  <c r="F3965" i="2"/>
  <c r="F3527" i="2"/>
  <c r="F3822" i="2"/>
  <c r="F3107" i="2"/>
  <c r="F3168" i="2"/>
  <c r="F3548" i="2"/>
  <c r="F3149" i="2"/>
  <c r="F3459" i="2"/>
  <c r="F3540" i="2"/>
  <c r="F3446" i="2"/>
  <c r="F3436" i="2"/>
  <c r="F3312" i="2"/>
  <c r="F3699" i="2"/>
  <c r="F3888" i="2"/>
  <c r="F3712" i="2"/>
  <c r="F3981" i="2"/>
  <c r="F3801" i="2"/>
  <c r="F4002" i="2"/>
  <c r="F3547" i="2"/>
  <c r="F3363" i="2"/>
  <c r="F3950" i="2"/>
  <c r="F3309" i="2"/>
  <c r="F3342" i="2"/>
  <c r="F3127" i="2"/>
  <c r="F3364" i="2"/>
  <c r="F3321" i="2"/>
  <c r="F3188" i="2"/>
  <c r="F3762" i="2"/>
  <c r="F3365" i="2"/>
  <c r="F3614" i="2"/>
  <c r="F3289" i="2"/>
  <c r="F3169" i="2"/>
  <c r="F3604" i="2"/>
  <c r="F3696" i="2"/>
  <c r="F3918" i="2"/>
  <c r="F3982" i="2"/>
  <c r="F3310" i="2"/>
  <c r="F3318" i="2"/>
  <c r="F3690" i="2"/>
  <c r="F3134" i="2"/>
  <c r="F3635" i="2"/>
  <c r="F3565" i="2"/>
  <c r="F3236" i="2"/>
  <c r="F3233" i="2"/>
  <c r="F3234" i="2"/>
  <c r="F4052" i="2"/>
  <c r="F3848" i="2"/>
  <c r="F3672" i="2"/>
  <c r="F3941" i="2"/>
  <c r="F3757" i="2"/>
  <c r="F3802" i="2"/>
  <c r="F3503" i="2"/>
  <c r="F3323" i="2"/>
  <c r="F3645" i="2"/>
  <c r="F3694" i="2"/>
  <c r="F3259" i="2"/>
  <c r="F3480" i="2"/>
  <c r="F3670" i="2"/>
  <c r="F3276" i="2"/>
  <c r="F3148" i="2"/>
  <c r="F3628" i="2"/>
  <c r="F3292" i="2"/>
  <c r="F3508" i="2"/>
  <c r="F3257" i="2"/>
  <c r="F3145" i="2"/>
  <c r="F3636" i="2"/>
  <c r="F3293" i="2"/>
  <c r="F3102" i="2"/>
  <c r="F3150" i="2"/>
  <c r="F3588" i="2"/>
  <c r="F3458" i="2"/>
  <c r="F3501" i="2"/>
  <c r="F3237" i="2"/>
  <c r="F3125" i="2"/>
  <c r="F3629" i="2"/>
  <c r="F3502" i="2"/>
  <c r="F3218" i="2"/>
  <c r="F3984" i="2"/>
  <c r="F3800" i="2"/>
  <c r="F4069" i="2"/>
  <c r="F3713" i="2"/>
  <c r="F4030" i="2"/>
  <c r="F3215" i="2"/>
  <c r="F3120" i="2"/>
  <c r="F3374" i="2"/>
  <c r="F3552" i="2"/>
  <c r="F3170" i="2"/>
  <c r="F4012" i="2"/>
  <c r="F3836" i="2"/>
  <c r="F4097" i="2"/>
  <c r="F3921" i="2"/>
  <c r="F3737" i="2"/>
  <c r="F3718" i="2"/>
  <c r="F3487" i="2"/>
  <c r="F3311" i="2"/>
  <c r="F3608" i="2"/>
  <c r="F3634" i="2"/>
  <c r="F3247" i="2"/>
  <c r="F3926" i="2"/>
  <c r="F3613" i="2"/>
  <c r="F3256" i="2"/>
  <c r="F3144" i="2"/>
  <c r="F3091" i="2"/>
  <c r="F3047" i="2"/>
  <c r="F3003" i="2"/>
  <c r="F2959" i="2"/>
  <c r="F2915" i="2"/>
  <c r="F2871" i="2"/>
  <c r="F2827" i="2"/>
  <c r="F2775" i="2"/>
  <c r="F2735" i="2"/>
  <c r="F3084" i="2"/>
  <c r="F3036" i="2"/>
  <c r="F2996" i="2"/>
  <c r="F2944" i="2"/>
  <c r="F2900" i="2"/>
  <c r="F2856" i="2"/>
  <c r="F2812" i="2"/>
  <c r="F2768" i="2"/>
  <c r="F2724" i="2"/>
  <c r="F2680" i="2"/>
  <c r="F2897" i="2"/>
  <c r="F2669" i="2"/>
  <c r="F2607" i="2"/>
  <c r="F2567" i="2"/>
  <c r="F2519" i="2"/>
  <c r="F2479" i="2"/>
  <c r="F2431" i="2"/>
  <c r="F2391" i="2"/>
  <c r="F2343" i="2"/>
  <c r="F2303" i="2"/>
  <c r="F3025" i="2"/>
  <c r="F2921" i="2"/>
  <c r="F2793" i="2"/>
  <c r="F2666" i="2"/>
  <c r="F2814" i="2"/>
  <c r="F2640" i="2"/>
  <c r="F2596" i="2"/>
  <c r="F2544" i="2"/>
  <c r="F2504" i="2"/>
  <c r="F2456" i="2"/>
  <c r="F2416" i="2"/>
  <c r="F2368" i="2"/>
  <c r="F2328" i="2"/>
  <c r="F3069" i="2"/>
  <c r="F2962" i="2"/>
  <c r="F2838" i="2"/>
  <c r="F2685" i="2"/>
  <c r="F2734" i="2"/>
  <c r="F2629" i="2"/>
  <c r="F2585" i="2"/>
  <c r="F2541" i="2"/>
  <c r="F2497" i="2"/>
  <c r="F2453" i="2"/>
  <c r="F2409" i="2"/>
  <c r="F2365" i="2"/>
  <c r="F3017" i="2"/>
  <c r="F2882" i="2"/>
  <c r="F2745" i="2"/>
  <c r="F3078" i="2"/>
  <c r="F2998" i="2"/>
  <c r="F2870" i="2"/>
  <c r="F2766" i="2"/>
  <c r="F2725" i="2"/>
  <c r="F2398" i="2"/>
  <c r="F2282" i="2"/>
  <c r="F2187" i="2"/>
  <c r="F2701" i="2"/>
  <c r="F2542" i="2"/>
  <c r="F2263" i="2"/>
  <c r="F2136" i="2"/>
  <c r="F2092" i="2"/>
  <c r="F2494" i="2"/>
  <c r="F2287" i="2"/>
  <c r="F2196" i="2"/>
  <c r="F2156" i="2"/>
  <c r="F2406" i="2"/>
  <c r="F2244" i="2"/>
  <c r="F2117" i="2"/>
  <c r="F2285" i="2"/>
  <c r="F2482" i="2"/>
  <c r="F2288" i="2"/>
  <c r="F2205" i="2"/>
  <c r="F2161" i="2"/>
  <c r="F3087" i="2"/>
  <c r="F3043" i="2"/>
  <c r="F2999" i="2"/>
  <c r="F2955" i="2"/>
  <c r="F2911" i="2"/>
  <c r="F2859" i="2"/>
  <c r="F2819" i="2"/>
  <c r="F2771" i="2"/>
  <c r="F2731" i="2"/>
  <c r="F3080" i="2"/>
  <c r="F3028" i="2"/>
  <c r="F2984" i="2"/>
  <c r="F2940" i="2"/>
  <c r="F2896" i="2"/>
  <c r="F2852" i="2"/>
  <c r="F2808" i="2"/>
  <c r="F2764" i="2"/>
  <c r="F2712" i="2"/>
  <c r="F2672" i="2"/>
  <c r="F2894" i="2"/>
  <c r="F2662" i="2"/>
  <c r="F2603" i="2"/>
  <c r="F2563" i="2"/>
  <c r="F2515" i="2"/>
  <c r="F2475" i="2"/>
  <c r="F2427" i="2"/>
  <c r="F2387" i="2"/>
  <c r="F2335" i="2"/>
  <c r="F2291" i="2"/>
  <c r="F3022" i="2"/>
  <c r="F2918" i="2"/>
  <c r="F2790" i="2"/>
  <c r="F2659" i="2"/>
  <c r="F2733" i="2"/>
  <c r="F2628" i="2"/>
  <c r="F2588" i="2"/>
  <c r="F2540" i="2"/>
  <c r="F2500" i="2"/>
  <c r="F2452" i="2"/>
  <c r="F2412" i="2"/>
  <c r="F2364" i="2"/>
  <c r="F2324" i="2"/>
  <c r="F3066" i="2"/>
  <c r="F2945" i="2"/>
  <c r="F2797" i="2"/>
  <c r="F2667" i="2"/>
  <c r="F2721" i="2"/>
  <c r="F2625" i="2"/>
  <c r="F2581" i="2"/>
  <c r="F2537" i="2"/>
  <c r="F2493" i="2"/>
  <c r="F2449" i="2"/>
  <c r="F2397" i="2"/>
  <c r="F2357" i="2"/>
  <c r="F2997" i="2"/>
  <c r="F2869" i="2"/>
  <c r="F2742" i="2"/>
  <c r="F3061" i="2"/>
  <c r="F2957" i="2"/>
  <c r="F2853" i="2"/>
  <c r="F2749" i="2"/>
  <c r="F2722" i="2"/>
  <c r="F2333" i="2"/>
  <c r="F2231" i="2"/>
  <c r="F2183" i="2"/>
  <c r="F2329" i="2"/>
  <c r="F2518" i="2"/>
  <c r="F2259" i="2"/>
  <c r="F2124" i="2"/>
  <c r="F2410" i="2"/>
  <c r="F2454" i="2"/>
  <c r="F2283" i="2"/>
  <c r="F2188" i="2"/>
  <c r="F2977" i="2"/>
  <c r="F2366" i="2"/>
  <c r="F2240" i="2"/>
  <c r="F2113" i="2"/>
  <c r="F2218" i="2"/>
  <c r="F2418" i="2"/>
  <c r="F2284" i="2"/>
  <c r="F2201" i="2"/>
  <c r="F2157" i="2"/>
  <c r="F3083" i="2"/>
  <c r="F3039" i="2"/>
  <c r="F2995" i="2"/>
  <c r="F2943" i="2"/>
  <c r="F2903" i="2"/>
  <c r="F2855" i="2"/>
  <c r="F2815" i="2"/>
  <c r="F2767" i="2"/>
  <c r="F2727" i="2"/>
  <c r="F3068" i="2"/>
  <c r="F3024" i="2"/>
  <c r="F2980" i="2"/>
  <c r="F2936" i="2"/>
  <c r="F2892" i="2"/>
  <c r="F2848" i="2"/>
  <c r="F2796" i="2"/>
  <c r="F2756" i="2"/>
  <c r="F2708" i="2"/>
  <c r="F2668" i="2"/>
  <c r="F2813" i="2"/>
  <c r="F2647" i="2"/>
  <c r="F2599" i="2"/>
  <c r="F2559" i="2"/>
  <c r="F2511" i="2"/>
  <c r="F2471" i="2"/>
  <c r="F2419" i="2"/>
  <c r="F2375" i="2"/>
  <c r="F2331" i="2"/>
  <c r="F3085" i="2"/>
  <c r="F3005" i="2"/>
  <c r="F2877" i="2"/>
  <c r="F2773" i="2"/>
  <c r="F2651" i="2"/>
  <c r="F2730" i="2"/>
  <c r="F2624" i="2"/>
  <c r="F2584" i="2"/>
  <c r="F2536" i="2"/>
  <c r="F2496" i="2"/>
  <c r="F2448" i="2"/>
  <c r="F2408" i="2"/>
  <c r="F2356" i="2"/>
  <c r="F2312" i="2"/>
  <c r="F3049" i="2"/>
  <c r="F2942" i="2"/>
  <c r="F2794" i="2"/>
  <c r="F2986" i="2"/>
  <c r="F2689" i="2"/>
  <c r="F2621" i="2"/>
  <c r="F2577" i="2"/>
  <c r="F2533" i="2"/>
  <c r="F2481" i="2"/>
  <c r="F2441" i="2"/>
  <c r="F2393" i="2"/>
  <c r="F2353" i="2"/>
  <c r="F2994" i="2"/>
  <c r="F2849" i="2"/>
  <c r="F2714" i="2"/>
  <c r="F3058" i="2"/>
  <c r="F2954" i="2"/>
  <c r="F2850" i="2"/>
  <c r="F2746" i="2"/>
  <c r="F2630" i="2"/>
  <c r="F2330" i="2"/>
  <c r="F2227" i="2"/>
  <c r="F2179" i="2"/>
  <c r="F2306" i="2"/>
  <c r="F2478" i="2"/>
  <c r="F2251" i="2"/>
  <c r="F2120" i="2"/>
  <c r="F2809" i="2"/>
  <c r="F2430" i="2"/>
  <c r="F2228" i="2"/>
  <c r="F2184" i="2"/>
  <c r="F2538" i="2"/>
  <c r="F2272" i="2"/>
  <c r="F2145" i="2"/>
  <c r="F2105" i="2"/>
  <c r="F2178" i="2"/>
  <c r="F2378" i="2"/>
  <c r="F2280" i="2"/>
  <c r="F2197" i="2"/>
  <c r="F2974" i="2"/>
  <c r="F2626" i="2"/>
  <c r="F2273" i="2"/>
  <c r="F2142" i="2"/>
  <c r="F3079" i="2"/>
  <c r="F3027" i="2"/>
  <c r="F2987" i="2"/>
  <c r="F2939" i="2"/>
  <c r="F2899" i="2"/>
  <c r="F2851" i="2"/>
  <c r="F2811" i="2"/>
  <c r="F2763" i="2"/>
  <c r="F2723" i="2"/>
  <c r="F3064" i="2"/>
  <c r="F3020" i="2"/>
  <c r="F2976" i="2"/>
  <c r="F2932" i="2"/>
  <c r="F2880" i="2"/>
  <c r="F2840" i="2"/>
  <c r="F2792" i="2"/>
  <c r="F2752" i="2"/>
  <c r="F2704" i="2"/>
  <c r="F2664" i="2"/>
  <c r="F2810" i="2"/>
  <c r="F2643" i="2"/>
  <c r="F2595" i="2"/>
  <c r="F2555" i="2"/>
  <c r="F2503" i="2"/>
  <c r="F2459" i="2"/>
  <c r="F2415" i="2"/>
  <c r="F2371" i="2"/>
  <c r="F2327" i="2"/>
  <c r="F3082" i="2"/>
  <c r="F3002" i="2"/>
  <c r="F2874" i="2"/>
  <c r="F2770" i="2"/>
  <c r="F2985" i="2"/>
  <c r="F2703" i="2"/>
  <c r="F2620" i="2"/>
  <c r="F2580" i="2"/>
  <c r="F2532" i="2"/>
  <c r="F2492" i="2"/>
  <c r="F2440" i="2"/>
  <c r="F2396" i="2"/>
  <c r="F2352" i="2"/>
  <c r="F2308" i="2"/>
  <c r="F3046" i="2"/>
  <c r="F2922" i="2"/>
  <c r="F2777" i="2"/>
  <c r="F2973" i="2"/>
  <c r="F2682" i="2"/>
  <c r="F2617" i="2"/>
  <c r="F2565" i="2"/>
  <c r="F2525" i="2"/>
  <c r="F2477" i="2"/>
  <c r="F2437" i="2"/>
  <c r="F2389" i="2"/>
  <c r="F3090" i="2"/>
  <c r="F2966" i="2"/>
  <c r="F2829" i="2"/>
  <c r="F2693" i="2"/>
  <c r="F3041" i="2"/>
  <c r="F2937" i="2"/>
  <c r="F2833" i="2"/>
  <c r="F2705" i="2"/>
  <c r="F2606" i="2"/>
  <c r="F2313" i="2"/>
  <c r="F2223" i="2"/>
  <c r="F2175" i="2"/>
  <c r="F2198" i="2"/>
  <c r="F2414" i="2"/>
  <c r="F2247" i="2"/>
  <c r="F2116" i="2"/>
  <c r="F2806" i="2"/>
  <c r="F2390" i="2"/>
  <c r="F2224" i="2"/>
  <c r="F2180" i="2"/>
  <c r="F2210" i="2"/>
  <c r="F2268" i="2"/>
  <c r="F2141" i="2"/>
  <c r="F2101" i="2"/>
  <c r="F2893" i="2"/>
  <c r="F2354" i="2"/>
  <c r="F2229" i="2"/>
  <c r="F2189" i="2"/>
  <c r="F2683" i="2"/>
  <c r="F3071" i="2"/>
  <c r="F3023" i="2"/>
  <c r="F2983" i="2"/>
  <c r="F2935" i="2"/>
  <c r="F2895" i="2"/>
  <c r="F2847" i="2"/>
  <c r="F2807" i="2"/>
  <c r="F2755" i="2"/>
  <c r="F2711" i="2"/>
  <c r="F3060" i="2"/>
  <c r="F3016" i="2"/>
  <c r="F2964" i="2"/>
  <c r="F2924" i="2"/>
  <c r="F2876" i="2"/>
  <c r="F2836" i="2"/>
  <c r="F2788" i="2"/>
  <c r="F2748" i="2"/>
  <c r="F2700" i="2"/>
  <c r="F2660" i="2"/>
  <c r="F2729" i="2"/>
  <c r="F2639" i="2"/>
  <c r="F2587" i="2"/>
  <c r="F2543" i="2"/>
  <c r="F2499" i="2"/>
  <c r="F2455" i="2"/>
  <c r="F2411" i="2"/>
  <c r="F2367" i="2"/>
  <c r="F2323" i="2"/>
  <c r="F3065" i="2"/>
  <c r="F2961" i="2"/>
  <c r="F2857" i="2"/>
  <c r="F2753" i="2"/>
  <c r="F2982" i="2"/>
  <c r="F2681" i="2"/>
  <c r="F2616" i="2"/>
  <c r="F2576" i="2"/>
  <c r="F2524" i="2"/>
  <c r="F2480" i="2"/>
  <c r="F2436" i="2"/>
  <c r="F2392" i="2"/>
  <c r="F2348" i="2"/>
  <c r="F2304" i="2"/>
  <c r="F3029" i="2"/>
  <c r="F2881" i="2"/>
  <c r="F2774" i="2"/>
  <c r="F2902" i="2"/>
  <c r="F2671" i="2"/>
  <c r="F2609" i="2"/>
  <c r="F2561" i="2"/>
  <c r="F2521" i="2"/>
  <c r="F2473" i="2"/>
  <c r="F2433" i="2"/>
  <c r="F2385" i="2"/>
  <c r="F3070" i="2"/>
  <c r="F2953" i="2"/>
  <c r="F2826" i="2"/>
  <c r="F2686" i="2"/>
  <c r="F3038" i="2"/>
  <c r="F2934" i="2"/>
  <c r="F2830" i="2"/>
  <c r="F2687" i="2"/>
  <c r="F2566" i="2"/>
  <c r="F2310" i="2"/>
  <c r="F2219" i="2"/>
  <c r="F2167" i="2"/>
  <c r="F2166" i="2"/>
  <c r="F2374" i="2"/>
  <c r="F2243" i="2"/>
  <c r="F2112" i="2"/>
  <c r="F2690" i="2"/>
  <c r="F2334" i="2"/>
  <c r="F2220" i="2"/>
  <c r="F2176" i="2"/>
  <c r="F2638" i="2"/>
  <c r="F2264" i="2"/>
  <c r="F2137" i="2"/>
  <c r="F2097" i="2"/>
  <c r="F2890" i="2"/>
  <c r="F2325" i="2"/>
  <c r="F2225" i="2"/>
  <c r="F2185" i="2"/>
  <c r="F2578" i="2"/>
  <c r="F3067" i="2"/>
  <c r="F3019" i="2"/>
  <c r="F2979" i="2"/>
  <c r="F2931" i="2"/>
  <c r="F2891" i="2"/>
  <c r="F2839" i="2"/>
  <c r="F2795" i="2"/>
  <c r="F2751" i="2"/>
  <c r="F2707" i="2"/>
  <c r="F3048" i="2"/>
  <c r="F3008" i="2"/>
  <c r="F2960" i="2"/>
  <c r="F2920" i="2"/>
  <c r="F2872" i="2"/>
  <c r="F2832" i="2"/>
  <c r="F2784" i="2"/>
  <c r="F2744" i="2"/>
  <c r="F2692" i="2"/>
  <c r="F2648" i="2"/>
  <c r="F2726" i="2"/>
  <c r="F2627" i="2"/>
  <c r="F2583" i="2"/>
  <c r="F2539" i="2"/>
  <c r="F2495" i="2"/>
  <c r="F2451" i="2"/>
  <c r="F2407" i="2"/>
  <c r="F2355" i="2"/>
  <c r="F2315" i="2"/>
  <c r="F3062" i="2"/>
  <c r="F2958" i="2"/>
  <c r="F2854" i="2"/>
  <c r="F2750" i="2"/>
  <c r="F2901" i="2"/>
  <c r="F2670" i="2"/>
  <c r="F2608" i="2"/>
  <c r="F2564" i="2"/>
  <c r="F2520" i="2"/>
  <c r="F2476" i="2"/>
  <c r="F2432" i="2"/>
  <c r="F2388" i="2"/>
  <c r="F2344" i="2"/>
  <c r="F2292" i="2"/>
  <c r="F3026" i="2"/>
  <c r="F2878" i="2"/>
  <c r="F2754" i="2"/>
  <c r="F2889" i="2"/>
  <c r="F2645" i="2"/>
  <c r="F2605" i="2"/>
  <c r="F2557" i="2"/>
  <c r="F2517" i="2"/>
  <c r="F2469" i="2"/>
  <c r="F2429" i="2"/>
  <c r="F2377" i="2"/>
  <c r="F3057" i="2"/>
  <c r="F2933" i="2"/>
  <c r="F2798" i="2"/>
  <c r="F2679" i="2"/>
  <c r="F3021" i="2"/>
  <c r="F2917" i="2"/>
  <c r="F2789" i="2"/>
  <c r="F2665" i="2"/>
  <c r="F2502" i="2"/>
  <c r="F2293" i="2"/>
  <c r="F2207" i="2"/>
  <c r="F2163" i="2"/>
  <c r="F2661" i="2"/>
  <c r="F2350" i="2"/>
  <c r="F2239" i="2"/>
  <c r="F2104" i="2"/>
  <c r="F2622" i="2"/>
  <c r="F2314" i="2"/>
  <c r="F2208" i="2"/>
  <c r="F2168" i="2"/>
  <c r="F2574" i="2"/>
  <c r="F2260" i="2"/>
  <c r="F2133" i="2"/>
  <c r="F2093" i="2"/>
  <c r="F2586" i="2"/>
  <c r="F2322" i="2"/>
  <c r="F2221" i="2"/>
  <c r="F2181" i="2"/>
  <c r="F3059" i="2"/>
  <c r="F3007" i="2"/>
  <c r="F2963" i="2"/>
  <c r="F2919" i="2"/>
  <c r="F2875" i="2"/>
  <c r="F2831" i="2"/>
  <c r="F2787" i="2"/>
  <c r="F2743" i="2"/>
  <c r="F3088" i="2"/>
  <c r="F3040" i="2"/>
  <c r="F3000" i="2"/>
  <c r="F2952" i="2"/>
  <c r="F2912" i="2"/>
  <c r="F2860" i="2"/>
  <c r="F2816" i="2"/>
  <c r="F2772" i="2"/>
  <c r="F2728" i="2"/>
  <c r="F2684" i="2"/>
  <c r="F2978" i="2"/>
  <c r="F2691" i="2"/>
  <c r="F2619" i="2"/>
  <c r="F2575" i="2"/>
  <c r="F2523" i="2"/>
  <c r="F2483" i="2"/>
  <c r="F2435" i="2"/>
  <c r="F2395" i="2"/>
  <c r="F2347" i="2"/>
  <c r="F2307" i="2"/>
  <c r="F3042" i="2"/>
  <c r="F2938" i="2"/>
  <c r="F2834" i="2"/>
  <c r="F2706" i="2"/>
  <c r="F2817" i="2"/>
  <c r="F2644" i="2"/>
  <c r="F2600" i="2"/>
  <c r="F2556" i="2"/>
  <c r="F2512" i="2"/>
  <c r="F2460" i="2"/>
  <c r="F2420" i="2"/>
  <c r="F2372" i="2"/>
  <c r="F2332" i="2"/>
  <c r="F3086" i="2"/>
  <c r="F2965" i="2"/>
  <c r="F2858" i="2"/>
  <c r="F2710" i="2"/>
  <c r="F2805" i="2"/>
  <c r="F2637" i="2"/>
  <c r="F2597" i="2"/>
  <c r="F2545" i="2"/>
  <c r="F2501" i="2"/>
  <c r="F2457" i="2"/>
  <c r="F2413" i="2"/>
  <c r="F2369" i="2"/>
  <c r="F3037" i="2"/>
  <c r="F2910" i="2"/>
  <c r="F2765" i="2"/>
  <c r="F3081" i="2"/>
  <c r="F3001" i="2"/>
  <c r="F2873" i="2"/>
  <c r="F2769" i="2"/>
  <c r="F2650" i="2"/>
  <c r="F2438" i="2"/>
  <c r="F2286" i="2"/>
  <c r="F2199" i="2"/>
  <c r="F2155" i="2"/>
  <c r="F2582" i="2"/>
  <c r="F2267" i="2"/>
  <c r="F2140" i="2"/>
  <c r="F2096" i="2"/>
  <c r="F2558" i="2"/>
  <c r="F2294" i="2"/>
  <c r="F2200" i="2"/>
  <c r="F2160" i="2"/>
  <c r="F2470" i="2"/>
  <c r="F2248" i="2"/>
  <c r="F2121" i="2"/>
  <c r="F2326" i="2"/>
  <c r="F2522" i="2"/>
  <c r="F2302" i="2"/>
  <c r="F2209" i="2"/>
  <c r="F2165" i="2"/>
  <c r="F2226" i="2"/>
  <c r="F2434" i="2"/>
  <c r="F2245" i="2"/>
  <c r="F2118" i="2"/>
  <c r="F3063" i="2"/>
  <c r="F3092" i="2"/>
  <c r="F2732" i="2"/>
  <c r="F2439" i="2"/>
  <c r="F2898" i="2"/>
  <c r="F2336" i="2"/>
  <c r="F2553" i="2"/>
  <c r="F2649" i="2"/>
  <c r="F2159" i="2"/>
  <c r="F2164" i="2"/>
  <c r="F2177" i="2"/>
  <c r="F2458" i="2"/>
  <c r="F2146" i="2"/>
  <c r="F2094" i="2"/>
  <c r="F2386" i="2"/>
  <c r="F2242" i="2"/>
  <c r="F2115" i="2"/>
  <c r="F2230" i="2"/>
  <c r="F2349" i="2"/>
  <c r="F2103" i="2"/>
  <c r="F2535" i="2"/>
  <c r="F2305" i="2"/>
  <c r="F2370" i="2"/>
  <c r="F3015" i="2"/>
  <c r="F3044" i="2"/>
  <c r="F2688" i="2"/>
  <c r="F2399" i="2"/>
  <c r="F2663" i="2"/>
  <c r="F3089" i="2"/>
  <c r="F2513" i="2"/>
  <c r="F3018" i="2"/>
  <c r="F2646" i="2"/>
  <c r="F2534" i="2"/>
  <c r="F2474" i="2"/>
  <c r="F2394" i="2"/>
  <c r="F2138" i="2"/>
  <c r="F2309" i="2"/>
  <c r="F2238" i="2"/>
  <c r="F2222" i="2"/>
  <c r="F2428" i="2"/>
  <c r="F2290" i="2"/>
  <c r="F2250" i="2"/>
  <c r="F2975" i="2"/>
  <c r="F3004" i="2"/>
  <c r="F2981" i="2"/>
  <c r="F2351" i="2"/>
  <c r="F2604" i="2"/>
  <c r="F3006" i="2"/>
  <c r="F2461" i="2"/>
  <c r="F2914" i="2"/>
  <c r="F2271" i="2"/>
  <c r="F2252" i="2"/>
  <c r="F2289" i="2"/>
  <c r="F2345" i="2"/>
  <c r="F2134" i="2"/>
  <c r="F2202" i="2"/>
  <c r="F2346" i="2"/>
  <c r="F2147" i="2"/>
  <c r="F2099" i="2"/>
  <c r="F2206" i="2"/>
  <c r="F2641" i="2"/>
  <c r="F2913" i="2"/>
  <c r="F2102" i="2"/>
  <c r="F2923" i="2"/>
  <c r="F2956" i="2"/>
  <c r="F2702" i="2"/>
  <c r="F2311" i="2"/>
  <c r="F2560" i="2"/>
  <c r="F2861" i="2"/>
  <c r="F2417" i="2"/>
  <c r="F2786" i="2"/>
  <c r="F2144" i="2"/>
  <c r="F2125" i="2"/>
  <c r="F2182" i="2"/>
  <c r="F2269" i="2"/>
  <c r="F2126" i="2"/>
  <c r="F2158" i="2"/>
  <c r="F2270" i="2"/>
  <c r="F2143" i="2"/>
  <c r="F2095" i="2"/>
  <c r="F2186" i="2"/>
  <c r="F2791" i="2"/>
  <c r="F2249" i="2"/>
  <c r="F2879" i="2"/>
  <c r="F2916" i="2"/>
  <c r="F2623" i="2"/>
  <c r="F3045" i="2"/>
  <c r="F2516" i="2"/>
  <c r="F2713" i="2"/>
  <c r="F2373" i="2"/>
  <c r="F2658" i="2"/>
  <c r="F2100" i="2"/>
  <c r="F2642" i="2"/>
  <c r="F2162" i="2"/>
  <c r="F2265" i="2"/>
  <c r="F2122" i="2"/>
  <c r="F2618" i="2"/>
  <c r="F2266" i="2"/>
  <c r="F2139" i="2"/>
  <c r="F2091" i="2"/>
  <c r="F2154" i="2"/>
  <c r="F2135" i="2"/>
  <c r="F2828" i="2"/>
  <c r="F2562" i="2"/>
  <c r="F2835" i="2"/>
  <c r="F2868" i="2"/>
  <c r="F2579" i="2"/>
  <c r="F2941" i="2"/>
  <c r="F2472" i="2"/>
  <c r="F2818" i="2"/>
  <c r="F3050" i="2"/>
  <c r="F2462" i="2"/>
  <c r="F2598" i="2"/>
  <c r="F2546" i="2"/>
  <c r="F2602" i="2"/>
  <c r="F2261" i="2"/>
  <c r="F2114" i="2"/>
  <c r="F2554" i="2"/>
  <c r="F2262" i="2"/>
  <c r="F2514" i="2"/>
  <c r="F2837" i="2"/>
  <c r="F2301" i="2"/>
  <c r="F2490" i="2"/>
  <c r="F2747" i="2"/>
  <c r="F2776" i="2"/>
  <c r="F2491" i="2"/>
  <c r="F2709" i="2"/>
  <c r="F2376" i="2"/>
  <c r="F2601" i="2"/>
  <c r="F2785" i="2"/>
  <c r="F2203" i="2"/>
  <c r="F2204" i="2"/>
  <c r="F2217" i="2"/>
  <c r="F2498" i="2"/>
  <c r="F2241" i="2"/>
  <c r="F2098" i="2"/>
  <c r="F2450" i="2"/>
  <c r="F2246" i="2"/>
  <c r="F2119" i="2"/>
  <c r="F2281" i="2"/>
  <c r="F2123" i="2"/>
  <c r="F2083" i="2"/>
  <c r="F2039" i="2"/>
  <c r="F1995" i="2"/>
  <c r="F1951" i="2"/>
  <c r="F1907" i="2"/>
  <c r="F1863" i="2"/>
  <c r="F1819" i="2"/>
  <c r="F1767" i="2"/>
  <c r="F1727" i="2"/>
  <c r="F1679" i="2"/>
  <c r="F2084" i="2"/>
  <c r="F2036" i="2"/>
  <c r="F1996" i="2"/>
  <c r="F1948" i="2"/>
  <c r="F1908" i="2"/>
  <c r="F1860" i="2"/>
  <c r="F2081" i="2"/>
  <c r="F2037" i="2"/>
  <c r="F1993" i="2"/>
  <c r="F1949" i="2"/>
  <c r="F1905" i="2"/>
  <c r="F1861" i="2"/>
  <c r="F1809" i="2"/>
  <c r="F1769" i="2"/>
  <c r="F1721" i="2"/>
  <c r="F1681" i="2"/>
  <c r="F1970" i="2"/>
  <c r="F1914" i="2"/>
  <c r="F1714" i="2"/>
  <c r="F1946" i="2"/>
  <c r="F2070" i="2"/>
  <c r="F1698" i="2"/>
  <c r="F1613" i="2"/>
  <c r="F1569" i="2"/>
  <c r="F1525" i="2"/>
  <c r="F1473" i="2"/>
  <c r="F1433" i="2"/>
  <c r="F1385" i="2"/>
  <c r="F1345" i="2"/>
  <c r="F1297" i="2"/>
  <c r="F2018" i="2"/>
  <c r="F1742" i="2"/>
  <c r="F1910" i="2"/>
  <c r="F1706" i="2"/>
  <c r="F1600" i="2"/>
  <c r="F1487" i="2"/>
  <c r="F1360" i="2"/>
  <c r="F1842" i="2"/>
  <c r="F1608" i="2"/>
  <c r="F1462" i="2"/>
  <c r="F1342" i="2"/>
  <c r="F1257" i="2"/>
  <c r="F1209" i="2"/>
  <c r="F1169" i="2"/>
  <c r="F1117" i="2"/>
  <c r="F1786" i="2"/>
  <c r="F1575" i="2"/>
  <c r="F1466" i="2"/>
  <c r="F1346" i="2"/>
  <c r="F1406" i="2"/>
  <c r="F1594" i="2"/>
  <c r="F1492" i="2"/>
  <c r="F1343" i="2"/>
  <c r="F1242" i="2"/>
  <c r="F1202" i="2"/>
  <c r="F1154" i="2"/>
  <c r="F1114" i="2"/>
  <c r="F1304" i="2"/>
  <c r="F1740" i="2"/>
  <c r="F1511" i="2"/>
  <c r="F1398" i="2"/>
  <c r="F1296" i="2"/>
  <c r="F1724" i="2"/>
  <c r="F1580" i="2"/>
  <c r="F1464" i="2"/>
  <c r="F1318" i="2"/>
  <c r="F1243" i="2"/>
  <c r="F1199" i="2"/>
  <c r="F1155" i="2"/>
  <c r="F1111" i="2"/>
  <c r="F1702" i="2"/>
  <c r="F1555" i="2"/>
  <c r="F1744" i="2"/>
  <c r="F1552" i="2"/>
  <c r="F1447" i="2"/>
  <c r="F2079" i="2"/>
  <c r="F2035" i="2"/>
  <c r="F1991" i="2"/>
  <c r="F1947" i="2"/>
  <c r="F1903" i="2"/>
  <c r="F1851" i="2"/>
  <c r="F1811" i="2"/>
  <c r="F1763" i="2"/>
  <c r="F1723" i="2"/>
  <c r="F1675" i="2"/>
  <c r="F2080" i="2"/>
  <c r="F2032" i="2"/>
  <c r="F1992" i="2"/>
  <c r="F1944" i="2"/>
  <c r="F1904" i="2"/>
  <c r="F1852" i="2"/>
  <c r="F2077" i="2"/>
  <c r="F2033" i="2"/>
  <c r="F1989" i="2"/>
  <c r="F1945" i="2"/>
  <c r="F1893" i="2"/>
  <c r="F1853" i="2"/>
  <c r="F1805" i="2"/>
  <c r="F1765" i="2"/>
  <c r="F1717" i="2"/>
  <c r="F1677" i="2"/>
  <c r="F1954" i="2"/>
  <c r="F1846" i="2"/>
  <c r="F1700" i="2"/>
  <c r="F1862" i="2"/>
  <c r="F2030" i="2"/>
  <c r="F1678" i="2"/>
  <c r="F1609" i="2"/>
  <c r="F1557" i="2"/>
  <c r="F1517" i="2"/>
  <c r="F1469" i="2"/>
  <c r="F1429" i="2"/>
  <c r="F1381" i="2"/>
  <c r="F1341" i="2"/>
  <c r="F1293" i="2"/>
  <c r="F1966" i="2"/>
  <c r="F1722" i="2"/>
  <c r="F1894" i="2"/>
  <c r="F1694" i="2"/>
  <c r="F1574" i="2"/>
  <c r="F1451" i="2"/>
  <c r="F1338" i="2"/>
  <c r="F1808" i="2"/>
  <c r="F1578" i="2"/>
  <c r="F1448" i="2"/>
  <c r="F1335" i="2"/>
  <c r="F1253" i="2"/>
  <c r="F1201" i="2"/>
  <c r="F1157" i="2"/>
  <c r="F1113" i="2"/>
  <c r="F1736" i="2"/>
  <c r="F1568" i="2"/>
  <c r="F1452" i="2"/>
  <c r="F1339" i="2"/>
  <c r="F1348" i="2"/>
  <c r="F1587" i="2"/>
  <c r="F1470" i="2"/>
  <c r="F1336" i="2"/>
  <c r="F1238" i="2"/>
  <c r="F1198" i="2"/>
  <c r="F1150" i="2"/>
  <c r="F1110" i="2"/>
  <c r="F1282" i="2"/>
  <c r="F1634" i="2"/>
  <c r="F1504" i="2"/>
  <c r="F1387" i="2"/>
  <c r="F1274" i="2"/>
  <c r="F1718" i="2"/>
  <c r="F1558" i="2"/>
  <c r="F1446" i="2"/>
  <c r="F1307" i="2"/>
  <c r="F1239" i="2"/>
  <c r="F1195" i="2"/>
  <c r="F1151" i="2"/>
  <c r="F1107" i="2"/>
  <c r="F1652" i="2"/>
  <c r="F1512" i="2"/>
  <c r="F1738" i="2"/>
  <c r="F1534" i="2"/>
  <c r="F1440" i="2"/>
  <c r="F1286" i="2"/>
  <c r="F1240" i="2"/>
  <c r="F1192" i="2"/>
  <c r="F1152" i="2"/>
  <c r="F1104" i="2"/>
  <c r="F1147" i="2"/>
  <c r="F1642" i="2"/>
  <c r="F1475" i="2"/>
  <c r="F1527" i="2"/>
  <c r="F1279" i="2"/>
  <c r="F1188" i="2"/>
  <c r="F1148" i="2"/>
  <c r="F2075" i="2"/>
  <c r="F2031" i="2"/>
  <c r="F1987" i="2"/>
  <c r="F1935" i="2"/>
  <c r="F1895" i="2"/>
  <c r="F1847" i="2"/>
  <c r="F1807" i="2"/>
  <c r="F1759" i="2"/>
  <c r="F1719" i="2"/>
  <c r="F1671" i="2"/>
  <c r="F2076" i="2"/>
  <c r="F2028" i="2"/>
  <c r="F1988" i="2"/>
  <c r="F1936" i="2"/>
  <c r="F1892" i="2"/>
  <c r="F1848" i="2"/>
  <c r="F2073" i="2"/>
  <c r="F2029" i="2"/>
  <c r="F1977" i="2"/>
  <c r="F1937" i="2"/>
  <c r="F1889" i="2"/>
  <c r="F1849" i="2"/>
  <c r="F1801" i="2"/>
  <c r="F1761" i="2"/>
  <c r="F1713" i="2"/>
  <c r="F1673" i="2"/>
  <c r="F1902" i="2"/>
  <c r="F1830" i="2"/>
  <c r="F1680" i="2"/>
  <c r="F2054" i="2"/>
  <c r="F1990" i="2"/>
  <c r="F1664" i="2"/>
  <c r="F1601" i="2"/>
  <c r="F1553" i="2"/>
  <c r="F1513" i="2"/>
  <c r="F1465" i="2"/>
  <c r="F1425" i="2"/>
  <c r="F1377" i="2"/>
  <c r="F1337" i="2"/>
  <c r="F1285" i="2"/>
  <c r="F1950" i="2"/>
  <c r="F1692" i="2"/>
  <c r="F2074" i="2"/>
  <c r="F1684" i="2"/>
  <c r="F1567" i="2"/>
  <c r="F1444" i="2"/>
  <c r="F1323" i="2"/>
  <c r="F1802" i="2"/>
  <c r="F1571" i="2"/>
  <c r="F1426" i="2"/>
  <c r="F1327" i="2"/>
  <c r="F1241" i="2"/>
  <c r="F1197" i="2"/>
  <c r="F1153" i="2"/>
  <c r="F1109" i="2"/>
  <c r="F1726" i="2"/>
  <c r="F1546" i="2"/>
  <c r="F1430" i="2"/>
  <c r="F1324" i="2"/>
  <c r="F1704" i="2"/>
  <c r="F1579" i="2"/>
  <c r="F1463" i="2"/>
  <c r="F1328" i="2"/>
  <c r="F1234" i="2"/>
  <c r="F1194" i="2"/>
  <c r="F1146" i="2"/>
  <c r="F1106" i="2"/>
  <c r="F1822" i="2"/>
  <c r="F1620" i="2"/>
  <c r="F1496" i="2"/>
  <c r="F1380" i="2"/>
  <c r="F1548" i="2"/>
  <c r="F1696" i="2"/>
  <c r="F1551" i="2"/>
  <c r="F1428" i="2"/>
  <c r="F1300" i="2"/>
  <c r="F1235" i="2"/>
  <c r="F1191" i="2"/>
  <c r="F1095" i="2"/>
  <c r="F1639" i="2"/>
  <c r="F1410" i="2"/>
  <c r="F1236" i="2"/>
  <c r="F2071" i="2"/>
  <c r="F2019" i="2"/>
  <c r="F1979" i="2"/>
  <c r="F1931" i="2"/>
  <c r="F1891" i="2"/>
  <c r="F1843" i="2"/>
  <c r="F1803" i="2"/>
  <c r="F1755" i="2"/>
  <c r="F1715" i="2"/>
  <c r="F1663" i="2"/>
  <c r="F2072" i="2"/>
  <c r="F2020" i="2"/>
  <c r="F1976" i="2"/>
  <c r="F1932" i="2"/>
  <c r="F1888" i="2"/>
  <c r="F1844" i="2"/>
  <c r="F2061" i="2"/>
  <c r="F2021" i="2"/>
  <c r="F1973" i="2"/>
  <c r="F1933" i="2"/>
  <c r="F1885" i="2"/>
  <c r="F1845" i="2"/>
  <c r="F1797" i="2"/>
  <c r="F1757" i="2"/>
  <c r="F1705" i="2"/>
  <c r="F1661" i="2"/>
  <c r="F1886" i="2"/>
  <c r="F1818" i="2"/>
  <c r="F1650" i="2"/>
  <c r="F1974" i="2"/>
  <c r="F1934" i="2"/>
  <c r="F1637" i="2"/>
  <c r="F1597" i="2"/>
  <c r="F1549" i="2"/>
  <c r="F1509" i="2"/>
  <c r="F1461" i="2"/>
  <c r="F1421" i="2"/>
  <c r="F1369" i="2"/>
  <c r="F1325" i="2"/>
  <c r="F1281" i="2"/>
  <c r="F1882" i="2"/>
  <c r="F1672" i="2"/>
  <c r="F2034" i="2"/>
  <c r="F1662" i="2"/>
  <c r="F1556" i="2"/>
  <c r="F1422" i="2"/>
  <c r="F1316" i="2"/>
  <c r="F1780" i="2"/>
  <c r="F1535" i="2"/>
  <c r="F1419" i="2"/>
  <c r="F1320" i="2"/>
  <c r="F1237" i="2"/>
  <c r="F1193" i="2"/>
  <c r="F1149" i="2"/>
  <c r="F1105" i="2"/>
  <c r="F1720" i="2"/>
  <c r="F1532" i="2"/>
  <c r="F1423" i="2"/>
  <c r="F1302" i="2"/>
  <c r="F1682" i="2"/>
  <c r="F1572" i="2"/>
  <c r="F1427" i="2"/>
  <c r="F1306" i="2"/>
  <c r="F1230" i="2"/>
  <c r="F1190" i="2"/>
  <c r="F1138" i="2"/>
  <c r="F1094" i="2"/>
  <c r="F1800" i="2"/>
  <c r="F1598" i="2"/>
  <c r="F1474" i="2"/>
  <c r="F1358" i="2"/>
  <c r="F1486" i="2"/>
  <c r="F1674" i="2"/>
  <c r="F1526" i="2"/>
  <c r="F1402" i="2"/>
  <c r="F1278" i="2"/>
  <c r="F1231" i="2"/>
  <c r="F1179" i="2"/>
  <c r="F1139" i="2"/>
  <c r="F1091" i="2"/>
  <c r="F1635" i="2"/>
  <c r="F1322" i="2"/>
  <c r="F1632" i="2"/>
  <c r="F1516" i="2"/>
  <c r="F1403" i="2"/>
  <c r="F2063" i="2"/>
  <c r="F2015" i="2"/>
  <c r="F1975" i="2"/>
  <c r="F1927" i="2"/>
  <c r="F1887" i="2"/>
  <c r="F1839" i="2"/>
  <c r="F1799" i="2"/>
  <c r="F1747" i="2"/>
  <c r="F1703" i="2"/>
  <c r="F1659" i="2"/>
  <c r="F2060" i="2"/>
  <c r="F2016" i="2"/>
  <c r="F1972" i="2"/>
  <c r="F1928" i="2"/>
  <c r="F1884" i="2"/>
  <c r="F1840" i="2"/>
  <c r="F2057" i="2"/>
  <c r="F2017" i="2"/>
  <c r="F1969" i="2"/>
  <c r="F1929" i="2"/>
  <c r="F1881" i="2"/>
  <c r="F1841" i="2"/>
  <c r="F1789" i="2"/>
  <c r="F1745" i="2"/>
  <c r="F1701" i="2"/>
  <c r="F1657" i="2"/>
  <c r="F1870" i="2"/>
  <c r="F1798" i="2"/>
  <c r="F2078" i="2"/>
  <c r="F1958" i="2"/>
  <c r="F1850" i="2"/>
  <c r="F1633" i="2"/>
  <c r="F1593" i="2"/>
  <c r="F1545" i="2"/>
  <c r="F1505" i="2"/>
  <c r="F1453" i="2"/>
  <c r="F1409" i="2"/>
  <c r="F1365" i="2"/>
  <c r="F1321" i="2"/>
  <c r="F1277" i="2"/>
  <c r="F1866" i="2"/>
  <c r="F1658" i="2"/>
  <c r="F2010" i="2"/>
  <c r="F1656" i="2"/>
  <c r="F1538" i="2"/>
  <c r="F1407" i="2"/>
  <c r="F1294" i="2"/>
  <c r="F1758" i="2"/>
  <c r="F1528" i="2"/>
  <c r="F1411" i="2"/>
  <c r="F1298" i="2"/>
  <c r="F1233" i="2"/>
  <c r="F1189" i="2"/>
  <c r="F1137" i="2"/>
  <c r="F1097" i="2"/>
  <c r="F1676" i="2"/>
  <c r="F1510" i="2"/>
  <c r="F1408" i="2"/>
  <c r="F1295" i="2"/>
  <c r="F1660" i="2"/>
  <c r="F1550" i="2"/>
  <c r="F1420" i="2"/>
  <c r="F1299" i="2"/>
  <c r="F1222" i="2"/>
  <c r="F1178" i="2"/>
  <c r="F1134" i="2"/>
  <c r="F1090" i="2"/>
  <c r="F1790" i="2"/>
  <c r="F1591" i="2"/>
  <c r="F1467" i="2"/>
  <c r="F1347" i="2"/>
  <c r="F1450" i="2"/>
  <c r="F1638" i="2"/>
  <c r="F1515" i="2"/>
  <c r="F1391" i="2"/>
  <c r="F1263" i="2"/>
  <c r="F1223" i="2"/>
  <c r="F1175" i="2"/>
  <c r="F1135" i="2"/>
  <c r="F1087" i="2"/>
  <c r="F1610" i="2"/>
  <c r="F1826" i="2"/>
  <c r="F1614" i="2"/>
  <c r="F2059" i="2"/>
  <c r="F2011" i="2"/>
  <c r="F1971" i="2"/>
  <c r="F1923" i="2"/>
  <c r="F1883" i="2"/>
  <c r="F1831" i="2"/>
  <c r="F1787" i="2"/>
  <c r="F1743" i="2"/>
  <c r="F1699" i="2"/>
  <c r="F1655" i="2"/>
  <c r="F2056" i="2"/>
  <c r="F2012" i="2"/>
  <c r="F1968" i="2"/>
  <c r="F1924" i="2"/>
  <c r="F1872" i="2"/>
  <c r="F1832" i="2"/>
  <c r="F2053" i="2"/>
  <c r="F2013" i="2"/>
  <c r="F1965" i="2"/>
  <c r="F1925" i="2"/>
  <c r="F1873" i="2"/>
  <c r="F1829" i="2"/>
  <c r="F1785" i="2"/>
  <c r="F1741" i="2"/>
  <c r="F1697" i="2"/>
  <c r="F1653" i="2"/>
  <c r="F2062" i="2"/>
  <c r="F1784" i="2"/>
  <c r="F2038" i="2"/>
  <c r="F1906" i="2"/>
  <c r="F1782" i="2"/>
  <c r="F1629" i="2"/>
  <c r="F1589" i="2"/>
  <c r="F1537" i="2"/>
  <c r="F1493" i="2"/>
  <c r="F1449" i="2"/>
  <c r="F1405" i="2"/>
  <c r="F1361" i="2"/>
  <c r="F1317" i="2"/>
  <c r="F1273" i="2"/>
  <c r="F1806" i="2"/>
  <c r="F2058" i="2"/>
  <c r="F1994" i="2"/>
  <c r="F1636" i="2"/>
  <c r="F1531" i="2"/>
  <c r="F1400" i="2"/>
  <c r="F1283" i="2"/>
  <c r="F1640" i="2"/>
  <c r="F1506" i="2"/>
  <c r="F1404" i="2"/>
  <c r="F1280" i="2"/>
  <c r="F1221" i="2"/>
  <c r="F1181" i="2"/>
  <c r="F1133" i="2"/>
  <c r="F1093" i="2"/>
  <c r="F1619" i="2"/>
  <c r="F1503" i="2"/>
  <c r="F1386" i="2"/>
  <c r="F1284" i="2"/>
  <c r="F1654" i="2"/>
  <c r="F1536" i="2"/>
  <c r="F1412" i="2"/>
  <c r="F1262" i="2"/>
  <c r="F1218" i="2"/>
  <c r="F1174" i="2"/>
  <c r="F1130" i="2"/>
  <c r="F1086" i="2"/>
  <c r="F1778" i="2"/>
  <c r="F1576" i="2"/>
  <c r="F1442" i="2"/>
  <c r="F1340" i="2"/>
  <c r="F1432" i="2"/>
  <c r="F1631" i="2"/>
  <c r="F1508" i="2"/>
  <c r="F1384" i="2"/>
  <c r="F1259" i="2"/>
  <c r="F1219" i="2"/>
  <c r="F1171" i="2"/>
  <c r="F1131" i="2"/>
  <c r="F1359" i="2"/>
  <c r="F1599" i="2"/>
  <c r="F1820" i="2"/>
  <c r="F1596" i="2"/>
  <c r="F1483" i="2"/>
  <c r="F1363" i="2"/>
  <c r="F2051" i="2"/>
  <c r="F1999" i="2"/>
  <c r="F1955" i="2"/>
  <c r="F1911" i="2"/>
  <c r="F1867" i="2"/>
  <c r="F1823" i="2"/>
  <c r="F1779" i="2"/>
  <c r="F1735" i="2"/>
  <c r="F1683" i="2"/>
  <c r="F1643" i="2"/>
  <c r="F2040" i="2"/>
  <c r="F2000" i="2"/>
  <c r="F1952" i="2"/>
  <c r="F1912" i="2"/>
  <c r="F1864" i="2"/>
  <c r="F1824" i="2"/>
  <c r="F2041" i="2"/>
  <c r="F1997" i="2"/>
  <c r="F1953" i="2"/>
  <c r="F1909" i="2"/>
  <c r="F1865" i="2"/>
  <c r="F1821" i="2"/>
  <c r="F1777" i="2"/>
  <c r="F1725" i="2"/>
  <c r="F1685" i="2"/>
  <c r="F2050" i="2"/>
  <c r="F1930" i="2"/>
  <c r="F1734" i="2"/>
  <c r="F1998" i="2"/>
  <c r="F1874" i="2"/>
  <c r="F1748" i="2"/>
  <c r="F1617" i="2"/>
  <c r="F1573" i="2"/>
  <c r="F1529" i="2"/>
  <c r="F1485" i="2"/>
  <c r="F1441" i="2"/>
  <c r="F1389" i="2"/>
  <c r="F1349" i="2"/>
  <c r="F1301" i="2"/>
  <c r="F2042" i="2"/>
  <c r="F1756" i="2"/>
  <c r="F1926" i="2"/>
  <c r="F1716" i="2"/>
  <c r="F1611" i="2"/>
  <c r="F1494" i="2"/>
  <c r="F1367" i="2"/>
  <c r="F1468" i="2"/>
  <c r="F1615" i="2"/>
  <c r="F1484" i="2"/>
  <c r="F1364" i="2"/>
  <c r="F1261" i="2"/>
  <c r="F1213" i="2"/>
  <c r="F1173" i="2"/>
  <c r="F1125" i="2"/>
  <c r="F1085" i="2"/>
  <c r="F1590" i="2"/>
  <c r="F1488" i="2"/>
  <c r="F1368" i="2"/>
  <c r="F1443" i="2"/>
  <c r="F1616" i="2"/>
  <c r="F1507" i="2"/>
  <c r="F1383" i="2"/>
  <c r="F1254" i="2"/>
  <c r="F1210" i="2"/>
  <c r="F1158" i="2"/>
  <c r="F1118" i="2"/>
  <c r="F1388" i="2"/>
  <c r="F1746" i="2"/>
  <c r="F1547" i="2"/>
  <c r="F1424" i="2"/>
  <c r="F1303" i="2"/>
  <c r="F1315" i="2"/>
  <c r="F1588" i="2"/>
  <c r="F1471" i="2"/>
  <c r="F1344" i="2"/>
  <c r="F1251" i="2"/>
  <c r="F1211" i="2"/>
  <c r="F1159" i="2"/>
  <c r="F1115" i="2"/>
  <c r="F1760" i="2"/>
  <c r="F1566" i="2"/>
  <c r="F1766" i="2"/>
  <c r="F1559" i="2"/>
  <c r="F1454" i="2"/>
  <c r="F1326" i="2"/>
  <c r="F2055" i="2"/>
  <c r="F1695" i="2"/>
  <c r="F2049" i="2"/>
  <c r="F1693" i="2"/>
  <c r="F1577" i="2"/>
  <c r="F1776" i="2"/>
  <c r="F1491" i="2"/>
  <c r="F1495" i="2"/>
  <c r="F1170" i="2"/>
  <c r="F1595" i="2"/>
  <c r="F1592" i="2"/>
  <c r="F1272" i="2"/>
  <c r="F1216" i="2"/>
  <c r="F1160" i="2"/>
  <c r="F1096" i="2"/>
  <c r="F1092" i="2"/>
  <c r="F1084" i="2"/>
  <c r="F1370" i="2"/>
  <c r="F1762" i="2"/>
  <c r="F1258" i="2"/>
  <c r="F1112" i="2"/>
  <c r="F2007" i="2"/>
  <c r="F1651" i="2"/>
  <c r="F2009" i="2"/>
  <c r="F1641" i="2"/>
  <c r="F1533" i="2"/>
  <c r="F1978" i="2"/>
  <c r="F1382" i="2"/>
  <c r="F1379" i="2"/>
  <c r="F1126" i="2"/>
  <c r="F1482" i="2"/>
  <c r="F1788" i="2"/>
  <c r="F1264" i="2"/>
  <c r="F1212" i="2"/>
  <c r="F1156" i="2"/>
  <c r="F1132" i="2"/>
  <c r="F1366" i="2"/>
  <c r="F1783" i="2"/>
  <c r="F1314" i="2"/>
  <c r="F1967" i="2"/>
  <c r="F2052" i="2"/>
  <c r="F1957" i="2"/>
  <c r="F1986" i="2"/>
  <c r="F1489" i="2"/>
  <c r="F1810" i="2"/>
  <c r="F1265" i="2"/>
  <c r="F1530" i="2"/>
  <c r="F1083" i="2"/>
  <c r="F1362" i="2"/>
  <c r="F1570" i="2"/>
  <c r="F1260" i="2"/>
  <c r="F1200" i="2"/>
  <c r="F1136" i="2"/>
  <c r="F1088" i="2"/>
  <c r="F1128" i="2"/>
  <c r="F1116" i="2"/>
  <c r="F1305" i="2"/>
  <c r="F1089" i="2"/>
  <c r="F1172" i="2"/>
  <c r="F1915" i="2"/>
  <c r="F2008" i="2"/>
  <c r="F1913" i="2"/>
  <c r="F1764" i="2"/>
  <c r="F1445" i="2"/>
  <c r="F1618" i="2"/>
  <c r="F1217" i="2"/>
  <c r="F1630" i="2"/>
  <c r="F1768" i="2"/>
  <c r="F1255" i="2"/>
  <c r="F1490" i="2"/>
  <c r="F1256" i="2"/>
  <c r="F1196" i="2"/>
  <c r="F1176" i="2"/>
  <c r="F1868" i="2"/>
  <c r="F1127" i="2"/>
  <c r="F1871" i="2"/>
  <c r="F1956" i="2"/>
  <c r="F1869" i="2"/>
  <c r="F2014" i="2"/>
  <c r="F1401" i="2"/>
  <c r="F1524" i="2"/>
  <c r="F1177" i="2"/>
  <c r="F1514" i="2"/>
  <c r="F1554" i="2"/>
  <c r="F1215" i="2"/>
  <c r="F1472" i="2"/>
  <c r="F1252" i="2"/>
  <c r="F1180" i="2"/>
  <c r="F1244" i="2"/>
  <c r="F1781" i="2"/>
  <c r="F1232" i="2"/>
  <c r="F1827" i="2"/>
  <c r="F1916" i="2"/>
  <c r="F1825" i="2"/>
  <c r="F1890" i="2"/>
  <c r="F1357" i="2"/>
  <c r="F1378" i="2"/>
  <c r="F1129" i="2"/>
  <c r="F1390" i="2"/>
  <c r="F1431" i="2"/>
  <c r="F1167" i="2"/>
  <c r="F1275" i="2"/>
  <c r="F1276" i="2"/>
  <c r="F1356" i="2"/>
  <c r="F1739" i="2"/>
  <c r="F1828" i="2"/>
  <c r="F1737" i="2"/>
  <c r="F1621" i="2"/>
  <c r="F2082" i="2"/>
  <c r="F1622" i="2"/>
  <c r="F1612" i="2"/>
  <c r="F1214" i="2"/>
  <c r="F1399" i="2"/>
  <c r="F1804" i="2"/>
  <c r="F1319" i="2"/>
  <c r="F1220" i="2"/>
  <c r="F1168" i="2"/>
  <c r="F1108" i="2"/>
  <c r="F1075" i="2"/>
  <c r="F1031" i="2"/>
  <c r="F987" i="2"/>
  <c r="F943" i="2"/>
  <c r="F1029" i="2"/>
  <c r="F925" i="2"/>
  <c r="F1032" i="2"/>
  <c r="F992" i="2"/>
  <c r="F944" i="2"/>
  <c r="F1069" i="2"/>
  <c r="F1005" i="2"/>
  <c r="F921" i="2"/>
  <c r="F1046" i="2"/>
  <c r="F1002" i="2"/>
  <c r="F958" i="2"/>
  <c r="F971" i="2"/>
  <c r="F923" i="2"/>
  <c r="F980" i="2"/>
  <c r="F1045" i="2"/>
  <c r="F982" i="2"/>
  <c r="F957" i="2"/>
  <c r="F924" i="2"/>
  <c r="F1066" i="2"/>
  <c r="F978" i="2"/>
  <c r="F1008" i="2"/>
  <c r="F1022" i="2"/>
  <c r="F926" i="2"/>
  <c r="F1065" i="2"/>
  <c r="F960" i="2"/>
  <c r="F949" i="2"/>
  <c r="F1043" i="2"/>
  <c r="F1041" i="2"/>
  <c r="F1073" i="2"/>
  <c r="F1006" i="2"/>
  <c r="F1071" i="2"/>
  <c r="F1027" i="2"/>
  <c r="F983" i="2"/>
  <c r="F939" i="2"/>
  <c r="F1025" i="2"/>
  <c r="F1076" i="2"/>
  <c r="F1028" i="2"/>
  <c r="F988" i="2"/>
  <c r="F940" i="2"/>
  <c r="F1053" i="2"/>
  <c r="F1001" i="2"/>
  <c r="F917" i="2"/>
  <c r="F1042" i="2"/>
  <c r="F990" i="2"/>
  <c r="F950" i="2"/>
  <c r="F1011" i="2"/>
  <c r="F1068" i="2"/>
  <c r="F928" i="2"/>
  <c r="F1070" i="2"/>
  <c r="F942" i="2"/>
  <c r="F968" i="2"/>
  <c r="F965" i="2"/>
  <c r="F1026" i="2"/>
  <c r="F938" i="2"/>
  <c r="F964" i="2"/>
  <c r="F1062" i="2"/>
  <c r="F1047" i="2"/>
  <c r="F1048" i="2"/>
  <c r="F1013" i="2"/>
  <c r="F922" i="2"/>
  <c r="F947" i="2"/>
  <c r="F948" i="2"/>
  <c r="F937" i="2"/>
  <c r="F918" i="2"/>
  <c r="F1067" i="2"/>
  <c r="F1023" i="2"/>
  <c r="F979" i="2"/>
  <c r="F927" i="2"/>
  <c r="F985" i="2"/>
  <c r="F1072" i="2"/>
  <c r="F1024" i="2"/>
  <c r="F984" i="2"/>
  <c r="F936" i="2"/>
  <c r="F1049" i="2"/>
  <c r="F989" i="2"/>
  <c r="F1074" i="2"/>
  <c r="F1034" i="2"/>
  <c r="F986" i="2"/>
  <c r="F946" i="2"/>
  <c r="F1063" i="2"/>
  <c r="F981" i="2"/>
  <c r="F1020" i="2"/>
  <c r="F969" i="2"/>
  <c r="F1030" i="2"/>
  <c r="F1064" i="2"/>
  <c r="F1033" i="2"/>
  <c r="F1021" i="2"/>
  <c r="F970" i="2"/>
  <c r="F999" i="2"/>
  <c r="F1004" i="2"/>
  <c r="F916" i="2"/>
  <c r="F966" i="2"/>
  <c r="F991" i="2"/>
  <c r="F929" i="2"/>
  <c r="F1009" i="2"/>
  <c r="F1050" i="2"/>
  <c r="F1055" i="2"/>
  <c r="F1007" i="2"/>
  <c r="F967" i="2"/>
  <c r="F919" i="2"/>
  <c r="F1012" i="2"/>
  <c r="F961" i="2"/>
  <c r="F941" i="2"/>
  <c r="F1010" i="2"/>
  <c r="F1000" i="2"/>
  <c r="F962" i="2"/>
  <c r="F1051" i="2"/>
  <c r="F1003" i="2"/>
  <c r="F963" i="2"/>
  <c r="F915" i="2"/>
  <c r="F945" i="2"/>
  <c r="F1052" i="2"/>
  <c r="F920" i="2"/>
  <c r="F959" i="2"/>
  <c r="F1054" i="2"/>
  <c r="F1044" i="2"/>
  <c r="F907" i="2"/>
  <c r="F863" i="2"/>
  <c r="F819" i="2"/>
  <c r="F775" i="2"/>
  <c r="F900" i="2"/>
  <c r="F844" i="2"/>
  <c r="F760" i="2"/>
  <c r="F772" i="2"/>
  <c r="F881" i="2"/>
  <c r="F841" i="2"/>
  <c r="F793" i="2"/>
  <c r="F753" i="2"/>
  <c r="F878" i="2"/>
  <c r="F834" i="2"/>
  <c r="F790" i="2"/>
  <c r="F879" i="2"/>
  <c r="F853" i="2"/>
  <c r="F754" i="2"/>
  <c r="F796" i="2"/>
  <c r="F882" i="2"/>
  <c r="F903" i="2"/>
  <c r="F859" i="2"/>
  <c r="F815" i="2"/>
  <c r="F771" i="2"/>
  <c r="F896" i="2"/>
  <c r="F840" i="2"/>
  <c r="F752" i="2"/>
  <c r="F768" i="2"/>
  <c r="F877" i="2"/>
  <c r="F837" i="2"/>
  <c r="F789" i="2"/>
  <c r="F749" i="2"/>
  <c r="F874" i="2"/>
  <c r="F822" i="2"/>
  <c r="F782" i="2"/>
  <c r="F774" i="2"/>
  <c r="F802" i="2"/>
  <c r="F860" i="2"/>
  <c r="F761" i="2"/>
  <c r="F875" i="2"/>
  <c r="F885" i="2"/>
  <c r="F838" i="2"/>
  <c r="F899" i="2"/>
  <c r="F855" i="2"/>
  <c r="F811" i="2"/>
  <c r="F759" i="2"/>
  <c r="F884" i="2"/>
  <c r="F832" i="2"/>
  <c r="F852" i="2"/>
  <c r="F756" i="2"/>
  <c r="F873" i="2"/>
  <c r="F833" i="2"/>
  <c r="F781" i="2"/>
  <c r="F906" i="2"/>
  <c r="F866" i="2"/>
  <c r="F818" i="2"/>
  <c r="F778" i="2"/>
  <c r="F831" i="2"/>
  <c r="F801" i="2"/>
  <c r="F779" i="2"/>
  <c r="F845" i="2"/>
  <c r="F895" i="2"/>
  <c r="F843" i="2"/>
  <c r="F803" i="2"/>
  <c r="F755" i="2"/>
  <c r="F880" i="2"/>
  <c r="F820" i="2"/>
  <c r="F836" i="2"/>
  <c r="F748" i="2"/>
  <c r="F865" i="2"/>
  <c r="F821" i="2"/>
  <c r="F777" i="2"/>
  <c r="F902" i="2"/>
  <c r="F862" i="2"/>
  <c r="F814" i="2"/>
  <c r="F854" i="2"/>
  <c r="F791" i="2"/>
  <c r="F897" i="2"/>
  <c r="F798" i="2"/>
  <c r="F856" i="2"/>
  <c r="F757" i="2"/>
  <c r="F887" i="2"/>
  <c r="F839" i="2"/>
  <c r="F799" i="2"/>
  <c r="F751" i="2"/>
  <c r="F876" i="2"/>
  <c r="F816" i="2"/>
  <c r="F824" i="2"/>
  <c r="F905" i="2"/>
  <c r="F861" i="2"/>
  <c r="F817" i="2"/>
  <c r="F773" i="2"/>
  <c r="F898" i="2"/>
  <c r="F858" i="2"/>
  <c r="F810" i="2"/>
  <c r="F770" i="2"/>
  <c r="F908" i="2"/>
  <c r="F780" i="2"/>
  <c r="F842" i="2"/>
  <c r="F904" i="2"/>
  <c r="F797" i="2"/>
  <c r="F750" i="2"/>
  <c r="F883" i="2"/>
  <c r="F835" i="2"/>
  <c r="F795" i="2"/>
  <c r="F747" i="2"/>
  <c r="F864" i="2"/>
  <c r="F812" i="2"/>
  <c r="F792" i="2"/>
  <c r="F901" i="2"/>
  <c r="F857" i="2"/>
  <c r="F813" i="2"/>
  <c r="F769" i="2"/>
  <c r="F894" i="2"/>
  <c r="F758" i="2"/>
  <c r="F800" i="2"/>
  <c r="F886" i="2"/>
  <c r="F823" i="2"/>
  <c r="F776" i="2"/>
  <c r="F794" i="2"/>
  <c r="F739" i="2"/>
  <c r="F695" i="2"/>
  <c r="F651" i="2"/>
  <c r="F607" i="2"/>
  <c r="F732" i="2"/>
  <c r="F684" i="2"/>
  <c r="F644" i="2"/>
  <c r="F592" i="2"/>
  <c r="F713" i="2"/>
  <c r="F673" i="2"/>
  <c r="F625" i="2"/>
  <c r="F585" i="2"/>
  <c r="F710" i="2"/>
  <c r="F666" i="2"/>
  <c r="F622" i="2"/>
  <c r="F583" i="2"/>
  <c r="F737" i="2"/>
  <c r="F730" i="2"/>
  <c r="F589" i="2"/>
  <c r="F735" i="2"/>
  <c r="F691" i="2"/>
  <c r="F647" i="2"/>
  <c r="F603" i="2"/>
  <c r="F728" i="2"/>
  <c r="F676" i="2"/>
  <c r="F632" i="2"/>
  <c r="F588" i="2"/>
  <c r="F709" i="2"/>
  <c r="F669" i="2"/>
  <c r="F621" i="2"/>
  <c r="F581" i="2"/>
  <c r="F706" i="2"/>
  <c r="F654" i="2"/>
  <c r="F614" i="2"/>
  <c r="F671" i="2"/>
  <c r="F664" i="2"/>
  <c r="F649" i="2"/>
  <c r="F642" i="2"/>
  <c r="F714" i="2"/>
  <c r="F731" i="2"/>
  <c r="F687" i="2"/>
  <c r="F643" i="2"/>
  <c r="F591" i="2"/>
  <c r="F716" i="2"/>
  <c r="F672" i="2"/>
  <c r="F628" i="2"/>
  <c r="F584" i="2"/>
  <c r="F705" i="2"/>
  <c r="F665" i="2"/>
  <c r="F613" i="2"/>
  <c r="F738" i="2"/>
  <c r="F698" i="2"/>
  <c r="F650" i="2"/>
  <c r="F610" i="2"/>
  <c r="F719" i="2"/>
  <c r="F612" i="2"/>
  <c r="F605" i="2"/>
  <c r="F602" i="2"/>
  <c r="F582" i="2"/>
  <c r="F727" i="2"/>
  <c r="F675" i="2"/>
  <c r="F635" i="2"/>
  <c r="F587" i="2"/>
  <c r="F712" i="2"/>
  <c r="F668" i="2"/>
  <c r="F624" i="2"/>
  <c r="F580" i="2"/>
  <c r="F697" i="2"/>
  <c r="F653" i="2"/>
  <c r="F609" i="2"/>
  <c r="F734" i="2"/>
  <c r="F694" i="2"/>
  <c r="F646" i="2"/>
  <c r="F606" i="2"/>
  <c r="F631" i="2"/>
  <c r="F708" i="2"/>
  <c r="F693" i="2"/>
  <c r="F690" i="2"/>
  <c r="F670" i="2"/>
  <c r="F715" i="2"/>
  <c r="F667" i="2"/>
  <c r="F627" i="2"/>
  <c r="F579" i="2"/>
  <c r="F696" i="2"/>
  <c r="F656" i="2"/>
  <c r="F608" i="2"/>
  <c r="F733" i="2"/>
  <c r="F689" i="2"/>
  <c r="F645" i="2"/>
  <c r="F601" i="2"/>
  <c r="F726" i="2"/>
  <c r="F686" i="2"/>
  <c r="F634" i="2"/>
  <c r="F590" i="2"/>
  <c r="F707" i="2"/>
  <c r="F611" i="2"/>
  <c r="F688" i="2"/>
  <c r="F600" i="2"/>
  <c r="F677" i="2"/>
  <c r="F711" i="2"/>
  <c r="F663" i="2"/>
  <c r="F623" i="2"/>
  <c r="F740" i="2"/>
  <c r="F692" i="2"/>
  <c r="F652" i="2"/>
  <c r="F604" i="2"/>
  <c r="F729" i="2"/>
  <c r="F685" i="2"/>
  <c r="F633" i="2"/>
  <c r="F593" i="2"/>
  <c r="F718" i="2"/>
  <c r="F674" i="2"/>
  <c r="F630" i="2"/>
  <c r="F586" i="2"/>
  <c r="F655" i="2"/>
  <c r="F736" i="2"/>
  <c r="F648" i="2"/>
  <c r="F717" i="2"/>
  <c r="F629" i="2"/>
  <c r="F626" i="2"/>
  <c r="F571" i="2"/>
  <c r="F527" i="2"/>
  <c r="F483" i="2"/>
  <c r="F439" i="2"/>
  <c r="F564" i="2"/>
  <c r="F516" i="2"/>
  <c r="F476" i="2"/>
  <c r="F424" i="2"/>
  <c r="F545" i="2"/>
  <c r="F505" i="2"/>
  <c r="F457" i="2"/>
  <c r="F417" i="2"/>
  <c r="F542" i="2"/>
  <c r="F498" i="2"/>
  <c r="F454" i="2"/>
  <c r="F438" i="2"/>
  <c r="F415" i="2"/>
  <c r="F540" i="2"/>
  <c r="F525" i="2"/>
  <c r="F434" i="2"/>
  <c r="F411" i="2"/>
  <c r="F521" i="2"/>
  <c r="F518" i="2"/>
  <c r="F495" i="2"/>
  <c r="F524" i="2"/>
  <c r="F517" i="2"/>
  <c r="F462" i="2"/>
  <c r="F443" i="2"/>
  <c r="F520" i="2"/>
  <c r="F509" i="2"/>
  <c r="F502" i="2"/>
  <c r="F567" i="2"/>
  <c r="F523" i="2"/>
  <c r="F479" i="2"/>
  <c r="F435" i="2"/>
  <c r="F560" i="2"/>
  <c r="F508" i="2"/>
  <c r="F464" i="2"/>
  <c r="F420" i="2"/>
  <c r="F541" i="2"/>
  <c r="F501" i="2"/>
  <c r="F453" i="2"/>
  <c r="F413" i="2"/>
  <c r="F538" i="2"/>
  <c r="F486" i="2"/>
  <c r="F446" i="2"/>
  <c r="F482" i="2"/>
  <c r="F441" i="2"/>
  <c r="F478" i="2"/>
  <c r="F463" i="2"/>
  <c r="F444" i="2"/>
  <c r="F481" i="2"/>
  <c r="F522" i="2"/>
  <c r="F547" i="2"/>
  <c r="F528" i="2"/>
  <c r="F565" i="2"/>
  <c r="F558" i="2"/>
  <c r="F543" i="2"/>
  <c r="F484" i="2"/>
  <c r="F465" i="2"/>
  <c r="F425" i="2"/>
  <c r="F418" i="2"/>
  <c r="F568" i="2"/>
  <c r="F549" i="2"/>
  <c r="F421" i="2"/>
  <c r="F458" i="2"/>
  <c r="F563" i="2"/>
  <c r="F519" i="2"/>
  <c r="F475" i="2"/>
  <c r="F423" i="2"/>
  <c r="F548" i="2"/>
  <c r="F504" i="2"/>
  <c r="F460" i="2"/>
  <c r="F416" i="2"/>
  <c r="F537" i="2"/>
  <c r="F497" i="2"/>
  <c r="F445" i="2"/>
  <c r="F570" i="2"/>
  <c r="F530" i="2"/>
  <c r="F442" i="2"/>
  <c r="F526" i="2"/>
  <c r="F551" i="2"/>
  <c r="F496" i="2"/>
  <c r="F437" i="2"/>
  <c r="F474" i="2"/>
  <c r="F459" i="2"/>
  <c r="F440" i="2"/>
  <c r="F433" i="2"/>
  <c r="F422" i="2"/>
  <c r="F572" i="2"/>
  <c r="F436" i="2"/>
  <c r="F550" i="2"/>
  <c r="F539" i="2"/>
  <c r="F432" i="2"/>
  <c r="F546" i="2"/>
  <c r="F559" i="2"/>
  <c r="F507" i="2"/>
  <c r="F467" i="2"/>
  <c r="F419" i="2"/>
  <c r="F544" i="2"/>
  <c r="F500" i="2"/>
  <c r="F456" i="2"/>
  <c r="F412" i="2"/>
  <c r="F529" i="2"/>
  <c r="F485" i="2"/>
  <c r="F566" i="2"/>
  <c r="F503" i="2"/>
  <c r="F569" i="2"/>
  <c r="F562" i="2"/>
  <c r="F499" i="2"/>
  <c r="F488" i="2"/>
  <c r="F477" i="2"/>
  <c r="F466" i="2"/>
  <c r="F455" i="2"/>
  <c r="F561" i="2"/>
  <c r="F506" i="2"/>
  <c r="F487" i="2"/>
  <c r="F480" i="2"/>
  <c r="F461" i="2"/>
  <c r="F414" i="2"/>
  <c r="F403" i="2"/>
  <c r="F359" i="2"/>
  <c r="F315" i="2"/>
  <c r="F396" i="2"/>
  <c r="F399" i="2"/>
  <c r="F355" i="2"/>
  <c r="F311" i="2"/>
  <c r="F267" i="2"/>
  <c r="F392" i="2"/>
  <c r="F340" i="2"/>
  <c r="F296" i="2"/>
  <c r="F252" i="2"/>
  <c r="F373" i="2"/>
  <c r="F333" i="2"/>
  <c r="F285" i="2"/>
  <c r="F245" i="2"/>
  <c r="F370" i="2"/>
  <c r="F318" i="2"/>
  <c r="F278" i="2"/>
  <c r="F274" i="2"/>
  <c r="F299" i="2"/>
  <c r="F376" i="2"/>
  <c r="F361" i="2"/>
  <c r="F273" i="2"/>
  <c r="F310" i="2"/>
  <c r="F270" i="2"/>
  <c r="F308" i="2"/>
  <c r="F330" i="2"/>
  <c r="F395" i="2"/>
  <c r="F351" i="2"/>
  <c r="F307" i="2"/>
  <c r="F255" i="2"/>
  <c r="F380" i="2"/>
  <c r="F336" i="2"/>
  <c r="F292" i="2"/>
  <c r="F248" i="2"/>
  <c r="F369" i="2"/>
  <c r="F329" i="2"/>
  <c r="F277" i="2"/>
  <c r="F402" i="2"/>
  <c r="F362" i="2"/>
  <c r="F314" i="2"/>
  <c r="F339" i="2"/>
  <c r="F251" i="2"/>
  <c r="F288" i="2"/>
  <c r="F244" i="2"/>
  <c r="F317" i="2"/>
  <c r="F358" i="2"/>
  <c r="F294" i="2"/>
  <c r="F348" i="2"/>
  <c r="F249" i="2"/>
  <c r="F391" i="2"/>
  <c r="F332" i="2"/>
  <c r="F398" i="2"/>
  <c r="F337" i="2"/>
  <c r="F383" i="2"/>
  <c r="F335" i="2"/>
  <c r="F295" i="2"/>
  <c r="F247" i="2"/>
  <c r="F372" i="2"/>
  <c r="F328" i="2"/>
  <c r="F276" i="2"/>
  <c r="F401" i="2"/>
  <c r="F357" i="2"/>
  <c r="F313" i="2"/>
  <c r="F269" i="2"/>
  <c r="F394" i="2"/>
  <c r="F354" i="2"/>
  <c r="F306" i="2"/>
  <c r="F266" i="2"/>
  <c r="F254" i="2"/>
  <c r="F327" i="2"/>
  <c r="F404" i="2"/>
  <c r="F268" i="2"/>
  <c r="F349" i="2"/>
  <c r="F257" i="2"/>
  <c r="F338" i="2"/>
  <c r="F256" i="2"/>
  <c r="F374" i="2"/>
  <c r="F379" i="2"/>
  <c r="F331" i="2"/>
  <c r="F291" i="2"/>
  <c r="F243" i="2"/>
  <c r="F360" i="2"/>
  <c r="F320" i="2"/>
  <c r="F272" i="2"/>
  <c r="F397" i="2"/>
  <c r="F353" i="2"/>
  <c r="F309" i="2"/>
  <c r="F265" i="2"/>
  <c r="F390" i="2"/>
  <c r="F350" i="2"/>
  <c r="F298" i="2"/>
  <c r="F375" i="2"/>
  <c r="F287" i="2"/>
  <c r="F356" i="2"/>
  <c r="F316" i="2"/>
  <c r="F393" i="2"/>
  <c r="F297" i="2"/>
  <c r="F382" i="2"/>
  <c r="F250" i="2"/>
  <c r="F377" i="2"/>
  <c r="F286" i="2"/>
  <c r="F371" i="2"/>
  <c r="F319" i="2"/>
  <c r="F275" i="2"/>
  <c r="F400" i="2"/>
  <c r="F352" i="2"/>
  <c r="F312" i="2"/>
  <c r="F264" i="2"/>
  <c r="F381" i="2"/>
  <c r="F341" i="2"/>
  <c r="F293" i="2"/>
  <c r="F253" i="2"/>
  <c r="F378" i="2"/>
  <c r="F334" i="2"/>
  <c r="F290" i="2"/>
  <c r="F246" i="2"/>
  <c r="F271" i="2"/>
  <c r="F289" i="2"/>
  <c r="F235" i="2"/>
  <c r="F230" i="2"/>
  <c r="F233" i="2"/>
  <c r="F222" i="2"/>
  <c r="F206" i="2"/>
  <c r="F208" i="2"/>
  <c r="F231" i="2"/>
  <c r="F236" i="2"/>
  <c r="F229" i="2"/>
  <c r="F234" i="2"/>
  <c r="F201" i="2"/>
  <c r="F227" i="2"/>
  <c r="F232" i="2"/>
  <c r="F225" i="2"/>
  <c r="F214" i="2"/>
  <c r="F207" i="2"/>
  <c r="F223" i="2"/>
  <c r="F228" i="2"/>
  <c r="F213" i="2"/>
  <c r="F210" i="2"/>
  <c r="F202" i="2"/>
  <c r="F203" i="2"/>
  <c r="F215" i="2"/>
  <c r="F224" i="2"/>
  <c r="F209" i="2"/>
  <c r="F205" i="2"/>
  <c r="F226" i="2"/>
  <c r="F211" i="2"/>
  <c r="F212" i="2"/>
  <c r="F204" i="2"/>
  <c r="F184" i="2"/>
  <c r="F161" i="2"/>
  <c r="F168" i="2"/>
  <c r="F182" i="2"/>
  <c r="F160" i="2"/>
  <c r="F189" i="2"/>
  <c r="F183" i="2"/>
  <c r="F159" i="2"/>
  <c r="F169" i="2"/>
  <c r="F180" i="2"/>
  <c r="F193" i="2"/>
  <c r="F187" i="2"/>
  <c r="F170" i="2"/>
  <c r="F171" i="2"/>
  <c r="F166" i="2"/>
  <c r="F173" i="2"/>
  <c r="F164" i="2"/>
  <c r="F190" i="2"/>
  <c r="F186" i="2"/>
  <c r="F185" i="2"/>
  <c r="F167" i="2"/>
  <c r="F188" i="2"/>
  <c r="F162" i="2"/>
  <c r="F181" i="2"/>
  <c r="F163" i="2"/>
  <c r="F172" i="2"/>
  <c r="F191" i="2"/>
  <c r="F194" i="2"/>
  <c r="F192" i="2"/>
  <c r="F165" i="2"/>
  <c r="F126" i="2"/>
  <c r="F119" i="2"/>
  <c r="J119" i="2" s="1"/>
  <c r="F122" i="2"/>
  <c r="J122" i="2" s="1"/>
  <c r="F120" i="2"/>
  <c r="J120" i="2" s="1"/>
  <c r="F118" i="2"/>
  <c r="J118" i="2" s="1"/>
  <c r="F152" i="2"/>
  <c r="F148" i="2"/>
  <c r="F121" i="2"/>
  <c r="J121" i="2" s="1"/>
  <c r="F127" i="2"/>
  <c r="F124" i="2"/>
  <c r="F151" i="2"/>
  <c r="F145" i="2"/>
  <c r="F125" i="2"/>
  <c r="F150" i="2"/>
  <c r="F149" i="2"/>
  <c r="F144" i="2"/>
  <c r="F140" i="2"/>
  <c r="F141" i="2"/>
  <c r="F147" i="2"/>
  <c r="F129" i="2"/>
  <c r="F117" i="2"/>
  <c r="J117" i="2" s="1"/>
  <c r="F139" i="2"/>
  <c r="F138" i="2"/>
  <c r="F128" i="2"/>
  <c r="F143" i="2"/>
  <c r="F142" i="2"/>
  <c r="F146" i="2"/>
  <c r="F130" i="2"/>
  <c r="F131" i="2"/>
  <c r="F123" i="2"/>
  <c r="J123" i="2" s="1"/>
  <c r="D96" i="2"/>
  <c r="F109" i="2"/>
  <c r="F102" i="2"/>
  <c r="F105" i="2"/>
  <c r="F97" i="2"/>
  <c r="F108" i="2"/>
  <c r="F107" i="2"/>
  <c r="F100" i="2"/>
  <c r="F99" i="2"/>
  <c r="F98" i="2"/>
  <c r="F110" i="2"/>
  <c r="F101" i="2"/>
  <c r="F104" i="2"/>
  <c r="F106" i="2"/>
  <c r="F96" i="2"/>
  <c r="J96" i="2" s="1"/>
  <c r="I93" i="2" s="1"/>
  <c r="J93" i="2" s="1"/>
  <c r="F103" i="2"/>
  <c r="F88" i="2"/>
  <c r="F86" i="2"/>
  <c r="F79" i="2"/>
  <c r="J79" i="2" s="1"/>
  <c r="F80" i="2"/>
  <c r="F78" i="2"/>
  <c r="J78" i="2" s="1"/>
  <c r="F84" i="2"/>
  <c r="F77" i="2"/>
  <c r="J77" i="2" s="1"/>
  <c r="F83" i="2"/>
  <c r="F89" i="2"/>
  <c r="F81" i="2"/>
  <c r="F85" i="2"/>
  <c r="F75" i="2"/>
  <c r="J75" i="2" s="1"/>
  <c r="F87" i="2"/>
  <c r="F82" i="2"/>
  <c r="F76" i="2"/>
  <c r="J76" i="2" s="1"/>
  <c r="D76" i="2"/>
  <c r="F61" i="2"/>
  <c r="F58" i="2"/>
  <c r="J58" i="2" s="1"/>
  <c r="F63" i="2"/>
  <c r="F60" i="2"/>
  <c r="J60" i="2" s="1"/>
  <c r="F62" i="2"/>
  <c r="F59" i="2"/>
  <c r="J59" i="2" s="1"/>
  <c r="F45" i="2"/>
  <c r="F40" i="2"/>
  <c r="F42" i="2"/>
  <c r="F46" i="2"/>
  <c r="F44" i="2"/>
  <c r="F41" i="2"/>
  <c r="F43" i="2"/>
  <c r="F39" i="2"/>
  <c r="F47" i="2"/>
  <c r="F21" i="2"/>
  <c r="F25" i="2"/>
  <c r="F23" i="2"/>
  <c r="F19" i="2"/>
  <c r="F20" i="2"/>
  <c r="F26" i="2"/>
  <c r="F24" i="2"/>
  <c r="F22" i="2"/>
  <c r="D18" i="2"/>
  <c r="J75" i="3" l="1"/>
  <c r="J57" i="3"/>
  <c r="J56" i="3"/>
  <c r="J54" i="3"/>
  <c r="I114" i="2"/>
  <c r="J114" i="2" s="1"/>
  <c r="K7" i="1" s="1"/>
  <c r="J34" i="3"/>
  <c r="J35" i="3"/>
  <c r="J36" i="3"/>
  <c r="J37" i="3"/>
  <c r="J38" i="3"/>
  <c r="I72" i="2"/>
  <c r="K132" i="1"/>
  <c r="J96" i="1"/>
  <c r="K162" i="1"/>
  <c r="K96" i="1"/>
  <c r="J178" i="1"/>
  <c r="J19" i="1"/>
  <c r="J158" i="1"/>
  <c r="K73" i="1"/>
  <c r="K86" i="1"/>
  <c r="J80" i="1"/>
  <c r="J162" i="1"/>
  <c r="K195" i="1"/>
  <c r="K112" i="1"/>
  <c r="J130" i="1"/>
  <c r="J99" i="1"/>
  <c r="J88" i="1"/>
  <c r="K14" i="1"/>
  <c r="K85" i="1"/>
  <c r="J68" i="1"/>
  <c r="J106" i="1"/>
  <c r="J143" i="1"/>
  <c r="J17" i="1"/>
  <c r="J169" i="1"/>
  <c r="K182" i="1"/>
  <c r="K185" i="1"/>
  <c r="J109" i="1"/>
  <c r="J56" i="1"/>
  <c r="K164" i="1"/>
  <c r="J74" i="1"/>
  <c r="K198" i="1"/>
  <c r="K34" i="1"/>
  <c r="J69" i="1"/>
  <c r="K21" i="1"/>
  <c r="K151" i="1"/>
  <c r="J187" i="1"/>
  <c r="K78" i="1"/>
  <c r="J170" i="1"/>
  <c r="J175" i="1"/>
  <c r="K147" i="1"/>
  <c r="J177" i="1"/>
  <c r="K115" i="1"/>
  <c r="K114" i="1"/>
  <c r="J115" i="1"/>
  <c r="J66" i="1"/>
  <c r="K139" i="1"/>
  <c r="J40" i="1"/>
  <c r="J125" i="1"/>
  <c r="K26" i="1"/>
  <c r="K184" i="1"/>
  <c r="J10" i="1"/>
  <c r="K77" i="1"/>
  <c r="J154" i="1"/>
  <c r="K187" i="1"/>
  <c r="K118" i="1"/>
  <c r="J47" i="1"/>
  <c r="K40" i="1"/>
  <c r="K105" i="1"/>
  <c r="J182" i="1"/>
  <c r="J34" i="1"/>
  <c r="J55" i="1"/>
  <c r="J49" i="1"/>
  <c r="J119" i="1"/>
  <c r="K177" i="1"/>
  <c r="K51" i="1"/>
  <c r="J31" i="1"/>
  <c r="K11" i="1"/>
  <c r="J26" i="1"/>
  <c r="K104" i="1"/>
  <c r="K129" i="1"/>
  <c r="K190" i="1"/>
  <c r="K39" i="1"/>
  <c r="J136" i="1"/>
  <c r="K136" i="1"/>
  <c r="K83" i="1"/>
  <c r="J28" i="1"/>
  <c r="K181" i="1"/>
  <c r="J194" i="1"/>
  <c r="K123" i="1"/>
  <c r="J138" i="1"/>
  <c r="J174" i="1"/>
  <c r="J85" i="1"/>
  <c r="J71" i="1"/>
  <c r="K192" i="1"/>
  <c r="K170" i="1"/>
  <c r="K100" i="1"/>
  <c r="K121" i="1"/>
  <c r="K172" i="1"/>
  <c r="K70" i="1"/>
  <c r="J44" i="1"/>
  <c r="K58" i="1"/>
  <c r="K122" i="1"/>
  <c r="J184" i="1"/>
  <c r="J151" i="1"/>
  <c r="K133" i="1"/>
  <c r="K183" i="1"/>
  <c r="K64" i="1"/>
  <c r="J11" i="1"/>
  <c r="K199" i="1"/>
  <c r="K93" i="1"/>
  <c r="K19" i="1"/>
  <c r="J57" i="1"/>
  <c r="K99" i="1"/>
  <c r="K175" i="1"/>
  <c r="K117" i="1"/>
  <c r="K87" i="1"/>
  <c r="K163" i="1"/>
  <c r="K20" i="1"/>
  <c r="K43" i="1"/>
  <c r="K101" i="1"/>
  <c r="J81" i="1"/>
  <c r="K68" i="1"/>
  <c r="K49" i="1"/>
  <c r="J126" i="1"/>
  <c r="K174" i="1"/>
  <c r="K194" i="1"/>
  <c r="J146" i="1"/>
  <c r="J157" i="1"/>
  <c r="J64" i="1"/>
  <c r="K82" i="1"/>
  <c r="J24" i="1"/>
  <c r="J188" i="1"/>
  <c r="J98" i="1"/>
  <c r="J33" i="1"/>
  <c r="J103" i="1"/>
  <c r="J165" i="1"/>
  <c r="J190" i="1"/>
  <c r="K65" i="1"/>
  <c r="K134" i="1"/>
  <c r="K10" i="1"/>
  <c r="K167" i="1"/>
  <c r="K160" i="1"/>
  <c r="K42" i="1"/>
  <c r="K89" i="1"/>
  <c r="K148" i="1"/>
  <c r="K71" i="1"/>
  <c r="K8" i="1"/>
  <c r="J102" i="1"/>
  <c r="K124" i="1"/>
  <c r="J38" i="1"/>
  <c r="J73" i="1"/>
  <c r="K144" i="1"/>
  <c r="K92" i="1"/>
  <c r="K25" i="1"/>
  <c r="J62" i="1"/>
  <c r="J105" i="1"/>
  <c r="J30" i="1"/>
  <c r="J16" i="1"/>
  <c r="K196" i="1"/>
  <c r="J58" i="1"/>
  <c r="J25" i="1"/>
  <c r="K55" i="1"/>
  <c r="K145" i="1"/>
  <c r="K150" i="1"/>
  <c r="J147" i="1"/>
  <c r="J20" i="1"/>
  <c r="J191" i="1"/>
  <c r="J150" i="1"/>
  <c r="J127" i="1"/>
  <c r="K36" i="1"/>
  <c r="J51" i="1"/>
  <c r="K143" i="1"/>
  <c r="K188" i="1"/>
  <c r="J186" i="1"/>
  <c r="K88" i="1"/>
  <c r="J97" i="1"/>
  <c r="J133" i="1"/>
  <c r="J140" i="1"/>
  <c r="J196" i="1"/>
  <c r="K126" i="1"/>
  <c r="J41" i="1"/>
  <c r="K53" i="1"/>
  <c r="J142" i="1"/>
  <c r="K152" i="1"/>
  <c r="K108" i="1"/>
  <c r="J166" i="1"/>
  <c r="K9" i="1"/>
  <c r="J112" i="1"/>
  <c r="J48" i="1"/>
  <c r="J91" i="1"/>
  <c r="K98" i="1"/>
  <c r="J36" i="1"/>
  <c r="J32" i="1"/>
  <c r="K197" i="1"/>
  <c r="K35" i="1"/>
  <c r="K56" i="1"/>
  <c r="K169" i="1"/>
  <c r="J135" i="1"/>
  <c r="J21" i="1"/>
  <c r="K79" i="1"/>
  <c r="J185" i="1"/>
  <c r="J134" i="1"/>
  <c r="K84" i="1"/>
  <c r="K201" i="1"/>
  <c r="J104" i="1"/>
  <c r="K141" i="1"/>
  <c r="J118" i="1"/>
  <c r="J72" i="1"/>
  <c r="J14" i="1"/>
  <c r="K67" i="1"/>
  <c r="K69" i="1"/>
  <c r="K191" i="1"/>
  <c r="J37" i="1"/>
  <c r="K127" i="1"/>
  <c r="J116" i="1"/>
  <c r="J100" i="1"/>
  <c r="K131" i="1"/>
  <c r="K90" i="1"/>
  <c r="K106" i="1"/>
  <c r="K157" i="1"/>
  <c r="J179" i="1"/>
  <c r="J54" i="1"/>
  <c r="K48" i="1"/>
  <c r="J75" i="1"/>
  <c r="J76" i="1"/>
  <c r="J101" i="1"/>
  <c r="J195" i="1"/>
  <c r="J52" i="1"/>
  <c r="K165" i="1"/>
  <c r="J124" i="1"/>
  <c r="J46" i="1"/>
  <c r="J131" i="1"/>
  <c r="K57" i="1"/>
  <c r="J53" i="1"/>
  <c r="J181" i="1"/>
  <c r="K27" i="1"/>
  <c r="J15" i="1"/>
  <c r="J39" i="1"/>
  <c r="K46" i="1"/>
  <c r="J121" i="1"/>
  <c r="J153" i="1"/>
  <c r="K28" i="1"/>
  <c r="J23" i="1"/>
  <c r="K154" i="1"/>
  <c r="J122" i="1"/>
  <c r="K72" i="1"/>
  <c r="K41" i="1"/>
  <c r="J43" i="1"/>
  <c r="K178" i="1"/>
  <c r="J189" i="1"/>
  <c r="J137" i="1"/>
  <c r="J50" i="1"/>
  <c r="J159" i="1"/>
  <c r="K80" i="1"/>
  <c r="K125" i="1"/>
  <c r="K54" i="1"/>
  <c r="J160" i="1"/>
  <c r="J92" i="1"/>
  <c r="J173" i="1"/>
  <c r="K74" i="1"/>
  <c r="K66" i="1"/>
  <c r="J70" i="1"/>
  <c r="K155" i="1"/>
  <c r="K30" i="1"/>
  <c r="J120" i="1"/>
  <c r="J12" i="1"/>
  <c r="K113" i="1"/>
  <c r="K200" i="1"/>
  <c r="K135" i="1"/>
  <c r="K24" i="1"/>
  <c r="K158" i="1"/>
  <c r="K18" i="1"/>
  <c r="J139" i="1"/>
  <c r="K81" i="1"/>
  <c r="J198" i="1"/>
  <c r="J149" i="1"/>
  <c r="J93" i="1"/>
  <c r="K171" i="1"/>
  <c r="J9" i="1"/>
  <c r="J94" i="1"/>
  <c r="K137" i="1"/>
  <c r="J35" i="1"/>
  <c r="J132" i="1"/>
  <c r="J8" i="1"/>
  <c r="J42" i="1"/>
  <c r="J145" i="1"/>
  <c r="J59" i="1"/>
  <c r="K37" i="1"/>
  <c r="J6" i="1"/>
  <c r="K44" i="1"/>
  <c r="K189" i="1"/>
  <c r="K186" i="1"/>
  <c r="J84" i="1"/>
  <c r="K16" i="1"/>
  <c r="K102" i="1"/>
  <c r="K142" i="1"/>
  <c r="J45" i="1"/>
  <c r="K45" i="1"/>
  <c r="K161" i="1"/>
  <c r="K119" i="1"/>
  <c r="J108" i="1"/>
  <c r="K62" i="1"/>
  <c r="K168" i="1"/>
  <c r="J167" i="1"/>
  <c r="J129" i="1"/>
  <c r="K75" i="1"/>
  <c r="K103" i="1"/>
  <c r="J180" i="1"/>
  <c r="K166" i="1"/>
  <c r="J163" i="1"/>
  <c r="J86" i="1"/>
  <c r="K156" i="1"/>
  <c r="K59" i="1"/>
  <c r="J90" i="1"/>
  <c r="K15" i="1"/>
  <c r="J63" i="1"/>
  <c r="J148" i="1"/>
  <c r="J114" i="1"/>
  <c r="J60" i="1"/>
  <c r="J61" i="1"/>
  <c r="J89" i="1"/>
  <c r="J155" i="1"/>
  <c r="J172" i="1"/>
  <c r="J164" i="1"/>
  <c r="J168" i="1"/>
  <c r="K61" i="1"/>
  <c r="J201" i="1"/>
  <c r="K180" i="1"/>
  <c r="J18" i="1"/>
  <c r="K50" i="1"/>
  <c r="J192" i="1"/>
  <c r="K13" i="1"/>
  <c r="J197" i="1"/>
  <c r="K176" i="1"/>
  <c r="K128" i="1"/>
  <c r="J22" i="1"/>
  <c r="K95" i="1"/>
  <c r="K33" i="1"/>
  <c r="J161" i="1"/>
  <c r="K153" i="1"/>
  <c r="K120" i="1"/>
  <c r="J176" i="1"/>
  <c r="J67" i="1"/>
  <c r="J65" i="1"/>
  <c r="K94" i="1"/>
  <c r="J117" i="1"/>
  <c r="K38" i="1"/>
  <c r="K140" i="1"/>
  <c r="K29" i="1"/>
  <c r="J79" i="1"/>
  <c r="K179" i="1"/>
  <c r="K111" i="1"/>
  <c r="K116" i="1"/>
  <c r="K97" i="1"/>
  <c r="J77" i="1"/>
  <c r="K130" i="1"/>
  <c r="J82" i="1"/>
  <c r="J78" i="1"/>
  <c r="K60" i="1"/>
  <c r="J171" i="1"/>
  <c r="K63" i="1"/>
  <c r="K149" i="1"/>
  <c r="K193" i="1"/>
  <c r="K23" i="1"/>
  <c r="K146" i="1"/>
  <c r="J183" i="1"/>
  <c r="J83" i="1"/>
  <c r="K12" i="1"/>
  <c r="J29" i="1"/>
  <c r="J87" i="1"/>
  <c r="J156" i="1"/>
  <c r="J144" i="1"/>
  <c r="J27" i="1"/>
  <c r="K109" i="1"/>
  <c r="J95" i="1"/>
  <c r="K31" i="1"/>
  <c r="J110" i="1"/>
  <c r="J113" i="1"/>
  <c r="K91" i="1"/>
  <c r="K22" i="1"/>
  <c r="J193" i="1"/>
  <c r="J13" i="1"/>
  <c r="K110" i="1"/>
  <c r="K6" i="1"/>
  <c r="K107" i="1"/>
  <c r="J123" i="1"/>
  <c r="K47" i="1"/>
  <c r="J199" i="1"/>
  <c r="J128" i="1"/>
  <c r="J141" i="1"/>
  <c r="J107" i="1"/>
  <c r="J200" i="1"/>
  <c r="K159" i="1"/>
  <c r="K32" i="1"/>
  <c r="K52" i="1"/>
  <c r="K173" i="1"/>
  <c r="J152" i="1"/>
  <c r="K76" i="1"/>
  <c r="K17" i="1"/>
  <c r="K138" i="1"/>
  <c r="J111" i="1"/>
  <c r="J7" i="1" l="1"/>
  <c r="J72" i="2"/>
  <c r="I30" i="3"/>
  <c r="J30" i="3" s="1"/>
  <c r="J5" i="1"/>
  <c r="E17" i="3"/>
  <c r="E13" i="3"/>
  <c r="E14" i="3"/>
  <c r="E12" i="3"/>
  <c r="E15" i="3"/>
  <c r="E16" i="3"/>
  <c r="D17" i="3"/>
  <c r="D16" i="3"/>
  <c r="D12" i="3"/>
  <c r="D54" i="2"/>
  <c r="D57" i="2"/>
  <c r="D56" i="2"/>
  <c r="D64" i="2"/>
  <c r="D13" i="2"/>
  <c r="F15" i="3"/>
  <c r="F12" i="2"/>
  <c r="D14" i="2"/>
  <c r="D34" i="2"/>
  <c r="F33" i="2"/>
  <c r="J33" i="2" s="1"/>
  <c r="F17" i="3"/>
  <c r="D35" i="2"/>
  <c r="F35" i="2"/>
  <c r="J35" i="2" s="1"/>
  <c r="F13" i="2"/>
  <c r="J13" i="2" s="1"/>
  <c r="F36" i="2"/>
  <c r="J36" i="2" s="1"/>
  <c r="F34" i="2"/>
  <c r="J34" i="2" s="1"/>
  <c r="F15" i="2"/>
  <c r="J15" i="2" s="1"/>
  <c r="F13" i="3"/>
  <c r="F14" i="3"/>
  <c r="F14" i="2"/>
  <c r="J14" i="2" s="1"/>
  <c r="D12" i="2"/>
  <c r="D33" i="2"/>
  <c r="F16" i="2"/>
  <c r="J16" i="2" s="1"/>
  <c r="F17" i="2"/>
  <c r="J17" i="2" s="1"/>
  <c r="F16" i="3"/>
  <c r="C201" i="8" l="1"/>
  <c r="D201" i="8" s="1"/>
  <c r="E201" i="8" s="1"/>
  <c r="F201" i="8" s="1"/>
  <c r="G201" i="8" s="1"/>
  <c r="C196" i="8"/>
  <c r="D196" i="8" s="1"/>
  <c r="E196" i="8" s="1"/>
  <c r="F196" i="8" s="1"/>
  <c r="G196" i="8" s="1"/>
  <c r="C191" i="8"/>
  <c r="D191" i="8" s="1"/>
  <c r="E191" i="8" s="1"/>
  <c r="F191" i="8" s="1"/>
  <c r="G191" i="8" s="1"/>
  <c r="C187" i="8"/>
  <c r="D187" i="8" s="1"/>
  <c r="E187" i="8" s="1"/>
  <c r="F187" i="8" s="1"/>
  <c r="G187" i="8" s="1"/>
  <c r="C178" i="8"/>
  <c r="D178" i="8" s="1"/>
  <c r="E178" i="8" s="1"/>
  <c r="F178" i="8" s="1"/>
  <c r="G178" i="8" s="1"/>
  <c r="C173" i="8"/>
  <c r="D173" i="8" s="1"/>
  <c r="E173" i="8" s="1"/>
  <c r="F173" i="8" s="1"/>
  <c r="G173" i="8" s="1"/>
  <c r="C168" i="8"/>
  <c r="D168" i="8" s="1"/>
  <c r="E168" i="8" s="1"/>
  <c r="F168" i="8" s="1"/>
  <c r="G168" i="8" s="1"/>
  <c r="C164" i="8"/>
  <c r="D164" i="8" s="1"/>
  <c r="E164" i="8" s="1"/>
  <c r="F164" i="8" s="1"/>
  <c r="G164" i="8" s="1"/>
  <c r="C152" i="8"/>
  <c r="D152" i="8" s="1"/>
  <c r="E152" i="8" s="1"/>
  <c r="F152" i="8" s="1"/>
  <c r="G152" i="8" s="1"/>
  <c r="C143" i="8"/>
  <c r="D143" i="8" s="1"/>
  <c r="E143" i="8" s="1"/>
  <c r="F143" i="8" s="1"/>
  <c r="G143" i="8" s="1"/>
  <c r="C134" i="8"/>
  <c r="D134" i="8" s="1"/>
  <c r="E134" i="8" s="1"/>
  <c r="F134" i="8" s="1"/>
  <c r="G134" i="8" s="1"/>
  <c r="C130" i="8"/>
  <c r="D130" i="8" s="1"/>
  <c r="E130" i="8" s="1"/>
  <c r="F130" i="8" s="1"/>
  <c r="G130" i="8" s="1"/>
  <c r="C121" i="8"/>
  <c r="D121" i="8" s="1"/>
  <c r="E121" i="8" s="1"/>
  <c r="F121" i="8" s="1"/>
  <c r="G121" i="8" s="1"/>
  <c r="C110" i="8"/>
  <c r="D110" i="8" s="1"/>
  <c r="E110" i="8" s="1"/>
  <c r="F110" i="8" s="1"/>
  <c r="G110" i="8" s="1"/>
  <c r="C107" i="8"/>
  <c r="D107" i="8" s="1"/>
  <c r="E107" i="8" s="1"/>
  <c r="F107" i="8" s="1"/>
  <c r="G107" i="8" s="1"/>
  <c r="C102" i="8"/>
  <c r="D102" i="8" s="1"/>
  <c r="E102" i="8" s="1"/>
  <c r="F102" i="8" s="1"/>
  <c r="G102" i="8" s="1"/>
  <c r="C98" i="8"/>
  <c r="D98" i="8" s="1"/>
  <c r="E98" i="8" s="1"/>
  <c r="F98" i="8" s="1"/>
  <c r="G98" i="8" s="1"/>
  <c r="C93" i="8"/>
  <c r="D93" i="8" s="1"/>
  <c r="E93" i="8" s="1"/>
  <c r="F93" i="8" s="1"/>
  <c r="G93" i="8" s="1"/>
  <c r="C90" i="8"/>
  <c r="D90" i="8" s="1"/>
  <c r="E90" i="8" s="1"/>
  <c r="F90" i="8" s="1"/>
  <c r="G90" i="8" s="1"/>
  <c r="C86" i="8"/>
  <c r="D86" i="8" s="1"/>
  <c r="E86" i="8" s="1"/>
  <c r="F86" i="8" s="1"/>
  <c r="G86" i="8" s="1"/>
  <c r="C82" i="8"/>
  <c r="D82" i="8" s="1"/>
  <c r="E82" i="8" s="1"/>
  <c r="F82" i="8" s="1"/>
  <c r="G82" i="8" s="1"/>
  <c r="C77" i="8"/>
  <c r="D77" i="8" s="1"/>
  <c r="E77" i="8" s="1"/>
  <c r="F77" i="8" s="1"/>
  <c r="G77" i="8" s="1"/>
  <c r="C72" i="8"/>
  <c r="D72" i="8" s="1"/>
  <c r="E72" i="8" s="1"/>
  <c r="F72" i="8" s="1"/>
  <c r="G72" i="8" s="1"/>
  <c r="C56" i="8"/>
  <c r="D56" i="8" s="1"/>
  <c r="E56" i="8" s="1"/>
  <c r="F56" i="8" s="1"/>
  <c r="G56" i="8" s="1"/>
  <c r="C40" i="8"/>
  <c r="D40" i="8" s="1"/>
  <c r="E40" i="8" s="1"/>
  <c r="F40" i="8" s="1"/>
  <c r="G40" i="8" s="1"/>
  <c r="C23" i="8"/>
  <c r="D23" i="8" s="1"/>
  <c r="E23" i="8" s="1"/>
  <c r="F23" i="8" s="1"/>
  <c r="G23" i="8" s="1"/>
  <c r="C18" i="8"/>
  <c r="D18" i="8" s="1"/>
  <c r="E18" i="8" s="1"/>
  <c r="F18" i="8" s="1"/>
  <c r="G18" i="8" s="1"/>
  <c r="C4" i="8"/>
  <c r="C200" i="8"/>
  <c r="D200" i="8" s="1"/>
  <c r="E200" i="8" s="1"/>
  <c r="F200" i="8" s="1"/>
  <c r="G200" i="8" s="1"/>
  <c r="C176" i="8"/>
  <c r="D176" i="8" s="1"/>
  <c r="E176" i="8" s="1"/>
  <c r="F176" i="8" s="1"/>
  <c r="G176" i="8" s="1"/>
  <c r="C172" i="8"/>
  <c r="D172" i="8" s="1"/>
  <c r="E172" i="8" s="1"/>
  <c r="F172" i="8" s="1"/>
  <c r="G172" i="8" s="1"/>
  <c r="C163" i="8"/>
  <c r="D163" i="8" s="1"/>
  <c r="E163" i="8" s="1"/>
  <c r="F163" i="8" s="1"/>
  <c r="G163" i="8" s="1"/>
  <c r="C155" i="8"/>
  <c r="D155" i="8" s="1"/>
  <c r="E155" i="8" s="1"/>
  <c r="F155" i="8" s="1"/>
  <c r="G155" i="8" s="1"/>
  <c r="C151" i="8"/>
  <c r="D151" i="8" s="1"/>
  <c r="E151" i="8" s="1"/>
  <c r="F151" i="8" s="1"/>
  <c r="G151" i="8" s="1"/>
  <c r="C138" i="8"/>
  <c r="D138" i="8" s="1"/>
  <c r="E138" i="8" s="1"/>
  <c r="F138" i="8" s="1"/>
  <c r="G138" i="8" s="1"/>
  <c r="C106" i="8"/>
  <c r="D106" i="8" s="1"/>
  <c r="E106" i="8" s="1"/>
  <c r="F106" i="8" s="1"/>
  <c r="G106" i="8" s="1"/>
  <c r="C96" i="8"/>
  <c r="D96" i="8" s="1"/>
  <c r="E96" i="8" s="1"/>
  <c r="F96" i="8" s="1"/>
  <c r="G96" i="8" s="1"/>
  <c r="C80" i="8"/>
  <c r="D80" i="8" s="1"/>
  <c r="E80" i="8" s="1"/>
  <c r="F80" i="8" s="1"/>
  <c r="G80" i="8" s="1"/>
  <c r="C68" i="8"/>
  <c r="D68" i="8" s="1"/>
  <c r="E68" i="8" s="1"/>
  <c r="F68" i="8" s="1"/>
  <c r="G68" i="8" s="1"/>
  <c r="C36" i="8"/>
  <c r="D36" i="8" s="1"/>
  <c r="E36" i="8" s="1"/>
  <c r="F36" i="8" s="1"/>
  <c r="G36" i="8" s="1"/>
  <c r="C27" i="8"/>
  <c r="D27" i="8" s="1"/>
  <c r="E27" i="8" s="1"/>
  <c r="F27" i="8" s="1"/>
  <c r="G27" i="8" s="1"/>
  <c r="C197" i="8"/>
  <c r="D197" i="8" s="1"/>
  <c r="E197" i="8" s="1"/>
  <c r="F197" i="8" s="1"/>
  <c r="G197" i="8" s="1"/>
  <c r="C165" i="8"/>
  <c r="D165" i="8" s="1"/>
  <c r="E165" i="8" s="1"/>
  <c r="F165" i="8" s="1"/>
  <c r="G165" i="8" s="1"/>
  <c r="C156" i="8"/>
  <c r="D156" i="8" s="1"/>
  <c r="E156" i="8" s="1"/>
  <c r="F156" i="8" s="1"/>
  <c r="G156" i="8" s="1"/>
  <c r="C140" i="8"/>
  <c r="D140" i="8" s="1"/>
  <c r="E140" i="8" s="1"/>
  <c r="F140" i="8" s="1"/>
  <c r="G140" i="8" s="1"/>
  <c r="C112" i="8"/>
  <c r="D112" i="8" s="1"/>
  <c r="E112" i="8" s="1"/>
  <c r="F112" i="8" s="1"/>
  <c r="G112" i="8" s="1"/>
  <c r="C103" i="8"/>
  <c r="D103" i="8" s="1"/>
  <c r="E103" i="8" s="1"/>
  <c r="F103" i="8" s="1"/>
  <c r="G103" i="8" s="1"/>
  <c r="C190" i="8"/>
  <c r="D190" i="8" s="1"/>
  <c r="E190" i="8" s="1"/>
  <c r="F190" i="8" s="1"/>
  <c r="G190" i="8" s="1"/>
  <c r="C182" i="8"/>
  <c r="D182" i="8" s="1"/>
  <c r="E182" i="8" s="1"/>
  <c r="F182" i="8" s="1"/>
  <c r="G182" i="8" s="1"/>
  <c r="C177" i="8"/>
  <c r="D177" i="8" s="1"/>
  <c r="E177" i="8" s="1"/>
  <c r="F177" i="8" s="1"/>
  <c r="G177" i="8" s="1"/>
  <c r="C158" i="8"/>
  <c r="D158" i="8" s="1"/>
  <c r="E158" i="8" s="1"/>
  <c r="F158" i="8" s="1"/>
  <c r="G158" i="8" s="1"/>
  <c r="C148" i="8"/>
  <c r="D148" i="8" s="1"/>
  <c r="E148" i="8" s="1"/>
  <c r="F148" i="8" s="1"/>
  <c r="G148" i="8" s="1"/>
  <c r="C142" i="8"/>
  <c r="D142" i="8" s="1"/>
  <c r="E142" i="8" s="1"/>
  <c r="F142" i="8" s="1"/>
  <c r="G142" i="8" s="1"/>
  <c r="C139" i="8"/>
  <c r="D139" i="8" s="1"/>
  <c r="E139" i="8" s="1"/>
  <c r="F139" i="8" s="1"/>
  <c r="G139" i="8" s="1"/>
  <c r="C129" i="8"/>
  <c r="D129" i="8" s="1"/>
  <c r="E129" i="8" s="1"/>
  <c r="F129" i="8" s="1"/>
  <c r="G129" i="8" s="1"/>
  <c r="C124" i="8"/>
  <c r="D124" i="8" s="1"/>
  <c r="E124" i="8" s="1"/>
  <c r="F124" i="8" s="1"/>
  <c r="G124" i="8" s="1"/>
  <c r="C116" i="8"/>
  <c r="D116" i="8" s="1"/>
  <c r="E116" i="8" s="1"/>
  <c r="F116" i="8" s="1"/>
  <c r="G116" i="8" s="1"/>
  <c r="C97" i="8"/>
  <c r="D97" i="8" s="1"/>
  <c r="E97" i="8" s="1"/>
  <c r="F97" i="8" s="1"/>
  <c r="G97" i="8" s="1"/>
  <c r="C89" i="8"/>
  <c r="D89" i="8" s="1"/>
  <c r="E89" i="8" s="1"/>
  <c r="F89" i="8" s="1"/>
  <c r="G89" i="8" s="1"/>
  <c r="C81" i="8"/>
  <c r="D81" i="8" s="1"/>
  <c r="E81" i="8" s="1"/>
  <c r="F81" i="8" s="1"/>
  <c r="G81" i="8" s="1"/>
  <c r="C69" i="8"/>
  <c r="D69" i="8" s="1"/>
  <c r="E69" i="8" s="1"/>
  <c r="F69" i="8" s="1"/>
  <c r="G69" i="8" s="1"/>
  <c r="C64" i="8"/>
  <c r="D64" i="8" s="1"/>
  <c r="E64" i="8" s="1"/>
  <c r="F64" i="8" s="1"/>
  <c r="G64" i="8" s="1"/>
  <c r="C61" i="8"/>
  <c r="D61" i="8" s="1"/>
  <c r="E61" i="8" s="1"/>
  <c r="F61" i="8" s="1"/>
  <c r="G61" i="8" s="1"/>
  <c r="C53" i="8"/>
  <c r="D53" i="8" s="1"/>
  <c r="E53" i="8" s="1"/>
  <c r="F53" i="8" s="1"/>
  <c r="G53" i="8" s="1"/>
  <c r="C48" i="8"/>
  <c r="D48" i="8" s="1"/>
  <c r="E48" i="8" s="1"/>
  <c r="F48" i="8" s="1"/>
  <c r="G48" i="8" s="1"/>
  <c r="C45" i="8"/>
  <c r="D45" i="8" s="1"/>
  <c r="E45" i="8" s="1"/>
  <c r="F45" i="8" s="1"/>
  <c r="G45" i="8" s="1"/>
  <c r="C37" i="8"/>
  <c r="D37" i="8" s="1"/>
  <c r="E37" i="8" s="1"/>
  <c r="F37" i="8" s="1"/>
  <c r="G37" i="8" s="1"/>
  <c r="C28" i="8"/>
  <c r="D28" i="8" s="1"/>
  <c r="E28" i="8" s="1"/>
  <c r="F28" i="8" s="1"/>
  <c r="G28" i="8" s="1"/>
  <c r="C17" i="8"/>
  <c r="D17" i="8" s="1"/>
  <c r="E17" i="8" s="1"/>
  <c r="F17" i="8" s="1"/>
  <c r="G17" i="8" s="1"/>
  <c r="C13" i="8"/>
  <c r="D13" i="8" s="1"/>
  <c r="E13" i="8" s="1"/>
  <c r="F13" i="8" s="1"/>
  <c r="G13" i="8" s="1"/>
  <c r="C167" i="8"/>
  <c r="D167" i="8" s="1"/>
  <c r="E167" i="8" s="1"/>
  <c r="F167" i="8" s="1"/>
  <c r="G167" i="8" s="1"/>
  <c r="C133" i="8"/>
  <c r="D133" i="8" s="1"/>
  <c r="E133" i="8" s="1"/>
  <c r="F133" i="8" s="1"/>
  <c r="G133" i="8" s="1"/>
  <c r="C120" i="8"/>
  <c r="D120" i="8" s="1"/>
  <c r="E120" i="8" s="1"/>
  <c r="F120" i="8" s="1"/>
  <c r="G120" i="8" s="1"/>
  <c r="C101" i="8"/>
  <c r="D101" i="8" s="1"/>
  <c r="E101" i="8" s="1"/>
  <c r="F101" i="8" s="1"/>
  <c r="G101" i="8" s="1"/>
  <c r="C92" i="8"/>
  <c r="D92" i="8" s="1"/>
  <c r="E92" i="8" s="1"/>
  <c r="F92" i="8" s="1"/>
  <c r="G92" i="8" s="1"/>
  <c r="C76" i="8"/>
  <c r="D76" i="8" s="1"/>
  <c r="E76" i="8" s="1"/>
  <c r="F76" i="8" s="1"/>
  <c r="G76" i="8" s="1"/>
  <c r="C52" i="8"/>
  <c r="D52" i="8" s="1"/>
  <c r="E52" i="8" s="1"/>
  <c r="F52" i="8" s="1"/>
  <c r="G52" i="8" s="1"/>
  <c r="C32" i="8"/>
  <c r="D32" i="8" s="1"/>
  <c r="E32" i="8" s="1"/>
  <c r="F32" i="8" s="1"/>
  <c r="G32" i="8" s="1"/>
  <c r="C22" i="8"/>
  <c r="D22" i="8" s="1"/>
  <c r="E22" i="8" s="1"/>
  <c r="F22" i="8" s="1"/>
  <c r="G22" i="8" s="1"/>
  <c r="C199" i="8"/>
  <c r="D199" i="8" s="1"/>
  <c r="E199" i="8" s="1"/>
  <c r="F199" i="8" s="1"/>
  <c r="G199" i="8" s="1"/>
  <c r="C195" i="8"/>
  <c r="D195" i="8" s="1"/>
  <c r="E195" i="8" s="1"/>
  <c r="F195" i="8" s="1"/>
  <c r="G195" i="8" s="1"/>
  <c r="C189" i="8"/>
  <c r="D189" i="8" s="1"/>
  <c r="E189" i="8" s="1"/>
  <c r="F189" i="8" s="1"/>
  <c r="G189" i="8" s="1"/>
  <c r="C186" i="8"/>
  <c r="D186" i="8" s="1"/>
  <c r="E186" i="8" s="1"/>
  <c r="F186" i="8" s="1"/>
  <c r="G186" i="8" s="1"/>
  <c r="C181" i="8"/>
  <c r="D181" i="8" s="1"/>
  <c r="E181" i="8" s="1"/>
  <c r="F181" i="8" s="1"/>
  <c r="G181" i="8" s="1"/>
  <c r="C175" i="8"/>
  <c r="D175" i="8" s="1"/>
  <c r="E175" i="8" s="1"/>
  <c r="F175" i="8" s="1"/>
  <c r="G175" i="8" s="1"/>
  <c r="C147" i="8"/>
  <c r="D147" i="8" s="1"/>
  <c r="E147" i="8" s="1"/>
  <c r="F147" i="8" s="1"/>
  <c r="G147" i="8" s="1"/>
  <c r="C137" i="8"/>
  <c r="D137" i="8" s="1"/>
  <c r="E137" i="8" s="1"/>
  <c r="F137" i="8" s="1"/>
  <c r="G137" i="8" s="1"/>
  <c r="C128" i="8"/>
  <c r="D128" i="8" s="1"/>
  <c r="E128" i="8" s="1"/>
  <c r="F128" i="8" s="1"/>
  <c r="G128" i="8" s="1"/>
  <c r="C119" i="8"/>
  <c r="D119" i="8" s="1"/>
  <c r="E119" i="8" s="1"/>
  <c r="F119" i="8" s="1"/>
  <c r="G119" i="8" s="1"/>
  <c r="C115" i="8"/>
  <c r="D115" i="8" s="1"/>
  <c r="E115" i="8" s="1"/>
  <c r="F115" i="8" s="1"/>
  <c r="G115" i="8" s="1"/>
  <c r="C105" i="8"/>
  <c r="D105" i="8" s="1"/>
  <c r="E105" i="8" s="1"/>
  <c r="F105" i="8" s="1"/>
  <c r="G105" i="8" s="1"/>
  <c r="C95" i="8"/>
  <c r="D95" i="8" s="1"/>
  <c r="E95" i="8" s="1"/>
  <c r="F95" i="8" s="1"/>
  <c r="G95" i="8" s="1"/>
  <c r="C85" i="8"/>
  <c r="D85" i="8" s="1"/>
  <c r="E85" i="8" s="1"/>
  <c r="F85" i="8" s="1"/>
  <c r="G85" i="8" s="1"/>
  <c r="C71" i="8"/>
  <c r="D71" i="8" s="1"/>
  <c r="E71" i="8" s="1"/>
  <c r="F71" i="8" s="1"/>
  <c r="G71" i="8" s="1"/>
  <c r="C63" i="8"/>
  <c r="D63" i="8" s="1"/>
  <c r="E63" i="8" s="1"/>
  <c r="F63" i="8" s="1"/>
  <c r="G63" i="8" s="1"/>
  <c r="C60" i="8"/>
  <c r="D60" i="8" s="1"/>
  <c r="E60" i="8" s="1"/>
  <c r="F60" i="8" s="1"/>
  <c r="G60" i="8" s="1"/>
  <c r="C55" i="8"/>
  <c r="D55" i="8" s="1"/>
  <c r="E55" i="8" s="1"/>
  <c r="F55" i="8" s="1"/>
  <c r="G55" i="8" s="1"/>
  <c r="C47" i="8"/>
  <c r="D47" i="8" s="1"/>
  <c r="E47" i="8" s="1"/>
  <c r="F47" i="8" s="1"/>
  <c r="G47" i="8" s="1"/>
  <c r="C44" i="8"/>
  <c r="D44" i="8" s="1"/>
  <c r="E44" i="8" s="1"/>
  <c r="F44" i="8" s="1"/>
  <c r="G44" i="8" s="1"/>
  <c r="C39" i="8"/>
  <c r="D39" i="8" s="1"/>
  <c r="E39" i="8" s="1"/>
  <c r="F39" i="8" s="1"/>
  <c r="G39" i="8" s="1"/>
  <c r="C31" i="8"/>
  <c r="D31" i="8" s="1"/>
  <c r="E31" i="8" s="1"/>
  <c r="F31" i="8" s="1"/>
  <c r="G31" i="8" s="1"/>
  <c r="C26" i="8"/>
  <c r="D26" i="8" s="1"/>
  <c r="E26" i="8" s="1"/>
  <c r="F26" i="8" s="1"/>
  <c r="G26" i="8" s="1"/>
  <c r="C12" i="8"/>
  <c r="D12" i="8" s="1"/>
  <c r="E12" i="8" s="1"/>
  <c r="F12" i="8" s="1"/>
  <c r="G12" i="8" s="1"/>
  <c r="C5" i="8"/>
  <c r="C188" i="8"/>
  <c r="D188" i="8" s="1"/>
  <c r="E188" i="8" s="1"/>
  <c r="F188" i="8" s="1"/>
  <c r="G188" i="8" s="1"/>
  <c r="C180" i="8"/>
  <c r="D180" i="8" s="1"/>
  <c r="E180" i="8" s="1"/>
  <c r="F180" i="8" s="1"/>
  <c r="G180" i="8" s="1"/>
  <c r="C161" i="8"/>
  <c r="D161" i="8" s="1"/>
  <c r="E161" i="8" s="1"/>
  <c r="F161" i="8" s="1"/>
  <c r="G161" i="8" s="1"/>
  <c r="C153" i="8"/>
  <c r="D153" i="8" s="1"/>
  <c r="E153" i="8" s="1"/>
  <c r="F153" i="8" s="1"/>
  <c r="G153" i="8" s="1"/>
  <c r="C145" i="8"/>
  <c r="D145" i="8" s="1"/>
  <c r="E145" i="8" s="1"/>
  <c r="F145" i="8" s="1"/>
  <c r="G145" i="8" s="1"/>
  <c r="C136" i="8"/>
  <c r="D136" i="8" s="1"/>
  <c r="E136" i="8" s="1"/>
  <c r="F136" i="8" s="1"/>
  <c r="G136" i="8" s="1"/>
  <c r="C118" i="8"/>
  <c r="D118" i="8" s="1"/>
  <c r="E118" i="8" s="1"/>
  <c r="F118" i="8" s="1"/>
  <c r="G118" i="8" s="1"/>
  <c r="C94" i="8"/>
  <c r="D94" i="8" s="1"/>
  <c r="E94" i="8" s="1"/>
  <c r="F94" i="8" s="1"/>
  <c r="G94" i="8" s="1"/>
  <c r="C84" i="8"/>
  <c r="D84" i="8" s="1"/>
  <c r="E84" i="8" s="1"/>
  <c r="F84" i="8" s="1"/>
  <c r="G84" i="8" s="1"/>
  <c r="C70" i="8"/>
  <c r="D70" i="8" s="1"/>
  <c r="E70" i="8" s="1"/>
  <c r="F70" i="8" s="1"/>
  <c r="G70" i="8" s="1"/>
  <c r="C58" i="8"/>
  <c r="D58" i="8" s="1"/>
  <c r="E58" i="8" s="1"/>
  <c r="F58" i="8" s="1"/>
  <c r="G58" i="8" s="1"/>
  <c r="C42" i="8"/>
  <c r="D42" i="8" s="1"/>
  <c r="E42" i="8" s="1"/>
  <c r="F42" i="8" s="1"/>
  <c r="G42" i="8" s="1"/>
  <c r="C30" i="8"/>
  <c r="D30" i="8" s="1"/>
  <c r="E30" i="8" s="1"/>
  <c r="F30" i="8" s="1"/>
  <c r="G30" i="8" s="1"/>
  <c r="C15" i="8"/>
  <c r="D15" i="8" s="1"/>
  <c r="E15" i="8" s="1"/>
  <c r="F15" i="8" s="1"/>
  <c r="G15" i="8" s="1"/>
  <c r="C7" i="8"/>
  <c r="D7" i="8" s="1"/>
  <c r="E7" i="8" s="1"/>
  <c r="F7" i="8" s="1"/>
  <c r="G7" i="8" s="1"/>
  <c r="C170" i="8"/>
  <c r="D170" i="8" s="1"/>
  <c r="E170" i="8" s="1"/>
  <c r="F170" i="8" s="1"/>
  <c r="G170" i="8" s="1"/>
  <c r="C160" i="8"/>
  <c r="D160" i="8" s="1"/>
  <c r="E160" i="8" s="1"/>
  <c r="F160" i="8" s="1"/>
  <c r="G160" i="8" s="1"/>
  <c r="C144" i="8"/>
  <c r="D144" i="8" s="1"/>
  <c r="E144" i="8" s="1"/>
  <c r="F144" i="8" s="1"/>
  <c r="G144" i="8" s="1"/>
  <c r="C108" i="8"/>
  <c r="D108" i="8" s="1"/>
  <c r="E108" i="8" s="1"/>
  <c r="F108" i="8" s="1"/>
  <c r="G108" i="8" s="1"/>
  <c r="C198" i="8"/>
  <c r="D198" i="8" s="1"/>
  <c r="E198" i="8" s="1"/>
  <c r="F198" i="8" s="1"/>
  <c r="G198" i="8" s="1"/>
  <c r="C194" i="8"/>
  <c r="D194" i="8" s="1"/>
  <c r="E194" i="8" s="1"/>
  <c r="F194" i="8" s="1"/>
  <c r="G194" i="8" s="1"/>
  <c r="C185" i="8"/>
  <c r="D185" i="8" s="1"/>
  <c r="E185" i="8" s="1"/>
  <c r="F185" i="8" s="1"/>
  <c r="G185" i="8" s="1"/>
  <c r="C174" i="8"/>
  <c r="D174" i="8" s="1"/>
  <c r="E174" i="8" s="1"/>
  <c r="F174" i="8" s="1"/>
  <c r="G174" i="8" s="1"/>
  <c r="C171" i="8"/>
  <c r="D171" i="8" s="1"/>
  <c r="E171" i="8" s="1"/>
  <c r="F171" i="8" s="1"/>
  <c r="G171" i="8" s="1"/>
  <c r="C166" i="8"/>
  <c r="D166" i="8" s="1"/>
  <c r="E166" i="8" s="1"/>
  <c r="F166" i="8" s="1"/>
  <c r="G166" i="8" s="1"/>
  <c r="C162" i="8"/>
  <c r="D162" i="8" s="1"/>
  <c r="E162" i="8" s="1"/>
  <c r="F162" i="8" s="1"/>
  <c r="G162" i="8" s="1"/>
  <c r="C157" i="8"/>
  <c r="D157" i="8" s="1"/>
  <c r="E157" i="8" s="1"/>
  <c r="F157" i="8" s="1"/>
  <c r="G157" i="8" s="1"/>
  <c r="C154" i="8"/>
  <c r="D154" i="8" s="1"/>
  <c r="E154" i="8" s="1"/>
  <c r="F154" i="8" s="1"/>
  <c r="G154" i="8" s="1"/>
  <c r="C150" i="8"/>
  <c r="D150" i="8" s="1"/>
  <c r="E150" i="8" s="1"/>
  <c r="F150" i="8" s="1"/>
  <c r="G150" i="8" s="1"/>
  <c r="C146" i="8"/>
  <c r="D146" i="8" s="1"/>
  <c r="E146" i="8" s="1"/>
  <c r="F146" i="8" s="1"/>
  <c r="G146" i="8" s="1"/>
  <c r="C141" i="8"/>
  <c r="D141" i="8" s="1"/>
  <c r="E141" i="8" s="1"/>
  <c r="F141" i="8" s="1"/>
  <c r="G141" i="8" s="1"/>
  <c r="C132" i="8"/>
  <c r="D132" i="8" s="1"/>
  <c r="E132" i="8" s="1"/>
  <c r="F132" i="8" s="1"/>
  <c r="G132" i="8" s="1"/>
  <c r="C127" i="8"/>
  <c r="D127" i="8" s="1"/>
  <c r="E127" i="8" s="1"/>
  <c r="F127" i="8" s="1"/>
  <c r="G127" i="8" s="1"/>
  <c r="C123" i="8"/>
  <c r="D123" i="8" s="1"/>
  <c r="E123" i="8" s="1"/>
  <c r="F123" i="8" s="1"/>
  <c r="G123" i="8" s="1"/>
  <c r="C114" i="8"/>
  <c r="D114" i="8" s="1"/>
  <c r="E114" i="8" s="1"/>
  <c r="F114" i="8" s="1"/>
  <c r="G114" i="8" s="1"/>
  <c r="C109" i="8"/>
  <c r="D109" i="8" s="1"/>
  <c r="E109" i="8" s="1"/>
  <c r="F109" i="8" s="1"/>
  <c r="G109" i="8" s="1"/>
  <c r="C104" i="8"/>
  <c r="D104" i="8" s="1"/>
  <c r="E104" i="8" s="1"/>
  <c r="F104" i="8" s="1"/>
  <c r="G104" i="8" s="1"/>
  <c r="C100" i="8"/>
  <c r="D100" i="8" s="1"/>
  <c r="E100" i="8" s="1"/>
  <c r="F100" i="8" s="1"/>
  <c r="G100" i="8" s="1"/>
  <c r="C88" i="8"/>
  <c r="D88" i="8" s="1"/>
  <c r="E88" i="8" s="1"/>
  <c r="F88" i="8" s="1"/>
  <c r="G88" i="8" s="1"/>
  <c r="C79" i="8"/>
  <c r="D79" i="8" s="1"/>
  <c r="E79" i="8" s="1"/>
  <c r="F79" i="8" s="1"/>
  <c r="G79" i="8" s="1"/>
  <c r="C75" i="8"/>
  <c r="D75" i="8" s="1"/>
  <c r="E75" i="8" s="1"/>
  <c r="F75" i="8" s="1"/>
  <c r="G75" i="8" s="1"/>
  <c r="C67" i="8"/>
  <c r="D67" i="8" s="1"/>
  <c r="E67" i="8" s="1"/>
  <c r="F67" i="8" s="1"/>
  <c r="G67" i="8" s="1"/>
  <c r="C59" i="8"/>
  <c r="D59" i="8" s="1"/>
  <c r="E59" i="8" s="1"/>
  <c r="F59" i="8" s="1"/>
  <c r="G59" i="8" s="1"/>
  <c r="C51" i="8"/>
  <c r="D51" i="8" s="1"/>
  <c r="E51" i="8" s="1"/>
  <c r="F51" i="8" s="1"/>
  <c r="G51" i="8" s="1"/>
  <c r="C43" i="8"/>
  <c r="D43" i="8" s="1"/>
  <c r="E43" i="8" s="1"/>
  <c r="F43" i="8" s="1"/>
  <c r="G43" i="8" s="1"/>
  <c r="C35" i="8"/>
  <c r="D35" i="8" s="1"/>
  <c r="E35" i="8" s="1"/>
  <c r="F35" i="8" s="1"/>
  <c r="G35" i="8" s="1"/>
  <c r="C25" i="8"/>
  <c r="D25" i="8" s="1"/>
  <c r="E25" i="8" s="1"/>
  <c r="F25" i="8" s="1"/>
  <c r="G25" i="8" s="1"/>
  <c r="C21" i="8"/>
  <c r="D21" i="8" s="1"/>
  <c r="E21" i="8" s="1"/>
  <c r="F21" i="8" s="1"/>
  <c r="G21" i="8" s="1"/>
  <c r="C16" i="8"/>
  <c r="D16" i="8" s="1"/>
  <c r="E16" i="8" s="1"/>
  <c r="F16" i="8" s="1"/>
  <c r="G16" i="8" s="1"/>
  <c r="C11" i="8"/>
  <c r="D11" i="8" s="1"/>
  <c r="E11" i="8" s="1"/>
  <c r="F11" i="8" s="1"/>
  <c r="G11" i="8" s="1"/>
  <c r="C6" i="8"/>
  <c r="D6" i="8" s="1"/>
  <c r="E6" i="8" s="1"/>
  <c r="F6" i="8" s="1"/>
  <c r="G6" i="8" s="1"/>
  <c r="C193" i="8"/>
  <c r="D193" i="8" s="1"/>
  <c r="E193" i="8" s="1"/>
  <c r="F193" i="8" s="1"/>
  <c r="G193" i="8" s="1"/>
  <c r="C126" i="8"/>
  <c r="D126" i="8" s="1"/>
  <c r="E126" i="8" s="1"/>
  <c r="F126" i="8" s="1"/>
  <c r="G126" i="8" s="1"/>
  <c r="C113" i="8"/>
  <c r="D113" i="8" s="1"/>
  <c r="E113" i="8" s="1"/>
  <c r="F113" i="8" s="1"/>
  <c r="G113" i="8" s="1"/>
  <c r="C74" i="8"/>
  <c r="D74" i="8" s="1"/>
  <c r="E74" i="8" s="1"/>
  <c r="F74" i="8" s="1"/>
  <c r="G74" i="8" s="1"/>
  <c r="C54" i="8"/>
  <c r="D54" i="8" s="1"/>
  <c r="E54" i="8" s="1"/>
  <c r="F54" i="8" s="1"/>
  <c r="G54" i="8" s="1"/>
  <c r="C38" i="8"/>
  <c r="D38" i="8" s="1"/>
  <c r="E38" i="8" s="1"/>
  <c r="F38" i="8" s="1"/>
  <c r="G38" i="8" s="1"/>
  <c r="C10" i="8"/>
  <c r="D10" i="8" s="1"/>
  <c r="E10" i="8" s="1"/>
  <c r="F10" i="8" s="1"/>
  <c r="G10" i="8" s="1"/>
  <c r="C192" i="8"/>
  <c r="D192" i="8" s="1"/>
  <c r="E192" i="8" s="1"/>
  <c r="F192" i="8" s="1"/>
  <c r="G192" i="8" s="1"/>
  <c r="C183" i="8"/>
  <c r="D183" i="8" s="1"/>
  <c r="E183" i="8" s="1"/>
  <c r="F183" i="8" s="1"/>
  <c r="G183" i="8" s="1"/>
  <c r="C179" i="8"/>
  <c r="D179" i="8" s="1"/>
  <c r="E179" i="8" s="1"/>
  <c r="F179" i="8" s="1"/>
  <c r="G179" i="8" s="1"/>
  <c r="C169" i="8"/>
  <c r="D169" i="8" s="1"/>
  <c r="E169" i="8" s="1"/>
  <c r="F169" i="8" s="1"/>
  <c r="G169" i="8" s="1"/>
  <c r="C159" i="8"/>
  <c r="D159" i="8" s="1"/>
  <c r="E159" i="8" s="1"/>
  <c r="F159" i="8" s="1"/>
  <c r="G159" i="8" s="1"/>
  <c r="C149" i="8"/>
  <c r="D149" i="8" s="1"/>
  <c r="E149" i="8" s="1"/>
  <c r="F149" i="8" s="1"/>
  <c r="G149" i="8" s="1"/>
  <c r="C135" i="8"/>
  <c r="D135" i="8" s="1"/>
  <c r="E135" i="8" s="1"/>
  <c r="F135" i="8" s="1"/>
  <c r="G135" i="8" s="1"/>
  <c r="C131" i="8"/>
  <c r="D131" i="8" s="1"/>
  <c r="E131" i="8" s="1"/>
  <c r="F131" i="8" s="1"/>
  <c r="G131" i="8" s="1"/>
  <c r="C125" i="8"/>
  <c r="D125" i="8" s="1"/>
  <c r="E125" i="8" s="1"/>
  <c r="F125" i="8" s="1"/>
  <c r="G125" i="8" s="1"/>
  <c r="C122" i="8"/>
  <c r="D122" i="8" s="1"/>
  <c r="E122" i="8" s="1"/>
  <c r="F122" i="8" s="1"/>
  <c r="G122" i="8" s="1"/>
  <c r="C117" i="8"/>
  <c r="D117" i="8" s="1"/>
  <c r="E117" i="8" s="1"/>
  <c r="F117" i="8" s="1"/>
  <c r="G117" i="8" s="1"/>
  <c r="C111" i="8"/>
  <c r="D111" i="8" s="1"/>
  <c r="E111" i="8" s="1"/>
  <c r="F111" i="8" s="1"/>
  <c r="G111" i="8" s="1"/>
  <c r="C83" i="8"/>
  <c r="D83" i="8" s="1"/>
  <c r="E83" i="8" s="1"/>
  <c r="F83" i="8" s="1"/>
  <c r="G83" i="8" s="1"/>
  <c r="C73" i="8"/>
  <c r="D73" i="8" s="1"/>
  <c r="E73" i="8" s="1"/>
  <c r="F73" i="8" s="1"/>
  <c r="G73" i="8" s="1"/>
  <c r="C65" i="8"/>
  <c r="D65" i="8" s="1"/>
  <c r="E65" i="8" s="1"/>
  <c r="F65" i="8" s="1"/>
  <c r="G65" i="8" s="1"/>
  <c r="C57" i="8"/>
  <c r="D57" i="8" s="1"/>
  <c r="E57" i="8" s="1"/>
  <c r="F57" i="8" s="1"/>
  <c r="G57" i="8" s="1"/>
  <c r="C49" i="8"/>
  <c r="D49" i="8" s="1"/>
  <c r="E49" i="8" s="1"/>
  <c r="F49" i="8" s="1"/>
  <c r="G49" i="8" s="1"/>
  <c r="C41" i="8"/>
  <c r="D41" i="8" s="1"/>
  <c r="E41" i="8" s="1"/>
  <c r="F41" i="8" s="1"/>
  <c r="G41" i="8" s="1"/>
  <c r="C33" i="8"/>
  <c r="D33" i="8" s="1"/>
  <c r="E33" i="8" s="1"/>
  <c r="F33" i="8" s="1"/>
  <c r="G33" i="8" s="1"/>
  <c r="C29" i="8"/>
  <c r="D29" i="8" s="1"/>
  <c r="E29" i="8" s="1"/>
  <c r="F29" i="8" s="1"/>
  <c r="G29" i="8" s="1"/>
  <c r="C24" i="8"/>
  <c r="D24" i="8" s="1"/>
  <c r="E24" i="8" s="1"/>
  <c r="F24" i="8" s="1"/>
  <c r="G24" i="8" s="1"/>
  <c r="C19" i="8"/>
  <c r="D19" i="8" s="1"/>
  <c r="E19" i="8" s="1"/>
  <c r="F19" i="8" s="1"/>
  <c r="G19" i="8" s="1"/>
  <c r="C14" i="8"/>
  <c r="D14" i="8" s="1"/>
  <c r="E14" i="8" s="1"/>
  <c r="F14" i="8" s="1"/>
  <c r="G14" i="8" s="1"/>
  <c r="C3" i="8"/>
  <c r="C78" i="8"/>
  <c r="D78" i="8" s="1"/>
  <c r="E78" i="8" s="1"/>
  <c r="F78" i="8" s="1"/>
  <c r="G78" i="8" s="1"/>
  <c r="C46" i="8"/>
  <c r="D46" i="8" s="1"/>
  <c r="E46" i="8" s="1"/>
  <c r="F46" i="8" s="1"/>
  <c r="G46" i="8" s="1"/>
  <c r="C9" i="8"/>
  <c r="D9" i="8" s="1"/>
  <c r="E9" i="8" s="1"/>
  <c r="F9" i="8" s="1"/>
  <c r="G9" i="8" s="1"/>
  <c r="C184" i="8"/>
  <c r="D184" i="8" s="1"/>
  <c r="E184" i="8" s="1"/>
  <c r="F184" i="8" s="1"/>
  <c r="G184" i="8" s="1"/>
  <c r="C8" i="8"/>
  <c r="D8" i="8" s="1"/>
  <c r="E8" i="8" s="1"/>
  <c r="F8" i="8" s="1"/>
  <c r="G8" i="8" s="1"/>
  <c r="C99" i="8"/>
  <c r="D99" i="8" s="1"/>
  <c r="E99" i="8" s="1"/>
  <c r="F99" i="8" s="1"/>
  <c r="G99" i="8" s="1"/>
  <c r="C66" i="8"/>
  <c r="D66" i="8" s="1"/>
  <c r="E66" i="8" s="1"/>
  <c r="F66" i="8" s="1"/>
  <c r="G66" i="8" s="1"/>
  <c r="C34" i="8"/>
  <c r="D34" i="8" s="1"/>
  <c r="E34" i="8" s="1"/>
  <c r="F34" i="8" s="1"/>
  <c r="G34" i="8" s="1"/>
  <c r="C62" i="8"/>
  <c r="D62" i="8" s="1"/>
  <c r="E62" i="8" s="1"/>
  <c r="F62" i="8" s="1"/>
  <c r="G62" i="8" s="1"/>
  <c r="C91" i="8"/>
  <c r="D91" i="8" s="1"/>
  <c r="E91" i="8" s="1"/>
  <c r="F91" i="8" s="1"/>
  <c r="G91" i="8" s="1"/>
  <c r="C87" i="8"/>
  <c r="D87" i="8" s="1"/>
  <c r="E87" i="8" s="1"/>
  <c r="F87" i="8" s="1"/>
  <c r="G87" i="8" s="1"/>
  <c r="C20" i="8"/>
  <c r="D20" i="8" s="1"/>
  <c r="E20" i="8" s="1"/>
  <c r="F20" i="8" s="1"/>
  <c r="G20" i="8" s="1"/>
  <c r="C50" i="8"/>
  <c r="D50" i="8" s="1"/>
  <c r="E50" i="8" s="1"/>
  <c r="F50" i="8" s="1"/>
  <c r="G50" i="8" s="1"/>
  <c r="K5" i="1"/>
  <c r="F55" i="3" s="1"/>
  <c r="J55" i="3" s="1"/>
  <c r="I51" i="3" s="1"/>
  <c r="J51" i="3" s="1"/>
  <c r="J12" i="2"/>
  <c r="J13" i="3"/>
  <c r="J14" i="3"/>
  <c r="J15" i="3"/>
  <c r="J16" i="3"/>
  <c r="J17" i="3"/>
  <c r="F66" i="2" l="1"/>
  <c r="F65" i="2"/>
  <c r="F54" i="2"/>
  <c r="F57" i="2"/>
  <c r="J57" i="2" s="1"/>
  <c r="F67" i="2"/>
  <c r="F38" i="2"/>
  <c r="J38" i="2" s="1"/>
  <c r="F68" i="2"/>
  <c r="F64" i="2"/>
  <c r="J64" i="2" s="1"/>
  <c r="F37" i="2"/>
  <c r="J37" i="2" s="1"/>
  <c r="F56" i="2"/>
  <c r="J56" i="2" s="1"/>
  <c r="F18" i="2"/>
  <c r="F55" i="2"/>
  <c r="J55" i="2" s="1"/>
  <c r="I30" i="2" l="1"/>
  <c r="J3" i="1" s="1"/>
  <c r="I9" i="2"/>
  <c r="D9" i="4"/>
  <c r="C9" i="4"/>
  <c r="J54" i="2"/>
  <c r="I51" i="2" s="1"/>
  <c r="J30" i="2" l="1"/>
  <c r="K3" i="1" s="1"/>
  <c r="F18" i="3" s="1"/>
  <c r="J18" i="3" s="1"/>
  <c r="E9" i="4"/>
  <c r="J2" i="1"/>
  <c r="J9" i="2"/>
  <c r="J4" i="1"/>
  <c r="J51" i="2"/>
  <c r="F9" i="4" l="1"/>
  <c r="K2" i="1"/>
  <c r="F12" i="3" s="1"/>
  <c r="K4" i="1"/>
  <c r="F77" i="3" s="1"/>
  <c r="J77" i="3" s="1"/>
  <c r="I72" i="3" s="1"/>
  <c r="J72" i="3" s="1"/>
  <c r="D4" i="8" l="1"/>
  <c r="E4" i="8" s="1"/>
  <c r="F4" i="8" s="1"/>
  <c r="G4" i="8" s="1"/>
  <c r="D5" i="8"/>
  <c r="E5" i="8" s="1"/>
  <c r="F5" i="8" s="1"/>
  <c r="G5" i="8" s="1"/>
  <c r="D9" i="7"/>
  <c r="C9" i="7"/>
  <c r="J12" i="3"/>
  <c r="I9" i="3" s="1"/>
  <c r="E9" i="7" s="1"/>
  <c r="D3" i="8"/>
  <c r="E3" i="8" s="1"/>
  <c r="F3" i="8" s="1"/>
  <c r="G3" i="8" s="1"/>
  <c r="J9" i="3" l="1"/>
  <c r="F9" i="7" s="1"/>
  <c r="F2" i="8"/>
  <c r="G2" i="8" l="1"/>
  <c r="D56" i="3" l="1"/>
  <c r="D15" i="3" l="1"/>
  <c r="D55" i="2"/>
  <c r="D15" i="2"/>
  <c r="D36" i="2"/>
  <c r="D79" i="2" l="1"/>
  <c r="D123" i="2"/>
  <c r="D13" i="3" l="1"/>
  <c r="D75" i="2" l="1"/>
  <c r="D54" i="3" l="1"/>
  <c r="D38" i="3" l="1"/>
  <c r="D35" i="3" l="1"/>
  <c r="D14" i="3"/>
  <c r="D57" i="3" l="1"/>
  <c r="D75" i="3" l="1"/>
  <c r="B12" i="7" l="1" a="1"/>
  <c r="B12" i="7" s="1"/>
  <c r="D76" i="3"/>
  <c r="D117" i="2" l="1"/>
  <c r="D118" i="2" l="1"/>
  <c r="D119" i="2" l="1"/>
  <c r="D120" i="2" l="1"/>
  <c r="D121" i="2" l="1"/>
  <c r="D122" i="2" l="1"/>
  <c r="D16" i="2"/>
  <c r="D17" i="2" l="1"/>
  <c r="D78" i="2"/>
  <c r="B12" i="4" l="1" a="1"/>
  <c r="B12" i="4"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<sst xmlns="http://schemas.openxmlformats.org/spreadsheetml/2006/main" count="6226" uniqueCount="131">
  <si>
    <t>Produto</t>
  </si>
  <si>
    <t>Fornecedor</t>
  </si>
  <si>
    <t>Unidade de medida</t>
  </si>
  <si>
    <t>Litro</t>
  </si>
  <si>
    <t>ml</t>
  </si>
  <si>
    <t>Queijo</t>
  </si>
  <si>
    <t>Tomate</t>
  </si>
  <si>
    <t>Cebola</t>
  </si>
  <si>
    <t>Bacon</t>
  </si>
  <si>
    <t>Pão de hamburguer</t>
  </si>
  <si>
    <t>kg</t>
  </si>
  <si>
    <t>Preço 
de aquisição</t>
  </si>
  <si>
    <t>Pacote</t>
  </si>
  <si>
    <t>ITENS</t>
  </si>
  <si>
    <t>MEDIDA</t>
  </si>
  <si>
    <t>VALOR FINAL</t>
  </si>
  <si>
    <t>IPC</t>
  </si>
  <si>
    <t>VALOR  DA MEDIDA DO ITEM</t>
  </si>
  <si>
    <t>Alho</t>
  </si>
  <si>
    <t>Medida</t>
  </si>
  <si>
    <t>Rendimento</t>
  </si>
  <si>
    <t>ID</t>
  </si>
  <si>
    <t>Custo total</t>
  </si>
  <si>
    <t>Detalhe</t>
  </si>
  <si>
    <t>Marca</t>
  </si>
  <si>
    <t>Mussarela</t>
  </si>
  <si>
    <t>Produto específico</t>
  </si>
  <si>
    <t>Arroz</t>
  </si>
  <si>
    <t>Camil</t>
  </si>
  <si>
    <t>Arroz - Camil</t>
  </si>
  <si>
    <t>Pão de forma</t>
  </si>
  <si>
    <t>Cebola nacional</t>
  </si>
  <si>
    <t>Cenoura</t>
  </si>
  <si>
    <t>Tomate Italiano</t>
  </si>
  <si>
    <t xml:space="preserve">Ovos </t>
  </si>
  <si>
    <t>unidade</t>
  </si>
  <si>
    <t>unidades</t>
  </si>
  <si>
    <t>Cód</t>
  </si>
  <si>
    <t>QUANT. LÍQUIDA
(g/ml/unidade)</t>
  </si>
  <si>
    <t>Núm</t>
  </si>
  <si>
    <t>Azeite</t>
  </si>
  <si>
    <t>Batata Frita</t>
  </si>
  <si>
    <t>MaCain</t>
  </si>
  <si>
    <t>Feijão</t>
  </si>
  <si>
    <t>Pantera</t>
  </si>
  <si>
    <t>Filtro</t>
  </si>
  <si>
    <t>Sadia</t>
  </si>
  <si>
    <t>Frango peito</t>
  </si>
  <si>
    <t>Hamburger</t>
  </si>
  <si>
    <t>Macarrão Espaghetti</t>
  </si>
  <si>
    <t>Renata</t>
  </si>
  <si>
    <t>Quantidade na embalagem</t>
  </si>
  <si>
    <t>Preço de aquisição unitário da unidade de medida</t>
  </si>
  <si>
    <t>Sal do Himalaia</t>
  </si>
  <si>
    <t>Lebre</t>
  </si>
  <si>
    <t>Sal do Himalaia - Lebre</t>
  </si>
  <si>
    <t>QUANT. BRUTA
(g/ml/unidadel)</t>
  </si>
  <si>
    <t>Agua</t>
  </si>
  <si>
    <t>Agua - Filtro</t>
  </si>
  <si>
    <t>gr</t>
  </si>
  <si>
    <t>CÓDIGO</t>
  </si>
  <si>
    <t>Valor de uma medida</t>
  </si>
  <si>
    <t>Preço de uma unidade de medida</t>
  </si>
  <si>
    <t>PRODUTO PROCESSADO</t>
  </si>
  <si>
    <t>NÚM</t>
  </si>
  <si>
    <t>CÓD</t>
  </si>
  <si>
    <t>PRODUTO</t>
  </si>
  <si>
    <t>DETALHE</t>
  </si>
  <si>
    <t>MARCA</t>
  </si>
  <si>
    <t>FORNECEDOR</t>
  </si>
  <si>
    <t>QUANTIDADE NA EMBALAGEM</t>
  </si>
  <si>
    <t>PREÇO DE AQUISIÇÃO</t>
  </si>
  <si>
    <t>Bife a cavalo</t>
  </si>
  <si>
    <t>Olá,</t>
  </si>
  <si>
    <t>Seja bem-vindo! Estamos aqui para trazer clareza e domínio para a sua empresa!</t>
  </si>
  <si>
    <t>Passo a passo para utilização desta ficha técnica:</t>
  </si>
  <si>
    <t xml:space="preserve">Preenchimento da aba "Cadastro de insumo": </t>
  </si>
  <si>
    <t>1.</t>
  </si>
  <si>
    <t>1.1 - Incluir itens na lista de produtos / ingredientes / insumos e se atentar para não ter itens duplicados</t>
  </si>
  <si>
    <t xml:space="preserve">                    Ex 1 - Se o produto possui 2kg, a coluna vai apresentar o valor de 1kg</t>
  </si>
  <si>
    <t xml:space="preserve">                    Ex 2 - Se o produto for um pacote, a coluna vai apresentar o valor unitário de cada item dentro do pacote</t>
  </si>
  <si>
    <t>2.</t>
  </si>
  <si>
    <t>Itens processados são os produtos intermediários que vão fazer parte do produto acabado.</t>
  </si>
  <si>
    <t xml:space="preserve">                    Ex 1 - O produto acabado utiliza molho de tomate mas na lista de insumos temos apenas tomate, para facilitar essa transofrmação</t>
  </si>
  <si>
    <t>3.</t>
  </si>
  <si>
    <t>1.2 - Avaliar a última coluna da tabela "Preço de aquisição unitário da unidade de medida":</t>
  </si>
  <si>
    <t xml:space="preserve">                    Ex 3 - Se o produto possuir 750ml, a coluna vai apresentar o valor de 1ml</t>
  </si>
  <si>
    <t>www.falaempresarial.com</t>
  </si>
  <si>
    <t>contato@falaempresarial.com</t>
  </si>
  <si>
    <t xml:space="preserve">                                é necessário incluir a ficha técnica dos produtos que passam por um processamento. Após o preenchimento, o item processado</t>
  </si>
  <si>
    <t xml:space="preserve">                               estará disponível para uso na aba Ficha técnica - Produto acabado.</t>
  </si>
  <si>
    <t>FICHA TÉCNICA - PROCESSADOS</t>
  </si>
  <si>
    <t>https://www.instagram.com/falaempresarial/</t>
  </si>
  <si>
    <t>Instagram/falaempresarial</t>
  </si>
  <si>
    <t>FICHA TÉCNICA - PRODUTO ACABADO</t>
  </si>
  <si>
    <t>Queijo - Mussarela</t>
  </si>
  <si>
    <t>Feijão - Pantera</t>
  </si>
  <si>
    <t>Instagram:</t>
  </si>
  <si>
    <t>TikTok:</t>
  </si>
  <si>
    <t>https://www.tiktok.com/@falaempresarial</t>
  </si>
  <si>
    <t>Este arquivo é de propriedade exclusiva da Fala Empresarial. É proibido copiar, compartilhar ou vender este arquivo sem autorização prévia. Todos os direitos reservados.</t>
  </si>
  <si>
    <t>PRODUTO ACABADO</t>
  </si>
  <si>
    <t xml:space="preserve">                    Ex 1 - Atenção para não preencher informações não correspondentes como "200Kg" ao invés de 200g ou 0,2kg, </t>
  </si>
  <si>
    <t>Borges</t>
  </si>
  <si>
    <t>Azeite - Borges</t>
  </si>
  <si>
    <t>1.3 - Após o cadastro dos itens não alterar os nomes, pois eles são utilizados nas fichas técnicas, e essa alteração pode perder o vínculo.</t>
  </si>
  <si>
    <t xml:space="preserve">Preenchimento da aba "Ficha técnica - Prod Acabado": </t>
  </si>
  <si>
    <t xml:space="preserve">Preenchimento da aba "Ficha técnica - Prod Processado": </t>
  </si>
  <si>
    <t>Nos siga em nossas redes sociais para se manter atualizado com as melhores práticas de mercado!</t>
  </si>
  <si>
    <t>1.2 - Atenção no cadastro da unidade de medida (kg, g. L, ml, pacote ou unidade) e na quantidade por embalagem:</t>
  </si>
  <si>
    <t>Caso seja necessário realizar alguma alteração, se certifique de corrigir as fichas técnicas que utilizam esse insumo/ingrediente.</t>
  </si>
  <si>
    <t>Macarrão Espaghetti - Renata</t>
  </si>
  <si>
    <t>Espaghetti a carbonara</t>
  </si>
  <si>
    <t>Queijo ralado - Vigor</t>
  </si>
  <si>
    <t>Queijo Branco</t>
  </si>
  <si>
    <t>Peito de franco com osso</t>
  </si>
  <si>
    <t>Maionese</t>
  </si>
  <si>
    <t>Salsinha</t>
  </si>
  <si>
    <t>Creme de leite</t>
  </si>
  <si>
    <t>Sal</t>
  </si>
  <si>
    <t>Lanche natural de frango</t>
  </si>
  <si>
    <t>Patê de frango</t>
  </si>
  <si>
    <t xml:space="preserve"> 2.1 - Preencher os campos brancos e não alterar as fórmulas 
            Preencher nome do produto, os itens utilizados e as quantidades na produção e o rendimento após a finalização (em kg, g, l, ml, unidade,etc).</t>
  </si>
  <si>
    <t xml:space="preserve"> 3.1 - Preencher os campos brancos e não alterar as fórmulas 
            Preencher nome do produto, os itens utilizados e as quantidades na produção e o rendimento após a finalização (em kg, g, l, ml, unidade,etc).</t>
  </si>
  <si>
    <t>Feijão Cozido</t>
  </si>
  <si>
    <t>Arroz cozido</t>
  </si>
  <si>
    <t>Bacon frito em cubos</t>
  </si>
  <si>
    <t>Carne</t>
  </si>
  <si>
    <t>Contra Filé</t>
  </si>
  <si>
    <t>Carne - Contra Filé</t>
  </si>
  <si>
    <t>Batata Frita - MaCain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</si>
</sst>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quot;R$&quot;\ * #,##0.00_-;\-&quot;R$&quot;\ * #,##0.00_-;_-&quot;R$&quot;\ * &quot;-&quot;??_-;_-@_-"/>
    <numFmt numFmtId="43" formatCode="_-* #,##0.00_-;\-* #,##0.00_-;_-* &quot;-&quot;??_-;_-@_-"/>
    <numFmt numFmtId="164" formatCode="_-&quot;R$&quot;\ * #,##0.00_-;\-&quot;R$&quot;\ * #,##0.00_-;_-&quot;R$&quot;\ * &quot;-&quot;??_-;_-@"/>
    <numFmt numFmtId="165" formatCode="_-* #,##0.0000_-;\-* #,##0.0000_-;_-* &quot;-&quot;??_-;_-@_-"/>
  </numFmts>
  <fonts count="31" x14ac:knownFonts="1">
    <font>
      <sz val="11"/>
      <color theme="1"/>
      <name val="Aptos Narrow"/>
      <family val="2"/>
      <scheme val="minor"/>
    </font>
    <font>
      <sz val="11"/>
      <color theme="1"/>
      <name val="Aptos Narrow"/>
      <family val="2"/>
      <scheme val="minor"/>
    </font>
    <font>
      <sz val="10"/>
      <color rgb="FF000000"/>
      <name val="Aptos Narrow"/>
      <family val="2"/>
      <scheme val="minor"/>
    </font>
    <font>
      <sz val="10"/>
      <color theme="1"/>
      <name val="Arial"/>
      <family val="2"/>
    </font>
    <font>
      <sz val="10"/>
      <name val="Arial"/>
      <family val="2"/>
    </font>
    <font>
      <b/>
      <sz val="11"/>
      <color theme="0"/>
      <name val="Arial"/>
      <family val="2"/>
    </font>
    <font>
      <sz val="11"/>
      <color theme="1"/>
      <name val="Arial"/>
      <family val="2"/>
    </font>
    <font>
      <sz val="12"/>
      <color theme="1"/>
      <name val="Arial"/>
      <family val="2"/>
    </font>
    <font>
      <sz val="12"/>
      <color rgb="FFD2CAC0"/>
      <name val="Arial"/>
      <family val="2"/>
    </font>
    <font>
      <b/>
      <sz val="9"/>
      <color rgb="FFD2CAC0"/>
      <name val="Arial"/>
      <family val="2"/>
    </font>
    <font>
      <b/>
      <sz val="12"/>
      <color rgb="FF171543"/>
      <name val="Aptos Narrow"/>
      <family val="2"/>
      <scheme val="minor"/>
    </font>
    <font>
      <sz val="18"/>
      <color theme="1"/>
      <name val="Aptos Narrow"/>
      <family val="2"/>
      <scheme val="minor"/>
    </font>
    <font>
      <sz val="18"/>
      <name val="Aptos Narrow"/>
      <family val="2"/>
      <scheme val="minor"/>
    </font>
    <font>
      <b/>
      <sz val="18"/>
      <name val="Aptos Narrow"/>
      <family val="2"/>
      <scheme val="minor"/>
    </font>
    <font>
      <u/>
      <sz val="11"/>
      <color theme="10"/>
      <name val="Aptos Narrow"/>
      <family val="2"/>
      <scheme val="minor"/>
    </font>
    <font>
      <sz val="18"/>
      <color theme="2" tint="-0.499984740745262"/>
      <name val="Aptos Narrow"/>
      <family val="2"/>
      <scheme val="minor"/>
    </font>
    <font>
      <b/>
      <sz val="16"/>
      <color rgb="FFD2CAC0"/>
      <name val="Arial"/>
      <family val="2"/>
    </font>
    <font>
      <u/>
      <sz val="11"/>
      <color rgb="FFD2CAC0"/>
      <name val="Aptos Narrow"/>
      <family val="2"/>
      <scheme val="minor"/>
    </font>
    <font>
      <b/>
      <sz val="20"/>
      <color rgb="FFD2CAC0"/>
      <name val="Arial"/>
      <family val="2"/>
    </font>
    <font>
      <sz val="12"/>
      <color rgb="FF171543"/>
      <name val="Arial"/>
      <family val="2"/>
    </font>
    <font>
      <u/>
      <sz val="11"/>
      <color rgb="FF171543"/>
      <name val="Aptos Narrow"/>
      <family val="2"/>
      <scheme val="minor"/>
    </font>
    <font>
      <b/>
      <sz val="9"/>
      <color rgb="FF171543"/>
      <name val="Arial"/>
      <family val="2"/>
    </font>
    <font>
      <b/>
      <sz val="20"/>
      <color rgb="FF171543"/>
      <name val="Arial"/>
      <family val="2"/>
    </font>
    <font>
      <b/>
      <sz val="12"/>
      <color rgb="FF171543"/>
      <name val="Arial"/>
      <family val="2"/>
    </font>
    <font>
      <b/>
      <sz val="12"/>
      <color rgb="FFD2CAC0"/>
      <name val="Arial"/>
      <family val="2"/>
    </font>
    <font>
      <sz val="11"/>
      <color rgb="FFD2CAC0"/>
      <name val="Arial"/>
      <family val="2"/>
    </font>
    <font>
      <sz val="12"/>
      <color theme="1"/>
      <name val="Aptos Narrow"/>
      <family val="2"/>
      <scheme val="minor"/>
    </font>
    <font>
      <u/>
      <sz val="12"/>
      <color rgb="FFD2CAC0"/>
      <name val="Aptos Narrow"/>
      <family val="2"/>
      <scheme val="minor"/>
    </font>
    <font>
      <b/>
      <sz val="11"/>
      <color rgb="FFD2CAC0"/>
      <name val="Arial"/>
      <family val="2"/>
    </font>
    <font>
      <b/>
      <sz val="20"/>
      <color rgb="FFD2CAC0"/>
      <name val="Aptos Narrow"/>
      <family val="2"/>
      <scheme val="minor"/>
    </font>
    <font>
      <b/>
      <sz val="18"/>
      <color rgb="FFD2CAC0"/>
      <name val="Aptos Narrow"/>
      <family val="2"/>
      <scheme val="minor"/>
    </font>
  </fonts>
  <fills count="7">
    <fill>
      <patternFill patternType="none"/>
    </fill>
    <fill>
      <patternFill patternType="gray125"/>
    </fill>
    <fill>
      <patternFill patternType="solid">
        <fgColor rgb="FF002060"/>
        <bgColor indexed="64"/>
      </patternFill>
    </fill>
    <fill>
      <patternFill patternType="solid">
        <fgColor rgb="FF171543"/>
        <bgColor indexed="64"/>
      </patternFill>
    </fill>
    <fill>
      <patternFill patternType="solid">
        <fgColor rgb="FFF2F1F4"/>
        <bgColor indexed="64"/>
      </patternFill>
    </fill>
    <fill>
      <patternFill patternType="solid">
        <fgColor rgb="FFD2CAC0"/>
        <bgColor indexed="64"/>
      </patternFill>
    </fill>
    <fill>
      <patternFill patternType="solid">
        <fgColor theme="0" tint="-0.149998474074526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44" fontId="1" fillId="0" borderId="0" applyFont="0" applyFill="0" applyBorder="0" applyAlignment="0" applyProtection="0"/>
    <xf numFmtId="43" fontId="1" fillId="0" borderId="0" applyFont="0" applyFill="0" applyBorder="0" applyAlignment="0" applyProtection="0"/>
    <xf numFmtId="0" fontId="2" fillId="0" borderId="0"/>
    <xf numFmtId="0" fontId="4" fillId="0" borderId="0"/>
    <xf numFmtId="0" fontId="4" fillId="0" borderId="0"/>
    <xf numFmtId="43" fontId="2" fillId="0" borderId="0" applyFont="0" applyFill="0" applyBorder="0" applyAlignment="0" applyProtection="0"/>
    <xf numFmtId="0" fontId="14" fillId="0" borderId="0" applyNumberFormat="0" applyFill="0" applyBorder="0" applyAlignment="0" applyProtection="0"/>
    <xf numFmtId="43" fontId="1" fillId="0" borderId="0" applyFont="0" applyFill="0" applyBorder="0" applyAlignment="0" applyProtection="0"/>
    <xf numFmtId="43" fontId="4" fillId="0" borderId="0" applyFont="0" applyFill="0" applyBorder="0" applyAlignment="0" applyProtection="0"/>
  </cellStyleXfs>
  <cellXfs count="143">
    <xf numFmtId="0" fontId="0" fillId="0" borderId="0" xfId="0"/>
    <xf numFmtId="0" fontId="0" fillId="3" borderId="0" xfId="0" applyFill="1"/>
    <xf numFmtId="0" fontId="5" fillId="2" borderId="0" xfId="0" applyFont="1" applyFill="1" applyAlignment="1">
      <alignment horizontal="center" vertical="center"/>
    </xf>
    <xf numFmtId="0" fontId="5" fillId="2" borderId="0" xfId="0" applyFont="1" applyFill="1" applyAlignment="1">
      <alignment vertical="center"/>
    </xf>
    <xf numFmtId="165" fontId="5" fillId="2" borderId="0" xfId="2" applyNumberFormat="1" applyFont="1" applyFill="1" applyAlignment="1">
      <alignment horizontal="center" vertical="center" wrapText="1"/>
    </xf>
    <xf numFmtId="0" fontId="6" fillId="0" borderId="0" xfId="0" applyFont="1"/>
    <xf numFmtId="0" fontId="6" fillId="0" borderId="0" xfId="0" applyFont="1" applyAlignment="1">
      <alignment horizontal="center"/>
    </xf>
    <xf numFmtId="44" fontId="6" fillId="0" borderId="0" xfId="1" applyFont="1"/>
    <xf numFmtId="165" fontId="6" fillId="0" borderId="0" xfId="2" applyNumberFormat="1" applyFont="1"/>
    <xf numFmtId="0" fontId="7" fillId="0" borderId="0" xfId="0" applyFont="1" applyAlignment="1">
      <alignment vertical="center"/>
    </xf>
    <xf numFmtId="0" fontId="7" fillId="0" borderId="0" xfId="0" applyFont="1"/>
    <xf numFmtId="0" fontId="7" fillId="3" borderId="0" xfId="0" applyFont="1" applyFill="1"/>
    <xf numFmtId="0" fontId="8" fillId="3" borderId="0" xfId="0" applyFont="1" applyFill="1"/>
    <xf numFmtId="0" fontId="10" fillId="0" borderId="0" xfId="0" applyFont="1"/>
    <xf numFmtId="0" fontId="11" fillId="0" borderId="0" xfId="0" applyFont="1"/>
    <xf numFmtId="0" fontId="12" fillId="4" borderId="0" xfId="0" applyFont="1" applyFill="1"/>
    <xf numFmtId="0" fontId="13" fillId="4" borderId="0" xfId="0" applyFont="1" applyFill="1" applyAlignment="1">
      <alignment horizontal="center"/>
    </xf>
    <xf numFmtId="0" fontId="13" fillId="4" borderId="0" xfId="0" applyFont="1" applyFill="1"/>
    <xf numFmtId="0" fontId="12" fillId="4" borderId="0" xfId="0" applyFont="1" applyFill="1" applyAlignment="1">
      <alignment wrapText="1"/>
    </xf>
    <xf numFmtId="0" fontId="15" fillId="4" borderId="0" xfId="0" applyFont="1" applyFill="1"/>
    <xf numFmtId="0" fontId="18" fillId="3" borderId="0" xfId="0" applyFont="1" applyFill="1"/>
    <xf numFmtId="0" fontId="17" fillId="3" borderId="0" xfId="7" applyFont="1" applyFill="1" applyAlignment="1">
      <alignment horizontal="right" vertical="center"/>
    </xf>
    <xf numFmtId="0" fontId="7" fillId="5" borderId="0" xfId="0" applyFont="1" applyFill="1" applyAlignment="1">
      <alignment horizontal="center"/>
    </xf>
    <xf numFmtId="0" fontId="7" fillId="5" borderId="0" xfId="0" applyFont="1" applyFill="1"/>
    <xf numFmtId="0" fontId="16" fillId="5" borderId="0" xfId="0" applyFont="1" applyFill="1"/>
    <xf numFmtId="0" fontId="19" fillId="5" borderId="0" xfId="0" applyFont="1" applyFill="1" applyAlignment="1">
      <alignment vertical="center"/>
    </xf>
    <xf numFmtId="0" fontId="19" fillId="5" borderId="0" xfId="0" applyFont="1" applyFill="1"/>
    <xf numFmtId="0" fontId="20" fillId="5" borderId="0" xfId="7" applyFont="1" applyFill="1" applyAlignment="1">
      <alignment horizontal="right" vertical="center"/>
    </xf>
    <xf numFmtId="0" fontId="21" fillId="5" borderId="0" xfId="0" applyFont="1" applyFill="1" applyAlignment="1">
      <alignment horizontal="right" vertical="center"/>
    </xf>
    <xf numFmtId="0" fontId="22" fillId="5" borderId="0" xfId="0" applyFont="1" applyFill="1"/>
    <xf numFmtId="0" fontId="23" fillId="5" borderId="1" xfId="0" applyFont="1" applyFill="1" applyBorder="1" applyAlignment="1">
      <alignment horizontal="center" vertical="center"/>
    </xf>
    <xf numFmtId="0" fontId="23" fillId="5" borderId="1" xfId="0" applyFont="1" applyFill="1" applyBorder="1" applyAlignment="1">
      <alignment horizontal="center" vertical="center" wrapText="1"/>
    </xf>
    <xf numFmtId="0" fontId="7" fillId="5" borderId="0" xfId="0" applyFont="1" applyFill="1" applyAlignment="1">
      <alignment horizontal="left"/>
    </xf>
    <xf numFmtId="0" fontId="7" fillId="0" borderId="0" xfId="0" applyFont="1" applyAlignment="1">
      <alignment horizontal="left" vertical="center"/>
    </xf>
    <xf numFmtId="0" fontId="24" fillId="3" borderId="1" xfId="0" applyFont="1" applyFill="1" applyBorder="1" applyAlignment="1">
      <alignment horizontal="center" vertical="center"/>
    </xf>
    <xf numFmtId="0" fontId="24" fillId="3" borderId="1" xfId="0" applyFont="1" applyFill="1" applyBorder="1" applyAlignment="1">
      <alignment horizontal="center" vertical="center" wrapText="1"/>
    </xf>
    <xf numFmtId="0" fontId="6" fillId="5" borderId="0" xfId="0" applyFont="1" applyFill="1" applyAlignment="1">
      <alignment horizontal="center"/>
    </xf>
    <xf numFmtId="0" fontId="6" fillId="5" borderId="0" xfId="0" applyFont="1" applyFill="1"/>
    <xf numFmtId="165" fontId="6" fillId="5" borderId="0" xfId="2" applyNumberFormat="1" applyFont="1" applyFill="1"/>
    <xf numFmtId="0" fontId="25" fillId="0" borderId="0" xfId="0" applyFont="1" applyAlignment="1">
      <alignment horizontal="center"/>
    </xf>
    <xf numFmtId="0" fontId="25" fillId="0" borderId="0" xfId="0" applyFont="1"/>
    <xf numFmtId="165" fontId="25" fillId="0" borderId="0" xfId="2" applyNumberFormat="1" applyFont="1"/>
    <xf numFmtId="0" fontId="24" fillId="3" borderId="0" xfId="0" applyFont="1" applyFill="1" applyAlignment="1">
      <alignment horizontal="center" vertical="center"/>
    </xf>
    <xf numFmtId="0" fontId="24" fillId="3" borderId="0" xfId="0" applyFont="1" applyFill="1" applyAlignment="1">
      <alignment vertical="center"/>
    </xf>
    <xf numFmtId="165" fontId="24" fillId="3" borderId="0" xfId="2" applyNumberFormat="1" applyFont="1" applyFill="1" applyAlignment="1">
      <alignment horizontal="center" vertical="center" wrapText="1"/>
    </xf>
    <xf numFmtId="43" fontId="0" fillId="0" borderId="0" xfId="2" applyFont="1"/>
    <xf numFmtId="0" fontId="0" fillId="0" borderId="0" xfId="0" applyAlignment="1">
      <alignment horizontal="center"/>
    </xf>
    <xf numFmtId="43" fontId="0" fillId="0" borderId="0" xfId="2" applyFont="1" applyAlignment="1">
      <alignment horizontal="center"/>
    </xf>
    <xf numFmtId="0" fontId="0" fillId="0" borderId="0" xfId="0" applyAlignment="1">
      <alignment horizontal="left"/>
    </xf>
    <xf numFmtId="0" fontId="24" fillId="3" borderId="1" xfId="0" applyFont="1" applyFill="1" applyBorder="1" applyAlignment="1">
      <alignment horizontal="left" vertical="center"/>
    </xf>
    <xf numFmtId="0" fontId="23" fillId="5" borderId="1" xfId="0" applyFont="1" applyFill="1" applyBorder="1" applyAlignment="1">
      <alignment horizontal="left" vertical="center"/>
    </xf>
    <xf numFmtId="0" fontId="0" fillId="0" borderId="1" xfId="0" applyBorder="1" applyAlignment="1">
      <alignment horizontal="center" vertical="center"/>
    </xf>
    <xf numFmtId="43" fontId="0" fillId="0" borderId="1" xfId="2" applyFont="1" applyBorder="1" applyAlignment="1">
      <alignment horizontal="center" vertical="center"/>
    </xf>
    <xf numFmtId="0" fontId="8" fillId="3" borderId="0" xfId="0" applyFont="1" applyFill="1" applyAlignment="1">
      <alignment horizontal="left"/>
    </xf>
    <xf numFmtId="0" fontId="8" fillId="3" borderId="0" xfId="0" applyFont="1" applyFill="1" applyAlignment="1">
      <alignment horizontal="center"/>
    </xf>
    <xf numFmtId="0" fontId="26" fillId="0" borderId="0" xfId="0" applyFont="1" applyAlignment="1">
      <alignment horizontal="left"/>
    </xf>
    <xf numFmtId="0" fontId="26" fillId="0" borderId="0" xfId="0" applyFont="1" applyAlignment="1">
      <alignment horizontal="center"/>
    </xf>
    <xf numFmtId="43" fontId="26" fillId="0" borderId="0" xfId="2" applyFont="1" applyAlignment="1">
      <alignment horizontal="center"/>
    </xf>
    <xf numFmtId="43" fontId="26" fillId="0" borderId="0" xfId="2" applyFont="1"/>
    <xf numFmtId="44" fontId="8" fillId="3" borderId="0" xfId="1" applyFont="1" applyFill="1" applyAlignment="1">
      <alignment horizontal="center"/>
    </xf>
    <xf numFmtId="44" fontId="24" fillId="3" borderId="1" xfId="1" applyFont="1" applyFill="1" applyBorder="1" applyAlignment="1">
      <alignment horizontal="center" vertical="center" wrapText="1"/>
    </xf>
    <xf numFmtId="44" fontId="0" fillId="0" borderId="0" xfId="1" applyFont="1"/>
    <xf numFmtId="44" fontId="24" fillId="3" borderId="1" xfId="1" applyFont="1" applyFill="1" applyBorder="1" applyAlignment="1">
      <alignment horizontal="center" vertical="center"/>
    </xf>
    <xf numFmtId="0" fontId="24" fillId="3" borderId="0" xfId="0" applyFont="1" applyFill="1"/>
    <xf numFmtId="0" fontId="27" fillId="3" borderId="0" xfId="7" applyFont="1" applyFill="1" applyAlignment="1">
      <alignment horizontal="right" vertical="center"/>
    </xf>
    <xf numFmtId="44" fontId="24" fillId="3" borderId="0" xfId="1" applyFont="1" applyFill="1"/>
    <xf numFmtId="0" fontId="24" fillId="3" borderId="0" xfId="0" applyFont="1" applyFill="1" applyAlignment="1">
      <alignment horizontal="right"/>
    </xf>
    <xf numFmtId="0" fontId="26" fillId="0" borderId="0" xfId="0" applyFont="1"/>
    <xf numFmtId="44" fontId="26" fillId="0" borderId="0" xfId="1" applyFont="1"/>
    <xf numFmtId="0" fontId="26" fillId="0" borderId="1" xfId="0" applyFont="1" applyBorder="1" applyAlignment="1">
      <alignment horizontal="center" vertical="center"/>
    </xf>
    <xf numFmtId="44" fontId="26" fillId="0" borderId="1" xfId="1" applyFont="1" applyBorder="1" applyAlignment="1">
      <alignment horizontal="center" vertical="center"/>
    </xf>
    <xf numFmtId="44" fontId="26" fillId="0" borderId="0" xfId="1" applyFont="1" applyAlignment="1">
      <alignment horizontal="center"/>
    </xf>
    <xf numFmtId="0" fontId="28" fillId="3" borderId="0" xfId="0" applyFont="1" applyFill="1" applyAlignment="1">
      <alignment horizontal="center" vertical="center"/>
    </xf>
    <xf numFmtId="0" fontId="28" fillId="3" borderId="0" xfId="0" applyFont="1" applyFill="1" applyAlignment="1">
      <alignment vertical="center"/>
    </xf>
    <xf numFmtId="0" fontId="12" fillId="4" borderId="0" xfId="0" applyFont="1" applyFill="1" applyAlignment="1">
      <alignment vertical="center"/>
    </xf>
    <xf numFmtId="0" fontId="11" fillId="0" borderId="0" xfId="0" applyFont="1" applyAlignment="1">
      <alignment vertical="center"/>
    </xf>
    <xf numFmtId="0" fontId="23" fillId="5" borderId="1" xfId="0" applyFont="1" applyFill="1" applyBorder="1" applyAlignment="1" applyProtection="1">
      <alignment horizontal="center" vertical="center"/>
      <protection locked="0"/>
    </xf>
    <xf numFmtId="0" fontId="23" fillId="5" borderId="1" xfId="0" applyFont="1" applyFill="1" applyBorder="1" applyAlignment="1" applyProtection="1">
      <alignment horizontal="center" vertical="center" wrapText="1"/>
      <protection locked="0"/>
    </xf>
    <xf numFmtId="0" fontId="24" fillId="3" borderId="1" xfId="0" applyFont="1" applyFill="1" applyBorder="1" applyAlignment="1" applyProtection="1">
      <alignment horizontal="center" vertical="center"/>
      <protection locked="0"/>
    </xf>
    <xf numFmtId="0" fontId="24" fillId="3" borderId="1" xfId="0" applyFont="1" applyFill="1" applyBorder="1" applyAlignment="1" applyProtection="1">
      <alignment horizontal="center" vertical="center" wrapText="1"/>
      <protection locked="0"/>
    </xf>
    <xf numFmtId="0" fontId="29" fillId="3" borderId="0" xfId="0" applyFont="1" applyFill="1" applyAlignment="1">
      <alignment vertical="center"/>
    </xf>
    <xf numFmtId="0" fontId="30" fillId="3" borderId="0" xfId="0" applyFont="1" applyFill="1" applyAlignment="1">
      <alignment vertical="center"/>
    </xf>
    <xf numFmtId="0" fontId="5" fillId="2" borderId="0" xfId="0" applyFont="1" applyFill="1" applyAlignment="1" applyProtection="1">
      <alignment vertical="center"/>
      <protection locked="0"/>
    </xf>
    <xf numFmtId="0" fontId="6" fillId="0" borderId="0" xfId="0" applyFont="1" applyProtection="1">
      <protection locked="0"/>
    </xf>
    <xf numFmtId="0" fontId="25" fillId="0" borderId="0" xfId="0" applyFont="1" applyProtection="1">
      <protection locked="0"/>
    </xf>
    <xf numFmtId="0" fontId="24" fillId="3" borderId="0" xfId="0" applyFont="1" applyFill="1" applyAlignment="1" applyProtection="1">
      <alignment vertical="center"/>
      <protection locked="0"/>
    </xf>
    <xf numFmtId="0" fontId="3" fillId="0" borderId="0" xfId="3" applyFont="1" applyProtection="1">
      <protection locked="0"/>
    </xf>
    <xf numFmtId="0" fontId="5" fillId="2" borderId="0" xfId="0" applyFont="1" applyFill="1" applyAlignment="1" applyProtection="1">
      <alignment horizontal="center" vertical="center" wrapText="1"/>
      <protection locked="0"/>
    </xf>
    <xf numFmtId="44" fontId="5" fillId="2" borderId="0" xfId="1" applyFont="1" applyFill="1" applyAlignment="1" applyProtection="1">
      <alignment horizontal="center" vertical="center" wrapText="1"/>
      <protection locked="0"/>
    </xf>
    <xf numFmtId="0" fontId="6" fillId="0" borderId="0" xfId="0" applyFont="1" applyAlignment="1" applyProtection="1">
      <alignment horizontal="center"/>
      <protection locked="0"/>
    </xf>
    <xf numFmtId="44" fontId="6" fillId="0" borderId="0" xfId="1" applyFont="1" applyProtection="1">
      <protection locked="0"/>
    </xf>
    <xf numFmtId="0" fontId="25" fillId="0" borderId="0" xfId="0" applyFont="1" applyAlignment="1" applyProtection="1">
      <alignment horizontal="center"/>
      <protection locked="0"/>
    </xf>
    <xf numFmtId="44" fontId="25" fillId="0" borderId="0" xfId="1" applyFont="1" applyProtection="1">
      <protection locked="0"/>
    </xf>
    <xf numFmtId="0" fontId="24" fillId="3" borderId="0" xfId="0" applyFont="1" applyFill="1" applyAlignment="1" applyProtection="1">
      <alignment horizontal="center" vertical="center" wrapText="1"/>
      <protection locked="0"/>
    </xf>
    <xf numFmtId="44" fontId="24" fillId="3" borderId="0" xfId="1" applyFont="1" applyFill="1" applyAlignment="1" applyProtection="1">
      <alignment horizontal="center" vertical="center" wrapText="1"/>
      <protection locked="0"/>
    </xf>
    <xf numFmtId="44" fontId="6" fillId="0" borderId="0" xfId="1" applyFont="1" applyFill="1" applyProtection="1">
      <protection locked="0"/>
    </xf>
    <xf numFmtId="44" fontId="3" fillId="0" borderId="0" xfId="1" applyFont="1" applyFill="1" applyProtection="1">
      <protection locked="0"/>
    </xf>
    <xf numFmtId="0" fontId="3" fillId="0" borderId="0" xfId="3" applyFont="1" applyAlignment="1" applyProtection="1">
      <alignment horizontal="center"/>
      <protection locked="0"/>
    </xf>
    <xf numFmtId="0" fontId="3" fillId="0" borderId="0" xfId="0" applyFont="1" applyAlignment="1" applyProtection="1">
      <alignment horizontal="center"/>
      <protection locked="0"/>
    </xf>
    <xf numFmtId="0" fontId="24" fillId="3" borderId="1" xfId="0" applyFont="1" applyFill="1" applyBorder="1" applyAlignment="1" applyProtection="1">
      <alignment horizontal="left" vertical="center"/>
      <protection locked="0"/>
    </xf>
    <xf numFmtId="0" fontId="23" fillId="5" borderId="1" xfId="0" applyFont="1" applyFill="1" applyBorder="1" applyAlignment="1" applyProtection="1">
      <alignment horizontal="left" vertical="center"/>
      <protection locked="0"/>
    </xf>
    <xf numFmtId="0" fontId="0" fillId="0" borderId="0" xfId="0" applyProtection="1">
      <protection locked="0"/>
    </xf>
    <xf numFmtId="0" fontId="7" fillId="5" borderId="0" xfId="0" applyFont="1" applyFill="1" applyAlignment="1">
      <alignment horizontal="left" vertical="center"/>
    </xf>
    <xf numFmtId="0" fontId="7" fillId="5" borderId="0" xfId="0" applyFont="1" applyFill="1" applyAlignment="1">
      <alignment horizontal="center" vertical="center"/>
    </xf>
    <xf numFmtId="0" fontId="7" fillId="5" borderId="0" xfId="0" applyFont="1" applyFill="1" applyAlignment="1" applyProtection="1">
      <alignment vertical="center"/>
      <protection locked="0"/>
    </xf>
    <xf numFmtId="0" fontId="7" fillId="5" borderId="0" xfId="0" applyFont="1" applyFill="1" applyAlignment="1">
      <alignment vertical="center"/>
    </xf>
    <xf numFmtId="0" fontId="7" fillId="5" borderId="0" xfId="0" applyFont="1" applyFill="1" applyAlignment="1" applyProtection="1">
      <alignment horizontal="center" vertical="center"/>
      <protection locked="0"/>
    </xf>
    <xf numFmtId="0" fontId="16" fillId="5" borderId="0" xfId="0" applyFont="1" applyFill="1" applyAlignment="1">
      <alignment vertical="center"/>
    </xf>
    <xf numFmtId="0" fontId="22" fillId="5" borderId="0" xfId="0" applyFont="1" applyFill="1" applyAlignment="1">
      <alignment vertical="center"/>
    </xf>
    <xf numFmtId="0" fontId="16" fillId="5" borderId="0" xfId="0" applyFont="1" applyFill="1" applyAlignment="1" applyProtection="1">
      <alignment vertical="center"/>
      <protection locked="0"/>
    </xf>
    <xf numFmtId="0" fontId="7" fillId="0" borderId="0" xfId="0" applyFont="1" applyAlignment="1">
      <alignment horizontal="center" vertical="center"/>
    </xf>
    <xf numFmtId="0" fontId="7" fillId="0" borderId="0" xfId="0" applyFont="1" applyAlignment="1" applyProtection="1">
      <alignment vertical="center"/>
      <protection locked="0"/>
    </xf>
    <xf numFmtId="0" fontId="7" fillId="6" borderId="1" xfId="0" applyFont="1" applyFill="1" applyBorder="1" applyAlignment="1">
      <alignment horizontal="center" vertical="center"/>
    </xf>
    <xf numFmtId="0" fontId="7" fillId="0" borderId="1" xfId="0" applyFont="1" applyBorder="1" applyAlignment="1" applyProtection="1">
      <alignment horizontal="center" vertical="center" wrapText="1"/>
      <protection locked="0"/>
    </xf>
    <xf numFmtId="43" fontId="7" fillId="0" borderId="1" xfId="2" applyFont="1" applyFill="1" applyBorder="1" applyAlignment="1" applyProtection="1">
      <alignment horizontal="right" vertical="center" wrapText="1"/>
      <protection locked="0"/>
    </xf>
    <xf numFmtId="164" fontId="7" fillId="6" borderId="1" xfId="0" applyNumberFormat="1" applyFont="1" applyFill="1" applyBorder="1" applyAlignment="1">
      <alignment vertical="center"/>
    </xf>
    <xf numFmtId="43" fontId="7" fillId="6" borderId="1" xfId="2" applyFont="1" applyFill="1" applyBorder="1" applyAlignment="1">
      <alignment vertical="center"/>
    </xf>
    <xf numFmtId="0" fontId="7" fillId="0" borderId="0" xfId="0" applyFont="1" applyAlignment="1">
      <alignment horizontal="center" vertical="center" wrapText="1"/>
    </xf>
    <xf numFmtId="0" fontId="7" fillId="0" borderId="0" xfId="0" applyFont="1" applyAlignment="1" applyProtection="1">
      <alignment horizontal="center" vertical="center" wrapText="1"/>
      <protection locked="0"/>
    </xf>
    <xf numFmtId="43" fontId="7" fillId="0" borderId="0" xfId="2" applyFont="1" applyFill="1" applyBorder="1" applyAlignment="1" applyProtection="1">
      <alignment horizontal="right" vertical="center" wrapText="1"/>
      <protection locked="0"/>
    </xf>
    <xf numFmtId="164" fontId="7" fillId="0" borderId="0" xfId="0" applyNumberFormat="1" applyFont="1" applyAlignment="1">
      <alignment vertical="center"/>
    </xf>
    <xf numFmtId="43" fontId="7" fillId="0" borderId="0" xfId="2" applyFont="1" applyAlignment="1">
      <alignment vertical="center"/>
    </xf>
    <xf numFmtId="43" fontId="7" fillId="6" borderId="1" xfId="2" applyFont="1" applyFill="1" applyBorder="1" applyAlignment="1">
      <alignment horizontal="center" vertical="center" wrapText="1"/>
    </xf>
    <xf numFmtId="0" fontId="7" fillId="0" borderId="1" xfId="0" applyFont="1" applyBorder="1" applyAlignment="1" applyProtection="1">
      <alignment vertical="center"/>
      <protection locked="0"/>
    </xf>
    <xf numFmtId="44" fontId="7" fillId="6" borderId="1" xfId="1" applyFont="1" applyFill="1" applyBorder="1" applyAlignment="1" applyProtection="1">
      <alignment horizontal="right" vertical="center" wrapText="1"/>
      <protection locked="0"/>
    </xf>
    <xf numFmtId="164" fontId="7" fillId="6" borderId="1" xfId="0" applyNumberFormat="1" applyFont="1" applyFill="1" applyBorder="1" applyAlignment="1">
      <alignment horizontal="center" vertical="center" wrapText="1"/>
    </xf>
    <xf numFmtId="0" fontId="7" fillId="0" borderId="0" xfId="0" applyFont="1" applyAlignment="1" applyProtection="1">
      <alignment horizontal="center" vertical="center"/>
      <protection locked="0"/>
    </xf>
    <xf numFmtId="0" fontId="7" fillId="3" borderId="0" xfId="0" applyFont="1" applyFill="1" applyAlignment="1">
      <alignment horizontal="left" vertical="center"/>
    </xf>
    <xf numFmtId="0" fontId="7" fillId="3" borderId="0" xfId="0" applyFont="1" applyFill="1" applyAlignment="1">
      <alignment vertical="center"/>
    </xf>
    <xf numFmtId="0" fontId="7" fillId="3" borderId="0" xfId="0" applyFont="1" applyFill="1" applyAlignment="1" applyProtection="1">
      <alignment vertical="center"/>
      <protection locked="0"/>
    </xf>
    <xf numFmtId="0" fontId="7" fillId="3" borderId="0" xfId="0" applyFont="1" applyFill="1" applyAlignment="1" applyProtection="1">
      <alignment horizontal="center" vertical="center"/>
      <protection locked="0"/>
    </xf>
    <xf numFmtId="0" fontId="16" fillId="3" borderId="0" xfId="0" applyFont="1" applyFill="1" applyAlignment="1">
      <alignment vertical="center"/>
    </xf>
    <xf numFmtId="0" fontId="18" fillId="3" borderId="0" xfId="0" applyFont="1" applyFill="1" applyAlignment="1">
      <alignment vertical="center"/>
    </xf>
    <xf numFmtId="0" fontId="16" fillId="3" borderId="0" xfId="0" applyFont="1" applyFill="1" applyAlignment="1" applyProtection="1">
      <alignment vertical="center"/>
      <protection locked="0"/>
    </xf>
    <xf numFmtId="0" fontId="9" fillId="3" borderId="0" xfId="0" applyFont="1" applyFill="1" applyAlignment="1">
      <alignment horizontal="right" vertical="center"/>
    </xf>
    <xf numFmtId="0" fontId="7" fillId="5" borderId="1" xfId="0" applyFont="1" applyFill="1" applyBorder="1" applyAlignment="1">
      <alignment horizontal="center" vertical="center"/>
    </xf>
    <xf numFmtId="164" fontId="7" fillId="5" borderId="1" xfId="0" applyNumberFormat="1" applyFont="1" applyFill="1" applyBorder="1" applyAlignment="1">
      <alignment vertical="center"/>
    </xf>
    <xf numFmtId="0" fontId="7" fillId="5" borderId="1" xfId="0" applyFont="1" applyFill="1" applyBorder="1" applyAlignment="1">
      <alignment vertical="center"/>
    </xf>
    <xf numFmtId="43" fontId="7" fillId="5" borderId="1" xfId="2" applyFont="1" applyFill="1" applyBorder="1" applyAlignment="1">
      <alignment horizontal="center" vertical="center" wrapText="1"/>
    </xf>
    <xf numFmtId="44" fontId="7" fillId="5" borderId="1" xfId="1" applyFont="1" applyFill="1" applyBorder="1" applyAlignment="1" applyProtection="1">
      <alignment horizontal="right" vertical="center" wrapText="1"/>
      <protection locked="0"/>
    </xf>
    <xf numFmtId="164" fontId="7" fillId="5" borderId="1" xfId="0" applyNumberFormat="1" applyFont="1" applyFill="1" applyBorder="1" applyAlignment="1">
      <alignment horizontal="center" vertical="center" wrapText="1"/>
    </xf>
    <xf numFmtId="164" fontId="7" fillId="0" borderId="0" xfId="0" applyNumberFormat="1" applyFont="1" applyAlignment="1" applyProtection="1">
      <alignment horizontal="center" vertical="center"/>
      <protection locked="0"/>
    </xf>
    <xf numFmtId="0" fontId="0" fillId="0" borderId="0" xfId="0" applyAlignment="1" applyProtection="1">
      <alignment vertical="center"/>
      <protection locked="0"/>
    </xf>
  </cellXfs>
  <cellStyles count="10">
    <cellStyle name="Comma" xfId="2" builtinId="3"/>
    <cellStyle name="Comma 2" xfId="6" xr:uid="{E8D2765A-79D3-4B22-B3B1-12DAD6997656}"/>
    <cellStyle name="Comma 3" xfId="8" xr:uid="{CC874A5F-DFD4-4F5C-9DCF-0008A945149A}"/>
    <cellStyle name="Currency" xfId="1" builtinId="4"/>
    <cellStyle name="Hyperlink" xfId="7" builtinId="8"/>
    <cellStyle name="Normal" xfId="0" builtinId="0"/>
    <cellStyle name="Normal 2" xfId="4" xr:uid="{F5BF052E-3EA4-461E-AB55-D01F8A65A0EB}"/>
    <cellStyle name="Normal 3" xfId="5" xr:uid="{36FC3836-CF3F-4766-8DB8-BB4077004009}"/>
    <cellStyle name="Normal 4" xfId="3" xr:uid="{A328970E-24B2-45E4-B06D-0D61BD0E9EC7}"/>
    <cellStyle name="Vírgula 2" xfId="9" xr:uid="{FAE3A11B-4723-4B58-8902-E0DB5D1E2625}"/>
  </cellStyles>
  <dxfs count="0"/>
  <tableStyles count="1" defaultTableStyle="TableStyleMedium2" defaultPivotStyle="PivotStyleLight16">
    <tableStyle name="Invisible" pivot="0" table="0" count="0" xr9:uid="{16DDC97B-B31E-4461-BFD1-9239576801EF}"/>
  </tableStyles>
  <colors>
    <mruColors>
      <color rgb="FF171543"/>
      <color rgb="FFD2CAC0"/>
      <color rgb="FFF2F1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instagram.com/falaempresarial/"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instagram.com/falaempresarial/"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instagram.com/falaempresarial/"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www.instagram.com/falaempresarial/"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instagram.com/falaempresarial/" TargetMode="External"/></Relationships>
</file>

<file path=xl/drawings/drawing1.xml><?xml version="1.0" encoding="utf-8"?>
<xdr:wsDr xmlns:xdr="http://schemas.openxmlformats.org/drawingml/2006/spreadsheetDrawing" xmlns:a="http://schemas.openxmlformats.org/drawingml/2006/main">
  <xdr:twoCellAnchor editAs="oneCell">
    <xdr:from>
      <xdr:col>2</xdr:col>
      <xdr:colOff>54429</xdr:colOff>
      <xdr:row>1</xdr:row>
      <xdr:rowOff>258535</xdr:rowOff>
    </xdr:from>
    <xdr:to>
      <xdr:col>4</xdr:col>
      <xdr:colOff>698150</xdr:colOff>
      <xdr:row>1</xdr:row>
      <xdr:rowOff>978201</xdr:rowOff>
    </xdr:to>
    <xdr:pic>
      <xdr:nvPicPr>
        <xdr:cNvPr id="2" name="Picture 1">
          <a:hlinkClick xmlns:r="http://schemas.openxmlformats.org/officeDocument/2006/relationships" r:id="rId1"/>
          <a:extLst>
            <a:ext uri="{FF2B5EF4-FFF2-40B4-BE49-F238E27FC236}">
              <a16:creationId xmlns:a16="http://schemas.microsoft.com/office/drawing/2014/main" id="{3C847C24-6C1E-4E9F-9E68-943D90F5D4D9}"/>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2701" t="37148" r="24462" b="42399"/>
        <a:stretch/>
      </xdr:blipFill>
      <xdr:spPr bwMode="auto">
        <a:xfrm>
          <a:off x="1279072" y="449035"/>
          <a:ext cx="1868364" cy="7196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257177</xdr:colOff>
      <xdr:row>1</xdr:row>
      <xdr:rowOff>128868</xdr:rowOff>
    </xdr:from>
    <xdr:to>
      <xdr:col>2</xdr:col>
      <xdr:colOff>31378</xdr:colOff>
      <xdr:row>3</xdr:row>
      <xdr:rowOff>118571</xdr:rowOff>
    </xdr:to>
    <xdr:pic>
      <xdr:nvPicPr>
        <xdr:cNvPr id="2" name="Picture 1">
          <a:hlinkClick xmlns:r="http://schemas.openxmlformats.org/officeDocument/2006/relationships" r:id="rId1"/>
          <a:extLst>
            <a:ext uri="{FF2B5EF4-FFF2-40B4-BE49-F238E27FC236}">
              <a16:creationId xmlns:a16="http://schemas.microsoft.com/office/drawing/2014/main" id="{81E95FFC-F009-247C-D1B6-5DC6B6CD4B65}"/>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3587" t="33471" r="11005" b="37604"/>
        <a:stretch/>
      </xdr:blipFill>
      <xdr:spPr bwMode="auto">
        <a:xfrm>
          <a:off x="559736" y="319368"/>
          <a:ext cx="1533524" cy="58361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137585</xdr:colOff>
      <xdr:row>1</xdr:row>
      <xdr:rowOff>105835</xdr:rowOff>
    </xdr:from>
    <xdr:ext cx="1693333" cy="650328"/>
    <xdr:pic>
      <xdr:nvPicPr>
        <xdr:cNvPr id="4" name="Picture 3">
          <a:hlinkClick xmlns:r="http://schemas.openxmlformats.org/officeDocument/2006/relationships" r:id="rId1"/>
          <a:extLst>
            <a:ext uri="{FF2B5EF4-FFF2-40B4-BE49-F238E27FC236}">
              <a16:creationId xmlns:a16="http://schemas.microsoft.com/office/drawing/2014/main" id="{BFC9226A-537D-4FD1-9DBB-AC63B7B77A3C}"/>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2701" t="37148" r="24462" b="42399"/>
        <a:stretch/>
      </xdr:blipFill>
      <xdr:spPr bwMode="auto">
        <a:xfrm>
          <a:off x="656168" y="296335"/>
          <a:ext cx="1693333" cy="650328"/>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10584</xdr:colOff>
      <xdr:row>1</xdr:row>
      <xdr:rowOff>84667</xdr:rowOff>
    </xdr:from>
    <xdr:to>
      <xdr:col>1</xdr:col>
      <xdr:colOff>1544108</xdr:colOff>
      <xdr:row>3</xdr:row>
      <xdr:rowOff>72440</xdr:rowOff>
    </xdr:to>
    <xdr:pic>
      <xdr:nvPicPr>
        <xdr:cNvPr id="3" name="Picture 2">
          <a:hlinkClick xmlns:r="http://schemas.openxmlformats.org/officeDocument/2006/relationships" r:id="rId1"/>
          <a:extLst>
            <a:ext uri="{FF2B5EF4-FFF2-40B4-BE49-F238E27FC236}">
              <a16:creationId xmlns:a16="http://schemas.microsoft.com/office/drawing/2014/main" id="{9B83074E-4F68-4169-8C2C-390B1CDBFAF1}"/>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3587" t="33471" r="11005" b="37604"/>
        <a:stretch/>
      </xdr:blipFill>
      <xdr:spPr bwMode="auto">
        <a:xfrm>
          <a:off x="624417" y="275167"/>
          <a:ext cx="1534583" cy="5804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2118</xdr:colOff>
      <xdr:row>1</xdr:row>
      <xdr:rowOff>80434</xdr:rowOff>
    </xdr:from>
    <xdr:ext cx="1607608" cy="617405"/>
    <xdr:pic>
      <xdr:nvPicPr>
        <xdr:cNvPr id="3" name="Picture 2">
          <a:hlinkClick xmlns:r="http://schemas.openxmlformats.org/officeDocument/2006/relationships" r:id="rId1"/>
          <a:extLst>
            <a:ext uri="{FF2B5EF4-FFF2-40B4-BE49-F238E27FC236}">
              <a16:creationId xmlns:a16="http://schemas.microsoft.com/office/drawing/2014/main" id="{F529AB4D-6E39-4EDB-BCE6-835F922EE4EF}"/>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2701" t="37148" r="24462" b="42399"/>
        <a:stretch/>
      </xdr:blipFill>
      <xdr:spPr bwMode="auto">
        <a:xfrm>
          <a:off x="611718" y="270934"/>
          <a:ext cx="1607608" cy="61740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tiktok.com/@falaempresarial" TargetMode="External"/><Relationship Id="rId1" Type="http://schemas.openxmlformats.org/officeDocument/2006/relationships/hyperlink" Target="https://www.instagram.com/falaempresarial/"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instagram.com/falaempresarial/" TargetMode="External"/><Relationship Id="rId1" Type="http://schemas.openxmlformats.org/officeDocument/2006/relationships/hyperlink" Target="http://www.falaempresarial.com/"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falaempresarial.com/" TargetMode="External"/><Relationship Id="rId1" Type="http://schemas.openxmlformats.org/officeDocument/2006/relationships/hyperlink" Target="http://www.falaempresarial.com/" TargetMode="Externa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https://www.instagram.com/falaempresarial/" TargetMode="External"/><Relationship Id="rId1" Type="http://schemas.openxmlformats.org/officeDocument/2006/relationships/hyperlink" Target="http://www.falaempresarial.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https://www.instagram.com/falaempresarial/" TargetMode="External"/><Relationship Id="rId1" Type="http://schemas.openxmlformats.org/officeDocument/2006/relationships/hyperlink" Target="http://www.falaempresaria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68362-3E33-4886-8522-3C20F91430D4}">
  <sheetPr>
    <tabColor rgb="FF171543"/>
  </sheetPr>
  <dimension ref="B1:F39"/>
  <sheetViews>
    <sheetView showGridLines="0" zoomScale="80" zoomScaleNormal="80" workbookViewId="0">
      <pane ySplit="2" topLeftCell="A10" activePane="bottomLeft" state="frozen"/>
      <selection pane="bottomLeft" activeCell="E14" sqref="E14"/>
    </sheetView>
  </sheetViews>
  <sheetFormatPr defaultRowHeight="15" x14ac:dyDescent="0.25"/>
  <cols>
    <col min="1" max="1" width="2.85546875" customWidth="1"/>
    <col min="2" max="2" width="5.42578125" customWidth="1"/>
    <col min="5" max="5" width="214.42578125" customWidth="1"/>
    <col min="6" max="6" width="5.7109375" customWidth="1"/>
  </cols>
  <sheetData>
    <row r="1" spans="2:6" ht="15.75" x14ac:dyDescent="0.25">
      <c r="B1" s="13" t="s">
        <v>100</v>
      </c>
    </row>
    <row r="2" spans="2:6" ht="93.75" customHeight="1" x14ac:dyDescent="0.25">
      <c r="B2" s="1"/>
      <c r="C2" s="1"/>
      <c r="D2" s="1"/>
      <c r="E2" s="1"/>
      <c r="F2" s="1"/>
    </row>
    <row r="3" spans="2:6" s="14" customFormat="1" ht="24" x14ac:dyDescent="0.4">
      <c r="B3" s="15"/>
      <c r="C3" s="15"/>
      <c r="D3" s="15"/>
      <c r="E3" s="15"/>
      <c r="F3" s="15"/>
    </row>
    <row r="4" spans="2:6" s="14" customFormat="1" ht="24" x14ac:dyDescent="0.4">
      <c r="B4" s="15"/>
      <c r="C4" s="15"/>
      <c r="D4" s="15"/>
      <c r="E4" s="15"/>
      <c r="F4" s="15"/>
    </row>
    <row r="5" spans="2:6" s="14" customFormat="1" ht="24" x14ac:dyDescent="0.4">
      <c r="B5" s="17"/>
      <c r="C5" s="17" t="s">
        <v>73</v>
      </c>
      <c r="D5" s="17"/>
      <c r="E5" s="17"/>
      <c r="F5" s="15"/>
    </row>
    <row r="6" spans="2:6" s="14" customFormat="1" ht="24" x14ac:dyDescent="0.4">
      <c r="B6" s="17"/>
      <c r="C6" s="17"/>
      <c r="D6" s="17"/>
      <c r="E6" s="17"/>
      <c r="F6" s="15"/>
    </row>
    <row r="7" spans="2:6" s="14" customFormat="1" ht="24" x14ac:dyDescent="0.4">
      <c r="B7" s="17"/>
      <c r="C7" s="17" t="s">
        <v>74</v>
      </c>
      <c r="D7" s="17"/>
      <c r="E7" s="17"/>
      <c r="F7" s="15"/>
    </row>
    <row r="8" spans="2:6" s="14" customFormat="1" ht="24" x14ac:dyDescent="0.4">
      <c r="B8" s="17"/>
      <c r="C8" s="17"/>
      <c r="D8" s="17"/>
      <c r="E8" s="17"/>
      <c r="F8" s="15"/>
    </row>
    <row r="9" spans="2:6" s="14" customFormat="1" ht="24" x14ac:dyDescent="0.4">
      <c r="B9" s="17"/>
      <c r="C9" s="17" t="s">
        <v>108</v>
      </c>
      <c r="D9" s="17"/>
      <c r="E9" s="17"/>
      <c r="F9" s="15"/>
    </row>
    <row r="10" spans="2:6" s="14" customFormat="1" ht="24" x14ac:dyDescent="0.4">
      <c r="B10" s="17"/>
      <c r="C10" s="17"/>
      <c r="D10" s="17"/>
      <c r="E10" s="17"/>
      <c r="F10" s="15"/>
    </row>
    <row r="11" spans="2:6" s="14" customFormat="1" ht="24" x14ac:dyDescent="0.4">
      <c r="B11" s="17"/>
      <c r="C11" s="15" t="s">
        <v>97</v>
      </c>
      <c r="D11" s="15"/>
      <c r="E11" s="15" t="s">
        <v>92</v>
      </c>
      <c r="F11" s="15"/>
    </row>
    <row r="12" spans="2:6" s="14" customFormat="1" ht="24" x14ac:dyDescent="0.4">
      <c r="B12" s="17"/>
      <c r="C12" s="15" t="s">
        <v>98</v>
      </c>
      <c r="D12" s="15"/>
      <c r="E12" s="15" t="s">
        <v>99</v>
      </c>
      <c r="F12" s="15"/>
    </row>
    <row r="13" spans="2:6" s="14" customFormat="1" ht="24" x14ac:dyDescent="0.4">
      <c r="B13" s="15"/>
      <c r="C13" s="15"/>
      <c r="D13" s="15"/>
      <c r="E13" s="15"/>
      <c r="F13" s="15"/>
    </row>
    <row r="14" spans="2:6" s="75" customFormat="1" ht="36" customHeight="1" x14ac:dyDescent="0.25">
      <c r="B14" s="74"/>
      <c r="C14" s="80" t="s">
        <v>75</v>
      </c>
      <c r="D14" s="81"/>
      <c r="E14" s="81"/>
      <c r="F14" s="74"/>
    </row>
    <row r="15" spans="2:6" s="14" customFormat="1" ht="24" x14ac:dyDescent="0.4">
      <c r="B15" s="15"/>
      <c r="C15" s="15"/>
      <c r="D15" s="15"/>
      <c r="E15" s="15"/>
      <c r="F15" s="15"/>
    </row>
    <row r="16" spans="2:6" s="14" customFormat="1" ht="24" x14ac:dyDescent="0.4">
      <c r="B16" s="15"/>
      <c r="C16" s="15"/>
      <c r="D16" s="16" t="s">
        <v>77</v>
      </c>
      <c r="E16" s="17" t="s">
        <v>76</v>
      </c>
      <c r="F16" s="15"/>
    </row>
    <row r="17" spans="2:6" s="14" customFormat="1" ht="24" x14ac:dyDescent="0.4">
      <c r="B17" s="15"/>
      <c r="C17" s="15"/>
      <c r="D17" s="15"/>
      <c r="E17" s="15" t="s">
        <v>78</v>
      </c>
      <c r="F17" s="15"/>
    </row>
    <row r="18" spans="2:6" s="14" customFormat="1" ht="24" x14ac:dyDescent="0.4">
      <c r="B18" s="15"/>
      <c r="C18" s="15"/>
      <c r="D18" s="15"/>
      <c r="E18" s="15" t="s">
        <v>109</v>
      </c>
      <c r="F18" s="15"/>
    </row>
    <row r="19" spans="2:6" s="14" customFormat="1" ht="24" x14ac:dyDescent="0.4">
      <c r="B19" s="15"/>
      <c r="C19" s="15"/>
      <c r="D19" s="15"/>
      <c r="E19" s="19" t="s">
        <v>102</v>
      </c>
      <c r="F19" s="15"/>
    </row>
    <row r="20" spans="2:6" s="14" customFormat="1" ht="24" x14ac:dyDescent="0.4">
      <c r="B20" s="15"/>
      <c r="C20" s="15"/>
      <c r="D20" s="15"/>
      <c r="E20" s="15" t="s">
        <v>85</v>
      </c>
      <c r="F20" s="15"/>
    </row>
    <row r="21" spans="2:6" s="14" customFormat="1" ht="24" x14ac:dyDescent="0.4">
      <c r="B21" s="15"/>
      <c r="C21" s="15"/>
      <c r="D21" s="15"/>
      <c r="E21" s="19" t="s">
        <v>79</v>
      </c>
      <c r="F21" s="15"/>
    </row>
    <row r="22" spans="2:6" s="14" customFormat="1" ht="24" x14ac:dyDescent="0.4">
      <c r="B22" s="15"/>
      <c r="C22" s="15"/>
      <c r="D22" s="15"/>
      <c r="E22" s="19" t="s">
        <v>80</v>
      </c>
      <c r="F22" s="15"/>
    </row>
    <row r="23" spans="2:6" s="14" customFormat="1" ht="24" x14ac:dyDescent="0.4">
      <c r="B23" s="15"/>
      <c r="C23" s="15"/>
      <c r="D23" s="15"/>
      <c r="E23" s="19" t="s">
        <v>86</v>
      </c>
      <c r="F23" s="15"/>
    </row>
    <row r="24" spans="2:6" s="14" customFormat="1" ht="24" x14ac:dyDescent="0.4">
      <c r="B24" s="15"/>
      <c r="C24" s="15"/>
      <c r="D24" s="15"/>
      <c r="E24" s="15" t="s">
        <v>105</v>
      </c>
      <c r="F24" s="15"/>
    </row>
    <row r="25" spans="2:6" s="14" customFormat="1" ht="24" x14ac:dyDescent="0.4">
      <c r="B25" s="15"/>
      <c r="C25" s="15"/>
      <c r="D25" s="15"/>
      <c r="E25" s="15" t="s">
        <v>110</v>
      </c>
      <c r="F25" s="15"/>
    </row>
    <row r="26" spans="2:6" s="14" customFormat="1" ht="24" x14ac:dyDescent="0.4">
      <c r="B26" s="15"/>
      <c r="C26" s="15"/>
      <c r="D26" s="15"/>
      <c r="E26" s="15"/>
      <c r="F26" s="15"/>
    </row>
    <row r="27" spans="2:6" s="14" customFormat="1" ht="24" x14ac:dyDescent="0.4">
      <c r="B27" s="15"/>
      <c r="C27" s="15"/>
      <c r="D27" s="16" t="s">
        <v>81</v>
      </c>
      <c r="E27" s="17" t="s">
        <v>107</v>
      </c>
      <c r="F27" s="15"/>
    </row>
    <row r="28" spans="2:6" s="14" customFormat="1" ht="24" x14ac:dyDescent="0.4">
      <c r="B28" s="15"/>
      <c r="C28" s="15"/>
      <c r="D28" s="15"/>
      <c r="E28" s="15" t="s">
        <v>82</v>
      </c>
      <c r="F28" s="15"/>
    </row>
    <row r="29" spans="2:6" s="14" customFormat="1" ht="24" x14ac:dyDescent="0.4">
      <c r="B29" s="15"/>
      <c r="C29" s="15"/>
      <c r="D29" s="15"/>
      <c r="E29" s="19" t="s">
        <v>83</v>
      </c>
      <c r="F29" s="15"/>
    </row>
    <row r="30" spans="2:6" s="14" customFormat="1" ht="24" x14ac:dyDescent="0.4">
      <c r="B30" s="15"/>
      <c r="C30" s="15"/>
      <c r="D30" s="15"/>
      <c r="E30" s="19" t="s">
        <v>89</v>
      </c>
      <c r="F30" s="15"/>
    </row>
    <row r="31" spans="2:6" s="14" customFormat="1" ht="24" x14ac:dyDescent="0.4">
      <c r="B31" s="15"/>
      <c r="C31" s="15"/>
      <c r="D31" s="15"/>
      <c r="E31" s="19" t="s">
        <v>90</v>
      </c>
      <c r="F31" s="15"/>
    </row>
    <row r="32" spans="2:6" s="14" customFormat="1" ht="48" x14ac:dyDescent="0.4">
      <c r="B32" s="15"/>
      <c r="C32" s="15"/>
      <c r="D32" s="15"/>
      <c r="E32" s="18" t="s">
        <v>122</v>
      </c>
      <c r="F32" s="15"/>
    </row>
    <row r="33" spans="2:6" s="14" customFormat="1" ht="24" x14ac:dyDescent="0.4">
      <c r="B33" s="15"/>
      <c r="C33" s="15"/>
      <c r="D33" s="15"/>
      <c r="E33" s="15"/>
      <c r="F33" s="15"/>
    </row>
    <row r="34" spans="2:6" s="14" customFormat="1" ht="24" x14ac:dyDescent="0.4">
      <c r="B34" s="15"/>
      <c r="C34" s="15"/>
      <c r="D34" s="16" t="s">
        <v>84</v>
      </c>
      <c r="E34" s="17" t="s">
        <v>106</v>
      </c>
      <c r="F34" s="15"/>
    </row>
    <row r="35" spans="2:6" s="14" customFormat="1" ht="48" x14ac:dyDescent="0.4">
      <c r="B35" s="15"/>
      <c r="C35" s="15"/>
      <c r="D35" s="15"/>
      <c r="E35" s="18" t="s">
        <v>123</v>
      </c>
      <c r="F35" s="15"/>
    </row>
    <row r="36" spans="2:6" s="14" customFormat="1" ht="24" x14ac:dyDescent="0.4">
      <c r="B36" s="15"/>
      <c r="C36" s="15"/>
      <c r="D36" s="15"/>
      <c r="E36" s="15"/>
      <c r="F36" s="15"/>
    </row>
    <row r="37" spans="2:6" s="14" customFormat="1" ht="24" x14ac:dyDescent="0.4">
      <c r="B37" s="15"/>
      <c r="C37" s="15"/>
      <c r="D37" s="15"/>
      <c r="E37" s="15"/>
      <c r="F37" s="15"/>
    </row>
    <row r="38" spans="2:6" s="14" customFormat="1" ht="24" x14ac:dyDescent="0.4">
      <c r="B38" s="15"/>
      <c r="C38" s="15"/>
      <c r="D38" s="15"/>
      <c r="E38" s="15"/>
      <c r="F38" s="15"/>
    </row>
    <row r="39" spans="2:6" s="14" customFormat="1" ht="24" x14ac:dyDescent="0.4">
      <c r="B39" s="13"/>
    </row>
  </sheetData>
  <sheetProtection algorithmName="SHA-512" hashValue="dBJrYKV6iHREKWGyWv9/B52lfPH7NnSiAvSoa5UGOJhg+H1B/TDrAA5ajSSi4rzkxOyp4A+8ATR58nuRCRmVZA==" saltValue="k9uH9QK2Y+qaDIBMaJDRFQ==" spinCount="100000" sheet="1" objects="1" scenarios="1"/>
  <hyperlinks>
    <hyperlink ref="E11" r:id="rId1" xr:uid="{F1BFF1F6-4C83-466F-A5D9-6C1CD130171E}"/>
    <hyperlink ref="E12" r:id="rId2" xr:uid="{ED890ED0-9C8E-429C-8098-A084A49550E8}"/>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A0A7A-04F7-4DC5-A70D-4BEACD31385D}">
  <dimension ref="A1:Z852"/>
  <sheetViews>
    <sheetView tabSelected="1" topLeftCell="A203" zoomScaleNormal="100" workbookViewId="0">
      <pane ySplit="1" topLeftCell="A204" activePane="bottomLeft" state="frozen"/>
      <selection activeCell="A203" sqref="A203"/>
      <selection pane="bottomLeft" activeCell="D219" sqref="D219"/>
    </sheetView>
  </sheetViews>
  <sheetFormatPr defaultRowHeight="14.25" outlineLevelRow="1" x14ac:dyDescent="0.2"/>
  <cols>
    <col min="1" max="1" width="12.5703125" style="6" customWidth="1"/>
    <col min="2" max="2" width="10.7109375" style="5" customWidth="1"/>
    <col min="3" max="3" width="29.7109375" style="83" customWidth="1"/>
    <col min="4" max="4" width="21.7109375" style="83" customWidth="1"/>
    <col min="5" max="5" width="28.85546875" style="5" customWidth="1"/>
    <col min="6" max="6" width="21.7109375" style="83" customWidth="1"/>
    <col min="7" max="7" width="19" style="83" bestFit="1" customWidth="1"/>
    <col min="8" max="8" width="19" style="89" bestFit="1" customWidth="1"/>
    <col min="9" max="9" width="12.5703125" style="89" customWidth="1"/>
    <col min="10" max="10" width="18.5703125" style="95" customWidth="1"/>
    <col min="11" max="11" width="24.85546875" style="8" bestFit="1" customWidth="1"/>
    <col min="12" max="12" width="9.140625" style="83"/>
    <col min="13" max="13" width="21.5703125" style="83" customWidth="1"/>
    <col min="14" max="26" width="9.140625" style="83"/>
    <col min="27" max="16384" width="9.140625" style="5"/>
  </cols>
  <sheetData>
    <row r="1" spans="1:11" ht="30" hidden="1" outlineLevel="1" x14ac:dyDescent="0.2">
      <c r="A1" s="2" t="s">
        <v>64</v>
      </c>
      <c r="B1" s="3" t="s">
        <v>65</v>
      </c>
      <c r="C1" s="82" t="s">
        <v>66</v>
      </c>
      <c r="D1" s="82" t="s">
        <v>67</v>
      </c>
      <c r="E1" s="3" t="s">
        <v>63</v>
      </c>
      <c r="F1" s="82" t="s">
        <v>68</v>
      </c>
      <c r="G1" s="82" t="s">
        <v>69</v>
      </c>
      <c r="H1" s="87" t="s">
        <v>70</v>
      </c>
      <c r="I1" s="87" t="s">
        <v>2</v>
      </c>
      <c r="J1" s="88" t="s">
        <v>71</v>
      </c>
      <c r="K1" s="4" t="s">
        <v>62</v>
      </c>
    </row>
    <row r="2" spans="1:11" hidden="1" outlineLevel="1" x14ac:dyDescent="0.2">
      <c r="A2" s="6">
        <v>1</v>
      </c>
      <c r="B2" s="5" t="str">
        <f>"PP - "&amp;A2</f>
        <v>PP - 1</v>
      </c>
      <c r="E2" s="5" t="str">
        <f>IF(VLOOKUP(A2,'Ficha técnica - Prod processado'!$E:$F,2,0)="","",VLOOKUP(A2,'Ficha técnica - Prod processado'!$E:$F,2,0))</f>
        <v>Arroz cozido</v>
      </c>
      <c r="H2" s="89">
        <f>IF(VLOOKUP(A2,'Ficha técnica - Prod processado'!E:L,4,0)="","",VLOOKUP(A2,'Ficha técnica - Prod processado'!E:L,4,0))</f>
        <v>2.5</v>
      </c>
      <c r="I2" s="89" t="str">
        <f>IF(VLOOKUP(A2,'Ficha técnica - Prod processado'!E:I,3,0)="","",VLOOKUP(A2,'Ficha técnica - Prod processado'!E:I,3,0))</f>
        <v>kg</v>
      </c>
      <c r="J2" s="90">
        <f>VLOOKUP(A2,'Ficha técnica - Prod processado'!E:L,5,0)</f>
        <v>9.1477000000000004</v>
      </c>
      <c r="K2" s="8">
        <f>VLOOKUP(A2,'Ficha técnica - Prod processado'!E:L,6,0)</f>
        <v>3.6590800000000003</v>
      </c>
    </row>
    <row r="3" spans="1:11" hidden="1" outlineLevel="1" x14ac:dyDescent="0.2">
      <c r="A3" s="6">
        <v>2</v>
      </c>
      <c r="B3" s="5" t="str">
        <f t="shared" ref="B3:B66" si="0">"PP - "&amp;A3</f>
        <v>PP - 2</v>
      </c>
      <c r="E3" s="5" t="str">
        <f>IF(VLOOKUP(A3,'Ficha técnica - Prod processado'!$E:$F,2,0)="","",VLOOKUP(A3,'Ficha técnica - Prod processado'!$E:$F,2,0))</f>
        <v>Feijão Cozido</v>
      </c>
      <c r="H3" s="89">
        <f>IF(VLOOKUP(A3,'Ficha técnica - Prod processado'!E:L,4,0)="","",VLOOKUP(A3,'Ficha técnica - Prod processado'!E:L,4,0))</f>
        <v>2.7</v>
      </c>
      <c r="I3" s="89" t="str">
        <f>VLOOKUP(A3,'Ficha técnica - Prod processado'!E:I,3,0)</f>
        <v>kg</v>
      </c>
      <c r="J3" s="90">
        <f>VLOOKUP(A3,'Ficha técnica - Prod processado'!E:L,5,0)</f>
        <v>10.038</v>
      </c>
      <c r="K3" s="8">
        <f>VLOOKUP(A3,'Ficha técnica - Prod processado'!E:L,6,0)</f>
        <v>3.7177777777777776</v>
      </c>
    </row>
    <row r="4" spans="1:11" hidden="1" outlineLevel="1" x14ac:dyDescent="0.2">
      <c r="A4" s="6">
        <v>3</v>
      </c>
      <c r="B4" s="5" t="str">
        <f t="shared" si="0"/>
        <v>PP - 3</v>
      </c>
      <c r="E4" s="5" t="str">
        <f>IF(VLOOKUP(A4,'Ficha técnica - Prod processado'!$E:$F,2,0)="","",VLOOKUP(A4,'Ficha técnica - Prod processado'!$E:$F,2,0))</f>
        <v>Patê de frango</v>
      </c>
      <c r="H4" s="89">
        <f>IF(VLOOKUP(A4,'Ficha técnica - Prod processado'!E:L,4,0)="","",VLOOKUP(A4,'Ficha técnica - Prod processado'!E:L,4,0))</f>
        <v>1.8</v>
      </c>
      <c r="I4" s="89" t="str">
        <f>VLOOKUP(A4,'Ficha técnica - Prod processado'!E:I,3,0)</f>
        <v>kg</v>
      </c>
      <c r="J4" s="90">
        <f>VLOOKUP(A4,'Ficha técnica - Prod processado'!E:L,5,0)</f>
        <v>27.71166666666667</v>
      </c>
      <c r="K4" s="8">
        <f>VLOOKUP(A4,'Ficha técnica - Prod processado'!E:L,6,0)</f>
        <v>15.395370370370372</v>
      </c>
    </row>
    <row r="5" spans="1:11" hidden="1" outlineLevel="1" x14ac:dyDescent="0.2">
      <c r="A5" s="6">
        <v>4</v>
      </c>
      <c r="B5" s="5" t="str">
        <f t="shared" si="0"/>
        <v>PP - 4</v>
      </c>
      <c r="E5" s="5" t="str">
        <f>IF(VLOOKUP(A5,'Ficha técnica - Prod processado'!$E:$F,2,0)="","",VLOOKUP(A5,'Ficha técnica - Prod processado'!$E:$F,2,0))</f>
        <v>Bacon frito em cubos</v>
      </c>
      <c r="H5" s="89">
        <f>IF(VLOOKUP(A5,'Ficha técnica - Prod processado'!E:L,4,0)="","",VLOOKUP(A5,'Ficha técnica - Prod processado'!E:L,4,0))</f>
        <v>0.6</v>
      </c>
      <c r="I5" s="89" t="str">
        <f>VLOOKUP(A5,'Ficha técnica - Prod processado'!E:I,3,0)</f>
        <v>kg</v>
      </c>
      <c r="J5" s="90">
        <f>VLOOKUP(A5,'Ficha técnica - Prod processado'!E:L,5,0)</f>
        <v>26</v>
      </c>
      <c r="K5" s="8">
        <f>VLOOKUP(A5,'Ficha técnica - Prod processado'!E:L,6,0)</f>
        <v>43.333333333333336</v>
      </c>
    </row>
    <row r="6" spans="1:11" hidden="1" outlineLevel="1" x14ac:dyDescent="0.2">
      <c r="A6" s="6">
        <v>5</v>
      </c>
      <c r="B6" s="5" t="str">
        <f t="shared" si="0"/>
        <v>PP - 5</v>
      </c>
      <c r="E6" s="5" t="str">
        <f>IF(VLOOKUP(A6,'Ficha técnica - Prod processado'!$E:$F,2,0)="","",VLOOKUP(A6,'Ficha técnica - Prod processado'!$E:$F,2,0))</f>
        <v/>
      </c>
      <c r="H6" s="89" t="str">
        <f>IF(VLOOKUP(A6,'Ficha técnica - Prod processado'!E:L,4,0)="","",VLOOKUP(A6,'Ficha técnica - Prod processado'!E:L,4,0))</f>
        <v/>
      </c>
      <c r="I6" s="89">
        <f>VLOOKUP(A6,'Ficha técnica - Prod processado'!E:I,3,0)</f>
        <v>0</v>
      </c>
      <c r="J6" s="90">
        <f>VLOOKUP(A6,'Ficha técnica - Prod processado'!E:L,5,0)</f>
        <v>0</v>
      </c>
      <c r="K6" s="8" t="str">
        <f>VLOOKUP(A6,'Ficha técnica - Prod processado'!E:L,6,0)</f>
        <v/>
      </c>
    </row>
    <row r="7" spans="1:11" hidden="1" outlineLevel="1" x14ac:dyDescent="0.2">
      <c r="A7" s="6">
        <v>6</v>
      </c>
      <c r="B7" s="5" t="str">
        <f t="shared" si="0"/>
        <v>PP - 6</v>
      </c>
      <c r="E7" s="5" t="str">
        <f>IF(VLOOKUP(A7,'Ficha técnica - Prod processado'!$E:$F,2,0)="","",VLOOKUP(A7,'Ficha técnica - Prod processado'!$E:$F,2,0))</f>
        <v/>
      </c>
      <c r="H7" s="89" t="str">
        <f>IF(VLOOKUP(A7,'Ficha técnica - Prod processado'!E:L,4,0)="","",VLOOKUP(A7,'Ficha técnica - Prod processado'!E:L,4,0))</f>
        <v/>
      </c>
      <c r="I7" s="89">
        <f>VLOOKUP(A7,'Ficha técnica - Prod processado'!E:I,3,0)</f>
        <v>0</v>
      </c>
      <c r="J7" s="90">
        <f>VLOOKUP(A7,'Ficha técnica - Prod processado'!E:L,5,0)</f>
        <v>0</v>
      </c>
      <c r="K7" s="8" t="str">
        <f>VLOOKUP(A7,'Ficha técnica - Prod processado'!E:L,6,0)</f>
        <v/>
      </c>
    </row>
    <row r="8" spans="1:11" hidden="1" outlineLevel="1" x14ac:dyDescent="0.2">
      <c r="A8" s="6">
        <v>7</v>
      </c>
      <c r="B8" s="5" t="str">
        <f t="shared" si="0"/>
        <v>PP - 7</v>
      </c>
      <c r="E8" s="5" t="str">
        <f>IF(VLOOKUP(A8,'Ficha técnica - Prod processado'!$E:$F,2,0)="","",VLOOKUP(A8,'Ficha técnica - Prod processado'!$E:$F,2,0))</f>
        <v/>
      </c>
      <c r="H8" s="89" t="str">
        <f>IF(VLOOKUP(A8,'Ficha técnica - Prod processado'!E:L,4,0)="","",VLOOKUP(A8,'Ficha técnica - Prod processado'!E:L,4,0))</f>
        <v/>
      </c>
      <c r="I8" s="89">
        <f>VLOOKUP(A8,'Ficha técnica - Prod processado'!E:I,3,0)</f>
        <v>0</v>
      </c>
      <c r="J8" s="90">
        <f>VLOOKUP(A8,'Ficha técnica - Prod processado'!E:L,5,0)</f>
        <v>0</v>
      </c>
      <c r="K8" s="8" t="str">
        <f>VLOOKUP(A8,'Ficha técnica - Prod processado'!E:L,6,0)</f>
        <v/>
      </c>
    </row>
    <row r="9" spans="1:11" hidden="1" outlineLevel="1" x14ac:dyDescent="0.2">
      <c r="A9" s="6">
        <v>8</v>
      </c>
      <c r="B9" s="5" t="str">
        <f t="shared" si="0"/>
        <v>PP - 8</v>
      </c>
      <c r="E9" s="5" t="str">
        <f>IF(VLOOKUP(A9,'Ficha técnica - Prod processado'!$E:$F,2,0)="","",VLOOKUP(A9,'Ficha técnica - Prod processado'!$E:$F,2,0))</f>
        <v/>
      </c>
      <c r="H9" s="89" t="str">
        <f>IF(VLOOKUP(A9,'Ficha técnica - Prod processado'!E:L,4,0)="","",VLOOKUP(A9,'Ficha técnica - Prod processado'!E:L,4,0))</f>
        <v/>
      </c>
      <c r="I9" s="89">
        <f>VLOOKUP(A9,'Ficha técnica - Prod processado'!E:I,3,0)</f>
        <v>0</v>
      </c>
      <c r="J9" s="90">
        <f>VLOOKUP(A9,'Ficha técnica - Prod processado'!E:L,5,0)</f>
        <v>0</v>
      </c>
      <c r="K9" s="8" t="str">
        <f>VLOOKUP(A9,'Ficha técnica - Prod processado'!E:L,6,0)</f>
        <v/>
      </c>
    </row>
    <row r="10" spans="1:11" hidden="1" outlineLevel="1" x14ac:dyDescent="0.2">
      <c r="A10" s="6">
        <v>9</v>
      </c>
      <c r="B10" s="5" t="str">
        <f t="shared" si="0"/>
        <v>PP - 9</v>
      </c>
      <c r="E10" s="5" t="str">
        <f>IF(VLOOKUP(A10,'Ficha técnica - Prod processado'!$E:$F,2,0)="","",VLOOKUP(A10,'Ficha técnica - Prod processado'!$E:$F,2,0))</f>
        <v/>
      </c>
      <c r="H10" s="89" t="str">
        <f>IF(VLOOKUP(A10,'Ficha técnica - Prod processado'!E:L,4,0)="","",VLOOKUP(A10,'Ficha técnica - Prod processado'!E:L,4,0))</f>
        <v/>
      </c>
      <c r="I10" s="89">
        <f>VLOOKUP(A10,'Ficha técnica - Prod processado'!E:I,3,0)</f>
        <v>0</v>
      </c>
      <c r="J10" s="90">
        <f>VLOOKUP(A10,'Ficha técnica - Prod processado'!E:L,5,0)</f>
        <v>0</v>
      </c>
      <c r="K10" s="8" t="str">
        <f>VLOOKUP(A10,'Ficha técnica - Prod processado'!E:L,6,0)</f>
        <v/>
      </c>
    </row>
    <row r="11" spans="1:11" hidden="1" outlineLevel="1" x14ac:dyDescent="0.2">
      <c r="A11" s="6">
        <v>10</v>
      </c>
      <c r="B11" s="5" t="str">
        <f t="shared" si="0"/>
        <v>PP - 10</v>
      </c>
      <c r="E11" s="5" t="str">
        <f>IF(VLOOKUP(A11,'Ficha técnica - Prod processado'!$E:$F,2,0)="","",VLOOKUP(A11,'Ficha técnica - Prod processado'!$E:$F,2,0))</f>
        <v/>
      </c>
      <c r="H11" s="89" t="str">
        <f>IF(VLOOKUP(A11,'Ficha técnica - Prod processado'!E:L,4,0)="","",VLOOKUP(A11,'Ficha técnica - Prod processado'!E:L,4,0))</f>
        <v/>
      </c>
      <c r="I11" s="89">
        <f>VLOOKUP(A11,'Ficha técnica - Prod processado'!E:I,3,0)</f>
        <v>0</v>
      </c>
      <c r="J11" s="90">
        <f>VLOOKUP(A11,'Ficha técnica - Prod processado'!E:L,5,0)</f>
        <v>0</v>
      </c>
      <c r="K11" s="8" t="str">
        <f>VLOOKUP(A11,'Ficha técnica - Prod processado'!E:L,6,0)</f>
        <v/>
      </c>
    </row>
    <row r="12" spans="1:11" hidden="1" outlineLevel="1" x14ac:dyDescent="0.2">
      <c r="A12" s="6">
        <v>11</v>
      </c>
      <c r="B12" s="5" t="str">
        <f t="shared" si="0"/>
        <v>PP - 11</v>
      </c>
      <c r="E12" s="5" t="str">
        <f>IF(VLOOKUP(A12,'Ficha técnica - Prod processado'!$E:$F,2,0)="","",VLOOKUP(A12,'Ficha técnica - Prod processado'!$E:$F,2,0))</f>
        <v/>
      </c>
      <c r="H12" s="89" t="str">
        <f>IF(VLOOKUP(A12,'Ficha técnica - Prod processado'!E:L,4,0)="","",VLOOKUP(A12,'Ficha técnica - Prod processado'!E:L,4,0))</f>
        <v/>
      </c>
      <c r="I12" s="89">
        <f>VLOOKUP(A12,'Ficha técnica - Prod processado'!E:I,3,0)</f>
        <v>0</v>
      </c>
      <c r="J12" s="90">
        <f>VLOOKUP(A12,'Ficha técnica - Prod processado'!E:L,5,0)</f>
        <v>0</v>
      </c>
      <c r="K12" s="8" t="str">
        <f>VLOOKUP(A12,'Ficha técnica - Prod processado'!E:L,6,0)</f>
        <v/>
      </c>
    </row>
    <row r="13" spans="1:11" hidden="1" outlineLevel="1" x14ac:dyDescent="0.2">
      <c r="A13" s="6">
        <v>12</v>
      </c>
      <c r="B13" s="5" t="str">
        <f t="shared" si="0"/>
        <v>PP - 12</v>
      </c>
      <c r="E13" s="5" t="str">
        <f>IF(VLOOKUP(A13,'Ficha técnica - Prod processado'!$E:$F,2,0)="","",VLOOKUP(A13,'Ficha técnica - Prod processado'!$E:$F,2,0))</f>
        <v/>
      </c>
      <c r="H13" s="89" t="str">
        <f>IF(VLOOKUP(A13,'Ficha técnica - Prod processado'!E:L,4,0)="","",VLOOKUP(A13,'Ficha técnica - Prod processado'!E:L,4,0))</f>
        <v/>
      </c>
      <c r="I13" s="89">
        <f>VLOOKUP(A13,'Ficha técnica - Prod processado'!E:I,3,0)</f>
        <v>0</v>
      </c>
      <c r="J13" s="90">
        <f>VLOOKUP(A13,'Ficha técnica - Prod processado'!E:L,5,0)</f>
        <v>0</v>
      </c>
      <c r="K13" s="8" t="str">
        <f>VLOOKUP(A13,'Ficha técnica - Prod processado'!E:L,6,0)</f>
        <v/>
      </c>
    </row>
    <row r="14" spans="1:11" hidden="1" outlineLevel="1" x14ac:dyDescent="0.2">
      <c r="A14" s="6">
        <v>13</v>
      </c>
      <c r="B14" s="5" t="str">
        <f t="shared" si="0"/>
        <v>PP - 13</v>
      </c>
      <c r="E14" s="5" t="str">
        <f>IF(VLOOKUP(A14,'Ficha técnica - Prod processado'!$E:$F,2,0)="","",VLOOKUP(A14,'Ficha técnica - Prod processado'!$E:$F,2,0))</f>
        <v/>
      </c>
      <c r="H14" s="89" t="str">
        <f>IF(VLOOKUP(A14,'Ficha técnica - Prod processado'!E:L,4,0)="","",VLOOKUP(A14,'Ficha técnica - Prod processado'!E:L,4,0))</f>
        <v/>
      </c>
      <c r="I14" s="89">
        <f>VLOOKUP(A14,'Ficha técnica - Prod processado'!E:I,3,0)</f>
        <v>0</v>
      </c>
      <c r="J14" s="90">
        <f>VLOOKUP(A14,'Ficha técnica - Prod processado'!E:L,5,0)</f>
        <v>0</v>
      </c>
      <c r="K14" s="8" t="str">
        <f>VLOOKUP(A14,'Ficha técnica - Prod processado'!E:L,6,0)</f>
        <v/>
      </c>
    </row>
    <row r="15" spans="1:11" hidden="1" outlineLevel="1" x14ac:dyDescent="0.2">
      <c r="A15" s="6">
        <v>14</v>
      </c>
      <c r="B15" s="5" t="str">
        <f t="shared" si="0"/>
        <v>PP - 14</v>
      </c>
      <c r="E15" s="5" t="str">
        <f>IF(VLOOKUP(A15,'Ficha técnica - Prod processado'!$E:$F,2,0)="","",VLOOKUP(A15,'Ficha técnica - Prod processado'!$E:$F,2,0))</f>
        <v/>
      </c>
      <c r="H15" s="89" t="str">
        <f>IF(VLOOKUP(A15,'Ficha técnica - Prod processado'!E:L,4,0)="","",VLOOKUP(A15,'Ficha técnica - Prod processado'!E:L,4,0))</f>
        <v/>
      </c>
      <c r="I15" s="89">
        <f>VLOOKUP(A15,'Ficha técnica - Prod processado'!E:I,3,0)</f>
        <v>0</v>
      </c>
      <c r="J15" s="90">
        <f>VLOOKUP(A15,'Ficha técnica - Prod processado'!E:L,5,0)</f>
        <v>0</v>
      </c>
      <c r="K15" s="8" t="str">
        <f>VLOOKUP(A15,'Ficha técnica - Prod processado'!E:L,6,0)</f>
        <v/>
      </c>
    </row>
    <row r="16" spans="1:11" hidden="1" outlineLevel="1" x14ac:dyDescent="0.2">
      <c r="A16" s="6">
        <v>15</v>
      </c>
      <c r="B16" s="5" t="str">
        <f t="shared" si="0"/>
        <v>PP - 15</v>
      </c>
      <c r="E16" s="5" t="str">
        <f>IF(VLOOKUP(A16,'Ficha técnica - Prod processado'!$E:$F,2,0)="","",VLOOKUP(A16,'Ficha técnica - Prod processado'!$E:$F,2,0))</f>
        <v/>
      </c>
      <c r="H16" s="89" t="str">
        <f>IF(VLOOKUP(A16,'Ficha técnica - Prod processado'!E:L,4,0)="","",VLOOKUP(A16,'Ficha técnica - Prod processado'!E:L,4,0))</f>
        <v/>
      </c>
      <c r="I16" s="89">
        <f>VLOOKUP(A16,'Ficha técnica - Prod processado'!E:I,3,0)</f>
        <v>0</v>
      </c>
      <c r="J16" s="90">
        <f>VLOOKUP(A16,'Ficha técnica - Prod processado'!E:L,5,0)</f>
        <v>0</v>
      </c>
      <c r="K16" s="8" t="str">
        <f>VLOOKUP(A16,'Ficha técnica - Prod processado'!E:L,6,0)</f>
        <v/>
      </c>
    </row>
    <row r="17" spans="1:11" hidden="1" outlineLevel="1" x14ac:dyDescent="0.2">
      <c r="A17" s="6">
        <v>16</v>
      </c>
      <c r="B17" s="5" t="str">
        <f t="shared" si="0"/>
        <v>PP - 16</v>
      </c>
      <c r="E17" s="5" t="str">
        <f>IF(VLOOKUP(A17,'Ficha técnica - Prod processado'!$E:$F,2,0)="","",VLOOKUP(A17,'Ficha técnica - Prod processado'!$E:$F,2,0))</f>
        <v/>
      </c>
      <c r="H17" s="89" t="str">
        <f>IF(VLOOKUP(A17,'Ficha técnica - Prod processado'!E:L,4,0)="","",VLOOKUP(A17,'Ficha técnica - Prod processado'!E:L,4,0))</f>
        <v/>
      </c>
      <c r="I17" s="89">
        <f>VLOOKUP(A17,'Ficha técnica - Prod processado'!E:I,3,0)</f>
        <v>0</v>
      </c>
      <c r="J17" s="90">
        <f>VLOOKUP(A17,'Ficha técnica - Prod processado'!E:L,5,0)</f>
        <v>0</v>
      </c>
      <c r="K17" s="8" t="str">
        <f>VLOOKUP(A17,'Ficha técnica - Prod processado'!E:L,6,0)</f>
        <v/>
      </c>
    </row>
    <row r="18" spans="1:11" hidden="1" outlineLevel="1" x14ac:dyDescent="0.2">
      <c r="A18" s="6">
        <v>17</v>
      </c>
      <c r="B18" s="5" t="str">
        <f t="shared" si="0"/>
        <v>PP - 17</v>
      </c>
      <c r="E18" s="5" t="str">
        <f>IF(VLOOKUP(A18,'Ficha técnica - Prod processado'!$E:$F,2,0)="","",VLOOKUP(A18,'Ficha técnica - Prod processado'!$E:$F,2,0))</f>
        <v/>
      </c>
      <c r="H18" s="89" t="str">
        <f>IF(VLOOKUP(A18,'Ficha técnica - Prod processado'!E:L,4,0)="","",VLOOKUP(A18,'Ficha técnica - Prod processado'!E:L,4,0))</f>
        <v/>
      </c>
      <c r="I18" s="89">
        <f>VLOOKUP(A18,'Ficha técnica - Prod processado'!E:I,3,0)</f>
        <v>0</v>
      </c>
      <c r="J18" s="90">
        <f>VLOOKUP(A18,'Ficha técnica - Prod processado'!E:L,5,0)</f>
        <v>0</v>
      </c>
      <c r="K18" s="8" t="str">
        <f>VLOOKUP(A18,'Ficha técnica - Prod processado'!E:L,6,0)</f>
        <v/>
      </c>
    </row>
    <row r="19" spans="1:11" hidden="1" outlineLevel="1" x14ac:dyDescent="0.2">
      <c r="A19" s="6">
        <v>18</v>
      </c>
      <c r="B19" s="5" t="str">
        <f t="shared" si="0"/>
        <v>PP - 18</v>
      </c>
      <c r="E19" s="5" t="str">
        <f>IF(VLOOKUP(A19,'Ficha técnica - Prod processado'!$E:$F,2,0)="","",VLOOKUP(A19,'Ficha técnica - Prod processado'!$E:$F,2,0))</f>
        <v/>
      </c>
      <c r="H19" s="89" t="str">
        <f>IF(VLOOKUP(A19,'Ficha técnica - Prod processado'!E:L,4,0)="","",VLOOKUP(A19,'Ficha técnica - Prod processado'!E:L,4,0))</f>
        <v/>
      </c>
      <c r="I19" s="89">
        <f>VLOOKUP(A19,'Ficha técnica - Prod processado'!E:I,3,0)</f>
        <v>0</v>
      </c>
      <c r="J19" s="90">
        <f>VLOOKUP(A19,'Ficha técnica - Prod processado'!E:L,5,0)</f>
        <v>0</v>
      </c>
      <c r="K19" s="8" t="str">
        <f>VLOOKUP(A19,'Ficha técnica - Prod processado'!E:L,6,0)</f>
        <v/>
      </c>
    </row>
    <row r="20" spans="1:11" hidden="1" outlineLevel="1" x14ac:dyDescent="0.2">
      <c r="A20" s="6">
        <v>19</v>
      </c>
      <c r="B20" s="5" t="str">
        <f t="shared" si="0"/>
        <v>PP - 19</v>
      </c>
      <c r="E20" s="5" t="str">
        <f>IF(VLOOKUP(A20,'Ficha técnica - Prod processado'!$E:$F,2,0)="","",VLOOKUP(A20,'Ficha técnica - Prod processado'!$E:$F,2,0))</f>
        <v/>
      </c>
      <c r="H20" s="89" t="str">
        <f>IF(VLOOKUP(A20,'Ficha técnica - Prod processado'!E:L,4,0)="","",VLOOKUP(A20,'Ficha técnica - Prod processado'!E:L,4,0))</f>
        <v/>
      </c>
      <c r="I20" s="89">
        <f>VLOOKUP(A20,'Ficha técnica - Prod processado'!E:I,3,0)</f>
        <v>0</v>
      </c>
      <c r="J20" s="90">
        <f>VLOOKUP(A20,'Ficha técnica - Prod processado'!E:L,5,0)</f>
        <v>0</v>
      </c>
      <c r="K20" s="8" t="str">
        <f>VLOOKUP(A20,'Ficha técnica - Prod processado'!E:L,6,0)</f>
        <v/>
      </c>
    </row>
    <row r="21" spans="1:11" hidden="1" outlineLevel="1" x14ac:dyDescent="0.2">
      <c r="A21" s="6">
        <v>20</v>
      </c>
      <c r="B21" s="5" t="str">
        <f t="shared" si="0"/>
        <v>PP - 20</v>
      </c>
      <c r="E21" s="5" t="str">
        <f>IF(VLOOKUP(A21,'Ficha técnica - Prod processado'!$E:$F,2,0)="","",VLOOKUP(A21,'Ficha técnica - Prod processado'!$E:$F,2,0))</f>
        <v/>
      </c>
      <c r="H21" s="89" t="str">
        <f>IF(VLOOKUP(A21,'Ficha técnica - Prod processado'!E:L,4,0)="","",VLOOKUP(A21,'Ficha técnica - Prod processado'!E:L,4,0))</f>
        <v/>
      </c>
      <c r="I21" s="89">
        <f>VLOOKUP(A21,'Ficha técnica - Prod processado'!E:I,3,0)</f>
        <v>0</v>
      </c>
      <c r="J21" s="90">
        <f>VLOOKUP(A21,'Ficha técnica - Prod processado'!E:L,5,0)</f>
        <v>0</v>
      </c>
      <c r="K21" s="8" t="str">
        <f>VLOOKUP(A21,'Ficha técnica - Prod processado'!E:L,6,0)</f>
        <v/>
      </c>
    </row>
    <row r="22" spans="1:11" hidden="1" outlineLevel="1" x14ac:dyDescent="0.2">
      <c r="A22" s="6">
        <v>21</v>
      </c>
      <c r="B22" s="5" t="str">
        <f t="shared" si="0"/>
        <v>PP - 21</v>
      </c>
      <c r="E22" s="5" t="str">
        <f>IF(VLOOKUP(A22,'Ficha técnica - Prod processado'!$E:$F,2,0)="","",VLOOKUP(A22,'Ficha técnica - Prod processado'!$E:$F,2,0))</f>
        <v/>
      </c>
      <c r="H22" s="89" t="str">
        <f>IF(VLOOKUP(A22,'Ficha técnica - Prod processado'!E:L,4,0)="","",VLOOKUP(A22,'Ficha técnica - Prod processado'!E:L,4,0))</f>
        <v/>
      </c>
      <c r="I22" s="89">
        <f>VLOOKUP(A22,'Ficha técnica - Prod processado'!E:I,3,0)</f>
        <v>0</v>
      </c>
      <c r="J22" s="90">
        <f>VLOOKUP(A22,'Ficha técnica - Prod processado'!E:L,5,0)</f>
        <v>0</v>
      </c>
      <c r="K22" s="8" t="str">
        <f>VLOOKUP(A22,'Ficha técnica - Prod processado'!E:L,6,0)</f>
        <v/>
      </c>
    </row>
    <row r="23" spans="1:11" hidden="1" outlineLevel="1" x14ac:dyDescent="0.2">
      <c r="A23" s="6">
        <v>22</v>
      </c>
      <c r="B23" s="5" t="str">
        <f t="shared" si="0"/>
        <v>PP - 22</v>
      </c>
      <c r="E23" s="5" t="str">
        <f>IF(VLOOKUP(A23,'Ficha técnica - Prod processado'!$E:$F,2,0)="","",VLOOKUP(A23,'Ficha técnica - Prod processado'!$E:$F,2,0))</f>
        <v/>
      </c>
      <c r="H23" s="89" t="str">
        <f>IF(VLOOKUP(A23,'Ficha técnica - Prod processado'!E:L,4,0)="","",VLOOKUP(A23,'Ficha técnica - Prod processado'!E:L,4,0))</f>
        <v/>
      </c>
      <c r="I23" s="89">
        <f>VLOOKUP(A23,'Ficha técnica - Prod processado'!E:I,3,0)</f>
        <v>0</v>
      </c>
      <c r="J23" s="90">
        <f>VLOOKUP(A23,'Ficha técnica - Prod processado'!E:L,5,0)</f>
        <v>0</v>
      </c>
      <c r="K23" s="8" t="str">
        <f>VLOOKUP(A23,'Ficha técnica - Prod processado'!E:L,6,0)</f>
        <v/>
      </c>
    </row>
    <row r="24" spans="1:11" hidden="1" outlineLevel="1" x14ac:dyDescent="0.2">
      <c r="A24" s="6">
        <v>23</v>
      </c>
      <c r="B24" s="5" t="str">
        <f t="shared" si="0"/>
        <v>PP - 23</v>
      </c>
      <c r="E24" s="5" t="str">
        <f>IF(VLOOKUP(A24,'Ficha técnica - Prod processado'!$E:$F,2,0)="","",VLOOKUP(A24,'Ficha técnica - Prod processado'!$E:$F,2,0))</f>
        <v/>
      </c>
      <c r="H24" s="89" t="str">
        <f>IF(VLOOKUP(A24,'Ficha técnica - Prod processado'!E:L,4,0)="","",VLOOKUP(A24,'Ficha técnica - Prod processado'!E:L,4,0))</f>
        <v/>
      </c>
      <c r="I24" s="89">
        <f>VLOOKUP(A24,'Ficha técnica - Prod processado'!E:I,3,0)</f>
        <v>0</v>
      </c>
      <c r="J24" s="90">
        <f>VLOOKUP(A24,'Ficha técnica - Prod processado'!E:L,5,0)</f>
        <v>0</v>
      </c>
      <c r="K24" s="8" t="str">
        <f>VLOOKUP(A24,'Ficha técnica - Prod processado'!E:L,6,0)</f>
        <v/>
      </c>
    </row>
    <row r="25" spans="1:11" hidden="1" outlineLevel="1" x14ac:dyDescent="0.2">
      <c r="A25" s="6">
        <v>24</v>
      </c>
      <c r="B25" s="5" t="str">
        <f t="shared" si="0"/>
        <v>PP - 24</v>
      </c>
      <c r="E25" s="5" t="str">
        <f>IF(VLOOKUP(A25,'Ficha técnica - Prod processado'!$E:$F,2,0)="","",VLOOKUP(A25,'Ficha técnica - Prod processado'!$E:$F,2,0))</f>
        <v/>
      </c>
      <c r="H25" s="89" t="str">
        <f>IF(VLOOKUP(A25,'Ficha técnica - Prod processado'!E:L,4,0)="","",VLOOKUP(A25,'Ficha técnica - Prod processado'!E:L,4,0))</f>
        <v/>
      </c>
      <c r="I25" s="89">
        <f>VLOOKUP(A25,'Ficha técnica - Prod processado'!E:I,3,0)</f>
        <v>0</v>
      </c>
      <c r="J25" s="90">
        <f>VLOOKUP(A25,'Ficha técnica - Prod processado'!E:L,5,0)</f>
        <v>0</v>
      </c>
      <c r="K25" s="8" t="str">
        <f>VLOOKUP(A25,'Ficha técnica - Prod processado'!E:L,6,0)</f>
        <v/>
      </c>
    </row>
    <row r="26" spans="1:11" hidden="1" outlineLevel="1" x14ac:dyDescent="0.2">
      <c r="A26" s="6">
        <v>25</v>
      </c>
      <c r="B26" s="5" t="str">
        <f t="shared" si="0"/>
        <v>PP - 25</v>
      </c>
      <c r="E26" s="5" t="str">
        <f>IF(VLOOKUP(A26,'Ficha técnica - Prod processado'!$E:$F,2,0)="","",VLOOKUP(A26,'Ficha técnica - Prod processado'!$E:$F,2,0))</f>
        <v/>
      </c>
      <c r="H26" s="89" t="str">
        <f>IF(VLOOKUP(A26,'Ficha técnica - Prod processado'!E:L,4,0)="","",VLOOKUP(A26,'Ficha técnica - Prod processado'!E:L,4,0))</f>
        <v/>
      </c>
      <c r="I26" s="89">
        <f>VLOOKUP(A26,'Ficha técnica - Prod processado'!E:I,3,0)</f>
        <v>0</v>
      </c>
      <c r="J26" s="90">
        <f>VLOOKUP(A26,'Ficha técnica - Prod processado'!E:L,5,0)</f>
        <v>0</v>
      </c>
      <c r="K26" s="8" t="str">
        <f>VLOOKUP(A26,'Ficha técnica - Prod processado'!E:L,6,0)</f>
        <v/>
      </c>
    </row>
    <row r="27" spans="1:11" hidden="1" outlineLevel="1" x14ac:dyDescent="0.2">
      <c r="A27" s="6">
        <v>26</v>
      </c>
      <c r="B27" s="5" t="str">
        <f t="shared" si="0"/>
        <v>PP - 26</v>
      </c>
      <c r="E27" s="5" t="str">
        <f>IF(VLOOKUP(A27,'Ficha técnica - Prod processado'!$E:$F,2,0)="","",VLOOKUP(A27,'Ficha técnica - Prod processado'!$E:$F,2,0))</f>
        <v/>
      </c>
      <c r="H27" s="89" t="str">
        <f>IF(VLOOKUP(A27,'Ficha técnica - Prod processado'!E:L,4,0)="","",VLOOKUP(A27,'Ficha técnica - Prod processado'!E:L,4,0))</f>
        <v/>
      </c>
      <c r="I27" s="89">
        <f>VLOOKUP(A27,'Ficha técnica - Prod processado'!E:I,3,0)</f>
        <v>0</v>
      </c>
      <c r="J27" s="90">
        <f>VLOOKUP(A27,'Ficha técnica - Prod processado'!E:L,5,0)</f>
        <v>0</v>
      </c>
      <c r="K27" s="8" t="str">
        <f>VLOOKUP(A27,'Ficha técnica - Prod processado'!E:L,6,0)</f>
        <v/>
      </c>
    </row>
    <row r="28" spans="1:11" hidden="1" outlineLevel="1" x14ac:dyDescent="0.2">
      <c r="A28" s="6">
        <v>27</v>
      </c>
      <c r="B28" s="5" t="str">
        <f t="shared" si="0"/>
        <v>PP - 27</v>
      </c>
      <c r="E28" s="5" t="str">
        <f>IF(VLOOKUP(A28,'Ficha técnica - Prod processado'!$E:$F,2,0)="","",VLOOKUP(A28,'Ficha técnica - Prod processado'!$E:$F,2,0))</f>
        <v/>
      </c>
      <c r="H28" s="89" t="str">
        <f>IF(VLOOKUP(A28,'Ficha técnica - Prod processado'!E:L,4,0)="","",VLOOKUP(A28,'Ficha técnica - Prod processado'!E:L,4,0))</f>
        <v/>
      </c>
      <c r="I28" s="89">
        <f>VLOOKUP(A28,'Ficha técnica - Prod processado'!E:I,3,0)</f>
        <v>0</v>
      </c>
      <c r="J28" s="90">
        <f>VLOOKUP(A28,'Ficha técnica - Prod processado'!E:L,5,0)</f>
        <v>0</v>
      </c>
      <c r="K28" s="8" t="str">
        <f>VLOOKUP(A28,'Ficha técnica - Prod processado'!E:L,6,0)</f>
        <v/>
      </c>
    </row>
    <row r="29" spans="1:11" hidden="1" outlineLevel="1" x14ac:dyDescent="0.2">
      <c r="A29" s="6">
        <v>28</v>
      </c>
      <c r="B29" s="5" t="str">
        <f t="shared" si="0"/>
        <v>PP - 28</v>
      </c>
      <c r="E29" s="5" t="str">
        <f>IF(VLOOKUP(A29,'Ficha técnica - Prod processado'!$E:$F,2,0)="","",VLOOKUP(A29,'Ficha técnica - Prod processado'!$E:$F,2,0))</f>
        <v/>
      </c>
      <c r="H29" s="89" t="str">
        <f>IF(VLOOKUP(A29,'Ficha técnica - Prod processado'!E:L,4,0)="","",VLOOKUP(A29,'Ficha técnica - Prod processado'!E:L,4,0))</f>
        <v/>
      </c>
      <c r="I29" s="89">
        <f>VLOOKUP(A29,'Ficha técnica - Prod processado'!E:I,3,0)</f>
        <v>0</v>
      </c>
      <c r="J29" s="90">
        <f>VLOOKUP(A29,'Ficha técnica - Prod processado'!E:L,5,0)</f>
        <v>0</v>
      </c>
      <c r="K29" s="8" t="str">
        <f>VLOOKUP(A29,'Ficha técnica - Prod processado'!E:L,6,0)</f>
        <v/>
      </c>
    </row>
    <row r="30" spans="1:11" hidden="1" outlineLevel="1" x14ac:dyDescent="0.2">
      <c r="A30" s="6">
        <v>29</v>
      </c>
      <c r="B30" s="5" t="str">
        <f t="shared" si="0"/>
        <v>PP - 29</v>
      </c>
      <c r="E30" s="5" t="str">
        <f>IF(VLOOKUP(A30,'Ficha técnica - Prod processado'!$E:$F,2,0)="","",VLOOKUP(A30,'Ficha técnica - Prod processado'!$E:$F,2,0))</f>
        <v/>
      </c>
      <c r="H30" s="89" t="str">
        <f>IF(VLOOKUP(A30,'Ficha técnica - Prod processado'!E:L,4,0)="","",VLOOKUP(A30,'Ficha técnica - Prod processado'!E:L,4,0))</f>
        <v/>
      </c>
      <c r="I30" s="89">
        <f>VLOOKUP(A30,'Ficha técnica - Prod processado'!E:I,3,0)</f>
        <v>0</v>
      </c>
      <c r="J30" s="90">
        <f>VLOOKUP(A30,'Ficha técnica - Prod processado'!E:L,5,0)</f>
        <v>0</v>
      </c>
      <c r="K30" s="8" t="str">
        <f>VLOOKUP(A30,'Ficha técnica - Prod processado'!E:L,6,0)</f>
        <v/>
      </c>
    </row>
    <row r="31" spans="1:11" hidden="1" outlineLevel="1" x14ac:dyDescent="0.2">
      <c r="A31" s="6">
        <v>30</v>
      </c>
      <c r="B31" s="5" t="str">
        <f t="shared" si="0"/>
        <v>PP - 30</v>
      </c>
      <c r="E31" s="5" t="str">
        <f>IF(VLOOKUP(A31,'Ficha técnica - Prod processado'!$E:$F,2,0)="","",VLOOKUP(A31,'Ficha técnica - Prod processado'!$E:$F,2,0))</f>
        <v/>
      </c>
      <c r="H31" s="89" t="str">
        <f>IF(VLOOKUP(A31,'Ficha técnica - Prod processado'!E:L,4,0)="","",VLOOKUP(A31,'Ficha técnica - Prod processado'!E:L,4,0))</f>
        <v/>
      </c>
      <c r="I31" s="89">
        <f>VLOOKUP(A31,'Ficha técnica - Prod processado'!E:I,3,0)</f>
        <v>0</v>
      </c>
      <c r="J31" s="90">
        <f>VLOOKUP(A31,'Ficha técnica - Prod processado'!E:L,5,0)</f>
        <v>0</v>
      </c>
      <c r="K31" s="8" t="str">
        <f>VLOOKUP(A31,'Ficha técnica - Prod processado'!E:L,6,0)</f>
        <v/>
      </c>
    </row>
    <row r="32" spans="1:11" hidden="1" outlineLevel="1" x14ac:dyDescent="0.2">
      <c r="A32" s="6">
        <v>31</v>
      </c>
      <c r="B32" s="5" t="str">
        <f t="shared" si="0"/>
        <v>PP - 31</v>
      </c>
      <c r="E32" s="5" t="str">
        <f>IF(VLOOKUP(A32,'Ficha técnica - Prod processado'!$E:$F,2,0)="","",VLOOKUP(A32,'Ficha técnica - Prod processado'!$E:$F,2,0))</f>
        <v/>
      </c>
      <c r="H32" s="89" t="str">
        <f>IF(VLOOKUP(A32,'Ficha técnica - Prod processado'!E:L,4,0)="","",VLOOKUP(A32,'Ficha técnica - Prod processado'!E:L,4,0))</f>
        <v/>
      </c>
      <c r="I32" s="89">
        <f>VLOOKUP(A32,'Ficha técnica - Prod processado'!E:I,3,0)</f>
        <v>0</v>
      </c>
      <c r="J32" s="90">
        <f>VLOOKUP(A32,'Ficha técnica - Prod processado'!E:L,5,0)</f>
        <v>0</v>
      </c>
      <c r="K32" s="8" t="str">
        <f>VLOOKUP(A32,'Ficha técnica - Prod processado'!E:L,6,0)</f>
        <v/>
      </c>
    </row>
    <row r="33" spans="1:11" hidden="1" outlineLevel="1" x14ac:dyDescent="0.2">
      <c r="A33" s="6">
        <v>32</v>
      </c>
      <c r="B33" s="5" t="str">
        <f t="shared" si="0"/>
        <v>PP - 32</v>
      </c>
      <c r="E33" s="5" t="str">
        <f>IF(VLOOKUP(A33,'Ficha técnica - Prod processado'!$E:$F,2,0)="","",VLOOKUP(A33,'Ficha técnica - Prod processado'!$E:$F,2,0))</f>
        <v/>
      </c>
      <c r="H33" s="89" t="str">
        <f>IF(VLOOKUP(A33,'Ficha técnica - Prod processado'!E:L,4,0)="","",VLOOKUP(A33,'Ficha técnica - Prod processado'!E:L,4,0))</f>
        <v/>
      </c>
      <c r="I33" s="89">
        <f>VLOOKUP(A33,'Ficha técnica - Prod processado'!E:I,3,0)</f>
        <v>0</v>
      </c>
      <c r="J33" s="90">
        <f>VLOOKUP(A33,'Ficha técnica - Prod processado'!E:L,5,0)</f>
        <v>0</v>
      </c>
      <c r="K33" s="8" t="str">
        <f>VLOOKUP(A33,'Ficha técnica - Prod processado'!E:L,6,0)</f>
        <v/>
      </c>
    </row>
    <row r="34" spans="1:11" hidden="1" outlineLevel="1" x14ac:dyDescent="0.2">
      <c r="A34" s="6">
        <v>33</v>
      </c>
      <c r="B34" s="5" t="str">
        <f t="shared" si="0"/>
        <v>PP - 33</v>
      </c>
      <c r="E34" s="5" t="str">
        <f>IF(VLOOKUP(A34,'Ficha técnica - Prod processado'!$E:$F,2,0)="","",VLOOKUP(A34,'Ficha técnica - Prod processado'!$E:$F,2,0))</f>
        <v/>
      </c>
      <c r="H34" s="89" t="str">
        <f>IF(VLOOKUP(A34,'Ficha técnica - Prod processado'!E:L,4,0)="","",VLOOKUP(A34,'Ficha técnica - Prod processado'!E:L,4,0))</f>
        <v/>
      </c>
      <c r="I34" s="89">
        <f>VLOOKUP(A34,'Ficha técnica - Prod processado'!E:I,3,0)</f>
        <v>0</v>
      </c>
      <c r="J34" s="90">
        <f>VLOOKUP(A34,'Ficha técnica - Prod processado'!E:L,5,0)</f>
        <v>0</v>
      </c>
      <c r="K34" s="8" t="str">
        <f>VLOOKUP(A34,'Ficha técnica - Prod processado'!E:L,6,0)</f>
        <v/>
      </c>
    </row>
    <row r="35" spans="1:11" hidden="1" outlineLevel="1" x14ac:dyDescent="0.2">
      <c r="A35" s="6">
        <v>34</v>
      </c>
      <c r="B35" s="5" t="str">
        <f t="shared" si="0"/>
        <v>PP - 34</v>
      </c>
      <c r="E35" s="5" t="str">
        <f>IF(VLOOKUP(A35,'Ficha técnica - Prod processado'!$E:$F,2,0)="","",VLOOKUP(A35,'Ficha técnica - Prod processado'!$E:$F,2,0))</f>
        <v/>
      </c>
      <c r="H35" s="89" t="str">
        <f>IF(VLOOKUP(A35,'Ficha técnica - Prod processado'!E:L,4,0)="","",VLOOKUP(A35,'Ficha técnica - Prod processado'!E:L,4,0))</f>
        <v/>
      </c>
      <c r="I35" s="89">
        <f>VLOOKUP(A35,'Ficha técnica - Prod processado'!E:I,3,0)</f>
        <v>0</v>
      </c>
      <c r="J35" s="90">
        <f>VLOOKUP(A35,'Ficha técnica - Prod processado'!E:L,5,0)</f>
        <v>0</v>
      </c>
      <c r="K35" s="8" t="str">
        <f>VLOOKUP(A35,'Ficha técnica - Prod processado'!E:L,6,0)</f>
        <v/>
      </c>
    </row>
    <row r="36" spans="1:11" hidden="1" outlineLevel="1" x14ac:dyDescent="0.2">
      <c r="A36" s="6">
        <v>35</v>
      </c>
      <c r="B36" s="5" t="str">
        <f t="shared" si="0"/>
        <v>PP - 35</v>
      </c>
      <c r="E36" s="5" t="str">
        <f>IF(VLOOKUP(A36,'Ficha técnica - Prod processado'!$E:$F,2,0)="","",VLOOKUP(A36,'Ficha técnica - Prod processado'!$E:$F,2,0))</f>
        <v/>
      </c>
      <c r="H36" s="89" t="str">
        <f>IF(VLOOKUP(A36,'Ficha técnica - Prod processado'!E:L,4,0)="","",VLOOKUP(A36,'Ficha técnica - Prod processado'!E:L,4,0))</f>
        <v/>
      </c>
      <c r="I36" s="89">
        <f>VLOOKUP(A36,'Ficha técnica - Prod processado'!E:I,3,0)</f>
        <v>0</v>
      </c>
      <c r="J36" s="90">
        <f>VLOOKUP(A36,'Ficha técnica - Prod processado'!E:L,5,0)</f>
        <v>0</v>
      </c>
      <c r="K36" s="8" t="str">
        <f>VLOOKUP(A36,'Ficha técnica - Prod processado'!E:L,6,0)</f>
        <v/>
      </c>
    </row>
    <row r="37" spans="1:11" hidden="1" outlineLevel="1" x14ac:dyDescent="0.2">
      <c r="A37" s="6">
        <v>36</v>
      </c>
      <c r="B37" s="5" t="str">
        <f t="shared" si="0"/>
        <v>PP - 36</v>
      </c>
      <c r="E37" s="5" t="str">
        <f>IF(VLOOKUP(A37,'Ficha técnica - Prod processado'!$E:$F,2,0)="","",VLOOKUP(A37,'Ficha técnica - Prod processado'!$E:$F,2,0))</f>
        <v/>
      </c>
      <c r="H37" s="89" t="str">
        <f>IF(VLOOKUP(A37,'Ficha técnica - Prod processado'!E:L,4,0)="","",VLOOKUP(A37,'Ficha técnica - Prod processado'!E:L,4,0))</f>
        <v/>
      </c>
      <c r="I37" s="89">
        <f>VLOOKUP(A37,'Ficha técnica - Prod processado'!E:I,3,0)</f>
        <v>0</v>
      </c>
      <c r="J37" s="90">
        <f>VLOOKUP(A37,'Ficha técnica - Prod processado'!E:L,5,0)</f>
        <v>0</v>
      </c>
      <c r="K37" s="8" t="str">
        <f>VLOOKUP(A37,'Ficha técnica - Prod processado'!E:L,6,0)</f>
        <v/>
      </c>
    </row>
    <row r="38" spans="1:11" hidden="1" outlineLevel="1" x14ac:dyDescent="0.2">
      <c r="A38" s="6">
        <v>37</v>
      </c>
      <c r="B38" s="5" t="str">
        <f t="shared" si="0"/>
        <v>PP - 37</v>
      </c>
      <c r="E38" s="5" t="str">
        <f>IF(VLOOKUP(A38,'Ficha técnica - Prod processado'!$E:$F,2,0)="","",VLOOKUP(A38,'Ficha técnica - Prod processado'!$E:$F,2,0))</f>
        <v/>
      </c>
      <c r="H38" s="89" t="str">
        <f>IF(VLOOKUP(A38,'Ficha técnica - Prod processado'!E:L,4,0)="","",VLOOKUP(A38,'Ficha técnica - Prod processado'!E:L,4,0))</f>
        <v/>
      </c>
      <c r="I38" s="89">
        <f>VLOOKUP(A38,'Ficha técnica - Prod processado'!E:I,3,0)</f>
        <v>0</v>
      </c>
      <c r="J38" s="90">
        <f>VLOOKUP(A38,'Ficha técnica - Prod processado'!E:L,5,0)</f>
        <v>0</v>
      </c>
      <c r="K38" s="8" t="str">
        <f>VLOOKUP(A38,'Ficha técnica - Prod processado'!E:L,6,0)</f>
        <v/>
      </c>
    </row>
    <row r="39" spans="1:11" hidden="1" outlineLevel="1" x14ac:dyDescent="0.2">
      <c r="A39" s="6">
        <v>38</v>
      </c>
      <c r="B39" s="5" t="str">
        <f t="shared" si="0"/>
        <v>PP - 38</v>
      </c>
      <c r="E39" s="5" t="str">
        <f>IF(VLOOKUP(A39,'Ficha técnica - Prod processado'!$E:$F,2,0)="","",VLOOKUP(A39,'Ficha técnica - Prod processado'!$E:$F,2,0))</f>
        <v/>
      </c>
      <c r="H39" s="89" t="str">
        <f>IF(VLOOKUP(A39,'Ficha técnica - Prod processado'!E:L,4,0)="","",VLOOKUP(A39,'Ficha técnica - Prod processado'!E:L,4,0))</f>
        <v/>
      </c>
      <c r="I39" s="89">
        <f>VLOOKUP(A39,'Ficha técnica - Prod processado'!E:I,3,0)</f>
        <v>0</v>
      </c>
      <c r="J39" s="90">
        <f>VLOOKUP(A39,'Ficha técnica - Prod processado'!E:L,5,0)</f>
        <v>0</v>
      </c>
      <c r="K39" s="8" t="str">
        <f>VLOOKUP(A39,'Ficha técnica - Prod processado'!E:L,6,0)</f>
        <v/>
      </c>
    </row>
    <row r="40" spans="1:11" hidden="1" outlineLevel="1" x14ac:dyDescent="0.2">
      <c r="A40" s="6">
        <v>39</v>
      </c>
      <c r="B40" s="5" t="str">
        <f t="shared" si="0"/>
        <v>PP - 39</v>
      </c>
      <c r="E40" s="5" t="str">
        <f>IF(VLOOKUP(A40,'Ficha técnica - Prod processado'!$E:$F,2,0)="","",VLOOKUP(A40,'Ficha técnica - Prod processado'!$E:$F,2,0))</f>
        <v/>
      </c>
      <c r="H40" s="89" t="str">
        <f>IF(VLOOKUP(A40,'Ficha técnica - Prod processado'!E:L,4,0)="","",VLOOKUP(A40,'Ficha técnica - Prod processado'!E:L,4,0))</f>
        <v/>
      </c>
      <c r="I40" s="89">
        <f>VLOOKUP(A40,'Ficha técnica - Prod processado'!E:I,3,0)</f>
        <v>0</v>
      </c>
      <c r="J40" s="90">
        <f>VLOOKUP(A40,'Ficha técnica - Prod processado'!E:L,5,0)</f>
        <v>0</v>
      </c>
      <c r="K40" s="8" t="str">
        <f>VLOOKUP(A40,'Ficha técnica - Prod processado'!E:L,6,0)</f>
        <v/>
      </c>
    </row>
    <row r="41" spans="1:11" hidden="1" outlineLevel="1" x14ac:dyDescent="0.2">
      <c r="A41" s="6">
        <v>40</v>
      </c>
      <c r="B41" s="5" t="str">
        <f t="shared" si="0"/>
        <v>PP - 40</v>
      </c>
      <c r="E41" s="5" t="str">
        <f>IF(VLOOKUP(A41,'Ficha técnica - Prod processado'!$E:$F,2,0)="","",VLOOKUP(A41,'Ficha técnica - Prod processado'!$E:$F,2,0))</f>
        <v/>
      </c>
      <c r="H41" s="89" t="str">
        <f>IF(VLOOKUP(A41,'Ficha técnica - Prod processado'!E:L,4,0)="","",VLOOKUP(A41,'Ficha técnica - Prod processado'!E:L,4,0))</f>
        <v/>
      </c>
      <c r="I41" s="89">
        <f>VLOOKUP(A41,'Ficha técnica - Prod processado'!E:I,3,0)</f>
        <v>0</v>
      </c>
      <c r="J41" s="90">
        <f>VLOOKUP(A41,'Ficha técnica - Prod processado'!E:L,5,0)</f>
        <v>0</v>
      </c>
      <c r="K41" s="8" t="str">
        <f>VLOOKUP(A41,'Ficha técnica - Prod processado'!E:L,6,0)</f>
        <v/>
      </c>
    </row>
    <row r="42" spans="1:11" hidden="1" outlineLevel="1" x14ac:dyDescent="0.2">
      <c r="A42" s="6">
        <v>41</v>
      </c>
      <c r="B42" s="5" t="str">
        <f t="shared" si="0"/>
        <v>PP - 41</v>
      </c>
      <c r="E42" s="5" t="str">
        <f>IF(VLOOKUP(A42,'Ficha técnica - Prod processado'!$E:$F,2,0)="","",VLOOKUP(A42,'Ficha técnica - Prod processado'!$E:$F,2,0))</f>
        <v/>
      </c>
      <c r="H42" s="89" t="str">
        <f>IF(VLOOKUP(A42,'Ficha técnica - Prod processado'!E:L,4,0)="","",VLOOKUP(A42,'Ficha técnica - Prod processado'!E:L,4,0))</f>
        <v/>
      </c>
      <c r="I42" s="89">
        <f>VLOOKUP(A42,'Ficha técnica - Prod processado'!E:I,3,0)</f>
        <v>0</v>
      </c>
      <c r="J42" s="90">
        <f>VLOOKUP(A42,'Ficha técnica - Prod processado'!E:L,5,0)</f>
        <v>0</v>
      </c>
      <c r="K42" s="8" t="str">
        <f>VLOOKUP(A42,'Ficha técnica - Prod processado'!E:L,6,0)</f>
        <v/>
      </c>
    </row>
    <row r="43" spans="1:11" hidden="1" outlineLevel="1" x14ac:dyDescent="0.2">
      <c r="A43" s="6">
        <v>42</v>
      </c>
      <c r="B43" s="5" t="str">
        <f t="shared" si="0"/>
        <v>PP - 42</v>
      </c>
      <c r="E43" s="5" t="str">
        <f>IF(VLOOKUP(A43,'Ficha técnica - Prod processado'!$E:$F,2,0)="","",VLOOKUP(A43,'Ficha técnica - Prod processado'!$E:$F,2,0))</f>
        <v/>
      </c>
      <c r="H43" s="89" t="str">
        <f>IF(VLOOKUP(A43,'Ficha técnica - Prod processado'!E:L,4,0)="","",VLOOKUP(A43,'Ficha técnica - Prod processado'!E:L,4,0))</f>
        <v/>
      </c>
      <c r="I43" s="89">
        <f>VLOOKUP(A43,'Ficha técnica - Prod processado'!E:I,3,0)</f>
        <v>0</v>
      </c>
      <c r="J43" s="90">
        <f>VLOOKUP(A43,'Ficha técnica - Prod processado'!E:L,5,0)</f>
        <v>0</v>
      </c>
      <c r="K43" s="8" t="str">
        <f>VLOOKUP(A43,'Ficha técnica - Prod processado'!E:L,6,0)</f>
        <v/>
      </c>
    </row>
    <row r="44" spans="1:11" hidden="1" outlineLevel="1" x14ac:dyDescent="0.2">
      <c r="A44" s="6">
        <v>43</v>
      </c>
      <c r="B44" s="5" t="str">
        <f t="shared" si="0"/>
        <v>PP - 43</v>
      </c>
      <c r="E44" s="5" t="str">
        <f>IF(VLOOKUP(A44,'Ficha técnica - Prod processado'!$E:$F,2,0)="","",VLOOKUP(A44,'Ficha técnica - Prod processado'!$E:$F,2,0))</f>
        <v/>
      </c>
      <c r="H44" s="89" t="str">
        <f>IF(VLOOKUP(A44,'Ficha técnica - Prod processado'!E:L,4,0)="","",VLOOKUP(A44,'Ficha técnica - Prod processado'!E:L,4,0))</f>
        <v/>
      </c>
      <c r="I44" s="89">
        <f>VLOOKUP(A44,'Ficha técnica - Prod processado'!E:I,3,0)</f>
        <v>0</v>
      </c>
      <c r="J44" s="90">
        <f>VLOOKUP(A44,'Ficha técnica - Prod processado'!E:L,5,0)</f>
        <v>0</v>
      </c>
      <c r="K44" s="8" t="str">
        <f>VLOOKUP(A44,'Ficha técnica - Prod processado'!E:L,6,0)</f>
        <v/>
      </c>
    </row>
    <row r="45" spans="1:11" hidden="1" outlineLevel="1" x14ac:dyDescent="0.2">
      <c r="A45" s="6">
        <v>44</v>
      </c>
      <c r="B45" s="5" t="str">
        <f t="shared" si="0"/>
        <v>PP - 44</v>
      </c>
      <c r="E45" s="5" t="str">
        <f>IF(VLOOKUP(A45,'Ficha técnica - Prod processado'!$E:$F,2,0)="","",VLOOKUP(A45,'Ficha técnica - Prod processado'!$E:$F,2,0))</f>
        <v/>
      </c>
      <c r="H45" s="89" t="str">
        <f>IF(VLOOKUP(A45,'Ficha técnica - Prod processado'!E:L,4,0)="","",VLOOKUP(A45,'Ficha técnica - Prod processado'!E:L,4,0))</f>
        <v/>
      </c>
      <c r="I45" s="89">
        <f>VLOOKUP(A45,'Ficha técnica - Prod processado'!E:I,3,0)</f>
        <v>0</v>
      </c>
      <c r="J45" s="90">
        <f>VLOOKUP(A45,'Ficha técnica - Prod processado'!E:L,5,0)</f>
        <v>0</v>
      </c>
      <c r="K45" s="8" t="str">
        <f>VLOOKUP(A45,'Ficha técnica - Prod processado'!E:L,6,0)</f>
        <v/>
      </c>
    </row>
    <row r="46" spans="1:11" hidden="1" outlineLevel="1" x14ac:dyDescent="0.2">
      <c r="A46" s="6">
        <v>45</v>
      </c>
      <c r="B46" s="5" t="str">
        <f t="shared" si="0"/>
        <v>PP - 45</v>
      </c>
      <c r="E46" s="5" t="str">
        <f>IF(VLOOKUP(A46,'Ficha técnica - Prod processado'!$E:$F,2,0)="","",VLOOKUP(A46,'Ficha técnica - Prod processado'!$E:$F,2,0))</f>
        <v/>
      </c>
      <c r="H46" s="89" t="str">
        <f>IF(VLOOKUP(A46,'Ficha técnica - Prod processado'!E:L,4,0)="","",VLOOKUP(A46,'Ficha técnica - Prod processado'!E:L,4,0))</f>
        <v/>
      </c>
      <c r="I46" s="89">
        <f>VLOOKUP(A46,'Ficha técnica - Prod processado'!E:I,3,0)</f>
        <v>0</v>
      </c>
      <c r="J46" s="90">
        <f>VLOOKUP(A46,'Ficha técnica - Prod processado'!E:L,5,0)</f>
        <v>0</v>
      </c>
      <c r="K46" s="8" t="str">
        <f>VLOOKUP(A46,'Ficha técnica - Prod processado'!E:L,6,0)</f>
        <v/>
      </c>
    </row>
    <row r="47" spans="1:11" hidden="1" outlineLevel="1" x14ac:dyDescent="0.2">
      <c r="A47" s="6">
        <v>46</v>
      </c>
      <c r="B47" s="5" t="str">
        <f t="shared" si="0"/>
        <v>PP - 46</v>
      </c>
      <c r="E47" s="5" t="str">
        <f>IF(VLOOKUP(A47,'Ficha técnica - Prod processado'!$E:$F,2,0)="","",VLOOKUP(A47,'Ficha técnica - Prod processado'!$E:$F,2,0))</f>
        <v/>
      </c>
      <c r="H47" s="89" t="str">
        <f>IF(VLOOKUP(A47,'Ficha técnica - Prod processado'!E:L,4,0)="","",VLOOKUP(A47,'Ficha técnica - Prod processado'!E:L,4,0))</f>
        <v/>
      </c>
      <c r="I47" s="89">
        <f>VLOOKUP(A47,'Ficha técnica - Prod processado'!E:I,3,0)</f>
        <v>0</v>
      </c>
      <c r="J47" s="90">
        <f>VLOOKUP(A47,'Ficha técnica - Prod processado'!E:L,5,0)</f>
        <v>0</v>
      </c>
      <c r="K47" s="8" t="str">
        <f>VLOOKUP(A47,'Ficha técnica - Prod processado'!E:L,6,0)</f>
        <v/>
      </c>
    </row>
    <row r="48" spans="1:11" hidden="1" outlineLevel="1" x14ac:dyDescent="0.2">
      <c r="A48" s="6">
        <v>47</v>
      </c>
      <c r="B48" s="5" t="str">
        <f t="shared" si="0"/>
        <v>PP - 47</v>
      </c>
      <c r="E48" s="5" t="str">
        <f>IF(VLOOKUP(A48,'Ficha técnica - Prod processado'!$E:$F,2,0)="","",VLOOKUP(A48,'Ficha técnica - Prod processado'!$E:$F,2,0))</f>
        <v/>
      </c>
      <c r="H48" s="89" t="str">
        <f>IF(VLOOKUP(A48,'Ficha técnica - Prod processado'!E:L,4,0)="","",VLOOKUP(A48,'Ficha técnica - Prod processado'!E:L,4,0))</f>
        <v/>
      </c>
      <c r="I48" s="89">
        <f>VLOOKUP(A48,'Ficha técnica - Prod processado'!E:I,3,0)</f>
        <v>0</v>
      </c>
      <c r="J48" s="90">
        <f>VLOOKUP(A48,'Ficha técnica - Prod processado'!E:L,5,0)</f>
        <v>0</v>
      </c>
      <c r="K48" s="8" t="str">
        <f>VLOOKUP(A48,'Ficha técnica - Prod processado'!E:L,6,0)</f>
        <v/>
      </c>
    </row>
    <row r="49" spans="1:11" hidden="1" outlineLevel="1" x14ac:dyDescent="0.2">
      <c r="A49" s="6">
        <v>48</v>
      </c>
      <c r="B49" s="5" t="str">
        <f t="shared" si="0"/>
        <v>PP - 48</v>
      </c>
      <c r="E49" s="5" t="str">
        <f>IF(VLOOKUP(A49,'Ficha técnica - Prod processado'!$E:$F,2,0)="","",VLOOKUP(A49,'Ficha técnica - Prod processado'!$E:$F,2,0))</f>
        <v/>
      </c>
      <c r="H49" s="89" t="str">
        <f>IF(VLOOKUP(A49,'Ficha técnica - Prod processado'!E:L,4,0)="","",VLOOKUP(A49,'Ficha técnica - Prod processado'!E:L,4,0))</f>
        <v/>
      </c>
      <c r="I49" s="89">
        <f>VLOOKUP(A49,'Ficha técnica - Prod processado'!E:I,3,0)</f>
        <v>0</v>
      </c>
      <c r="J49" s="90">
        <f>VLOOKUP(A49,'Ficha técnica - Prod processado'!E:L,5,0)</f>
        <v>0</v>
      </c>
      <c r="K49" s="8" t="str">
        <f>VLOOKUP(A49,'Ficha técnica - Prod processado'!E:L,6,0)</f>
        <v/>
      </c>
    </row>
    <row r="50" spans="1:11" hidden="1" outlineLevel="1" x14ac:dyDescent="0.2">
      <c r="A50" s="6">
        <v>49</v>
      </c>
      <c r="B50" s="5" t="str">
        <f t="shared" si="0"/>
        <v>PP - 49</v>
      </c>
      <c r="E50" s="5" t="str">
        <f>IF(VLOOKUP(A50,'Ficha técnica - Prod processado'!$E:$F,2,0)="","",VLOOKUP(A50,'Ficha técnica - Prod processado'!$E:$F,2,0))</f>
        <v/>
      </c>
      <c r="H50" s="89" t="str">
        <f>IF(VLOOKUP(A50,'Ficha técnica - Prod processado'!E:L,4,0)="","",VLOOKUP(A50,'Ficha técnica - Prod processado'!E:L,4,0))</f>
        <v/>
      </c>
      <c r="I50" s="89">
        <f>VLOOKUP(A50,'Ficha técnica - Prod processado'!E:I,3,0)</f>
        <v>0</v>
      </c>
      <c r="J50" s="90">
        <f>VLOOKUP(A50,'Ficha técnica - Prod processado'!E:L,5,0)</f>
        <v>0</v>
      </c>
      <c r="K50" s="8" t="str">
        <f>VLOOKUP(A50,'Ficha técnica - Prod processado'!E:L,6,0)</f>
        <v/>
      </c>
    </row>
    <row r="51" spans="1:11" hidden="1" outlineLevel="1" x14ac:dyDescent="0.2">
      <c r="A51" s="6">
        <v>50</v>
      </c>
      <c r="B51" s="5" t="str">
        <f t="shared" si="0"/>
        <v>PP - 50</v>
      </c>
      <c r="E51" s="5" t="str">
        <f>IF(VLOOKUP(A51,'Ficha técnica - Prod processado'!$E:$F,2,0)="","",VLOOKUP(A51,'Ficha técnica - Prod processado'!$E:$F,2,0))</f>
        <v/>
      </c>
      <c r="H51" s="89" t="str">
        <f>IF(VLOOKUP(A51,'Ficha técnica - Prod processado'!E:L,4,0)="","",VLOOKUP(A51,'Ficha técnica - Prod processado'!E:L,4,0))</f>
        <v/>
      </c>
      <c r="I51" s="89">
        <f>VLOOKUP(A51,'Ficha técnica - Prod processado'!E:I,3,0)</f>
        <v>0</v>
      </c>
      <c r="J51" s="90">
        <f>VLOOKUP(A51,'Ficha técnica - Prod processado'!E:L,5,0)</f>
        <v>0</v>
      </c>
      <c r="K51" s="8" t="str">
        <f>VLOOKUP(A51,'Ficha técnica - Prod processado'!E:L,6,0)</f>
        <v/>
      </c>
    </row>
    <row r="52" spans="1:11" hidden="1" outlineLevel="1" x14ac:dyDescent="0.2">
      <c r="A52" s="6">
        <v>51</v>
      </c>
      <c r="B52" s="5" t="str">
        <f t="shared" si="0"/>
        <v>PP - 51</v>
      </c>
      <c r="E52" s="5" t="str">
        <f>IF(VLOOKUP(A52,'Ficha técnica - Prod processado'!$E:$F,2,0)="","",VLOOKUP(A52,'Ficha técnica - Prod processado'!$E:$F,2,0))</f>
        <v/>
      </c>
      <c r="H52" s="89" t="str">
        <f>IF(VLOOKUP(A52,'Ficha técnica - Prod processado'!E:L,4,0)="","",VLOOKUP(A52,'Ficha técnica - Prod processado'!E:L,4,0))</f>
        <v/>
      </c>
      <c r="I52" s="89">
        <f>VLOOKUP(A52,'Ficha técnica - Prod processado'!E:I,3,0)</f>
        <v>0</v>
      </c>
      <c r="J52" s="90">
        <f>VLOOKUP(A52,'Ficha técnica - Prod processado'!E:L,5,0)</f>
        <v>0</v>
      </c>
      <c r="K52" s="8" t="str">
        <f>VLOOKUP(A52,'Ficha técnica - Prod processado'!E:L,6,0)</f>
        <v/>
      </c>
    </row>
    <row r="53" spans="1:11" hidden="1" outlineLevel="1" x14ac:dyDescent="0.2">
      <c r="A53" s="6">
        <v>52</v>
      </c>
      <c r="B53" s="5" t="str">
        <f t="shared" si="0"/>
        <v>PP - 52</v>
      </c>
      <c r="E53" s="5" t="str">
        <f>IF(VLOOKUP(A53,'Ficha técnica - Prod processado'!$E:$F,2,0)="","",VLOOKUP(A53,'Ficha técnica - Prod processado'!$E:$F,2,0))</f>
        <v/>
      </c>
      <c r="H53" s="89" t="str">
        <f>IF(VLOOKUP(A53,'Ficha técnica - Prod processado'!E:L,4,0)="","",VLOOKUP(A53,'Ficha técnica - Prod processado'!E:L,4,0))</f>
        <v/>
      </c>
      <c r="I53" s="89">
        <f>VLOOKUP(A53,'Ficha técnica - Prod processado'!E:I,3,0)</f>
        <v>0</v>
      </c>
      <c r="J53" s="90">
        <f>VLOOKUP(A53,'Ficha técnica - Prod processado'!E:L,5,0)</f>
        <v>0</v>
      </c>
      <c r="K53" s="8" t="str">
        <f>VLOOKUP(A53,'Ficha técnica - Prod processado'!E:L,6,0)</f>
        <v/>
      </c>
    </row>
    <row r="54" spans="1:11" hidden="1" outlineLevel="1" x14ac:dyDescent="0.2">
      <c r="A54" s="6">
        <v>53</v>
      </c>
      <c r="B54" s="5" t="str">
        <f t="shared" si="0"/>
        <v>PP - 53</v>
      </c>
      <c r="E54" s="5" t="str">
        <f>IF(VLOOKUP(A54,'Ficha técnica - Prod processado'!$E:$F,2,0)="","",VLOOKUP(A54,'Ficha técnica - Prod processado'!$E:$F,2,0))</f>
        <v/>
      </c>
      <c r="H54" s="89" t="str">
        <f>IF(VLOOKUP(A54,'Ficha técnica - Prod processado'!E:L,4,0)="","",VLOOKUP(A54,'Ficha técnica - Prod processado'!E:L,4,0))</f>
        <v/>
      </c>
      <c r="I54" s="89">
        <f>VLOOKUP(A54,'Ficha técnica - Prod processado'!E:I,3,0)</f>
        <v>0</v>
      </c>
      <c r="J54" s="90">
        <f>VLOOKUP(A54,'Ficha técnica - Prod processado'!E:L,5,0)</f>
        <v>0</v>
      </c>
      <c r="K54" s="8" t="str">
        <f>VLOOKUP(A54,'Ficha técnica - Prod processado'!E:L,6,0)</f>
        <v/>
      </c>
    </row>
    <row r="55" spans="1:11" hidden="1" outlineLevel="1" x14ac:dyDescent="0.2">
      <c r="A55" s="6">
        <v>54</v>
      </c>
      <c r="B55" s="5" t="str">
        <f t="shared" si="0"/>
        <v>PP - 54</v>
      </c>
      <c r="E55" s="5" t="str">
        <f>IF(VLOOKUP(A55,'Ficha técnica - Prod processado'!$E:$F,2,0)="","",VLOOKUP(A55,'Ficha técnica - Prod processado'!$E:$F,2,0))</f>
        <v/>
      </c>
      <c r="H55" s="89" t="str">
        <f>IF(VLOOKUP(A55,'Ficha técnica - Prod processado'!E:L,4,0)="","",VLOOKUP(A55,'Ficha técnica - Prod processado'!E:L,4,0))</f>
        <v/>
      </c>
      <c r="I55" s="89">
        <f>VLOOKUP(A55,'Ficha técnica - Prod processado'!E:I,3,0)</f>
        <v>0</v>
      </c>
      <c r="J55" s="90">
        <f>VLOOKUP(A55,'Ficha técnica - Prod processado'!E:L,5,0)</f>
        <v>0</v>
      </c>
      <c r="K55" s="8" t="str">
        <f>VLOOKUP(A55,'Ficha técnica - Prod processado'!E:L,6,0)</f>
        <v/>
      </c>
    </row>
    <row r="56" spans="1:11" hidden="1" outlineLevel="1" x14ac:dyDescent="0.2">
      <c r="A56" s="6">
        <v>55</v>
      </c>
      <c r="B56" s="5" t="str">
        <f t="shared" si="0"/>
        <v>PP - 55</v>
      </c>
      <c r="E56" s="5" t="str">
        <f>IF(VLOOKUP(A56,'Ficha técnica - Prod processado'!$E:$F,2,0)="","",VLOOKUP(A56,'Ficha técnica - Prod processado'!$E:$F,2,0))</f>
        <v/>
      </c>
      <c r="H56" s="89" t="str">
        <f>IF(VLOOKUP(A56,'Ficha técnica - Prod processado'!E:L,4,0)="","",VLOOKUP(A56,'Ficha técnica - Prod processado'!E:L,4,0))</f>
        <v/>
      </c>
      <c r="I56" s="89">
        <f>VLOOKUP(A56,'Ficha técnica - Prod processado'!E:I,3,0)</f>
        <v>0</v>
      </c>
      <c r="J56" s="90">
        <f>VLOOKUP(A56,'Ficha técnica - Prod processado'!E:L,5,0)</f>
        <v>0</v>
      </c>
      <c r="K56" s="8" t="str">
        <f>VLOOKUP(A56,'Ficha técnica - Prod processado'!E:L,6,0)</f>
        <v/>
      </c>
    </row>
    <row r="57" spans="1:11" hidden="1" outlineLevel="1" x14ac:dyDescent="0.2">
      <c r="A57" s="6">
        <v>56</v>
      </c>
      <c r="B57" s="5" t="str">
        <f t="shared" si="0"/>
        <v>PP - 56</v>
      </c>
      <c r="E57" s="5" t="str">
        <f>IF(VLOOKUP(A57,'Ficha técnica - Prod processado'!$E:$F,2,0)="","",VLOOKUP(A57,'Ficha técnica - Prod processado'!$E:$F,2,0))</f>
        <v/>
      </c>
      <c r="H57" s="89" t="str">
        <f>IF(VLOOKUP(A57,'Ficha técnica - Prod processado'!E:L,4,0)="","",VLOOKUP(A57,'Ficha técnica - Prod processado'!E:L,4,0))</f>
        <v/>
      </c>
      <c r="I57" s="89">
        <f>VLOOKUP(A57,'Ficha técnica - Prod processado'!E:I,3,0)</f>
        <v>0</v>
      </c>
      <c r="J57" s="90">
        <f>VLOOKUP(A57,'Ficha técnica - Prod processado'!E:L,5,0)</f>
        <v>0</v>
      </c>
      <c r="K57" s="8" t="str">
        <f>VLOOKUP(A57,'Ficha técnica - Prod processado'!E:L,6,0)</f>
        <v/>
      </c>
    </row>
    <row r="58" spans="1:11" hidden="1" outlineLevel="1" x14ac:dyDescent="0.2">
      <c r="A58" s="6">
        <v>57</v>
      </c>
      <c r="B58" s="5" t="str">
        <f t="shared" si="0"/>
        <v>PP - 57</v>
      </c>
      <c r="E58" s="5" t="str">
        <f>IF(VLOOKUP(A58,'Ficha técnica - Prod processado'!$E:$F,2,0)="","",VLOOKUP(A58,'Ficha técnica - Prod processado'!$E:$F,2,0))</f>
        <v/>
      </c>
      <c r="H58" s="89" t="str">
        <f>IF(VLOOKUP(A58,'Ficha técnica - Prod processado'!E:L,4,0)="","",VLOOKUP(A58,'Ficha técnica - Prod processado'!E:L,4,0))</f>
        <v/>
      </c>
      <c r="I58" s="89">
        <f>VLOOKUP(A58,'Ficha técnica - Prod processado'!E:I,3,0)</f>
        <v>0</v>
      </c>
      <c r="J58" s="90">
        <f>VLOOKUP(A58,'Ficha técnica - Prod processado'!E:L,5,0)</f>
        <v>0</v>
      </c>
      <c r="K58" s="8" t="str">
        <f>VLOOKUP(A58,'Ficha técnica - Prod processado'!E:L,6,0)</f>
        <v/>
      </c>
    </row>
    <row r="59" spans="1:11" hidden="1" outlineLevel="1" x14ac:dyDescent="0.2">
      <c r="A59" s="6">
        <v>58</v>
      </c>
      <c r="B59" s="5" t="str">
        <f t="shared" si="0"/>
        <v>PP - 58</v>
      </c>
      <c r="E59" s="5" t="str">
        <f>IF(VLOOKUP(A59,'Ficha técnica - Prod processado'!$E:$F,2,0)="","",VLOOKUP(A59,'Ficha técnica - Prod processado'!$E:$F,2,0))</f>
        <v/>
      </c>
      <c r="H59" s="89" t="str">
        <f>IF(VLOOKUP(A59,'Ficha técnica - Prod processado'!E:L,4,0)="","",VLOOKUP(A59,'Ficha técnica - Prod processado'!E:L,4,0))</f>
        <v/>
      </c>
      <c r="I59" s="89">
        <f>VLOOKUP(A59,'Ficha técnica - Prod processado'!E:I,3,0)</f>
        <v>0</v>
      </c>
      <c r="J59" s="90">
        <f>VLOOKUP(A59,'Ficha técnica - Prod processado'!E:L,5,0)</f>
        <v>0</v>
      </c>
      <c r="K59" s="8" t="str">
        <f>VLOOKUP(A59,'Ficha técnica - Prod processado'!E:L,6,0)</f>
        <v/>
      </c>
    </row>
    <row r="60" spans="1:11" hidden="1" outlineLevel="1" x14ac:dyDescent="0.2">
      <c r="A60" s="6">
        <v>59</v>
      </c>
      <c r="B60" s="5" t="str">
        <f t="shared" si="0"/>
        <v>PP - 59</v>
      </c>
      <c r="E60" s="5" t="str">
        <f>IF(VLOOKUP(A60,'Ficha técnica - Prod processado'!$E:$F,2,0)="","",VLOOKUP(A60,'Ficha técnica - Prod processado'!$E:$F,2,0))</f>
        <v/>
      </c>
      <c r="H60" s="89" t="str">
        <f>IF(VLOOKUP(A60,'Ficha técnica - Prod processado'!E:L,4,0)="","",VLOOKUP(A60,'Ficha técnica - Prod processado'!E:L,4,0))</f>
        <v/>
      </c>
      <c r="I60" s="89">
        <f>VLOOKUP(A60,'Ficha técnica - Prod processado'!E:I,3,0)</f>
        <v>0</v>
      </c>
      <c r="J60" s="90">
        <f>VLOOKUP(A60,'Ficha técnica - Prod processado'!E:L,5,0)</f>
        <v>0</v>
      </c>
      <c r="K60" s="8" t="str">
        <f>VLOOKUP(A60,'Ficha técnica - Prod processado'!E:L,6,0)</f>
        <v/>
      </c>
    </row>
    <row r="61" spans="1:11" hidden="1" outlineLevel="1" x14ac:dyDescent="0.2">
      <c r="A61" s="6">
        <v>60</v>
      </c>
      <c r="B61" s="5" t="str">
        <f t="shared" si="0"/>
        <v>PP - 60</v>
      </c>
      <c r="E61" s="5" t="str">
        <f>IF(VLOOKUP(A61,'Ficha técnica - Prod processado'!$E:$F,2,0)="","",VLOOKUP(A61,'Ficha técnica - Prod processado'!$E:$F,2,0))</f>
        <v/>
      </c>
      <c r="H61" s="89" t="str">
        <f>IF(VLOOKUP(A61,'Ficha técnica - Prod processado'!E:L,4,0)="","",VLOOKUP(A61,'Ficha técnica - Prod processado'!E:L,4,0))</f>
        <v/>
      </c>
      <c r="I61" s="89">
        <f>VLOOKUP(A61,'Ficha técnica - Prod processado'!E:I,3,0)</f>
        <v>0</v>
      </c>
      <c r="J61" s="90">
        <f>VLOOKUP(A61,'Ficha técnica - Prod processado'!E:L,5,0)</f>
        <v>0</v>
      </c>
      <c r="K61" s="8" t="str">
        <f>VLOOKUP(A61,'Ficha técnica - Prod processado'!E:L,6,0)</f>
        <v/>
      </c>
    </row>
    <row r="62" spans="1:11" hidden="1" outlineLevel="1" x14ac:dyDescent="0.2">
      <c r="A62" s="6">
        <v>61</v>
      </c>
      <c r="B62" s="5" t="str">
        <f t="shared" si="0"/>
        <v>PP - 61</v>
      </c>
      <c r="E62" s="5" t="str">
        <f>IF(VLOOKUP(A62,'Ficha técnica - Prod processado'!$E:$F,2,0)="","",VLOOKUP(A62,'Ficha técnica - Prod processado'!$E:$F,2,0))</f>
        <v/>
      </c>
      <c r="H62" s="89" t="str">
        <f>IF(VLOOKUP(A62,'Ficha técnica - Prod processado'!E:L,4,0)="","",VLOOKUP(A62,'Ficha técnica - Prod processado'!E:L,4,0))</f>
        <v/>
      </c>
      <c r="I62" s="89">
        <f>VLOOKUP(A62,'Ficha técnica - Prod processado'!E:I,3,0)</f>
        <v>0</v>
      </c>
      <c r="J62" s="90">
        <f>VLOOKUP(A62,'Ficha técnica - Prod processado'!E:L,5,0)</f>
        <v>0</v>
      </c>
      <c r="K62" s="8" t="str">
        <f>VLOOKUP(A62,'Ficha técnica - Prod processado'!E:L,6,0)</f>
        <v/>
      </c>
    </row>
    <row r="63" spans="1:11" hidden="1" outlineLevel="1" x14ac:dyDescent="0.2">
      <c r="A63" s="6">
        <v>62</v>
      </c>
      <c r="B63" s="5" t="str">
        <f t="shared" si="0"/>
        <v>PP - 62</v>
      </c>
      <c r="E63" s="5" t="str">
        <f>IF(VLOOKUP(A63,'Ficha técnica - Prod processado'!$E:$F,2,0)="","",VLOOKUP(A63,'Ficha técnica - Prod processado'!$E:$F,2,0))</f>
        <v/>
      </c>
      <c r="H63" s="89" t="str">
        <f>IF(VLOOKUP(A63,'Ficha técnica - Prod processado'!E:L,4,0)="","",VLOOKUP(A63,'Ficha técnica - Prod processado'!E:L,4,0))</f>
        <v/>
      </c>
      <c r="I63" s="89">
        <f>VLOOKUP(A63,'Ficha técnica - Prod processado'!E:I,3,0)</f>
        <v>0</v>
      </c>
      <c r="J63" s="90">
        <f>VLOOKUP(A63,'Ficha técnica - Prod processado'!E:L,5,0)</f>
        <v>0</v>
      </c>
      <c r="K63" s="8" t="str">
        <f>VLOOKUP(A63,'Ficha técnica - Prod processado'!E:L,6,0)</f>
        <v/>
      </c>
    </row>
    <row r="64" spans="1:11" hidden="1" outlineLevel="1" x14ac:dyDescent="0.2">
      <c r="A64" s="6">
        <v>63</v>
      </c>
      <c r="B64" s="5" t="str">
        <f t="shared" si="0"/>
        <v>PP - 63</v>
      </c>
      <c r="E64" s="5" t="str">
        <f>IF(VLOOKUP(A64,'Ficha técnica - Prod processado'!$E:$F,2,0)="","",VLOOKUP(A64,'Ficha técnica - Prod processado'!$E:$F,2,0))</f>
        <v/>
      </c>
      <c r="H64" s="89" t="str">
        <f>IF(VLOOKUP(A64,'Ficha técnica - Prod processado'!E:L,4,0)="","",VLOOKUP(A64,'Ficha técnica - Prod processado'!E:L,4,0))</f>
        <v/>
      </c>
      <c r="I64" s="89">
        <f>VLOOKUP(A64,'Ficha técnica - Prod processado'!E:I,3,0)</f>
        <v>0</v>
      </c>
      <c r="J64" s="90">
        <f>VLOOKUP(A64,'Ficha técnica - Prod processado'!E:L,5,0)</f>
        <v>0</v>
      </c>
      <c r="K64" s="8" t="str">
        <f>VLOOKUP(A64,'Ficha técnica - Prod processado'!E:L,6,0)</f>
        <v/>
      </c>
    </row>
    <row r="65" spans="1:11" hidden="1" outlineLevel="1" x14ac:dyDescent="0.2">
      <c r="A65" s="6">
        <v>64</v>
      </c>
      <c r="B65" s="5" t="str">
        <f t="shared" si="0"/>
        <v>PP - 64</v>
      </c>
      <c r="E65" s="5" t="str">
        <f>IF(VLOOKUP(A65,'Ficha técnica - Prod processado'!$E:$F,2,0)="","",VLOOKUP(A65,'Ficha técnica - Prod processado'!$E:$F,2,0))</f>
        <v/>
      </c>
      <c r="H65" s="89" t="str">
        <f>IF(VLOOKUP(A65,'Ficha técnica - Prod processado'!E:L,4,0)="","",VLOOKUP(A65,'Ficha técnica - Prod processado'!E:L,4,0))</f>
        <v/>
      </c>
      <c r="I65" s="89">
        <f>VLOOKUP(A65,'Ficha técnica - Prod processado'!E:I,3,0)</f>
        <v>0</v>
      </c>
      <c r="J65" s="90">
        <f>VLOOKUP(A65,'Ficha técnica - Prod processado'!E:L,5,0)</f>
        <v>0</v>
      </c>
      <c r="K65" s="8" t="str">
        <f>VLOOKUP(A65,'Ficha técnica - Prod processado'!E:L,6,0)</f>
        <v/>
      </c>
    </row>
    <row r="66" spans="1:11" hidden="1" outlineLevel="1" x14ac:dyDescent="0.2">
      <c r="A66" s="6">
        <v>65</v>
      </c>
      <c r="B66" s="5" t="str">
        <f t="shared" si="0"/>
        <v>PP - 65</v>
      </c>
      <c r="E66" s="5" t="str">
        <f>IF(VLOOKUP(A66,'Ficha técnica - Prod processado'!$E:$F,2,0)="","",VLOOKUP(A66,'Ficha técnica - Prod processado'!$E:$F,2,0))</f>
        <v/>
      </c>
      <c r="H66" s="89" t="str">
        <f>IF(VLOOKUP(A66,'Ficha técnica - Prod processado'!E:L,4,0)="","",VLOOKUP(A66,'Ficha técnica - Prod processado'!E:L,4,0))</f>
        <v/>
      </c>
      <c r="I66" s="89">
        <f>VLOOKUP(A66,'Ficha técnica - Prod processado'!E:I,3,0)</f>
        <v>0</v>
      </c>
      <c r="J66" s="90">
        <f>VLOOKUP(A66,'Ficha técnica - Prod processado'!E:L,5,0)</f>
        <v>0</v>
      </c>
      <c r="K66" s="8" t="str">
        <f>VLOOKUP(A66,'Ficha técnica - Prod processado'!E:L,6,0)</f>
        <v/>
      </c>
    </row>
    <row r="67" spans="1:11" hidden="1" outlineLevel="1" x14ac:dyDescent="0.2">
      <c r="A67" s="6">
        <v>66</v>
      </c>
      <c r="B67" s="5" t="str">
        <f t="shared" ref="B67:B130" si="1">"PP - "&amp;A67</f>
        <v>PP - 66</v>
      </c>
      <c r="E67" s="5" t="str">
        <f>IF(VLOOKUP(A67,'Ficha técnica - Prod processado'!$E:$F,2,0)="","",VLOOKUP(A67,'Ficha técnica - Prod processado'!$E:$F,2,0))</f>
        <v/>
      </c>
      <c r="H67" s="89" t="str">
        <f>IF(VLOOKUP(A67,'Ficha técnica - Prod processado'!E:L,4,0)="","",VLOOKUP(A67,'Ficha técnica - Prod processado'!E:L,4,0))</f>
        <v/>
      </c>
      <c r="I67" s="89">
        <f>VLOOKUP(A67,'Ficha técnica - Prod processado'!E:I,3,0)</f>
        <v>0</v>
      </c>
      <c r="J67" s="90">
        <f>VLOOKUP(A67,'Ficha técnica - Prod processado'!E:L,5,0)</f>
        <v>0</v>
      </c>
      <c r="K67" s="8" t="str">
        <f>VLOOKUP(A67,'Ficha técnica - Prod processado'!E:L,6,0)</f>
        <v/>
      </c>
    </row>
    <row r="68" spans="1:11" hidden="1" outlineLevel="1" x14ac:dyDescent="0.2">
      <c r="A68" s="6">
        <v>67</v>
      </c>
      <c r="B68" s="5" t="str">
        <f t="shared" si="1"/>
        <v>PP - 67</v>
      </c>
      <c r="E68" s="5" t="str">
        <f>IF(VLOOKUP(A68,'Ficha técnica - Prod processado'!$E:$F,2,0)="","",VLOOKUP(A68,'Ficha técnica - Prod processado'!$E:$F,2,0))</f>
        <v/>
      </c>
      <c r="H68" s="89" t="str">
        <f>IF(VLOOKUP(A68,'Ficha técnica - Prod processado'!E:L,4,0)="","",VLOOKUP(A68,'Ficha técnica - Prod processado'!E:L,4,0))</f>
        <v/>
      </c>
      <c r="I68" s="89">
        <f>VLOOKUP(A68,'Ficha técnica - Prod processado'!E:I,3,0)</f>
        <v>0</v>
      </c>
      <c r="J68" s="90">
        <f>VLOOKUP(A68,'Ficha técnica - Prod processado'!E:L,5,0)</f>
        <v>0</v>
      </c>
      <c r="K68" s="8" t="str">
        <f>VLOOKUP(A68,'Ficha técnica - Prod processado'!E:L,6,0)</f>
        <v/>
      </c>
    </row>
    <row r="69" spans="1:11" hidden="1" outlineLevel="1" x14ac:dyDescent="0.2">
      <c r="A69" s="6">
        <v>68</v>
      </c>
      <c r="B69" s="5" t="str">
        <f t="shared" si="1"/>
        <v>PP - 68</v>
      </c>
      <c r="E69" s="5" t="str">
        <f>IF(VLOOKUP(A69,'Ficha técnica - Prod processado'!$E:$F,2,0)="","",VLOOKUP(A69,'Ficha técnica - Prod processado'!$E:$F,2,0))</f>
        <v/>
      </c>
      <c r="H69" s="89" t="str">
        <f>IF(VLOOKUP(A69,'Ficha técnica - Prod processado'!E:L,4,0)="","",VLOOKUP(A69,'Ficha técnica - Prod processado'!E:L,4,0))</f>
        <v/>
      </c>
      <c r="I69" s="89">
        <f>VLOOKUP(A69,'Ficha técnica - Prod processado'!E:I,3,0)</f>
        <v>0</v>
      </c>
      <c r="J69" s="90">
        <f>VLOOKUP(A69,'Ficha técnica - Prod processado'!E:L,5,0)</f>
        <v>0</v>
      </c>
      <c r="K69" s="8" t="str">
        <f>VLOOKUP(A69,'Ficha técnica - Prod processado'!E:L,6,0)</f>
        <v/>
      </c>
    </row>
    <row r="70" spans="1:11" hidden="1" outlineLevel="1" x14ac:dyDescent="0.2">
      <c r="A70" s="6">
        <v>69</v>
      </c>
      <c r="B70" s="5" t="str">
        <f t="shared" si="1"/>
        <v>PP - 69</v>
      </c>
      <c r="E70" s="5" t="str">
        <f>IF(VLOOKUP(A70,'Ficha técnica - Prod processado'!$E:$F,2,0)="","",VLOOKUP(A70,'Ficha técnica - Prod processado'!$E:$F,2,0))</f>
        <v/>
      </c>
      <c r="H70" s="89" t="str">
        <f>IF(VLOOKUP(A70,'Ficha técnica - Prod processado'!E:L,4,0)="","",VLOOKUP(A70,'Ficha técnica - Prod processado'!E:L,4,0))</f>
        <v/>
      </c>
      <c r="I70" s="89">
        <f>VLOOKUP(A70,'Ficha técnica - Prod processado'!E:I,3,0)</f>
        <v>0</v>
      </c>
      <c r="J70" s="90">
        <f>VLOOKUP(A70,'Ficha técnica - Prod processado'!E:L,5,0)</f>
        <v>0</v>
      </c>
      <c r="K70" s="8" t="str">
        <f>VLOOKUP(A70,'Ficha técnica - Prod processado'!E:L,6,0)</f>
        <v/>
      </c>
    </row>
    <row r="71" spans="1:11" hidden="1" outlineLevel="1" x14ac:dyDescent="0.2">
      <c r="A71" s="6">
        <v>70</v>
      </c>
      <c r="B71" s="5" t="str">
        <f t="shared" si="1"/>
        <v>PP - 70</v>
      </c>
      <c r="E71" s="5" t="str">
        <f>IF(VLOOKUP(A71,'Ficha técnica - Prod processado'!$E:$F,2,0)="","",VLOOKUP(A71,'Ficha técnica - Prod processado'!$E:$F,2,0))</f>
        <v/>
      </c>
      <c r="H71" s="89" t="str">
        <f>IF(VLOOKUP(A71,'Ficha técnica - Prod processado'!E:L,4,0)="","",VLOOKUP(A71,'Ficha técnica - Prod processado'!E:L,4,0))</f>
        <v/>
      </c>
      <c r="I71" s="89">
        <f>VLOOKUP(A71,'Ficha técnica - Prod processado'!E:I,3,0)</f>
        <v>0</v>
      </c>
      <c r="J71" s="90">
        <f>VLOOKUP(A71,'Ficha técnica - Prod processado'!E:L,5,0)</f>
        <v>0</v>
      </c>
      <c r="K71" s="8" t="str">
        <f>VLOOKUP(A71,'Ficha técnica - Prod processado'!E:L,6,0)</f>
        <v/>
      </c>
    </row>
    <row r="72" spans="1:11" hidden="1" outlineLevel="1" x14ac:dyDescent="0.2">
      <c r="A72" s="6">
        <v>71</v>
      </c>
      <c r="B72" s="5" t="str">
        <f t="shared" si="1"/>
        <v>PP - 71</v>
      </c>
      <c r="E72" s="5" t="str">
        <f>IF(VLOOKUP(A72,'Ficha técnica - Prod processado'!$E:$F,2,0)="","",VLOOKUP(A72,'Ficha técnica - Prod processado'!$E:$F,2,0))</f>
        <v/>
      </c>
      <c r="H72" s="89" t="str">
        <f>IF(VLOOKUP(A72,'Ficha técnica - Prod processado'!E:L,4,0)="","",VLOOKUP(A72,'Ficha técnica - Prod processado'!E:L,4,0))</f>
        <v/>
      </c>
      <c r="I72" s="89">
        <f>VLOOKUP(A72,'Ficha técnica - Prod processado'!E:I,3,0)</f>
        <v>0</v>
      </c>
      <c r="J72" s="90">
        <f>VLOOKUP(A72,'Ficha técnica - Prod processado'!E:L,5,0)</f>
        <v>0</v>
      </c>
      <c r="K72" s="8" t="str">
        <f>VLOOKUP(A72,'Ficha técnica - Prod processado'!E:L,6,0)</f>
        <v/>
      </c>
    </row>
    <row r="73" spans="1:11" hidden="1" outlineLevel="1" x14ac:dyDescent="0.2">
      <c r="A73" s="6">
        <v>72</v>
      </c>
      <c r="B73" s="5" t="str">
        <f t="shared" si="1"/>
        <v>PP - 72</v>
      </c>
      <c r="E73" s="5" t="str">
        <f>IF(VLOOKUP(A73,'Ficha técnica - Prod processado'!$E:$F,2,0)="","",VLOOKUP(A73,'Ficha técnica - Prod processado'!$E:$F,2,0))</f>
        <v/>
      </c>
      <c r="H73" s="89" t="str">
        <f>IF(VLOOKUP(A73,'Ficha técnica - Prod processado'!E:L,4,0)="","",VLOOKUP(A73,'Ficha técnica - Prod processado'!E:L,4,0))</f>
        <v/>
      </c>
      <c r="I73" s="89">
        <f>VLOOKUP(A73,'Ficha técnica - Prod processado'!E:I,3,0)</f>
        <v>0</v>
      </c>
      <c r="J73" s="90">
        <f>VLOOKUP(A73,'Ficha técnica - Prod processado'!E:L,5,0)</f>
        <v>0</v>
      </c>
      <c r="K73" s="8" t="str">
        <f>VLOOKUP(A73,'Ficha técnica - Prod processado'!E:L,6,0)</f>
        <v/>
      </c>
    </row>
    <row r="74" spans="1:11" hidden="1" outlineLevel="1" x14ac:dyDescent="0.2">
      <c r="A74" s="6">
        <v>73</v>
      </c>
      <c r="B74" s="5" t="str">
        <f t="shared" si="1"/>
        <v>PP - 73</v>
      </c>
      <c r="E74" s="5" t="str">
        <f>IF(VLOOKUP(A74,'Ficha técnica - Prod processado'!$E:$F,2,0)="","",VLOOKUP(A74,'Ficha técnica - Prod processado'!$E:$F,2,0))</f>
        <v/>
      </c>
      <c r="H74" s="89" t="str">
        <f>IF(VLOOKUP(A74,'Ficha técnica - Prod processado'!E:L,4,0)="","",VLOOKUP(A74,'Ficha técnica - Prod processado'!E:L,4,0))</f>
        <v/>
      </c>
      <c r="I74" s="89">
        <f>VLOOKUP(A74,'Ficha técnica - Prod processado'!E:I,3,0)</f>
        <v>0</v>
      </c>
      <c r="J74" s="90">
        <f>VLOOKUP(A74,'Ficha técnica - Prod processado'!E:L,5,0)</f>
        <v>0</v>
      </c>
      <c r="K74" s="8" t="str">
        <f>VLOOKUP(A74,'Ficha técnica - Prod processado'!E:L,6,0)</f>
        <v/>
      </c>
    </row>
    <row r="75" spans="1:11" hidden="1" outlineLevel="1" x14ac:dyDescent="0.2">
      <c r="A75" s="6">
        <v>74</v>
      </c>
      <c r="B75" s="5" t="str">
        <f t="shared" si="1"/>
        <v>PP - 74</v>
      </c>
      <c r="E75" s="5" t="str">
        <f>IF(VLOOKUP(A75,'Ficha técnica - Prod processado'!$E:$F,2,0)="","",VLOOKUP(A75,'Ficha técnica - Prod processado'!$E:$F,2,0))</f>
        <v/>
      </c>
      <c r="H75" s="89" t="str">
        <f>IF(VLOOKUP(A75,'Ficha técnica - Prod processado'!E:L,4,0)="","",VLOOKUP(A75,'Ficha técnica - Prod processado'!E:L,4,0))</f>
        <v/>
      </c>
      <c r="I75" s="89">
        <f>VLOOKUP(A75,'Ficha técnica - Prod processado'!E:I,3,0)</f>
        <v>0</v>
      </c>
      <c r="J75" s="90">
        <f>VLOOKUP(A75,'Ficha técnica - Prod processado'!E:L,5,0)</f>
        <v>0</v>
      </c>
      <c r="K75" s="8" t="str">
        <f>VLOOKUP(A75,'Ficha técnica - Prod processado'!E:L,6,0)</f>
        <v/>
      </c>
    </row>
    <row r="76" spans="1:11" hidden="1" outlineLevel="1" x14ac:dyDescent="0.2">
      <c r="A76" s="6">
        <v>75</v>
      </c>
      <c r="B76" s="5" t="str">
        <f t="shared" si="1"/>
        <v>PP - 75</v>
      </c>
      <c r="E76" s="5" t="str">
        <f>IF(VLOOKUP(A76,'Ficha técnica - Prod processado'!$E:$F,2,0)="","",VLOOKUP(A76,'Ficha técnica - Prod processado'!$E:$F,2,0))</f>
        <v/>
      </c>
      <c r="H76" s="89" t="str">
        <f>IF(VLOOKUP(A76,'Ficha técnica - Prod processado'!E:L,4,0)="","",VLOOKUP(A76,'Ficha técnica - Prod processado'!E:L,4,0))</f>
        <v/>
      </c>
      <c r="I76" s="89">
        <f>VLOOKUP(A76,'Ficha técnica - Prod processado'!E:I,3,0)</f>
        <v>0</v>
      </c>
      <c r="J76" s="90">
        <f>VLOOKUP(A76,'Ficha técnica - Prod processado'!E:L,5,0)</f>
        <v>0</v>
      </c>
      <c r="K76" s="8" t="str">
        <f>VLOOKUP(A76,'Ficha técnica - Prod processado'!E:L,6,0)</f>
        <v/>
      </c>
    </row>
    <row r="77" spans="1:11" hidden="1" outlineLevel="1" x14ac:dyDescent="0.2">
      <c r="A77" s="6">
        <v>76</v>
      </c>
      <c r="B77" s="5" t="str">
        <f t="shared" si="1"/>
        <v>PP - 76</v>
      </c>
      <c r="E77" s="5" t="str">
        <f>IF(VLOOKUP(A77,'Ficha técnica - Prod processado'!$E:$F,2,0)="","",VLOOKUP(A77,'Ficha técnica - Prod processado'!$E:$F,2,0))</f>
        <v/>
      </c>
      <c r="H77" s="89" t="str">
        <f>IF(VLOOKUP(A77,'Ficha técnica - Prod processado'!E:L,4,0)="","",VLOOKUP(A77,'Ficha técnica - Prod processado'!E:L,4,0))</f>
        <v/>
      </c>
      <c r="I77" s="89">
        <f>VLOOKUP(A77,'Ficha técnica - Prod processado'!E:I,3,0)</f>
        <v>0</v>
      </c>
      <c r="J77" s="90">
        <f>VLOOKUP(A77,'Ficha técnica - Prod processado'!E:L,5,0)</f>
        <v>0</v>
      </c>
      <c r="K77" s="8" t="str">
        <f>VLOOKUP(A77,'Ficha técnica - Prod processado'!E:L,6,0)</f>
        <v/>
      </c>
    </row>
    <row r="78" spans="1:11" hidden="1" outlineLevel="1" x14ac:dyDescent="0.2">
      <c r="A78" s="6">
        <v>77</v>
      </c>
      <c r="B78" s="5" t="str">
        <f t="shared" si="1"/>
        <v>PP - 77</v>
      </c>
      <c r="E78" s="5" t="str">
        <f>IF(VLOOKUP(A78,'Ficha técnica - Prod processado'!$E:$F,2,0)="","",VLOOKUP(A78,'Ficha técnica - Prod processado'!$E:$F,2,0))</f>
        <v/>
      </c>
      <c r="H78" s="89" t="str">
        <f>IF(VLOOKUP(A78,'Ficha técnica - Prod processado'!E:L,4,0)="","",VLOOKUP(A78,'Ficha técnica - Prod processado'!E:L,4,0))</f>
        <v/>
      </c>
      <c r="I78" s="89">
        <f>VLOOKUP(A78,'Ficha técnica - Prod processado'!E:I,3,0)</f>
        <v>0</v>
      </c>
      <c r="J78" s="90">
        <f>VLOOKUP(A78,'Ficha técnica - Prod processado'!E:L,5,0)</f>
        <v>0</v>
      </c>
      <c r="K78" s="8" t="str">
        <f>VLOOKUP(A78,'Ficha técnica - Prod processado'!E:L,6,0)</f>
        <v/>
      </c>
    </row>
    <row r="79" spans="1:11" hidden="1" outlineLevel="1" x14ac:dyDescent="0.2">
      <c r="A79" s="6">
        <v>78</v>
      </c>
      <c r="B79" s="5" t="str">
        <f t="shared" si="1"/>
        <v>PP - 78</v>
      </c>
      <c r="E79" s="5" t="str">
        <f>IF(VLOOKUP(A79,'Ficha técnica - Prod processado'!$E:$F,2,0)="","",VLOOKUP(A79,'Ficha técnica - Prod processado'!$E:$F,2,0))</f>
        <v/>
      </c>
      <c r="H79" s="89" t="str">
        <f>IF(VLOOKUP(A79,'Ficha técnica - Prod processado'!E:L,4,0)="","",VLOOKUP(A79,'Ficha técnica - Prod processado'!E:L,4,0))</f>
        <v/>
      </c>
      <c r="I79" s="89">
        <f>VLOOKUP(A79,'Ficha técnica - Prod processado'!E:I,3,0)</f>
        <v>0</v>
      </c>
      <c r="J79" s="90">
        <f>VLOOKUP(A79,'Ficha técnica - Prod processado'!E:L,5,0)</f>
        <v>0</v>
      </c>
      <c r="K79" s="8" t="str">
        <f>VLOOKUP(A79,'Ficha técnica - Prod processado'!E:L,6,0)</f>
        <v/>
      </c>
    </row>
    <row r="80" spans="1:11" hidden="1" outlineLevel="1" x14ac:dyDescent="0.2">
      <c r="A80" s="6">
        <v>79</v>
      </c>
      <c r="B80" s="5" t="str">
        <f t="shared" si="1"/>
        <v>PP - 79</v>
      </c>
      <c r="E80" s="5" t="str">
        <f>IF(VLOOKUP(A80,'Ficha técnica - Prod processado'!$E:$F,2,0)="","",VLOOKUP(A80,'Ficha técnica - Prod processado'!$E:$F,2,0))</f>
        <v/>
      </c>
      <c r="H80" s="89" t="str">
        <f>IF(VLOOKUP(A80,'Ficha técnica - Prod processado'!E:L,4,0)="","",VLOOKUP(A80,'Ficha técnica - Prod processado'!E:L,4,0))</f>
        <v/>
      </c>
      <c r="I80" s="89">
        <f>VLOOKUP(A80,'Ficha técnica - Prod processado'!E:I,3,0)</f>
        <v>0</v>
      </c>
      <c r="J80" s="90">
        <f>VLOOKUP(A80,'Ficha técnica - Prod processado'!E:L,5,0)</f>
        <v>0</v>
      </c>
      <c r="K80" s="8" t="str">
        <f>VLOOKUP(A80,'Ficha técnica - Prod processado'!E:L,6,0)</f>
        <v/>
      </c>
    </row>
    <row r="81" spans="1:11" hidden="1" outlineLevel="1" x14ac:dyDescent="0.2">
      <c r="A81" s="6">
        <v>80</v>
      </c>
      <c r="B81" s="5" t="str">
        <f t="shared" si="1"/>
        <v>PP - 80</v>
      </c>
      <c r="E81" s="5" t="str">
        <f>IF(VLOOKUP(A81,'Ficha técnica - Prod processado'!$E:$F,2,0)="","",VLOOKUP(A81,'Ficha técnica - Prod processado'!$E:$F,2,0))</f>
        <v/>
      </c>
      <c r="H81" s="89" t="str">
        <f>IF(VLOOKUP(A81,'Ficha técnica - Prod processado'!E:L,4,0)="","",VLOOKUP(A81,'Ficha técnica - Prod processado'!E:L,4,0))</f>
        <v/>
      </c>
      <c r="I81" s="89">
        <f>VLOOKUP(A81,'Ficha técnica - Prod processado'!E:I,3,0)</f>
        <v>0</v>
      </c>
      <c r="J81" s="90">
        <f>VLOOKUP(A81,'Ficha técnica - Prod processado'!E:L,5,0)</f>
        <v>0</v>
      </c>
      <c r="K81" s="8" t="str">
        <f>VLOOKUP(A81,'Ficha técnica - Prod processado'!E:L,6,0)</f>
        <v/>
      </c>
    </row>
    <row r="82" spans="1:11" hidden="1" outlineLevel="1" x14ac:dyDescent="0.2">
      <c r="A82" s="6">
        <v>81</v>
      </c>
      <c r="B82" s="5" t="str">
        <f t="shared" si="1"/>
        <v>PP - 81</v>
      </c>
      <c r="E82" s="5" t="str">
        <f>IF(VLOOKUP(A82,'Ficha técnica - Prod processado'!$E:$F,2,0)="","",VLOOKUP(A82,'Ficha técnica - Prod processado'!$E:$F,2,0))</f>
        <v/>
      </c>
      <c r="H82" s="89" t="str">
        <f>IF(VLOOKUP(A82,'Ficha técnica - Prod processado'!E:L,4,0)="","",VLOOKUP(A82,'Ficha técnica - Prod processado'!E:L,4,0))</f>
        <v/>
      </c>
      <c r="I82" s="89">
        <f>VLOOKUP(A82,'Ficha técnica - Prod processado'!E:I,3,0)</f>
        <v>0</v>
      </c>
      <c r="J82" s="90">
        <f>VLOOKUP(A82,'Ficha técnica - Prod processado'!E:L,5,0)</f>
        <v>0</v>
      </c>
      <c r="K82" s="8" t="str">
        <f>VLOOKUP(A82,'Ficha técnica - Prod processado'!E:L,6,0)</f>
        <v/>
      </c>
    </row>
    <row r="83" spans="1:11" hidden="1" outlineLevel="1" x14ac:dyDescent="0.2">
      <c r="A83" s="6">
        <v>82</v>
      </c>
      <c r="B83" s="5" t="str">
        <f t="shared" si="1"/>
        <v>PP - 82</v>
      </c>
      <c r="E83" s="5" t="str">
        <f>IF(VLOOKUP(A83,'Ficha técnica - Prod processado'!$E:$F,2,0)="","",VLOOKUP(A83,'Ficha técnica - Prod processado'!$E:$F,2,0))</f>
        <v/>
      </c>
      <c r="H83" s="89" t="str">
        <f>IF(VLOOKUP(A83,'Ficha técnica - Prod processado'!E:L,4,0)="","",VLOOKUP(A83,'Ficha técnica - Prod processado'!E:L,4,0))</f>
        <v/>
      </c>
      <c r="I83" s="89">
        <f>VLOOKUP(A83,'Ficha técnica - Prod processado'!E:I,3,0)</f>
        <v>0</v>
      </c>
      <c r="J83" s="90">
        <f>VLOOKUP(A83,'Ficha técnica - Prod processado'!E:L,5,0)</f>
        <v>0</v>
      </c>
      <c r="K83" s="8" t="str">
        <f>VLOOKUP(A83,'Ficha técnica - Prod processado'!E:L,6,0)</f>
        <v/>
      </c>
    </row>
    <row r="84" spans="1:11" hidden="1" outlineLevel="1" x14ac:dyDescent="0.2">
      <c r="A84" s="6">
        <v>83</v>
      </c>
      <c r="B84" s="5" t="str">
        <f t="shared" si="1"/>
        <v>PP - 83</v>
      </c>
      <c r="E84" s="5" t="str">
        <f>IF(VLOOKUP(A84,'Ficha técnica - Prod processado'!$E:$F,2,0)="","",VLOOKUP(A84,'Ficha técnica - Prod processado'!$E:$F,2,0))</f>
        <v/>
      </c>
      <c r="H84" s="89" t="str">
        <f>IF(VLOOKUP(A84,'Ficha técnica - Prod processado'!E:L,4,0)="","",VLOOKUP(A84,'Ficha técnica - Prod processado'!E:L,4,0))</f>
        <v/>
      </c>
      <c r="I84" s="89">
        <f>VLOOKUP(A84,'Ficha técnica - Prod processado'!E:I,3,0)</f>
        <v>0</v>
      </c>
      <c r="J84" s="90">
        <f>VLOOKUP(A84,'Ficha técnica - Prod processado'!E:L,5,0)</f>
        <v>0</v>
      </c>
      <c r="K84" s="8" t="str">
        <f>VLOOKUP(A84,'Ficha técnica - Prod processado'!E:L,6,0)</f>
        <v/>
      </c>
    </row>
    <row r="85" spans="1:11" hidden="1" outlineLevel="1" x14ac:dyDescent="0.2">
      <c r="A85" s="6">
        <v>84</v>
      </c>
      <c r="B85" s="5" t="str">
        <f t="shared" si="1"/>
        <v>PP - 84</v>
      </c>
      <c r="E85" s="5" t="str">
        <f>IF(VLOOKUP(A85,'Ficha técnica - Prod processado'!$E:$F,2,0)="","",VLOOKUP(A85,'Ficha técnica - Prod processado'!$E:$F,2,0))</f>
        <v/>
      </c>
      <c r="H85" s="89" t="str">
        <f>IF(VLOOKUP(A85,'Ficha técnica - Prod processado'!E:L,4,0)="","",VLOOKUP(A85,'Ficha técnica - Prod processado'!E:L,4,0))</f>
        <v/>
      </c>
      <c r="I85" s="89">
        <f>VLOOKUP(A85,'Ficha técnica - Prod processado'!E:I,3,0)</f>
        <v>0</v>
      </c>
      <c r="J85" s="90">
        <f>VLOOKUP(A85,'Ficha técnica - Prod processado'!E:L,5,0)</f>
        <v>0</v>
      </c>
      <c r="K85" s="8" t="str">
        <f>VLOOKUP(A85,'Ficha técnica - Prod processado'!E:L,6,0)</f>
        <v/>
      </c>
    </row>
    <row r="86" spans="1:11" hidden="1" outlineLevel="1" x14ac:dyDescent="0.2">
      <c r="A86" s="6">
        <v>85</v>
      </c>
      <c r="B86" s="5" t="str">
        <f t="shared" si="1"/>
        <v>PP - 85</v>
      </c>
      <c r="E86" s="5" t="str">
        <f>IF(VLOOKUP(A86,'Ficha técnica - Prod processado'!$E:$F,2,0)="","",VLOOKUP(A86,'Ficha técnica - Prod processado'!$E:$F,2,0))</f>
        <v/>
      </c>
      <c r="H86" s="89" t="str">
        <f>IF(VLOOKUP(A86,'Ficha técnica - Prod processado'!E:L,4,0)="","",VLOOKUP(A86,'Ficha técnica - Prod processado'!E:L,4,0))</f>
        <v/>
      </c>
      <c r="I86" s="89">
        <f>VLOOKUP(A86,'Ficha técnica - Prod processado'!E:I,3,0)</f>
        <v>0</v>
      </c>
      <c r="J86" s="90">
        <f>VLOOKUP(A86,'Ficha técnica - Prod processado'!E:L,5,0)</f>
        <v>0</v>
      </c>
      <c r="K86" s="8" t="str">
        <f>VLOOKUP(A86,'Ficha técnica - Prod processado'!E:L,6,0)</f>
        <v/>
      </c>
    </row>
    <row r="87" spans="1:11" hidden="1" outlineLevel="1" x14ac:dyDescent="0.2">
      <c r="A87" s="6">
        <v>86</v>
      </c>
      <c r="B87" s="5" t="str">
        <f t="shared" si="1"/>
        <v>PP - 86</v>
      </c>
      <c r="E87" s="5" t="str">
        <f>IF(VLOOKUP(A87,'Ficha técnica - Prod processado'!$E:$F,2,0)="","",VLOOKUP(A87,'Ficha técnica - Prod processado'!$E:$F,2,0))</f>
        <v/>
      </c>
      <c r="H87" s="89" t="str">
        <f>IF(VLOOKUP(A87,'Ficha técnica - Prod processado'!E:L,4,0)="","",VLOOKUP(A87,'Ficha técnica - Prod processado'!E:L,4,0))</f>
        <v/>
      </c>
      <c r="I87" s="89">
        <f>VLOOKUP(A87,'Ficha técnica - Prod processado'!E:I,3,0)</f>
        <v>0</v>
      </c>
      <c r="J87" s="90">
        <f>VLOOKUP(A87,'Ficha técnica - Prod processado'!E:L,5,0)</f>
        <v>0</v>
      </c>
      <c r="K87" s="8" t="str">
        <f>VLOOKUP(A87,'Ficha técnica - Prod processado'!E:L,6,0)</f>
        <v/>
      </c>
    </row>
    <row r="88" spans="1:11" hidden="1" outlineLevel="1" x14ac:dyDescent="0.2">
      <c r="A88" s="6">
        <v>87</v>
      </c>
      <c r="B88" s="5" t="str">
        <f t="shared" si="1"/>
        <v>PP - 87</v>
      </c>
      <c r="E88" s="5" t="str">
        <f>IF(VLOOKUP(A88,'Ficha técnica - Prod processado'!$E:$F,2,0)="","",VLOOKUP(A88,'Ficha técnica - Prod processado'!$E:$F,2,0))</f>
        <v/>
      </c>
      <c r="H88" s="89" t="str">
        <f>IF(VLOOKUP(A88,'Ficha técnica - Prod processado'!E:L,4,0)="","",VLOOKUP(A88,'Ficha técnica - Prod processado'!E:L,4,0))</f>
        <v/>
      </c>
      <c r="I88" s="89">
        <f>VLOOKUP(A88,'Ficha técnica - Prod processado'!E:I,3,0)</f>
        <v>0</v>
      </c>
      <c r="J88" s="90">
        <f>VLOOKUP(A88,'Ficha técnica - Prod processado'!E:L,5,0)</f>
        <v>0</v>
      </c>
      <c r="K88" s="8" t="str">
        <f>VLOOKUP(A88,'Ficha técnica - Prod processado'!E:L,6,0)</f>
        <v/>
      </c>
    </row>
    <row r="89" spans="1:11" hidden="1" outlineLevel="1" x14ac:dyDescent="0.2">
      <c r="A89" s="6">
        <v>88</v>
      </c>
      <c r="B89" s="5" t="str">
        <f t="shared" si="1"/>
        <v>PP - 88</v>
      </c>
      <c r="E89" s="5" t="str">
        <f>IF(VLOOKUP(A89,'Ficha técnica - Prod processado'!$E:$F,2,0)="","",VLOOKUP(A89,'Ficha técnica - Prod processado'!$E:$F,2,0))</f>
        <v/>
      </c>
      <c r="H89" s="89" t="str">
        <f>IF(VLOOKUP(A89,'Ficha técnica - Prod processado'!E:L,4,0)="","",VLOOKUP(A89,'Ficha técnica - Prod processado'!E:L,4,0))</f>
        <v/>
      </c>
      <c r="I89" s="89">
        <f>VLOOKUP(A89,'Ficha técnica - Prod processado'!E:I,3,0)</f>
        <v>0</v>
      </c>
      <c r="J89" s="90">
        <f>VLOOKUP(A89,'Ficha técnica - Prod processado'!E:L,5,0)</f>
        <v>0</v>
      </c>
      <c r="K89" s="8" t="str">
        <f>VLOOKUP(A89,'Ficha técnica - Prod processado'!E:L,6,0)</f>
        <v/>
      </c>
    </row>
    <row r="90" spans="1:11" hidden="1" outlineLevel="1" x14ac:dyDescent="0.2">
      <c r="A90" s="6">
        <v>89</v>
      </c>
      <c r="B90" s="5" t="str">
        <f t="shared" si="1"/>
        <v>PP - 89</v>
      </c>
      <c r="E90" s="5" t="str">
        <f>IF(VLOOKUP(A90,'Ficha técnica - Prod processado'!$E:$F,2,0)="","",VLOOKUP(A90,'Ficha técnica - Prod processado'!$E:$F,2,0))</f>
        <v/>
      </c>
      <c r="H90" s="89" t="str">
        <f>IF(VLOOKUP(A90,'Ficha técnica - Prod processado'!E:L,4,0)="","",VLOOKUP(A90,'Ficha técnica - Prod processado'!E:L,4,0))</f>
        <v/>
      </c>
      <c r="I90" s="89">
        <f>VLOOKUP(A90,'Ficha técnica - Prod processado'!E:I,3,0)</f>
        <v>0</v>
      </c>
      <c r="J90" s="90">
        <f>VLOOKUP(A90,'Ficha técnica - Prod processado'!E:L,5,0)</f>
        <v>0</v>
      </c>
      <c r="K90" s="8" t="str">
        <f>VLOOKUP(A90,'Ficha técnica - Prod processado'!E:L,6,0)</f>
        <v/>
      </c>
    </row>
    <row r="91" spans="1:11" hidden="1" outlineLevel="1" x14ac:dyDescent="0.2">
      <c r="A91" s="6">
        <v>90</v>
      </c>
      <c r="B91" s="5" t="str">
        <f t="shared" si="1"/>
        <v>PP - 90</v>
      </c>
      <c r="E91" s="5" t="str">
        <f>IF(VLOOKUP(A91,'Ficha técnica - Prod processado'!$E:$F,2,0)="","",VLOOKUP(A91,'Ficha técnica - Prod processado'!$E:$F,2,0))</f>
        <v/>
      </c>
      <c r="H91" s="89" t="str">
        <f>IF(VLOOKUP(A91,'Ficha técnica - Prod processado'!E:L,4,0)="","",VLOOKUP(A91,'Ficha técnica - Prod processado'!E:L,4,0))</f>
        <v/>
      </c>
      <c r="I91" s="89">
        <f>VLOOKUP(A91,'Ficha técnica - Prod processado'!E:I,3,0)</f>
        <v>0</v>
      </c>
      <c r="J91" s="90">
        <f>VLOOKUP(A91,'Ficha técnica - Prod processado'!E:L,5,0)</f>
        <v>0</v>
      </c>
      <c r="K91" s="8" t="str">
        <f>VLOOKUP(A91,'Ficha técnica - Prod processado'!E:L,6,0)</f>
        <v/>
      </c>
    </row>
    <row r="92" spans="1:11" hidden="1" outlineLevel="1" x14ac:dyDescent="0.2">
      <c r="A92" s="6">
        <v>91</v>
      </c>
      <c r="B92" s="5" t="str">
        <f t="shared" si="1"/>
        <v>PP - 91</v>
      </c>
      <c r="E92" s="5" t="str">
        <f>IF(VLOOKUP(A92,'Ficha técnica - Prod processado'!$E:$F,2,0)="","",VLOOKUP(A92,'Ficha técnica - Prod processado'!$E:$F,2,0))</f>
        <v/>
      </c>
      <c r="H92" s="89" t="str">
        <f>IF(VLOOKUP(A92,'Ficha técnica - Prod processado'!E:L,4,0)="","",VLOOKUP(A92,'Ficha técnica - Prod processado'!E:L,4,0))</f>
        <v/>
      </c>
      <c r="I92" s="89">
        <f>VLOOKUP(A92,'Ficha técnica - Prod processado'!E:I,3,0)</f>
        <v>0</v>
      </c>
      <c r="J92" s="90">
        <f>VLOOKUP(A92,'Ficha técnica - Prod processado'!E:L,5,0)</f>
        <v>0</v>
      </c>
      <c r="K92" s="8" t="str">
        <f>VLOOKUP(A92,'Ficha técnica - Prod processado'!E:L,6,0)</f>
        <v/>
      </c>
    </row>
    <row r="93" spans="1:11" hidden="1" outlineLevel="1" x14ac:dyDescent="0.2">
      <c r="A93" s="6">
        <v>92</v>
      </c>
      <c r="B93" s="5" t="str">
        <f t="shared" si="1"/>
        <v>PP - 92</v>
      </c>
      <c r="E93" s="5" t="str">
        <f>IF(VLOOKUP(A93,'Ficha técnica - Prod processado'!$E:$F,2,0)="","",VLOOKUP(A93,'Ficha técnica - Prod processado'!$E:$F,2,0))</f>
        <v/>
      </c>
      <c r="H93" s="89" t="str">
        <f>IF(VLOOKUP(A93,'Ficha técnica - Prod processado'!E:L,4,0)="","",VLOOKUP(A93,'Ficha técnica - Prod processado'!E:L,4,0))</f>
        <v/>
      </c>
      <c r="I93" s="89">
        <f>VLOOKUP(A93,'Ficha técnica - Prod processado'!E:I,3,0)</f>
        <v>0</v>
      </c>
      <c r="J93" s="90">
        <f>VLOOKUP(A93,'Ficha técnica - Prod processado'!E:L,5,0)</f>
        <v>0</v>
      </c>
      <c r="K93" s="8" t="str">
        <f>VLOOKUP(A93,'Ficha técnica - Prod processado'!E:L,6,0)</f>
        <v/>
      </c>
    </row>
    <row r="94" spans="1:11" hidden="1" outlineLevel="1" x14ac:dyDescent="0.2">
      <c r="A94" s="6">
        <v>93</v>
      </c>
      <c r="B94" s="5" t="str">
        <f t="shared" si="1"/>
        <v>PP - 93</v>
      </c>
      <c r="E94" s="5" t="str">
        <f>IF(VLOOKUP(A94,'Ficha técnica - Prod processado'!$E:$F,2,0)="","",VLOOKUP(A94,'Ficha técnica - Prod processado'!$E:$F,2,0))</f>
        <v/>
      </c>
      <c r="H94" s="89" t="str">
        <f>IF(VLOOKUP(A94,'Ficha técnica - Prod processado'!E:L,4,0)="","",VLOOKUP(A94,'Ficha técnica - Prod processado'!E:L,4,0))</f>
        <v/>
      </c>
      <c r="I94" s="89">
        <f>VLOOKUP(A94,'Ficha técnica - Prod processado'!E:I,3,0)</f>
        <v>0</v>
      </c>
      <c r="J94" s="90">
        <f>VLOOKUP(A94,'Ficha técnica - Prod processado'!E:L,5,0)</f>
        <v>0</v>
      </c>
      <c r="K94" s="8" t="str">
        <f>VLOOKUP(A94,'Ficha técnica - Prod processado'!E:L,6,0)</f>
        <v/>
      </c>
    </row>
    <row r="95" spans="1:11" hidden="1" outlineLevel="1" x14ac:dyDescent="0.2">
      <c r="A95" s="6">
        <v>94</v>
      </c>
      <c r="B95" s="5" t="str">
        <f t="shared" si="1"/>
        <v>PP - 94</v>
      </c>
      <c r="E95" s="5" t="str">
        <f>IF(VLOOKUP(A95,'Ficha técnica - Prod processado'!$E:$F,2,0)="","",VLOOKUP(A95,'Ficha técnica - Prod processado'!$E:$F,2,0))</f>
        <v/>
      </c>
      <c r="H95" s="89" t="str">
        <f>IF(VLOOKUP(A95,'Ficha técnica - Prod processado'!E:L,4,0)="","",VLOOKUP(A95,'Ficha técnica - Prod processado'!E:L,4,0))</f>
        <v/>
      </c>
      <c r="I95" s="89">
        <f>VLOOKUP(A95,'Ficha técnica - Prod processado'!E:I,3,0)</f>
        <v>0</v>
      </c>
      <c r="J95" s="90">
        <f>VLOOKUP(A95,'Ficha técnica - Prod processado'!E:L,5,0)</f>
        <v>0</v>
      </c>
      <c r="K95" s="8" t="str">
        <f>VLOOKUP(A95,'Ficha técnica - Prod processado'!E:L,6,0)</f>
        <v/>
      </c>
    </row>
    <row r="96" spans="1:11" hidden="1" outlineLevel="1" x14ac:dyDescent="0.2">
      <c r="A96" s="6">
        <v>95</v>
      </c>
      <c r="B96" s="5" t="str">
        <f t="shared" si="1"/>
        <v>PP - 95</v>
      </c>
      <c r="E96" s="5" t="str">
        <f>IF(VLOOKUP(A96,'Ficha técnica - Prod processado'!$E:$F,2,0)="","",VLOOKUP(A96,'Ficha técnica - Prod processado'!$E:$F,2,0))</f>
        <v/>
      </c>
      <c r="H96" s="89" t="str">
        <f>IF(VLOOKUP(A96,'Ficha técnica - Prod processado'!E:L,4,0)="","",VLOOKUP(A96,'Ficha técnica - Prod processado'!E:L,4,0))</f>
        <v/>
      </c>
      <c r="I96" s="89">
        <f>VLOOKUP(A96,'Ficha técnica - Prod processado'!E:I,3,0)</f>
        <v>0</v>
      </c>
      <c r="J96" s="90">
        <f>VLOOKUP(A96,'Ficha técnica - Prod processado'!E:L,5,0)</f>
        <v>0</v>
      </c>
      <c r="K96" s="8" t="str">
        <f>VLOOKUP(A96,'Ficha técnica - Prod processado'!E:L,6,0)</f>
        <v/>
      </c>
    </row>
    <row r="97" spans="1:11" hidden="1" outlineLevel="1" x14ac:dyDescent="0.2">
      <c r="A97" s="6">
        <v>96</v>
      </c>
      <c r="B97" s="5" t="str">
        <f t="shared" si="1"/>
        <v>PP - 96</v>
      </c>
      <c r="E97" s="5" t="str">
        <f>IF(VLOOKUP(A97,'Ficha técnica - Prod processado'!$E:$F,2,0)="","",VLOOKUP(A97,'Ficha técnica - Prod processado'!$E:$F,2,0))</f>
        <v/>
      </c>
      <c r="H97" s="89" t="str">
        <f>IF(VLOOKUP(A97,'Ficha técnica - Prod processado'!E:L,4,0)="","",VLOOKUP(A97,'Ficha técnica - Prod processado'!E:L,4,0))</f>
        <v/>
      </c>
      <c r="I97" s="89">
        <f>VLOOKUP(A97,'Ficha técnica - Prod processado'!E:I,3,0)</f>
        <v>0</v>
      </c>
      <c r="J97" s="90">
        <f>VLOOKUP(A97,'Ficha técnica - Prod processado'!E:L,5,0)</f>
        <v>0</v>
      </c>
      <c r="K97" s="8" t="str">
        <f>VLOOKUP(A97,'Ficha técnica - Prod processado'!E:L,6,0)</f>
        <v/>
      </c>
    </row>
    <row r="98" spans="1:11" hidden="1" outlineLevel="1" x14ac:dyDescent="0.2">
      <c r="A98" s="6">
        <v>97</v>
      </c>
      <c r="B98" s="5" t="str">
        <f t="shared" si="1"/>
        <v>PP - 97</v>
      </c>
      <c r="E98" s="5" t="str">
        <f>IF(VLOOKUP(A98,'Ficha técnica - Prod processado'!$E:$F,2,0)="","",VLOOKUP(A98,'Ficha técnica - Prod processado'!$E:$F,2,0))</f>
        <v/>
      </c>
      <c r="H98" s="89" t="str">
        <f>IF(VLOOKUP(A98,'Ficha técnica - Prod processado'!E:L,4,0)="","",VLOOKUP(A98,'Ficha técnica - Prod processado'!E:L,4,0))</f>
        <v/>
      </c>
      <c r="I98" s="89">
        <f>VLOOKUP(A98,'Ficha técnica - Prod processado'!E:I,3,0)</f>
        <v>0</v>
      </c>
      <c r="J98" s="90">
        <f>VLOOKUP(A98,'Ficha técnica - Prod processado'!E:L,5,0)</f>
        <v>0</v>
      </c>
      <c r="K98" s="8" t="str">
        <f>VLOOKUP(A98,'Ficha técnica - Prod processado'!E:L,6,0)</f>
        <v/>
      </c>
    </row>
    <row r="99" spans="1:11" hidden="1" outlineLevel="1" x14ac:dyDescent="0.2">
      <c r="A99" s="6">
        <v>98</v>
      </c>
      <c r="B99" s="5" t="str">
        <f t="shared" si="1"/>
        <v>PP - 98</v>
      </c>
      <c r="E99" s="5" t="str">
        <f>IF(VLOOKUP(A99,'Ficha técnica - Prod processado'!$E:$F,2,0)="","",VLOOKUP(A99,'Ficha técnica - Prod processado'!$E:$F,2,0))</f>
        <v/>
      </c>
      <c r="H99" s="89" t="str">
        <f>IF(VLOOKUP(A99,'Ficha técnica - Prod processado'!E:L,4,0)="","",VLOOKUP(A99,'Ficha técnica - Prod processado'!E:L,4,0))</f>
        <v/>
      </c>
      <c r="I99" s="89">
        <f>VLOOKUP(A99,'Ficha técnica - Prod processado'!E:I,3,0)</f>
        <v>0</v>
      </c>
      <c r="J99" s="90">
        <f>VLOOKUP(A99,'Ficha técnica - Prod processado'!E:L,5,0)</f>
        <v>0</v>
      </c>
      <c r="K99" s="8" t="str">
        <f>VLOOKUP(A99,'Ficha técnica - Prod processado'!E:L,6,0)</f>
        <v/>
      </c>
    </row>
    <row r="100" spans="1:11" hidden="1" outlineLevel="1" x14ac:dyDescent="0.2">
      <c r="A100" s="6">
        <v>99</v>
      </c>
      <c r="B100" s="5" t="str">
        <f t="shared" si="1"/>
        <v>PP - 99</v>
      </c>
      <c r="E100" s="5" t="str">
        <f>IF(VLOOKUP(A100,'Ficha técnica - Prod processado'!$E:$F,2,0)="","",VLOOKUP(A100,'Ficha técnica - Prod processado'!$E:$F,2,0))</f>
        <v/>
      </c>
      <c r="H100" s="89" t="str">
        <f>IF(VLOOKUP(A100,'Ficha técnica - Prod processado'!E:L,4,0)="","",VLOOKUP(A100,'Ficha técnica - Prod processado'!E:L,4,0))</f>
        <v/>
      </c>
      <c r="I100" s="89">
        <f>VLOOKUP(A100,'Ficha técnica - Prod processado'!E:I,3,0)</f>
        <v>0</v>
      </c>
      <c r="J100" s="90">
        <f>VLOOKUP(A100,'Ficha técnica - Prod processado'!E:L,5,0)</f>
        <v>0</v>
      </c>
      <c r="K100" s="8" t="str">
        <f>VLOOKUP(A100,'Ficha técnica - Prod processado'!E:L,6,0)</f>
        <v/>
      </c>
    </row>
    <row r="101" spans="1:11" hidden="1" outlineLevel="1" x14ac:dyDescent="0.2">
      <c r="A101" s="6">
        <v>100</v>
      </c>
      <c r="B101" s="5" t="str">
        <f t="shared" si="1"/>
        <v>PP - 100</v>
      </c>
      <c r="E101" s="5" t="str">
        <f>IF(VLOOKUP(A101,'Ficha técnica - Prod processado'!$E:$F,2,0)="","",VLOOKUP(A101,'Ficha técnica - Prod processado'!$E:$F,2,0))</f>
        <v/>
      </c>
      <c r="H101" s="89" t="str">
        <f>IF(VLOOKUP(A101,'Ficha técnica - Prod processado'!E:L,4,0)="","",VLOOKUP(A101,'Ficha técnica - Prod processado'!E:L,4,0))</f>
        <v/>
      </c>
      <c r="I101" s="89">
        <f>VLOOKUP(A101,'Ficha técnica - Prod processado'!E:I,3,0)</f>
        <v>0</v>
      </c>
      <c r="J101" s="90">
        <f>VLOOKUP(A101,'Ficha técnica - Prod processado'!E:L,5,0)</f>
        <v>0</v>
      </c>
      <c r="K101" s="8" t="str">
        <f>VLOOKUP(A101,'Ficha técnica - Prod processado'!E:L,6,0)</f>
        <v/>
      </c>
    </row>
    <row r="102" spans="1:11" hidden="1" outlineLevel="1" x14ac:dyDescent="0.2">
      <c r="A102" s="6">
        <v>101</v>
      </c>
      <c r="B102" s="5" t="str">
        <f t="shared" si="1"/>
        <v>PP - 101</v>
      </c>
      <c r="E102" s="5" t="str">
        <f>IF(VLOOKUP(A102,'Ficha técnica - Prod processado'!$E:$F,2,0)="","",VLOOKUP(A102,'Ficha técnica - Prod processado'!$E:$F,2,0))</f>
        <v/>
      </c>
      <c r="H102" s="89" t="str">
        <f>IF(VLOOKUP(A102,'Ficha técnica - Prod processado'!E:L,4,0)="","",VLOOKUP(A102,'Ficha técnica - Prod processado'!E:L,4,0))</f>
        <v/>
      </c>
      <c r="I102" s="89">
        <f>VLOOKUP(A102,'Ficha técnica - Prod processado'!E:I,3,0)</f>
        <v>0</v>
      </c>
      <c r="J102" s="90">
        <f>VLOOKUP(A102,'Ficha técnica - Prod processado'!E:L,5,0)</f>
        <v>0</v>
      </c>
      <c r="K102" s="8" t="str">
        <f>VLOOKUP(A102,'Ficha técnica - Prod processado'!E:L,6,0)</f>
        <v/>
      </c>
    </row>
    <row r="103" spans="1:11" hidden="1" outlineLevel="1" x14ac:dyDescent="0.2">
      <c r="A103" s="6">
        <v>102</v>
      </c>
      <c r="B103" s="5" t="str">
        <f t="shared" si="1"/>
        <v>PP - 102</v>
      </c>
      <c r="E103" s="5" t="str">
        <f>IF(VLOOKUP(A103,'Ficha técnica - Prod processado'!$E:$F,2,0)="","",VLOOKUP(A103,'Ficha técnica - Prod processado'!$E:$F,2,0))</f>
        <v/>
      </c>
      <c r="H103" s="89" t="str">
        <f>IF(VLOOKUP(A103,'Ficha técnica - Prod processado'!E:L,4,0)="","",VLOOKUP(A103,'Ficha técnica - Prod processado'!E:L,4,0))</f>
        <v/>
      </c>
      <c r="I103" s="89">
        <f>VLOOKUP(A103,'Ficha técnica - Prod processado'!E:I,3,0)</f>
        <v>0</v>
      </c>
      <c r="J103" s="90">
        <f>VLOOKUP(A103,'Ficha técnica - Prod processado'!E:L,5,0)</f>
        <v>0</v>
      </c>
      <c r="K103" s="8" t="str">
        <f>VLOOKUP(A103,'Ficha técnica - Prod processado'!E:L,6,0)</f>
        <v/>
      </c>
    </row>
    <row r="104" spans="1:11" hidden="1" outlineLevel="1" x14ac:dyDescent="0.2">
      <c r="A104" s="6">
        <v>103</v>
      </c>
      <c r="B104" s="5" t="str">
        <f t="shared" si="1"/>
        <v>PP - 103</v>
      </c>
      <c r="E104" s="5" t="str">
        <f>IF(VLOOKUP(A104,'Ficha técnica - Prod processado'!$E:$F,2,0)="","",VLOOKUP(A104,'Ficha técnica - Prod processado'!$E:$F,2,0))</f>
        <v/>
      </c>
      <c r="H104" s="89" t="str">
        <f>IF(VLOOKUP(A104,'Ficha técnica - Prod processado'!E:L,4,0)="","",VLOOKUP(A104,'Ficha técnica - Prod processado'!E:L,4,0))</f>
        <v/>
      </c>
      <c r="I104" s="89">
        <f>VLOOKUP(A104,'Ficha técnica - Prod processado'!E:I,3,0)</f>
        <v>0</v>
      </c>
      <c r="J104" s="90">
        <f>VLOOKUP(A104,'Ficha técnica - Prod processado'!E:L,5,0)</f>
        <v>0</v>
      </c>
      <c r="K104" s="8" t="str">
        <f>VLOOKUP(A104,'Ficha técnica - Prod processado'!E:L,6,0)</f>
        <v/>
      </c>
    </row>
    <row r="105" spans="1:11" hidden="1" outlineLevel="1" x14ac:dyDescent="0.2">
      <c r="A105" s="6">
        <v>104</v>
      </c>
      <c r="B105" s="5" t="str">
        <f t="shared" si="1"/>
        <v>PP - 104</v>
      </c>
      <c r="E105" s="5" t="str">
        <f>IF(VLOOKUP(A105,'Ficha técnica - Prod processado'!$E:$F,2,0)="","",VLOOKUP(A105,'Ficha técnica - Prod processado'!$E:$F,2,0))</f>
        <v/>
      </c>
      <c r="H105" s="89" t="str">
        <f>IF(VLOOKUP(A105,'Ficha técnica - Prod processado'!E:L,4,0)="","",VLOOKUP(A105,'Ficha técnica - Prod processado'!E:L,4,0))</f>
        <v/>
      </c>
      <c r="I105" s="89">
        <f>VLOOKUP(A105,'Ficha técnica - Prod processado'!E:I,3,0)</f>
        <v>0</v>
      </c>
      <c r="J105" s="90">
        <f>VLOOKUP(A105,'Ficha técnica - Prod processado'!E:L,5,0)</f>
        <v>0</v>
      </c>
      <c r="K105" s="8" t="str">
        <f>VLOOKUP(A105,'Ficha técnica - Prod processado'!E:L,6,0)</f>
        <v/>
      </c>
    </row>
    <row r="106" spans="1:11" hidden="1" outlineLevel="1" x14ac:dyDescent="0.2">
      <c r="A106" s="6">
        <v>105</v>
      </c>
      <c r="B106" s="5" t="str">
        <f t="shared" si="1"/>
        <v>PP - 105</v>
      </c>
      <c r="E106" s="5" t="str">
        <f>IF(VLOOKUP(A106,'Ficha técnica - Prod processado'!$E:$F,2,0)="","",VLOOKUP(A106,'Ficha técnica - Prod processado'!$E:$F,2,0))</f>
        <v/>
      </c>
      <c r="H106" s="89" t="str">
        <f>IF(VLOOKUP(A106,'Ficha técnica - Prod processado'!E:L,4,0)="","",VLOOKUP(A106,'Ficha técnica - Prod processado'!E:L,4,0))</f>
        <v/>
      </c>
      <c r="I106" s="89">
        <f>VLOOKUP(A106,'Ficha técnica - Prod processado'!E:I,3,0)</f>
        <v>0</v>
      </c>
      <c r="J106" s="90">
        <f>VLOOKUP(A106,'Ficha técnica - Prod processado'!E:L,5,0)</f>
        <v>0</v>
      </c>
      <c r="K106" s="8" t="str">
        <f>VLOOKUP(A106,'Ficha técnica - Prod processado'!E:L,6,0)</f>
        <v/>
      </c>
    </row>
    <row r="107" spans="1:11" hidden="1" outlineLevel="1" x14ac:dyDescent="0.2">
      <c r="A107" s="6">
        <v>106</v>
      </c>
      <c r="B107" s="5" t="str">
        <f t="shared" si="1"/>
        <v>PP - 106</v>
      </c>
      <c r="E107" s="5" t="str">
        <f>IF(VLOOKUP(A107,'Ficha técnica - Prod processado'!$E:$F,2,0)="","",VLOOKUP(A107,'Ficha técnica - Prod processado'!$E:$F,2,0))</f>
        <v/>
      </c>
      <c r="H107" s="89" t="str">
        <f>IF(VLOOKUP(A107,'Ficha técnica - Prod processado'!E:L,4,0)="","",VLOOKUP(A107,'Ficha técnica - Prod processado'!E:L,4,0))</f>
        <v/>
      </c>
      <c r="I107" s="89">
        <f>VLOOKUP(A107,'Ficha técnica - Prod processado'!E:I,3,0)</f>
        <v>0</v>
      </c>
      <c r="J107" s="90">
        <f>VLOOKUP(A107,'Ficha técnica - Prod processado'!E:L,5,0)</f>
        <v>0</v>
      </c>
      <c r="K107" s="8" t="str">
        <f>VLOOKUP(A107,'Ficha técnica - Prod processado'!E:L,6,0)</f>
        <v/>
      </c>
    </row>
    <row r="108" spans="1:11" hidden="1" outlineLevel="1" x14ac:dyDescent="0.2">
      <c r="A108" s="6">
        <v>107</v>
      </c>
      <c r="B108" s="5" t="str">
        <f t="shared" si="1"/>
        <v>PP - 107</v>
      </c>
      <c r="E108" s="5" t="str">
        <f>IF(VLOOKUP(A108,'Ficha técnica - Prod processado'!$E:$F,2,0)="","",VLOOKUP(A108,'Ficha técnica - Prod processado'!$E:$F,2,0))</f>
        <v/>
      </c>
      <c r="H108" s="89" t="str">
        <f>IF(VLOOKUP(A108,'Ficha técnica - Prod processado'!E:L,4,0)="","",VLOOKUP(A108,'Ficha técnica - Prod processado'!E:L,4,0))</f>
        <v/>
      </c>
      <c r="I108" s="89">
        <f>VLOOKUP(A108,'Ficha técnica - Prod processado'!E:I,3,0)</f>
        <v>0</v>
      </c>
      <c r="J108" s="90">
        <f>VLOOKUP(A108,'Ficha técnica - Prod processado'!E:L,5,0)</f>
        <v>0</v>
      </c>
      <c r="K108" s="8" t="str">
        <f>VLOOKUP(A108,'Ficha técnica - Prod processado'!E:L,6,0)</f>
        <v/>
      </c>
    </row>
    <row r="109" spans="1:11" hidden="1" outlineLevel="1" x14ac:dyDescent="0.2">
      <c r="A109" s="6">
        <v>108</v>
      </c>
      <c r="B109" s="5" t="str">
        <f t="shared" si="1"/>
        <v>PP - 108</v>
      </c>
      <c r="E109" s="5" t="str">
        <f>IF(VLOOKUP(A109,'Ficha técnica - Prod processado'!$E:$F,2,0)="","",VLOOKUP(A109,'Ficha técnica - Prod processado'!$E:$F,2,0))</f>
        <v/>
      </c>
      <c r="H109" s="89" t="str">
        <f>IF(VLOOKUP(A109,'Ficha técnica - Prod processado'!E:L,4,0)="","",VLOOKUP(A109,'Ficha técnica - Prod processado'!E:L,4,0))</f>
        <v/>
      </c>
      <c r="I109" s="89">
        <f>VLOOKUP(A109,'Ficha técnica - Prod processado'!E:I,3,0)</f>
        <v>0</v>
      </c>
      <c r="J109" s="90">
        <f>VLOOKUP(A109,'Ficha técnica - Prod processado'!E:L,5,0)</f>
        <v>0</v>
      </c>
      <c r="K109" s="8" t="str">
        <f>VLOOKUP(A109,'Ficha técnica - Prod processado'!E:L,6,0)</f>
        <v/>
      </c>
    </row>
    <row r="110" spans="1:11" hidden="1" outlineLevel="1" x14ac:dyDescent="0.2">
      <c r="A110" s="6">
        <v>109</v>
      </c>
      <c r="B110" s="5" t="str">
        <f t="shared" si="1"/>
        <v>PP - 109</v>
      </c>
      <c r="E110" s="5" t="str">
        <f>IF(VLOOKUP(A110,'Ficha técnica - Prod processado'!$E:$F,2,0)="","",VLOOKUP(A110,'Ficha técnica - Prod processado'!$E:$F,2,0))</f>
        <v/>
      </c>
      <c r="H110" s="89" t="str">
        <f>IF(VLOOKUP(A110,'Ficha técnica - Prod processado'!E:L,4,0)="","",VLOOKUP(A110,'Ficha técnica - Prod processado'!E:L,4,0))</f>
        <v/>
      </c>
      <c r="I110" s="89">
        <f>VLOOKUP(A110,'Ficha técnica - Prod processado'!E:I,3,0)</f>
        <v>0</v>
      </c>
      <c r="J110" s="90">
        <f>VLOOKUP(A110,'Ficha técnica - Prod processado'!E:L,5,0)</f>
        <v>0</v>
      </c>
      <c r="K110" s="8" t="str">
        <f>VLOOKUP(A110,'Ficha técnica - Prod processado'!E:L,6,0)</f>
        <v/>
      </c>
    </row>
    <row r="111" spans="1:11" hidden="1" outlineLevel="1" x14ac:dyDescent="0.2">
      <c r="A111" s="6">
        <v>110</v>
      </c>
      <c r="B111" s="5" t="str">
        <f t="shared" si="1"/>
        <v>PP - 110</v>
      </c>
      <c r="E111" s="5" t="str">
        <f>IF(VLOOKUP(A111,'Ficha técnica - Prod processado'!$E:$F,2,0)="","",VLOOKUP(A111,'Ficha técnica - Prod processado'!$E:$F,2,0))</f>
        <v/>
      </c>
      <c r="H111" s="89" t="str">
        <f>IF(VLOOKUP(A111,'Ficha técnica - Prod processado'!E:L,4,0)="","",VLOOKUP(A111,'Ficha técnica - Prod processado'!E:L,4,0))</f>
        <v/>
      </c>
      <c r="I111" s="89">
        <f>VLOOKUP(A111,'Ficha técnica - Prod processado'!E:I,3,0)</f>
        <v>0</v>
      </c>
      <c r="J111" s="90">
        <f>VLOOKUP(A111,'Ficha técnica - Prod processado'!E:L,5,0)</f>
        <v>0</v>
      </c>
      <c r="K111" s="8" t="str">
        <f>VLOOKUP(A111,'Ficha técnica - Prod processado'!E:L,6,0)</f>
        <v/>
      </c>
    </row>
    <row r="112" spans="1:11" hidden="1" outlineLevel="1" x14ac:dyDescent="0.2">
      <c r="A112" s="6">
        <v>111</v>
      </c>
      <c r="B112" s="5" t="str">
        <f t="shared" si="1"/>
        <v>PP - 111</v>
      </c>
      <c r="E112" s="5" t="str">
        <f>IF(VLOOKUP(A112,'Ficha técnica - Prod processado'!$E:$F,2,0)="","",VLOOKUP(A112,'Ficha técnica - Prod processado'!$E:$F,2,0))</f>
        <v/>
      </c>
      <c r="H112" s="89" t="str">
        <f>IF(VLOOKUP(A112,'Ficha técnica - Prod processado'!E:L,4,0)="","",VLOOKUP(A112,'Ficha técnica - Prod processado'!E:L,4,0))</f>
        <v/>
      </c>
      <c r="I112" s="89">
        <f>VLOOKUP(A112,'Ficha técnica - Prod processado'!E:I,3,0)</f>
        <v>0</v>
      </c>
      <c r="J112" s="90">
        <f>VLOOKUP(A112,'Ficha técnica - Prod processado'!E:L,5,0)</f>
        <v>0</v>
      </c>
      <c r="K112" s="8" t="str">
        <f>VLOOKUP(A112,'Ficha técnica - Prod processado'!E:L,6,0)</f>
        <v/>
      </c>
    </row>
    <row r="113" spans="1:11" hidden="1" outlineLevel="1" x14ac:dyDescent="0.2">
      <c r="A113" s="6">
        <v>112</v>
      </c>
      <c r="B113" s="5" t="str">
        <f t="shared" si="1"/>
        <v>PP - 112</v>
      </c>
      <c r="E113" s="5" t="str">
        <f>IF(VLOOKUP(A113,'Ficha técnica - Prod processado'!$E:$F,2,0)="","",VLOOKUP(A113,'Ficha técnica - Prod processado'!$E:$F,2,0))</f>
        <v/>
      </c>
      <c r="H113" s="89" t="str">
        <f>IF(VLOOKUP(A113,'Ficha técnica - Prod processado'!E:L,4,0)="","",VLOOKUP(A113,'Ficha técnica - Prod processado'!E:L,4,0))</f>
        <v/>
      </c>
      <c r="I113" s="89">
        <f>VLOOKUP(A113,'Ficha técnica - Prod processado'!E:I,3,0)</f>
        <v>0</v>
      </c>
      <c r="J113" s="90">
        <f>VLOOKUP(A113,'Ficha técnica - Prod processado'!E:L,5,0)</f>
        <v>0</v>
      </c>
      <c r="K113" s="8" t="str">
        <f>VLOOKUP(A113,'Ficha técnica - Prod processado'!E:L,6,0)</f>
        <v/>
      </c>
    </row>
    <row r="114" spans="1:11" hidden="1" outlineLevel="1" x14ac:dyDescent="0.2">
      <c r="A114" s="6">
        <v>113</v>
      </c>
      <c r="B114" s="5" t="str">
        <f t="shared" si="1"/>
        <v>PP - 113</v>
      </c>
      <c r="E114" s="5" t="str">
        <f>IF(VLOOKUP(A114,'Ficha técnica - Prod processado'!$E:$F,2,0)="","",VLOOKUP(A114,'Ficha técnica - Prod processado'!$E:$F,2,0))</f>
        <v/>
      </c>
      <c r="H114" s="89" t="str">
        <f>IF(VLOOKUP(A114,'Ficha técnica - Prod processado'!E:L,4,0)="","",VLOOKUP(A114,'Ficha técnica - Prod processado'!E:L,4,0))</f>
        <v/>
      </c>
      <c r="I114" s="89">
        <f>VLOOKUP(A114,'Ficha técnica - Prod processado'!E:I,3,0)</f>
        <v>0</v>
      </c>
      <c r="J114" s="90">
        <f>VLOOKUP(A114,'Ficha técnica - Prod processado'!E:L,5,0)</f>
        <v>0</v>
      </c>
      <c r="K114" s="8" t="str">
        <f>VLOOKUP(A114,'Ficha técnica - Prod processado'!E:L,6,0)</f>
        <v/>
      </c>
    </row>
    <row r="115" spans="1:11" hidden="1" outlineLevel="1" x14ac:dyDescent="0.2">
      <c r="A115" s="6">
        <v>114</v>
      </c>
      <c r="B115" s="5" t="str">
        <f t="shared" si="1"/>
        <v>PP - 114</v>
      </c>
      <c r="E115" s="5" t="str">
        <f>IF(VLOOKUP(A115,'Ficha técnica - Prod processado'!$E:$F,2,0)="","",VLOOKUP(A115,'Ficha técnica - Prod processado'!$E:$F,2,0))</f>
        <v/>
      </c>
      <c r="H115" s="89" t="str">
        <f>IF(VLOOKUP(A115,'Ficha técnica - Prod processado'!E:L,4,0)="","",VLOOKUP(A115,'Ficha técnica - Prod processado'!E:L,4,0))</f>
        <v/>
      </c>
      <c r="I115" s="89">
        <f>VLOOKUP(A115,'Ficha técnica - Prod processado'!E:I,3,0)</f>
        <v>0</v>
      </c>
      <c r="J115" s="90">
        <f>VLOOKUP(A115,'Ficha técnica - Prod processado'!E:L,5,0)</f>
        <v>0</v>
      </c>
      <c r="K115" s="8" t="str">
        <f>VLOOKUP(A115,'Ficha técnica - Prod processado'!E:L,6,0)</f>
        <v/>
      </c>
    </row>
    <row r="116" spans="1:11" hidden="1" outlineLevel="1" x14ac:dyDescent="0.2">
      <c r="A116" s="6">
        <v>115</v>
      </c>
      <c r="B116" s="5" t="str">
        <f t="shared" si="1"/>
        <v>PP - 115</v>
      </c>
      <c r="E116" s="5" t="str">
        <f>IF(VLOOKUP(A116,'Ficha técnica - Prod processado'!$E:$F,2,0)="","",VLOOKUP(A116,'Ficha técnica - Prod processado'!$E:$F,2,0))</f>
        <v/>
      </c>
      <c r="H116" s="89" t="str">
        <f>IF(VLOOKUP(A116,'Ficha técnica - Prod processado'!E:L,4,0)="","",VLOOKUP(A116,'Ficha técnica - Prod processado'!E:L,4,0))</f>
        <v/>
      </c>
      <c r="I116" s="89">
        <f>VLOOKUP(A116,'Ficha técnica - Prod processado'!E:I,3,0)</f>
        <v>0</v>
      </c>
      <c r="J116" s="90">
        <f>VLOOKUP(A116,'Ficha técnica - Prod processado'!E:L,5,0)</f>
        <v>0</v>
      </c>
      <c r="K116" s="8" t="str">
        <f>VLOOKUP(A116,'Ficha técnica - Prod processado'!E:L,6,0)</f>
        <v/>
      </c>
    </row>
    <row r="117" spans="1:11" hidden="1" outlineLevel="1" x14ac:dyDescent="0.2">
      <c r="A117" s="6">
        <v>116</v>
      </c>
      <c r="B117" s="5" t="str">
        <f t="shared" si="1"/>
        <v>PP - 116</v>
      </c>
      <c r="E117" s="5" t="str">
        <f>IF(VLOOKUP(A117,'Ficha técnica - Prod processado'!$E:$F,2,0)="","",VLOOKUP(A117,'Ficha técnica - Prod processado'!$E:$F,2,0))</f>
        <v/>
      </c>
      <c r="H117" s="89" t="str">
        <f>IF(VLOOKUP(A117,'Ficha técnica - Prod processado'!E:L,4,0)="","",VLOOKUP(A117,'Ficha técnica - Prod processado'!E:L,4,0))</f>
        <v/>
      </c>
      <c r="I117" s="89">
        <f>VLOOKUP(A117,'Ficha técnica - Prod processado'!E:I,3,0)</f>
        <v>0</v>
      </c>
      <c r="J117" s="90">
        <f>VLOOKUP(A117,'Ficha técnica - Prod processado'!E:L,5,0)</f>
        <v>0</v>
      </c>
      <c r="K117" s="8" t="str">
        <f>VLOOKUP(A117,'Ficha técnica - Prod processado'!E:L,6,0)</f>
        <v/>
      </c>
    </row>
    <row r="118" spans="1:11" hidden="1" outlineLevel="1" x14ac:dyDescent="0.2">
      <c r="A118" s="6">
        <v>117</v>
      </c>
      <c r="B118" s="5" t="str">
        <f t="shared" si="1"/>
        <v>PP - 117</v>
      </c>
      <c r="E118" s="5" t="str">
        <f>IF(VLOOKUP(A118,'Ficha técnica - Prod processado'!$E:$F,2,0)="","",VLOOKUP(A118,'Ficha técnica - Prod processado'!$E:$F,2,0))</f>
        <v/>
      </c>
      <c r="H118" s="89" t="str">
        <f>IF(VLOOKUP(A118,'Ficha técnica - Prod processado'!E:L,4,0)="","",VLOOKUP(A118,'Ficha técnica - Prod processado'!E:L,4,0))</f>
        <v/>
      </c>
      <c r="I118" s="89">
        <f>VLOOKUP(A118,'Ficha técnica - Prod processado'!E:I,3,0)</f>
        <v>0</v>
      </c>
      <c r="J118" s="90">
        <f>VLOOKUP(A118,'Ficha técnica - Prod processado'!E:L,5,0)</f>
        <v>0</v>
      </c>
      <c r="K118" s="8" t="str">
        <f>VLOOKUP(A118,'Ficha técnica - Prod processado'!E:L,6,0)</f>
        <v/>
      </c>
    </row>
    <row r="119" spans="1:11" hidden="1" outlineLevel="1" x14ac:dyDescent="0.2">
      <c r="A119" s="6">
        <v>118</v>
      </c>
      <c r="B119" s="5" t="str">
        <f t="shared" si="1"/>
        <v>PP - 118</v>
      </c>
      <c r="E119" s="5" t="str">
        <f>IF(VLOOKUP(A119,'Ficha técnica - Prod processado'!$E:$F,2,0)="","",VLOOKUP(A119,'Ficha técnica - Prod processado'!$E:$F,2,0))</f>
        <v/>
      </c>
      <c r="H119" s="89" t="str">
        <f>IF(VLOOKUP(A119,'Ficha técnica - Prod processado'!E:L,4,0)="","",VLOOKUP(A119,'Ficha técnica - Prod processado'!E:L,4,0))</f>
        <v/>
      </c>
      <c r="I119" s="89">
        <f>VLOOKUP(A119,'Ficha técnica - Prod processado'!E:I,3,0)</f>
        <v>0</v>
      </c>
      <c r="J119" s="90">
        <f>VLOOKUP(A119,'Ficha técnica - Prod processado'!E:L,5,0)</f>
        <v>0</v>
      </c>
      <c r="K119" s="8" t="str">
        <f>VLOOKUP(A119,'Ficha técnica - Prod processado'!E:L,6,0)</f>
        <v/>
      </c>
    </row>
    <row r="120" spans="1:11" hidden="1" outlineLevel="1" x14ac:dyDescent="0.2">
      <c r="A120" s="6">
        <v>119</v>
      </c>
      <c r="B120" s="5" t="str">
        <f t="shared" si="1"/>
        <v>PP - 119</v>
      </c>
      <c r="E120" s="5" t="str">
        <f>IF(VLOOKUP(A120,'Ficha técnica - Prod processado'!$E:$F,2,0)="","",VLOOKUP(A120,'Ficha técnica - Prod processado'!$E:$F,2,0))</f>
        <v/>
      </c>
      <c r="H120" s="89" t="str">
        <f>IF(VLOOKUP(A120,'Ficha técnica - Prod processado'!E:L,4,0)="","",VLOOKUP(A120,'Ficha técnica - Prod processado'!E:L,4,0))</f>
        <v/>
      </c>
      <c r="I120" s="89">
        <f>VLOOKUP(A120,'Ficha técnica - Prod processado'!E:I,3,0)</f>
        <v>0</v>
      </c>
      <c r="J120" s="90">
        <f>VLOOKUP(A120,'Ficha técnica - Prod processado'!E:L,5,0)</f>
        <v>0</v>
      </c>
      <c r="K120" s="8" t="str">
        <f>VLOOKUP(A120,'Ficha técnica - Prod processado'!E:L,6,0)</f>
        <v/>
      </c>
    </row>
    <row r="121" spans="1:11" hidden="1" outlineLevel="1" x14ac:dyDescent="0.2">
      <c r="A121" s="6">
        <v>120</v>
      </c>
      <c r="B121" s="5" t="str">
        <f t="shared" si="1"/>
        <v>PP - 120</v>
      </c>
      <c r="E121" s="5" t="str">
        <f>IF(VLOOKUP(A121,'Ficha técnica - Prod processado'!$E:$F,2,0)="","",VLOOKUP(A121,'Ficha técnica - Prod processado'!$E:$F,2,0))</f>
        <v/>
      </c>
      <c r="H121" s="89" t="str">
        <f>IF(VLOOKUP(A121,'Ficha técnica - Prod processado'!E:L,4,0)="","",VLOOKUP(A121,'Ficha técnica - Prod processado'!E:L,4,0))</f>
        <v/>
      </c>
      <c r="I121" s="89">
        <f>VLOOKUP(A121,'Ficha técnica - Prod processado'!E:I,3,0)</f>
        <v>0</v>
      </c>
      <c r="J121" s="90">
        <f>VLOOKUP(A121,'Ficha técnica - Prod processado'!E:L,5,0)</f>
        <v>0</v>
      </c>
      <c r="K121" s="8" t="str">
        <f>VLOOKUP(A121,'Ficha técnica - Prod processado'!E:L,6,0)</f>
        <v/>
      </c>
    </row>
    <row r="122" spans="1:11" hidden="1" outlineLevel="1" x14ac:dyDescent="0.2">
      <c r="A122" s="6">
        <v>121</v>
      </c>
      <c r="B122" s="5" t="str">
        <f t="shared" si="1"/>
        <v>PP - 121</v>
      </c>
      <c r="E122" s="5" t="str">
        <f>IF(VLOOKUP(A122,'Ficha técnica - Prod processado'!$E:$F,2,0)="","",VLOOKUP(A122,'Ficha técnica - Prod processado'!$E:$F,2,0))</f>
        <v/>
      </c>
      <c r="H122" s="89" t="str">
        <f>IF(VLOOKUP(A122,'Ficha técnica - Prod processado'!E:L,4,0)="","",VLOOKUP(A122,'Ficha técnica - Prod processado'!E:L,4,0))</f>
        <v/>
      </c>
      <c r="I122" s="89">
        <f>VLOOKUP(A122,'Ficha técnica - Prod processado'!E:I,3,0)</f>
        <v>0</v>
      </c>
      <c r="J122" s="90">
        <f>VLOOKUP(A122,'Ficha técnica - Prod processado'!E:L,5,0)</f>
        <v>0</v>
      </c>
      <c r="K122" s="8" t="str">
        <f>VLOOKUP(A122,'Ficha técnica - Prod processado'!E:L,6,0)</f>
        <v/>
      </c>
    </row>
    <row r="123" spans="1:11" hidden="1" outlineLevel="1" x14ac:dyDescent="0.2">
      <c r="A123" s="6">
        <v>122</v>
      </c>
      <c r="B123" s="5" t="str">
        <f t="shared" si="1"/>
        <v>PP - 122</v>
      </c>
      <c r="E123" s="5" t="str">
        <f>IF(VLOOKUP(A123,'Ficha técnica - Prod processado'!$E:$F,2,0)="","",VLOOKUP(A123,'Ficha técnica - Prod processado'!$E:$F,2,0))</f>
        <v/>
      </c>
      <c r="H123" s="89" t="str">
        <f>IF(VLOOKUP(A123,'Ficha técnica - Prod processado'!E:L,4,0)="","",VLOOKUP(A123,'Ficha técnica - Prod processado'!E:L,4,0))</f>
        <v/>
      </c>
      <c r="I123" s="89">
        <f>VLOOKUP(A123,'Ficha técnica - Prod processado'!E:I,3,0)</f>
        <v>0</v>
      </c>
      <c r="J123" s="90">
        <f>VLOOKUP(A123,'Ficha técnica - Prod processado'!E:L,5,0)</f>
        <v>0</v>
      </c>
      <c r="K123" s="8" t="str">
        <f>VLOOKUP(A123,'Ficha técnica - Prod processado'!E:L,6,0)</f>
        <v/>
      </c>
    </row>
    <row r="124" spans="1:11" hidden="1" outlineLevel="1" x14ac:dyDescent="0.2">
      <c r="A124" s="6">
        <v>123</v>
      </c>
      <c r="B124" s="5" t="str">
        <f t="shared" si="1"/>
        <v>PP - 123</v>
      </c>
      <c r="E124" s="5" t="str">
        <f>IF(VLOOKUP(A124,'Ficha técnica - Prod processado'!$E:$F,2,0)="","",VLOOKUP(A124,'Ficha técnica - Prod processado'!$E:$F,2,0))</f>
        <v/>
      </c>
      <c r="H124" s="89" t="str">
        <f>IF(VLOOKUP(A124,'Ficha técnica - Prod processado'!E:L,4,0)="","",VLOOKUP(A124,'Ficha técnica - Prod processado'!E:L,4,0))</f>
        <v/>
      </c>
      <c r="I124" s="89">
        <f>VLOOKUP(A124,'Ficha técnica - Prod processado'!E:I,3,0)</f>
        <v>0</v>
      </c>
      <c r="J124" s="90">
        <f>VLOOKUP(A124,'Ficha técnica - Prod processado'!E:L,5,0)</f>
        <v>0</v>
      </c>
      <c r="K124" s="8" t="str">
        <f>VLOOKUP(A124,'Ficha técnica - Prod processado'!E:L,6,0)</f>
        <v/>
      </c>
    </row>
    <row r="125" spans="1:11" hidden="1" outlineLevel="1" x14ac:dyDescent="0.2">
      <c r="A125" s="6">
        <v>124</v>
      </c>
      <c r="B125" s="5" t="str">
        <f t="shared" si="1"/>
        <v>PP - 124</v>
      </c>
      <c r="E125" s="5" t="str">
        <f>IF(VLOOKUP(A125,'Ficha técnica - Prod processado'!$E:$F,2,0)="","",VLOOKUP(A125,'Ficha técnica - Prod processado'!$E:$F,2,0))</f>
        <v/>
      </c>
      <c r="H125" s="89" t="str">
        <f>IF(VLOOKUP(A125,'Ficha técnica - Prod processado'!E:L,4,0)="","",VLOOKUP(A125,'Ficha técnica - Prod processado'!E:L,4,0))</f>
        <v/>
      </c>
      <c r="I125" s="89">
        <f>VLOOKUP(A125,'Ficha técnica - Prod processado'!E:I,3,0)</f>
        <v>0</v>
      </c>
      <c r="J125" s="90">
        <f>VLOOKUP(A125,'Ficha técnica - Prod processado'!E:L,5,0)</f>
        <v>0</v>
      </c>
      <c r="K125" s="8" t="str">
        <f>VLOOKUP(A125,'Ficha técnica - Prod processado'!E:L,6,0)</f>
        <v/>
      </c>
    </row>
    <row r="126" spans="1:11" hidden="1" outlineLevel="1" x14ac:dyDescent="0.2">
      <c r="A126" s="6">
        <v>125</v>
      </c>
      <c r="B126" s="5" t="str">
        <f t="shared" si="1"/>
        <v>PP - 125</v>
      </c>
      <c r="E126" s="5" t="str">
        <f>IF(VLOOKUP(A126,'Ficha técnica - Prod processado'!$E:$F,2,0)="","",VLOOKUP(A126,'Ficha técnica - Prod processado'!$E:$F,2,0))</f>
        <v/>
      </c>
      <c r="H126" s="89" t="str">
        <f>IF(VLOOKUP(A126,'Ficha técnica - Prod processado'!E:L,4,0)="","",VLOOKUP(A126,'Ficha técnica - Prod processado'!E:L,4,0))</f>
        <v/>
      </c>
      <c r="I126" s="89">
        <f>VLOOKUP(A126,'Ficha técnica - Prod processado'!E:I,3,0)</f>
        <v>0</v>
      </c>
      <c r="J126" s="90">
        <f>VLOOKUP(A126,'Ficha técnica - Prod processado'!E:L,5,0)</f>
        <v>0</v>
      </c>
      <c r="K126" s="8" t="str">
        <f>VLOOKUP(A126,'Ficha técnica - Prod processado'!E:L,6,0)</f>
        <v/>
      </c>
    </row>
    <row r="127" spans="1:11" hidden="1" outlineLevel="1" x14ac:dyDescent="0.2">
      <c r="A127" s="6">
        <v>126</v>
      </c>
      <c r="B127" s="5" t="str">
        <f t="shared" si="1"/>
        <v>PP - 126</v>
      </c>
      <c r="E127" s="5" t="str">
        <f>IF(VLOOKUP(A127,'Ficha técnica - Prod processado'!$E:$F,2,0)="","",VLOOKUP(A127,'Ficha técnica - Prod processado'!$E:$F,2,0))</f>
        <v/>
      </c>
      <c r="H127" s="89" t="str">
        <f>IF(VLOOKUP(A127,'Ficha técnica - Prod processado'!E:L,4,0)="","",VLOOKUP(A127,'Ficha técnica - Prod processado'!E:L,4,0))</f>
        <v/>
      </c>
      <c r="I127" s="89">
        <f>VLOOKUP(A127,'Ficha técnica - Prod processado'!E:I,3,0)</f>
        <v>0</v>
      </c>
      <c r="J127" s="90">
        <f>VLOOKUP(A127,'Ficha técnica - Prod processado'!E:L,5,0)</f>
        <v>0</v>
      </c>
      <c r="K127" s="8" t="str">
        <f>VLOOKUP(A127,'Ficha técnica - Prod processado'!E:L,6,0)</f>
        <v/>
      </c>
    </row>
    <row r="128" spans="1:11" hidden="1" outlineLevel="1" x14ac:dyDescent="0.2">
      <c r="A128" s="6">
        <v>127</v>
      </c>
      <c r="B128" s="5" t="str">
        <f t="shared" si="1"/>
        <v>PP - 127</v>
      </c>
      <c r="E128" s="5" t="str">
        <f>IF(VLOOKUP(A128,'Ficha técnica - Prod processado'!$E:$F,2,0)="","",VLOOKUP(A128,'Ficha técnica - Prod processado'!$E:$F,2,0))</f>
        <v/>
      </c>
      <c r="H128" s="89" t="str">
        <f>IF(VLOOKUP(A128,'Ficha técnica - Prod processado'!E:L,4,0)="","",VLOOKUP(A128,'Ficha técnica - Prod processado'!E:L,4,0))</f>
        <v/>
      </c>
      <c r="I128" s="89">
        <f>VLOOKUP(A128,'Ficha técnica - Prod processado'!E:I,3,0)</f>
        <v>0</v>
      </c>
      <c r="J128" s="90">
        <f>VLOOKUP(A128,'Ficha técnica - Prod processado'!E:L,5,0)</f>
        <v>0</v>
      </c>
      <c r="K128" s="8" t="str">
        <f>VLOOKUP(A128,'Ficha técnica - Prod processado'!E:L,6,0)</f>
        <v/>
      </c>
    </row>
    <row r="129" spans="1:11" hidden="1" outlineLevel="1" x14ac:dyDescent="0.2">
      <c r="A129" s="6">
        <v>128</v>
      </c>
      <c r="B129" s="5" t="str">
        <f t="shared" si="1"/>
        <v>PP - 128</v>
      </c>
      <c r="E129" s="5" t="str">
        <f>IF(VLOOKUP(A129,'Ficha técnica - Prod processado'!$E:$F,2,0)="","",VLOOKUP(A129,'Ficha técnica - Prod processado'!$E:$F,2,0))</f>
        <v/>
      </c>
      <c r="H129" s="89" t="str">
        <f>IF(VLOOKUP(A129,'Ficha técnica - Prod processado'!E:L,4,0)="","",VLOOKUP(A129,'Ficha técnica - Prod processado'!E:L,4,0))</f>
        <v/>
      </c>
      <c r="I129" s="89">
        <f>VLOOKUP(A129,'Ficha técnica - Prod processado'!E:I,3,0)</f>
        <v>0</v>
      </c>
      <c r="J129" s="90">
        <f>VLOOKUP(A129,'Ficha técnica - Prod processado'!E:L,5,0)</f>
        <v>0</v>
      </c>
      <c r="K129" s="8" t="str">
        <f>VLOOKUP(A129,'Ficha técnica - Prod processado'!E:L,6,0)</f>
        <v/>
      </c>
    </row>
    <row r="130" spans="1:11" hidden="1" outlineLevel="1" x14ac:dyDescent="0.2">
      <c r="A130" s="6">
        <v>129</v>
      </c>
      <c r="B130" s="5" t="str">
        <f t="shared" si="1"/>
        <v>PP - 129</v>
      </c>
      <c r="E130" s="5" t="str">
        <f>IF(VLOOKUP(A130,'Ficha técnica - Prod processado'!$E:$F,2,0)="","",VLOOKUP(A130,'Ficha técnica - Prod processado'!$E:$F,2,0))</f>
        <v/>
      </c>
      <c r="H130" s="89" t="str">
        <f>IF(VLOOKUP(A130,'Ficha técnica - Prod processado'!E:L,4,0)="","",VLOOKUP(A130,'Ficha técnica - Prod processado'!E:L,4,0))</f>
        <v/>
      </c>
      <c r="I130" s="89">
        <f>VLOOKUP(A130,'Ficha técnica - Prod processado'!E:I,3,0)</f>
        <v>0</v>
      </c>
      <c r="J130" s="90">
        <f>VLOOKUP(A130,'Ficha técnica - Prod processado'!E:L,5,0)</f>
        <v>0</v>
      </c>
      <c r="K130" s="8" t="str">
        <f>VLOOKUP(A130,'Ficha técnica - Prod processado'!E:L,6,0)</f>
        <v/>
      </c>
    </row>
    <row r="131" spans="1:11" hidden="1" outlineLevel="1" x14ac:dyDescent="0.2">
      <c r="A131" s="6">
        <v>130</v>
      </c>
      <c r="B131" s="5" t="str">
        <f t="shared" ref="B131:B194" si="2">"PP - "&amp;A131</f>
        <v>PP - 130</v>
      </c>
      <c r="E131" s="5" t="str">
        <f>IF(VLOOKUP(A131,'Ficha técnica - Prod processado'!$E:$F,2,0)="","",VLOOKUP(A131,'Ficha técnica - Prod processado'!$E:$F,2,0))</f>
        <v/>
      </c>
      <c r="H131" s="89" t="str">
        <f>IF(VLOOKUP(A131,'Ficha técnica - Prod processado'!E:L,4,0)="","",VLOOKUP(A131,'Ficha técnica - Prod processado'!E:L,4,0))</f>
        <v/>
      </c>
      <c r="I131" s="89">
        <f>VLOOKUP(A131,'Ficha técnica - Prod processado'!E:I,3,0)</f>
        <v>0</v>
      </c>
      <c r="J131" s="90">
        <f>VLOOKUP(A131,'Ficha técnica - Prod processado'!E:L,5,0)</f>
        <v>0</v>
      </c>
      <c r="K131" s="8" t="str">
        <f>VLOOKUP(A131,'Ficha técnica - Prod processado'!E:L,6,0)</f>
        <v/>
      </c>
    </row>
    <row r="132" spans="1:11" hidden="1" outlineLevel="1" x14ac:dyDescent="0.2">
      <c r="A132" s="6">
        <v>131</v>
      </c>
      <c r="B132" s="5" t="str">
        <f t="shared" si="2"/>
        <v>PP - 131</v>
      </c>
      <c r="E132" s="5" t="str">
        <f>IF(VLOOKUP(A132,'Ficha técnica - Prod processado'!$E:$F,2,0)="","",VLOOKUP(A132,'Ficha técnica - Prod processado'!$E:$F,2,0))</f>
        <v/>
      </c>
      <c r="H132" s="89" t="str">
        <f>IF(VLOOKUP(A132,'Ficha técnica - Prod processado'!E:L,4,0)="","",VLOOKUP(A132,'Ficha técnica - Prod processado'!E:L,4,0))</f>
        <v/>
      </c>
      <c r="I132" s="89">
        <f>VLOOKUP(A132,'Ficha técnica - Prod processado'!E:I,3,0)</f>
        <v>0</v>
      </c>
      <c r="J132" s="90">
        <f>VLOOKUP(A132,'Ficha técnica - Prod processado'!E:L,5,0)</f>
        <v>0</v>
      </c>
      <c r="K132" s="8" t="str">
        <f>VLOOKUP(A132,'Ficha técnica - Prod processado'!E:L,6,0)</f>
        <v/>
      </c>
    </row>
    <row r="133" spans="1:11" hidden="1" outlineLevel="1" x14ac:dyDescent="0.2">
      <c r="A133" s="6">
        <v>132</v>
      </c>
      <c r="B133" s="5" t="str">
        <f t="shared" si="2"/>
        <v>PP - 132</v>
      </c>
      <c r="E133" s="5" t="str">
        <f>IF(VLOOKUP(A133,'Ficha técnica - Prod processado'!$E:$F,2,0)="","",VLOOKUP(A133,'Ficha técnica - Prod processado'!$E:$F,2,0))</f>
        <v/>
      </c>
      <c r="H133" s="89" t="str">
        <f>IF(VLOOKUP(A133,'Ficha técnica - Prod processado'!E:L,4,0)="","",VLOOKUP(A133,'Ficha técnica - Prod processado'!E:L,4,0))</f>
        <v/>
      </c>
      <c r="I133" s="89">
        <f>VLOOKUP(A133,'Ficha técnica - Prod processado'!E:I,3,0)</f>
        <v>0</v>
      </c>
      <c r="J133" s="90">
        <f>VLOOKUP(A133,'Ficha técnica - Prod processado'!E:L,5,0)</f>
        <v>0</v>
      </c>
      <c r="K133" s="8" t="str">
        <f>VLOOKUP(A133,'Ficha técnica - Prod processado'!E:L,6,0)</f>
        <v/>
      </c>
    </row>
    <row r="134" spans="1:11" hidden="1" outlineLevel="1" x14ac:dyDescent="0.2">
      <c r="A134" s="6">
        <v>133</v>
      </c>
      <c r="B134" s="5" t="str">
        <f t="shared" si="2"/>
        <v>PP - 133</v>
      </c>
      <c r="E134" s="5" t="str">
        <f>IF(VLOOKUP(A134,'Ficha técnica - Prod processado'!$E:$F,2,0)="","",VLOOKUP(A134,'Ficha técnica - Prod processado'!$E:$F,2,0))</f>
        <v/>
      </c>
      <c r="H134" s="89" t="str">
        <f>IF(VLOOKUP(A134,'Ficha técnica - Prod processado'!E:L,4,0)="","",VLOOKUP(A134,'Ficha técnica - Prod processado'!E:L,4,0))</f>
        <v/>
      </c>
      <c r="I134" s="89">
        <f>VLOOKUP(A134,'Ficha técnica - Prod processado'!E:I,3,0)</f>
        <v>0</v>
      </c>
      <c r="J134" s="90">
        <f>VLOOKUP(A134,'Ficha técnica - Prod processado'!E:L,5,0)</f>
        <v>0</v>
      </c>
      <c r="K134" s="8" t="str">
        <f>VLOOKUP(A134,'Ficha técnica - Prod processado'!E:L,6,0)</f>
        <v/>
      </c>
    </row>
    <row r="135" spans="1:11" hidden="1" outlineLevel="1" x14ac:dyDescent="0.2">
      <c r="A135" s="6">
        <v>134</v>
      </c>
      <c r="B135" s="5" t="str">
        <f t="shared" si="2"/>
        <v>PP - 134</v>
      </c>
      <c r="E135" s="5" t="str">
        <f>IF(VLOOKUP(A135,'Ficha técnica - Prod processado'!$E:$F,2,0)="","",VLOOKUP(A135,'Ficha técnica - Prod processado'!$E:$F,2,0))</f>
        <v/>
      </c>
      <c r="H135" s="89" t="str">
        <f>IF(VLOOKUP(A135,'Ficha técnica - Prod processado'!E:L,4,0)="","",VLOOKUP(A135,'Ficha técnica - Prod processado'!E:L,4,0))</f>
        <v/>
      </c>
      <c r="I135" s="89">
        <f>VLOOKUP(A135,'Ficha técnica - Prod processado'!E:I,3,0)</f>
        <v>0</v>
      </c>
      <c r="J135" s="90">
        <f>VLOOKUP(A135,'Ficha técnica - Prod processado'!E:L,5,0)</f>
        <v>0</v>
      </c>
      <c r="K135" s="8" t="str">
        <f>VLOOKUP(A135,'Ficha técnica - Prod processado'!E:L,6,0)</f>
        <v/>
      </c>
    </row>
    <row r="136" spans="1:11" hidden="1" outlineLevel="1" x14ac:dyDescent="0.2">
      <c r="A136" s="6">
        <v>135</v>
      </c>
      <c r="B136" s="5" t="str">
        <f t="shared" si="2"/>
        <v>PP - 135</v>
      </c>
      <c r="E136" s="5" t="str">
        <f>IF(VLOOKUP(A136,'Ficha técnica - Prod processado'!$E:$F,2,0)="","",VLOOKUP(A136,'Ficha técnica - Prod processado'!$E:$F,2,0))</f>
        <v/>
      </c>
      <c r="H136" s="89" t="str">
        <f>IF(VLOOKUP(A136,'Ficha técnica - Prod processado'!E:L,4,0)="","",VLOOKUP(A136,'Ficha técnica - Prod processado'!E:L,4,0))</f>
        <v/>
      </c>
      <c r="I136" s="89">
        <f>VLOOKUP(A136,'Ficha técnica - Prod processado'!E:I,3,0)</f>
        <v>0</v>
      </c>
      <c r="J136" s="90">
        <f>VLOOKUP(A136,'Ficha técnica - Prod processado'!E:L,5,0)</f>
        <v>0</v>
      </c>
      <c r="K136" s="8" t="str">
        <f>VLOOKUP(A136,'Ficha técnica - Prod processado'!E:L,6,0)</f>
        <v/>
      </c>
    </row>
    <row r="137" spans="1:11" hidden="1" outlineLevel="1" x14ac:dyDescent="0.2">
      <c r="A137" s="6">
        <v>136</v>
      </c>
      <c r="B137" s="5" t="str">
        <f t="shared" si="2"/>
        <v>PP - 136</v>
      </c>
      <c r="E137" s="5" t="str">
        <f>IF(VLOOKUP(A137,'Ficha técnica - Prod processado'!$E:$F,2,0)="","",VLOOKUP(A137,'Ficha técnica - Prod processado'!$E:$F,2,0))</f>
        <v/>
      </c>
      <c r="H137" s="89" t="str">
        <f>IF(VLOOKUP(A137,'Ficha técnica - Prod processado'!E:L,4,0)="","",VLOOKUP(A137,'Ficha técnica - Prod processado'!E:L,4,0))</f>
        <v/>
      </c>
      <c r="I137" s="89">
        <f>VLOOKUP(A137,'Ficha técnica - Prod processado'!E:I,3,0)</f>
        <v>0</v>
      </c>
      <c r="J137" s="90">
        <f>VLOOKUP(A137,'Ficha técnica - Prod processado'!E:L,5,0)</f>
        <v>0</v>
      </c>
      <c r="K137" s="8" t="str">
        <f>VLOOKUP(A137,'Ficha técnica - Prod processado'!E:L,6,0)</f>
        <v/>
      </c>
    </row>
    <row r="138" spans="1:11" hidden="1" outlineLevel="1" x14ac:dyDescent="0.2">
      <c r="A138" s="6">
        <v>137</v>
      </c>
      <c r="B138" s="5" t="str">
        <f t="shared" si="2"/>
        <v>PP - 137</v>
      </c>
      <c r="E138" s="5" t="str">
        <f>IF(VLOOKUP(A138,'Ficha técnica - Prod processado'!$E:$F,2,0)="","",VLOOKUP(A138,'Ficha técnica - Prod processado'!$E:$F,2,0))</f>
        <v/>
      </c>
      <c r="H138" s="89" t="str">
        <f>IF(VLOOKUP(A138,'Ficha técnica - Prod processado'!E:L,4,0)="","",VLOOKUP(A138,'Ficha técnica - Prod processado'!E:L,4,0))</f>
        <v/>
      </c>
      <c r="I138" s="89">
        <f>VLOOKUP(A138,'Ficha técnica - Prod processado'!E:I,3,0)</f>
        <v>0</v>
      </c>
      <c r="J138" s="90">
        <f>VLOOKUP(A138,'Ficha técnica - Prod processado'!E:L,5,0)</f>
        <v>0</v>
      </c>
      <c r="K138" s="8" t="str">
        <f>VLOOKUP(A138,'Ficha técnica - Prod processado'!E:L,6,0)</f>
        <v/>
      </c>
    </row>
    <row r="139" spans="1:11" hidden="1" outlineLevel="1" x14ac:dyDescent="0.2">
      <c r="A139" s="6">
        <v>138</v>
      </c>
      <c r="B139" s="5" t="str">
        <f t="shared" si="2"/>
        <v>PP - 138</v>
      </c>
      <c r="E139" s="5" t="str">
        <f>IF(VLOOKUP(A139,'Ficha técnica - Prod processado'!$E:$F,2,0)="","",VLOOKUP(A139,'Ficha técnica - Prod processado'!$E:$F,2,0))</f>
        <v/>
      </c>
      <c r="H139" s="89" t="str">
        <f>IF(VLOOKUP(A139,'Ficha técnica - Prod processado'!E:L,4,0)="","",VLOOKUP(A139,'Ficha técnica - Prod processado'!E:L,4,0))</f>
        <v/>
      </c>
      <c r="I139" s="89">
        <f>VLOOKUP(A139,'Ficha técnica - Prod processado'!E:I,3,0)</f>
        <v>0</v>
      </c>
      <c r="J139" s="90">
        <f>VLOOKUP(A139,'Ficha técnica - Prod processado'!E:L,5,0)</f>
        <v>0</v>
      </c>
      <c r="K139" s="8" t="str">
        <f>VLOOKUP(A139,'Ficha técnica - Prod processado'!E:L,6,0)</f>
        <v/>
      </c>
    </row>
    <row r="140" spans="1:11" hidden="1" outlineLevel="1" x14ac:dyDescent="0.2">
      <c r="A140" s="6">
        <v>139</v>
      </c>
      <c r="B140" s="5" t="str">
        <f t="shared" si="2"/>
        <v>PP - 139</v>
      </c>
      <c r="E140" s="5" t="str">
        <f>IF(VLOOKUP(A140,'Ficha técnica - Prod processado'!$E:$F,2,0)="","",VLOOKUP(A140,'Ficha técnica - Prod processado'!$E:$F,2,0))</f>
        <v/>
      </c>
      <c r="H140" s="89" t="str">
        <f>IF(VLOOKUP(A140,'Ficha técnica - Prod processado'!E:L,4,0)="","",VLOOKUP(A140,'Ficha técnica - Prod processado'!E:L,4,0))</f>
        <v/>
      </c>
      <c r="I140" s="89">
        <f>VLOOKUP(A140,'Ficha técnica - Prod processado'!E:I,3,0)</f>
        <v>0</v>
      </c>
      <c r="J140" s="90">
        <f>VLOOKUP(A140,'Ficha técnica - Prod processado'!E:L,5,0)</f>
        <v>0</v>
      </c>
      <c r="K140" s="8" t="str">
        <f>VLOOKUP(A140,'Ficha técnica - Prod processado'!E:L,6,0)</f>
        <v/>
      </c>
    </row>
    <row r="141" spans="1:11" hidden="1" outlineLevel="1" x14ac:dyDescent="0.2">
      <c r="A141" s="6">
        <v>140</v>
      </c>
      <c r="B141" s="5" t="str">
        <f t="shared" si="2"/>
        <v>PP - 140</v>
      </c>
      <c r="E141" s="5" t="str">
        <f>IF(VLOOKUP(A141,'Ficha técnica - Prod processado'!$E:$F,2,0)="","",VLOOKUP(A141,'Ficha técnica - Prod processado'!$E:$F,2,0))</f>
        <v/>
      </c>
      <c r="H141" s="89" t="str">
        <f>IF(VLOOKUP(A141,'Ficha técnica - Prod processado'!E:L,4,0)="","",VLOOKUP(A141,'Ficha técnica - Prod processado'!E:L,4,0))</f>
        <v/>
      </c>
      <c r="I141" s="89">
        <f>VLOOKUP(A141,'Ficha técnica - Prod processado'!E:I,3,0)</f>
        <v>0</v>
      </c>
      <c r="J141" s="90">
        <f>VLOOKUP(A141,'Ficha técnica - Prod processado'!E:L,5,0)</f>
        <v>0</v>
      </c>
      <c r="K141" s="8" t="str">
        <f>VLOOKUP(A141,'Ficha técnica - Prod processado'!E:L,6,0)</f>
        <v/>
      </c>
    </row>
    <row r="142" spans="1:11" hidden="1" outlineLevel="1" x14ac:dyDescent="0.2">
      <c r="A142" s="6">
        <v>141</v>
      </c>
      <c r="B142" s="5" t="str">
        <f t="shared" si="2"/>
        <v>PP - 141</v>
      </c>
      <c r="E142" s="5" t="str">
        <f>IF(VLOOKUP(A142,'Ficha técnica - Prod processado'!$E:$F,2,0)="","",VLOOKUP(A142,'Ficha técnica - Prod processado'!$E:$F,2,0))</f>
        <v/>
      </c>
      <c r="H142" s="89" t="str">
        <f>IF(VLOOKUP(A142,'Ficha técnica - Prod processado'!E:L,4,0)="","",VLOOKUP(A142,'Ficha técnica - Prod processado'!E:L,4,0))</f>
        <v/>
      </c>
      <c r="I142" s="89">
        <f>VLOOKUP(A142,'Ficha técnica - Prod processado'!E:I,3,0)</f>
        <v>0</v>
      </c>
      <c r="J142" s="90">
        <f>VLOOKUP(A142,'Ficha técnica - Prod processado'!E:L,5,0)</f>
        <v>0</v>
      </c>
      <c r="K142" s="8" t="str">
        <f>VLOOKUP(A142,'Ficha técnica - Prod processado'!E:L,6,0)</f>
        <v/>
      </c>
    </row>
    <row r="143" spans="1:11" hidden="1" outlineLevel="1" x14ac:dyDescent="0.2">
      <c r="A143" s="6">
        <v>142</v>
      </c>
      <c r="B143" s="5" t="str">
        <f t="shared" si="2"/>
        <v>PP - 142</v>
      </c>
      <c r="E143" s="5" t="str">
        <f>IF(VLOOKUP(A143,'Ficha técnica - Prod processado'!$E:$F,2,0)="","",VLOOKUP(A143,'Ficha técnica - Prod processado'!$E:$F,2,0))</f>
        <v/>
      </c>
      <c r="H143" s="89" t="str">
        <f>IF(VLOOKUP(A143,'Ficha técnica - Prod processado'!E:L,4,0)="","",VLOOKUP(A143,'Ficha técnica - Prod processado'!E:L,4,0))</f>
        <v/>
      </c>
      <c r="I143" s="89">
        <f>VLOOKUP(A143,'Ficha técnica - Prod processado'!E:I,3,0)</f>
        <v>0</v>
      </c>
      <c r="J143" s="90">
        <f>VLOOKUP(A143,'Ficha técnica - Prod processado'!E:L,5,0)</f>
        <v>0</v>
      </c>
      <c r="K143" s="8" t="str">
        <f>VLOOKUP(A143,'Ficha técnica - Prod processado'!E:L,6,0)</f>
        <v/>
      </c>
    </row>
    <row r="144" spans="1:11" hidden="1" outlineLevel="1" x14ac:dyDescent="0.2">
      <c r="A144" s="6">
        <v>143</v>
      </c>
      <c r="B144" s="5" t="str">
        <f t="shared" si="2"/>
        <v>PP - 143</v>
      </c>
      <c r="E144" s="5" t="str">
        <f>IF(VLOOKUP(A144,'Ficha técnica - Prod processado'!$E:$F,2,0)="","",VLOOKUP(A144,'Ficha técnica - Prod processado'!$E:$F,2,0))</f>
        <v/>
      </c>
      <c r="H144" s="89" t="str">
        <f>IF(VLOOKUP(A144,'Ficha técnica - Prod processado'!E:L,4,0)="","",VLOOKUP(A144,'Ficha técnica - Prod processado'!E:L,4,0))</f>
        <v/>
      </c>
      <c r="I144" s="89">
        <f>VLOOKUP(A144,'Ficha técnica - Prod processado'!E:I,3,0)</f>
        <v>0</v>
      </c>
      <c r="J144" s="90">
        <f>VLOOKUP(A144,'Ficha técnica - Prod processado'!E:L,5,0)</f>
        <v>0</v>
      </c>
      <c r="K144" s="8" t="str">
        <f>VLOOKUP(A144,'Ficha técnica - Prod processado'!E:L,6,0)</f>
        <v/>
      </c>
    </row>
    <row r="145" spans="1:11" hidden="1" outlineLevel="1" x14ac:dyDescent="0.2">
      <c r="A145" s="6">
        <v>144</v>
      </c>
      <c r="B145" s="5" t="str">
        <f t="shared" si="2"/>
        <v>PP - 144</v>
      </c>
      <c r="E145" s="5" t="str">
        <f>IF(VLOOKUP(A145,'Ficha técnica - Prod processado'!$E:$F,2,0)="","",VLOOKUP(A145,'Ficha técnica - Prod processado'!$E:$F,2,0))</f>
        <v/>
      </c>
      <c r="H145" s="89" t="str">
        <f>IF(VLOOKUP(A145,'Ficha técnica - Prod processado'!E:L,4,0)="","",VLOOKUP(A145,'Ficha técnica - Prod processado'!E:L,4,0))</f>
        <v/>
      </c>
      <c r="I145" s="89">
        <f>VLOOKUP(A145,'Ficha técnica - Prod processado'!E:I,3,0)</f>
        <v>0</v>
      </c>
      <c r="J145" s="90">
        <f>VLOOKUP(A145,'Ficha técnica - Prod processado'!E:L,5,0)</f>
        <v>0</v>
      </c>
      <c r="K145" s="8" t="str">
        <f>VLOOKUP(A145,'Ficha técnica - Prod processado'!E:L,6,0)</f>
        <v/>
      </c>
    </row>
    <row r="146" spans="1:11" hidden="1" outlineLevel="1" x14ac:dyDescent="0.2">
      <c r="A146" s="6">
        <v>145</v>
      </c>
      <c r="B146" s="5" t="str">
        <f t="shared" si="2"/>
        <v>PP - 145</v>
      </c>
      <c r="E146" s="5" t="str">
        <f>IF(VLOOKUP(A146,'Ficha técnica - Prod processado'!$E:$F,2,0)="","",VLOOKUP(A146,'Ficha técnica - Prod processado'!$E:$F,2,0))</f>
        <v/>
      </c>
      <c r="H146" s="89" t="str">
        <f>IF(VLOOKUP(A146,'Ficha técnica - Prod processado'!E:L,4,0)="","",VLOOKUP(A146,'Ficha técnica - Prod processado'!E:L,4,0))</f>
        <v/>
      </c>
      <c r="I146" s="89">
        <f>VLOOKUP(A146,'Ficha técnica - Prod processado'!E:I,3,0)</f>
        <v>0</v>
      </c>
      <c r="J146" s="90">
        <f>VLOOKUP(A146,'Ficha técnica - Prod processado'!E:L,5,0)</f>
        <v>0</v>
      </c>
      <c r="K146" s="8" t="str">
        <f>VLOOKUP(A146,'Ficha técnica - Prod processado'!E:L,6,0)</f>
        <v/>
      </c>
    </row>
    <row r="147" spans="1:11" hidden="1" outlineLevel="1" x14ac:dyDescent="0.2">
      <c r="A147" s="6">
        <v>146</v>
      </c>
      <c r="B147" s="5" t="str">
        <f t="shared" si="2"/>
        <v>PP - 146</v>
      </c>
      <c r="E147" s="5" t="str">
        <f>IF(VLOOKUP(A147,'Ficha técnica - Prod processado'!$E:$F,2,0)="","",VLOOKUP(A147,'Ficha técnica - Prod processado'!$E:$F,2,0))</f>
        <v/>
      </c>
      <c r="H147" s="89" t="str">
        <f>IF(VLOOKUP(A147,'Ficha técnica - Prod processado'!E:L,4,0)="","",VLOOKUP(A147,'Ficha técnica - Prod processado'!E:L,4,0))</f>
        <v/>
      </c>
      <c r="I147" s="89">
        <f>VLOOKUP(A147,'Ficha técnica - Prod processado'!E:I,3,0)</f>
        <v>0</v>
      </c>
      <c r="J147" s="90">
        <f>VLOOKUP(A147,'Ficha técnica - Prod processado'!E:L,5,0)</f>
        <v>0</v>
      </c>
      <c r="K147" s="8" t="str">
        <f>VLOOKUP(A147,'Ficha técnica - Prod processado'!E:L,6,0)</f>
        <v/>
      </c>
    </row>
    <row r="148" spans="1:11" hidden="1" outlineLevel="1" x14ac:dyDescent="0.2">
      <c r="A148" s="6">
        <v>147</v>
      </c>
      <c r="B148" s="5" t="str">
        <f t="shared" si="2"/>
        <v>PP - 147</v>
      </c>
      <c r="E148" s="5" t="str">
        <f>IF(VLOOKUP(A148,'Ficha técnica - Prod processado'!$E:$F,2,0)="","",VLOOKUP(A148,'Ficha técnica - Prod processado'!$E:$F,2,0))</f>
        <v/>
      </c>
      <c r="H148" s="89" t="str">
        <f>IF(VLOOKUP(A148,'Ficha técnica - Prod processado'!E:L,4,0)="","",VLOOKUP(A148,'Ficha técnica - Prod processado'!E:L,4,0))</f>
        <v/>
      </c>
      <c r="I148" s="89">
        <f>VLOOKUP(A148,'Ficha técnica - Prod processado'!E:I,3,0)</f>
        <v>0</v>
      </c>
      <c r="J148" s="90">
        <f>VLOOKUP(A148,'Ficha técnica - Prod processado'!E:L,5,0)</f>
        <v>0</v>
      </c>
      <c r="K148" s="8" t="str">
        <f>VLOOKUP(A148,'Ficha técnica - Prod processado'!E:L,6,0)</f>
        <v/>
      </c>
    </row>
    <row r="149" spans="1:11" hidden="1" outlineLevel="1" x14ac:dyDescent="0.2">
      <c r="A149" s="6">
        <v>148</v>
      </c>
      <c r="B149" s="5" t="str">
        <f t="shared" si="2"/>
        <v>PP - 148</v>
      </c>
      <c r="E149" s="5" t="str">
        <f>IF(VLOOKUP(A149,'Ficha técnica - Prod processado'!$E:$F,2,0)="","",VLOOKUP(A149,'Ficha técnica - Prod processado'!$E:$F,2,0))</f>
        <v/>
      </c>
      <c r="H149" s="89" t="str">
        <f>IF(VLOOKUP(A149,'Ficha técnica - Prod processado'!E:L,4,0)="","",VLOOKUP(A149,'Ficha técnica - Prod processado'!E:L,4,0))</f>
        <v/>
      </c>
      <c r="I149" s="89">
        <f>VLOOKUP(A149,'Ficha técnica - Prod processado'!E:I,3,0)</f>
        <v>0</v>
      </c>
      <c r="J149" s="90">
        <f>VLOOKUP(A149,'Ficha técnica - Prod processado'!E:L,5,0)</f>
        <v>0</v>
      </c>
      <c r="K149" s="8" t="str">
        <f>VLOOKUP(A149,'Ficha técnica - Prod processado'!E:L,6,0)</f>
        <v/>
      </c>
    </row>
    <row r="150" spans="1:11" hidden="1" outlineLevel="1" x14ac:dyDescent="0.2">
      <c r="A150" s="6">
        <v>149</v>
      </c>
      <c r="B150" s="5" t="str">
        <f t="shared" si="2"/>
        <v>PP - 149</v>
      </c>
      <c r="E150" s="5" t="str">
        <f>IF(VLOOKUP(A150,'Ficha técnica - Prod processado'!$E:$F,2,0)="","",VLOOKUP(A150,'Ficha técnica - Prod processado'!$E:$F,2,0))</f>
        <v/>
      </c>
      <c r="H150" s="89" t="str">
        <f>IF(VLOOKUP(A150,'Ficha técnica - Prod processado'!E:L,4,0)="","",VLOOKUP(A150,'Ficha técnica - Prod processado'!E:L,4,0))</f>
        <v/>
      </c>
      <c r="I150" s="89">
        <f>VLOOKUP(A150,'Ficha técnica - Prod processado'!E:I,3,0)</f>
        <v>0</v>
      </c>
      <c r="J150" s="90">
        <f>VLOOKUP(A150,'Ficha técnica - Prod processado'!E:L,5,0)</f>
        <v>0</v>
      </c>
      <c r="K150" s="8" t="str">
        <f>VLOOKUP(A150,'Ficha técnica - Prod processado'!E:L,6,0)</f>
        <v/>
      </c>
    </row>
    <row r="151" spans="1:11" hidden="1" outlineLevel="1" x14ac:dyDescent="0.2">
      <c r="A151" s="6">
        <v>150</v>
      </c>
      <c r="B151" s="5" t="str">
        <f t="shared" si="2"/>
        <v>PP - 150</v>
      </c>
      <c r="E151" s="5" t="str">
        <f>IF(VLOOKUP(A151,'Ficha técnica - Prod processado'!$E:$F,2,0)="","",VLOOKUP(A151,'Ficha técnica - Prod processado'!$E:$F,2,0))</f>
        <v/>
      </c>
      <c r="H151" s="89" t="str">
        <f>IF(VLOOKUP(A151,'Ficha técnica - Prod processado'!E:L,4,0)="","",VLOOKUP(A151,'Ficha técnica - Prod processado'!E:L,4,0))</f>
        <v/>
      </c>
      <c r="I151" s="89">
        <f>VLOOKUP(A151,'Ficha técnica - Prod processado'!E:I,3,0)</f>
        <v>0</v>
      </c>
      <c r="J151" s="90">
        <f>VLOOKUP(A151,'Ficha técnica - Prod processado'!E:L,5,0)</f>
        <v>0</v>
      </c>
      <c r="K151" s="8" t="str">
        <f>VLOOKUP(A151,'Ficha técnica - Prod processado'!E:L,6,0)</f>
        <v/>
      </c>
    </row>
    <row r="152" spans="1:11" hidden="1" outlineLevel="1" x14ac:dyDescent="0.2">
      <c r="A152" s="6">
        <v>151</v>
      </c>
      <c r="B152" s="5" t="str">
        <f t="shared" si="2"/>
        <v>PP - 151</v>
      </c>
      <c r="E152" s="5" t="str">
        <f>IF(VLOOKUP(A152,'Ficha técnica - Prod processado'!$E:$F,2,0)="","",VLOOKUP(A152,'Ficha técnica - Prod processado'!$E:$F,2,0))</f>
        <v/>
      </c>
      <c r="H152" s="89" t="str">
        <f>IF(VLOOKUP(A152,'Ficha técnica - Prod processado'!E:L,4,0)="","",VLOOKUP(A152,'Ficha técnica - Prod processado'!E:L,4,0))</f>
        <v/>
      </c>
      <c r="I152" s="89">
        <f>VLOOKUP(A152,'Ficha técnica - Prod processado'!E:I,3,0)</f>
        <v>0</v>
      </c>
      <c r="J152" s="90">
        <f>VLOOKUP(A152,'Ficha técnica - Prod processado'!E:L,5,0)</f>
        <v>0</v>
      </c>
      <c r="K152" s="8" t="str">
        <f>VLOOKUP(A152,'Ficha técnica - Prod processado'!E:L,6,0)</f>
        <v/>
      </c>
    </row>
    <row r="153" spans="1:11" hidden="1" outlineLevel="1" x14ac:dyDescent="0.2">
      <c r="A153" s="6">
        <v>152</v>
      </c>
      <c r="B153" s="5" t="str">
        <f t="shared" si="2"/>
        <v>PP - 152</v>
      </c>
      <c r="E153" s="5" t="str">
        <f>IF(VLOOKUP(A153,'Ficha técnica - Prod processado'!$E:$F,2,0)="","",VLOOKUP(A153,'Ficha técnica - Prod processado'!$E:$F,2,0))</f>
        <v/>
      </c>
      <c r="H153" s="89" t="str">
        <f>IF(VLOOKUP(A153,'Ficha técnica - Prod processado'!E:L,4,0)="","",VLOOKUP(A153,'Ficha técnica - Prod processado'!E:L,4,0))</f>
        <v/>
      </c>
      <c r="I153" s="89">
        <f>VLOOKUP(A153,'Ficha técnica - Prod processado'!E:I,3,0)</f>
        <v>0</v>
      </c>
      <c r="J153" s="90">
        <f>VLOOKUP(A153,'Ficha técnica - Prod processado'!E:L,5,0)</f>
        <v>0</v>
      </c>
      <c r="K153" s="8" t="str">
        <f>VLOOKUP(A153,'Ficha técnica - Prod processado'!E:L,6,0)</f>
        <v/>
      </c>
    </row>
    <row r="154" spans="1:11" hidden="1" outlineLevel="1" x14ac:dyDescent="0.2">
      <c r="A154" s="6">
        <v>153</v>
      </c>
      <c r="B154" s="5" t="str">
        <f t="shared" si="2"/>
        <v>PP - 153</v>
      </c>
      <c r="E154" s="5" t="str">
        <f>IF(VLOOKUP(A154,'Ficha técnica - Prod processado'!$E:$F,2,0)="","",VLOOKUP(A154,'Ficha técnica - Prod processado'!$E:$F,2,0))</f>
        <v/>
      </c>
      <c r="H154" s="89" t="str">
        <f>IF(VLOOKUP(A154,'Ficha técnica - Prod processado'!E:L,4,0)="","",VLOOKUP(A154,'Ficha técnica - Prod processado'!E:L,4,0))</f>
        <v/>
      </c>
      <c r="I154" s="89">
        <f>VLOOKUP(A154,'Ficha técnica - Prod processado'!E:I,3,0)</f>
        <v>0</v>
      </c>
      <c r="J154" s="90">
        <f>VLOOKUP(A154,'Ficha técnica - Prod processado'!E:L,5,0)</f>
        <v>0</v>
      </c>
      <c r="K154" s="8" t="str">
        <f>VLOOKUP(A154,'Ficha técnica - Prod processado'!E:L,6,0)</f>
        <v/>
      </c>
    </row>
    <row r="155" spans="1:11" hidden="1" outlineLevel="1" x14ac:dyDescent="0.2">
      <c r="A155" s="6">
        <v>154</v>
      </c>
      <c r="B155" s="5" t="str">
        <f t="shared" si="2"/>
        <v>PP - 154</v>
      </c>
      <c r="E155" s="5" t="str">
        <f>IF(VLOOKUP(A155,'Ficha técnica - Prod processado'!$E:$F,2,0)="","",VLOOKUP(A155,'Ficha técnica - Prod processado'!$E:$F,2,0))</f>
        <v/>
      </c>
      <c r="H155" s="89" t="str">
        <f>IF(VLOOKUP(A155,'Ficha técnica - Prod processado'!E:L,4,0)="","",VLOOKUP(A155,'Ficha técnica - Prod processado'!E:L,4,0))</f>
        <v/>
      </c>
      <c r="I155" s="89">
        <f>VLOOKUP(A155,'Ficha técnica - Prod processado'!E:I,3,0)</f>
        <v>0</v>
      </c>
      <c r="J155" s="90">
        <f>VLOOKUP(A155,'Ficha técnica - Prod processado'!E:L,5,0)</f>
        <v>0</v>
      </c>
      <c r="K155" s="8" t="str">
        <f>VLOOKUP(A155,'Ficha técnica - Prod processado'!E:L,6,0)</f>
        <v/>
      </c>
    </row>
    <row r="156" spans="1:11" hidden="1" outlineLevel="1" x14ac:dyDescent="0.2">
      <c r="A156" s="6">
        <v>155</v>
      </c>
      <c r="B156" s="5" t="str">
        <f t="shared" si="2"/>
        <v>PP - 155</v>
      </c>
      <c r="E156" s="5" t="str">
        <f>IF(VLOOKUP(A156,'Ficha técnica - Prod processado'!$E:$F,2,0)="","",VLOOKUP(A156,'Ficha técnica - Prod processado'!$E:$F,2,0))</f>
        <v/>
      </c>
      <c r="H156" s="89" t="str">
        <f>IF(VLOOKUP(A156,'Ficha técnica - Prod processado'!E:L,4,0)="","",VLOOKUP(A156,'Ficha técnica - Prod processado'!E:L,4,0))</f>
        <v/>
      </c>
      <c r="I156" s="89">
        <f>VLOOKUP(A156,'Ficha técnica - Prod processado'!E:I,3,0)</f>
        <v>0</v>
      </c>
      <c r="J156" s="90">
        <f>VLOOKUP(A156,'Ficha técnica - Prod processado'!E:L,5,0)</f>
        <v>0</v>
      </c>
      <c r="K156" s="8" t="str">
        <f>VLOOKUP(A156,'Ficha técnica - Prod processado'!E:L,6,0)</f>
        <v/>
      </c>
    </row>
    <row r="157" spans="1:11" hidden="1" outlineLevel="1" x14ac:dyDescent="0.2">
      <c r="A157" s="6">
        <v>156</v>
      </c>
      <c r="B157" s="5" t="str">
        <f t="shared" si="2"/>
        <v>PP - 156</v>
      </c>
      <c r="E157" s="5" t="str">
        <f>IF(VLOOKUP(A157,'Ficha técnica - Prod processado'!$E:$F,2,0)="","",VLOOKUP(A157,'Ficha técnica - Prod processado'!$E:$F,2,0))</f>
        <v/>
      </c>
      <c r="H157" s="89" t="str">
        <f>IF(VLOOKUP(A157,'Ficha técnica - Prod processado'!E:L,4,0)="","",VLOOKUP(A157,'Ficha técnica - Prod processado'!E:L,4,0))</f>
        <v/>
      </c>
      <c r="I157" s="89">
        <f>VLOOKUP(A157,'Ficha técnica - Prod processado'!E:I,3,0)</f>
        <v>0</v>
      </c>
      <c r="J157" s="90">
        <f>VLOOKUP(A157,'Ficha técnica - Prod processado'!E:L,5,0)</f>
        <v>0</v>
      </c>
      <c r="K157" s="8" t="str">
        <f>VLOOKUP(A157,'Ficha técnica - Prod processado'!E:L,6,0)</f>
        <v/>
      </c>
    </row>
    <row r="158" spans="1:11" hidden="1" outlineLevel="1" x14ac:dyDescent="0.2">
      <c r="A158" s="6">
        <v>157</v>
      </c>
      <c r="B158" s="5" t="str">
        <f t="shared" si="2"/>
        <v>PP - 157</v>
      </c>
      <c r="E158" s="5" t="str">
        <f>IF(VLOOKUP(A158,'Ficha técnica - Prod processado'!$E:$F,2,0)="","",VLOOKUP(A158,'Ficha técnica - Prod processado'!$E:$F,2,0))</f>
        <v/>
      </c>
      <c r="H158" s="89" t="str">
        <f>IF(VLOOKUP(A158,'Ficha técnica - Prod processado'!E:L,4,0)="","",VLOOKUP(A158,'Ficha técnica - Prod processado'!E:L,4,0))</f>
        <v/>
      </c>
      <c r="I158" s="89">
        <f>VLOOKUP(A158,'Ficha técnica - Prod processado'!E:I,3,0)</f>
        <v>0</v>
      </c>
      <c r="J158" s="90">
        <f>VLOOKUP(A158,'Ficha técnica - Prod processado'!E:L,5,0)</f>
        <v>0</v>
      </c>
      <c r="K158" s="8" t="str">
        <f>VLOOKUP(A158,'Ficha técnica - Prod processado'!E:L,6,0)</f>
        <v/>
      </c>
    </row>
    <row r="159" spans="1:11" hidden="1" outlineLevel="1" x14ac:dyDescent="0.2">
      <c r="A159" s="6">
        <v>158</v>
      </c>
      <c r="B159" s="5" t="str">
        <f t="shared" si="2"/>
        <v>PP - 158</v>
      </c>
      <c r="E159" s="5" t="str">
        <f>IF(VLOOKUP(A159,'Ficha técnica - Prod processado'!$E:$F,2,0)="","",VLOOKUP(A159,'Ficha técnica - Prod processado'!$E:$F,2,0))</f>
        <v/>
      </c>
      <c r="H159" s="89" t="str">
        <f>IF(VLOOKUP(A159,'Ficha técnica - Prod processado'!E:L,4,0)="","",VLOOKUP(A159,'Ficha técnica - Prod processado'!E:L,4,0))</f>
        <v/>
      </c>
      <c r="I159" s="89">
        <f>VLOOKUP(A159,'Ficha técnica - Prod processado'!E:I,3,0)</f>
        <v>0</v>
      </c>
      <c r="J159" s="90">
        <f>VLOOKUP(A159,'Ficha técnica - Prod processado'!E:L,5,0)</f>
        <v>0</v>
      </c>
      <c r="K159" s="8" t="str">
        <f>VLOOKUP(A159,'Ficha técnica - Prod processado'!E:L,6,0)</f>
        <v/>
      </c>
    </row>
    <row r="160" spans="1:11" hidden="1" outlineLevel="1" x14ac:dyDescent="0.2">
      <c r="A160" s="6">
        <v>159</v>
      </c>
      <c r="B160" s="5" t="str">
        <f t="shared" si="2"/>
        <v>PP - 159</v>
      </c>
      <c r="E160" s="5" t="str">
        <f>IF(VLOOKUP(A160,'Ficha técnica - Prod processado'!$E:$F,2,0)="","",VLOOKUP(A160,'Ficha técnica - Prod processado'!$E:$F,2,0))</f>
        <v/>
      </c>
      <c r="H160" s="89" t="str">
        <f>IF(VLOOKUP(A160,'Ficha técnica - Prod processado'!E:L,4,0)="","",VLOOKUP(A160,'Ficha técnica - Prod processado'!E:L,4,0))</f>
        <v/>
      </c>
      <c r="I160" s="89">
        <f>VLOOKUP(A160,'Ficha técnica - Prod processado'!E:I,3,0)</f>
        <v>0</v>
      </c>
      <c r="J160" s="90">
        <f>VLOOKUP(A160,'Ficha técnica - Prod processado'!E:L,5,0)</f>
        <v>0</v>
      </c>
      <c r="K160" s="8" t="str">
        <f>VLOOKUP(A160,'Ficha técnica - Prod processado'!E:L,6,0)</f>
        <v/>
      </c>
    </row>
    <row r="161" spans="1:11" hidden="1" outlineLevel="1" x14ac:dyDescent="0.2">
      <c r="A161" s="6">
        <v>160</v>
      </c>
      <c r="B161" s="5" t="str">
        <f t="shared" si="2"/>
        <v>PP - 160</v>
      </c>
      <c r="E161" s="5" t="str">
        <f>IF(VLOOKUP(A161,'Ficha técnica - Prod processado'!$E:$F,2,0)="","",VLOOKUP(A161,'Ficha técnica - Prod processado'!$E:$F,2,0))</f>
        <v/>
      </c>
      <c r="H161" s="89" t="str">
        <f>IF(VLOOKUP(A161,'Ficha técnica - Prod processado'!E:L,4,0)="","",VLOOKUP(A161,'Ficha técnica - Prod processado'!E:L,4,0))</f>
        <v/>
      </c>
      <c r="I161" s="89">
        <f>VLOOKUP(A161,'Ficha técnica - Prod processado'!E:I,3,0)</f>
        <v>0</v>
      </c>
      <c r="J161" s="90">
        <f>VLOOKUP(A161,'Ficha técnica - Prod processado'!E:L,5,0)</f>
        <v>0</v>
      </c>
      <c r="K161" s="8" t="str">
        <f>VLOOKUP(A161,'Ficha técnica - Prod processado'!E:L,6,0)</f>
        <v/>
      </c>
    </row>
    <row r="162" spans="1:11" hidden="1" outlineLevel="1" x14ac:dyDescent="0.2">
      <c r="A162" s="6">
        <v>161</v>
      </c>
      <c r="B162" s="5" t="str">
        <f t="shared" si="2"/>
        <v>PP - 161</v>
      </c>
      <c r="E162" s="5" t="str">
        <f>IF(VLOOKUP(A162,'Ficha técnica - Prod processado'!$E:$F,2,0)="","",VLOOKUP(A162,'Ficha técnica - Prod processado'!$E:$F,2,0))</f>
        <v/>
      </c>
      <c r="H162" s="89" t="str">
        <f>IF(VLOOKUP(A162,'Ficha técnica - Prod processado'!E:L,4,0)="","",VLOOKUP(A162,'Ficha técnica - Prod processado'!E:L,4,0))</f>
        <v/>
      </c>
      <c r="I162" s="89">
        <f>VLOOKUP(A162,'Ficha técnica - Prod processado'!E:I,3,0)</f>
        <v>0</v>
      </c>
      <c r="J162" s="90">
        <f>VLOOKUP(A162,'Ficha técnica - Prod processado'!E:L,5,0)</f>
        <v>0</v>
      </c>
      <c r="K162" s="8" t="str">
        <f>VLOOKUP(A162,'Ficha técnica - Prod processado'!E:L,6,0)</f>
        <v/>
      </c>
    </row>
    <row r="163" spans="1:11" hidden="1" outlineLevel="1" x14ac:dyDescent="0.2">
      <c r="A163" s="6">
        <v>162</v>
      </c>
      <c r="B163" s="5" t="str">
        <f t="shared" si="2"/>
        <v>PP - 162</v>
      </c>
      <c r="E163" s="5" t="str">
        <f>IF(VLOOKUP(A163,'Ficha técnica - Prod processado'!$E:$F,2,0)="","",VLOOKUP(A163,'Ficha técnica - Prod processado'!$E:$F,2,0))</f>
        <v/>
      </c>
      <c r="H163" s="89" t="str">
        <f>IF(VLOOKUP(A163,'Ficha técnica - Prod processado'!E:L,4,0)="","",VLOOKUP(A163,'Ficha técnica - Prod processado'!E:L,4,0))</f>
        <v/>
      </c>
      <c r="I163" s="89">
        <f>VLOOKUP(A163,'Ficha técnica - Prod processado'!E:I,3,0)</f>
        <v>0</v>
      </c>
      <c r="J163" s="90">
        <f>VLOOKUP(A163,'Ficha técnica - Prod processado'!E:L,5,0)</f>
        <v>0</v>
      </c>
      <c r="K163" s="8" t="str">
        <f>VLOOKUP(A163,'Ficha técnica - Prod processado'!E:L,6,0)</f>
        <v/>
      </c>
    </row>
    <row r="164" spans="1:11" hidden="1" outlineLevel="1" x14ac:dyDescent="0.2">
      <c r="A164" s="6">
        <v>163</v>
      </c>
      <c r="B164" s="5" t="str">
        <f t="shared" si="2"/>
        <v>PP - 163</v>
      </c>
      <c r="E164" s="5" t="str">
        <f>IF(VLOOKUP(A164,'Ficha técnica - Prod processado'!$E:$F,2,0)="","",VLOOKUP(A164,'Ficha técnica - Prod processado'!$E:$F,2,0))</f>
        <v/>
      </c>
      <c r="H164" s="89" t="str">
        <f>IF(VLOOKUP(A164,'Ficha técnica - Prod processado'!E:L,4,0)="","",VLOOKUP(A164,'Ficha técnica - Prod processado'!E:L,4,0))</f>
        <v/>
      </c>
      <c r="I164" s="89">
        <f>VLOOKUP(A164,'Ficha técnica - Prod processado'!E:I,3,0)</f>
        <v>0</v>
      </c>
      <c r="J164" s="90">
        <f>VLOOKUP(A164,'Ficha técnica - Prod processado'!E:L,5,0)</f>
        <v>0</v>
      </c>
      <c r="K164" s="8" t="str">
        <f>VLOOKUP(A164,'Ficha técnica - Prod processado'!E:L,6,0)</f>
        <v/>
      </c>
    </row>
    <row r="165" spans="1:11" hidden="1" outlineLevel="1" x14ac:dyDescent="0.2">
      <c r="A165" s="6">
        <v>164</v>
      </c>
      <c r="B165" s="5" t="str">
        <f t="shared" si="2"/>
        <v>PP - 164</v>
      </c>
      <c r="E165" s="5" t="str">
        <f>IF(VLOOKUP(A165,'Ficha técnica - Prod processado'!$E:$F,2,0)="","",VLOOKUP(A165,'Ficha técnica - Prod processado'!$E:$F,2,0))</f>
        <v/>
      </c>
      <c r="H165" s="89" t="str">
        <f>IF(VLOOKUP(A165,'Ficha técnica - Prod processado'!E:L,4,0)="","",VLOOKUP(A165,'Ficha técnica - Prod processado'!E:L,4,0))</f>
        <v/>
      </c>
      <c r="I165" s="89">
        <f>VLOOKUP(A165,'Ficha técnica - Prod processado'!E:I,3,0)</f>
        <v>0</v>
      </c>
      <c r="J165" s="90">
        <f>VLOOKUP(A165,'Ficha técnica - Prod processado'!E:L,5,0)</f>
        <v>0</v>
      </c>
      <c r="K165" s="8" t="str">
        <f>VLOOKUP(A165,'Ficha técnica - Prod processado'!E:L,6,0)</f>
        <v/>
      </c>
    </row>
    <row r="166" spans="1:11" hidden="1" outlineLevel="1" x14ac:dyDescent="0.2">
      <c r="A166" s="6">
        <v>165</v>
      </c>
      <c r="B166" s="5" t="str">
        <f t="shared" si="2"/>
        <v>PP - 165</v>
      </c>
      <c r="E166" s="5" t="str">
        <f>IF(VLOOKUP(A166,'Ficha técnica - Prod processado'!$E:$F,2,0)="","",VLOOKUP(A166,'Ficha técnica - Prod processado'!$E:$F,2,0))</f>
        <v/>
      </c>
      <c r="H166" s="89" t="str">
        <f>IF(VLOOKUP(A166,'Ficha técnica - Prod processado'!E:L,4,0)="","",VLOOKUP(A166,'Ficha técnica - Prod processado'!E:L,4,0))</f>
        <v/>
      </c>
      <c r="I166" s="89">
        <f>VLOOKUP(A166,'Ficha técnica - Prod processado'!E:I,3,0)</f>
        <v>0</v>
      </c>
      <c r="J166" s="90">
        <f>VLOOKUP(A166,'Ficha técnica - Prod processado'!E:L,5,0)</f>
        <v>0</v>
      </c>
      <c r="K166" s="8" t="str">
        <f>VLOOKUP(A166,'Ficha técnica - Prod processado'!E:L,6,0)</f>
        <v/>
      </c>
    </row>
    <row r="167" spans="1:11" hidden="1" outlineLevel="1" x14ac:dyDescent="0.2">
      <c r="A167" s="6">
        <v>166</v>
      </c>
      <c r="B167" s="5" t="str">
        <f t="shared" si="2"/>
        <v>PP - 166</v>
      </c>
      <c r="E167" s="5" t="str">
        <f>IF(VLOOKUP(A167,'Ficha técnica - Prod processado'!$E:$F,2,0)="","",VLOOKUP(A167,'Ficha técnica - Prod processado'!$E:$F,2,0))</f>
        <v/>
      </c>
      <c r="H167" s="89" t="str">
        <f>IF(VLOOKUP(A167,'Ficha técnica - Prod processado'!E:L,4,0)="","",VLOOKUP(A167,'Ficha técnica - Prod processado'!E:L,4,0))</f>
        <v/>
      </c>
      <c r="I167" s="89">
        <f>VLOOKUP(A167,'Ficha técnica - Prod processado'!E:I,3,0)</f>
        <v>0</v>
      </c>
      <c r="J167" s="90">
        <f>VLOOKUP(A167,'Ficha técnica - Prod processado'!E:L,5,0)</f>
        <v>0</v>
      </c>
      <c r="K167" s="8" t="str">
        <f>VLOOKUP(A167,'Ficha técnica - Prod processado'!E:L,6,0)</f>
        <v/>
      </c>
    </row>
    <row r="168" spans="1:11" hidden="1" outlineLevel="1" x14ac:dyDescent="0.2">
      <c r="A168" s="6">
        <v>167</v>
      </c>
      <c r="B168" s="5" t="str">
        <f t="shared" si="2"/>
        <v>PP - 167</v>
      </c>
      <c r="E168" s="5" t="str">
        <f>IF(VLOOKUP(A168,'Ficha técnica - Prod processado'!$E:$F,2,0)="","",VLOOKUP(A168,'Ficha técnica - Prod processado'!$E:$F,2,0))</f>
        <v/>
      </c>
      <c r="H168" s="89" t="str">
        <f>IF(VLOOKUP(A168,'Ficha técnica - Prod processado'!E:L,4,0)="","",VLOOKUP(A168,'Ficha técnica - Prod processado'!E:L,4,0))</f>
        <v/>
      </c>
      <c r="I168" s="89">
        <f>VLOOKUP(A168,'Ficha técnica - Prod processado'!E:I,3,0)</f>
        <v>0</v>
      </c>
      <c r="J168" s="90">
        <f>VLOOKUP(A168,'Ficha técnica - Prod processado'!E:L,5,0)</f>
        <v>0</v>
      </c>
      <c r="K168" s="8" t="str">
        <f>VLOOKUP(A168,'Ficha técnica - Prod processado'!E:L,6,0)</f>
        <v/>
      </c>
    </row>
    <row r="169" spans="1:11" hidden="1" outlineLevel="1" x14ac:dyDescent="0.2">
      <c r="A169" s="6">
        <v>168</v>
      </c>
      <c r="B169" s="5" t="str">
        <f t="shared" si="2"/>
        <v>PP - 168</v>
      </c>
      <c r="E169" s="5" t="str">
        <f>IF(VLOOKUP(A169,'Ficha técnica - Prod processado'!$E:$F,2,0)="","",VLOOKUP(A169,'Ficha técnica - Prod processado'!$E:$F,2,0))</f>
        <v/>
      </c>
      <c r="H169" s="89" t="str">
        <f>IF(VLOOKUP(A169,'Ficha técnica - Prod processado'!E:L,4,0)="","",VLOOKUP(A169,'Ficha técnica - Prod processado'!E:L,4,0))</f>
        <v/>
      </c>
      <c r="I169" s="89">
        <f>VLOOKUP(A169,'Ficha técnica - Prod processado'!E:I,3,0)</f>
        <v>0</v>
      </c>
      <c r="J169" s="90">
        <f>VLOOKUP(A169,'Ficha técnica - Prod processado'!E:L,5,0)</f>
        <v>0</v>
      </c>
      <c r="K169" s="8" t="str">
        <f>VLOOKUP(A169,'Ficha técnica - Prod processado'!E:L,6,0)</f>
        <v/>
      </c>
    </row>
    <row r="170" spans="1:11" hidden="1" outlineLevel="1" x14ac:dyDescent="0.2">
      <c r="A170" s="6">
        <v>169</v>
      </c>
      <c r="B170" s="5" t="str">
        <f t="shared" si="2"/>
        <v>PP - 169</v>
      </c>
      <c r="E170" s="5" t="str">
        <f>IF(VLOOKUP(A170,'Ficha técnica - Prod processado'!$E:$F,2,0)="","",VLOOKUP(A170,'Ficha técnica - Prod processado'!$E:$F,2,0))</f>
        <v/>
      </c>
      <c r="H170" s="89" t="str">
        <f>IF(VLOOKUP(A170,'Ficha técnica - Prod processado'!E:L,4,0)="","",VLOOKUP(A170,'Ficha técnica - Prod processado'!E:L,4,0))</f>
        <v/>
      </c>
      <c r="I170" s="89">
        <f>VLOOKUP(A170,'Ficha técnica - Prod processado'!E:I,3,0)</f>
        <v>0</v>
      </c>
      <c r="J170" s="90">
        <f>VLOOKUP(A170,'Ficha técnica - Prod processado'!E:L,5,0)</f>
        <v>0</v>
      </c>
      <c r="K170" s="8" t="str">
        <f>VLOOKUP(A170,'Ficha técnica - Prod processado'!E:L,6,0)</f>
        <v/>
      </c>
    </row>
    <row r="171" spans="1:11" hidden="1" outlineLevel="1" x14ac:dyDescent="0.2">
      <c r="A171" s="6">
        <v>170</v>
      </c>
      <c r="B171" s="5" t="str">
        <f t="shared" si="2"/>
        <v>PP - 170</v>
      </c>
      <c r="E171" s="5" t="str">
        <f>IF(VLOOKUP(A171,'Ficha técnica - Prod processado'!$E:$F,2,0)="","",VLOOKUP(A171,'Ficha técnica - Prod processado'!$E:$F,2,0))</f>
        <v/>
      </c>
      <c r="H171" s="89" t="str">
        <f>IF(VLOOKUP(A171,'Ficha técnica - Prod processado'!E:L,4,0)="","",VLOOKUP(A171,'Ficha técnica - Prod processado'!E:L,4,0))</f>
        <v/>
      </c>
      <c r="I171" s="89">
        <f>VLOOKUP(A171,'Ficha técnica - Prod processado'!E:I,3,0)</f>
        <v>0</v>
      </c>
      <c r="J171" s="90">
        <f>VLOOKUP(A171,'Ficha técnica - Prod processado'!E:L,5,0)</f>
        <v>0</v>
      </c>
      <c r="K171" s="8" t="str">
        <f>VLOOKUP(A171,'Ficha técnica - Prod processado'!E:L,6,0)</f>
        <v/>
      </c>
    </row>
    <row r="172" spans="1:11" hidden="1" outlineLevel="1" x14ac:dyDescent="0.2">
      <c r="A172" s="6">
        <v>171</v>
      </c>
      <c r="B172" s="5" t="str">
        <f t="shared" si="2"/>
        <v>PP - 171</v>
      </c>
      <c r="E172" s="5" t="str">
        <f>IF(VLOOKUP(A172,'Ficha técnica - Prod processado'!$E:$F,2,0)="","",VLOOKUP(A172,'Ficha técnica - Prod processado'!$E:$F,2,0))</f>
        <v/>
      </c>
      <c r="H172" s="89" t="str">
        <f>IF(VLOOKUP(A172,'Ficha técnica - Prod processado'!E:L,4,0)="","",VLOOKUP(A172,'Ficha técnica - Prod processado'!E:L,4,0))</f>
        <v/>
      </c>
      <c r="I172" s="89">
        <f>VLOOKUP(A172,'Ficha técnica - Prod processado'!E:I,3,0)</f>
        <v>0</v>
      </c>
      <c r="J172" s="90">
        <f>VLOOKUP(A172,'Ficha técnica - Prod processado'!E:L,5,0)</f>
        <v>0</v>
      </c>
      <c r="K172" s="8" t="str">
        <f>VLOOKUP(A172,'Ficha técnica - Prod processado'!E:L,6,0)</f>
        <v/>
      </c>
    </row>
    <row r="173" spans="1:11" hidden="1" outlineLevel="1" x14ac:dyDescent="0.2">
      <c r="A173" s="6">
        <v>172</v>
      </c>
      <c r="B173" s="5" t="str">
        <f t="shared" si="2"/>
        <v>PP - 172</v>
      </c>
      <c r="E173" s="5" t="str">
        <f>IF(VLOOKUP(A173,'Ficha técnica - Prod processado'!$E:$F,2,0)="","",VLOOKUP(A173,'Ficha técnica - Prod processado'!$E:$F,2,0))</f>
        <v/>
      </c>
      <c r="H173" s="89" t="str">
        <f>IF(VLOOKUP(A173,'Ficha técnica - Prod processado'!E:L,4,0)="","",VLOOKUP(A173,'Ficha técnica - Prod processado'!E:L,4,0))</f>
        <v/>
      </c>
      <c r="I173" s="89">
        <f>VLOOKUP(A173,'Ficha técnica - Prod processado'!E:I,3,0)</f>
        <v>0</v>
      </c>
      <c r="J173" s="90">
        <f>VLOOKUP(A173,'Ficha técnica - Prod processado'!E:L,5,0)</f>
        <v>0</v>
      </c>
      <c r="K173" s="8" t="str">
        <f>VLOOKUP(A173,'Ficha técnica - Prod processado'!E:L,6,0)</f>
        <v/>
      </c>
    </row>
    <row r="174" spans="1:11" hidden="1" outlineLevel="1" x14ac:dyDescent="0.2">
      <c r="A174" s="6">
        <v>173</v>
      </c>
      <c r="B174" s="5" t="str">
        <f t="shared" si="2"/>
        <v>PP - 173</v>
      </c>
      <c r="E174" s="5" t="str">
        <f>IF(VLOOKUP(A174,'Ficha técnica - Prod processado'!$E:$F,2,0)="","",VLOOKUP(A174,'Ficha técnica - Prod processado'!$E:$F,2,0))</f>
        <v/>
      </c>
      <c r="H174" s="89" t="str">
        <f>IF(VLOOKUP(A174,'Ficha técnica - Prod processado'!E:L,4,0)="","",VLOOKUP(A174,'Ficha técnica - Prod processado'!E:L,4,0))</f>
        <v/>
      </c>
      <c r="I174" s="89">
        <f>VLOOKUP(A174,'Ficha técnica - Prod processado'!E:I,3,0)</f>
        <v>0</v>
      </c>
      <c r="J174" s="90">
        <f>VLOOKUP(A174,'Ficha técnica - Prod processado'!E:L,5,0)</f>
        <v>0</v>
      </c>
      <c r="K174" s="8" t="str">
        <f>VLOOKUP(A174,'Ficha técnica - Prod processado'!E:L,6,0)</f>
        <v/>
      </c>
    </row>
    <row r="175" spans="1:11" hidden="1" outlineLevel="1" x14ac:dyDescent="0.2">
      <c r="A175" s="6">
        <v>174</v>
      </c>
      <c r="B175" s="5" t="str">
        <f t="shared" si="2"/>
        <v>PP - 174</v>
      </c>
      <c r="E175" s="5" t="str">
        <f>IF(VLOOKUP(A175,'Ficha técnica - Prod processado'!$E:$F,2,0)="","",VLOOKUP(A175,'Ficha técnica - Prod processado'!$E:$F,2,0))</f>
        <v/>
      </c>
      <c r="H175" s="89" t="str">
        <f>IF(VLOOKUP(A175,'Ficha técnica - Prod processado'!E:L,4,0)="","",VLOOKUP(A175,'Ficha técnica - Prod processado'!E:L,4,0))</f>
        <v/>
      </c>
      <c r="I175" s="89">
        <f>VLOOKUP(A175,'Ficha técnica - Prod processado'!E:I,3,0)</f>
        <v>0</v>
      </c>
      <c r="J175" s="90">
        <f>VLOOKUP(A175,'Ficha técnica - Prod processado'!E:L,5,0)</f>
        <v>0</v>
      </c>
      <c r="K175" s="8" t="str">
        <f>VLOOKUP(A175,'Ficha técnica - Prod processado'!E:L,6,0)</f>
        <v/>
      </c>
    </row>
    <row r="176" spans="1:11" hidden="1" outlineLevel="1" x14ac:dyDescent="0.2">
      <c r="A176" s="6">
        <v>175</v>
      </c>
      <c r="B176" s="5" t="str">
        <f t="shared" si="2"/>
        <v>PP - 175</v>
      </c>
      <c r="E176" s="5" t="str">
        <f>IF(VLOOKUP(A176,'Ficha técnica - Prod processado'!$E:$F,2,0)="","",VLOOKUP(A176,'Ficha técnica - Prod processado'!$E:$F,2,0))</f>
        <v/>
      </c>
      <c r="H176" s="89" t="str">
        <f>IF(VLOOKUP(A176,'Ficha técnica - Prod processado'!E:L,4,0)="","",VLOOKUP(A176,'Ficha técnica - Prod processado'!E:L,4,0))</f>
        <v/>
      </c>
      <c r="I176" s="89">
        <f>VLOOKUP(A176,'Ficha técnica - Prod processado'!E:I,3,0)</f>
        <v>0</v>
      </c>
      <c r="J176" s="90">
        <f>VLOOKUP(A176,'Ficha técnica - Prod processado'!E:L,5,0)</f>
        <v>0</v>
      </c>
      <c r="K176" s="8" t="str">
        <f>VLOOKUP(A176,'Ficha técnica - Prod processado'!E:L,6,0)</f>
        <v/>
      </c>
    </row>
    <row r="177" spans="1:11" hidden="1" outlineLevel="1" x14ac:dyDescent="0.2">
      <c r="A177" s="6">
        <v>176</v>
      </c>
      <c r="B177" s="5" t="str">
        <f t="shared" si="2"/>
        <v>PP - 176</v>
      </c>
      <c r="E177" s="5" t="str">
        <f>IF(VLOOKUP(A177,'Ficha técnica - Prod processado'!$E:$F,2,0)="","",VLOOKUP(A177,'Ficha técnica - Prod processado'!$E:$F,2,0))</f>
        <v/>
      </c>
      <c r="H177" s="89" t="str">
        <f>IF(VLOOKUP(A177,'Ficha técnica - Prod processado'!E:L,4,0)="","",VLOOKUP(A177,'Ficha técnica - Prod processado'!E:L,4,0))</f>
        <v/>
      </c>
      <c r="I177" s="89">
        <f>VLOOKUP(A177,'Ficha técnica - Prod processado'!E:I,3,0)</f>
        <v>0</v>
      </c>
      <c r="J177" s="90">
        <f>VLOOKUP(A177,'Ficha técnica - Prod processado'!E:L,5,0)</f>
        <v>0</v>
      </c>
      <c r="K177" s="8" t="str">
        <f>VLOOKUP(A177,'Ficha técnica - Prod processado'!E:L,6,0)</f>
        <v/>
      </c>
    </row>
    <row r="178" spans="1:11" hidden="1" outlineLevel="1" x14ac:dyDescent="0.2">
      <c r="A178" s="6">
        <v>177</v>
      </c>
      <c r="B178" s="5" t="str">
        <f t="shared" si="2"/>
        <v>PP - 177</v>
      </c>
      <c r="E178" s="5" t="str">
        <f>IF(VLOOKUP(A178,'Ficha técnica - Prod processado'!$E:$F,2,0)="","",VLOOKUP(A178,'Ficha técnica - Prod processado'!$E:$F,2,0))</f>
        <v/>
      </c>
      <c r="H178" s="89" t="str">
        <f>IF(VLOOKUP(A178,'Ficha técnica - Prod processado'!E:L,4,0)="","",VLOOKUP(A178,'Ficha técnica - Prod processado'!E:L,4,0))</f>
        <v/>
      </c>
      <c r="I178" s="89">
        <f>VLOOKUP(A178,'Ficha técnica - Prod processado'!E:I,3,0)</f>
        <v>0</v>
      </c>
      <c r="J178" s="90">
        <f>VLOOKUP(A178,'Ficha técnica - Prod processado'!E:L,5,0)</f>
        <v>0</v>
      </c>
      <c r="K178" s="8" t="str">
        <f>VLOOKUP(A178,'Ficha técnica - Prod processado'!E:L,6,0)</f>
        <v/>
      </c>
    </row>
    <row r="179" spans="1:11" hidden="1" outlineLevel="1" x14ac:dyDescent="0.2">
      <c r="A179" s="6">
        <v>178</v>
      </c>
      <c r="B179" s="5" t="str">
        <f t="shared" si="2"/>
        <v>PP - 178</v>
      </c>
      <c r="E179" s="5" t="str">
        <f>IF(VLOOKUP(A179,'Ficha técnica - Prod processado'!$E:$F,2,0)="","",VLOOKUP(A179,'Ficha técnica - Prod processado'!$E:$F,2,0))</f>
        <v/>
      </c>
      <c r="H179" s="89" t="str">
        <f>IF(VLOOKUP(A179,'Ficha técnica - Prod processado'!E:L,4,0)="","",VLOOKUP(A179,'Ficha técnica - Prod processado'!E:L,4,0))</f>
        <v/>
      </c>
      <c r="I179" s="89">
        <f>VLOOKUP(A179,'Ficha técnica - Prod processado'!E:I,3,0)</f>
        <v>0</v>
      </c>
      <c r="J179" s="90">
        <f>VLOOKUP(A179,'Ficha técnica - Prod processado'!E:L,5,0)</f>
        <v>0</v>
      </c>
      <c r="K179" s="8" t="str">
        <f>VLOOKUP(A179,'Ficha técnica - Prod processado'!E:L,6,0)</f>
        <v/>
      </c>
    </row>
    <row r="180" spans="1:11" hidden="1" outlineLevel="1" x14ac:dyDescent="0.2">
      <c r="A180" s="6">
        <v>179</v>
      </c>
      <c r="B180" s="5" t="str">
        <f t="shared" si="2"/>
        <v>PP - 179</v>
      </c>
      <c r="E180" s="5" t="str">
        <f>IF(VLOOKUP(A180,'Ficha técnica - Prod processado'!$E:$F,2,0)="","",VLOOKUP(A180,'Ficha técnica - Prod processado'!$E:$F,2,0))</f>
        <v/>
      </c>
      <c r="H180" s="89" t="str">
        <f>IF(VLOOKUP(A180,'Ficha técnica - Prod processado'!E:L,4,0)="","",VLOOKUP(A180,'Ficha técnica - Prod processado'!E:L,4,0))</f>
        <v/>
      </c>
      <c r="I180" s="89">
        <f>VLOOKUP(A180,'Ficha técnica - Prod processado'!E:I,3,0)</f>
        <v>0</v>
      </c>
      <c r="J180" s="90">
        <f>VLOOKUP(A180,'Ficha técnica - Prod processado'!E:L,5,0)</f>
        <v>0</v>
      </c>
      <c r="K180" s="8" t="str">
        <f>VLOOKUP(A180,'Ficha técnica - Prod processado'!E:L,6,0)</f>
        <v/>
      </c>
    </row>
    <row r="181" spans="1:11" hidden="1" outlineLevel="1" x14ac:dyDescent="0.2">
      <c r="A181" s="6">
        <v>180</v>
      </c>
      <c r="B181" s="5" t="str">
        <f t="shared" si="2"/>
        <v>PP - 180</v>
      </c>
      <c r="E181" s="5" t="str">
        <f>IF(VLOOKUP(A181,'Ficha técnica - Prod processado'!$E:$F,2,0)="","",VLOOKUP(A181,'Ficha técnica - Prod processado'!$E:$F,2,0))</f>
        <v/>
      </c>
      <c r="H181" s="89" t="str">
        <f>IF(VLOOKUP(A181,'Ficha técnica - Prod processado'!E:L,4,0)="","",VLOOKUP(A181,'Ficha técnica - Prod processado'!E:L,4,0))</f>
        <v/>
      </c>
      <c r="I181" s="89">
        <f>VLOOKUP(A181,'Ficha técnica - Prod processado'!E:I,3,0)</f>
        <v>0</v>
      </c>
      <c r="J181" s="90">
        <f>VLOOKUP(A181,'Ficha técnica - Prod processado'!E:L,5,0)</f>
        <v>0</v>
      </c>
      <c r="K181" s="8" t="str">
        <f>VLOOKUP(A181,'Ficha técnica - Prod processado'!E:L,6,0)</f>
        <v/>
      </c>
    </row>
    <row r="182" spans="1:11" hidden="1" outlineLevel="1" x14ac:dyDescent="0.2">
      <c r="A182" s="6">
        <v>181</v>
      </c>
      <c r="B182" s="5" t="str">
        <f t="shared" si="2"/>
        <v>PP - 181</v>
      </c>
      <c r="E182" s="5" t="str">
        <f>IF(VLOOKUP(A182,'Ficha técnica - Prod processado'!$E:$F,2,0)="","",VLOOKUP(A182,'Ficha técnica - Prod processado'!$E:$F,2,0))</f>
        <v/>
      </c>
      <c r="H182" s="89" t="str">
        <f>IF(VLOOKUP(A182,'Ficha técnica - Prod processado'!E:L,4,0)="","",VLOOKUP(A182,'Ficha técnica - Prod processado'!E:L,4,0))</f>
        <v/>
      </c>
      <c r="I182" s="89">
        <f>VLOOKUP(A182,'Ficha técnica - Prod processado'!E:I,3,0)</f>
        <v>0</v>
      </c>
      <c r="J182" s="90">
        <f>VLOOKUP(A182,'Ficha técnica - Prod processado'!E:L,5,0)</f>
        <v>0</v>
      </c>
      <c r="K182" s="8" t="str">
        <f>VLOOKUP(A182,'Ficha técnica - Prod processado'!E:L,6,0)</f>
        <v/>
      </c>
    </row>
    <row r="183" spans="1:11" hidden="1" outlineLevel="1" x14ac:dyDescent="0.2">
      <c r="A183" s="6">
        <v>182</v>
      </c>
      <c r="B183" s="5" t="str">
        <f t="shared" si="2"/>
        <v>PP - 182</v>
      </c>
      <c r="E183" s="5" t="str">
        <f>IF(VLOOKUP(A183,'Ficha técnica - Prod processado'!$E:$F,2,0)="","",VLOOKUP(A183,'Ficha técnica - Prod processado'!$E:$F,2,0))</f>
        <v/>
      </c>
      <c r="H183" s="89" t="str">
        <f>IF(VLOOKUP(A183,'Ficha técnica - Prod processado'!E:L,4,0)="","",VLOOKUP(A183,'Ficha técnica - Prod processado'!E:L,4,0))</f>
        <v/>
      </c>
      <c r="I183" s="89">
        <f>VLOOKUP(A183,'Ficha técnica - Prod processado'!E:I,3,0)</f>
        <v>0</v>
      </c>
      <c r="J183" s="90">
        <f>VLOOKUP(A183,'Ficha técnica - Prod processado'!E:L,5,0)</f>
        <v>0</v>
      </c>
      <c r="K183" s="8" t="str">
        <f>VLOOKUP(A183,'Ficha técnica - Prod processado'!E:L,6,0)</f>
        <v/>
      </c>
    </row>
    <row r="184" spans="1:11" hidden="1" outlineLevel="1" x14ac:dyDescent="0.2">
      <c r="A184" s="6">
        <v>183</v>
      </c>
      <c r="B184" s="5" t="str">
        <f t="shared" si="2"/>
        <v>PP - 183</v>
      </c>
      <c r="E184" s="5" t="str">
        <f>IF(VLOOKUP(A184,'Ficha técnica - Prod processado'!$E:$F,2,0)="","",VLOOKUP(A184,'Ficha técnica - Prod processado'!$E:$F,2,0))</f>
        <v/>
      </c>
      <c r="H184" s="89" t="str">
        <f>IF(VLOOKUP(A184,'Ficha técnica - Prod processado'!E:L,4,0)="","",VLOOKUP(A184,'Ficha técnica - Prod processado'!E:L,4,0))</f>
        <v/>
      </c>
      <c r="I184" s="89">
        <f>VLOOKUP(A184,'Ficha técnica - Prod processado'!E:I,3,0)</f>
        <v>0</v>
      </c>
      <c r="J184" s="90">
        <f>VLOOKUP(A184,'Ficha técnica - Prod processado'!E:L,5,0)</f>
        <v>0</v>
      </c>
      <c r="K184" s="8" t="str">
        <f>VLOOKUP(A184,'Ficha técnica - Prod processado'!E:L,6,0)</f>
        <v/>
      </c>
    </row>
    <row r="185" spans="1:11" hidden="1" outlineLevel="1" x14ac:dyDescent="0.2">
      <c r="A185" s="6">
        <v>184</v>
      </c>
      <c r="B185" s="5" t="str">
        <f t="shared" si="2"/>
        <v>PP - 184</v>
      </c>
      <c r="E185" s="5" t="str">
        <f>IF(VLOOKUP(A185,'Ficha técnica - Prod processado'!$E:$F,2,0)="","",VLOOKUP(A185,'Ficha técnica - Prod processado'!$E:$F,2,0))</f>
        <v/>
      </c>
      <c r="H185" s="89" t="str">
        <f>IF(VLOOKUP(A185,'Ficha técnica - Prod processado'!E:L,4,0)="","",VLOOKUP(A185,'Ficha técnica - Prod processado'!E:L,4,0))</f>
        <v/>
      </c>
      <c r="I185" s="89">
        <f>VLOOKUP(A185,'Ficha técnica - Prod processado'!E:I,3,0)</f>
        <v>0</v>
      </c>
      <c r="J185" s="90">
        <f>VLOOKUP(A185,'Ficha técnica - Prod processado'!E:L,5,0)</f>
        <v>0</v>
      </c>
      <c r="K185" s="8" t="str">
        <f>VLOOKUP(A185,'Ficha técnica - Prod processado'!E:L,6,0)</f>
        <v/>
      </c>
    </row>
    <row r="186" spans="1:11" hidden="1" outlineLevel="1" x14ac:dyDescent="0.2">
      <c r="A186" s="6">
        <v>185</v>
      </c>
      <c r="B186" s="5" t="str">
        <f t="shared" si="2"/>
        <v>PP - 185</v>
      </c>
      <c r="E186" s="5" t="str">
        <f>IF(VLOOKUP(A186,'Ficha técnica - Prod processado'!$E:$F,2,0)="","",VLOOKUP(A186,'Ficha técnica - Prod processado'!$E:$F,2,0))</f>
        <v/>
      </c>
      <c r="H186" s="89" t="str">
        <f>IF(VLOOKUP(A186,'Ficha técnica - Prod processado'!E:L,4,0)="","",VLOOKUP(A186,'Ficha técnica - Prod processado'!E:L,4,0))</f>
        <v/>
      </c>
      <c r="I186" s="89">
        <f>VLOOKUP(A186,'Ficha técnica - Prod processado'!E:I,3,0)</f>
        <v>0</v>
      </c>
      <c r="J186" s="90">
        <f>VLOOKUP(A186,'Ficha técnica - Prod processado'!E:L,5,0)</f>
        <v>0</v>
      </c>
      <c r="K186" s="8" t="str">
        <f>VLOOKUP(A186,'Ficha técnica - Prod processado'!E:L,6,0)</f>
        <v/>
      </c>
    </row>
    <row r="187" spans="1:11" hidden="1" outlineLevel="1" x14ac:dyDescent="0.2">
      <c r="A187" s="6">
        <v>186</v>
      </c>
      <c r="B187" s="5" t="str">
        <f t="shared" si="2"/>
        <v>PP - 186</v>
      </c>
      <c r="E187" s="5" t="str">
        <f>IF(VLOOKUP(A187,'Ficha técnica - Prod processado'!$E:$F,2,0)="","",VLOOKUP(A187,'Ficha técnica - Prod processado'!$E:$F,2,0))</f>
        <v/>
      </c>
      <c r="H187" s="89" t="str">
        <f>IF(VLOOKUP(A187,'Ficha técnica - Prod processado'!E:L,4,0)="","",VLOOKUP(A187,'Ficha técnica - Prod processado'!E:L,4,0))</f>
        <v/>
      </c>
      <c r="I187" s="89">
        <f>VLOOKUP(A187,'Ficha técnica - Prod processado'!E:I,3,0)</f>
        <v>0</v>
      </c>
      <c r="J187" s="90">
        <f>VLOOKUP(A187,'Ficha técnica - Prod processado'!E:L,5,0)</f>
        <v>0</v>
      </c>
      <c r="K187" s="8" t="str">
        <f>VLOOKUP(A187,'Ficha técnica - Prod processado'!E:L,6,0)</f>
        <v/>
      </c>
    </row>
    <row r="188" spans="1:11" hidden="1" outlineLevel="1" x14ac:dyDescent="0.2">
      <c r="A188" s="6">
        <v>187</v>
      </c>
      <c r="B188" s="5" t="str">
        <f t="shared" si="2"/>
        <v>PP - 187</v>
      </c>
      <c r="E188" s="5" t="str">
        <f>IF(VLOOKUP(A188,'Ficha técnica - Prod processado'!$E:$F,2,0)="","",VLOOKUP(A188,'Ficha técnica - Prod processado'!$E:$F,2,0))</f>
        <v/>
      </c>
      <c r="H188" s="89" t="str">
        <f>IF(VLOOKUP(A188,'Ficha técnica - Prod processado'!E:L,4,0)="","",VLOOKUP(A188,'Ficha técnica - Prod processado'!E:L,4,0))</f>
        <v/>
      </c>
      <c r="I188" s="89">
        <f>VLOOKUP(A188,'Ficha técnica - Prod processado'!E:I,3,0)</f>
        <v>0</v>
      </c>
      <c r="J188" s="90">
        <f>VLOOKUP(A188,'Ficha técnica - Prod processado'!E:L,5,0)</f>
        <v>0</v>
      </c>
      <c r="K188" s="8" t="str">
        <f>VLOOKUP(A188,'Ficha técnica - Prod processado'!E:L,6,0)</f>
        <v/>
      </c>
    </row>
    <row r="189" spans="1:11" hidden="1" outlineLevel="1" x14ac:dyDescent="0.2">
      <c r="A189" s="6">
        <v>188</v>
      </c>
      <c r="B189" s="5" t="str">
        <f t="shared" si="2"/>
        <v>PP - 188</v>
      </c>
      <c r="E189" s="5" t="str">
        <f>IF(VLOOKUP(A189,'Ficha técnica - Prod processado'!$E:$F,2,0)="","",VLOOKUP(A189,'Ficha técnica - Prod processado'!$E:$F,2,0))</f>
        <v/>
      </c>
      <c r="H189" s="89" t="str">
        <f>IF(VLOOKUP(A189,'Ficha técnica - Prod processado'!E:L,4,0)="","",VLOOKUP(A189,'Ficha técnica - Prod processado'!E:L,4,0))</f>
        <v/>
      </c>
      <c r="I189" s="89">
        <f>VLOOKUP(A189,'Ficha técnica - Prod processado'!E:I,3,0)</f>
        <v>0</v>
      </c>
      <c r="J189" s="90">
        <f>VLOOKUP(A189,'Ficha técnica - Prod processado'!E:L,5,0)</f>
        <v>0</v>
      </c>
      <c r="K189" s="8" t="str">
        <f>VLOOKUP(A189,'Ficha técnica - Prod processado'!E:L,6,0)</f>
        <v/>
      </c>
    </row>
    <row r="190" spans="1:11" hidden="1" outlineLevel="1" x14ac:dyDescent="0.2">
      <c r="A190" s="6">
        <v>189</v>
      </c>
      <c r="B190" s="5" t="str">
        <f t="shared" si="2"/>
        <v>PP - 189</v>
      </c>
      <c r="E190" s="5" t="str">
        <f>IF(VLOOKUP(A190,'Ficha técnica - Prod processado'!$E:$F,2,0)="","",VLOOKUP(A190,'Ficha técnica - Prod processado'!$E:$F,2,0))</f>
        <v/>
      </c>
      <c r="H190" s="89" t="str">
        <f>IF(VLOOKUP(A190,'Ficha técnica - Prod processado'!E:L,4,0)="","",VLOOKUP(A190,'Ficha técnica - Prod processado'!E:L,4,0))</f>
        <v/>
      </c>
      <c r="I190" s="89">
        <f>VLOOKUP(A190,'Ficha técnica - Prod processado'!E:I,3,0)</f>
        <v>0</v>
      </c>
      <c r="J190" s="90">
        <f>VLOOKUP(A190,'Ficha técnica - Prod processado'!E:L,5,0)</f>
        <v>0</v>
      </c>
      <c r="K190" s="8" t="str">
        <f>VLOOKUP(A190,'Ficha técnica - Prod processado'!E:L,6,0)</f>
        <v/>
      </c>
    </row>
    <row r="191" spans="1:11" hidden="1" outlineLevel="1" x14ac:dyDescent="0.2">
      <c r="A191" s="6">
        <v>190</v>
      </c>
      <c r="B191" s="5" t="str">
        <f t="shared" si="2"/>
        <v>PP - 190</v>
      </c>
      <c r="E191" s="5" t="str">
        <f>IF(VLOOKUP(A191,'Ficha técnica - Prod processado'!$E:$F,2,0)="","",VLOOKUP(A191,'Ficha técnica - Prod processado'!$E:$F,2,0))</f>
        <v/>
      </c>
      <c r="H191" s="89" t="str">
        <f>IF(VLOOKUP(A191,'Ficha técnica - Prod processado'!E:L,4,0)="","",VLOOKUP(A191,'Ficha técnica - Prod processado'!E:L,4,0))</f>
        <v/>
      </c>
      <c r="I191" s="89">
        <f>VLOOKUP(A191,'Ficha técnica - Prod processado'!E:I,3,0)</f>
        <v>0</v>
      </c>
      <c r="J191" s="90">
        <f>VLOOKUP(A191,'Ficha técnica - Prod processado'!E:L,5,0)</f>
        <v>0</v>
      </c>
      <c r="K191" s="8" t="str">
        <f>VLOOKUP(A191,'Ficha técnica - Prod processado'!E:L,6,0)</f>
        <v/>
      </c>
    </row>
    <row r="192" spans="1:11" hidden="1" outlineLevel="1" x14ac:dyDescent="0.2">
      <c r="A192" s="6">
        <v>191</v>
      </c>
      <c r="B192" s="5" t="str">
        <f t="shared" si="2"/>
        <v>PP - 191</v>
      </c>
      <c r="E192" s="5" t="str">
        <f>IF(VLOOKUP(A192,'Ficha técnica - Prod processado'!$E:$F,2,0)="","",VLOOKUP(A192,'Ficha técnica - Prod processado'!$E:$F,2,0))</f>
        <v/>
      </c>
      <c r="H192" s="89" t="str">
        <f>IF(VLOOKUP(A192,'Ficha técnica - Prod processado'!E:L,4,0)="","",VLOOKUP(A192,'Ficha técnica - Prod processado'!E:L,4,0))</f>
        <v/>
      </c>
      <c r="I192" s="89">
        <f>VLOOKUP(A192,'Ficha técnica - Prod processado'!E:I,3,0)</f>
        <v>0</v>
      </c>
      <c r="J192" s="90">
        <f>VLOOKUP(A192,'Ficha técnica - Prod processado'!E:L,5,0)</f>
        <v>0</v>
      </c>
      <c r="K192" s="8" t="str">
        <f>VLOOKUP(A192,'Ficha técnica - Prod processado'!E:L,6,0)</f>
        <v/>
      </c>
    </row>
    <row r="193" spans="1:26" hidden="1" outlineLevel="1" x14ac:dyDescent="0.2">
      <c r="A193" s="6">
        <v>192</v>
      </c>
      <c r="B193" s="5" t="str">
        <f t="shared" si="2"/>
        <v>PP - 192</v>
      </c>
      <c r="E193" s="5" t="str">
        <f>IF(VLOOKUP(A193,'Ficha técnica - Prod processado'!$E:$F,2,0)="","",VLOOKUP(A193,'Ficha técnica - Prod processado'!$E:$F,2,0))</f>
        <v/>
      </c>
      <c r="H193" s="89" t="str">
        <f>IF(VLOOKUP(A193,'Ficha técnica - Prod processado'!E:L,4,0)="","",VLOOKUP(A193,'Ficha técnica - Prod processado'!E:L,4,0))</f>
        <v/>
      </c>
      <c r="I193" s="89">
        <f>VLOOKUP(A193,'Ficha técnica - Prod processado'!E:I,3,0)</f>
        <v>0</v>
      </c>
      <c r="J193" s="90">
        <f>VLOOKUP(A193,'Ficha técnica - Prod processado'!E:L,5,0)</f>
        <v>0</v>
      </c>
      <c r="K193" s="8" t="str">
        <f>VLOOKUP(A193,'Ficha técnica - Prod processado'!E:L,6,0)</f>
        <v/>
      </c>
    </row>
    <row r="194" spans="1:26" hidden="1" outlineLevel="1" x14ac:dyDescent="0.2">
      <c r="A194" s="6">
        <v>193</v>
      </c>
      <c r="B194" s="5" t="str">
        <f t="shared" si="2"/>
        <v>PP - 193</v>
      </c>
      <c r="E194" s="5" t="str">
        <f>IF(VLOOKUP(A194,'Ficha técnica - Prod processado'!$E:$F,2,0)="","",VLOOKUP(A194,'Ficha técnica - Prod processado'!$E:$F,2,0))</f>
        <v/>
      </c>
      <c r="H194" s="89" t="str">
        <f>IF(VLOOKUP(A194,'Ficha técnica - Prod processado'!E:L,4,0)="","",VLOOKUP(A194,'Ficha técnica - Prod processado'!E:L,4,0))</f>
        <v/>
      </c>
      <c r="I194" s="89">
        <f>VLOOKUP(A194,'Ficha técnica - Prod processado'!E:I,3,0)</f>
        <v>0</v>
      </c>
      <c r="J194" s="90">
        <f>VLOOKUP(A194,'Ficha técnica - Prod processado'!E:L,5,0)</f>
        <v>0</v>
      </c>
      <c r="K194" s="8" t="str">
        <f>VLOOKUP(A194,'Ficha técnica - Prod processado'!E:L,6,0)</f>
        <v/>
      </c>
    </row>
    <row r="195" spans="1:26" hidden="1" outlineLevel="1" x14ac:dyDescent="0.2">
      <c r="A195" s="6">
        <v>194</v>
      </c>
      <c r="B195" s="5" t="str">
        <f t="shared" ref="B195:B201" si="3">"PP - "&amp;A195</f>
        <v>PP - 194</v>
      </c>
      <c r="E195" s="5" t="str">
        <f>IF(VLOOKUP(A195,'Ficha técnica - Prod processado'!$E:$F,2,0)="","",VLOOKUP(A195,'Ficha técnica - Prod processado'!$E:$F,2,0))</f>
        <v/>
      </c>
      <c r="H195" s="89" t="str">
        <f>IF(VLOOKUP(A195,'Ficha técnica - Prod processado'!E:L,4,0)="","",VLOOKUP(A195,'Ficha técnica - Prod processado'!E:L,4,0))</f>
        <v/>
      </c>
      <c r="I195" s="89">
        <f>VLOOKUP(A195,'Ficha técnica - Prod processado'!E:I,3,0)</f>
        <v>0</v>
      </c>
      <c r="J195" s="90">
        <f>VLOOKUP(A195,'Ficha técnica - Prod processado'!E:L,5,0)</f>
        <v>0</v>
      </c>
      <c r="K195" s="8" t="str">
        <f>VLOOKUP(A195,'Ficha técnica - Prod processado'!E:L,6,0)</f>
        <v/>
      </c>
    </row>
    <row r="196" spans="1:26" hidden="1" outlineLevel="1" x14ac:dyDescent="0.2">
      <c r="A196" s="6">
        <v>195</v>
      </c>
      <c r="B196" s="5" t="str">
        <f t="shared" si="3"/>
        <v>PP - 195</v>
      </c>
      <c r="E196" s="5" t="str">
        <f>IF(VLOOKUP(A196,'Ficha técnica - Prod processado'!$E:$F,2,0)="","",VLOOKUP(A196,'Ficha técnica - Prod processado'!$E:$F,2,0))</f>
        <v/>
      </c>
      <c r="H196" s="89" t="str">
        <f>IF(VLOOKUP(A196,'Ficha técnica - Prod processado'!E:L,4,0)="","",VLOOKUP(A196,'Ficha técnica - Prod processado'!E:L,4,0))</f>
        <v/>
      </c>
      <c r="I196" s="89">
        <f>VLOOKUP(A196,'Ficha técnica - Prod processado'!E:I,3,0)</f>
        <v>0</v>
      </c>
      <c r="J196" s="90">
        <f>VLOOKUP(A196,'Ficha técnica - Prod processado'!E:L,5,0)</f>
        <v>0</v>
      </c>
      <c r="K196" s="8" t="str">
        <f>VLOOKUP(A196,'Ficha técnica - Prod processado'!E:L,6,0)</f>
        <v/>
      </c>
    </row>
    <row r="197" spans="1:26" hidden="1" outlineLevel="1" x14ac:dyDescent="0.2">
      <c r="A197" s="6">
        <v>196</v>
      </c>
      <c r="B197" s="5" t="str">
        <f t="shared" si="3"/>
        <v>PP - 196</v>
      </c>
      <c r="E197" s="5" t="str">
        <f>IF(VLOOKUP(A197,'Ficha técnica - Prod processado'!$E:$F,2,0)="","",VLOOKUP(A197,'Ficha técnica - Prod processado'!$E:$F,2,0))</f>
        <v/>
      </c>
      <c r="H197" s="89" t="str">
        <f>IF(VLOOKUP(A197,'Ficha técnica - Prod processado'!E:L,4,0)="","",VLOOKUP(A197,'Ficha técnica - Prod processado'!E:L,4,0))</f>
        <v/>
      </c>
      <c r="I197" s="89">
        <f>VLOOKUP(A197,'Ficha técnica - Prod processado'!E:I,3,0)</f>
        <v>0</v>
      </c>
      <c r="J197" s="90">
        <f>VLOOKUP(A197,'Ficha técnica - Prod processado'!E:L,5,0)</f>
        <v>0</v>
      </c>
      <c r="K197" s="8" t="str">
        <f>VLOOKUP(A197,'Ficha técnica - Prod processado'!E:L,6,0)</f>
        <v/>
      </c>
    </row>
    <row r="198" spans="1:26" hidden="1" outlineLevel="1" x14ac:dyDescent="0.2">
      <c r="A198" s="6">
        <v>197</v>
      </c>
      <c r="B198" s="5" t="str">
        <f t="shared" si="3"/>
        <v>PP - 197</v>
      </c>
      <c r="E198" s="5" t="str">
        <f>IF(VLOOKUP(A198,'Ficha técnica - Prod processado'!$E:$F,2,0)="","",VLOOKUP(A198,'Ficha técnica - Prod processado'!$E:$F,2,0))</f>
        <v/>
      </c>
      <c r="H198" s="89" t="str">
        <f>IF(VLOOKUP(A198,'Ficha técnica - Prod processado'!E:L,4,0)="","",VLOOKUP(A198,'Ficha técnica - Prod processado'!E:L,4,0))</f>
        <v/>
      </c>
      <c r="I198" s="89">
        <f>VLOOKUP(A198,'Ficha técnica - Prod processado'!E:I,3,0)</f>
        <v>0</v>
      </c>
      <c r="J198" s="90">
        <f>VLOOKUP(A198,'Ficha técnica - Prod processado'!E:L,5,0)</f>
        <v>0</v>
      </c>
      <c r="K198" s="8" t="str">
        <f>VLOOKUP(A198,'Ficha técnica - Prod processado'!E:L,6,0)</f>
        <v/>
      </c>
    </row>
    <row r="199" spans="1:26" hidden="1" outlineLevel="1" x14ac:dyDescent="0.2">
      <c r="A199" s="6">
        <v>198</v>
      </c>
      <c r="B199" s="5" t="str">
        <f t="shared" si="3"/>
        <v>PP - 198</v>
      </c>
      <c r="E199" s="5" t="str">
        <f>IF(VLOOKUP(A199,'Ficha técnica - Prod processado'!$E:$F,2,0)="","",VLOOKUP(A199,'Ficha técnica - Prod processado'!$E:$F,2,0))</f>
        <v/>
      </c>
      <c r="H199" s="89" t="str">
        <f>IF(VLOOKUP(A199,'Ficha técnica - Prod processado'!E:L,4,0)="","",VLOOKUP(A199,'Ficha técnica - Prod processado'!E:L,4,0))</f>
        <v/>
      </c>
      <c r="I199" s="89">
        <f>VLOOKUP(A199,'Ficha técnica - Prod processado'!E:I,3,0)</f>
        <v>0</v>
      </c>
      <c r="J199" s="90">
        <f>VLOOKUP(A199,'Ficha técnica - Prod processado'!E:L,5,0)</f>
        <v>0</v>
      </c>
      <c r="K199" s="8" t="str">
        <f>VLOOKUP(A199,'Ficha técnica - Prod processado'!E:L,6,0)</f>
        <v/>
      </c>
    </row>
    <row r="200" spans="1:26" hidden="1" outlineLevel="1" x14ac:dyDescent="0.2">
      <c r="A200" s="6">
        <v>199</v>
      </c>
      <c r="B200" s="5" t="str">
        <f t="shared" si="3"/>
        <v>PP - 199</v>
      </c>
      <c r="E200" s="5" t="str">
        <f>IF(VLOOKUP(A200,'Ficha técnica - Prod processado'!$E:$F,2,0)="","",VLOOKUP(A200,'Ficha técnica - Prod processado'!$E:$F,2,0))</f>
        <v/>
      </c>
      <c r="H200" s="89" t="str">
        <f>IF(VLOOKUP(A200,'Ficha técnica - Prod processado'!E:L,4,0)="","",VLOOKUP(A200,'Ficha técnica - Prod processado'!E:L,4,0))</f>
        <v/>
      </c>
      <c r="I200" s="89">
        <f>VLOOKUP(A200,'Ficha técnica - Prod processado'!E:I,3,0)</f>
        <v>0</v>
      </c>
      <c r="J200" s="90">
        <f>VLOOKUP(A200,'Ficha técnica - Prod processado'!E:L,5,0)</f>
        <v>0</v>
      </c>
      <c r="K200" s="8" t="str">
        <f>VLOOKUP(A200,'Ficha técnica - Prod processado'!E:L,6,0)</f>
        <v/>
      </c>
    </row>
    <row r="201" spans="1:26" hidden="1" outlineLevel="1" x14ac:dyDescent="0.2">
      <c r="A201" s="6">
        <v>200</v>
      </c>
      <c r="B201" s="5" t="str">
        <f t="shared" si="3"/>
        <v>PP - 200</v>
      </c>
      <c r="E201" s="5" t="str">
        <f>IF(VLOOKUP(A201,'Ficha técnica - Prod processado'!$E:$F,2,0)="","",VLOOKUP(A201,'Ficha técnica - Prod processado'!$E:$F,2,0))</f>
        <v/>
      </c>
      <c r="H201" s="89" t="str">
        <f>IF(VLOOKUP(A201,'Ficha técnica - Prod processado'!E:L,4,0)="","",VLOOKUP(A201,'Ficha técnica - Prod processado'!E:L,4,0))</f>
        <v/>
      </c>
      <c r="I201" s="89">
        <f>VLOOKUP(A201,'Ficha técnica - Prod processado'!E:I,3,0)</f>
        <v>0</v>
      </c>
      <c r="J201" s="90">
        <f>VLOOKUP(A201,'Ficha técnica - Prod processado'!E:L,5,0)</f>
        <v>0</v>
      </c>
      <c r="K201" s="8" t="str">
        <f>VLOOKUP(A201,'Ficha técnica - Prod processado'!E:L,6,0)</f>
        <v/>
      </c>
    </row>
    <row r="202" spans="1:26" hidden="1" outlineLevel="1" x14ac:dyDescent="0.2">
      <c r="A202" s="39"/>
      <c r="B202" s="40"/>
      <c r="C202" s="84"/>
      <c r="D202" s="84"/>
      <c r="E202" s="40"/>
      <c r="F202" s="84"/>
      <c r="G202" s="84"/>
      <c r="H202" s="91"/>
      <c r="I202" s="91"/>
      <c r="J202" s="92"/>
      <c r="K202" s="41"/>
    </row>
    <row r="203" spans="1:26" s="9" customFormat="1" ht="47.25" collapsed="1" x14ac:dyDescent="0.25">
      <c r="A203" s="42" t="s">
        <v>39</v>
      </c>
      <c r="B203" s="43" t="s">
        <v>37</v>
      </c>
      <c r="C203" s="85" t="s">
        <v>0</v>
      </c>
      <c r="D203" s="85" t="s">
        <v>23</v>
      </c>
      <c r="E203" s="43" t="s">
        <v>26</v>
      </c>
      <c r="F203" s="85" t="s">
        <v>24</v>
      </c>
      <c r="G203" s="85" t="s">
        <v>1</v>
      </c>
      <c r="H203" s="93" t="s">
        <v>51</v>
      </c>
      <c r="I203" s="93" t="s">
        <v>2</v>
      </c>
      <c r="J203" s="94" t="s">
        <v>11</v>
      </c>
      <c r="K203" s="44" t="s">
        <v>52</v>
      </c>
      <c r="L203" s="111"/>
      <c r="M203" s="111"/>
      <c r="N203" s="111"/>
      <c r="O203" s="111"/>
      <c r="P203" s="111"/>
      <c r="Q203" s="111"/>
      <c r="R203" s="111"/>
      <c r="S203" s="111"/>
      <c r="T203" s="111"/>
      <c r="U203" s="111"/>
      <c r="V203" s="111"/>
      <c r="W203" s="111"/>
      <c r="X203" s="111"/>
      <c r="Y203" s="111"/>
      <c r="Z203" s="111"/>
    </row>
    <row r="204" spans="1:26" ht="15" x14ac:dyDescent="0.2">
      <c r="A204" s="36">
        <v>1</v>
      </c>
      <c r="B204" s="37" t="str">
        <f>"IN-"&amp;A204</f>
        <v>IN-1</v>
      </c>
      <c r="C204" s="83" t="s">
        <v>5</v>
      </c>
      <c r="D204" s="83" t="s">
        <v>25</v>
      </c>
      <c r="E204" s="37" t="str">
        <f>IF(AND(C204="",D204="",F204=""),"",IF(AND(D204="",F204=""),C204,
IF(F204="",C204&amp;" - "&amp;D204,
IF(D204="",C204&amp;" - "&amp;F204,C204&amp;" - "&amp;D204&amp;" - "&amp;F204))))</f>
        <v>Queijo - Mussarela</v>
      </c>
      <c r="H204" s="89">
        <v>1</v>
      </c>
      <c r="I204" s="89" t="s">
        <v>10</v>
      </c>
      <c r="J204" s="95">
        <v>60</v>
      </c>
      <c r="K204" s="38">
        <f t="shared" ref="K204:K213" si="4">IF(H204="","",J204/H204)</f>
        <v>60</v>
      </c>
      <c r="M204" s="111"/>
      <c r="N204" s="111"/>
    </row>
    <row r="205" spans="1:26" ht="15" x14ac:dyDescent="0.2">
      <c r="A205" s="36">
        <v>2</v>
      </c>
      <c r="B205" s="37" t="str">
        <f t="shared" ref="B205:B268" si="5">"IN-"&amp;A205</f>
        <v>IN-2</v>
      </c>
      <c r="C205" s="83" t="s">
        <v>6</v>
      </c>
      <c r="E205" s="37" t="str">
        <f t="shared" ref="E205:E217" si="6">IF(AND(C205="",D205="",F205=""),"",IF(AND(D205="",F205=""),C205,
IF(F205="",C205&amp;" - "&amp;D205,
IF(D205="",C205&amp;" - "&amp;F205,C205&amp;" - "&amp;D205&amp;" - "&amp;F205))))</f>
        <v>Tomate</v>
      </c>
      <c r="H205" s="89">
        <v>1</v>
      </c>
      <c r="I205" s="89" t="s">
        <v>10</v>
      </c>
      <c r="J205" s="95">
        <v>10</v>
      </c>
      <c r="K205" s="38">
        <f t="shared" si="4"/>
        <v>10</v>
      </c>
      <c r="M205" s="111"/>
      <c r="N205" s="111"/>
    </row>
    <row r="206" spans="1:26" ht="15" x14ac:dyDescent="0.2">
      <c r="A206" s="36">
        <v>3</v>
      </c>
      <c r="B206" s="37" t="str">
        <f t="shared" si="5"/>
        <v>IN-3</v>
      </c>
      <c r="C206" s="83" t="s">
        <v>7</v>
      </c>
      <c r="E206" s="37" t="str">
        <f t="shared" si="6"/>
        <v>Cebola</v>
      </c>
      <c r="H206" s="89">
        <v>1</v>
      </c>
      <c r="I206" s="89" t="s">
        <v>10</v>
      </c>
      <c r="J206" s="95">
        <v>10</v>
      </c>
      <c r="K206" s="38">
        <f t="shared" si="4"/>
        <v>10</v>
      </c>
      <c r="M206" s="111"/>
      <c r="N206" s="111"/>
    </row>
    <row r="207" spans="1:26" ht="15" x14ac:dyDescent="0.2">
      <c r="A207" s="36">
        <v>4</v>
      </c>
      <c r="B207" s="37" t="str">
        <f t="shared" si="5"/>
        <v>IN-4</v>
      </c>
      <c r="C207" s="83" t="s">
        <v>8</v>
      </c>
      <c r="E207" s="37" t="str">
        <f t="shared" si="6"/>
        <v>Bacon</v>
      </c>
      <c r="H207" s="89">
        <v>1</v>
      </c>
      <c r="I207" s="89" t="s">
        <v>10</v>
      </c>
      <c r="J207" s="95">
        <v>26</v>
      </c>
      <c r="K207" s="38">
        <f t="shared" si="4"/>
        <v>26</v>
      </c>
      <c r="M207" s="111"/>
      <c r="N207" s="111"/>
    </row>
    <row r="208" spans="1:26" x14ac:dyDescent="0.2">
      <c r="A208" s="36">
        <v>5</v>
      </c>
      <c r="B208" s="37" t="str">
        <f t="shared" si="5"/>
        <v>IN-5</v>
      </c>
      <c r="C208" s="83" t="s">
        <v>9</v>
      </c>
      <c r="E208" s="37" t="str">
        <f t="shared" si="6"/>
        <v>Pão de hamburguer</v>
      </c>
      <c r="H208" s="89">
        <v>6</v>
      </c>
      <c r="I208" s="89" t="s">
        <v>12</v>
      </c>
      <c r="J208" s="95">
        <v>10</v>
      </c>
      <c r="K208" s="38">
        <f t="shared" si="4"/>
        <v>1.6666666666666667</v>
      </c>
    </row>
    <row r="209" spans="1:11" x14ac:dyDescent="0.2">
      <c r="A209" s="36">
        <v>6</v>
      </c>
      <c r="B209" s="37" t="str">
        <f t="shared" si="5"/>
        <v>IN-6</v>
      </c>
      <c r="C209" s="83" t="s">
        <v>27</v>
      </c>
      <c r="E209" s="37" t="str">
        <f t="shared" si="6"/>
        <v>Arroz - Camil</v>
      </c>
      <c r="F209" s="83" t="s">
        <v>28</v>
      </c>
      <c r="H209" s="89">
        <v>1</v>
      </c>
      <c r="I209" s="89" t="s">
        <v>10</v>
      </c>
      <c r="J209" s="95">
        <v>5</v>
      </c>
      <c r="K209" s="38">
        <f t="shared" si="4"/>
        <v>5</v>
      </c>
    </row>
    <row r="210" spans="1:11" x14ac:dyDescent="0.2">
      <c r="A210" s="36">
        <v>7</v>
      </c>
      <c r="B210" s="37" t="str">
        <f t="shared" si="5"/>
        <v>IN-7</v>
      </c>
      <c r="C210" s="86" t="s">
        <v>18</v>
      </c>
      <c r="E210" s="37" t="str">
        <f t="shared" si="6"/>
        <v>Alho</v>
      </c>
      <c r="H210" s="89">
        <v>1</v>
      </c>
      <c r="I210" s="89" t="s">
        <v>10</v>
      </c>
      <c r="J210" s="96">
        <v>39.9</v>
      </c>
      <c r="K210" s="38">
        <f t="shared" si="4"/>
        <v>39.9</v>
      </c>
    </row>
    <row r="211" spans="1:11" x14ac:dyDescent="0.2">
      <c r="A211" s="36">
        <v>8</v>
      </c>
      <c r="B211" s="37" t="str">
        <f t="shared" si="5"/>
        <v>IN-8</v>
      </c>
      <c r="C211" s="86" t="s">
        <v>31</v>
      </c>
      <c r="E211" s="37" t="str">
        <f t="shared" si="6"/>
        <v>Cebola nacional</v>
      </c>
      <c r="H211" s="89">
        <v>1</v>
      </c>
      <c r="I211" s="89" t="s">
        <v>10</v>
      </c>
      <c r="J211" s="96">
        <v>5.6533333333333333</v>
      </c>
      <c r="K211" s="38">
        <f t="shared" si="4"/>
        <v>5.6533333333333333</v>
      </c>
    </row>
    <row r="212" spans="1:11" x14ac:dyDescent="0.2">
      <c r="A212" s="36">
        <v>9</v>
      </c>
      <c r="B212" s="37" t="str">
        <f t="shared" si="5"/>
        <v>IN-9</v>
      </c>
      <c r="C212" s="86" t="s">
        <v>33</v>
      </c>
      <c r="E212" s="37" t="str">
        <f t="shared" si="6"/>
        <v>Tomate Italiano</v>
      </c>
      <c r="H212" s="89">
        <v>1</v>
      </c>
      <c r="I212" s="89" t="s">
        <v>10</v>
      </c>
      <c r="J212" s="96">
        <v>12.388</v>
      </c>
      <c r="K212" s="38">
        <f t="shared" si="4"/>
        <v>12.388</v>
      </c>
    </row>
    <row r="213" spans="1:11" x14ac:dyDescent="0.2">
      <c r="A213" s="36">
        <v>10</v>
      </c>
      <c r="B213" s="37" t="str">
        <f t="shared" si="5"/>
        <v>IN-10</v>
      </c>
      <c r="C213" s="86" t="s">
        <v>34</v>
      </c>
      <c r="E213" s="37" t="str">
        <f t="shared" si="6"/>
        <v xml:space="preserve">Ovos </v>
      </c>
      <c r="H213" s="89">
        <v>10</v>
      </c>
      <c r="I213" s="97" t="s">
        <v>36</v>
      </c>
      <c r="J213" s="96">
        <v>11.316666666666668</v>
      </c>
      <c r="K213" s="38">
        <f t="shared" si="4"/>
        <v>1.1316666666666668</v>
      </c>
    </row>
    <row r="214" spans="1:11" x14ac:dyDescent="0.2">
      <c r="A214" s="36">
        <v>11</v>
      </c>
      <c r="B214" s="37" t="str">
        <f t="shared" si="5"/>
        <v>IN-11</v>
      </c>
      <c r="C214" s="83" t="s">
        <v>40</v>
      </c>
      <c r="E214" s="37" t="str">
        <f t="shared" si="6"/>
        <v>Azeite - Borges</v>
      </c>
      <c r="F214" s="83" t="s">
        <v>103</v>
      </c>
      <c r="H214" s="89">
        <v>500</v>
      </c>
      <c r="I214" s="89" t="s">
        <v>4</v>
      </c>
      <c r="J214" s="95">
        <v>40</v>
      </c>
      <c r="K214" s="38">
        <f t="shared" ref="K214:K220" si="7">IF(H214="","",J214/H214)</f>
        <v>0.08</v>
      </c>
    </row>
    <row r="215" spans="1:11" x14ac:dyDescent="0.2">
      <c r="A215" s="36">
        <v>12</v>
      </c>
      <c r="B215" s="37" t="str">
        <f t="shared" si="5"/>
        <v>IN-12</v>
      </c>
      <c r="C215" s="83" t="s">
        <v>41</v>
      </c>
      <c r="E215" s="37" t="str">
        <f t="shared" si="6"/>
        <v>Batata Frita - MaCain</v>
      </c>
      <c r="F215" s="83" t="s">
        <v>42</v>
      </c>
      <c r="H215" s="89">
        <v>1</v>
      </c>
      <c r="I215" s="89" t="s">
        <v>10</v>
      </c>
      <c r="J215" s="95">
        <v>15.336666666666668</v>
      </c>
      <c r="K215" s="38">
        <f t="shared" si="7"/>
        <v>15.336666666666668</v>
      </c>
    </row>
    <row r="216" spans="1:11" x14ac:dyDescent="0.2">
      <c r="A216" s="36">
        <v>13</v>
      </c>
      <c r="B216" s="37" t="str">
        <f t="shared" si="5"/>
        <v>IN-13</v>
      </c>
      <c r="C216" s="83" t="s">
        <v>127</v>
      </c>
      <c r="D216" s="83" t="s">
        <v>128</v>
      </c>
      <c r="E216" s="37" t="str">
        <f t="shared" si="6"/>
        <v>Carne - Contra Filé</v>
      </c>
      <c r="H216" s="89">
        <v>1</v>
      </c>
      <c r="I216" s="89" t="s">
        <v>10</v>
      </c>
      <c r="J216" s="95">
        <v>45</v>
      </c>
      <c r="K216" s="38">
        <f t="shared" si="7"/>
        <v>45</v>
      </c>
    </row>
    <row r="217" spans="1:11" x14ac:dyDescent="0.2">
      <c r="A217" s="36">
        <v>14</v>
      </c>
      <c r="B217" s="37" t="str">
        <f t="shared" si="5"/>
        <v>IN-14</v>
      </c>
      <c r="C217" s="83" t="s">
        <v>43</v>
      </c>
      <c r="E217" s="37" t="str">
        <f t="shared" si="6"/>
        <v>Feijão - Pantera</v>
      </c>
      <c r="F217" s="83" t="s">
        <v>44</v>
      </c>
      <c r="H217" s="89">
        <v>1</v>
      </c>
      <c r="I217" s="89" t="s">
        <v>10</v>
      </c>
      <c r="J217" s="95">
        <v>6.28</v>
      </c>
      <c r="K217" s="38">
        <f t="shared" si="7"/>
        <v>6.28</v>
      </c>
    </row>
    <row r="218" spans="1:11" x14ac:dyDescent="0.2">
      <c r="A218" s="36">
        <v>15</v>
      </c>
      <c r="B218" s="37" t="str">
        <f t="shared" si="5"/>
        <v>IN-15</v>
      </c>
      <c r="C218" s="83" t="s">
        <v>47</v>
      </c>
      <c r="E218" s="37" t="str">
        <f t="shared" ref="E218:E261" si="8">IF(AND(C218="",D218="",F218=""),"",IF(AND(D218="",F218=""),C218,
IF(F218="",C218&amp;" - "&amp;D218,
IF(D218="",C218&amp;" - "&amp;F218,C218&amp;" - "&amp;D218&amp;" - "&amp;F218))))</f>
        <v>Frango peito - Sadia</v>
      </c>
      <c r="F218" s="83" t="s">
        <v>46</v>
      </c>
      <c r="H218" s="89">
        <v>1</v>
      </c>
      <c r="I218" s="89" t="s">
        <v>10</v>
      </c>
      <c r="J218" s="95">
        <v>17.2</v>
      </c>
      <c r="K218" s="38">
        <f t="shared" si="7"/>
        <v>17.2</v>
      </c>
    </row>
    <row r="219" spans="1:11" x14ac:dyDescent="0.2">
      <c r="A219" s="36">
        <v>16</v>
      </c>
      <c r="B219" s="37" t="str">
        <f t="shared" si="5"/>
        <v>IN-16</v>
      </c>
      <c r="C219" s="83" t="s">
        <v>48</v>
      </c>
      <c r="E219" s="37" t="str">
        <f t="shared" si="8"/>
        <v>Hamburger</v>
      </c>
      <c r="H219" s="89">
        <v>2</v>
      </c>
      <c r="I219" s="89" t="s">
        <v>35</v>
      </c>
      <c r="J219" s="95">
        <v>17.234999999999999</v>
      </c>
      <c r="K219" s="38">
        <f t="shared" si="7"/>
        <v>8.6174999999999997</v>
      </c>
    </row>
    <row r="220" spans="1:11" x14ac:dyDescent="0.2">
      <c r="A220" s="36">
        <v>17</v>
      </c>
      <c r="B220" s="37" t="str">
        <f t="shared" si="5"/>
        <v>IN-17</v>
      </c>
      <c r="C220" s="83" t="s">
        <v>49</v>
      </c>
      <c r="E220" s="37" t="str">
        <f t="shared" si="8"/>
        <v>Macarrão Espaghetti - Renata</v>
      </c>
      <c r="F220" s="83" t="s">
        <v>50</v>
      </c>
      <c r="H220" s="89">
        <v>500</v>
      </c>
      <c r="I220" s="89" t="s">
        <v>59</v>
      </c>
      <c r="J220" s="95">
        <v>4.5999999999999996</v>
      </c>
      <c r="K220" s="38">
        <f t="shared" si="7"/>
        <v>9.1999999999999998E-3</v>
      </c>
    </row>
    <row r="221" spans="1:11" x14ac:dyDescent="0.2">
      <c r="A221" s="36">
        <v>18</v>
      </c>
      <c r="B221" s="37" t="str">
        <f t="shared" si="5"/>
        <v>IN-18</v>
      </c>
      <c r="C221" s="83" t="s">
        <v>53</v>
      </c>
      <c r="E221" s="37" t="str">
        <f t="shared" si="8"/>
        <v>Sal do Himalaia - Lebre</v>
      </c>
      <c r="F221" s="83" t="s">
        <v>54</v>
      </c>
      <c r="H221" s="98">
        <v>0.5</v>
      </c>
      <c r="I221" s="89" t="s">
        <v>10</v>
      </c>
      <c r="J221" s="95">
        <v>14.99</v>
      </c>
      <c r="K221" s="38">
        <f t="shared" ref="K221" si="9">IF(H221="","",J221/H221)</f>
        <v>29.98</v>
      </c>
    </row>
    <row r="222" spans="1:11" x14ac:dyDescent="0.2">
      <c r="A222" s="36">
        <v>19</v>
      </c>
      <c r="B222" s="37" t="str">
        <f t="shared" si="5"/>
        <v>IN-19</v>
      </c>
      <c r="C222" s="83" t="s">
        <v>57</v>
      </c>
      <c r="E222" s="37" t="str">
        <f t="shared" si="8"/>
        <v>Agua - Filtro</v>
      </c>
      <c r="F222" s="83" t="s">
        <v>45</v>
      </c>
      <c r="H222" s="98">
        <v>1</v>
      </c>
      <c r="I222" s="98" t="s">
        <v>3</v>
      </c>
      <c r="J222" s="95">
        <v>0</v>
      </c>
      <c r="K222" s="38">
        <f t="shared" ref="K222:K285" si="10">IF(H222="","",J222/H222)</f>
        <v>0</v>
      </c>
    </row>
    <row r="223" spans="1:11" x14ac:dyDescent="0.2">
      <c r="A223" s="36">
        <v>20</v>
      </c>
      <c r="B223" s="37" t="str">
        <f t="shared" si="5"/>
        <v>IN-20</v>
      </c>
      <c r="C223" s="83" t="s">
        <v>30</v>
      </c>
      <c r="E223" s="37" t="str">
        <f t="shared" si="8"/>
        <v>Pão de forma</v>
      </c>
      <c r="H223" s="89">
        <v>12</v>
      </c>
      <c r="I223" s="89" t="s">
        <v>35</v>
      </c>
      <c r="J223" s="95">
        <v>11</v>
      </c>
      <c r="K223" s="38">
        <f t="shared" si="10"/>
        <v>0.91666666666666663</v>
      </c>
    </row>
    <row r="224" spans="1:11" x14ac:dyDescent="0.2">
      <c r="A224" s="36">
        <v>21</v>
      </c>
      <c r="B224" s="37" t="str">
        <f t="shared" si="5"/>
        <v>IN-21</v>
      </c>
      <c r="C224" s="83" t="s">
        <v>114</v>
      </c>
      <c r="E224" s="37" t="str">
        <f t="shared" si="8"/>
        <v>Queijo Branco</v>
      </c>
      <c r="H224" s="89">
        <v>1</v>
      </c>
      <c r="I224" s="89" t="s">
        <v>10</v>
      </c>
      <c r="J224" s="95">
        <v>70</v>
      </c>
      <c r="K224" s="38">
        <f t="shared" si="10"/>
        <v>70</v>
      </c>
    </row>
    <row r="225" spans="1:11" x14ac:dyDescent="0.2">
      <c r="A225" s="36">
        <v>22</v>
      </c>
      <c r="B225" s="37" t="str">
        <f t="shared" si="5"/>
        <v>IN-22</v>
      </c>
      <c r="C225" s="83" t="s">
        <v>115</v>
      </c>
      <c r="E225" s="37" t="str">
        <f t="shared" si="8"/>
        <v>Peito de franco com osso</v>
      </c>
      <c r="H225" s="89">
        <v>1</v>
      </c>
      <c r="I225" s="89" t="s">
        <v>10</v>
      </c>
      <c r="J225" s="95">
        <v>15</v>
      </c>
      <c r="K225" s="38">
        <f t="shared" si="10"/>
        <v>15</v>
      </c>
    </row>
    <row r="226" spans="1:11" x14ac:dyDescent="0.2">
      <c r="A226" s="36">
        <v>23</v>
      </c>
      <c r="B226" s="37" t="str">
        <f t="shared" si="5"/>
        <v>IN-23</v>
      </c>
      <c r="C226" s="83" t="s">
        <v>116</v>
      </c>
      <c r="E226" s="37" t="str">
        <f t="shared" si="8"/>
        <v>Maionese</v>
      </c>
      <c r="H226" s="89">
        <v>1</v>
      </c>
      <c r="I226" s="89" t="s">
        <v>10</v>
      </c>
      <c r="J226" s="95">
        <v>16</v>
      </c>
      <c r="K226" s="38">
        <f t="shared" si="10"/>
        <v>16</v>
      </c>
    </row>
    <row r="227" spans="1:11" x14ac:dyDescent="0.2">
      <c r="A227" s="36">
        <v>24</v>
      </c>
      <c r="B227" s="37" t="str">
        <f t="shared" si="5"/>
        <v>IN-24</v>
      </c>
      <c r="C227" s="83" t="s">
        <v>117</v>
      </c>
      <c r="E227" s="37" t="str">
        <f t="shared" si="8"/>
        <v>Salsinha</v>
      </c>
      <c r="H227" s="89">
        <v>300</v>
      </c>
      <c r="I227" s="89" t="s">
        <v>59</v>
      </c>
      <c r="J227" s="95">
        <v>3.5</v>
      </c>
      <c r="K227" s="38">
        <f t="shared" si="10"/>
        <v>1.1666666666666667E-2</v>
      </c>
    </row>
    <row r="228" spans="1:11" x14ac:dyDescent="0.2">
      <c r="A228" s="36">
        <v>25</v>
      </c>
      <c r="B228" s="37" t="str">
        <f t="shared" si="5"/>
        <v>IN-25</v>
      </c>
      <c r="C228" s="83" t="s">
        <v>32</v>
      </c>
      <c r="E228" s="37" t="str">
        <f t="shared" si="8"/>
        <v>Cenoura</v>
      </c>
      <c r="H228" s="89">
        <v>1</v>
      </c>
      <c r="I228" s="89" t="s">
        <v>10</v>
      </c>
      <c r="J228" s="95">
        <v>7</v>
      </c>
      <c r="K228" s="38">
        <f t="shared" si="10"/>
        <v>7</v>
      </c>
    </row>
    <row r="229" spans="1:11" x14ac:dyDescent="0.2">
      <c r="A229" s="36">
        <v>26</v>
      </c>
      <c r="B229" s="37" t="str">
        <f t="shared" si="5"/>
        <v>IN-26</v>
      </c>
      <c r="C229" s="83" t="s">
        <v>118</v>
      </c>
      <c r="E229" s="37" t="str">
        <f t="shared" si="8"/>
        <v>Creme de leite</v>
      </c>
      <c r="H229" s="89">
        <v>1</v>
      </c>
      <c r="I229" s="89" t="s">
        <v>10</v>
      </c>
      <c r="J229" s="95">
        <v>10</v>
      </c>
      <c r="K229" s="38">
        <f t="shared" si="10"/>
        <v>10</v>
      </c>
    </row>
    <row r="230" spans="1:11" x14ac:dyDescent="0.2">
      <c r="A230" s="36">
        <v>27</v>
      </c>
      <c r="B230" s="37" t="str">
        <f t="shared" si="5"/>
        <v>IN-27</v>
      </c>
      <c r="C230" s="83" t="s">
        <v>119</v>
      </c>
      <c r="E230" s="37" t="str">
        <f t="shared" si="8"/>
        <v>Sal</v>
      </c>
      <c r="H230" s="89">
        <v>1</v>
      </c>
      <c r="I230" s="89" t="s">
        <v>10</v>
      </c>
      <c r="J230" s="95">
        <v>3</v>
      </c>
      <c r="K230" s="38">
        <f t="shared" si="10"/>
        <v>3</v>
      </c>
    </row>
    <row r="231" spans="1:11" x14ac:dyDescent="0.2">
      <c r="A231" s="36">
        <v>28</v>
      </c>
      <c r="B231" s="37" t="str">
        <f t="shared" si="5"/>
        <v>IN-28</v>
      </c>
      <c r="C231" s="83" t="s">
        <v>113</v>
      </c>
      <c r="E231" s="37" t="str">
        <f t="shared" si="8"/>
        <v>Queijo ralado - Vigor</v>
      </c>
      <c r="H231" s="89">
        <v>50</v>
      </c>
      <c r="I231" s="89" t="s">
        <v>59</v>
      </c>
      <c r="J231" s="95">
        <v>5</v>
      </c>
      <c r="K231" s="38">
        <f t="shared" si="10"/>
        <v>0.1</v>
      </c>
    </row>
    <row r="232" spans="1:11" x14ac:dyDescent="0.2">
      <c r="A232" s="36">
        <v>29</v>
      </c>
      <c r="B232" s="37" t="str">
        <f t="shared" si="5"/>
        <v>IN-29</v>
      </c>
      <c r="E232" s="37" t="str">
        <f t="shared" si="8"/>
        <v/>
      </c>
      <c r="K232" s="38" t="str">
        <f t="shared" si="10"/>
        <v/>
      </c>
    </row>
    <row r="233" spans="1:11" x14ac:dyDescent="0.2">
      <c r="A233" s="36">
        <v>30</v>
      </c>
      <c r="B233" s="37" t="str">
        <f t="shared" si="5"/>
        <v>IN-30</v>
      </c>
      <c r="E233" s="37" t="str">
        <f t="shared" si="8"/>
        <v/>
      </c>
      <c r="K233" s="38" t="str">
        <f t="shared" si="10"/>
        <v/>
      </c>
    </row>
    <row r="234" spans="1:11" x14ac:dyDescent="0.2">
      <c r="A234" s="36">
        <v>31</v>
      </c>
      <c r="B234" s="37" t="str">
        <f t="shared" si="5"/>
        <v>IN-31</v>
      </c>
      <c r="E234" s="37" t="str">
        <f t="shared" si="8"/>
        <v/>
      </c>
      <c r="K234" s="38" t="str">
        <f t="shared" si="10"/>
        <v/>
      </c>
    </row>
    <row r="235" spans="1:11" x14ac:dyDescent="0.2">
      <c r="A235" s="36">
        <v>32</v>
      </c>
      <c r="B235" s="37" t="str">
        <f t="shared" si="5"/>
        <v>IN-32</v>
      </c>
      <c r="E235" s="37" t="str">
        <f t="shared" si="8"/>
        <v/>
      </c>
      <c r="K235" s="38" t="str">
        <f t="shared" si="10"/>
        <v/>
      </c>
    </row>
    <row r="236" spans="1:11" x14ac:dyDescent="0.2">
      <c r="A236" s="36">
        <v>33</v>
      </c>
      <c r="B236" s="37" t="str">
        <f t="shared" si="5"/>
        <v>IN-33</v>
      </c>
      <c r="E236" s="37" t="str">
        <f t="shared" si="8"/>
        <v/>
      </c>
      <c r="K236" s="38" t="str">
        <f t="shared" si="10"/>
        <v/>
      </c>
    </row>
    <row r="237" spans="1:11" x14ac:dyDescent="0.2">
      <c r="A237" s="36">
        <v>34</v>
      </c>
      <c r="B237" s="37" t="str">
        <f t="shared" si="5"/>
        <v>IN-34</v>
      </c>
      <c r="E237" s="37" t="str">
        <f t="shared" si="8"/>
        <v/>
      </c>
      <c r="K237" s="38" t="str">
        <f t="shared" si="10"/>
        <v/>
      </c>
    </row>
    <row r="238" spans="1:11" x14ac:dyDescent="0.2">
      <c r="A238" s="36">
        <v>35</v>
      </c>
      <c r="B238" s="37" t="str">
        <f t="shared" si="5"/>
        <v>IN-35</v>
      </c>
      <c r="E238" s="37" t="str">
        <f t="shared" si="8"/>
        <v/>
      </c>
      <c r="K238" s="38" t="str">
        <f t="shared" si="10"/>
        <v/>
      </c>
    </row>
    <row r="239" spans="1:11" x14ac:dyDescent="0.2">
      <c r="A239" s="36">
        <v>36</v>
      </c>
      <c r="B239" s="37" t="str">
        <f t="shared" si="5"/>
        <v>IN-36</v>
      </c>
      <c r="E239" s="37" t="str">
        <f t="shared" si="8"/>
        <v/>
      </c>
      <c r="K239" s="38" t="str">
        <f t="shared" si="10"/>
        <v/>
      </c>
    </row>
    <row r="240" spans="1:11" x14ac:dyDescent="0.2">
      <c r="A240" s="36">
        <v>37</v>
      </c>
      <c r="B240" s="37" t="str">
        <f t="shared" si="5"/>
        <v>IN-37</v>
      </c>
      <c r="E240" s="37" t="str">
        <f t="shared" si="8"/>
        <v/>
      </c>
      <c r="K240" s="38" t="str">
        <f t="shared" si="10"/>
        <v/>
      </c>
    </row>
    <row r="241" spans="1:11" x14ac:dyDescent="0.2">
      <c r="A241" s="36">
        <v>38</v>
      </c>
      <c r="B241" s="37" t="str">
        <f t="shared" si="5"/>
        <v>IN-38</v>
      </c>
      <c r="E241" s="37" t="str">
        <f t="shared" si="8"/>
        <v/>
      </c>
      <c r="K241" s="38" t="str">
        <f t="shared" si="10"/>
        <v/>
      </c>
    </row>
    <row r="242" spans="1:11" x14ac:dyDescent="0.2">
      <c r="A242" s="36">
        <v>39</v>
      </c>
      <c r="B242" s="37" t="str">
        <f t="shared" si="5"/>
        <v>IN-39</v>
      </c>
      <c r="E242" s="37" t="str">
        <f t="shared" si="8"/>
        <v/>
      </c>
      <c r="K242" s="38" t="str">
        <f t="shared" si="10"/>
        <v/>
      </c>
    </row>
    <row r="243" spans="1:11" x14ac:dyDescent="0.2">
      <c r="A243" s="36">
        <v>40</v>
      </c>
      <c r="B243" s="37" t="str">
        <f t="shared" si="5"/>
        <v>IN-40</v>
      </c>
      <c r="E243" s="37" t="str">
        <f t="shared" si="8"/>
        <v/>
      </c>
      <c r="K243" s="38" t="str">
        <f t="shared" si="10"/>
        <v/>
      </c>
    </row>
    <row r="244" spans="1:11" x14ac:dyDescent="0.2">
      <c r="A244" s="36">
        <v>41</v>
      </c>
      <c r="B244" s="37" t="str">
        <f t="shared" si="5"/>
        <v>IN-41</v>
      </c>
      <c r="E244" s="37" t="str">
        <f t="shared" si="8"/>
        <v/>
      </c>
      <c r="K244" s="38" t="str">
        <f t="shared" si="10"/>
        <v/>
      </c>
    </row>
    <row r="245" spans="1:11" x14ac:dyDescent="0.2">
      <c r="A245" s="36">
        <v>42</v>
      </c>
      <c r="B245" s="37" t="str">
        <f t="shared" si="5"/>
        <v>IN-42</v>
      </c>
      <c r="E245" s="37" t="str">
        <f t="shared" si="8"/>
        <v/>
      </c>
      <c r="K245" s="38" t="str">
        <f t="shared" si="10"/>
        <v/>
      </c>
    </row>
    <row r="246" spans="1:11" x14ac:dyDescent="0.2">
      <c r="A246" s="36">
        <v>43</v>
      </c>
      <c r="B246" s="37" t="str">
        <f t="shared" si="5"/>
        <v>IN-43</v>
      </c>
      <c r="E246" s="37" t="str">
        <f t="shared" si="8"/>
        <v/>
      </c>
      <c r="K246" s="38" t="str">
        <f t="shared" si="10"/>
        <v/>
      </c>
    </row>
    <row r="247" spans="1:11" x14ac:dyDescent="0.2">
      <c r="A247" s="36">
        <v>44</v>
      </c>
      <c r="B247" s="37" t="str">
        <f t="shared" si="5"/>
        <v>IN-44</v>
      </c>
      <c r="E247" s="37" t="str">
        <f t="shared" si="8"/>
        <v/>
      </c>
      <c r="K247" s="38" t="str">
        <f t="shared" si="10"/>
        <v/>
      </c>
    </row>
    <row r="248" spans="1:11" x14ac:dyDescent="0.2">
      <c r="A248" s="36">
        <v>45</v>
      </c>
      <c r="B248" s="37" t="str">
        <f t="shared" si="5"/>
        <v>IN-45</v>
      </c>
      <c r="E248" s="37" t="str">
        <f t="shared" si="8"/>
        <v/>
      </c>
      <c r="K248" s="38" t="str">
        <f t="shared" si="10"/>
        <v/>
      </c>
    </row>
    <row r="249" spans="1:11" x14ac:dyDescent="0.2">
      <c r="A249" s="36">
        <v>46</v>
      </c>
      <c r="B249" s="37" t="str">
        <f t="shared" si="5"/>
        <v>IN-46</v>
      </c>
      <c r="E249" s="37" t="str">
        <f t="shared" si="8"/>
        <v/>
      </c>
      <c r="K249" s="38" t="str">
        <f t="shared" si="10"/>
        <v/>
      </c>
    </row>
    <row r="250" spans="1:11" x14ac:dyDescent="0.2">
      <c r="A250" s="36">
        <v>47</v>
      </c>
      <c r="B250" s="37" t="str">
        <f t="shared" si="5"/>
        <v>IN-47</v>
      </c>
      <c r="E250" s="37" t="str">
        <f t="shared" si="8"/>
        <v/>
      </c>
      <c r="K250" s="38" t="str">
        <f t="shared" si="10"/>
        <v/>
      </c>
    </row>
    <row r="251" spans="1:11" x14ac:dyDescent="0.2">
      <c r="A251" s="36">
        <v>48</v>
      </c>
      <c r="B251" s="37" t="str">
        <f t="shared" si="5"/>
        <v>IN-48</v>
      </c>
      <c r="E251" s="37" t="str">
        <f t="shared" si="8"/>
        <v/>
      </c>
      <c r="K251" s="38" t="str">
        <f t="shared" si="10"/>
        <v/>
      </c>
    </row>
    <row r="252" spans="1:11" x14ac:dyDescent="0.2">
      <c r="A252" s="36">
        <v>49</v>
      </c>
      <c r="B252" s="37" t="str">
        <f t="shared" si="5"/>
        <v>IN-49</v>
      </c>
      <c r="E252" s="37" t="str">
        <f t="shared" si="8"/>
        <v/>
      </c>
      <c r="K252" s="38" t="str">
        <f t="shared" si="10"/>
        <v/>
      </c>
    </row>
    <row r="253" spans="1:11" x14ac:dyDescent="0.2">
      <c r="A253" s="36">
        <v>50</v>
      </c>
      <c r="B253" s="37" t="str">
        <f t="shared" si="5"/>
        <v>IN-50</v>
      </c>
      <c r="E253" s="37" t="str">
        <f t="shared" si="8"/>
        <v/>
      </c>
      <c r="K253" s="38" t="str">
        <f t="shared" si="10"/>
        <v/>
      </c>
    </row>
    <row r="254" spans="1:11" x14ac:dyDescent="0.2">
      <c r="A254" s="36">
        <v>51</v>
      </c>
      <c r="B254" s="37" t="str">
        <f t="shared" si="5"/>
        <v>IN-51</v>
      </c>
      <c r="E254" s="37" t="str">
        <f t="shared" si="8"/>
        <v/>
      </c>
      <c r="K254" s="38" t="str">
        <f t="shared" si="10"/>
        <v/>
      </c>
    </row>
    <row r="255" spans="1:11" x14ac:dyDescent="0.2">
      <c r="A255" s="36">
        <v>52</v>
      </c>
      <c r="B255" s="37" t="str">
        <f t="shared" si="5"/>
        <v>IN-52</v>
      </c>
      <c r="E255" s="37" t="str">
        <f t="shared" si="8"/>
        <v/>
      </c>
      <c r="K255" s="38" t="str">
        <f t="shared" si="10"/>
        <v/>
      </c>
    </row>
    <row r="256" spans="1:11" x14ac:dyDescent="0.2">
      <c r="A256" s="36">
        <v>53</v>
      </c>
      <c r="B256" s="37" t="str">
        <f t="shared" si="5"/>
        <v>IN-53</v>
      </c>
      <c r="E256" s="37" t="str">
        <f t="shared" si="8"/>
        <v/>
      </c>
      <c r="K256" s="38" t="str">
        <f t="shared" si="10"/>
        <v/>
      </c>
    </row>
    <row r="257" spans="1:11" x14ac:dyDescent="0.2">
      <c r="A257" s="36">
        <v>54</v>
      </c>
      <c r="B257" s="37" t="str">
        <f t="shared" si="5"/>
        <v>IN-54</v>
      </c>
      <c r="E257" s="37" t="str">
        <f t="shared" si="8"/>
        <v/>
      </c>
      <c r="K257" s="38" t="str">
        <f t="shared" si="10"/>
        <v/>
      </c>
    </row>
    <row r="258" spans="1:11" x14ac:dyDescent="0.2">
      <c r="A258" s="36">
        <v>55</v>
      </c>
      <c r="B258" s="37" t="str">
        <f t="shared" si="5"/>
        <v>IN-55</v>
      </c>
      <c r="E258" s="37" t="str">
        <f t="shared" si="8"/>
        <v/>
      </c>
      <c r="K258" s="38" t="str">
        <f t="shared" si="10"/>
        <v/>
      </c>
    </row>
    <row r="259" spans="1:11" x14ac:dyDescent="0.2">
      <c r="A259" s="36">
        <v>56</v>
      </c>
      <c r="B259" s="37" t="str">
        <f t="shared" si="5"/>
        <v>IN-56</v>
      </c>
      <c r="E259" s="37" t="str">
        <f t="shared" si="8"/>
        <v/>
      </c>
      <c r="K259" s="38" t="str">
        <f t="shared" si="10"/>
        <v/>
      </c>
    </row>
    <row r="260" spans="1:11" x14ac:dyDescent="0.2">
      <c r="A260" s="36">
        <v>57</v>
      </c>
      <c r="B260" s="37" t="str">
        <f t="shared" si="5"/>
        <v>IN-57</v>
      </c>
      <c r="E260" s="37" t="str">
        <f t="shared" si="8"/>
        <v/>
      </c>
      <c r="K260" s="38" t="str">
        <f t="shared" si="10"/>
        <v/>
      </c>
    </row>
    <row r="261" spans="1:11" x14ac:dyDescent="0.2">
      <c r="A261" s="36">
        <v>58</v>
      </c>
      <c r="B261" s="37" t="str">
        <f t="shared" si="5"/>
        <v>IN-58</v>
      </c>
      <c r="E261" s="37" t="str">
        <f t="shared" si="8"/>
        <v/>
      </c>
      <c r="K261" s="38" t="str">
        <f t="shared" si="10"/>
        <v/>
      </c>
    </row>
    <row r="262" spans="1:11" x14ac:dyDescent="0.2">
      <c r="A262" s="36">
        <v>59</v>
      </c>
      <c r="B262" s="37" t="str">
        <f t="shared" si="5"/>
        <v>IN-59</v>
      </c>
      <c r="E262" s="37" t="str">
        <f t="shared" ref="E262:E325" si="11">IF(AND(C262="",D262="",F262=""),"",IF(AND(D262="",F262=""),C262,
IF(F262="",C262&amp;" - "&amp;D262,
IF(D262="",C262&amp;" - "&amp;F262,C262&amp;" - "&amp;D262&amp;" - "&amp;F262))))</f>
        <v/>
      </c>
      <c r="K262" s="38" t="str">
        <f t="shared" si="10"/>
        <v/>
      </c>
    </row>
    <row r="263" spans="1:11" x14ac:dyDescent="0.2">
      <c r="A263" s="36">
        <v>60</v>
      </c>
      <c r="B263" s="37" t="str">
        <f t="shared" si="5"/>
        <v>IN-60</v>
      </c>
      <c r="E263" s="37" t="str">
        <f t="shared" si="11"/>
        <v/>
      </c>
      <c r="K263" s="38" t="str">
        <f t="shared" si="10"/>
        <v/>
      </c>
    </row>
    <row r="264" spans="1:11" x14ac:dyDescent="0.2">
      <c r="A264" s="36">
        <v>61</v>
      </c>
      <c r="B264" s="37" t="str">
        <f t="shared" si="5"/>
        <v>IN-61</v>
      </c>
      <c r="E264" s="37" t="str">
        <f t="shared" si="11"/>
        <v/>
      </c>
      <c r="K264" s="38" t="str">
        <f t="shared" si="10"/>
        <v/>
      </c>
    </row>
    <row r="265" spans="1:11" x14ac:dyDescent="0.2">
      <c r="A265" s="36">
        <v>62</v>
      </c>
      <c r="B265" s="37" t="str">
        <f t="shared" si="5"/>
        <v>IN-62</v>
      </c>
      <c r="E265" s="37" t="str">
        <f t="shared" si="11"/>
        <v/>
      </c>
      <c r="K265" s="38" t="str">
        <f t="shared" si="10"/>
        <v/>
      </c>
    </row>
    <row r="266" spans="1:11" x14ac:dyDescent="0.2">
      <c r="A266" s="36">
        <v>63</v>
      </c>
      <c r="B266" s="37" t="str">
        <f t="shared" si="5"/>
        <v>IN-63</v>
      </c>
      <c r="E266" s="37" t="str">
        <f t="shared" si="11"/>
        <v/>
      </c>
      <c r="K266" s="38" t="str">
        <f t="shared" si="10"/>
        <v/>
      </c>
    </row>
    <row r="267" spans="1:11" x14ac:dyDescent="0.2">
      <c r="A267" s="36">
        <v>64</v>
      </c>
      <c r="B267" s="37" t="str">
        <f t="shared" si="5"/>
        <v>IN-64</v>
      </c>
      <c r="E267" s="37" t="str">
        <f t="shared" si="11"/>
        <v/>
      </c>
      <c r="K267" s="38" t="str">
        <f t="shared" si="10"/>
        <v/>
      </c>
    </row>
    <row r="268" spans="1:11" x14ac:dyDescent="0.2">
      <c r="A268" s="36">
        <v>65</v>
      </c>
      <c r="B268" s="37" t="str">
        <f t="shared" si="5"/>
        <v>IN-65</v>
      </c>
      <c r="E268" s="37" t="str">
        <f t="shared" si="11"/>
        <v/>
      </c>
      <c r="K268" s="38" t="str">
        <f t="shared" si="10"/>
        <v/>
      </c>
    </row>
    <row r="269" spans="1:11" x14ac:dyDescent="0.2">
      <c r="A269" s="36">
        <v>66</v>
      </c>
      <c r="B269" s="37" t="str">
        <f t="shared" ref="B269:B332" si="12">"IN-"&amp;A269</f>
        <v>IN-66</v>
      </c>
      <c r="E269" s="37" t="str">
        <f t="shared" si="11"/>
        <v/>
      </c>
      <c r="K269" s="38" t="str">
        <f t="shared" si="10"/>
        <v/>
      </c>
    </row>
    <row r="270" spans="1:11" x14ac:dyDescent="0.2">
      <c r="A270" s="36">
        <v>67</v>
      </c>
      <c r="B270" s="37" t="str">
        <f t="shared" si="12"/>
        <v>IN-67</v>
      </c>
      <c r="E270" s="37" t="str">
        <f t="shared" si="11"/>
        <v/>
      </c>
      <c r="K270" s="38" t="str">
        <f t="shared" si="10"/>
        <v/>
      </c>
    </row>
    <row r="271" spans="1:11" x14ac:dyDescent="0.2">
      <c r="A271" s="36">
        <v>68</v>
      </c>
      <c r="B271" s="37" t="str">
        <f t="shared" si="12"/>
        <v>IN-68</v>
      </c>
      <c r="E271" s="37" t="str">
        <f t="shared" si="11"/>
        <v/>
      </c>
      <c r="K271" s="38" t="str">
        <f t="shared" si="10"/>
        <v/>
      </c>
    </row>
    <row r="272" spans="1:11" x14ac:dyDescent="0.2">
      <c r="A272" s="36">
        <v>69</v>
      </c>
      <c r="B272" s="37" t="str">
        <f t="shared" si="12"/>
        <v>IN-69</v>
      </c>
      <c r="E272" s="37" t="str">
        <f t="shared" si="11"/>
        <v/>
      </c>
      <c r="K272" s="38" t="str">
        <f t="shared" si="10"/>
        <v/>
      </c>
    </row>
    <row r="273" spans="1:11" x14ac:dyDescent="0.2">
      <c r="A273" s="36">
        <v>70</v>
      </c>
      <c r="B273" s="37" t="str">
        <f t="shared" si="12"/>
        <v>IN-70</v>
      </c>
      <c r="E273" s="37" t="str">
        <f t="shared" si="11"/>
        <v/>
      </c>
      <c r="K273" s="38" t="str">
        <f t="shared" si="10"/>
        <v/>
      </c>
    </row>
    <row r="274" spans="1:11" x14ac:dyDescent="0.2">
      <c r="A274" s="36">
        <v>71</v>
      </c>
      <c r="B274" s="37" t="str">
        <f t="shared" si="12"/>
        <v>IN-71</v>
      </c>
      <c r="E274" s="37" t="str">
        <f t="shared" si="11"/>
        <v/>
      </c>
      <c r="K274" s="38" t="str">
        <f t="shared" si="10"/>
        <v/>
      </c>
    </row>
    <row r="275" spans="1:11" x14ac:dyDescent="0.2">
      <c r="A275" s="36">
        <v>72</v>
      </c>
      <c r="B275" s="37" t="str">
        <f t="shared" si="12"/>
        <v>IN-72</v>
      </c>
      <c r="E275" s="37" t="str">
        <f t="shared" si="11"/>
        <v/>
      </c>
      <c r="K275" s="38" t="str">
        <f t="shared" si="10"/>
        <v/>
      </c>
    </row>
    <row r="276" spans="1:11" x14ac:dyDescent="0.2">
      <c r="A276" s="36">
        <v>73</v>
      </c>
      <c r="B276" s="37" t="str">
        <f t="shared" si="12"/>
        <v>IN-73</v>
      </c>
      <c r="E276" s="37" t="str">
        <f t="shared" si="11"/>
        <v/>
      </c>
      <c r="K276" s="38" t="str">
        <f t="shared" si="10"/>
        <v/>
      </c>
    </row>
    <row r="277" spans="1:11" x14ac:dyDescent="0.2">
      <c r="A277" s="36">
        <v>74</v>
      </c>
      <c r="B277" s="37" t="str">
        <f t="shared" si="12"/>
        <v>IN-74</v>
      </c>
      <c r="E277" s="37" t="str">
        <f t="shared" si="11"/>
        <v/>
      </c>
      <c r="K277" s="38" t="str">
        <f t="shared" si="10"/>
        <v/>
      </c>
    </row>
    <row r="278" spans="1:11" x14ac:dyDescent="0.2">
      <c r="A278" s="36">
        <v>75</v>
      </c>
      <c r="B278" s="37" t="str">
        <f t="shared" si="12"/>
        <v>IN-75</v>
      </c>
      <c r="E278" s="37" t="str">
        <f t="shared" si="11"/>
        <v/>
      </c>
      <c r="K278" s="38" t="str">
        <f t="shared" si="10"/>
        <v/>
      </c>
    </row>
    <row r="279" spans="1:11" x14ac:dyDescent="0.2">
      <c r="A279" s="36">
        <v>76</v>
      </c>
      <c r="B279" s="37" t="str">
        <f t="shared" si="12"/>
        <v>IN-76</v>
      </c>
      <c r="E279" s="37" t="str">
        <f t="shared" si="11"/>
        <v/>
      </c>
      <c r="K279" s="38" t="str">
        <f t="shared" si="10"/>
        <v/>
      </c>
    </row>
    <row r="280" spans="1:11" x14ac:dyDescent="0.2">
      <c r="A280" s="36">
        <v>77</v>
      </c>
      <c r="B280" s="37" t="str">
        <f t="shared" si="12"/>
        <v>IN-77</v>
      </c>
      <c r="E280" s="37" t="str">
        <f t="shared" si="11"/>
        <v/>
      </c>
      <c r="K280" s="38" t="str">
        <f t="shared" si="10"/>
        <v/>
      </c>
    </row>
    <row r="281" spans="1:11" x14ac:dyDescent="0.2">
      <c r="A281" s="36">
        <v>78</v>
      </c>
      <c r="B281" s="37" t="str">
        <f t="shared" si="12"/>
        <v>IN-78</v>
      </c>
      <c r="E281" s="37" t="str">
        <f t="shared" si="11"/>
        <v/>
      </c>
      <c r="K281" s="38" t="str">
        <f t="shared" si="10"/>
        <v/>
      </c>
    </row>
    <row r="282" spans="1:11" x14ac:dyDescent="0.2">
      <c r="A282" s="36">
        <v>79</v>
      </c>
      <c r="B282" s="37" t="str">
        <f t="shared" si="12"/>
        <v>IN-79</v>
      </c>
      <c r="E282" s="37" t="str">
        <f t="shared" si="11"/>
        <v/>
      </c>
      <c r="K282" s="38" t="str">
        <f t="shared" si="10"/>
        <v/>
      </c>
    </row>
    <row r="283" spans="1:11" x14ac:dyDescent="0.2">
      <c r="A283" s="36">
        <v>80</v>
      </c>
      <c r="B283" s="37" t="str">
        <f t="shared" si="12"/>
        <v>IN-80</v>
      </c>
      <c r="E283" s="37" t="str">
        <f t="shared" si="11"/>
        <v/>
      </c>
      <c r="K283" s="38" t="str">
        <f t="shared" si="10"/>
        <v/>
      </c>
    </row>
    <row r="284" spans="1:11" x14ac:dyDescent="0.2">
      <c r="A284" s="36">
        <v>81</v>
      </c>
      <c r="B284" s="37" t="str">
        <f t="shared" si="12"/>
        <v>IN-81</v>
      </c>
      <c r="E284" s="37" t="str">
        <f t="shared" si="11"/>
        <v/>
      </c>
      <c r="K284" s="38" t="str">
        <f t="shared" si="10"/>
        <v/>
      </c>
    </row>
    <row r="285" spans="1:11" x14ac:dyDescent="0.2">
      <c r="A285" s="36">
        <v>82</v>
      </c>
      <c r="B285" s="37" t="str">
        <f t="shared" si="12"/>
        <v>IN-82</v>
      </c>
      <c r="E285" s="37" t="str">
        <f t="shared" si="11"/>
        <v/>
      </c>
      <c r="K285" s="38" t="str">
        <f t="shared" si="10"/>
        <v/>
      </c>
    </row>
    <row r="286" spans="1:11" x14ac:dyDescent="0.2">
      <c r="A286" s="36">
        <v>83</v>
      </c>
      <c r="B286" s="37" t="str">
        <f t="shared" si="12"/>
        <v>IN-83</v>
      </c>
      <c r="E286" s="37" t="str">
        <f t="shared" si="11"/>
        <v/>
      </c>
      <c r="K286" s="38" t="str">
        <f t="shared" ref="K286:K349" si="13">IF(H286="","",J286/H286)</f>
        <v/>
      </c>
    </row>
    <row r="287" spans="1:11" x14ac:dyDescent="0.2">
      <c r="A287" s="36">
        <v>84</v>
      </c>
      <c r="B287" s="37" t="str">
        <f t="shared" si="12"/>
        <v>IN-84</v>
      </c>
      <c r="E287" s="37" t="str">
        <f t="shared" si="11"/>
        <v/>
      </c>
      <c r="K287" s="38" t="str">
        <f t="shared" si="13"/>
        <v/>
      </c>
    </row>
    <row r="288" spans="1:11" x14ac:dyDescent="0.2">
      <c r="A288" s="36">
        <v>85</v>
      </c>
      <c r="B288" s="37" t="str">
        <f t="shared" si="12"/>
        <v>IN-85</v>
      </c>
      <c r="E288" s="37" t="str">
        <f t="shared" si="11"/>
        <v/>
      </c>
      <c r="K288" s="38" t="str">
        <f t="shared" si="13"/>
        <v/>
      </c>
    </row>
    <row r="289" spans="1:11" x14ac:dyDescent="0.2">
      <c r="A289" s="36">
        <v>86</v>
      </c>
      <c r="B289" s="37" t="str">
        <f t="shared" si="12"/>
        <v>IN-86</v>
      </c>
      <c r="E289" s="37" t="str">
        <f t="shared" si="11"/>
        <v/>
      </c>
      <c r="K289" s="38" t="str">
        <f t="shared" si="13"/>
        <v/>
      </c>
    </row>
    <row r="290" spans="1:11" x14ac:dyDescent="0.2">
      <c r="A290" s="36">
        <v>87</v>
      </c>
      <c r="B290" s="37" t="str">
        <f t="shared" si="12"/>
        <v>IN-87</v>
      </c>
      <c r="E290" s="37" t="str">
        <f t="shared" si="11"/>
        <v/>
      </c>
      <c r="K290" s="38" t="str">
        <f t="shared" si="13"/>
        <v/>
      </c>
    </row>
    <row r="291" spans="1:11" x14ac:dyDescent="0.2">
      <c r="A291" s="36">
        <v>88</v>
      </c>
      <c r="B291" s="37" t="str">
        <f t="shared" si="12"/>
        <v>IN-88</v>
      </c>
      <c r="E291" s="37" t="str">
        <f t="shared" si="11"/>
        <v/>
      </c>
      <c r="K291" s="38" t="str">
        <f t="shared" si="13"/>
        <v/>
      </c>
    </row>
    <row r="292" spans="1:11" x14ac:dyDescent="0.2">
      <c r="A292" s="36">
        <v>89</v>
      </c>
      <c r="B292" s="37" t="str">
        <f t="shared" si="12"/>
        <v>IN-89</v>
      </c>
      <c r="E292" s="37" t="str">
        <f t="shared" si="11"/>
        <v/>
      </c>
      <c r="K292" s="38" t="str">
        <f t="shared" si="13"/>
        <v/>
      </c>
    </row>
    <row r="293" spans="1:11" x14ac:dyDescent="0.2">
      <c r="A293" s="36">
        <v>90</v>
      </c>
      <c r="B293" s="37" t="str">
        <f t="shared" si="12"/>
        <v>IN-90</v>
      </c>
      <c r="E293" s="37" t="str">
        <f t="shared" si="11"/>
        <v/>
      </c>
      <c r="K293" s="38" t="str">
        <f t="shared" si="13"/>
        <v/>
      </c>
    </row>
    <row r="294" spans="1:11" x14ac:dyDescent="0.2">
      <c r="A294" s="36">
        <v>91</v>
      </c>
      <c r="B294" s="37" t="str">
        <f t="shared" si="12"/>
        <v>IN-91</v>
      </c>
      <c r="E294" s="37" t="str">
        <f t="shared" si="11"/>
        <v/>
      </c>
      <c r="K294" s="38" t="str">
        <f t="shared" si="13"/>
        <v/>
      </c>
    </row>
    <row r="295" spans="1:11" x14ac:dyDescent="0.2">
      <c r="A295" s="36">
        <v>92</v>
      </c>
      <c r="B295" s="37" t="str">
        <f t="shared" si="12"/>
        <v>IN-92</v>
      </c>
      <c r="E295" s="37" t="str">
        <f t="shared" si="11"/>
        <v/>
      </c>
      <c r="K295" s="38" t="str">
        <f t="shared" si="13"/>
        <v/>
      </c>
    </row>
    <row r="296" spans="1:11" x14ac:dyDescent="0.2">
      <c r="A296" s="36">
        <v>93</v>
      </c>
      <c r="B296" s="37" t="str">
        <f t="shared" si="12"/>
        <v>IN-93</v>
      </c>
      <c r="E296" s="37" t="str">
        <f t="shared" si="11"/>
        <v/>
      </c>
      <c r="K296" s="38" t="str">
        <f t="shared" si="13"/>
        <v/>
      </c>
    </row>
    <row r="297" spans="1:11" x14ac:dyDescent="0.2">
      <c r="A297" s="36">
        <v>94</v>
      </c>
      <c r="B297" s="37" t="str">
        <f t="shared" si="12"/>
        <v>IN-94</v>
      </c>
      <c r="E297" s="37" t="str">
        <f t="shared" si="11"/>
        <v/>
      </c>
      <c r="K297" s="38" t="str">
        <f t="shared" si="13"/>
        <v/>
      </c>
    </row>
    <row r="298" spans="1:11" x14ac:dyDescent="0.2">
      <c r="A298" s="36">
        <v>95</v>
      </c>
      <c r="B298" s="37" t="str">
        <f t="shared" si="12"/>
        <v>IN-95</v>
      </c>
      <c r="E298" s="37" t="str">
        <f t="shared" si="11"/>
        <v/>
      </c>
      <c r="K298" s="38" t="str">
        <f t="shared" si="13"/>
        <v/>
      </c>
    </row>
    <row r="299" spans="1:11" x14ac:dyDescent="0.2">
      <c r="A299" s="36">
        <v>96</v>
      </c>
      <c r="B299" s="37" t="str">
        <f t="shared" si="12"/>
        <v>IN-96</v>
      </c>
      <c r="E299" s="37" t="str">
        <f t="shared" si="11"/>
        <v/>
      </c>
      <c r="K299" s="38" t="str">
        <f t="shared" si="13"/>
        <v/>
      </c>
    </row>
    <row r="300" spans="1:11" x14ac:dyDescent="0.2">
      <c r="A300" s="36">
        <v>97</v>
      </c>
      <c r="B300" s="37" t="str">
        <f t="shared" si="12"/>
        <v>IN-97</v>
      </c>
      <c r="E300" s="37" t="str">
        <f t="shared" si="11"/>
        <v/>
      </c>
      <c r="K300" s="38" t="str">
        <f t="shared" si="13"/>
        <v/>
      </c>
    </row>
    <row r="301" spans="1:11" x14ac:dyDescent="0.2">
      <c r="A301" s="36">
        <v>98</v>
      </c>
      <c r="B301" s="37" t="str">
        <f t="shared" si="12"/>
        <v>IN-98</v>
      </c>
      <c r="E301" s="37" t="str">
        <f t="shared" si="11"/>
        <v/>
      </c>
      <c r="K301" s="38" t="str">
        <f t="shared" si="13"/>
        <v/>
      </c>
    </row>
    <row r="302" spans="1:11" x14ac:dyDescent="0.2">
      <c r="A302" s="36">
        <v>99</v>
      </c>
      <c r="B302" s="37" t="str">
        <f t="shared" si="12"/>
        <v>IN-99</v>
      </c>
      <c r="E302" s="37" t="str">
        <f t="shared" si="11"/>
        <v/>
      </c>
      <c r="K302" s="38" t="str">
        <f t="shared" si="13"/>
        <v/>
      </c>
    </row>
    <row r="303" spans="1:11" x14ac:dyDescent="0.2">
      <c r="A303" s="36">
        <v>100</v>
      </c>
      <c r="B303" s="37" t="str">
        <f t="shared" si="12"/>
        <v>IN-100</v>
      </c>
      <c r="E303" s="37" t="str">
        <f t="shared" si="11"/>
        <v/>
      </c>
      <c r="K303" s="38" t="str">
        <f t="shared" si="13"/>
        <v/>
      </c>
    </row>
    <row r="304" spans="1:11" x14ac:dyDescent="0.2">
      <c r="A304" s="36">
        <v>101</v>
      </c>
      <c r="B304" s="37" t="str">
        <f t="shared" si="12"/>
        <v>IN-101</v>
      </c>
      <c r="E304" s="37" t="str">
        <f t="shared" si="11"/>
        <v/>
      </c>
      <c r="K304" s="38" t="str">
        <f t="shared" si="13"/>
        <v/>
      </c>
    </row>
    <row r="305" spans="1:11" x14ac:dyDescent="0.2">
      <c r="A305" s="36">
        <v>102</v>
      </c>
      <c r="B305" s="37" t="str">
        <f t="shared" si="12"/>
        <v>IN-102</v>
      </c>
      <c r="E305" s="37" t="str">
        <f t="shared" si="11"/>
        <v/>
      </c>
      <c r="K305" s="38" t="str">
        <f t="shared" si="13"/>
        <v/>
      </c>
    </row>
    <row r="306" spans="1:11" x14ac:dyDescent="0.2">
      <c r="A306" s="36">
        <v>103</v>
      </c>
      <c r="B306" s="37" t="str">
        <f t="shared" si="12"/>
        <v>IN-103</v>
      </c>
      <c r="E306" s="37" t="str">
        <f t="shared" si="11"/>
        <v/>
      </c>
      <c r="K306" s="38" t="str">
        <f t="shared" si="13"/>
        <v/>
      </c>
    </row>
    <row r="307" spans="1:11" x14ac:dyDescent="0.2">
      <c r="A307" s="36">
        <v>104</v>
      </c>
      <c r="B307" s="37" t="str">
        <f t="shared" si="12"/>
        <v>IN-104</v>
      </c>
      <c r="E307" s="37" t="str">
        <f t="shared" si="11"/>
        <v/>
      </c>
      <c r="K307" s="38" t="str">
        <f t="shared" si="13"/>
        <v/>
      </c>
    </row>
    <row r="308" spans="1:11" x14ac:dyDescent="0.2">
      <c r="A308" s="36">
        <v>105</v>
      </c>
      <c r="B308" s="37" t="str">
        <f t="shared" si="12"/>
        <v>IN-105</v>
      </c>
      <c r="E308" s="37" t="str">
        <f t="shared" si="11"/>
        <v/>
      </c>
      <c r="K308" s="38" t="str">
        <f t="shared" si="13"/>
        <v/>
      </c>
    </row>
    <row r="309" spans="1:11" x14ac:dyDescent="0.2">
      <c r="A309" s="36">
        <v>106</v>
      </c>
      <c r="B309" s="37" t="str">
        <f t="shared" si="12"/>
        <v>IN-106</v>
      </c>
      <c r="E309" s="37" t="str">
        <f t="shared" si="11"/>
        <v/>
      </c>
      <c r="K309" s="38" t="str">
        <f t="shared" si="13"/>
        <v/>
      </c>
    </row>
    <row r="310" spans="1:11" x14ac:dyDescent="0.2">
      <c r="A310" s="36">
        <v>107</v>
      </c>
      <c r="B310" s="37" t="str">
        <f t="shared" si="12"/>
        <v>IN-107</v>
      </c>
      <c r="E310" s="37" t="str">
        <f t="shared" si="11"/>
        <v/>
      </c>
      <c r="K310" s="38" t="str">
        <f t="shared" si="13"/>
        <v/>
      </c>
    </row>
    <row r="311" spans="1:11" x14ac:dyDescent="0.2">
      <c r="A311" s="36">
        <v>108</v>
      </c>
      <c r="B311" s="37" t="str">
        <f t="shared" si="12"/>
        <v>IN-108</v>
      </c>
      <c r="E311" s="37" t="str">
        <f t="shared" si="11"/>
        <v/>
      </c>
      <c r="K311" s="38" t="str">
        <f t="shared" si="13"/>
        <v/>
      </c>
    </row>
    <row r="312" spans="1:11" x14ac:dyDescent="0.2">
      <c r="A312" s="36">
        <v>109</v>
      </c>
      <c r="B312" s="37" t="str">
        <f t="shared" si="12"/>
        <v>IN-109</v>
      </c>
      <c r="E312" s="37" t="str">
        <f t="shared" si="11"/>
        <v/>
      </c>
      <c r="K312" s="38" t="str">
        <f t="shared" si="13"/>
        <v/>
      </c>
    </row>
    <row r="313" spans="1:11" x14ac:dyDescent="0.2">
      <c r="A313" s="36">
        <v>110</v>
      </c>
      <c r="B313" s="37" t="str">
        <f t="shared" si="12"/>
        <v>IN-110</v>
      </c>
      <c r="E313" s="37" t="str">
        <f t="shared" si="11"/>
        <v/>
      </c>
      <c r="K313" s="38" t="str">
        <f t="shared" si="13"/>
        <v/>
      </c>
    </row>
    <row r="314" spans="1:11" x14ac:dyDescent="0.2">
      <c r="A314" s="36">
        <v>111</v>
      </c>
      <c r="B314" s="37" t="str">
        <f t="shared" si="12"/>
        <v>IN-111</v>
      </c>
      <c r="E314" s="37" t="str">
        <f t="shared" si="11"/>
        <v/>
      </c>
      <c r="K314" s="38" t="str">
        <f t="shared" si="13"/>
        <v/>
      </c>
    </row>
    <row r="315" spans="1:11" x14ac:dyDescent="0.2">
      <c r="A315" s="36">
        <v>112</v>
      </c>
      <c r="B315" s="37" t="str">
        <f t="shared" si="12"/>
        <v>IN-112</v>
      </c>
      <c r="E315" s="37" t="str">
        <f t="shared" si="11"/>
        <v/>
      </c>
      <c r="K315" s="38" t="str">
        <f t="shared" si="13"/>
        <v/>
      </c>
    </row>
    <row r="316" spans="1:11" x14ac:dyDescent="0.2">
      <c r="A316" s="36">
        <v>113</v>
      </c>
      <c r="B316" s="37" t="str">
        <f t="shared" si="12"/>
        <v>IN-113</v>
      </c>
      <c r="E316" s="37" t="str">
        <f t="shared" si="11"/>
        <v/>
      </c>
      <c r="K316" s="38" t="str">
        <f t="shared" si="13"/>
        <v/>
      </c>
    </row>
    <row r="317" spans="1:11" x14ac:dyDescent="0.2">
      <c r="A317" s="36">
        <v>114</v>
      </c>
      <c r="B317" s="37" t="str">
        <f t="shared" si="12"/>
        <v>IN-114</v>
      </c>
      <c r="E317" s="37" t="str">
        <f t="shared" si="11"/>
        <v/>
      </c>
      <c r="K317" s="38" t="str">
        <f t="shared" si="13"/>
        <v/>
      </c>
    </row>
    <row r="318" spans="1:11" x14ac:dyDescent="0.2">
      <c r="A318" s="36">
        <v>115</v>
      </c>
      <c r="B318" s="37" t="str">
        <f t="shared" si="12"/>
        <v>IN-115</v>
      </c>
      <c r="E318" s="37" t="str">
        <f t="shared" si="11"/>
        <v/>
      </c>
      <c r="K318" s="38" t="str">
        <f t="shared" si="13"/>
        <v/>
      </c>
    </row>
    <row r="319" spans="1:11" x14ac:dyDescent="0.2">
      <c r="A319" s="36">
        <v>116</v>
      </c>
      <c r="B319" s="37" t="str">
        <f t="shared" si="12"/>
        <v>IN-116</v>
      </c>
      <c r="E319" s="37" t="str">
        <f t="shared" si="11"/>
        <v/>
      </c>
      <c r="K319" s="38" t="str">
        <f t="shared" si="13"/>
        <v/>
      </c>
    </row>
    <row r="320" spans="1:11" x14ac:dyDescent="0.2">
      <c r="A320" s="36">
        <v>117</v>
      </c>
      <c r="B320" s="37" t="str">
        <f t="shared" si="12"/>
        <v>IN-117</v>
      </c>
      <c r="E320" s="37" t="str">
        <f t="shared" si="11"/>
        <v/>
      </c>
      <c r="K320" s="38" t="str">
        <f t="shared" si="13"/>
        <v/>
      </c>
    </row>
    <row r="321" spans="1:11" x14ac:dyDescent="0.2">
      <c r="A321" s="36">
        <v>118</v>
      </c>
      <c r="B321" s="37" t="str">
        <f t="shared" si="12"/>
        <v>IN-118</v>
      </c>
      <c r="E321" s="37" t="str">
        <f t="shared" si="11"/>
        <v/>
      </c>
      <c r="K321" s="38" t="str">
        <f t="shared" si="13"/>
        <v/>
      </c>
    </row>
    <row r="322" spans="1:11" x14ac:dyDescent="0.2">
      <c r="A322" s="36">
        <v>119</v>
      </c>
      <c r="B322" s="37" t="str">
        <f t="shared" si="12"/>
        <v>IN-119</v>
      </c>
      <c r="E322" s="37" t="str">
        <f t="shared" si="11"/>
        <v/>
      </c>
      <c r="K322" s="38" t="str">
        <f t="shared" si="13"/>
        <v/>
      </c>
    </row>
    <row r="323" spans="1:11" x14ac:dyDescent="0.2">
      <c r="A323" s="36">
        <v>120</v>
      </c>
      <c r="B323" s="37" t="str">
        <f t="shared" si="12"/>
        <v>IN-120</v>
      </c>
      <c r="E323" s="37" t="str">
        <f t="shared" si="11"/>
        <v/>
      </c>
      <c r="K323" s="38" t="str">
        <f t="shared" si="13"/>
        <v/>
      </c>
    </row>
    <row r="324" spans="1:11" x14ac:dyDescent="0.2">
      <c r="A324" s="36">
        <v>121</v>
      </c>
      <c r="B324" s="37" t="str">
        <f t="shared" si="12"/>
        <v>IN-121</v>
      </c>
      <c r="E324" s="37" t="str">
        <f t="shared" si="11"/>
        <v/>
      </c>
      <c r="K324" s="38" t="str">
        <f t="shared" si="13"/>
        <v/>
      </c>
    </row>
    <row r="325" spans="1:11" x14ac:dyDescent="0.2">
      <c r="A325" s="36">
        <v>122</v>
      </c>
      <c r="B325" s="37" t="str">
        <f t="shared" si="12"/>
        <v>IN-122</v>
      </c>
      <c r="E325" s="37" t="str">
        <f t="shared" si="11"/>
        <v/>
      </c>
      <c r="K325" s="38" t="str">
        <f t="shared" si="13"/>
        <v/>
      </c>
    </row>
    <row r="326" spans="1:11" x14ac:dyDescent="0.2">
      <c r="A326" s="36">
        <v>123</v>
      </c>
      <c r="B326" s="37" t="str">
        <f t="shared" si="12"/>
        <v>IN-123</v>
      </c>
      <c r="E326" s="37" t="str">
        <f t="shared" ref="E326:E389" si="14">IF(AND(C326="",D326="",F326=""),"",IF(AND(D326="",F326=""),C326,
IF(F326="",C326&amp;" - "&amp;D326,
IF(D326="",C326&amp;" - "&amp;F326,C326&amp;" - "&amp;D326&amp;" - "&amp;F326))))</f>
        <v/>
      </c>
      <c r="K326" s="38" t="str">
        <f t="shared" si="13"/>
        <v/>
      </c>
    </row>
    <row r="327" spans="1:11" x14ac:dyDescent="0.2">
      <c r="A327" s="36">
        <v>124</v>
      </c>
      <c r="B327" s="37" t="str">
        <f t="shared" si="12"/>
        <v>IN-124</v>
      </c>
      <c r="E327" s="37" t="str">
        <f t="shared" si="14"/>
        <v/>
      </c>
      <c r="K327" s="38" t="str">
        <f t="shared" si="13"/>
        <v/>
      </c>
    </row>
    <row r="328" spans="1:11" x14ac:dyDescent="0.2">
      <c r="A328" s="36">
        <v>125</v>
      </c>
      <c r="B328" s="37" t="str">
        <f t="shared" si="12"/>
        <v>IN-125</v>
      </c>
      <c r="E328" s="37" t="str">
        <f t="shared" si="14"/>
        <v/>
      </c>
      <c r="K328" s="38" t="str">
        <f t="shared" si="13"/>
        <v/>
      </c>
    </row>
    <row r="329" spans="1:11" x14ac:dyDescent="0.2">
      <c r="A329" s="36">
        <v>126</v>
      </c>
      <c r="B329" s="37" t="str">
        <f t="shared" si="12"/>
        <v>IN-126</v>
      </c>
      <c r="E329" s="37" t="str">
        <f t="shared" si="14"/>
        <v/>
      </c>
      <c r="K329" s="38" t="str">
        <f t="shared" si="13"/>
        <v/>
      </c>
    </row>
    <row r="330" spans="1:11" x14ac:dyDescent="0.2">
      <c r="A330" s="36">
        <v>127</v>
      </c>
      <c r="B330" s="37" t="str">
        <f t="shared" si="12"/>
        <v>IN-127</v>
      </c>
      <c r="E330" s="37" t="str">
        <f t="shared" si="14"/>
        <v/>
      </c>
      <c r="K330" s="38" t="str">
        <f t="shared" si="13"/>
        <v/>
      </c>
    </row>
    <row r="331" spans="1:11" x14ac:dyDescent="0.2">
      <c r="A331" s="36">
        <v>128</v>
      </c>
      <c r="B331" s="37" t="str">
        <f t="shared" si="12"/>
        <v>IN-128</v>
      </c>
      <c r="E331" s="37" t="str">
        <f t="shared" si="14"/>
        <v/>
      </c>
      <c r="K331" s="38" t="str">
        <f t="shared" si="13"/>
        <v/>
      </c>
    </row>
    <row r="332" spans="1:11" x14ac:dyDescent="0.2">
      <c r="A332" s="36">
        <v>129</v>
      </c>
      <c r="B332" s="37" t="str">
        <f t="shared" si="12"/>
        <v>IN-129</v>
      </c>
      <c r="E332" s="37" t="str">
        <f t="shared" si="14"/>
        <v/>
      </c>
      <c r="K332" s="38" t="str">
        <f t="shared" si="13"/>
        <v/>
      </c>
    </row>
    <row r="333" spans="1:11" x14ac:dyDescent="0.2">
      <c r="A333" s="36">
        <v>130</v>
      </c>
      <c r="B333" s="37" t="str">
        <f t="shared" ref="B333:B396" si="15">"IN-"&amp;A333</f>
        <v>IN-130</v>
      </c>
      <c r="E333" s="37" t="str">
        <f t="shared" si="14"/>
        <v/>
      </c>
      <c r="K333" s="38" t="str">
        <f t="shared" si="13"/>
        <v/>
      </c>
    </row>
    <row r="334" spans="1:11" x14ac:dyDescent="0.2">
      <c r="A334" s="36">
        <v>131</v>
      </c>
      <c r="B334" s="37" t="str">
        <f t="shared" si="15"/>
        <v>IN-131</v>
      </c>
      <c r="E334" s="37" t="str">
        <f t="shared" si="14"/>
        <v/>
      </c>
      <c r="K334" s="38" t="str">
        <f t="shared" si="13"/>
        <v/>
      </c>
    </row>
    <row r="335" spans="1:11" x14ac:dyDescent="0.2">
      <c r="A335" s="36">
        <v>132</v>
      </c>
      <c r="B335" s="37" t="str">
        <f t="shared" si="15"/>
        <v>IN-132</v>
      </c>
      <c r="E335" s="37" t="str">
        <f t="shared" si="14"/>
        <v/>
      </c>
      <c r="K335" s="38" t="str">
        <f t="shared" si="13"/>
        <v/>
      </c>
    </row>
    <row r="336" spans="1:11" x14ac:dyDescent="0.2">
      <c r="A336" s="36">
        <v>133</v>
      </c>
      <c r="B336" s="37" t="str">
        <f t="shared" si="15"/>
        <v>IN-133</v>
      </c>
      <c r="E336" s="37" t="str">
        <f t="shared" si="14"/>
        <v/>
      </c>
      <c r="K336" s="38" t="str">
        <f t="shared" si="13"/>
        <v/>
      </c>
    </row>
    <row r="337" spans="1:11" x14ac:dyDescent="0.2">
      <c r="A337" s="36">
        <v>134</v>
      </c>
      <c r="B337" s="37" t="str">
        <f t="shared" si="15"/>
        <v>IN-134</v>
      </c>
      <c r="E337" s="37" t="str">
        <f t="shared" si="14"/>
        <v/>
      </c>
      <c r="K337" s="38" t="str">
        <f t="shared" si="13"/>
        <v/>
      </c>
    </row>
    <row r="338" spans="1:11" x14ac:dyDescent="0.2">
      <c r="A338" s="36">
        <v>135</v>
      </c>
      <c r="B338" s="37" t="str">
        <f t="shared" si="15"/>
        <v>IN-135</v>
      </c>
      <c r="E338" s="37" t="str">
        <f t="shared" si="14"/>
        <v/>
      </c>
      <c r="K338" s="38" t="str">
        <f t="shared" si="13"/>
        <v/>
      </c>
    </row>
    <row r="339" spans="1:11" x14ac:dyDescent="0.2">
      <c r="A339" s="36">
        <v>136</v>
      </c>
      <c r="B339" s="37" t="str">
        <f t="shared" si="15"/>
        <v>IN-136</v>
      </c>
      <c r="E339" s="37" t="str">
        <f t="shared" si="14"/>
        <v/>
      </c>
      <c r="K339" s="38" t="str">
        <f t="shared" si="13"/>
        <v/>
      </c>
    </row>
    <row r="340" spans="1:11" x14ac:dyDescent="0.2">
      <c r="A340" s="36">
        <v>137</v>
      </c>
      <c r="B340" s="37" t="str">
        <f t="shared" si="15"/>
        <v>IN-137</v>
      </c>
      <c r="E340" s="37" t="str">
        <f t="shared" si="14"/>
        <v/>
      </c>
      <c r="K340" s="38" t="str">
        <f t="shared" si="13"/>
        <v/>
      </c>
    </row>
    <row r="341" spans="1:11" x14ac:dyDescent="0.2">
      <c r="A341" s="36">
        <v>138</v>
      </c>
      <c r="B341" s="37" t="str">
        <f t="shared" si="15"/>
        <v>IN-138</v>
      </c>
      <c r="E341" s="37" t="str">
        <f t="shared" si="14"/>
        <v/>
      </c>
      <c r="K341" s="38" t="str">
        <f t="shared" si="13"/>
        <v/>
      </c>
    </row>
    <row r="342" spans="1:11" x14ac:dyDescent="0.2">
      <c r="A342" s="36">
        <v>139</v>
      </c>
      <c r="B342" s="37" t="str">
        <f t="shared" si="15"/>
        <v>IN-139</v>
      </c>
      <c r="E342" s="37" t="str">
        <f t="shared" si="14"/>
        <v/>
      </c>
      <c r="K342" s="38" t="str">
        <f t="shared" si="13"/>
        <v/>
      </c>
    </row>
    <row r="343" spans="1:11" x14ac:dyDescent="0.2">
      <c r="A343" s="36">
        <v>140</v>
      </c>
      <c r="B343" s="37" t="str">
        <f t="shared" si="15"/>
        <v>IN-140</v>
      </c>
      <c r="E343" s="37" t="str">
        <f t="shared" si="14"/>
        <v/>
      </c>
      <c r="K343" s="38" t="str">
        <f t="shared" si="13"/>
        <v/>
      </c>
    </row>
    <row r="344" spans="1:11" x14ac:dyDescent="0.2">
      <c r="A344" s="36">
        <v>141</v>
      </c>
      <c r="B344" s="37" t="str">
        <f t="shared" si="15"/>
        <v>IN-141</v>
      </c>
      <c r="E344" s="37" t="str">
        <f t="shared" si="14"/>
        <v/>
      </c>
      <c r="K344" s="38" t="str">
        <f t="shared" si="13"/>
        <v/>
      </c>
    </row>
    <row r="345" spans="1:11" x14ac:dyDescent="0.2">
      <c r="A345" s="36">
        <v>142</v>
      </c>
      <c r="B345" s="37" t="str">
        <f t="shared" si="15"/>
        <v>IN-142</v>
      </c>
      <c r="E345" s="37" t="str">
        <f t="shared" si="14"/>
        <v/>
      </c>
      <c r="K345" s="38" t="str">
        <f t="shared" si="13"/>
        <v/>
      </c>
    </row>
    <row r="346" spans="1:11" x14ac:dyDescent="0.2">
      <c r="A346" s="36">
        <v>143</v>
      </c>
      <c r="B346" s="37" t="str">
        <f t="shared" si="15"/>
        <v>IN-143</v>
      </c>
      <c r="E346" s="37" t="str">
        <f t="shared" si="14"/>
        <v/>
      </c>
      <c r="K346" s="38" t="str">
        <f t="shared" si="13"/>
        <v/>
      </c>
    </row>
    <row r="347" spans="1:11" x14ac:dyDescent="0.2">
      <c r="A347" s="36">
        <v>144</v>
      </c>
      <c r="B347" s="37" t="str">
        <f t="shared" si="15"/>
        <v>IN-144</v>
      </c>
      <c r="E347" s="37" t="str">
        <f t="shared" si="14"/>
        <v/>
      </c>
      <c r="K347" s="38" t="str">
        <f t="shared" si="13"/>
        <v/>
      </c>
    </row>
    <row r="348" spans="1:11" x14ac:dyDescent="0.2">
      <c r="A348" s="36">
        <v>145</v>
      </c>
      <c r="B348" s="37" t="str">
        <f t="shared" si="15"/>
        <v>IN-145</v>
      </c>
      <c r="E348" s="37" t="str">
        <f t="shared" si="14"/>
        <v/>
      </c>
      <c r="K348" s="38" t="str">
        <f t="shared" si="13"/>
        <v/>
      </c>
    </row>
    <row r="349" spans="1:11" x14ac:dyDescent="0.2">
      <c r="A349" s="36">
        <v>146</v>
      </c>
      <c r="B349" s="37" t="str">
        <f t="shared" si="15"/>
        <v>IN-146</v>
      </c>
      <c r="E349" s="37" t="str">
        <f t="shared" si="14"/>
        <v/>
      </c>
      <c r="K349" s="38" t="str">
        <f t="shared" si="13"/>
        <v/>
      </c>
    </row>
    <row r="350" spans="1:11" x14ac:dyDescent="0.2">
      <c r="A350" s="36">
        <v>147</v>
      </c>
      <c r="B350" s="37" t="str">
        <f t="shared" si="15"/>
        <v>IN-147</v>
      </c>
      <c r="E350" s="37" t="str">
        <f t="shared" si="14"/>
        <v/>
      </c>
      <c r="K350" s="38" t="str">
        <f t="shared" ref="K350:K413" si="16">IF(H350="","",J350/H350)</f>
        <v/>
      </c>
    </row>
    <row r="351" spans="1:11" x14ac:dyDescent="0.2">
      <c r="A351" s="36">
        <v>148</v>
      </c>
      <c r="B351" s="37" t="str">
        <f t="shared" si="15"/>
        <v>IN-148</v>
      </c>
      <c r="E351" s="37" t="str">
        <f t="shared" si="14"/>
        <v/>
      </c>
      <c r="K351" s="38" t="str">
        <f t="shared" si="16"/>
        <v/>
      </c>
    </row>
    <row r="352" spans="1:11" x14ac:dyDescent="0.2">
      <c r="A352" s="36">
        <v>149</v>
      </c>
      <c r="B352" s="37" t="str">
        <f t="shared" si="15"/>
        <v>IN-149</v>
      </c>
      <c r="E352" s="37" t="str">
        <f t="shared" si="14"/>
        <v/>
      </c>
      <c r="K352" s="38" t="str">
        <f t="shared" si="16"/>
        <v/>
      </c>
    </row>
    <row r="353" spans="1:11" x14ac:dyDescent="0.2">
      <c r="A353" s="36">
        <v>150</v>
      </c>
      <c r="B353" s="37" t="str">
        <f t="shared" si="15"/>
        <v>IN-150</v>
      </c>
      <c r="E353" s="37" t="str">
        <f t="shared" si="14"/>
        <v/>
      </c>
      <c r="K353" s="38" t="str">
        <f t="shared" si="16"/>
        <v/>
      </c>
    </row>
    <row r="354" spans="1:11" x14ac:dyDescent="0.2">
      <c r="A354" s="36">
        <v>151</v>
      </c>
      <c r="B354" s="37" t="str">
        <f t="shared" si="15"/>
        <v>IN-151</v>
      </c>
      <c r="E354" s="37" t="str">
        <f t="shared" si="14"/>
        <v/>
      </c>
      <c r="K354" s="38" t="str">
        <f t="shared" si="16"/>
        <v/>
      </c>
    </row>
    <row r="355" spans="1:11" x14ac:dyDescent="0.2">
      <c r="A355" s="36">
        <v>152</v>
      </c>
      <c r="B355" s="37" t="str">
        <f t="shared" si="15"/>
        <v>IN-152</v>
      </c>
      <c r="E355" s="37" t="str">
        <f t="shared" si="14"/>
        <v/>
      </c>
      <c r="K355" s="38" t="str">
        <f t="shared" si="16"/>
        <v/>
      </c>
    </row>
    <row r="356" spans="1:11" x14ac:dyDescent="0.2">
      <c r="A356" s="36">
        <v>153</v>
      </c>
      <c r="B356" s="37" t="str">
        <f t="shared" si="15"/>
        <v>IN-153</v>
      </c>
      <c r="E356" s="37" t="str">
        <f t="shared" si="14"/>
        <v/>
      </c>
      <c r="K356" s="38" t="str">
        <f t="shared" si="16"/>
        <v/>
      </c>
    </row>
    <row r="357" spans="1:11" x14ac:dyDescent="0.2">
      <c r="A357" s="36">
        <v>154</v>
      </c>
      <c r="B357" s="37" t="str">
        <f t="shared" si="15"/>
        <v>IN-154</v>
      </c>
      <c r="E357" s="37" t="str">
        <f t="shared" si="14"/>
        <v/>
      </c>
      <c r="K357" s="38" t="str">
        <f t="shared" si="16"/>
        <v/>
      </c>
    </row>
    <row r="358" spans="1:11" x14ac:dyDescent="0.2">
      <c r="A358" s="36">
        <v>155</v>
      </c>
      <c r="B358" s="37" t="str">
        <f t="shared" si="15"/>
        <v>IN-155</v>
      </c>
      <c r="E358" s="37" t="str">
        <f t="shared" si="14"/>
        <v/>
      </c>
      <c r="K358" s="38" t="str">
        <f t="shared" si="16"/>
        <v/>
      </c>
    </row>
    <row r="359" spans="1:11" x14ac:dyDescent="0.2">
      <c r="A359" s="36">
        <v>156</v>
      </c>
      <c r="B359" s="37" t="str">
        <f t="shared" si="15"/>
        <v>IN-156</v>
      </c>
      <c r="E359" s="37" t="str">
        <f t="shared" si="14"/>
        <v/>
      </c>
      <c r="K359" s="38" t="str">
        <f t="shared" si="16"/>
        <v/>
      </c>
    </row>
    <row r="360" spans="1:11" x14ac:dyDescent="0.2">
      <c r="A360" s="36">
        <v>157</v>
      </c>
      <c r="B360" s="37" t="str">
        <f t="shared" si="15"/>
        <v>IN-157</v>
      </c>
      <c r="E360" s="37" t="str">
        <f t="shared" si="14"/>
        <v/>
      </c>
      <c r="K360" s="38" t="str">
        <f t="shared" si="16"/>
        <v/>
      </c>
    </row>
    <row r="361" spans="1:11" x14ac:dyDescent="0.2">
      <c r="A361" s="36">
        <v>158</v>
      </c>
      <c r="B361" s="37" t="str">
        <f t="shared" si="15"/>
        <v>IN-158</v>
      </c>
      <c r="E361" s="37" t="str">
        <f t="shared" si="14"/>
        <v/>
      </c>
      <c r="K361" s="38" t="str">
        <f t="shared" si="16"/>
        <v/>
      </c>
    </row>
    <row r="362" spans="1:11" x14ac:dyDescent="0.2">
      <c r="A362" s="36">
        <v>159</v>
      </c>
      <c r="B362" s="37" t="str">
        <f t="shared" si="15"/>
        <v>IN-159</v>
      </c>
      <c r="E362" s="37" t="str">
        <f t="shared" si="14"/>
        <v/>
      </c>
      <c r="K362" s="38" t="str">
        <f t="shared" si="16"/>
        <v/>
      </c>
    </row>
    <row r="363" spans="1:11" x14ac:dyDescent="0.2">
      <c r="A363" s="36">
        <v>160</v>
      </c>
      <c r="B363" s="37" t="str">
        <f t="shared" si="15"/>
        <v>IN-160</v>
      </c>
      <c r="E363" s="37" t="str">
        <f t="shared" si="14"/>
        <v/>
      </c>
      <c r="K363" s="38" t="str">
        <f t="shared" si="16"/>
        <v/>
      </c>
    </row>
    <row r="364" spans="1:11" x14ac:dyDescent="0.2">
      <c r="A364" s="36">
        <v>161</v>
      </c>
      <c r="B364" s="37" t="str">
        <f t="shared" si="15"/>
        <v>IN-161</v>
      </c>
      <c r="E364" s="37" t="str">
        <f t="shared" si="14"/>
        <v/>
      </c>
      <c r="K364" s="38" t="str">
        <f t="shared" si="16"/>
        <v/>
      </c>
    </row>
    <row r="365" spans="1:11" x14ac:dyDescent="0.2">
      <c r="A365" s="36">
        <v>162</v>
      </c>
      <c r="B365" s="37" t="str">
        <f t="shared" si="15"/>
        <v>IN-162</v>
      </c>
      <c r="E365" s="37" t="str">
        <f t="shared" si="14"/>
        <v/>
      </c>
      <c r="K365" s="38" t="str">
        <f t="shared" si="16"/>
        <v/>
      </c>
    </row>
    <row r="366" spans="1:11" x14ac:dyDescent="0.2">
      <c r="A366" s="36">
        <v>163</v>
      </c>
      <c r="B366" s="37" t="str">
        <f t="shared" si="15"/>
        <v>IN-163</v>
      </c>
      <c r="E366" s="37" t="str">
        <f t="shared" si="14"/>
        <v/>
      </c>
      <c r="K366" s="38" t="str">
        <f t="shared" si="16"/>
        <v/>
      </c>
    </row>
    <row r="367" spans="1:11" x14ac:dyDescent="0.2">
      <c r="A367" s="36">
        <v>164</v>
      </c>
      <c r="B367" s="37" t="str">
        <f t="shared" si="15"/>
        <v>IN-164</v>
      </c>
      <c r="E367" s="37" t="str">
        <f t="shared" si="14"/>
        <v/>
      </c>
      <c r="K367" s="38" t="str">
        <f t="shared" si="16"/>
        <v/>
      </c>
    </row>
    <row r="368" spans="1:11" x14ac:dyDescent="0.2">
      <c r="A368" s="36">
        <v>165</v>
      </c>
      <c r="B368" s="37" t="str">
        <f t="shared" si="15"/>
        <v>IN-165</v>
      </c>
      <c r="E368" s="37" t="str">
        <f t="shared" si="14"/>
        <v/>
      </c>
      <c r="K368" s="38" t="str">
        <f t="shared" si="16"/>
        <v/>
      </c>
    </row>
    <row r="369" spans="1:11" x14ac:dyDescent="0.2">
      <c r="A369" s="36">
        <v>166</v>
      </c>
      <c r="B369" s="37" t="str">
        <f t="shared" si="15"/>
        <v>IN-166</v>
      </c>
      <c r="E369" s="37" t="str">
        <f t="shared" si="14"/>
        <v/>
      </c>
      <c r="K369" s="38" t="str">
        <f t="shared" si="16"/>
        <v/>
      </c>
    </row>
    <row r="370" spans="1:11" x14ac:dyDescent="0.2">
      <c r="A370" s="36">
        <v>167</v>
      </c>
      <c r="B370" s="37" t="str">
        <f t="shared" si="15"/>
        <v>IN-167</v>
      </c>
      <c r="E370" s="37" t="str">
        <f t="shared" si="14"/>
        <v/>
      </c>
      <c r="K370" s="38" t="str">
        <f t="shared" si="16"/>
        <v/>
      </c>
    </row>
    <row r="371" spans="1:11" x14ac:dyDescent="0.2">
      <c r="A371" s="36">
        <v>168</v>
      </c>
      <c r="B371" s="37" t="str">
        <f t="shared" si="15"/>
        <v>IN-168</v>
      </c>
      <c r="E371" s="37" t="str">
        <f t="shared" si="14"/>
        <v/>
      </c>
      <c r="K371" s="38" t="str">
        <f t="shared" si="16"/>
        <v/>
      </c>
    </row>
    <row r="372" spans="1:11" x14ac:dyDescent="0.2">
      <c r="A372" s="36">
        <v>169</v>
      </c>
      <c r="B372" s="37" t="str">
        <f t="shared" si="15"/>
        <v>IN-169</v>
      </c>
      <c r="E372" s="37" t="str">
        <f t="shared" si="14"/>
        <v/>
      </c>
      <c r="K372" s="38" t="str">
        <f t="shared" si="16"/>
        <v/>
      </c>
    </row>
    <row r="373" spans="1:11" x14ac:dyDescent="0.2">
      <c r="A373" s="36">
        <v>170</v>
      </c>
      <c r="B373" s="37" t="str">
        <f t="shared" si="15"/>
        <v>IN-170</v>
      </c>
      <c r="E373" s="37" t="str">
        <f t="shared" si="14"/>
        <v/>
      </c>
      <c r="K373" s="38" t="str">
        <f t="shared" si="16"/>
        <v/>
      </c>
    </row>
    <row r="374" spans="1:11" x14ac:dyDescent="0.2">
      <c r="A374" s="36">
        <v>171</v>
      </c>
      <c r="B374" s="37" t="str">
        <f t="shared" si="15"/>
        <v>IN-171</v>
      </c>
      <c r="E374" s="37" t="str">
        <f t="shared" si="14"/>
        <v/>
      </c>
      <c r="K374" s="38" t="str">
        <f t="shared" si="16"/>
        <v/>
      </c>
    </row>
    <row r="375" spans="1:11" x14ac:dyDescent="0.2">
      <c r="A375" s="36">
        <v>172</v>
      </c>
      <c r="B375" s="37" t="str">
        <f t="shared" si="15"/>
        <v>IN-172</v>
      </c>
      <c r="E375" s="37" t="str">
        <f t="shared" si="14"/>
        <v/>
      </c>
      <c r="K375" s="38" t="str">
        <f t="shared" si="16"/>
        <v/>
      </c>
    </row>
    <row r="376" spans="1:11" x14ac:dyDescent="0.2">
      <c r="A376" s="36">
        <v>173</v>
      </c>
      <c r="B376" s="37" t="str">
        <f t="shared" si="15"/>
        <v>IN-173</v>
      </c>
      <c r="E376" s="37" t="str">
        <f t="shared" si="14"/>
        <v/>
      </c>
      <c r="K376" s="38" t="str">
        <f t="shared" si="16"/>
        <v/>
      </c>
    </row>
    <row r="377" spans="1:11" x14ac:dyDescent="0.2">
      <c r="A377" s="36">
        <v>174</v>
      </c>
      <c r="B377" s="37" t="str">
        <f t="shared" si="15"/>
        <v>IN-174</v>
      </c>
      <c r="E377" s="37" t="str">
        <f t="shared" si="14"/>
        <v/>
      </c>
      <c r="K377" s="38" t="str">
        <f t="shared" si="16"/>
        <v/>
      </c>
    </row>
    <row r="378" spans="1:11" x14ac:dyDescent="0.2">
      <c r="A378" s="36">
        <v>175</v>
      </c>
      <c r="B378" s="37" t="str">
        <f t="shared" si="15"/>
        <v>IN-175</v>
      </c>
      <c r="E378" s="37" t="str">
        <f t="shared" si="14"/>
        <v/>
      </c>
      <c r="K378" s="38" t="str">
        <f t="shared" si="16"/>
        <v/>
      </c>
    </row>
    <row r="379" spans="1:11" x14ac:dyDescent="0.2">
      <c r="A379" s="36">
        <v>176</v>
      </c>
      <c r="B379" s="37" t="str">
        <f t="shared" si="15"/>
        <v>IN-176</v>
      </c>
      <c r="E379" s="37" t="str">
        <f t="shared" si="14"/>
        <v/>
      </c>
      <c r="K379" s="38" t="str">
        <f t="shared" si="16"/>
        <v/>
      </c>
    </row>
    <row r="380" spans="1:11" x14ac:dyDescent="0.2">
      <c r="A380" s="36">
        <v>177</v>
      </c>
      <c r="B380" s="37" t="str">
        <f t="shared" si="15"/>
        <v>IN-177</v>
      </c>
      <c r="E380" s="37" t="str">
        <f t="shared" si="14"/>
        <v/>
      </c>
      <c r="K380" s="38" t="str">
        <f t="shared" si="16"/>
        <v/>
      </c>
    </row>
    <row r="381" spans="1:11" x14ac:dyDescent="0.2">
      <c r="A381" s="36">
        <v>178</v>
      </c>
      <c r="B381" s="37" t="str">
        <f t="shared" si="15"/>
        <v>IN-178</v>
      </c>
      <c r="E381" s="37" t="str">
        <f t="shared" si="14"/>
        <v/>
      </c>
      <c r="K381" s="38" t="str">
        <f t="shared" si="16"/>
        <v/>
      </c>
    </row>
    <row r="382" spans="1:11" x14ac:dyDescent="0.2">
      <c r="A382" s="36">
        <v>179</v>
      </c>
      <c r="B382" s="37" t="str">
        <f t="shared" si="15"/>
        <v>IN-179</v>
      </c>
      <c r="E382" s="37" t="str">
        <f t="shared" si="14"/>
        <v/>
      </c>
      <c r="K382" s="38" t="str">
        <f t="shared" si="16"/>
        <v/>
      </c>
    </row>
    <row r="383" spans="1:11" x14ac:dyDescent="0.2">
      <c r="A383" s="36">
        <v>180</v>
      </c>
      <c r="B383" s="37" t="str">
        <f t="shared" si="15"/>
        <v>IN-180</v>
      </c>
      <c r="E383" s="37" t="str">
        <f t="shared" si="14"/>
        <v/>
      </c>
      <c r="K383" s="38" t="str">
        <f t="shared" si="16"/>
        <v/>
      </c>
    </row>
    <row r="384" spans="1:11" x14ac:dyDescent="0.2">
      <c r="A384" s="36">
        <v>181</v>
      </c>
      <c r="B384" s="37" t="str">
        <f t="shared" si="15"/>
        <v>IN-181</v>
      </c>
      <c r="E384" s="37" t="str">
        <f t="shared" si="14"/>
        <v/>
      </c>
      <c r="K384" s="38" t="str">
        <f t="shared" si="16"/>
        <v/>
      </c>
    </row>
    <row r="385" spans="1:11" x14ac:dyDescent="0.2">
      <c r="A385" s="36">
        <v>182</v>
      </c>
      <c r="B385" s="37" t="str">
        <f t="shared" si="15"/>
        <v>IN-182</v>
      </c>
      <c r="E385" s="37" t="str">
        <f t="shared" si="14"/>
        <v/>
      </c>
      <c r="K385" s="38" t="str">
        <f t="shared" si="16"/>
        <v/>
      </c>
    </row>
    <row r="386" spans="1:11" x14ac:dyDescent="0.2">
      <c r="A386" s="36">
        <v>183</v>
      </c>
      <c r="B386" s="37" t="str">
        <f t="shared" si="15"/>
        <v>IN-183</v>
      </c>
      <c r="E386" s="37" t="str">
        <f t="shared" si="14"/>
        <v/>
      </c>
      <c r="K386" s="38" t="str">
        <f t="shared" si="16"/>
        <v/>
      </c>
    </row>
    <row r="387" spans="1:11" x14ac:dyDescent="0.2">
      <c r="A387" s="36">
        <v>184</v>
      </c>
      <c r="B387" s="37" t="str">
        <f t="shared" si="15"/>
        <v>IN-184</v>
      </c>
      <c r="E387" s="37" t="str">
        <f t="shared" si="14"/>
        <v/>
      </c>
      <c r="K387" s="38" t="str">
        <f t="shared" si="16"/>
        <v/>
      </c>
    </row>
    <row r="388" spans="1:11" x14ac:dyDescent="0.2">
      <c r="A388" s="36">
        <v>185</v>
      </c>
      <c r="B388" s="37" t="str">
        <f t="shared" si="15"/>
        <v>IN-185</v>
      </c>
      <c r="E388" s="37" t="str">
        <f t="shared" si="14"/>
        <v/>
      </c>
      <c r="K388" s="38" t="str">
        <f t="shared" si="16"/>
        <v/>
      </c>
    </row>
    <row r="389" spans="1:11" x14ac:dyDescent="0.2">
      <c r="A389" s="36">
        <v>186</v>
      </c>
      <c r="B389" s="37" t="str">
        <f t="shared" si="15"/>
        <v>IN-186</v>
      </c>
      <c r="E389" s="37" t="str">
        <f t="shared" si="14"/>
        <v/>
      </c>
      <c r="K389" s="38" t="str">
        <f t="shared" si="16"/>
        <v/>
      </c>
    </row>
    <row r="390" spans="1:11" x14ac:dyDescent="0.2">
      <c r="A390" s="36">
        <v>187</v>
      </c>
      <c r="B390" s="37" t="str">
        <f t="shared" si="15"/>
        <v>IN-187</v>
      </c>
      <c r="E390" s="37" t="str">
        <f t="shared" ref="E390:E453" si="17">IF(AND(C390="",D390="",F390=""),"",IF(AND(D390="",F390=""),C390,
IF(F390="",C390&amp;" - "&amp;D390,
IF(D390="",C390&amp;" - "&amp;F390,C390&amp;" - "&amp;D390&amp;" - "&amp;F390))))</f>
        <v/>
      </c>
      <c r="K390" s="38" t="str">
        <f t="shared" si="16"/>
        <v/>
      </c>
    </row>
    <row r="391" spans="1:11" x14ac:dyDescent="0.2">
      <c r="A391" s="36">
        <v>188</v>
      </c>
      <c r="B391" s="37" t="str">
        <f t="shared" si="15"/>
        <v>IN-188</v>
      </c>
      <c r="E391" s="37" t="str">
        <f t="shared" si="17"/>
        <v/>
      </c>
      <c r="K391" s="38" t="str">
        <f t="shared" si="16"/>
        <v/>
      </c>
    </row>
    <row r="392" spans="1:11" x14ac:dyDescent="0.2">
      <c r="A392" s="36">
        <v>189</v>
      </c>
      <c r="B392" s="37" t="str">
        <f t="shared" si="15"/>
        <v>IN-189</v>
      </c>
      <c r="E392" s="37" t="str">
        <f t="shared" si="17"/>
        <v/>
      </c>
      <c r="K392" s="38" t="str">
        <f t="shared" si="16"/>
        <v/>
      </c>
    </row>
    <row r="393" spans="1:11" x14ac:dyDescent="0.2">
      <c r="A393" s="36">
        <v>190</v>
      </c>
      <c r="B393" s="37" t="str">
        <f t="shared" si="15"/>
        <v>IN-190</v>
      </c>
      <c r="E393" s="37" t="str">
        <f t="shared" si="17"/>
        <v/>
      </c>
      <c r="K393" s="38" t="str">
        <f t="shared" si="16"/>
        <v/>
      </c>
    </row>
    <row r="394" spans="1:11" x14ac:dyDescent="0.2">
      <c r="A394" s="36">
        <v>191</v>
      </c>
      <c r="B394" s="37" t="str">
        <f t="shared" si="15"/>
        <v>IN-191</v>
      </c>
      <c r="E394" s="37" t="str">
        <f t="shared" si="17"/>
        <v/>
      </c>
      <c r="K394" s="38" t="str">
        <f t="shared" si="16"/>
        <v/>
      </c>
    </row>
    <row r="395" spans="1:11" x14ac:dyDescent="0.2">
      <c r="A395" s="36">
        <v>192</v>
      </c>
      <c r="B395" s="37" t="str">
        <f t="shared" si="15"/>
        <v>IN-192</v>
      </c>
      <c r="E395" s="37" t="str">
        <f t="shared" si="17"/>
        <v/>
      </c>
      <c r="K395" s="38" t="str">
        <f t="shared" si="16"/>
        <v/>
      </c>
    </row>
    <row r="396" spans="1:11" x14ac:dyDescent="0.2">
      <c r="A396" s="36">
        <v>193</v>
      </c>
      <c r="B396" s="37" t="str">
        <f t="shared" si="15"/>
        <v>IN-193</v>
      </c>
      <c r="E396" s="37" t="str">
        <f t="shared" si="17"/>
        <v/>
      </c>
      <c r="K396" s="38" t="str">
        <f t="shared" si="16"/>
        <v/>
      </c>
    </row>
    <row r="397" spans="1:11" x14ac:dyDescent="0.2">
      <c r="A397" s="36">
        <v>194</v>
      </c>
      <c r="B397" s="37" t="str">
        <f t="shared" ref="B397:B460" si="18">"IN-"&amp;A397</f>
        <v>IN-194</v>
      </c>
      <c r="E397" s="37" t="str">
        <f t="shared" si="17"/>
        <v/>
      </c>
      <c r="K397" s="38" t="str">
        <f t="shared" si="16"/>
        <v/>
      </c>
    </row>
    <row r="398" spans="1:11" x14ac:dyDescent="0.2">
      <c r="A398" s="36">
        <v>195</v>
      </c>
      <c r="B398" s="37" t="str">
        <f t="shared" si="18"/>
        <v>IN-195</v>
      </c>
      <c r="E398" s="37" t="str">
        <f t="shared" si="17"/>
        <v/>
      </c>
      <c r="K398" s="38" t="str">
        <f t="shared" si="16"/>
        <v/>
      </c>
    </row>
    <row r="399" spans="1:11" x14ac:dyDescent="0.2">
      <c r="A399" s="36">
        <v>196</v>
      </c>
      <c r="B399" s="37" t="str">
        <f t="shared" si="18"/>
        <v>IN-196</v>
      </c>
      <c r="E399" s="37" t="str">
        <f t="shared" si="17"/>
        <v/>
      </c>
      <c r="K399" s="38" t="str">
        <f t="shared" si="16"/>
        <v/>
      </c>
    </row>
    <row r="400" spans="1:11" x14ac:dyDescent="0.2">
      <c r="A400" s="36">
        <v>197</v>
      </c>
      <c r="B400" s="37" t="str">
        <f t="shared" si="18"/>
        <v>IN-197</v>
      </c>
      <c r="E400" s="37" t="str">
        <f t="shared" si="17"/>
        <v/>
      </c>
      <c r="K400" s="38" t="str">
        <f t="shared" si="16"/>
        <v/>
      </c>
    </row>
    <row r="401" spans="1:11" x14ac:dyDescent="0.2">
      <c r="A401" s="36">
        <v>198</v>
      </c>
      <c r="B401" s="37" t="str">
        <f t="shared" si="18"/>
        <v>IN-198</v>
      </c>
      <c r="E401" s="37" t="str">
        <f t="shared" si="17"/>
        <v/>
      </c>
      <c r="K401" s="38" t="str">
        <f t="shared" si="16"/>
        <v/>
      </c>
    </row>
    <row r="402" spans="1:11" x14ac:dyDescent="0.2">
      <c r="A402" s="36">
        <v>199</v>
      </c>
      <c r="B402" s="37" t="str">
        <f t="shared" si="18"/>
        <v>IN-199</v>
      </c>
      <c r="E402" s="37" t="str">
        <f t="shared" si="17"/>
        <v/>
      </c>
      <c r="K402" s="38" t="str">
        <f t="shared" si="16"/>
        <v/>
      </c>
    </row>
    <row r="403" spans="1:11" x14ac:dyDescent="0.2">
      <c r="A403" s="36">
        <v>200</v>
      </c>
      <c r="B403" s="37" t="str">
        <f t="shared" si="18"/>
        <v>IN-200</v>
      </c>
      <c r="E403" s="37" t="str">
        <f t="shared" si="17"/>
        <v/>
      </c>
      <c r="K403" s="38" t="str">
        <f t="shared" si="16"/>
        <v/>
      </c>
    </row>
    <row r="404" spans="1:11" x14ac:dyDescent="0.2">
      <c r="A404" s="36">
        <v>201</v>
      </c>
      <c r="B404" s="37" t="str">
        <f t="shared" si="18"/>
        <v>IN-201</v>
      </c>
      <c r="E404" s="37" t="str">
        <f t="shared" si="17"/>
        <v/>
      </c>
      <c r="K404" s="38" t="str">
        <f t="shared" si="16"/>
        <v/>
      </c>
    </row>
    <row r="405" spans="1:11" x14ac:dyDescent="0.2">
      <c r="A405" s="36">
        <v>202</v>
      </c>
      <c r="B405" s="37" t="str">
        <f t="shared" si="18"/>
        <v>IN-202</v>
      </c>
      <c r="E405" s="37" t="str">
        <f t="shared" si="17"/>
        <v/>
      </c>
      <c r="K405" s="38" t="str">
        <f t="shared" si="16"/>
        <v/>
      </c>
    </row>
    <row r="406" spans="1:11" x14ac:dyDescent="0.2">
      <c r="A406" s="36">
        <v>203</v>
      </c>
      <c r="B406" s="37" t="str">
        <f t="shared" si="18"/>
        <v>IN-203</v>
      </c>
      <c r="E406" s="37" t="str">
        <f t="shared" si="17"/>
        <v/>
      </c>
      <c r="K406" s="38" t="str">
        <f t="shared" si="16"/>
        <v/>
      </c>
    </row>
    <row r="407" spans="1:11" x14ac:dyDescent="0.2">
      <c r="A407" s="36">
        <v>204</v>
      </c>
      <c r="B407" s="37" t="str">
        <f t="shared" si="18"/>
        <v>IN-204</v>
      </c>
      <c r="E407" s="37" t="str">
        <f t="shared" si="17"/>
        <v/>
      </c>
      <c r="K407" s="38" t="str">
        <f t="shared" si="16"/>
        <v/>
      </c>
    </row>
    <row r="408" spans="1:11" x14ac:dyDescent="0.2">
      <c r="A408" s="36">
        <v>205</v>
      </c>
      <c r="B408" s="37" t="str">
        <f t="shared" si="18"/>
        <v>IN-205</v>
      </c>
      <c r="E408" s="37" t="str">
        <f t="shared" si="17"/>
        <v/>
      </c>
      <c r="K408" s="38" t="str">
        <f t="shared" si="16"/>
        <v/>
      </c>
    </row>
    <row r="409" spans="1:11" x14ac:dyDescent="0.2">
      <c r="A409" s="36">
        <v>206</v>
      </c>
      <c r="B409" s="37" t="str">
        <f t="shared" si="18"/>
        <v>IN-206</v>
      </c>
      <c r="E409" s="37" t="str">
        <f t="shared" si="17"/>
        <v/>
      </c>
      <c r="K409" s="38" t="str">
        <f t="shared" si="16"/>
        <v/>
      </c>
    </row>
    <row r="410" spans="1:11" x14ac:dyDescent="0.2">
      <c r="A410" s="36">
        <v>207</v>
      </c>
      <c r="B410" s="37" t="str">
        <f t="shared" si="18"/>
        <v>IN-207</v>
      </c>
      <c r="E410" s="37" t="str">
        <f t="shared" si="17"/>
        <v/>
      </c>
      <c r="K410" s="38" t="str">
        <f t="shared" si="16"/>
        <v/>
      </c>
    </row>
    <row r="411" spans="1:11" x14ac:dyDescent="0.2">
      <c r="A411" s="36">
        <v>208</v>
      </c>
      <c r="B411" s="37" t="str">
        <f t="shared" si="18"/>
        <v>IN-208</v>
      </c>
      <c r="E411" s="37" t="str">
        <f t="shared" si="17"/>
        <v/>
      </c>
      <c r="K411" s="38" t="str">
        <f t="shared" si="16"/>
        <v/>
      </c>
    </row>
    <row r="412" spans="1:11" x14ac:dyDescent="0.2">
      <c r="A412" s="36">
        <v>209</v>
      </c>
      <c r="B412" s="37" t="str">
        <f t="shared" si="18"/>
        <v>IN-209</v>
      </c>
      <c r="E412" s="37" t="str">
        <f t="shared" si="17"/>
        <v/>
      </c>
      <c r="K412" s="38" t="str">
        <f t="shared" si="16"/>
        <v/>
      </c>
    </row>
    <row r="413" spans="1:11" x14ac:dyDescent="0.2">
      <c r="A413" s="36">
        <v>210</v>
      </c>
      <c r="B413" s="37" t="str">
        <f t="shared" si="18"/>
        <v>IN-210</v>
      </c>
      <c r="E413" s="37" t="str">
        <f t="shared" si="17"/>
        <v/>
      </c>
      <c r="K413" s="38" t="str">
        <f t="shared" si="16"/>
        <v/>
      </c>
    </row>
    <row r="414" spans="1:11" x14ac:dyDescent="0.2">
      <c r="A414" s="36">
        <v>211</v>
      </c>
      <c r="B414" s="37" t="str">
        <f t="shared" si="18"/>
        <v>IN-211</v>
      </c>
      <c r="E414" s="37" t="str">
        <f t="shared" si="17"/>
        <v/>
      </c>
      <c r="K414" s="38" t="str">
        <f t="shared" ref="K414:K477" si="19">IF(H414="","",J414/H414)</f>
        <v/>
      </c>
    </row>
    <row r="415" spans="1:11" x14ac:dyDescent="0.2">
      <c r="A415" s="36">
        <v>212</v>
      </c>
      <c r="B415" s="37" t="str">
        <f t="shared" si="18"/>
        <v>IN-212</v>
      </c>
      <c r="E415" s="37" t="str">
        <f t="shared" si="17"/>
        <v/>
      </c>
      <c r="K415" s="38" t="str">
        <f t="shared" si="19"/>
        <v/>
      </c>
    </row>
    <row r="416" spans="1:11" x14ac:dyDescent="0.2">
      <c r="A416" s="36">
        <v>213</v>
      </c>
      <c r="B416" s="37" t="str">
        <f t="shared" si="18"/>
        <v>IN-213</v>
      </c>
      <c r="E416" s="37" t="str">
        <f t="shared" si="17"/>
        <v/>
      </c>
      <c r="K416" s="38" t="str">
        <f t="shared" si="19"/>
        <v/>
      </c>
    </row>
    <row r="417" spans="1:11" x14ac:dyDescent="0.2">
      <c r="A417" s="36">
        <v>214</v>
      </c>
      <c r="B417" s="37" t="str">
        <f t="shared" si="18"/>
        <v>IN-214</v>
      </c>
      <c r="E417" s="37" t="str">
        <f t="shared" si="17"/>
        <v/>
      </c>
      <c r="K417" s="38" t="str">
        <f t="shared" si="19"/>
        <v/>
      </c>
    </row>
    <row r="418" spans="1:11" x14ac:dyDescent="0.2">
      <c r="A418" s="36">
        <v>215</v>
      </c>
      <c r="B418" s="37" t="str">
        <f t="shared" si="18"/>
        <v>IN-215</v>
      </c>
      <c r="E418" s="37" t="str">
        <f t="shared" si="17"/>
        <v/>
      </c>
      <c r="K418" s="38" t="str">
        <f t="shared" si="19"/>
        <v/>
      </c>
    </row>
    <row r="419" spans="1:11" x14ac:dyDescent="0.2">
      <c r="A419" s="36">
        <v>216</v>
      </c>
      <c r="B419" s="37" t="str">
        <f t="shared" si="18"/>
        <v>IN-216</v>
      </c>
      <c r="E419" s="37" t="str">
        <f t="shared" si="17"/>
        <v/>
      </c>
      <c r="K419" s="38" t="str">
        <f t="shared" si="19"/>
        <v/>
      </c>
    </row>
    <row r="420" spans="1:11" x14ac:dyDescent="0.2">
      <c r="A420" s="36">
        <v>217</v>
      </c>
      <c r="B420" s="37" t="str">
        <f t="shared" si="18"/>
        <v>IN-217</v>
      </c>
      <c r="E420" s="37" t="str">
        <f t="shared" si="17"/>
        <v/>
      </c>
      <c r="K420" s="38" t="str">
        <f t="shared" si="19"/>
        <v/>
      </c>
    </row>
    <row r="421" spans="1:11" x14ac:dyDescent="0.2">
      <c r="A421" s="36">
        <v>218</v>
      </c>
      <c r="B421" s="37" t="str">
        <f t="shared" si="18"/>
        <v>IN-218</v>
      </c>
      <c r="E421" s="37" t="str">
        <f t="shared" si="17"/>
        <v/>
      </c>
      <c r="K421" s="38" t="str">
        <f t="shared" si="19"/>
        <v/>
      </c>
    </row>
    <row r="422" spans="1:11" x14ac:dyDescent="0.2">
      <c r="A422" s="36">
        <v>219</v>
      </c>
      <c r="B422" s="37" t="str">
        <f t="shared" si="18"/>
        <v>IN-219</v>
      </c>
      <c r="E422" s="37" t="str">
        <f t="shared" si="17"/>
        <v/>
      </c>
      <c r="K422" s="38" t="str">
        <f t="shared" si="19"/>
        <v/>
      </c>
    </row>
    <row r="423" spans="1:11" x14ac:dyDescent="0.2">
      <c r="A423" s="36">
        <v>220</v>
      </c>
      <c r="B423" s="37" t="str">
        <f t="shared" si="18"/>
        <v>IN-220</v>
      </c>
      <c r="E423" s="37" t="str">
        <f t="shared" si="17"/>
        <v/>
      </c>
      <c r="K423" s="38" t="str">
        <f t="shared" si="19"/>
        <v/>
      </c>
    </row>
    <row r="424" spans="1:11" x14ac:dyDescent="0.2">
      <c r="A424" s="36">
        <v>221</v>
      </c>
      <c r="B424" s="37" t="str">
        <f t="shared" si="18"/>
        <v>IN-221</v>
      </c>
      <c r="E424" s="37" t="str">
        <f t="shared" si="17"/>
        <v/>
      </c>
      <c r="K424" s="38" t="str">
        <f t="shared" si="19"/>
        <v/>
      </c>
    </row>
    <row r="425" spans="1:11" x14ac:dyDescent="0.2">
      <c r="A425" s="36">
        <v>222</v>
      </c>
      <c r="B425" s="37" t="str">
        <f t="shared" si="18"/>
        <v>IN-222</v>
      </c>
      <c r="E425" s="37" t="str">
        <f t="shared" si="17"/>
        <v/>
      </c>
      <c r="K425" s="38" t="str">
        <f t="shared" si="19"/>
        <v/>
      </c>
    </row>
    <row r="426" spans="1:11" x14ac:dyDescent="0.2">
      <c r="A426" s="36">
        <v>223</v>
      </c>
      <c r="B426" s="37" t="str">
        <f t="shared" si="18"/>
        <v>IN-223</v>
      </c>
      <c r="E426" s="37" t="str">
        <f t="shared" si="17"/>
        <v/>
      </c>
      <c r="K426" s="38" t="str">
        <f t="shared" si="19"/>
        <v/>
      </c>
    </row>
    <row r="427" spans="1:11" x14ac:dyDescent="0.2">
      <c r="A427" s="36">
        <v>224</v>
      </c>
      <c r="B427" s="37" t="str">
        <f t="shared" si="18"/>
        <v>IN-224</v>
      </c>
      <c r="E427" s="37" t="str">
        <f t="shared" si="17"/>
        <v/>
      </c>
      <c r="K427" s="38" t="str">
        <f t="shared" si="19"/>
        <v/>
      </c>
    </row>
    <row r="428" spans="1:11" x14ac:dyDescent="0.2">
      <c r="A428" s="36">
        <v>225</v>
      </c>
      <c r="B428" s="37" t="str">
        <f t="shared" si="18"/>
        <v>IN-225</v>
      </c>
      <c r="E428" s="37" t="str">
        <f t="shared" si="17"/>
        <v/>
      </c>
      <c r="K428" s="38" t="str">
        <f t="shared" si="19"/>
        <v/>
      </c>
    </row>
    <row r="429" spans="1:11" x14ac:dyDescent="0.2">
      <c r="A429" s="36">
        <v>226</v>
      </c>
      <c r="B429" s="37" t="str">
        <f t="shared" si="18"/>
        <v>IN-226</v>
      </c>
      <c r="E429" s="37" t="str">
        <f t="shared" si="17"/>
        <v/>
      </c>
      <c r="K429" s="38" t="str">
        <f t="shared" si="19"/>
        <v/>
      </c>
    </row>
    <row r="430" spans="1:11" x14ac:dyDescent="0.2">
      <c r="A430" s="36">
        <v>227</v>
      </c>
      <c r="B430" s="37" t="str">
        <f t="shared" si="18"/>
        <v>IN-227</v>
      </c>
      <c r="E430" s="37" t="str">
        <f t="shared" si="17"/>
        <v/>
      </c>
      <c r="K430" s="38" t="str">
        <f t="shared" si="19"/>
        <v/>
      </c>
    </row>
    <row r="431" spans="1:11" x14ac:dyDescent="0.2">
      <c r="A431" s="36">
        <v>228</v>
      </c>
      <c r="B431" s="37" t="str">
        <f t="shared" si="18"/>
        <v>IN-228</v>
      </c>
      <c r="E431" s="37" t="str">
        <f t="shared" si="17"/>
        <v/>
      </c>
      <c r="K431" s="38" t="str">
        <f t="shared" si="19"/>
        <v/>
      </c>
    </row>
    <row r="432" spans="1:11" x14ac:dyDescent="0.2">
      <c r="A432" s="36">
        <v>229</v>
      </c>
      <c r="B432" s="37" t="str">
        <f t="shared" si="18"/>
        <v>IN-229</v>
      </c>
      <c r="E432" s="37" t="str">
        <f t="shared" si="17"/>
        <v/>
      </c>
      <c r="K432" s="38" t="str">
        <f t="shared" si="19"/>
        <v/>
      </c>
    </row>
    <row r="433" spans="1:11" x14ac:dyDescent="0.2">
      <c r="A433" s="36">
        <v>230</v>
      </c>
      <c r="B433" s="37" t="str">
        <f t="shared" si="18"/>
        <v>IN-230</v>
      </c>
      <c r="E433" s="37" t="str">
        <f t="shared" si="17"/>
        <v/>
      </c>
      <c r="K433" s="38" t="str">
        <f t="shared" si="19"/>
        <v/>
      </c>
    </row>
    <row r="434" spans="1:11" x14ac:dyDescent="0.2">
      <c r="A434" s="36">
        <v>231</v>
      </c>
      <c r="B434" s="37" t="str">
        <f t="shared" si="18"/>
        <v>IN-231</v>
      </c>
      <c r="E434" s="37" t="str">
        <f t="shared" si="17"/>
        <v/>
      </c>
      <c r="K434" s="38" t="str">
        <f t="shared" si="19"/>
        <v/>
      </c>
    </row>
    <row r="435" spans="1:11" x14ac:dyDescent="0.2">
      <c r="A435" s="36">
        <v>232</v>
      </c>
      <c r="B435" s="37" t="str">
        <f t="shared" si="18"/>
        <v>IN-232</v>
      </c>
      <c r="E435" s="37" t="str">
        <f t="shared" si="17"/>
        <v/>
      </c>
      <c r="K435" s="38" t="str">
        <f t="shared" si="19"/>
        <v/>
      </c>
    </row>
    <row r="436" spans="1:11" x14ac:dyDescent="0.2">
      <c r="A436" s="36">
        <v>233</v>
      </c>
      <c r="B436" s="37" t="str">
        <f t="shared" si="18"/>
        <v>IN-233</v>
      </c>
      <c r="E436" s="37" t="str">
        <f t="shared" si="17"/>
        <v/>
      </c>
      <c r="K436" s="38" t="str">
        <f t="shared" si="19"/>
        <v/>
      </c>
    </row>
    <row r="437" spans="1:11" x14ac:dyDescent="0.2">
      <c r="A437" s="36">
        <v>234</v>
      </c>
      <c r="B437" s="37" t="str">
        <f t="shared" si="18"/>
        <v>IN-234</v>
      </c>
      <c r="E437" s="37" t="str">
        <f t="shared" si="17"/>
        <v/>
      </c>
      <c r="K437" s="38" t="str">
        <f t="shared" si="19"/>
        <v/>
      </c>
    </row>
    <row r="438" spans="1:11" x14ac:dyDescent="0.2">
      <c r="A438" s="36">
        <v>235</v>
      </c>
      <c r="B438" s="37" t="str">
        <f t="shared" si="18"/>
        <v>IN-235</v>
      </c>
      <c r="E438" s="37" t="str">
        <f t="shared" si="17"/>
        <v/>
      </c>
      <c r="K438" s="38" t="str">
        <f t="shared" si="19"/>
        <v/>
      </c>
    </row>
    <row r="439" spans="1:11" x14ac:dyDescent="0.2">
      <c r="A439" s="36">
        <v>236</v>
      </c>
      <c r="B439" s="37" t="str">
        <f t="shared" si="18"/>
        <v>IN-236</v>
      </c>
      <c r="E439" s="37" t="str">
        <f t="shared" si="17"/>
        <v/>
      </c>
      <c r="K439" s="38" t="str">
        <f t="shared" si="19"/>
        <v/>
      </c>
    </row>
    <row r="440" spans="1:11" x14ac:dyDescent="0.2">
      <c r="A440" s="36">
        <v>237</v>
      </c>
      <c r="B440" s="37" t="str">
        <f t="shared" si="18"/>
        <v>IN-237</v>
      </c>
      <c r="E440" s="37" t="str">
        <f t="shared" si="17"/>
        <v/>
      </c>
      <c r="K440" s="38" t="str">
        <f t="shared" si="19"/>
        <v/>
      </c>
    </row>
    <row r="441" spans="1:11" x14ac:dyDescent="0.2">
      <c r="A441" s="36">
        <v>238</v>
      </c>
      <c r="B441" s="37" t="str">
        <f t="shared" si="18"/>
        <v>IN-238</v>
      </c>
      <c r="E441" s="37" t="str">
        <f t="shared" si="17"/>
        <v/>
      </c>
      <c r="K441" s="38" t="str">
        <f t="shared" si="19"/>
        <v/>
      </c>
    </row>
    <row r="442" spans="1:11" x14ac:dyDescent="0.2">
      <c r="A442" s="36">
        <v>239</v>
      </c>
      <c r="B442" s="37" t="str">
        <f t="shared" si="18"/>
        <v>IN-239</v>
      </c>
      <c r="E442" s="37" t="str">
        <f t="shared" si="17"/>
        <v/>
      </c>
      <c r="K442" s="38" t="str">
        <f t="shared" si="19"/>
        <v/>
      </c>
    </row>
    <row r="443" spans="1:11" x14ac:dyDescent="0.2">
      <c r="A443" s="36">
        <v>240</v>
      </c>
      <c r="B443" s="37" t="str">
        <f t="shared" si="18"/>
        <v>IN-240</v>
      </c>
      <c r="E443" s="37" t="str">
        <f t="shared" si="17"/>
        <v/>
      </c>
      <c r="K443" s="38" t="str">
        <f t="shared" si="19"/>
        <v/>
      </c>
    </row>
    <row r="444" spans="1:11" x14ac:dyDescent="0.2">
      <c r="A444" s="36">
        <v>241</v>
      </c>
      <c r="B444" s="37" t="str">
        <f t="shared" si="18"/>
        <v>IN-241</v>
      </c>
      <c r="E444" s="37" t="str">
        <f t="shared" si="17"/>
        <v/>
      </c>
      <c r="K444" s="38" t="str">
        <f t="shared" si="19"/>
        <v/>
      </c>
    </row>
    <row r="445" spans="1:11" x14ac:dyDescent="0.2">
      <c r="A445" s="36">
        <v>242</v>
      </c>
      <c r="B445" s="37" t="str">
        <f t="shared" si="18"/>
        <v>IN-242</v>
      </c>
      <c r="E445" s="37" t="str">
        <f t="shared" si="17"/>
        <v/>
      </c>
      <c r="K445" s="38" t="str">
        <f t="shared" si="19"/>
        <v/>
      </c>
    </row>
    <row r="446" spans="1:11" x14ac:dyDescent="0.2">
      <c r="A446" s="36">
        <v>243</v>
      </c>
      <c r="B446" s="37" t="str">
        <f t="shared" si="18"/>
        <v>IN-243</v>
      </c>
      <c r="E446" s="37" t="str">
        <f t="shared" si="17"/>
        <v/>
      </c>
      <c r="K446" s="38" t="str">
        <f t="shared" si="19"/>
        <v/>
      </c>
    </row>
    <row r="447" spans="1:11" x14ac:dyDescent="0.2">
      <c r="A447" s="36">
        <v>244</v>
      </c>
      <c r="B447" s="37" t="str">
        <f t="shared" si="18"/>
        <v>IN-244</v>
      </c>
      <c r="E447" s="37" t="str">
        <f t="shared" si="17"/>
        <v/>
      </c>
      <c r="K447" s="38" t="str">
        <f t="shared" si="19"/>
        <v/>
      </c>
    </row>
    <row r="448" spans="1:11" x14ac:dyDescent="0.2">
      <c r="A448" s="36">
        <v>245</v>
      </c>
      <c r="B448" s="37" t="str">
        <f t="shared" si="18"/>
        <v>IN-245</v>
      </c>
      <c r="E448" s="37" t="str">
        <f t="shared" si="17"/>
        <v/>
      </c>
      <c r="K448" s="38" t="str">
        <f t="shared" si="19"/>
        <v/>
      </c>
    </row>
    <row r="449" spans="1:11" x14ac:dyDescent="0.2">
      <c r="A449" s="36">
        <v>246</v>
      </c>
      <c r="B449" s="37" t="str">
        <f t="shared" si="18"/>
        <v>IN-246</v>
      </c>
      <c r="E449" s="37" t="str">
        <f t="shared" si="17"/>
        <v/>
      </c>
      <c r="K449" s="38" t="str">
        <f t="shared" si="19"/>
        <v/>
      </c>
    </row>
    <row r="450" spans="1:11" x14ac:dyDescent="0.2">
      <c r="A450" s="36">
        <v>247</v>
      </c>
      <c r="B450" s="37" t="str">
        <f t="shared" si="18"/>
        <v>IN-247</v>
      </c>
      <c r="E450" s="37" t="str">
        <f t="shared" si="17"/>
        <v/>
      </c>
      <c r="K450" s="38" t="str">
        <f t="shared" si="19"/>
        <v/>
      </c>
    </row>
    <row r="451" spans="1:11" x14ac:dyDescent="0.2">
      <c r="A451" s="36">
        <v>248</v>
      </c>
      <c r="B451" s="37" t="str">
        <f t="shared" si="18"/>
        <v>IN-248</v>
      </c>
      <c r="E451" s="37" t="str">
        <f t="shared" si="17"/>
        <v/>
      </c>
      <c r="K451" s="38" t="str">
        <f t="shared" si="19"/>
        <v/>
      </c>
    </row>
    <row r="452" spans="1:11" x14ac:dyDescent="0.2">
      <c r="A452" s="36">
        <v>249</v>
      </c>
      <c r="B452" s="37" t="str">
        <f t="shared" si="18"/>
        <v>IN-249</v>
      </c>
      <c r="E452" s="37" t="str">
        <f t="shared" si="17"/>
        <v/>
      </c>
      <c r="K452" s="38" t="str">
        <f t="shared" si="19"/>
        <v/>
      </c>
    </row>
    <row r="453" spans="1:11" x14ac:dyDescent="0.2">
      <c r="A453" s="36">
        <v>250</v>
      </c>
      <c r="B453" s="37" t="str">
        <f t="shared" si="18"/>
        <v>IN-250</v>
      </c>
      <c r="E453" s="37" t="str">
        <f t="shared" si="17"/>
        <v/>
      </c>
      <c r="K453" s="38" t="str">
        <f t="shared" si="19"/>
        <v/>
      </c>
    </row>
    <row r="454" spans="1:11" x14ac:dyDescent="0.2">
      <c r="A454" s="36">
        <v>251</v>
      </c>
      <c r="B454" s="37" t="str">
        <f t="shared" si="18"/>
        <v>IN-251</v>
      </c>
      <c r="E454" s="37" t="str">
        <f t="shared" ref="E454:E517" si="20">IF(AND(C454="",D454="",F454=""),"",IF(AND(D454="",F454=""),C454,
IF(F454="",C454&amp;" - "&amp;D454,
IF(D454="",C454&amp;" - "&amp;F454,C454&amp;" - "&amp;D454&amp;" - "&amp;F454))))</f>
        <v/>
      </c>
      <c r="K454" s="38" t="str">
        <f t="shared" si="19"/>
        <v/>
      </c>
    </row>
    <row r="455" spans="1:11" x14ac:dyDescent="0.2">
      <c r="A455" s="36">
        <v>252</v>
      </c>
      <c r="B455" s="37" t="str">
        <f t="shared" si="18"/>
        <v>IN-252</v>
      </c>
      <c r="E455" s="37" t="str">
        <f t="shared" si="20"/>
        <v/>
      </c>
      <c r="K455" s="38" t="str">
        <f t="shared" si="19"/>
        <v/>
      </c>
    </row>
    <row r="456" spans="1:11" x14ac:dyDescent="0.2">
      <c r="A456" s="36">
        <v>253</v>
      </c>
      <c r="B456" s="37" t="str">
        <f t="shared" si="18"/>
        <v>IN-253</v>
      </c>
      <c r="E456" s="37" t="str">
        <f t="shared" si="20"/>
        <v/>
      </c>
      <c r="K456" s="38" t="str">
        <f t="shared" si="19"/>
        <v/>
      </c>
    </row>
    <row r="457" spans="1:11" x14ac:dyDescent="0.2">
      <c r="A457" s="36">
        <v>254</v>
      </c>
      <c r="B457" s="37" t="str">
        <f t="shared" si="18"/>
        <v>IN-254</v>
      </c>
      <c r="E457" s="37" t="str">
        <f t="shared" si="20"/>
        <v/>
      </c>
      <c r="K457" s="38" t="str">
        <f t="shared" si="19"/>
        <v/>
      </c>
    </row>
    <row r="458" spans="1:11" x14ac:dyDescent="0.2">
      <c r="A458" s="36">
        <v>255</v>
      </c>
      <c r="B458" s="37" t="str">
        <f t="shared" si="18"/>
        <v>IN-255</v>
      </c>
      <c r="E458" s="37" t="str">
        <f t="shared" si="20"/>
        <v/>
      </c>
      <c r="K458" s="38" t="str">
        <f t="shared" si="19"/>
        <v/>
      </c>
    </row>
    <row r="459" spans="1:11" x14ac:dyDescent="0.2">
      <c r="A459" s="36">
        <v>256</v>
      </c>
      <c r="B459" s="37" t="str">
        <f t="shared" si="18"/>
        <v>IN-256</v>
      </c>
      <c r="E459" s="37" t="str">
        <f t="shared" si="20"/>
        <v/>
      </c>
      <c r="K459" s="38" t="str">
        <f t="shared" si="19"/>
        <v/>
      </c>
    </row>
    <row r="460" spans="1:11" x14ac:dyDescent="0.2">
      <c r="A460" s="36">
        <v>257</v>
      </c>
      <c r="B460" s="37" t="str">
        <f t="shared" si="18"/>
        <v>IN-257</v>
      </c>
      <c r="E460" s="37" t="str">
        <f t="shared" si="20"/>
        <v/>
      </c>
      <c r="K460" s="38" t="str">
        <f t="shared" si="19"/>
        <v/>
      </c>
    </row>
    <row r="461" spans="1:11" x14ac:dyDescent="0.2">
      <c r="A461" s="36">
        <v>258</v>
      </c>
      <c r="B461" s="37" t="str">
        <f t="shared" ref="B461:B524" si="21">"IN-"&amp;A461</f>
        <v>IN-258</v>
      </c>
      <c r="E461" s="37" t="str">
        <f t="shared" si="20"/>
        <v/>
      </c>
      <c r="K461" s="38" t="str">
        <f t="shared" si="19"/>
        <v/>
      </c>
    </row>
    <row r="462" spans="1:11" x14ac:dyDescent="0.2">
      <c r="A462" s="36">
        <v>259</v>
      </c>
      <c r="B462" s="37" t="str">
        <f t="shared" si="21"/>
        <v>IN-259</v>
      </c>
      <c r="E462" s="37" t="str">
        <f t="shared" si="20"/>
        <v/>
      </c>
      <c r="K462" s="38" t="str">
        <f t="shared" si="19"/>
        <v/>
      </c>
    </row>
    <row r="463" spans="1:11" x14ac:dyDescent="0.2">
      <c r="A463" s="36">
        <v>260</v>
      </c>
      <c r="B463" s="37" t="str">
        <f t="shared" si="21"/>
        <v>IN-260</v>
      </c>
      <c r="E463" s="37" t="str">
        <f t="shared" si="20"/>
        <v/>
      </c>
      <c r="K463" s="38" t="str">
        <f t="shared" si="19"/>
        <v/>
      </c>
    </row>
    <row r="464" spans="1:11" x14ac:dyDescent="0.2">
      <c r="A464" s="36">
        <v>261</v>
      </c>
      <c r="B464" s="37" t="str">
        <f t="shared" si="21"/>
        <v>IN-261</v>
      </c>
      <c r="E464" s="37" t="str">
        <f t="shared" si="20"/>
        <v/>
      </c>
      <c r="K464" s="38" t="str">
        <f t="shared" si="19"/>
        <v/>
      </c>
    </row>
    <row r="465" spans="1:11" x14ac:dyDescent="0.2">
      <c r="A465" s="36">
        <v>262</v>
      </c>
      <c r="B465" s="37" t="str">
        <f t="shared" si="21"/>
        <v>IN-262</v>
      </c>
      <c r="E465" s="37" t="str">
        <f t="shared" si="20"/>
        <v/>
      </c>
      <c r="K465" s="38" t="str">
        <f t="shared" si="19"/>
        <v/>
      </c>
    </row>
    <row r="466" spans="1:11" x14ac:dyDescent="0.2">
      <c r="A466" s="36">
        <v>263</v>
      </c>
      <c r="B466" s="37" t="str">
        <f t="shared" si="21"/>
        <v>IN-263</v>
      </c>
      <c r="E466" s="37" t="str">
        <f t="shared" si="20"/>
        <v/>
      </c>
      <c r="K466" s="38" t="str">
        <f t="shared" si="19"/>
        <v/>
      </c>
    </row>
    <row r="467" spans="1:11" x14ac:dyDescent="0.2">
      <c r="A467" s="36">
        <v>264</v>
      </c>
      <c r="B467" s="37" t="str">
        <f t="shared" si="21"/>
        <v>IN-264</v>
      </c>
      <c r="E467" s="37" t="str">
        <f t="shared" si="20"/>
        <v/>
      </c>
      <c r="K467" s="38" t="str">
        <f t="shared" si="19"/>
        <v/>
      </c>
    </row>
    <row r="468" spans="1:11" x14ac:dyDescent="0.2">
      <c r="A468" s="36">
        <v>265</v>
      </c>
      <c r="B468" s="37" t="str">
        <f t="shared" si="21"/>
        <v>IN-265</v>
      </c>
      <c r="E468" s="37" t="str">
        <f t="shared" si="20"/>
        <v/>
      </c>
      <c r="K468" s="38" t="str">
        <f t="shared" si="19"/>
        <v/>
      </c>
    </row>
    <row r="469" spans="1:11" x14ac:dyDescent="0.2">
      <c r="A469" s="36">
        <v>266</v>
      </c>
      <c r="B469" s="37" t="str">
        <f t="shared" si="21"/>
        <v>IN-266</v>
      </c>
      <c r="E469" s="37" t="str">
        <f t="shared" si="20"/>
        <v/>
      </c>
      <c r="K469" s="38" t="str">
        <f t="shared" si="19"/>
        <v/>
      </c>
    </row>
    <row r="470" spans="1:11" x14ac:dyDescent="0.2">
      <c r="A470" s="36">
        <v>267</v>
      </c>
      <c r="B470" s="37" t="str">
        <f t="shared" si="21"/>
        <v>IN-267</v>
      </c>
      <c r="E470" s="37" t="str">
        <f t="shared" si="20"/>
        <v/>
      </c>
      <c r="K470" s="38" t="str">
        <f t="shared" si="19"/>
        <v/>
      </c>
    </row>
    <row r="471" spans="1:11" x14ac:dyDescent="0.2">
      <c r="A471" s="36">
        <v>268</v>
      </c>
      <c r="B471" s="37" t="str">
        <f t="shared" si="21"/>
        <v>IN-268</v>
      </c>
      <c r="E471" s="37" t="str">
        <f t="shared" si="20"/>
        <v/>
      </c>
      <c r="K471" s="38" t="str">
        <f t="shared" si="19"/>
        <v/>
      </c>
    </row>
    <row r="472" spans="1:11" x14ac:dyDescent="0.2">
      <c r="A472" s="36">
        <v>269</v>
      </c>
      <c r="B472" s="37" t="str">
        <f t="shared" si="21"/>
        <v>IN-269</v>
      </c>
      <c r="E472" s="37" t="str">
        <f t="shared" si="20"/>
        <v/>
      </c>
      <c r="K472" s="38" t="str">
        <f t="shared" si="19"/>
        <v/>
      </c>
    </row>
    <row r="473" spans="1:11" x14ac:dyDescent="0.2">
      <c r="A473" s="36">
        <v>270</v>
      </c>
      <c r="B473" s="37" t="str">
        <f t="shared" si="21"/>
        <v>IN-270</v>
      </c>
      <c r="E473" s="37" t="str">
        <f t="shared" si="20"/>
        <v/>
      </c>
      <c r="K473" s="38" t="str">
        <f t="shared" si="19"/>
        <v/>
      </c>
    </row>
    <row r="474" spans="1:11" x14ac:dyDescent="0.2">
      <c r="A474" s="36">
        <v>271</v>
      </c>
      <c r="B474" s="37" t="str">
        <f t="shared" si="21"/>
        <v>IN-271</v>
      </c>
      <c r="E474" s="37" t="str">
        <f t="shared" si="20"/>
        <v/>
      </c>
      <c r="K474" s="38" t="str">
        <f t="shared" si="19"/>
        <v/>
      </c>
    </row>
    <row r="475" spans="1:11" x14ac:dyDescent="0.2">
      <c r="A475" s="36">
        <v>272</v>
      </c>
      <c r="B475" s="37" t="str">
        <f t="shared" si="21"/>
        <v>IN-272</v>
      </c>
      <c r="E475" s="37" t="str">
        <f t="shared" si="20"/>
        <v/>
      </c>
      <c r="K475" s="38" t="str">
        <f t="shared" si="19"/>
        <v/>
      </c>
    </row>
    <row r="476" spans="1:11" x14ac:dyDescent="0.2">
      <c r="A476" s="36">
        <v>273</v>
      </c>
      <c r="B476" s="37" t="str">
        <f t="shared" si="21"/>
        <v>IN-273</v>
      </c>
      <c r="E476" s="37" t="str">
        <f t="shared" si="20"/>
        <v/>
      </c>
      <c r="K476" s="38" t="str">
        <f t="shared" si="19"/>
        <v/>
      </c>
    </row>
    <row r="477" spans="1:11" x14ac:dyDescent="0.2">
      <c r="A477" s="36">
        <v>274</v>
      </c>
      <c r="B477" s="37" t="str">
        <f t="shared" si="21"/>
        <v>IN-274</v>
      </c>
      <c r="E477" s="37" t="str">
        <f t="shared" si="20"/>
        <v/>
      </c>
      <c r="K477" s="38" t="str">
        <f t="shared" si="19"/>
        <v/>
      </c>
    </row>
    <row r="478" spans="1:11" x14ac:dyDescent="0.2">
      <c r="A478" s="36">
        <v>275</v>
      </c>
      <c r="B478" s="37" t="str">
        <f t="shared" si="21"/>
        <v>IN-275</v>
      </c>
      <c r="E478" s="37" t="str">
        <f t="shared" si="20"/>
        <v/>
      </c>
      <c r="K478" s="38" t="str">
        <f t="shared" ref="K478:K541" si="22">IF(H478="","",J478/H478)</f>
        <v/>
      </c>
    </row>
    <row r="479" spans="1:11" x14ac:dyDescent="0.2">
      <c r="A479" s="36">
        <v>276</v>
      </c>
      <c r="B479" s="37" t="str">
        <f t="shared" si="21"/>
        <v>IN-276</v>
      </c>
      <c r="E479" s="37" t="str">
        <f t="shared" si="20"/>
        <v/>
      </c>
      <c r="K479" s="38" t="str">
        <f t="shared" si="22"/>
        <v/>
      </c>
    </row>
    <row r="480" spans="1:11" x14ac:dyDescent="0.2">
      <c r="A480" s="36">
        <v>277</v>
      </c>
      <c r="B480" s="37" t="str">
        <f t="shared" si="21"/>
        <v>IN-277</v>
      </c>
      <c r="E480" s="37" t="str">
        <f t="shared" si="20"/>
        <v/>
      </c>
      <c r="K480" s="38" t="str">
        <f t="shared" si="22"/>
        <v/>
      </c>
    </row>
    <row r="481" spans="1:11" x14ac:dyDescent="0.2">
      <c r="A481" s="36">
        <v>278</v>
      </c>
      <c r="B481" s="37" t="str">
        <f t="shared" si="21"/>
        <v>IN-278</v>
      </c>
      <c r="E481" s="37" t="str">
        <f t="shared" si="20"/>
        <v/>
      </c>
      <c r="K481" s="38" t="str">
        <f t="shared" si="22"/>
        <v/>
      </c>
    </row>
    <row r="482" spans="1:11" x14ac:dyDescent="0.2">
      <c r="A482" s="36">
        <v>279</v>
      </c>
      <c r="B482" s="37" t="str">
        <f t="shared" si="21"/>
        <v>IN-279</v>
      </c>
      <c r="E482" s="37" t="str">
        <f t="shared" si="20"/>
        <v/>
      </c>
      <c r="K482" s="38" t="str">
        <f t="shared" si="22"/>
        <v/>
      </c>
    </row>
    <row r="483" spans="1:11" x14ac:dyDescent="0.2">
      <c r="A483" s="36">
        <v>280</v>
      </c>
      <c r="B483" s="37" t="str">
        <f t="shared" si="21"/>
        <v>IN-280</v>
      </c>
      <c r="E483" s="37" t="str">
        <f t="shared" si="20"/>
        <v/>
      </c>
      <c r="K483" s="38" t="str">
        <f t="shared" si="22"/>
        <v/>
      </c>
    </row>
    <row r="484" spans="1:11" x14ac:dyDescent="0.2">
      <c r="A484" s="36">
        <v>281</v>
      </c>
      <c r="B484" s="37" t="str">
        <f t="shared" si="21"/>
        <v>IN-281</v>
      </c>
      <c r="E484" s="37" t="str">
        <f t="shared" si="20"/>
        <v/>
      </c>
      <c r="K484" s="38" t="str">
        <f t="shared" si="22"/>
        <v/>
      </c>
    </row>
    <row r="485" spans="1:11" x14ac:dyDescent="0.2">
      <c r="A485" s="36">
        <v>282</v>
      </c>
      <c r="B485" s="37" t="str">
        <f t="shared" si="21"/>
        <v>IN-282</v>
      </c>
      <c r="E485" s="37" t="str">
        <f t="shared" si="20"/>
        <v/>
      </c>
      <c r="K485" s="38" t="str">
        <f t="shared" si="22"/>
        <v/>
      </c>
    </row>
    <row r="486" spans="1:11" x14ac:dyDescent="0.2">
      <c r="A486" s="36">
        <v>283</v>
      </c>
      <c r="B486" s="37" t="str">
        <f t="shared" si="21"/>
        <v>IN-283</v>
      </c>
      <c r="E486" s="37" t="str">
        <f t="shared" si="20"/>
        <v/>
      </c>
      <c r="K486" s="38" t="str">
        <f t="shared" si="22"/>
        <v/>
      </c>
    </row>
    <row r="487" spans="1:11" x14ac:dyDescent="0.2">
      <c r="A487" s="36">
        <v>284</v>
      </c>
      <c r="B487" s="37" t="str">
        <f t="shared" si="21"/>
        <v>IN-284</v>
      </c>
      <c r="E487" s="37" t="str">
        <f t="shared" si="20"/>
        <v/>
      </c>
      <c r="K487" s="38" t="str">
        <f t="shared" si="22"/>
        <v/>
      </c>
    </row>
    <row r="488" spans="1:11" x14ac:dyDescent="0.2">
      <c r="A488" s="36">
        <v>285</v>
      </c>
      <c r="B488" s="37" t="str">
        <f t="shared" si="21"/>
        <v>IN-285</v>
      </c>
      <c r="E488" s="37" t="str">
        <f t="shared" si="20"/>
        <v/>
      </c>
      <c r="K488" s="38" t="str">
        <f t="shared" si="22"/>
        <v/>
      </c>
    </row>
    <row r="489" spans="1:11" x14ac:dyDescent="0.2">
      <c r="A489" s="36">
        <v>286</v>
      </c>
      <c r="B489" s="37" t="str">
        <f t="shared" si="21"/>
        <v>IN-286</v>
      </c>
      <c r="E489" s="37" t="str">
        <f t="shared" si="20"/>
        <v/>
      </c>
      <c r="K489" s="38" t="str">
        <f t="shared" si="22"/>
        <v/>
      </c>
    </row>
    <row r="490" spans="1:11" x14ac:dyDescent="0.2">
      <c r="A490" s="36">
        <v>287</v>
      </c>
      <c r="B490" s="37" t="str">
        <f t="shared" si="21"/>
        <v>IN-287</v>
      </c>
      <c r="E490" s="37" t="str">
        <f t="shared" si="20"/>
        <v/>
      </c>
      <c r="K490" s="38" t="str">
        <f t="shared" si="22"/>
        <v/>
      </c>
    </row>
    <row r="491" spans="1:11" x14ac:dyDescent="0.2">
      <c r="A491" s="36">
        <v>288</v>
      </c>
      <c r="B491" s="37" t="str">
        <f t="shared" si="21"/>
        <v>IN-288</v>
      </c>
      <c r="E491" s="37" t="str">
        <f t="shared" si="20"/>
        <v/>
      </c>
      <c r="K491" s="38" t="str">
        <f t="shared" si="22"/>
        <v/>
      </c>
    </row>
    <row r="492" spans="1:11" x14ac:dyDescent="0.2">
      <c r="A492" s="36">
        <v>289</v>
      </c>
      <c r="B492" s="37" t="str">
        <f t="shared" si="21"/>
        <v>IN-289</v>
      </c>
      <c r="E492" s="37" t="str">
        <f t="shared" si="20"/>
        <v/>
      </c>
      <c r="K492" s="38" t="str">
        <f t="shared" si="22"/>
        <v/>
      </c>
    </row>
    <row r="493" spans="1:11" x14ac:dyDescent="0.2">
      <c r="A493" s="36">
        <v>290</v>
      </c>
      <c r="B493" s="37" t="str">
        <f t="shared" si="21"/>
        <v>IN-290</v>
      </c>
      <c r="E493" s="37" t="str">
        <f t="shared" si="20"/>
        <v/>
      </c>
      <c r="K493" s="38" t="str">
        <f t="shared" si="22"/>
        <v/>
      </c>
    </row>
    <row r="494" spans="1:11" x14ac:dyDescent="0.2">
      <c r="A494" s="36">
        <v>291</v>
      </c>
      <c r="B494" s="37" t="str">
        <f t="shared" si="21"/>
        <v>IN-291</v>
      </c>
      <c r="E494" s="37" t="str">
        <f t="shared" si="20"/>
        <v/>
      </c>
      <c r="K494" s="38" t="str">
        <f t="shared" si="22"/>
        <v/>
      </c>
    </row>
    <row r="495" spans="1:11" x14ac:dyDescent="0.2">
      <c r="A495" s="36">
        <v>292</v>
      </c>
      <c r="B495" s="37" t="str">
        <f t="shared" si="21"/>
        <v>IN-292</v>
      </c>
      <c r="E495" s="37" t="str">
        <f t="shared" si="20"/>
        <v/>
      </c>
      <c r="K495" s="38" t="str">
        <f t="shared" si="22"/>
        <v/>
      </c>
    </row>
    <row r="496" spans="1:11" x14ac:dyDescent="0.2">
      <c r="A496" s="36">
        <v>293</v>
      </c>
      <c r="B496" s="37" t="str">
        <f t="shared" si="21"/>
        <v>IN-293</v>
      </c>
      <c r="E496" s="37" t="str">
        <f t="shared" si="20"/>
        <v/>
      </c>
      <c r="K496" s="38" t="str">
        <f t="shared" si="22"/>
        <v/>
      </c>
    </row>
    <row r="497" spans="1:11" x14ac:dyDescent="0.2">
      <c r="A497" s="36">
        <v>294</v>
      </c>
      <c r="B497" s="37" t="str">
        <f t="shared" si="21"/>
        <v>IN-294</v>
      </c>
      <c r="E497" s="37" t="str">
        <f t="shared" si="20"/>
        <v/>
      </c>
      <c r="K497" s="38" t="str">
        <f t="shared" si="22"/>
        <v/>
      </c>
    </row>
    <row r="498" spans="1:11" x14ac:dyDescent="0.2">
      <c r="A498" s="36">
        <v>295</v>
      </c>
      <c r="B498" s="37" t="str">
        <f t="shared" si="21"/>
        <v>IN-295</v>
      </c>
      <c r="E498" s="37" t="str">
        <f t="shared" si="20"/>
        <v/>
      </c>
      <c r="K498" s="38" t="str">
        <f t="shared" si="22"/>
        <v/>
      </c>
    </row>
    <row r="499" spans="1:11" x14ac:dyDescent="0.2">
      <c r="A499" s="36">
        <v>296</v>
      </c>
      <c r="B499" s="37" t="str">
        <f t="shared" si="21"/>
        <v>IN-296</v>
      </c>
      <c r="E499" s="37" t="str">
        <f t="shared" si="20"/>
        <v/>
      </c>
      <c r="K499" s="38" t="str">
        <f t="shared" si="22"/>
        <v/>
      </c>
    </row>
    <row r="500" spans="1:11" x14ac:dyDescent="0.2">
      <c r="A500" s="36">
        <v>297</v>
      </c>
      <c r="B500" s="37" t="str">
        <f t="shared" si="21"/>
        <v>IN-297</v>
      </c>
      <c r="E500" s="37" t="str">
        <f t="shared" si="20"/>
        <v/>
      </c>
      <c r="K500" s="38" t="str">
        <f t="shared" si="22"/>
        <v/>
      </c>
    </row>
    <row r="501" spans="1:11" x14ac:dyDescent="0.2">
      <c r="A501" s="36">
        <v>298</v>
      </c>
      <c r="B501" s="37" t="str">
        <f t="shared" si="21"/>
        <v>IN-298</v>
      </c>
      <c r="E501" s="37" t="str">
        <f t="shared" si="20"/>
        <v/>
      </c>
      <c r="K501" s="38" t="str">
        <f t="shared" si="22"/>
        <v/>
      </c>
    </row>
    <row r="502" spans="1:11" x14ac:dyDescent="0.2">
      <c r="A502" s="36">
        <v>299</v>
      </c>
      <c r="B502" s="37" t="str">
        <f t="shared" si="21"/>
        <v>IN-299</v>
      </c>
      <c r="E502" s="37" t="str">
        <f t="shared" si="20"/>
        <v/>
      </c>
      <c r="K502" s="38" t="str">
        <f t="shared" si="22"/>
        <v/>
      </c>
    </row>
    <row r="503" spans="1:11" x14ac:dyDescent="0.2">
      <c r="A503" s="36">
        <v>300</v>
      </c>
      <c r="B503" s="37" t="str">
        <f t="shared" si="21"/>
        <v>IN-300</v>
      </c>
      <c r="E503" s="37" t="str">
        <f t="shared" si="20"/>
        <v/>
      </c>
      <c r="K503" s="38" t="str">
        <f t="shared" si="22"/>
        <v/>
      </c>
    </row>
    <row r="504" spans="1:11" x14ac:dyDescent="0.2">
      <c r="A504" s="36">
        <v>301</v>
      </c>
      <c r="B504" s="37" t="str">
        <f t="shared" si="21"/>
        <v>IN-301</v>
      </c>
      <c r="E504" s="37" t="str">
        <f t="shared" si="20"/>
        <v/>
      </c>
      <c r="K504" s="38" t="str">
        <f t="shared" si="22"/>
        <v/>
      </c>
    </row>
    <row r="505" spans="1:11" x14ac:dyDescent="0.2">
      <c r="A505" s="36">
        <v>302</v>
      </c>
      <c r="B505" s="37" t="str">
        <f t="shared" si="21"/>
        <v>IN-302</v>
      </c>
      <c r="E505" s="37" t="str">
        <f t="shared" si="20"/>
        <v/>
      </c>
      <c r="K505" s="38" t="str">
        <f t="shared" si="22"/>
        <v/>
      </c>
    </row>
    <row r="506" spans="1:11" x14ac:dyDescent="0.2">
      <c r="A506" s="36">
        <v>303</v>
      </c>
      <c r="B506" s="37" t="str">
        <f t="shared" si="21"/>
        <v>IN-303</v>
      </c>
      <c r="E506" s="37" t="str">
        <f t="shared" si="20"/>
        <v/>
      </c>
      <c r="K506" s="38" t="str">
        <f t="shared" si="22"/>
        <v/>
      </c>
    </row>
    <row r="507" spans="1:11" x14ac:dyDescent="0.2">
      <c r="A507" s="36">
        <v>304</v>
      </c>
      <c r="B507" s="37" t="str">
        <f t="shared" si="21"/>
        <v>IN-304</v>
      </c>
      <c r="E507" s="37" t="str">
        <f t="shared" si="20"/>
        <v/>
      </c>
      <c r="K507" s="38" t="str">
        <f t="shared" si="22"/>
        <v/>
      </c>
    </row>
    <row r="508" spans="1:11" x14ac:dyDescent="0.2">
      <c r="A508" s="36">
        <v>305</v>
      </c>
      <c r="B508" s="37" t="str">
        <f t="shared" si="21"/>
        <v>IN-305</v>
      </c>
      <c r="E508" s="37" t="str">
        <f t="shared" si="20"/>
        <v/>
      </c>
      <c r="K508" s="38" t="str">
        <f t="shared" si="22"/>
        <v/>
      </c>
    </row>
    <row r="509" spans="1:11" x14ac:dyDescent="0.2">
      <c r="A509" s="36">
        <v>306</v>
      </c>
      <c r="B509" s="37" t="str">
        <f t="shared" si="21"/>
        <v>IN-306</v>
      </c>
      <c r="E509" s="37" t="str">
        <f t="shared" si="20"/>
        <v/>
      </c>
      <c r="K509" s="38" t="str">
        <f t="shared" si="22"/>
        <v/>
      </c>
    </row>
    <row r="510" spans="1:11" x14ac:dyDescent="0.2">
      <c r="A510" s="36">
        <v>307</v>
      </c>
      <c r="B510" s="37" t="str">
        <f t="shared" si="21"/>
        <v>IN-307</v>
      </c>
      <c r="E510" s="37" t="str">
        <f t="shared" si="20"/>
        <v/>
      </c>
      <c r="K510" s="38" t="str">
        <f t="shared" si="22"/>
        <v/>
      </c>
    </row>
    <row r="511" spans="1:11" x14ac:dyDescent="0.2">
      <c r="A511" s="36">
        <v>308</v>
      </c>
      <c r="B511" s="37" t="str">
        <f t="shared" si="21"/>
        <v>IN-308</v>
      </c>
      <c r="E511" s="37" t="str">
        <f t="shared" si="20"/>
        <v/>
      </c>
      <c r="K511" s="38" t="str">
        <f t="shared" si="22"/>
        <v/>
      </c>
    </row>
    <row r="512" spans="1:11" x14ac:dyDescent="0.2">
      <c r="A512" s="36">
        <v>309</v>
      </c>
      <c r="B512" s="37" t="str">
        <f t="shared" si="21"/>
        <v>IN-309</v>
      </c>
      <c r="E512" s="37" t="str">
        <f t="shared" si="20"/>
        <v/>
      </c>
      <c r="K512" s="38" t="str">
        <f t="shared" si="22"/>
        <v/>
      </c>
    </row>
    <row r="513" spans="1:11" x14ac:dyDescent="0.2">
      <c r="A513" s="36">
        <v>310</v>
      </c>
      <c r="B513" s="37" t="str">
        <f t="shared" si="21"/>
        <v>IN-310</v>
      </c>
      <c r="E513" s="37" t="str">
        <f t="shared" si="20"/>
        <v/>
      </c>
      <c r="K513" s="38" t="str">
        <f t="shared" si="22"/>
        <v/>
      </c>
    </row>
    <row r="514" spans="1:11" x14ac:dyDescent="0.2">
      <c r="A514" s="36">
        <v>311</v>
      </c>
      <c r="B514" s="37" t="str">
        <f t="shared" si="21"/>
        <v>IN-311</v>
      </c>
      <c r="E514" s="37" t="str">
        <f t="shared" si="20"/>
        <v/>
      </c>
      <c r="K514" s="38" t="str">
        <f t="shared" si="22"/>
        <v/>
      </c>
    </row>
    <row r="515" spans="1:11" x14ac:dyDescent="0.2">
      <c r="A515" s="36">
        <v>312</v>
      </c>
      <c r="B515" s="37" t="str">
        <f t="shared" si="21"/>
        <v>IN-312</v>
      </c>
      <c r="E515" s="37" t="str">
        <f t="shared" si="20"/>
        <v/>
      </c>
      <c r="K515" s="38" t="str">
        <f t="shared" si="22"/>
        <v/>
      </c>
    </row>
    <row r="516" spans="1:11" x14ac:dyDescent="0.2">
      <c r="A516" s="36">
        <v>313</v>
      </c>
      <c r="B516" s="37" t="str">
        <f t="shared" si="21"/>
        <v>IN-313</v>
      </c>
      <c r="E516" s="37" t="str">
        <f t="shared" si="20"/>
        <v/>
      </c>
      <c r="K516" s="38" t="str">
        <f t="shared" si="22"/>
        <v/>
      </c>
    </row>
    <row r="517" spans="1:11" x14ac:dyDescent="0.2">
      <c r="A517" s="36">
        <v>314</v>
      </c>
      <c r="B517" s="37" t="str">
        <f t="shared" si="21"/>
        <v>IN-314</v>
      </c>
      <c r="E517" s="37" t="str">
        <f t="shared" si="20"/>
        <v/>
      </c>
      <c r="K517" s="38" t="str">
        <f t="shared" si="22"/>
        <v/>
      </c>
    </row>
    <row r="518" spans="1:11" x14ac:dyDescent="0.2">
      <c r="A518" s="36">
        <v>315</v>
      </c>
      <c r="B518" s="37" t="str">
        <f t="shared" si="21"/>
        <v>IN-315</v>
      </c>
      <c r="E518" s="37" t="str">
        <f t="shared" ref="E518:E581" si="23">IF(AND(C518="",D518="",F518=""),"",IF(AND(D518="",F518=""),C518,
IF(F518="",C518&amp;" - "&amp;D518,
IF(D518="",C518&amp;" - "&amp;F518,C518&amp;" - "&amp;D518&amp;" - "&amp;F518))))</f>
        <v/>
      </c>
      <c r="K518" s="38" t="str">
        <f t="shared" si="22"/>
        <v/>
      </c>
    </row>
    <row r="519" spans="1:11" x14ac:dyDescent="0.2">
      <c r="A519" s="36">
        <v>316</v>
      </c>
      <c r="B519" s="37" t="str">
        <f t="shared" si="21"/>
        <v>IN-316</v>
      </c>
      <c r="E519" s="37" t="str">
        <f t="shared" si="23"/>
        <v/>
      </c>
      <c r="K519" s="38" t="str">
        <f t="shared" si="22"/>
        <v/>
      </c>
    </row>
    <row r="520" spans="1:11" x14ac:dyDescent="0.2">
      <c r="A520" s="36">
        <v>317</v>
      </c>
      <c r="B520" s="37" t="str">
        <f t="shared" si="21"/>
        <v>IN-317</v>
      </c>
      <c r="E520" s="37" t="str">
        <f t="shared" si="23"/>
        <v/>
      </c>
      <c r="K520" s="38" t="str">
        <f t="shared" si="22"/>
        <v/>
      </c>
    </row>
    <row r="521" spans="1:11" x14ac:dyDescent="0.2">
      <c r="A521" s="36">
        <v>318</v>
      </c>
      <c r="B521" s="37" t="str">
        <f t="shared" si="21"/>
        <v>IN-318</v>
      </c>
      <c r="E521" s="37" t="str">
        <f t="shared" si="23"/>
        <v/>
      </c>
      <c r="K521" s="38" t="str">
        <f t="shared" si="22"/>
        <v/>
      </c>
    </row>
    <row r="522" spans="1:11" x14ac:dyDescent="0.2">
      <c r="A522" s="36">
        <v>319</v>
      </c>
      <c r="B522" s="37" t="str">
        <f t="shared" si="21"/>
        <v>IN-319</v>
      </c>
      <c r="E522" s="37" t="str">
        <f t="shared" si="23"/>
        <v/>
      </c>
      <c r="K522" s="38" t="str">
        <f t="shared" si="22"/>
        <v/>
      </c>
    </row>
    <row r="523" spans="1:11" x14ac:dyDescent="0.2">
      <c r="A523" s="36">
        <v>320</v>
      </c>
      <c r="B523" s="37" t="str">
        <f t="shared" si="21"/>
        <v>IN-320</v>
      </c>
      <c r="E523" s="37" t="str">
        <f t="shared" si="23"/>
        <v/>
      </c>
      <c r="K523" s="38" t="str">
        <f t="shared" si="22"/>
        <v/>
      </c>
    </row>
    <row r="524" spans="1:11" x14ac:dyDescent="0.2">
      <c r="A524" s="36">
        <v>321</v>
      </c>
      <c r="B524" s="37" t="str">
        <f t="shared" si="21"/>
        <v>IN-321</v>
      </c>
      <c r="E524" s="37" t="str">
        <f t="shared" si="23"/>
        <v/>
      </c>
      <c r="K524" s="38" t="str">
        <f t="shared" si="22"/>
        <v/>
      </c>
    </row>
    <row r="525" spans="1:11" x14ac:dyDescent="0.2">
      <c r="A525" s="36">
        <v>322</v>
      </c>
      <c r="B525" s="37" t="str">
        <f t="shared" ref="B525:B588" si="24">"IN-"&amp;A525</f>
        <v>IN-322</v>
      </c>
      <c r="E525" s="37" t="str">
        <f t="shared" si="23"/>
        <v/>
      </c>
      <c r="K525" s="38" t="str">
        <f t="shared" si="22"/>
        <v/>
      </c>
    </row>
    <row r="526" spans="1:11" x14ac:dyDescent="0.2">
      <c r="A526" s="36">
        <v>323</v>
      </c>
      <c r="B526" s="37" t="str">
        <f t="shared" si="24"/>
        <v>IN-323</v>
      </c>
      <c r="E526" s="37" t="str">
        <f t="shared" si="23"/>
        <v/>
      </c>
      <c r="K526" s="38" t="str">
        <f t="shared" si="22"/>
        <v/>
      </c>
    </row>
    <row r="527" spans="1:11" x14ac:dyDescent="0.2">
      <c r="A527" s="36">
        <v>324</v>
      </c>
      <c r="B527" s="37" t="str">
        <f t="shared" si="24"/>
        <v>IN-324</v>
      </c>
      <c r="E527" s="37" t="str">
        <f t="shared" si="23"/>
        <v/>
      </c>
      <c r="K527" s="38" t="str">
        <f t="shared" si="22"/>
        <v/>
      </c>
    </row>
    <row r="528" spans="1:11" x14ac:dyDescent="0.2">
      <c r="A528" s="36">
        <v>325</v>
      </c>
      <c r="B528" s="37" t="str">
        <f t="shared" si="24"/>
        <v>IN-325</v>
      </c>
      <c r="E528" s="37" t="str">
        <f t="shared" si="23"/>
        <v/>
      </c>
      <c r="K528" s="38" t="str">
        <f t="shared" si="22"/>
        <v/>
      </c>
    </row>
    <row r="529" spans="1:11" x14ac:dyDescent="0.2">
      <c r="A529" s="36">
        <v>326</v>
      </c>
      <c r="B529" s="37" t="str">
        <f t="shared" si="24"/>
        <v>IN-326</v>
      </c>
      <c r="E529" s="37" t="str">
        <f t="shared" si="23"/>
        <v/>
      </c>
      <c r="K529" s="38" t="str">
        <f t="shared" si="22"/>
        <v/>
      </c>
    </row>
    <row r="530" spans="1:11" x14ac:dyDescent="0.2">
      <c r="A530" s="36">
        <v>327</v>
      </c>
      <c r="B530" s="37" t="str">
        <f t="shared" si="24"/>
        <v>IN-327</v>
      </c>
      <c r="E530" s="37" t="str">
        <f t="shared" si="23"/>
        <v/>
      </c>
      <c r="K530" s="38" t="str">
        <f t="shared" si="22"/>
        <v/>
      </c>
    </row>
    <row r="531" spans="1:11" x14ac:dyDescent="0.2">
      <c r="A531" s="36">
        <v>328</v>
      </c>
      <c r="B531" s="37" t="str">
        <f t="shared" si="24"/>
        <v>IN-328</v>
      </c>
      <c r="E531" s="37" t="str">
        <f t="shared" si="23"/>
        <v/>
      </c>
      <c r="K531" s="38" t="str">
        <f t="shared" si="22"/>
        <v/>
      </c>
    </row>
    <row r="532" spans="1:11" x14ac:dyDescent="0.2">
      <c r="A532" s="36">
        <v>329</v>
      </c>
      <c r="B532" s="37" t="str">
        <f t="shared" si="24"/>
        <v>IN-329</v>
      </c>
      <c r="E532" s="37" t="str">
        <f t="shared" si="23"/>
        <v/>
      </c>
      <c r="K532" s="38" t="str">
        <f t="shared" si="22"/>
        <v/>
      </c>
    </row>
    <row r="533" spans="1:11" x14ac:dyDescent="0.2">
      <c r="A533" s="36">
        <v>330</v>
      </c>
      <c r="B533" s="37" t="str">
        <f t="shared" si="24"/>
        <v>IN-330</v>
      </c>
      <c r="E533" s="37" t="str">
        <f t="shared" si="23"/>
        <v/>
      </c>
      <c r="K533" s="38" t="str">
        <f t="shared" si="22"/>
        <v/>
      </c>
    </row>
    <row r="534" spans="1:11" x14ac:dyDescent="0.2">
      <c r="A534" s="36">
        <v>331</v>
      </c>
      <c r="B534" s="37" t="str">
        <f t="shared" si="24"/>
        <v>IN-331</v>
      </c>
      <c r="E534" s="37" t="str">
        <f t="shared" si="23"/>
        <v/>
      </c>
      <c r="K534" s="38" t="str">
        <f t="shared" si="22"/>
        <v/>
      </c>
    </row>
    <row r="535" spans="1:11" x14ac:dyDescent="0.2">
      <c r="A535" s="36">
        <v>332</v>
      </c>
      <c r="B535" s="37" t="str">
        <f t="shared" si="24"/>
        <v>IN-332</v>
      </c>
      <c r="E535" s="37" t="str">
        <f t="shared" si="23"/>
        <v/>
      </c>
      <c r="K535" s="38" t="str">
        <f t="shared" si="22"/>
        <v/>
      </c>
    </row>
    <row r="536" spans="1:11" x14ac:dyDescent="0.2">
      <c r="A536" s="36">
        <v>333</v>
      </c>
      <c r="B536" s="37" t="str">
        <f t="shared" si="24"/>
        <v>IN-333</v>
      </c>
      <c r="E536" s="37" t="str">
        <f t="shared" si="23"/>
        <v/>
      </c>
      <c r="K536" s="38" t="str">
        <f t="shared" si="22"/>
        <v/>
      </c>
    </row>
    <row r="537" spans="1:11" x14ac:dyDescent="0.2">
      <c r="A537" s="36">
        <v>334</v>
      </c>
      <c r="B537" s="37" t="str">
        <f t="shared" si="24"/>
        <v>IN-334</v>
      </c>
      <c r="E537" s="37" t="str">
        <f t="shared" si="23"/>
        <v/>
      </c>
      <c r="K537" s="38" t="str">
        <f t="shared" si="22"/>
        <v/>
      </c>
    </row>
    <row r="538" spans="1:11" x14ac:dyDescent="0.2">
      <c r="A538" s="36">
        <v>335</v>
      </c>
      <c r="B538" s="37" t="str">
        <f t="shared" si="24"/>
        <v>IN-335</v>
      </c>
      <c r="E538" s="37" t="str">
        <f t="shared" si="23"/>
        <v/>
      </c>
      <c r="K538" s="38" t="str">
        <f t="shared" si="22"/>
        <v/>
      </c>
    </row>
    <row r="539" spans="1:11" x14ac:dyDescent="0.2">
      <c r="A539" s="36">
        <v>336</v>
      </c>
      <c r="B539" s="37" t="str">
        <f t="shared" si="24"/>
        <v>IN-336</v>
      </c>
      <c r="E539" s="37" t="str">
        <f t="shared" si="23"/>
        <v/>
      </c>
      <c r="K539" s="38" t="str">
        <f t="shared" si="22"/>
        <v/>
      </c>
    </row>
    <row r="540" spans="1:11" x14ac:dyDescent="0.2">
      <c r="A540" s="36">
        <v>337</v>
      </c>
      <c r="B540" s="37" t="str">
        <f t="shared" si="24"/>
        <v>IN-337</v>
      </c>
      <c r="E540" s="37" t="str">
        <f t="shared" si="23"/>
        <v/>
      </c>
      <c r="K540" s="38" t="str">
        <f t="shared" si="22"/>
        <v/>
      </c>
    </row>
    <row r="541" spans="1:11" x14ac:dyDescent="0.2">
      <c r="A541" s="36">
        <v>338</v>
      </c>
      <c r="B541" s="37" t="str">
        <f t="shared" si="24"/>
        <v>IN-338</v>
      </c>
      <c r="E541" s="37" t="str">
        <f t="shared" si="23"/>
        <v/>
      </c>
      <c r="K541" s="38" t="str">
        <f t="shared" si="22"/>
        <v/>
      </c>
    </row>
    <row r="542" spans="1:11" x14ac:dyDescent="0.2">
      <c r="A542" s="36">
        <v>339</v>
      </c>
      <c r="B542" s="37" t="str">
        <f t="shared" si="24"/>
        <v>IN-339</v>
      </c>
      <c r="E542" s="37" t="str">
        <f t="shared" si="23"/>
        <v/>
      </c>
      <c r="K542" s="38" t="str">
        <f t="shared" ref="K542:K605" si="25">IF(H542="","",J542/H542)</f>
        <v/>
      </c>
    </row>
    <row r="543" spans="1:11" x14ac:dyDescent="0.2">
      <c r="A543" s="36">
        <v>340</v>
      </c>
      <c r="B543" s="37" t="str">
        <f t="shared" si="24"/>
        <v>IN-340</v>
      </c>
      <c r="E543" s="37" t="str">
        <f t="shared" si="23"/>
        <v/>
      </c>
      <c r="K543" s="38" t="str">
        <f t="shared" si="25"/>
        <v/>
      </c>
    </row>
    <row r="544" spans="1:11" x14ac:dyDescent="0.2">
      <c r="A544" s="36">
        <v>341</v>
      </c>
      <c r="B544" s="37" t="str">
        <f t="shared" si="24"/>
        <v>IN-341</v>
      </c>
      <c r="E544" s="37" t="str">
        <f t="shared" si="23"/>
        <v/>
      </c>
      <c r="K544" s="38" t="str">
        <f t="shared" si="25"/>
        <v/>
      </c>
    </row>
    <row r="545" spans="1:11" x14ac:dyDescent="0.2">
      <c r="A545" s="36">
        <v>342</v>
      </c>
      <c r="B545" s="37" t="str">
        <f t="shared" si="24"/>
        <v>IN-342</v>
      </c>
      <c r="E545" s="37" t="str">
        <f t="shared" si="23"/>
        <v/>
      </c>
      <c r="K545" s="38" t="str">
        <f t="shared" si="25"/>
        <v/>
      </c>
    </row>
    <row r="546" spans="1:11" x14ac:dyDescent="0.2">
      <c r="A546" s="36">
        <v>343</v>
      </c>
      <c r="B546" s="37" t="str">
        <f t="shared" si="24"/>
        <v>IN-343</v>
      </c>
      <c r="E546" s="37" t="str">
        <f t="shared" si="23"/>
        <v/>
      </c>
      <c r="K546" s="38" t="str">
        <f t="shared" si="25"/>
        <v/>
      </c>
    </row>
    <row r="547" spans="1:11" x14ac:dyDescent="0.2">
      <c r="A547" s="36">
        <v>344</v>
      </c>
      <c r="B547" s="37" t="str">
        <f t="shared" si="24"/>
        <v>IN-344</v>
      </c>
      <c r="E547" s="37" t="str">
        <f t="shared" si="23"/>
        <v/>
      </c>
      <c r="K547" s="38" t="str">
        <f t="shared" si="25"/>
        <v/>
      </c>
    </row>
    <row r="548" spans="1:11" x14ac:dyDescent="0.2">
      <c r="A548" s="36">
        <v>345</v>
      </c>
      <c r="B548" s="37" t="str">
        <f t="shared" si="24"/>
        <v>IN-345</v>
      </c>
      <c r="E548" s="37" t="str">
        <f t="shared" si="23"/>
        <v/>
      </c>
      <c r="K548" s="38" t="str">
        <f t="shared" si="25"/>
        <v/>
      </c>
    </row>
    <row r="549" spans="1:11" x14ac:dyDescent="0.2">
      <c r="A549" s="36">
        <v>346</v>
      </c>
      <c r="B549" s="37" t="str">
        <f t="shared" si="24"/>
        <v>IN-346</v>
      </c>
      <c r="E549" s="37" t="str">
        <f t="shared" si="23"/>
        <v/>
      </c>
      <c r="K549" s="38" t="str">
        <f t="shared" si="25"/>
        <v/>
      </c>
    </row>
    <row r="550" spans="1:11" x14ac:dyDescent="0.2">
      <c r="A550" s="36">
        <v>347</v>
      </c>
      <c r="B550" s="37" t="str">
        <f t="shared" si="24"/>
        <v>IN-347</v>
      </c>
      <c r="E550" s="37" t="str">
        <f t="shared" si="23"/>
        <v/>
      </c>
      <c r="K550" s="38" t="str">
        <f t="shared" si="25"/>
        <v/>
      </c>
    </row>
    <row r="551" spans="1:11" x14ac:dyDescent="0.2">
      <c r="A551" s="36">
        <v>348</v>
      </c>
      <c r="B551" s="37" t="str">
        <f t="shared" si="24"/>
        <v>IN-348</v>
      </c>
      <c r="E551" s="37" t="str">
        <f t="shared" si="23"/>
        <v/>
      </c>
      <c r="K551" s="38" t="str">
        <f t="shared" si="25"/>
        <v/>
      </c>
    </row>
    <row r="552" spans="1:11" x14ac:dyDescent="0.2">
      <c r="A552" s="36">
        <v>349</v>
      </c>
      <c r="B552" s="37" t="str">
        <f t="shared" si="24"/>
        <v>IN-349</v>
      </c>
      <c r="E552" s="37" t="str">
        <f t="shared" si="23"/>
        <v/>
      </c>
      <c r="K552" s="38" t="str">
        <f t="shared" si="25"/>
        <v/>
      </c>
    </row>
    <row r="553" spans="1:11" x14ac:dyDescent="0.2">
      <c r="A553" s="36">
        <v>350</v>
      </c>
      <c r="B553" s="37" t="str">
        <f t="shared" si="24"/>
        <v>IN-350</v>
      </c>
      <c r="E553" s="37" t="str">
        <f t="shared" si="23"/>
        <v/>
      </c>
      <c r="K553" s="38" t="str">
        <f t="shared" si="25"/>
        <v/>
      </c>
    </row>
    <row r="554" spans="1:11" x14ac:dyDescent="0.2">
      <c r="A554" s="36">
        <v>351</v>
      </c>
      <c r="B554" s="37" t="str">
        <f t="shared" si="24"/>
        <v>IN-351</v>
      </c>
      <c r="E554" s="37" t="str">
        <f t="shared" si="23"/>
        <v/>
      </c>
      <c r="K554" s="38" t="str">
        <f t="shared" si="25"/>
        <v/>
      </c>
    </row>
    <row r="555" spans="1:11" x14ac:dyDescent="0.2">
      <c r="A555" s="36">
        <v>352</v>
      </c>
      <c r="B555" s="37" t="str">
        <f t="shared" si="24"/>
        <v>IN-352</v>
      </c>
      <c r="E555" s="37" t="str">
        <f t="shared" si="23"/>
        <v/>
      </c>
      <c r="K555" s="38" t="str">
        <f t="shared" si="25"/>
        <v/>
      </c>
    </row>
    <row r="556" spans="1:11" x14ac:dyDescent="0.2">
      <c r="A556" s="36">
        <v>353</v>
      </c>
      <c r="B556" s="37" t="str">
        <f t="shared" si="24"/>
        <v>IN-353</v>
      </c>
      <c r="E556" s="37" t="str">
        <f t="shared" si="23"/>
        <v/>
      </c>
      <c r="K556" s="38" t="str">
        <f t="shared" si="25"/>
        <v/>
      </c>
    </row>
    <row r="557" spans="1:11" x14ac:dyDescent="0.2">
      <c r="A557" s="36">
        <v>354</v>
      </c>
      <c r="B557" s="37" t="str">
        <f t="shared" si="24"/>
        <v>IN-354</v>
      </c>
      <c r="E557" s="37" t="str">
        <f t="shared" si="23"/>
        <v/>
      </c>
      <c r="K557" s="38" t="str">
        <f t="shared" si="25"/>
        <v/>
      </c>
    </row>
    <row r="558" spans="1:11" x14ac:dyDescent="0.2">
      <c r="A558" s="36">
        <v>355</v>
      </c>
      <c r="B558" s="37" t="str">
        <f t="shared" si="24"/>
        <v>IN-355</v>
      </c>
      <c r="E558" s="37" t="str">
        <f t="shared" si="23"/>
        <v/>
      </c>
      <c r="K558" s="38" t="str">
        <f t="shared" si="25"/>
        <v/>
      </c>
    </row>
    <row r="559" spans="1:11" x14ac:dyDescent="0.2">
      <c r="A559" s="36">
        <v>356</v>
      </c>
      <c r="B559" s="37" t="str">
        <f t="shared" si="24"/>
        <v>IN-356</v>
      </c>
      <c r="E559" s="37" t="str">
        <f t="shared" si="23"/>
        <v/>
      </c>
      <c r="K559" s="38" t="str">
        <f t="shared" si="25"/>
        <v/>
      </c>
    </row>
    <row r="560" spans="1:11" x14ac:dyDescent="0.2">
      <c r="A560" s="36">
        <v>357</v>
      </c>
      <c r="B560" s="37" t="str">
        <f t="shared" si="24"/>
        <v>IN-357</v>
      </c>
      <c r="E560" s="37" t="str">
        <f t="shared" si="23"/>
        <v/>
      </c>
      <c r="K560" s="38" t="str">
        <f t="shared" si="25"/>
        <v/>
      </c>
    </row>
    <row r="561" spans="1:11" x14ac:dyDescent="0.2">
      <c r="A561" s="36">
        <v>358</v>
      </c>
      <c r="B561" s="37" t="str">
        <f t="shared" si="24"/>
        <v>IN-358</v>
      </c>
      <c r="E561" s="37" t="str">
        <f t="shared" si="23"/>
        <v/>
      </c>
      <c r="K561" s="38" t="str">
        <f t="shared" si="25"/>
        <v/>
      </c>
    </row>
    <row r="562" spans="1:11" x14ac:dyDescent="0.2">
      <c r="A562" s="36">
        <v>359</v>
      </c>
      <c r="B562" s="37" t="str">
        <f t="shared" si="24"/>
        <v>IN-359</v>
      </c>
      <c r="E562" s="37" t="str">
        <f t="shared" si="23"/>
        <v/>
      </c>
      <c r="K562" s="38" t="str">
        <f t="shared" si="25"/>
        <v/>
      </c>
    </row>
    <row r="563" spans="1:11" x14ac:dyDescent="0.2">
      <c r="A563" s="36">
        <v>360</v>
      </c>
      <c r="B563" s="37" t="str">
        <f t="shared" si="24"/>
        <v>IN-360</v>
      </c>
      <c r="E563" s="37" t="str">
        <f t="shared" si="23"/>
        <v/>
      </c>
      <c r="K563" s="38" t="str">
        <f t="shared" si="25"/>
        <v/>
      </c>
    </row>
    <row r="564" spans="1:11" x14ac:dyDescent="0.2">
      <c r="A564" s="36">
        <v>361</v>
      </c>
      <c r="B564" s="37" t="str">
        <f t="shared" si="24"/>
        <v>IN-361</v>
      </c>
      <c r="E564" s="37" t="str">
        <f t="shared" si="23"/>
        <v/>
      </c>
      <c r="K564" s="38" t="str">
        <f t="shared" si="25"/>
        <v/>
      </c>
    </row>
    <row r="565" spans="1:11" x14ac:dyDescent="0.2">
      <c r="A565" s="36">
        <v>362</v>
      </c>
      <c r="B565" s="37" t="str">
        <f t="shared" si="24"/>
        <v>IN-362</v>
      </c>
      <c r="E565" s="37" t="str">
        <f t="shared" si="23"/>
        <v/>
      </c>
      <c r="K565" s="38" t="str">
        <f t="shared" si="25"/>
        <v/>
      </c>
    </row>
    <row r="566" spans="1:11" x14ac:dyDescent="0.2">
      <c r="A566" s="36">
        <v>363</v>
      </c>
      <c r="B566" s="37" t="str">
        <f t="shared" si="24"/>
        <v>IN-363</v>
      </c>
      <c r="E566" s="37" t="str">
        <f t="shared" si="23"/>
        <v/>
      </c>
      <c r="K566" s="38" t="str">
        <f t="shared" si="25"/>
        <v/>
      </c>
    </row>
    <row r="567" spans="1:11" x14ac:dyDescent="0.2">
      <c r="A567" s="36">
        <v>364</v>
      </c>
      <c r="B567" s="37" t="str">
        <f t="shared" si="24"/>
        <v>IN-364</v>
      </c>
      <c r="E567" s="37" t="str">
        <f t="shared" si="23"/>
        <v/>
      </c>
      <c r="K567" s="38" t="str">
        <f t="shared" si="25"/>
        <v/>
      </c>
    </row>
    <row r="568" spans="1:11" x14ac:dyDescent="0.2">
      <c r="A568" s="36">
        <v>365</v>
      </c>
      <c r="B568" s="37" t="str">
        <f t="shared" si="24"/>
        <v>IN-365</v>
      </c>
      <c r="E568" s="37" t="str">
        <f t="shared" si="23"/>
        <v/>
      </c>
      <c r="K568" s="38" t="str">
        <f t="shared" si="25"/>
        <v/>
      </c>
    </row>
    <row r="569" spans="1:11" x14ac:dyDescent="0.2">
      <c r="A569" s="36">
        <v>366</v>
      </c>
      <c r="B569" s="37" t="str">
        <f t="shared" si="24"/>
        <v>IN-366</v>
      </c>
      <c r="E569" s="37" t="str">
        <f t="shared" si="23"/>
        <v/>
      </c>
      <c r="K569" s="38" t="str">
        <f t="shared" si="25"/>
        <v/>
      </c>
    </row>
    <row r="570" spans="1:11" x14ac:dyDescent="0.2">
      <c r="A570" s="36">
        <v>367</v>
      </c>
      <c r="B570" s="37" t="str">
        <f t="shared" si="24"/>
        <v>IN-367</v>
      </c>
      <c r="E570" s="37" t="str">
        <f t="shared" si="23"/>
        <v/>
      </c>
      <c r="K570" s="38" t="str">
        <f t="shared" si="25"/>
        <v/>
      </c>
    </row>
    <row r="571" spans="1:11" x14ac:dyDescent="0.2">
      <c r="A571" s="36">
        <v>368</v>
      </c>
      <c r="B571" s="37" t="str">
        <f t="shared" si="24"/>
        <v>IN-368</v>
      </c>
      <c r="E571" s="37" t="str">
        <f t="shared" si="23"/>
        <v/>
      </c>
      <c r="K571" s="38" t="str">
        <f t="shared" si="25"/>
        <v/>
      </c>
    </row>
    <row r="572" spans="1:11" x14ac:dyDescent="0.2">
      <c r="A572" s="36">
        <v>369</v>
      </c>
      <c r="B572" s="37" t="str">
        <f t="shared" si="24"/>
        <v>IN-369</v>
      </c>
      <c r="E572" s="37" t="str">
        <f t="shared" si="23"/>
        <v/>
      </c>
      <c r="K572" s="38" t="str">
        <f t="shared" si="25"/>
        <v/>
      </c>
    </row>
    <row r="573" spans="1:11" x14ac:dyDescent="0.2">
      <c r="A573" s="36">
        <v>370</v>
      </c>
      <c r="B573" s="37" t="str">
        <f t="shared" si="24"/>
        <v>IN-370</v>
      </c>
      <c r="E573" s="37" t="str">
        <f t="shared" si="23"/>
        <v/>
      </c>
      <c r="K573" s="38" t="str">
        <f t="shared" si="25"/>
        <v/>
      </c>
    </row>
    <row r="574" spans="1:11" x14ac:dyDescent="0.2">
      <c r="A574" s="36">
        <v>371</v>
      </c>
      <c r="B574" s="37" t="str">
        <f t="shared" si="24"/>
        <v>IN-371</v>
      </c>
      <c r="E574" s="37" t="str">
        <f t="shared" si="23"/>
        <v/>
      </c>
      <c r="K574" s="38" t="str">
        <f t="shared" si="25"/>
        <v/>
      </c>
    </row>
    <row r="575" spans="1:11" x14ac:dyDescent="0.2">
      <c r="A575" s="36">
        <v>372</v>
      </c>
      <c r="B575" s="37" t="str">
        <f t="shared" si="24"/>
        <v>IN-372</v>
      </c>
      <c r="E575" s="37" t="str">
        <f t="shared" si="23"/>
        <v/>
      </c>
      <c r="K575" s="38" t="str">
        <f t="shared" si="25"/>
        <v/>
      </c>
    </row>
    <row r="576" spans="1:11" x14ac:dyDescent="0.2">
      <c r="A576" s="36">
        <v>373</v>
      </c>
      <c r="B576" s="37" t="str">
        <f t="shared" si="24"/>
        <v>IN-373</v>
      </c>
      <c r="E576" s="37" t="str">
        <f t="shared" si="23"/>
        <v/>
      </c>
      <c r="K576" s="38" t="str">
        <f t="shared" si="25"/>
        <v/>
      </c>
    </row>
    <row r="577" spans="1:11" x14ac:dyDescent="0.2">
      <c r="A577" s="36">
        <v>374</v>
      </c>
      <c r="B577" s="37" t="str">
        <f t="shared" si="24"/>
        <v>IN-374</v>
      </c>
      <c r="E577" s="37" t="str">
        <f t="shared" si="23"/>
        <v/>
      </c>
      <c r="K577" s="38" t="str">
        <f t="shared" si="25"/>
        <v/>
      </c>
    </row>
    <row r="578" spans="1:11" x14ac:dyDescent="0.2">
      <c r="A578" s="36">
        <v>375</v>
      </c>
      <c r="B578" s="37" t="str">
        <f t="shared" si="24"/>
        <v>IN-375</v>
      </c>
      <c r="E578" s="37" t="str">
        <f t="shared" si="23"/>
        <v/>
      </c>
      <c r="K578" s="38" t="str">
        <f t="shared" si="25"/>
        <v/>
      </c>
    </row>
    <row r="579" spans="1:11" x14ac:dyDescent="0.2">
      <c r="A579" s="36">
        <v>376</v>
      </c>
      <c r="B579" s="37" t="str">
        <f t="shared" si="24"/>
        <v>IN-376</v>
      </c>
      <c r="E579" s="37" t="str">
        <f t="shared" si="23"/>
        <v/>
      </c>
      <c r="K579" s="38" t="str">
        <f t="shared" si="25"/>
        <v/>
      </c>
    </row>
    <row r="580" spans="1:11" x14ac:dyDescent="0.2">
      <c r="A580" s="36">
        <v>377</v>
      </c>
      <c r="B580" s="37" t="str">
        <f t="shared" si="24"/>
        <v>IN-377</v>
      </c>
      <c r="E580" s="37" t="str">
        <f t="shared" si="23"/>
        <v/>
      </c>
      <c r="K580" s="38" t="str">
        <f t="shared" si="25"/>
        <v/>
      </c>
    </row>
    <row r="581" spans="1:11" x14ac:dyDescent="0.2">
      <c r="A581" s="36">
        <v>378</v>
      </c>
      <c r="B581" s="37" t="str">
        <f t="shared" si="24"/>
        <v>IN-378</v>
      </c>
      <c r="E581" s="37" t="str">
        <f t="shared" si="23"/>
        <v/>
      </c>
      <c r="K581" s="38" t="str">
        <f t="shared" si="25"/>
        <v/>
      </c>
    </row>
    <row r="582" spans="1:11" x14ac:dyDescent="0.2">
      <c r="A582" s="36">
        <v>379</v>
      </c>
      <c r="B582" s="37" t="str">
        <f t="shared" si="24"/>
        <v>IN-379</v>
      </c>
      <c r="E582" s="37" t="str">
        <f t="shared" ref="E582:E645" si="26">IF(AND(C582="",D582="",F582=""),"",IF(AND(D582="",F582=""),C582,
IF(F582="",C582&amp;" - "&amp;D582,
IF(D582="",C582&amp;" - "&amp;F582,C582&amp;" - "&amp;D582&amp;" - "&amp;F582))))</f>
        <v/>
      </c>
      <c r="K582" s="38" t="str">
        <f t="shared" si="25"/>
        <v/>
      </c>
    </row>
    <row r="583" spans="1:11" x14ac:dyDescent="0.2">
      <c r="A583" s="36">
        <v>380</v>
      </c>
      <c r="B583" s="37" t="str">
        <f t="shared" si="24"/>
        <v>IN-380</v>
      </c>
      <c r="E583" s="37" t="str">
        <f t="shared" si="26"/>
        <v/>
      </c>
      <c r="K583" s="38" t="str">
        <f t="shared" si="25"/>
        <v/>
      </c>
    </row>
    <row r="584" spans="1:11" x14ac:dyDescent="0.2">
      <c r="A584" s="36">
        <v>381</v>
      </c>
      <c r="B584" s="37" t="str">
        <f t="shared" si="24"/>
        <v>IN-381</v>
      </c>
      <c r="E584" s="37" t="str">
        <f t="shared" si="26"/>
        <v/>
      </c>
      <c r="K584" s="38" t="str">
        <f t="shared" si="25"/>
        <v/>
      </c>
    </row>
    <row r="585" spans="1:11" x14ac:dyDescent="0.2">
      <c r="A585" s="36">
        <v>382</v>
      </c>
      <c r="B585" s="37" t="str">
        <f t="shared" si="24"/>
        <v>IN-382</v>
      </c>
      <c r="E585" s="37" t="str">
        <f t="shared" si="26"/>
        <v/>
      </c>
      <c r="K585" s="38" t="str">
        <f t="shared" si="25"/>
        <v/>
      </c>
    </row>
    <row r="586" spans="1:11" x14ac:dyDescent="0.2">
      <c r="A586" s="36">
        <v>383</v>
      </c>
      <c r="B586" s="37" t="str">
        <f t="shared" si="24"/>
        <v>IN-383</v>
      </c>
      <c r="E586" s="37" t="str">
        <f t="shared" si="26"/>
        <v/>
      </c>
      <c r="K586" s="38" t="str">
        <f t="shared" si="25"/>
        <v/>
      </c>
    </row>
    <row r="587" spans="1:11" x14ac:dyDescent="0.2">
      <c r="A587" s="36">
        <v>384</v>
      </c>
      <c r="B587" s="37" t="str">
        <f t="shared" si="24"/>
        <v>IN-384</v>
      </c>
      <c r="E587" s="37" t="str">
        <f t="shared" si="26"/>
        <v/>
      </c>
      <c r="K587" s="38" t="str">
        <f t="shared" si="25"/>
        <v/>
      </c>
    </row>
    <row r="588" spans="1:11" x14ac:dyDescent="0.2">
      <c r="A588" s="36">
        <v>385</v>
      </c>
      <c r="B588" s="37" t="str">
        <f t="shared" si="24"/>
        <v>IN-385</v>
      </c>
      <c r="E588" s="37" t="str">
        <f t="shared" si="26"/>
        <v/>
      </c>
      <c r="K588" s="38" t="str">
        <f t="shared" si="25"/>
        <v/>
      </c>
    </row>
    <row r="589" spans="1:11" x14ac:dyDescent="0.2">
      <c r="A589" s="36">
        <v>386</v>
      </c>
      <c r="B589" s="37" t="str">
        <f t="shared" ref="B589:B652" si="27">"IN-"&amp;A589</f>
        <v>IN-386</v>
      </c>
      <c r="E589" s="37" t="str">
        <f t="shared" si="26"/>
        <v/>
      </c>
      <c r="K589" s="38" t="str">
        <f t="shared" si="25"/>
        <v/>
      </c>
    </row>
    <row r="590" spans="1:11" x14ac:dyDescent="0.2">
      <c r="A590" s="36">
        <v>387</v>
      </c>
      <c r="B590" s="37" t="str">
        <f t="shared" si="27"/>
        <v>IN-387</v>
      </c>
      <c r="E590" s="37" t="str">
        <f t="shared" si="26"/>
        <v/>
      </c>
      <c r="K590" s="38" t="str">
        <f t="shared" si="25"/>
        <v/>
      </c>
    </row>
    <row r="591" spans="1:11" x14ac:dyDescent="0.2">
      <c r="A591" s="36">
        <v>388</v>
      </c>
      <c r="B591" s="37" t="str">
        <f t="shared" si="27"/>
        <v>IN-388</v>
      </c>
      <c r="E591" s="37" t="str">
        <f t="shared" si="26"/>
        <v/>
      </c>
      <c r="K591" s="38" t="str">
        <f t="shared" si="25"/>
        <v/>
      </c>
    </row>
    <row r="592" spans="1:11" x14ac:dyDescent="0.2">
      <c r="A592" s="36">
        <v>389</v>
      </c>
      <c r="B592" s="37" t="str">
        <f t="shared" si="27"/>
        <v>IN-389</v>
      </c>
      <c r="E592" s="37" t="str">
        <f t="shared" si="26"/>
        <v/>
      </c>
      <c r="K592" s="38" t="str">
        <f t="shared" si="25"/>
        <v/>
      </c>
    </row>
    <row r="593" spans="1:11" x14ac:dyDescent="0.2">
      <c r="A593" s="36">
        <v>390</v>
      </c>
      <c r="B593" s="37" t="str">
        <f t="shared" si="27"/>
        <v>IN-390</v>
      </c>
      <c r="E593" s="37" t="str">
        <f t="shared" si="26"/>
        <v/>
      </c>
      <c r="K593" s="38" t="str">
        <f t="shared" si="25"/>
        <v/>
      </c>
    </row>
    <row r="594" spans="1:11" x14ac:dyDescent="0.2">
      <c r="A594" s="36">
        <v>391</v>
      </c>
      <c r="B594" s="37" t="str">
        <f t="shared" si="27"/>
        <v>IN-391</v>
      </c>
      <c r="E594" s="37" t="str">
        <f t="shared" si="26"/>
        <v/>
      </c>
      <c r="K594" s="38" t="str">
        <f t="shared" si="25"/>
        <v/>
      </c>
    </row>
    <row r="595" spans="1:11" x14ac:dyDescent="0.2">
      <c r="A595" s="36">
        <v>392</v>
      </c>
      <c r="B595" s="37" t="str">
        <f t="shared" si="27"/>
        <v>IN-392</v>
      </c>
      <c r="E595" s="37" t="str">
        <f t="shared" si="26"/>
        <v/>
      </c>
      <c r="K595" s="38" t="str">
        <f t="shared" si="25"/>
        <v/>
      </c>
    </row>
    <row r="596" spans="1:11" x14ac:dyDescent="0.2">
      <c r="A596" s="36">
        <v>393</v>
      </c>
      <c r="B596" s="37" t="str">
        <f t="shared" si="27"/>
        <v>IN-393</v>
      </c>
      <c r="E596" s="37" t="str">
        <f t="shared" si="26"/>
        <v/>
      </c>
      <c r="K596" s="38" t="str">
        <f t="shared" si="25"/>
        <v/>
      </c>
    </row>
    <row r="597" spans="1:11" x14ac:dyDescent="0.2">
      <c r="A597" s="36">
        <v>394</v>
      </c>
      <c r="B597" s="37" t="str">
        <f t="shared" si="27"/>
        <v>IN-394</v>
      </c>
      <c r="E597" s="37" t="str">
        <f t="shared" si="26"/>
        <v/>
      </c>
      <c r="K597" s="38" t="str">
        <f t="shared" si="25"/>
        <v/>
      </c>
    </row>
    <row r="598" spans="1:11" x14ac:dyDescent="0.2">
      <c r="A598" s="36">
        <v>395</v>
      </c>
      <c r="B598" s="37" t="str">
        <f t="shared" si="27"/>
        <v>IN-395</v>
      </c>
      <c r="E598" s="37" t="str">
        <f t="shared" si="26"/>
        <v/>
      </c>
      <c r="K598" s="38" t="str">
        <f t="shared" si="25"/>
        <v/>
      </c>
    </row>
    <row r="599" spans="1:11" x14ac:dyDescent="0.2">
      <c r="A599" s="36">
        <v>396</v>
      </c>
      <c r="B599" s="37" t="str">
        <f t="shared" si="27"/>
        <v>IN-396</v>
      </c>
      <c r="E599" s="37" t="str">
        <f t="shared" si="26"/>
        <v/>
      </c>
      <c r="K599" s="38" t="str">
        <f t="shared" si="25"/>
        <v/>
      </c>
    </row>
    <row r="600" spans="1:11" x14ac:dyDescent="0.2">
      <c r="A600" s="36">
        <v>397</v>
      </c>
      <c r="B600" s="37" t="str">
        <f t="shared" si="27"/>
        <v>IN-397</v>
      </c>
      <c r="E600" s="37" t="str">
        <f t="shared" si="26"/>
        <v/>
      </c>
      <c r="K600" s="38" t="str">
        <f t="shared" si="25"/>
        <v/>
      </c>
    </row>
    <row r="601" spans="1:11" x14ac:dyDescent="0.2">
      <c r="A601" s="36">
        <v>398</v>
      </c>
      <c r="B601" s="37" t="str">
        <f t="shared" si="27"/>
        <v>IN-398</v>
      </c>
      <c r="E601" s="37" t="str">
        <f t="shared" si="26"/>
        <v/>
      </c>
      <c r="K601" s="38" t="str">
        <f t="shared" si="25"/>
        <v/>
      </c>
    </row>
    <row r="602" spans="1:11" x14ac:dyDescent="0.2">
      <c r="A602" s="36">
        <v>399</v>
      </c>
      <c r="B602" s="37" t="str">
        <f t="shared" si="27"/>
        <v>IN-399</v>
      </c>
      <c r="E602" s="37" t="str">
        <f t="shared" si="26"/>
        <v/>
      </c>
      <c r="K602" s="38" t="str">
        <f t="shared" si="25"/>
        <v/>
      </c>
    </row>
    <row r="603" spans="1:11" x14ac:dyDescent="0.2">
      <c r="A603" s="36">
        <v>400</v>
      </c>
      <c r="B603" s="37" t="str">
        <f t="shared" si="27"/>
        <v>IN-400</v>
      </c>
      <c r="E603" s="37" t="str">
        <f t="shared" si="26"/>
        <v/>
      </c>
      <c r="K603" s="38" t="str">
        <f t="shared" si="25"/>
        <v/>
      </c>
    </row>
    <row r="604" spans="1:11" x14ac:dyDescent="0.2">
      <c r="A604" s="36">
        <v>401</v>
      </c>
      <c r="B604" s="37" t="str">
        <f t="shared" si="27"/>
        <v>IN-401</v>
      </c>
      <c r="E604" s="37" t="str">
        <f t="shared" si="26"/>
        <v/>
      </c>
      <c r="K604" s="38" t="str">
        <f t="shared" si="25"/>
        <v/>
      </c>
    </row>
    <row r="605" spans="1:11" x14ac:dyDescent="0.2">
      <c r="A605" s="36">
        <v>402</v>
      </c>
      <c r="B605" s="37" t="str">
        <f t="shared" si="27"/>
        <v>IN-402</v>
      </c>
      <c r="E605" s="37" t="str">
        <f t="shared" si="26"/>
        <v/>
      </c>
      <c r="K605" s="38" t="str">
        <f t="shared" si="25"/>
        <v/>
      </c>
    </row>
    <row r="606" spans="1:11" x14ac:dyDescent="0.2">
      <c r="A606" s="36">
        <v>403</v>
      </c>
      <c r="B606" s="37" t="str">
        <f t="shared" si="27"/>
        <v>IN-403</v>
      </c>
      <c r="E606" s="37" t="str">
        <f t="shared" si="26"/>
        <v/>
      </c>
      <c r="K606" s="38" t="str">
        <f t="shared" ref="K606:K669" si="28">IF(H606="","",J606/H606)</f>
        <v/>
      </c>
    </row>
    <row r="607" spans="1:11" x14ac:dyDescent="0.2">
      <c r="A607" s="36">
        <v>404</v>
      </c>
      <c r="B607" s="37" t="str">
        <f t="shared" si="27"/>
        <v>IN-404</v>
      </c>
      <c r="E607" s="37" t="str">
        <f t="shared" si="26"/>
        <v/>
      </c>
      <c r="K607" s="38" t="str">
        <f t="shared" si="28"/>
        <v/>
      </c>
    </row>
    <row r="608" spans="1:11" x14ac:dyDescent="0.2">
      <c r="A608" s="36">
        <v>405</v>
      </c>
      <c r="B608" s="37" t="str">
        <f t="shared" si="27"/>
        <v>IN-405</v>
      </c>
      <c r="E608" s="37" t="str">
        <f t="shared" si="26"/>
        <v/>
      </c>
      <c r="K608" s="38" t="str">
        <f t="shared" si="28"/>
        <v/>
      </c>
    </row>
    <row r="609" spans="1:11" x14ac:dyDescent="0.2">
      <c r="A609" s="36">
        <v>406</v>
      </c>
      <c r="B609" s="37" t="str">
        <f t="shared" si="27"/>
        <v>IN-406</v>
      </c>
      <c r="E609" s="37" t="str">
        <f t="shared" si="26"/>
        <v/>
      </c>
      <c r="K609" s="38" t="str">
        <f t="shared" si="28"/>
        <v/>
      </c>
    </row>
    <row r="610" spans="1:11" x14ac:dyDescent="0.2">
      <c r="A610" s="36">
        <v>407</v>
      </c>
      <c r="B610" s="37" t="str">
        <f t="shared" si="27"/>
        <v>IN-407</v>
      </c>
      <c r="E610" s="37" t="str">
        <f t="shared" si="26"/>
        <v/>
      </c>
      <c r="K610" s="38" t="str">
        <f t="shared" si="28"/>
        <v/>
      </c>
    </row>
    <row r="611" spans="1:11" x14ac:dyDescent="0.2">
      <c r="A611" s="36">
        <v>408</v>
      </c>
      <c r="B611" s="37" t="str">
        <f t="shared" si="27"/>
        <v>IN-408</v>
      </c>
      <c r="E611" s="37" t="str">
        <f t="shared" si="26"/>
        <v/>
      </c>
      <c r="K611" s="38" t="str">
        <f t="shared" si="28"/>
        <v/>
      </c>
    </row>
    <row r="612" spans="1:11" x14ac:dyDescent="0.2">
      <c r="A612" s="36">
        <v>409</v>
      </c>
      <c r="B612" s="37" t="str">
        <f t="shared" si="27"/>
        <v>IN-409</v>
      </c>
      <c r="E612" s="37" t="str">
        <f t="shared" si="26"/>
        <v/>
      </c>
      <c r="K612" s="38" t="str">
        <f t="shared" si="28"/>
        <v/>
      </c>
    </row>
    <row r="613" spans="1:11" x14ac:dyDescent="0.2">
      <c r="A613" s="36">
        <v>410</v>
      </c>
      <c r="B613" s="37" t="str">
        <f t="shared" si="27"/>
        <v>IN-410</v>
      </c>
      <c r="E613" s="37" t="str">
        <f t="shared" si="26"/>
        <v/>
      </c>
      <c r="K613" s="38" t="str">
        <f t="shared" si="28"/>
        <v/>
      </c>
    </row>
    <row r="614" spans="1:11" x14ac:dyDescent="0.2">
      <c r="A614" s="36">
        <v>411</v>
      </c>
      <c r="B614" s="37" t="str">
        <f t="shared" si="27"/>
        <v>IN-411</v>
      </c>
      <c r="E614" s="37" t="str">
        <f t="shared" si="26"/>
        <v/>
      </c>
      <c r="K614" s="38" t="str">
        <f t="shared" si="28"/>
        <v/>
      </c>
    </row>
    <row r="615" spans="1:11" x14ac:dyDescent="0.2">
      <c r="A615" s="36">
        <v>412</v>
      </c>
      <c r="B615" s="37" t="str">
        <f t="shared" si="27"/>
        <v>IN-412</v>
      </c>
      <c r="E615" s="37" t="str">
        <f t="shared" si="26"/>
        <v/>
      </c>
      <c r="K615" s="38" t="str">
        <f t="shared" si="28"/>
        <v/>
      </c>
    </row>
    <row r="616" spans="1:11" x14ac:dyDescent="0.2">
      <c r="A616" s="36">
        <v>413</v>
      </c>
      <c r="B616" s="37" t="str">
        <f t="shared" si="27"/>
        <v>IN-413</v>
      </c>
      <c r="E616" s="37" t="str">
        <f t="shared" si="26"/>
        <v/>
      </c>
      <c r="K616" s="38" t="str">
        <f t="shared" si="28"/>
        <v/>
      </c>
    </row>
    <row r="617" spans="1:11" x14ac:dyDescent="0.2">
      <c r="A617" s="36">
        <v>414</v>
      </c>
      <c r="B617" s="37" t="str">
        <f t="shared" si="27"/>
        <v>IN-414</v>
      </c>
      <c r="E617" s="37" t="str">
        <f t="shared" si="26"/>
        <v/>
      </c>
      <c r="K617" s="38" t="str">
        <f t="shared" si="28"/>
        <v/>
      </c>
    </row>
    <row r="618" spans="1:11" x14ac:dyDescent="0.2">
      <c r="A618" s="36">
        <v>415</v>
      </c>
      <c r="B618" s="37" t="str">
        <f t="shared" si="27"/>
        <v>IN-415</v>
      </c>
      <c r="E618" s="37" t="str">
        <f t="shared" si="26"/>
        <v/>
      </c>
      <c r="K618" s="38" t="str">
        <f t="shared" si="28"/>
        <v/>
      </c>
    </row>
    <row r="619" spans="1:11" x14ac:dyDescent="0.2">
      <c r="A619" s="36">
        <v>416</v>
      </c>
      <c r="B619" s="37" t="str">
        <f t="shared" si="27"/>
        <v>IN-416</v>
      </c>
      <c r="E619" s="37" t="str">
        <f t="shared" si="26"/>
        <v/>
      </c>
      <c r="K619" s="38" t="str">
        <f t="shared" si="28"/>
        <v/>
      </c>
    </row>
    <row r="620" spans="1:11" x14ac:dyDescent="0.2">
      <c r="A620" s="36">
        <v>417</v>
      </c>
      <c r="B620" s="37" t="str">
        <f t="shared" si="27"/>
        <v>IN-417</v>
      </c>
      <c r="E620" s="37" t="str">
        <f t="shared" si="26"/>
        <v/>
      </c>
      <c r="K620" s="38" t="str">
        <f t="shared" si="28"/>
        <v/>
      </c>
    </row>
    <row r="621" spans="1:11" x14ac:dyDescent="0.2">
      <c r="A621" s="36">
        <v>418</v>
      </c>
      <c r="B621" s="37" t="str">
        <f t="shared" si="27"/>
        <v>IN-418</v>
      </c>
      <c r="E621" s="37" t="str">
        <f t="shared" si="26"/>
        <v/>
      </c>
      <c r="K621" s="38" t="str">
        <f t="shared" si="28"/>
        <v/>
      </c>
    </row>
    <row r="622" spans="1:11" x14ac:dyDescent="0.2">
      <c r="A622" s="36">
        <v>419</v>
      </c>
      <c r="B622" s="37" t="str">
        <f t="shared" si="27"/>
        <v>IN-419</v>
      </c>
      <c r="E622" s="37" t="str">
        <f t="shared" si="26"/>
        <v/>
      </c>
      <c r="K622" s="38" t="str">
        <f t="shared" si="28"/>
        <v/>
      </c>
    </row>
    <row r="623" spans="1:11" x14ac:dyDescent="0.2">
      <c r="A623" s="36">
        <v>420</v>
      </c>
      <c r="B623" s="37" t="str">
        <f t="shared" si="27"/>
        <v>IN-420</v>
      </c>
      <c r="E623" s="37" t="str">
        <f t="shared" si="26"/>
        <v/>
      </c>
      <c r="K623" s="38" t="str">
        <f t="shared" si="28"/>
        <v/>
      </c>
    </row>
    <row r="624" spans="1:11" x14ac:dyDescent="0.2">
      <c r="A624" s="36">
        <v>421</v>
      </c>
      <c r="B624" s="37" t="str">
        <f t="shared" si="27"/>
        <v>IN-421</v>
      </c>
      <c r="E624" s="37" t="str">
        <f t="shared" si="26"/>
        <v/>
      </c>
      <c r="K624" s="38" t="str">
        <f t="shared" si="28"/>
        <v/>
      </c>
    </row>
    <row r="625" spans="1:11" x14ac:dyDescent="0.2">
      <c r="A625" s="36">
        <v>422</v>
      </c>
      <c r="B625" s="37" t="str">
        <f t="shared" si="27"/>
        <v>IN-422</v>
      </c>
      <c r="E625" s="37" t="str">
        <f t="shared" si="26"/>
        <v/>
      </c>
      <c r="K625" s="38" t="str">
        <f t="shared" si="28"/>
        <v/>
      </c>
    </row>
    <row r="626" spans="1:11" x14ac:dyDescent="0.2">
      <c r="A626" s="36">
        <v>423</v>
      </c>
      <c r="B626" s="37" t="str">
        <f t="shared" si="27"/>
        <v>IN-423</v>
      </c>
      <c r="E626" s="37" t="str">
        <f t="shared" si="26"/>
        <v/>
      </c>
      <c r="K626" s="38" t="str">
        <f t="shared" si="28"/>
        <v/>
      </c>
    </row>
    <row r="627" spans="1:11" x14ac:dyDescent="0.2">
      <c r="A627" s="36">
        <v>424</v>
      </c>
      <c r="B627" s="37" t="str">
        <f t="shared" si="27"/>
        <v>IN-424</v>
      </c>
      <c r="E627" s="37" t="str">
        <f t="shared" si="26"/>
        <v/>
      </c>
      <c r="K627" s="38" t="str">
        <f t="shared" si="28"/>
        <v/>
      </c>
    </row>
    <row r="628" spans="1:11" x14ac:dyDescent="0.2">
      <c r="A628" s="36">
        <v>425</v>
      </c>
      <c r="B628" s="37" t="str">
        <f t="shared" si="27"/>
        <v>IN-425</v>
      </c>
      <c r="E628" s="37" t="str">
        <f t="shared" si="26"/>
        <v/>
      </c>
      <c r="K628" s="38" t="str">
        <f t="shared" si="28"/>
        <v/>
      </c>
    </row>
    <row r="629" spans="1:11" x14ac:dyDescent="0.2">
      <c r="A629" s="36">
        <v>426</v>
      </c>
      <c r="B629" s="37" t="str">
        <f t="shared" si="27"/>
        <v>IN-426</v>
      </c>
      <c r="E629" s="37" t="str">
        <f t="shared" si="26"/>
        <v/>
      </c>
      <c r="K629" s="38" t="str">
        <f t="shared" si="28"/>
        <v/>
      </c>
    </row>
    <row r="630" spans="1:11" x14ac:dyDescent="0.2">
      <c r="A630" s="36">
        <v>427</v>
      </c>
      <c r="B630" s="37" t="str">
        <f t="shared" si="27"/>
        <v>IN-427</v>
      </c>
      <c r="E630" s="37" t="str">
        <f t="shared" si="26"/>
        <v/>
      </c>
      <c r="K630" s="38" t="str">
        <f t="shared" si="28"/>
        <v/>
      </c>
    </row>
    <row r="631" spans="1:11" x14ac:dyDescent="0.2">
      <c r="A631" s="36">
        <v>428</v>
      </c>
      <c r="B631" s="37" t="str">
        <f t="shared" si="27"/>
        <v>IN-428</v>
      </c>
      <c r="E631" s="37" t="str">
        <f t="shared" si="26"/>
        <v/>
      </c>
      <c r="K631" s="38" t="str">
        <f t="shared" si="28"/>
        <v/>
      </c>
    </row>
    <row r="632" spans="1:11" x14ac:dyDescent="0.2">
      <c r="A632" s="36">
        <v>429</v>
      </c>
      <c r="B632" s="37" t="str">
        <f t="shared" si="27"/>
        <v>IN-429</v>
      </c>
      <c r="E632" s="37" t="str">
        <f t="shared" si="26"/>
        <v/>
      </c>
      <c r="K632" s="38" t="str">
        <f t="shared" si="28"/>
        <v/>
      </c>
    </row>
    <row r="633" spans="1:11" x14ac:dyDescent="0.2">
      <c r="A633" s="36">
        <v>430</v>
      </c>
      <c r="B633" s="37" t="str">
        <f t="shared" si="27"/>
        <v>IN-430</v>
      </c>
      <c r="E633" s="37" t="str">
        <f t="shared" si="26"/>
        <v/>
      </c>
      <c r="K633" s="38" t="str">
        <f t="shared" si="28"/>
        <v/>
      </c>
    </row>
    <row r="634" spans="1:11" x14ac:dyDescent="0.2">
      <c r="A634" s="36">
        <v>431</v>
      </c>
      <c r="B634" s="37" t="str">
        <f t="shared" si="27"/>
        <v>IN-431</v>
      </c>
      <c r="E634" s="37" t="str">
        <f t="shared" si="26"/>
        <v/>
      </c>
      <c r="K634" s="38" t="str">
        <f t="shared" si="28"/>
        <v/>
      </c>
    </row>
    <row r="635" spans="1:11" x14ac:dyDescent="0.2">
      <c r="A635" s="36">
        <v>432</v>
      </c>
      <c r="B635" s="37" t="str">
        <f t="shared" si="27"/>
        <v>IN-432</v>
      </c>
      <c r="E635" s="37" t="str">
        <f t="shared" si="26"/>
        <v/>
      </c>
      <c r="K635" s="38" t="str">
        <f t="shared" si="28"/>
        <v/>
      </c>
    </row>
    <row r="636" spans="1:11" x14ac:dyDescent="0.2">
      <c r="A636" s="36">
        <v>433</v>
      </c>
      <c r="B636" s="37" t="str">
        <f t="shared" si="27"/>
        <v>IN-433</v>
      </c>
      <c r="E636" s="37" t="str">
        <f t="shared" si="26"/>
        <v/>
      </c>
      <c r="K636" s="38" t="str">
        <f t="shared" si="28"/>
        <v/>
      </c>
    </row>
    <row r="637" spans="1:11" x14ac:dyDescent="0.2">
      <c r="A637" s="36">
        <v>434</v>
      </c>
      <c r="B637" s="37" t="str">
        <f t="shared" si="27"/>
        <v>IN-434</v>
      </c>
      <c r="E637" s="37" t="str">
        <f t="shared" si="26"/>
        <v/>
      </c>
      <c r="K637" s="38" t="str">
        <f t="shared" si="28"/>
        <v/>
      </c>
    </row>
    <row r="638" spans="1:11" x14ac:dyDescent="0.2">
      <c r="A638" s="36">
        <v>435</v>
      </c>
      <c r="B638" s="37" t="str">
        <f t="shared" si="27"/>
        <v>IN-435</v>
      </c>
      <c r="E638" s="37" t="str">
        <f t="shared" si="26"/>
        <v/>
      </c>
      <c r="K638" s="38" t="str">
        <f t="shared" si="28"/>
        <v/>
      </c>
    </row>
    <row r="639" spans="1:11" x14ac:dyDescent="0.2">
      <c r="A639" s="36">
        <v>436</v>
      </c>
      <c r="B639" s="37" t="str">
        <f t="shared" si="27"/>
        <v>IN-436</v>
      </c>
      <c r="E639" s="37" t="str">
        <f t="shared" si="26"/>
        <v/>
      </c>
      <c r="K639" s="38" t="str">
        <f t="shared" si="28"/>
        <v/>
      </c>
    </row>
    <row r="640" spans="1:11" x14ac:dyDescent="0.2">
      <c r="A640" s="36">
        <v>437</v>
      </c>
      <c r="B640" s="37" t="str">
        <f t="shared" si="27"/>
        <v>IN-437</v>
      </c>
      <c r="E640" s="37" t="str">
        <f t="shared" si="26"/>
        <v/>
      </c>
      <c r="K640" s="38" t="str">
        <f t="shared" si="28"/>
        <v/>
      </c>
    </row>
    <row r="641" spans="1:11" x14ac:dyDescent="0.2">
      <c r="A641" s="36">
        <v>438</v>
      </c>
      <c r="B641" s="37" t="str">
        <f t="shared" si="27"/>
        <v>IN-438</v>
      </c>
      <c r="E641" s="37" t="str">
        <f t="shared" si="26"/>
        <v/>
      </c>
      <c r="K641" s="38" t="str">
        <f t="shared" si="28"/>
        <v/>
      </c>
    </row>
    <row r="642" spans="1:11" x14ac:dyDescent="0.2">
      <c r="A642" s="36">
        <v>439</v>
      </c>
      <c r="B642" s="37" t="str">
        <f t="shared" si="27"/>
        <v>IN-439</v>
      </c>
      <c r="E642" s="37" t="str">
        <f t="shared" si="26"/>
        <v/>
      </c>
      <c r="K642" s="38" t="str">
        <f t="shared" si="28"/>
        <v/>
      </c>
    </row>
    <row r="643" spans="1:11" x14ac:dyDescent="0.2">
      <c r="A643" s="36">
        <v>440</v>
      </c>
      <c r="B643" s="37" t="str">
        <f t="shared" si="27"/>
        <v>IN-440</v>
      </c>
      <c r="E643" s="37" t="str">
        <f t="shared" si="26"/>
        <v/>
      </c>
      <c r="K643" s="38" t="str">
        <f t="shared" si="28"/>
        <v/>
      </c>
    </row>
    <row r="644" spans="1:11" x14ac:dyDescent="0.2">
      <c r="A644" s="36">
        <v>441</v>
      </c>
      <c r="B644" s="37" t="str">
        <f t="shared" si="27"/>
        <v>IN-441</v>
      </c>
      <c r="E644" s="37" t="str">
        <f t="shared" si="26"/>
        <v/>
      </c>
      <c r="K644" s="38" t="str">
        <f t="shared" si="28"/>
        <v/>
      </c>
    </row>
    <row r="645" spans="1:11" x14ac:dyDescent="0.2">
      <c r="A645" s="36">
        <v>442</v>
      </c>
      <c r="B645" s="37" t="str">
        <f t="shared" si="27"/>
        <v>IN-442</v>
      </c>
      <c r="E645" s="37" t="str">
        <f t="shared" si="26"/>
        <v/>
      </c>
      <c r="K645" s="38" t="str">
        <f t="shared" si="28"/>
        <v/>
      </c>
    </row>
    <row r="646" spans="1:11" x14ac:dyDescent="0.2">
      <c r="A646" s="36">
        <v>443</v>
      </c>
      <c r="B646" s="37" t="str">
        <f t="shared" si="27"/>
        <v>IN-443</v>
      </c>
      <c r="E646" s="37" t="str">
        <f t="shared" ref="E646:E709" si="29">IF(AND(C646="",D646="",F646=""),"",IF(AND(D646="",F646=""),C646,
IF(F646="",C646&amp;" - "&amp;D646,
IF(D646="",C646&amp;" - "&amp;F646,C646&amp;" - "&amp;D646&amp;" - "&amp;F646))))</f>
        <v/>
      </c>
      <c r="K646" s="38" t="str">
        <f t="shared" si="28"/>
        <v/>
      </c>
    </row>
    <row r="647" spans="1:11" x14ac:dyDescent="0.2">
      <c r="A647" s="36">
        <v>444</v>
      </c>
      <c r="B647" s="37" t="str">
        <f t="shared" si="27"/>
        <v>IN-444</v>
      </c>
      <c r="E647" s="37" t="str">
        <f t="shared" si="29"/>
        <v/>
      </c>
      <c r="K647" s="38" t="str">
        <f t="shared" si="28"/>
        <v/>
      </c>
    </row>
    <row r="648" spans="1:11" x14ac:dyDescent="0.2">
      <c r="A648" s="36">
        <v>445</v>
      </c>
      <c r="B648" s="37" t="str">
        <f t="shared" si="27"/>
        <v>IN-445</v>
      </c>
      <c r="E648" s="37" t="str">
        <f t="shared" si="29"/>
        <v/>
      </c>
      <c r="K648" s="38" t="str">
        <f t="shared" si="28"/>
        <v/>
      </c>
    </row>
    <row r="649" spans="1:11" x14ac:dyDescent="0.2">
      <c r="A649" s="36">
        <v>446</v>
      </c>
      <c r="B649" s="37" t="str">
        <f t="shared" si="27"/>
        <v>IN-446</v>
      </c>
      <c r="E649" s="37" t="str">
        <f t="shared" si="29"/>
        <v/>
      </c>
      <c r="K649" s="38" t="str">
        <f t="shared" si="28"/>
        <v/>
      </c>
    </row>
    <row r="650" spans="1:11" x14ac:dyDescent="0.2">
      <c r="A650" s="36">
        <v>447</v>
      </c>
      <c r="B650" s="37" t="str">
        <f t="shared" si="27"/>
        <v>IN-447</v>
      </c>
      <c r="E650" s="37" t="str">
        <f t="shared" si="29"/>
        <v/>
      </c>
      <c r="K650" s="38" t="str">
        <f t="shared" si="28"/>
        <v/>
      </c>
    </row>
    <row r="651" spans="1:11" x14ac:dyDescent="0.2">
      <c r="A651" s="36">
        <v>448</v>
      </c>
      <c r="B651" s="37" t="str">
        <f t="shared" si="27"/>
        <v>IN-448</v>
      </c>
      <c r="E651" s="37" t="str">
        <f t="shared" si="29"/>
        <v/>
      </c>
      <c r="K651" s="38" t="str">
        <f t="shared" si="28"/>
        <v/>
      </c>
    </row>
    <row r="652" spans="1:11" x14ac:dyDescent="0.2">
      <c r="A652" s="36">
        <v>449</v>
      </c>
      <c r="B652" s="37" t="str">
        <f t="shared" si="27"/>
        <v>IN-449</v>
      </c>
      <c r="E652" s="37" t="str">
        <f t="shared" si="29"/>
        <v/>
      </c>
      <c r="K652" s="38" t="str">
        <f t="shared" si="28"/>
        <v/>
      </c>
    </row>
    <row r="653" spans="1:11" x14ac:dyDescent="0.2">
      <c r="A653" s="36">
        <v>450</v>
      </c>
      <c r="B653" s="37" t="str">
        <f t="shared" ref="B653:B716" si="30">"IN-"&amp;A653</f>
        <v>IN-450</v>
      </c>
      <c r="E653" s="37" t="str">
        <f t="shared" si="29"/>
        <v/>
      </c>
      <c r="K653" s="38" t="str">
        <f t="shared" si="28"/>
        <v/>
      </c>
    </row>
    <row r="654" spans="1:11" x14ac:dyDescent="0.2">
      <c r="A654" s="36">
        <v>451</v>
      </c>
      <c r="B654" s="37" t="str">
        <f t="shared" si="30"/>
        <v>IN-451</v>
      </c>
      <c r="E654" s="37" t="str">
        <f t="shared" si="29"/>
        <v/>
      </c>
      <c r="K654" s="38" t="str">
        <f t="shared" si="28"/>
        <v/>
      </c>
    </row>
    <row r="655" spans="1:11" x14ac:dyDescent="0.2">
      <c r="A655" s="36">
        <v>452</v>
      </c>
      <c r="B655" s="37" t="str">
        <f t="shared" si="30"/>
        <v>IN-452</v>
      </c>
      <c r="E655" s="37" t="str">
        <f t="shared" si="29"/>
        <v/>
      </c>
      <c r="K655" s="38" t="str">
        <f t="shared" si="28"/>
        <v/>
      </c>
    </row>
    <row r="656" spans="1:11" x14ac:dyDescent="0.2">
      <c r="A656" s="36">
        <v>453</v>
      </c>
      <c r="B656" s="37" t="str">
        <f t="shared" si="30"/>
        <v>IN-453</v>
      </c>
      <c r="E656" s="37" t="str">
        <f t="shared" si="29"/>
        <v/>
      </c>
      <c r="K656" s="38" t="str">
        <f t="shared" si="28"/>
        <v/>
      </c>
    </row>
    <row r="657" spans="1:11" x14ac:dyDescent="0.2">
      <c r="A657" s="36">
        <v>454</v>
      </c>
      <c r="B657" s="37" t="str">
        <f t="shared" si="30"/>
        <v>IN-454</v>
      </c>
      <c r="E657" s="37" t="str">
        <f t="shared" si="29"/>
        <v/>
      </c>
      <c r="K657" s="38" t="str">
        <f t="shared" si="28"/>
        <v/>
      </c>
    </row>
    <row r="658" spans="1:11" x14ac:dyDescent="0.2">
      <c r="A658" s="36">
        <v>455</v>
      </c>
      <c r="B658" s="37" t="str">
        <f t="shared" si="30"/>
        <v>IN-455</v>
      </c>
      <c r="E658" s="37" t="str">
        <f t="shared" si="29"/>
        <v/>
      </c>
      <c r="K658" s="38" t="str">
        <f t="shared" si="28"/>
        <v/>
      </c>
    </row>
    <row r="659" spans="1:11" x14ac:dyDescent="0.2">
      <c r="A659" s="36">
        <v>456</v>
      </c>
      <c r="B659" s="37" t="str">
        <f t="shared" si="30"/>
        <v>IN-456</v>
      </c>
      <c r="E659" s="37" t="str">
        <f t="shared" si="29"/>
        <v/>
      </c>
      <c r="K659" s="38" t="str">
        <f t="shared" si="28"/>
        <v/>
      </c>
    </row>
    <row r="660" spans="1:11" x14ac:dyDescent="0.2">
      <c r="A660" s="36">
        <v>457</v>
      </c>
      <c r="B660" s="37" t="str">
        <f t="shared" si="30"/>
        <v>IN-457</v>
      </c>
      <c r="E660" s="37" t="str">
        <f t="shared" si="29"/>
        <v/>
      </c>
      <c r="K660" s="38" t="str">
        <f t="shared" si="28"/>
        <v/>
      </c>
    </row>
    <row r="661" spans="1:11" x14ac:dyDescent="0.2">
      <c r="A661" s="36">
        <v>458</v>
      </c>
      <c r="B661" s="37" t="str">
        <f t="shared" si="30"/>
        <v>IN-458</v>
      </c>
      <c r="E661" s="37" t="str">
        <f t="shared" si="29"/>
        <v/>
      </c>
      <c r="K661" s="38" t="str">
        <f t="shared" si="28"/>
        <v/>
      </c>
    </row>
    <row r="662" spans="1:11" x14ac:dyDescent="0.2">
      <c r="A662" s="36">
        <v>459</v>
      </c>
      <c r="B662" s="37" t="str">
        <f t="shared" si="30"/>
        <v>IN-459</v>
      </c>
      <c r="E662" s="37" t="str">
        <f t="shared" si="29"/>
        <v/>
      </c>
      <c r="K662" s="38" t="str">
        <f t="shared" si="28"/>
        <v/>
      </c>
    </row>
    <row r="663" spans="1:11" x14ac:dyDescent="0.2">
      <c r="A663" s="36">
        <v>460</v>
      </c>
      <c r="B663" s="37" t="str">
        <f t="shared" si="30"/>
        <v>IN-460</v>
      </c>
      <c r="E663" s="37" t="str">
        <f t="shared" si="29"/>
        <v/>
      </c>
      <c r="K663" s="38" t="str">
        <f t="shared" si="28"/>
        <v/>
      </c>
    </row>
    <row r="664" spans="1:11" x14ac:dyDescent="0.2">
      <c r="A664" s="36">
        <v>461</v>
      </c>
      <c r="B664" s="37" t="str">
        <f t="shared" si="30"/>
        <v>IN-461</v>
      </c>
      <c r="E664" s="37" t="str">
        <f t="shared" si="29"/>
        <v/>
      </c>
      <c r="K664" s="38" t="str">
        <f t="shared" si="28"/>
        <v/>
      </c>
    </row>
    <row r="665" spans="1:11" x14ac:dyDescent="0.2">
      <c r="A665" s="36">
        <v>462</v>
      </c>
      <c r="B665" s="37" t="str">
        <f t="shared" si="30"/>
        <v>IN-462</v>
      </c>
      <c r="E665" s="37" t="str">
        <f t="shared" si="29"/>
        <v/>
      </c>
      <c r="K665" s="38" t="str">
        <f t="shared" si="28"/>
        <v/>
      </c>
    </row>
    <row r="666" spans="1:11" x14ac:dyDescent="0.2">
      <c r="A666" s="36">
        <v>463</v>
      </c>
      <c r="B666" s="37" t="str">
        <f t="shared" si="30"/>
        <v>IN-463</v>
      </c>
      <c r="E666" s="37" t="str">
        <f t="shared" si="29"/>
        <v/>
      </c>
      <c r="K666" s="38" t="str">
        <f t="shared" si="28"/>
        <v/>
      </c>
    </row>
    <row r="667" spans="1:11" x14ac:dyDescent="0.2">
      <c r="A667" s="36">
        <v>464</v>
      </c>
      <c r="B667" s="37" t="str">
        <f t="shared" si="30"/>
        <v>IN-464</v>
      </c>
      <c r="E667" s="37" t="str">
        <f t="shared" si="29"/>
        <v/>
      </c>
      <c r="K667" s="38" t="str">
        <f t="shared" si="28"/>
        <v/>
      </c>
    </row>
    <row r="668" spans="1:11" x14ac:dyDescent="0.2">
      <c r="A668" s="36">
        <v>465</v>
      </c>
      <c r="B668" s="37" t="str">
        <f t="shared" si="30"/>
        <v>IN-465</v>
      </c>
      <c r="E668" s="37" t="str">
        <f t="shared" si="29"/>
        <v/>
      </c>
      <c r="K668" s="38" t="str">
        <f t="shared" si="28"/>
        <v/>
      </c>
    </row>
    <row r="669" spans="1:11" x14ac:dyDescent="0.2">
      <c r="A669" s="36">
        <v>466</v>
      </c>
      <c r="B669" s="37" t="str">
        <f t="shared" si="30"/>
        <v>IN-466</v>
      </c>
      <c r="E669" s="37" t="str">
        <f t="shared" si="29"/>
        <v/>
      </c>
      <c r="K669" s="38" t="str">
        <f t="shared" si="28"/>
        <v/>
      </c>
    </row>
    <row r="670" spans="1:11" x14ac:dyDescent="0.2">
      <c r="A670" s="36">
        <v>467</v>
      </c>
      <c r="B670" s="37" t="str">
        <f t="shared" si="30"/>
        <v>IN-467</v>
      </c>
      <c r="E670" s="37" t="str">
        <f t="shared" si="29"/>
        <v/>
      </c>
      <c r="K670" s="38" t="str">
        <f t="shared" ref="K670:K733" si="31">IF(H670="","",J670/H670)</f>
        <v/>
      </c>
    </row>
    <row r="671" spans="1:11" x14ac:dyDescent="0.2">
      <c r="A671" s="36">
        <v>468</v>
      </c>
      <c r="B671" s="37" t="str">
        <f t="shared" si="30"/>
        <v>IN-468</v>
      </c>
      <c r="E671" s="37" t="str">
        <f t="shared" si="29"/>
        <v/>
      </c>
      <c r="K671" s="38" t="str">
        <f t="shared" si="31"/>
        <v/>
      </c>
    </row>
    <row r="672" spans="1:11" x14ac:dyDescent="0.2">
      <c r="A672" s="36">
        <v>469</v>
      </c>
      <c r="B672" s="37" t="str">
        <f t="shared" si="30"/>
        <v>IN-469</v>
      </c>
      <c r="E672" s="37" t="str">
        <f t="shared" si="29"/>
        <v/>
      </c>
      <c r="K672" s="38" t="str">
        <f t="shared" si="31"/>
        <v/>
      </c>
    </row>
    <row r="673" spans="1:11" x14ac:dyDescent="0.2">
      <c r="A673" s="36">
        <v>470</v>
      </c>
      <c r="B673" s="37" t="str">
        <f t="shared" si="30"/>
        <v>IN-470</v>
      </c>
      <c r="E673" s="37" t="str">
        <f t="shared" si="29"/>
        <v/>
      </c>
      <c r="K673" s="38" t="str">
        <f t="shared" si="31"/>
        <v/>
      </c>
    </row>
    <row r="674" spans="1:11" x14ac:dyDescent="0.2">
      <c r="A674" s="36">
        <v>471</v>
      </c>
      <c r="B674" s="37" t="str">
        <f t="shared" si="30"/>
        <v>IN-471</v>
      </c>
      <c r="E674" s="37" t="str">
        <f t="shared" si="29"/>
        <v/>
      </c>
      <c r="K674" s="38" t="str">
        <f t="shared" si="31"/>
        <v/>
      </c>
    </row>
    <row r="675" spans="1:11" x14ac:dyDescent="0.2">
      <c r="A675" s="36">
        <v>472</v>
      </c>
      <c r="B675" s="37" t="str">
        <f t="shared" si="30"/>
        <v>IN-472</v>
      </c>
      <c r="E675" s="37" t="str">
        <f t="shared" si="29"/>
        <v/>
      </c>
      <c r="K675" s="38" t="str">
        <f t="shared" si="31"/>
        <v/>
      </c>
    </row>
    <row r="676" spans="1:11" x14ac:dyDescent="0.2">
      <c r="A676" s="36">
        <v>473</v>
      </c>
      <c r="B676" s="37" t="str">
        <f t="shared" si="30"/>
        <v>IN-473</v>
      </c>
      <c r="E676" s="37" t="str">
        <f t="shared" si="29"/>
        <v/>
      </c>
      <c r="K676" s="38" t="str">
        <f t="shared" si="31"/>
        <v/>
      </c>
    </row>
    <row r="677" spans="1:11" x14ac:dyDescent="0.2">
      <c r="A677" s="36">
        <v>474</v>
      </c>
      <c r="B677" s="37" t="str">
        <f t="shared" si="30"/>
        <v>IN-474</v>
      </c>
      <c r="E677" s="37" t="str">
        <f t="shared" si="29"/>
        <v/>
      </c>
      <c r="K677" s="38" t="str">
        <f t="shared" si="31"/>
        <v/>
      </c>
    </row>
    <row r="678" spans="1:11" x14ac:dyDescent="0.2">
      <c r="A678" s="36">
        <v>475</v>
      </c>
      <c r="B678" s="37" t="str">
        <f t="shared" si="30"/>
        <v>IN-475</v>
      </c>
      <c r="E678" s="37" t="str">
        <f t="shared" si="29"/>
        <v/>
      </c>
      <c r="K678" s="38" t="str">
        <f t="shared" si="31"/>
        <v/>
      </c>
    </row>
    <row r="679" spans="1:11" x14ac:dyDescent="0.2">
      <c r="A679" s="36">
        <v>476</v>
      </c>
      <c r="B679" s="37" t="str">
        <f t="shared" si="30"/>
        <v>IN-476</v>
      </c>
      <c r="E679" s="37" t="str">
        <f t="shared" si="29"/>
        <v/>
      </c>
      <c r="K679" s="38" t="str">
        <f t="shared" si="31"/>
        <v/>
      </c>
    </row>
    <row r="680" spans="1:11" x14ac:dyDescent="0.2">
      <c r="A680" s="36">
        <v>477</v>
      </c>
      <c r="B680" s="37" t="str">
        <f t="shared" si="30"/>
        <v>IN-477</v>
      </c>
      <c r="E680" s="37" t="str">
        <f t="shared" si="29"/>
        <v/>
      </c>
      <c r="K680" s="38" t="str">
        <f t="shared" si="31"/>
        <v/>
      </c>
    </row>
    <row r="681" spans="1:11" x14ac:dyDescent="0.2">
      <c r="A681" s="36">
        <v>478</v>
      </c>
      <c r="B681" s="37" t="str">
        <f t="shared" si="30"/>
        <v>IN-478</v>
      </c>
      <c r="E681" s="37" t="str">
        <f t="shared" si="29"/>
        <v/>
      </c>
      <c r="K681" s="38" t="str">
        <f t="shared" si="31"/>
        <v/>
      </c>
    </row>
    <row r="682" spans="1:11" x14ac:dyDescent="0.2">
      <c r="A682" s="36">
        <v>479</v>
      </c>
      <c r="B682" s="37" t="str">
        <f t="shared" si="30"/>
        <v>IN-479</v>
      </c>
      <c r="E682" s="37" t="str">
        <f t="shared" si="29"/>
        <v/>
      </c>
      <c r="K682" s="38" t="str">
        <f t="shared" si="31"/>
        <v/>
      </c>
    </row>
    <row r="683" spans="1:11" x14ac:dyDescent="0.2">
      <c r="A683" s="36">
        <v>480</v>
      </c>
      <c r="B683" s="37" t="str">
        <f t="shared" si="30"/>
        <v>IN-480</v>
      </c>
      <c r="E683" s="37" t="str">
        <f t="shared" si="29"/>
        <v/>
      </c>
      <c r="K683" s="38" t="str">
        <f t="shared" si="31"/>
        <v/>
      </c>
    </row>
    <row r="684" spans="1:11" x14ac:dyDescent="0.2">
      <c r="A684" s="36">
        <v>481</v>
      </c>
      <c r="B684" s="37" t="str">
        <f t="shared" si="30"/>
        <v>IN-481</v>
      </c>
      <c r="E684" s="37" t="str">
        <f t="shared" si="29"/>
        <v/>
      </c>
      <c r="K684" s="38" t="str">
        <f t="shared" si="31"/>
        <v/>
      </c>
    </row>
    <row r="685" spans="1:11" x14ac:dyDescent="0.2">
      <c r="A685" s="36">
        <v>482</v>
      </c>
      <c r="B685" s="37" t="str">
        <f t="shared" si="30"/>
        <v>IN-482</v>
      </c>
      <c r="E685" s="37" t="str">
        <f t="shared" si="29"/>
        <v/>
      </c>
      <c r="K685" s="38" t="str">
        <f t="shared" si="31"/>
        <v/>
      </c>
    </row>
    <row r="686" spans="1:11" x14ac:dyDescent="0.2">
      <c r="A686" s="36">
        <v>483</v>
      </c>
      <c r="B686" s="37" t="str">
        <f t="shared" si="30"/>
        <v>IN-483</v>
      </c>
      <c r="E686" s="37" t="str">
        <f t="shared" si="29"/>
        <v/>
      </c>
      <c r="K686" s="38" t="str">
        <f t="shared" si="31"/>
        <v/>
      </c>
    </row>
    <row r="687" spans="1:11" x14ac:dyDescent="0.2">
      <c r="A687" s="36">
        <v>484</v>
      </c>
      <c r="B687" s="37" t="str">
        <f t="shared" si="30"/>
        <v>IN-484</v>
      </c>
      <c r="E687" s="37" t="str">
        <f t="shared" si="29"/>
        <v/>
      </c>
      <c r="K687" s="38" t="str">
        <f t="shared" si="31"/>
        <v/>
      </c>
    </row>
    <row r="688" spans="1:11" x14ac:dyDescent="0.2">
      <c r="A688" s="36">
        <v>485</v>
      </c>
      <c r="B688" s="37" t="str">
        <f t="shared" si="30"/>
        <v>IN-485</v>
      </c>
      <c r="E688" s="37" t="str">
        <f t="shared" si="29"/>
        <v/>
      </c>
      <c r="K688" s="38" t="str">
        <f t="shared" si="31"/>
        <v/>
      </c>
    </row>
    <row r="689" spans="1:11" x14ac:dyDescent="0.2">
      <c r="A689" s="36">
        <v>486</v>
      </c>
      <c r="B689" s="37" t="str">
        <f t="shared" si="30"/>
        <v>IN-486</v>
      </c>
      <c r="E689" s="37" t="str">
        <f t="shared" si="29"/>
        <v/>
      </c>
      <c r="K689" s="38" t="str">
        <f t="shared" si="31"/>
        <v/>
      </c>
    </row>
    <row r="690" spans="1:11" x14ac:dyDescent="0.2">
      <c r="A690" s="36">
        <v>487</v>
      </c>
      <c r="B690" s="37" t="str">
        <f t="shared" si="30"/>
        <v>IN-487</v>
      </c>
      <c r="E690" s="37" t="str">
        <f t="shared" si="29"/>
        <v/>
      </c>
      <c r="K690" s="38" t="str">
        <f t="shared" si="31"/>
        <v/>
      </c>
    </row>
    <row r="691" spans="1:11" x14ac:dyDescent="0.2">
      <c r="A691" s="36">
        <v>488</v>
      </c>
      <c r="B691" s="37" t="str">
        <f t="shared" si="30"/>
        <v>IN-488</v>
      </c>
      <c r="E691" s="37" t="str">
        <f t="shared" si="29"/>
        <v/>
      </c>
      <c r="K691" s="38" t="str">
        <f t="shared" si="31"/>
        <v/>
      </c>
    </row>
    <row r="692" spans="1:11" x14ac:dyDescent="0.2">
      <c r="A692" s="36">
        <v>489</v>
      </c>
      <c r="B692" s="37" t="str">
        <f t="shared" si="30"/>
        <v>IN-489</v>
      </c>
      <c r="E692" s="37" t="str">
        <f t="shared" si="29"/>
        <v/>
      </c>
      <c r="K692" s="38" t="str">
        <f t="shared" si="31"/>
        <v/>
      </c>
    </row>
    <row r="693" spans="1:11" x14ac:dyDescent="0.2">
      <c r="A693" s="36">
        <v>490</v>
      </c>
      <c r="B693" s="37" t="str">
        <f t="shared" si="30"/>
        <v>IN-490</v>
      </c>
      <c r="E693" s="37" t="str">
        <f t="shared" si="29"/>
        <v/>
      </c>
      <c r="K693" s="38" t="str">
        <f t="shared" si="31"/>
        <v/>
      </c>
    </row>
    <row r="694" spans="1:11" x14ac:dyDescent="0.2">
      <c r="A694" s="36">
        <v>491</v>
      </c>
      <c r="B694" s="37" t="str">
        <f t="shared" si="30"/>
        <v>IN-491</v>
      </c>
      <c r="E694" s="37" t="str">
        <f t="shared" si="29"/>
        <v/>
      </c>
      <c r="K694" s="38" t="str">
        <f t="shared" si="31"/>
        <v/>
      </c>
    </row>
    <row r="695" spans="1:11" x14ac:dyDescent="0.2">
      <c r="A695" s="36">
        <v>492</v>
      </c>
      <c r="B695" s="37" t="str">
        <f t="shared" si="30"/>
        <v>IN-492</v>
      </c>
      <c r="E695" s="37" t="str">
        <f t="shared" si="29"/>
        <v/>
      </c>
      <c r="K695" s="38" t="str">
        <f t="shared" si="31"/>
        <v/>
      </c>
    </row>
    <row r="696" spans="1:11" x14ac:dyDescent="0.2">
      <c r="A696" s="36">
        <v>493</v>
      </c>
      <c r="B696" s="37" t="str">
        <f t="shared" si="30"/>
        <v>IN-493</v>
      </c>
      <c r="E696" s="37" t="str">
        <f t="shared" si="29"/>
        <v/>
      </c>
      <c r="K696" s="38" t="str">
        <f t="shared" si="31"/>
        <v/>
      </c>
    </row>
    <row r="697" spans="1:11" x14ac:dyDescent="0.2">
      <c r="A697" s="36">
        <v>494</v>
      </c>
      <c r="B697" s="37" t="str">
        <f t="shared" si="30"/>
        <v>IN-494</v>
      </c>
      <c r="E697" s="37" t="str">
        <f t="shared" si="29"/>
        <v/>
      </c>
      <c r="K697" s="38" t="str">
        <f t="shared" si="31"/>
        <v/>
      </c>
    </row>
    <row r="698" spans="1:11" x14ac:dyDescent="0.2">
      <c r="A698" s="36">
        <v>495</v>
      </c>
      <c r="B698" s="37" t="str">
        <f t="shared" si="30"/>
        <v>IN-495</v>
      </c>
      <c r="E698" s="37" t="str">
        <f t="shared" si="29"/>
        <v/>
      </c>
      <c r="K698" s="38" t="str">
        <f t="shared" si="31"/>
        <v/>
      </c>
    </row>
    <row r="699" spans="1:11" x14ac:dyDescent="0.2">
      <c r="A699" s="36">
        <v>496</v>
      </c>
      <c r="B699" s="37" t="str">
        <f t="shared" si="30"/>
        <v>IN-496</v>
      </c>
      <c r="E699" s="37" t="str">
        <f t="shared" si="29"/>
        <v/>
      </c>
      <c r="K699" s="38" t="str">
        <f t="shared" si="31"/>
        <v/>
      </c>
    </row>
    <row r="700" spans="1:11" x14ac:dyDescent="0.2">
      <c r="A700" s="36">
        <v>497</v>
      </c>
      <c r="B700" s="37" t="str">
        <f t="shared" si="30"/>
        <v>IN-497</v>
      </c>
      <c r="E700" s="37" t="str">
        <f t="shared" si="29"/>
        <v/>
      </c>
      <c r="K700" s="38" t="str">
        <f t="shared" si="31"/>
        <v/>
      </c>
    </row>
    <row r="701" spans="1:11" x14ac:dyDescent="0.2">
      <c r="A701" s="36">
        <v>498</v>
      </c>
      <c r="B701" s="37" t="str">
        <f t="shared" si="30"/>
        <v>IN-498</v>
      </c>
      <c r="E701" s="37" t="str">
        <f t="shared" si="29"/>
        <v/>
      </c>
      <c r="K701" s="38" t="str">
        <f t="shared" si="31"/>
        <v/>
      </c>
    </row>
    <row r="702" spans="1:11" x14ac:dyDescent="0.2">
      <c r="A702" s="36">
        <v>499</v>
      </c>
      <c r="B702" s="37" t="str">
        <f t="shared" si="30"/>
        <v>IN-499</v>
      </c>
      <c r="E702" s="37" t="str">
        <f t="shared" si="29"/>
        <v/>
      </c>
      <c r="K702" s="38" t="str">
        <f t="shared" si="31"/>
        <v/>
      </c>
    </row>
    <row r="703" spans="1:11" x14ac:dyDescent="0.2">
      <c r="A703" s="36">
        <v>500</v>
      </c>
      <c r="B703" s="37" t="str">
        <f t="shared" si="30"/>
        <v>IN-500</v>
      </c>
      <c r="E703" s="37" t="str">
        <f t="shared" si="29"/>
        <v/>
      </c>
      <c r="K703" s="38" t="str">
        <f t="shared" si="31"/>
        <v/>
      </c>
    </row>
    <row r="704" spans="1:11" x14ac:dyDescent="0.2">
      <c r="A704" s="36">
        <v>501</v>
      </c>
      <c r="B704" s="37" t="str">
        <f t="shared" si="30"/>
        <v>IN-501</v>
      </c>
      <c r="E704" s="37" t="str">
        <f t="shared" si="29"/>
        <v/>
      </c>
      <c r="K704" s="38" t="str">
        <f t="shared" si="31"/>
        <v/>
      </c>
    </row>
    <row r="705" spans="1:11" x14ac:dyDescent="0.2">
      <c r="A705" s="36">
        <v>502</v>
      </c>
      <c r="B705" s="37" t="str">
        <f t="shared" si="30"/>
        <v>IN-502</v>
      </c>
      <c r="E705" s="37" t="str">
        <f t="shared" si="29"/>
        <v/>
      </c>
      <c r="K705" s="38" t="str">
        <f t="shared" si="31"/>
        <v/>
      </c>
    </row>
    <row r="706" spans="1:11" x14ac:dyDescent="0.2">
      <c r="A706" s="36">
        <v>503</v>
      </c>
      <c r="B706" s="37" t="str">
        <f t="shared" si="30"/>
        <v>IN-503</v>
      </c>
      <c r="E706" s="37" t="str">
        <f t="shared" si="29"/>
        <v/>
      </c>
      <c r="K706" s="38" t="str">
        <f t="shared" si="31"/>
        <v/>
      </c>
    </row>
    <row r="707" spans="1:11" x14ac:dyDescent="0.2">
      <c r="A707" s="36">
        <v>504</v>
      </c>
      <c r="B707" s="37" t="str">
        <f t="shared" si="30"/>
        <v>IN-504</v>
      </c>
      <c r="E707" s="37" t="str">
        <f t="shared" si="29"/>
        <v/>
      </c>
      <c r="K707" s="38" t="str">
        <f t="shared" si="31"/>
        <v/>
      </c>
    </row>
    <row r="708" spans="1:11" x14ac:dyDescent="0.2">
      <c r="A708" s="36">
        <v>505</v>
      </c>
      <c r="B708" s="37" t="str">
        <f t="shared" si="30"/>
        <v>IN-505</v>
      </c>
      <c r="E708" s="37" t="str">
        <f t="shared" si="29"/>
        <v/>
      </c>
      <c r="K708" s="38" t="str">
        <f t="shared" si="31"/>
        <v/>
      </c>
    </row>
    <row r="709" spans="1:11" x14ac:dyDescent="0.2">
      <c r="A709" s="36">
        <v>506</v>
      </c>
      <c r="B709" s="37" t="str">
        <f t="shared" si="30"/>
        <v>IN-506</v>
      </c>
      <c r="E709" s="37" t="str">
        <f t="shared" si="29"/>
        <v/>
      </c>
      <c r="K709" s="38" t="str">
        <f t="shared" si="31"/>
        <v/>
      </c>
    </row>
    <row r="710" spans="1:11" x14ac:dyDescent="0.2">
      <c r="A710" s="36">
        <v>507</v>
      </c>
      <c r="B710" s="37" t="str">
        <f t="shared" si="30"/>
        <v>IN-507</v>
      </c>
      <c r="E710" s="37" t="str">
        <f t="shared" ref="E710:E773" si="32">IF(AND(C710="",D710="",F710=""),"",IF(AND(D710="",F710=""),C710,
IF(F710="",C710&amp;" - "&amp;D710,
IF(D710="",C710&amp;" - "&amp;F710,C710&amp;" - "&amp;D710&amp;" - "&amp;F710))))</f>
        <v/>
      </c>
      <c r="K710" s="38" t="str">
        <f t="shared" si="31"/>
        <v/>
      </c>
    </row>
    <row r="711" spans="1:11" x14ac:dyDescent="0.2">
      <c r="A711" s="36">
        <v>508</v>
      </c>
      <c r="B711" s="37" t="str">
        <f t="shared" si="30"/>
        <v>IN-508</v>
      </c>
      <c r="E711" s="37" t="str">
        <f t="shared" si="32"/>
        <v/>
      </c>
      <c r="K711" s="38" t="str">
        <f t="shared" si="31"/>
        <v/>
      </c>
    </row>
    <row r="712" spans="1:11" x14ac:dyDescent="0.2">
      <c r="A712" s="36">
        <v>509</v>
      </c>
      <c r="B712" s="37" t="str">
        <f t="shared" si="30"/>
        <v>IN-509</v>
      </c>
      <c r="E712" s="37" t="str">
        <f t="shared" si="32"/>
        <v/>
      </c>
      <c r="K712" s="38" t="str">
        <f t="shared" si="31"/>
        <v/>
      </c>
    </row>
    <row r="713" spans="1:11" x14ac:dyDescent="0.2">
      <c r="A713" s="36">
        <v>510</v>
      </c>
      <c r="B713" s="37" t="str">
        <f t="shared" si="30"/>
        <v>IN-510</v>
      </c>
      <c r="E713" s="37" t="str">
        <f t="shared" si="32"/>
        <v/>
      </c>
      <c r="K713" s="38" t="str">
        <f t="shared" si="31"/>
        <v/>
      </c>
    </row>
    <row r="714" spans="1:11" x14ac:dyDescent="0.2">
      <c r="A714" s="36">
        <v>511</v>
      </c>
      <c r="B714" s="37" t="str">
        <f t="shared" si="30"/>
        <v>IN-511</v>
      </c>
      <c r="E714" s="37" t="str">
        <f t="shared" si="32"/>
        <v/>
      </c>
      <c r="K714" s="38" t="str">
        <f t="shared" si="31"/>
        <v/>
      </c>
    </row>
    <row r="715" spans="1:11" x14ac:dyDescent="0.2">
      <c r="A715" s="36">
        <v>512</v>
      </c>
      <c r="B715" s="37" t="str">
        <f t="shared" si="30"/>
        <v>IN-512</v>
      </c>
      <c r="E715" s="37" t="str">
        <f t="shared" si="32"/>
        <v/>
      </c>
      <c r="K715" s="38" t="str">
        <f t="shared" si="31"/>
        <v/>
      </c>
    </row>
    <row r="716" spans="1:11" x14ac:dyDescent="0.2">
      <c r="A716" s="36">
        <v>513</v>
      </c>
      <c r="B716" s="37" t="str">
        <f t="shared" si="30"/>
        <v>IN-513</v>
      </c>
      <c r="E716" s="37" t="str">
        <f t="shared" si="32"/>
        <v/>
      </c>
      <c r="K716" s="38" t="str">
        <f t="shared" si="31"/>
        <v/>
      </c>
    </row>
    <row r="717" spans="1:11" x14ac:dyDescent="0.2">
      <c r="A717" s="36">
        <v>514</v>
      </c>
      <c r="B717" s="37" t="str">
        <f t="shared" ref="B717:B780" si="33">"IN-"&amp;A717</f>
        <v>IN-514</v>
      </c>
      <c r="E717" s="37" t="str">
        <f t="shared" si="32"/>
        <v/>
      </c>
      <c r="K717" s="38" t="str">
        <f t="shared" si="31"/>
        <v/>
      </c>
    </row>
    <row r="718" spans="1:11" x14ac:dyDescent="0.2">
      <c r="A718" s="36">
        <v>515</v>
      </c>
      <c r="B718" s="37" t="str">
        <f t="shared" si="33"/>
        <v>IN-515</v>
      </c>
      <c r="E718" s="37" t="str">
        <f t="shared" si="32"/>
        <v/>
      </c>
      <c r="K718" s="38" t="str">
        <f t="shared" si="31"/>
        <v/>
      </c>
    </row>
    <row r="719" spans="1:11" x14ac:dyDescent="0.2">
      <c r="A719" s="36">
        <v>516</v>
      </c>
      <c r="B719" s="37" t="str">
        <f t="shared" si="33"/>
        <v>IN-516</v>
      </c>
      <c r="E719" s="37" t="str">
        <f t="shared" si="32"/>
        <v/>
      </c>
      <c r="K719" s="38" t="str">
        <f t="shared" si="31"/>
        <v/>
      </c>
    </row>
    <row r="720" spans="1:11" x14ac:dyDescent="0.2">
      <c r="A720" s="36">
        <v>517</v>
      </c>
      <c r="B720" s="37" t="str">
        <f t="shared" si="33"/>
        <v>IN-517</v>
      </c>
      <c r="E720" s="37" t="str">
        <f t="shared" si="32"/>
        <v/>
      </c>
      <c r="K720" s="38" t="str">
        <f t="shared" si="31"/>
        <v/>
      </c>
    </row>
    <row r="721" spans="1:11" x14ac:dyDescent="0.2">
      <c r="A721" s="36">
        <v>518</v>
      </c>
      <c r="B721" s="37" t="str">
        <f t="shared" si="33"/>
        <v>IN-518</v>
      </c>
      <c r="E721" s="37" t="str">
        <f t="shared" si="32"/>
        <v/>
      </c>
      <c r="K721" s="38" t="str">
        <f t="shared" si="31"/>
        <v/>
      </c>
    </row>
    <row r="722" spans="1:11" x14ac:dyDescent="0.2">
      <c r="A722" s="36">
        <v>519</v>
      </c>
      <c r="B722" s="37" t="str">
        <f t="shared" si="33"/>
        <v>IN-519</v>
      </c>
      <c r="E722" s="37" t="str">
        <f t="shared" si="32"/>
        <v/>
      </c>
      <c r="K722" s="38" t="str">
        <f t="shared" si="31"/>
        <v/>
      </c>
    </row>
    <row r="723" spans="1:11" x14ac:dyDescent="0.2">
      <c r="A723" s="36">
        <v>520</v>
      </c>
      <c r="B723" s="37" t="str">
        <f t="shared" si="33"/>
        <v>IN-520</v>
      </c>
      <c r="E723" s="37" t="str">
        <f t="shared" si="32"/>
        <v/>
      </c>
      <c r="K723" s="38" t="str">
        <f t="shared" si="31"/>
        <v/>
      </c>
    </row>
    <row r="724" spans="1:11" x14ac:dyDescent="0.2">
      <c r="A724" s="36">
        <v>521</v>
      </c>
      <c r="B724" s="37" t="str">
        <f t="shared" si="33"/>
        <v>IN-521</v>
      </c>
      <c r="E724" s="37" t="str">
        <f t="shared" si="32"/>
        <v/>
      </c>
      <c r="K724" s="38" t="str">
        <f t="shared" si="31"/>
        <v/>
      </c>
    </row>
    <row r="725" spans="1:11" x14ac:dyDescent="0.2">
      <c r="A725" s="36">
        <v>522</v>
      </c>
      <c r="B725" s="37" t="str">
        <f t="shared" si="33"/>
        <v>IN-522</v>
      </c>
      <c r="E725" s="37" t="str">
        <f t="shared" si="32"/>
        <v/>
      </c>
      <c r="K725" s="38" t="str">
        <f t="shared" si="31"/>
        <v/>
      </c>
    </row>
    <row r="726" spans="1:11" x14ac:dyDescent="0.2">
      <c r="A726" s="36">
        <v>523</v>
      </c>
      <c r="B726" s="37" t="str">
        <f t="shared" si="33"/>
        <v>IN-523</v>
      </c>
      <c r="E726" s="37" t="str">
        <f t="shared" si="32"/>
        <v/>
      </c>
      <c r="K726" s="38" t="str">
        <f t="shared" si="31"/>
        <v/>
      </c>
    </row>
    <row r="727" spans="1:11" x14ac:dyDescent="0.2">
      <c r="A727" s="36">
        <v>524</v>
      </c>
      <c r="B727" s="37" t="str">
        <f t="shared" si="33"/>
        <v>IN-524</v>
      </c>
      <c r="E727" s="37" t="str">
        <f t="shared" si="32"/>
        <v/>
      </c>
      <c r="K727" s="38" t="str">
        <f t="shared" si="31"/>
        <v/>
      </c>
    </row>
    <row r="728" spans="1:11" x14ac:dyDescent="0.2">
      <c r="A728" s="36">
        <v>525</v>
      </c>
      <c r="B728" s="37" t="str">
        <f t="shared" si="33"/>
        <v>IN-525</v>
      </c>
      <c r="E728" s="37" t="str">
        <f t="shared" si="32"/>
        <v/>
      </c>
      <c r="K728" s="38" t="str">
        <f t="shared" si="31"/>
        <v/>
      </c>
    </row>
    <row r="729" spans="1:11" x14ac:dyDescent="0.2">
      <c r="A729" s="36">
        <v>526</v>
      </c>
      <c r="B729" s="37" t="str">
        <f t="shared" si="33"/>
        <v>IN-526</v>
      </c>
      <c r="E729" s="37" t="str">
        <f t="shared" si="32"/>
        <v/>
      </c>
      <c r="K729" s="38" t="str">
        <f t="shared" si="31"/>
        <v/>
      </c>
    </row>
    <row r="730" spans="1:11" x14ac:dyDescent="0.2">
      <c r="A730" s="36">
        <v>527</v>
      </c>
      <c r="B730" s="37" t="str">
        <f t="shared" si="33"/>
        <v>IN-527</v>
      </c>
      <c r="E730" s="37" t="str">
        <f t="shared" si="32"/>
        <v/>
      </c>
      <c r="K730" s="38" t="str">
        <f t="shared" si="31"/>
        <v/>
      </c>
    </row>
    <row r="731" spans="1:11" x14ac:dyDescent="0.2">
      <c r="A731" s="36">
        <v>528</v>
      </c>
      <c r="B731" s="37" t="str">
        <f t="shared" si="33"/>
        <v>IN-528</v>
      </c>
      <c r="E731" s="37" t="str">
        <f t="shared" si="32"/>
        <v/>
      </c>
      <c r="K731" s="38" t="str">
        <f t="shared" si="31"/>
        <v/>
      </c>
    </row>
    <row r="732" spans="1:11" x14ac:dyDescent="0.2">
      <c r="A732" s="36">
        <v>529</v>
      </c>
      <c r="B732" s="37" t="str">
        <f t="shared" si="33"/>
        <v>IN-529</v>
      </c>
      <c r="E732" s="37" t="str">
        <f t="shared" si="32"/>
        <v/>
      </c>
      <c r="K732" s="38" t="str">
        <f t="shared" si="31"/>
        <v/>
      </c>
    </row>
    <row r="733" spans="1:11" x14ac:dyDescent="0.2">
      <c r="A733" s="36">
        <v>530</v>
      </c>
      <c r="B733" s="37" t="str">
        <f t="shared" si="33"/>
        <v>IN-530</v>
      </c>
      <c r="E733" s="37" t="str">
        <f t="shared" si="32"/>
        <v/>
      </c>
      <c r="K733" s="38" t="str">
        <f t="shared" si="31"/>
        <v/>
      </c>
    </row>
    <row r="734" spans="1:11" x14ac:dyDescent="0.2">
      <c r="A734" s="36">
        <v>531</v>
      </c>
      <c r="B734" s="37" t="str">
        <f t="shared" si="33"/>
        <v>IN-531</v>
      </c>
      <c r="E734" s="37" t="str">
        <f t="shared" si="32"/>
        <v/>
      </c>
      <c r="K734" s="38" t="str">
        <f t="shared" ref="K734:K797" si="34">IF(H734="","",J734/H734)</f>
        <v/>
      </c>
    </row>
    <row r="735" spans="1:11" x14ac:dyDescent="0.2">
      <c r="A735" s="36">
        <v>532</v>
      </c>
      <c r="B735" s="37" t="str">
        <f t="shared" si="33"/>
        <v>IN-532</v>
      </c>
      <c r="E735" s="37" t="str">
        <f t="shared" si="32"/>
        <v/>
      </c>
      <c r="K735" s="38" t="str">
        <f t="shared" si="34"/>
        <v/>
      </c>
    </row>
    <row r="736" spans="1:11" x14ac:dyDescent="0.2">
      <c r="A736" s="36">
        <v>533</v>
      </c>
      <c r="B736" s="37" t="str">
        <f t="shared" si="33"/>
        <v>IN-533</v>
      </c>
      <c r="E736" s="37" t="str">
        <f t="shared" si="32"/>
        <v/>
      </c>
      <c r="K736" s="38" t="str">
        <f t="shared" si="34"/>
        <v/>
      </c>
    </row>
    <row r="737" spans="1:11" x14ac:dyDescent="0.2">
      <c r="A737" s="36">
        <v>534</v>
      </c>
      <c r="B737" s="37" t="str">
        <f t="shared" si="33"/>
        <v>IN-534</v>
      </c>
      <c r="E737" s="37" t="str">
        <f t="shared" si="32"/>
        <v/>
      </c>
      <c r="K737" s="38" t="str">
        <f t="shared" si="34"/>
        <v/>
      </c>
    </row>
    <row r="738" spans="1:11" x14ac:dyDescent="0.2">
      <c r="A738" s="36">
        <v>535</v>
      </c>
      <c r="B738" s="37" t="str">
        <f t="shared" si="33"/>
        <v>IN-535</v>
      </c>
      <c r="E738" s="37" t="str">
        <f t="shared" si="32"/>
        <v/>
      </c>
      <c r="K738" s="38" t="str">
        <f t="shared" si="34"/>
        <v/>
      </c>
    </row>
    <row r="739" spans="1:11" x14ac:dyDescent="0.2">
      <c r="A739" s="36">
        <v>536</v>
      </c>
      <c r="B739" s="37" t="str">
        <f t="shared" si="33"/>
        <v>IN-536</v>
      </c>
      <c r="E739" s="37" t="str">
        <f t="shared" si="32"/>
        <v/>
      </c>
      <c r="K739" s="38" t="str">
        <f t="shared" si="34"/>
        <v/>
      </c>
    </row>
    <row r="740" spans="1:11" x14ac:dyDescent="0.2">
      <c r="A740" s="36">
        <v>537</v>
      </c>
      <c r="B740" s="37" t="str">
        <f t="shared" si="33"/>
        <v>IN-537</v>
      </c>
      <c r="E740" s="37" t="str">
        <f t="shared" si="32"/>
        <v/>
      </c>
      <c r="K740" s="38" t="str">
        <f t="shared" si="34"/>
        <v/>
      </c>
    </row>
    <row r="741" spans="1:11" x14ac:dyDescent="0.2">
      <c r="A741" s="36">
        <v>538</v>
      </c>
      <c r="B741" s="37" t="str">
        <f t="shared" si="33"/>
        <v>IN-538</v>
      </c>
      <c r="E741" s="37" t="str">
        <f t="shared" si="32"/>
        <v/>
      </c>
      <c r="K741" s="38" t="str">
        <f t="shared" si="34"/>
        <v/>
      </c>
    </row>
    <row r="742" spans="1:11" x14ac:dyDescent="0.2">
      <c r="A742" s="36">
        <v>539</v>
      </c>
      <c r="B742" s="37" t="str">
        <f t="shared" si="33"/>
        <v>IN-539</v>
      </c>
      <c r="E742" s="37" t="str">
        <f t="shared" si="32"/>
        <v/>
      </c>
      <c r="K742" s="38" t="str">
        <f t="shared" si="34"/>
        <v/>
      </c>
    </row>
    <row r="743" spans="1:11" x14ac:dyDescent="0.2">
      <c r="A743" s="36">
        <v>540</v>
      </c>
      <c r="B743" s="37" t="str">
        <f t="shared" si="33"/>
        <v>IN-540</v>
      </c>
      <c r="E743" s="37" t="str">
        <f t="shared" si="32"/>
        <v/>
      </c>
      <c r="K743" s="38" t="str">
        <f t="shared" si="34"/>
        <v/>
      </c>
    </row>
    <row r="744" spans="1:11" x14ac:dyDescent="0.2">
      <c r="A744" s="36">
        <v>541</v>
      </c>
      <c r="B744" s="37" t="str">
        <f t="shared" si="33"/>
        <v>IN-541</v>
      </c>
      <c r="E744" s="37" t="str">
        <f t="shared" si="32"/>
        <v/>
      </c>
      <c r="K744" s="38" t="str">
        <f t="shared" si="34"/>
        <v/>
      </c>
    </row>
    <row r="745" spans="1:11" x14ac:dyDescent="0.2">
      <c r="A745" s="36">
        <v>542</v>
      </c>
      <c r="B745" s="37" t="str">
        <f t="shared" si="33"/>
        <v>IN-542</v>
      </c>
      <c r="E745" s="37" t="str">
        <f t="shared" si="32"/>
        <v/>
      </c>
      <c r="K745" s="38" t="str">
        <f t="shared" si="34"/>
        <v/>
      </c>
    </row>
    <row r="746" spans="1:11" x14ac:dyDescent="0.2">
      <c r="A746" s="36">
        <v>543</v>
      </c>
      <c r="B746" s="37" t="str">
        <f t="shared" si="33"/>
        <v>IN-543</v>
      </c>
      <c r="E746" s="37" t="str">
        <f t="shared" si="32"/>
        <v/>
      </c>
      <c r="K746" s="38" t="str">
        <f t="shared" si="34"/>
        <v/>
      </c>
    </row>
    <row r="747" spans="1:11" x14ac:dyDescent="0.2">
      <c r="A747" s="36">
        <v>544</v>
      </c>
      <c r="B747" s="37" t="str">
        <f t="shared" si="33"/>
        <v>IN-544</v>
      </c>
      <c r="E747" s="37" t="str">
        <f t="shared" si="32"/>
        <v/>
      </c>
      <c r="K747" s="38" t="str">
        <f t="shared" si="34"/>
        <v/>
      </c>
    </row>
    <row r="748" spans="1:11" x14ac:dyDescent="0.2">
      <c r="A748" s="36">
        <v>545</v>
      </c>
      <c r="B748" s="37" t="str">
        <f t="shared" si="33"/>
        <v>IN-545</v>
      </c>
      <c r="E748" s="37" t="str">
        <f t="shared" si="32"/>
        <v/>
      </c>
      <c r="K748" s="38" t="str">
        <f t="shared" si="34"/>
        <v/>
      </c>
    </row>
    <row r="749" spans="1:11" x14ac:dyDescent="0.2">
      <c r="A749" s="36">
        <v>546</v>
      </c>
      <c r="B749" s="37" t="str">
        <f t="shared" si="33"/>
        <v>IN-546</v>
      </c>
      <c r="E749" s="37" t="str">
        <f t="shared" si="32"/>
        <v/>
      </c>
      <c r="K749" s="38" t="str">
        <f t="shared" si="34"/>
        <v/>
      </c>
    </row>
    <row r="750" spans="1:11" x14ac:dyDescent="0.2">
      <c r="A750" s="36">
        <v>547</v>
      </c>
      <c r="B750" s="37" t="str">
        <f t="shared" si="33"/>
        <v>IN-547</v>
      </c>
      <c r="E750" s="37" t="str">
        <f t="shared" si="32"/>
        <v/>
      </c>
      <c r="K750" s="38" t="str">
        <f t="shared" si="34"/>
        <v/>
      </c>
    </row>
    <row r="751" spans="1:11" x14ac:dyDescent="0.2">
      <c r="A751" s="36">
        <v>548</v>
      </c>
      <c r="B751" s="37" t="str">
        <f t="shared" si="33"/>
        <v>IN-548</v>
      </c>
      <c r="E751" s="37" t="str">
        <f t="shared" si="32"/>
        <v/>
      </c>
      <c r="K751" s="38" t="str">
        <f t="shared" si="34"/>
        <v/>
      </c>
    </row>
    <row r="752" spans="1:11" x14ac:dyDescent="0.2">
      <c r="A752" s="36">
        <v>549</v>
      </c>
      <c r="B752" s="37" t="str">
        <f t="shared" si="33"/>
        <v>IN-549</v>
      </c>
      <c r="E752" s="37" t="str">
        <f t="shared" si="32"/>
        <v/>
      </c>
      <c r="K752" s="38" t="str">
        <f t="shared" si="34"/>
        <v/>
      </c>
    </row>
    <row r="753" spans="1:11" x14ac:dyDescent="0.2">
      <c r="A753" s="36">
        <v>550</v>
      </c>
      <c r="B753" s="37" t="str">
        <f t="shared" si="33"/>
        <v>IN-550</v>
      </c>
      <c r="E753" s="37" t="str">
        <f t="shared" si="32"/>
        <v/>
      </c>
      <c r="K753" s="38" t="str">
        <f t="shared" si="34"/>
        <v/>
      </c>
    </row>
    <row r="754" spans="1:11" x14ac:dyDescent="0.2">
      <c r="A754" s="36">
        <v>551</v>
      </c>
      <c r="B754" s="37" t="str">
        <f t="shared" si="33"/>
        <v>IN-551</v>
      </c>
      <c r="E754" s="37" t="str">
        <f t="shared" si="32"/>
        <v/>
      </c>
      <c r="K754" s="38" t="str">
        <f t="shared" si="34"/>
        <v/>
      </c>
    </row>
    <row r="755" spans="1:11" x14ac:dyDescent="0.2">
      <c r="A755" s="36">
        <v>552</v>
      </c>
      <c r="B755" s="37" t="str">
        <f t="shared" si="33"/>
        <v>IN-552</v>
      </c>
      <c r="E755" s="37" t="str">
        <f t="shared" si="32"/>
        <v/>
      </c>
      <c r="K755" s="38" t="str">
        <f t="shared" si="34"/>
        <v/>
      </c>
    </row>
    <row r="756" spans="1:11" x14ac:dyDescent="0.2">
      <c r="A756" s="36">
        <v>553</v>
      </c>
      <c r="B756" s="37" t="str">
        <f t="shared" si="33"/>
        <v>IN-553</v>
      </c>
      <c r="E756" s="37" t="str">
        <f t="shared" si="32"/>
        <v/>
      </c>
      <c r="K756" s="38" t="str">
        <f t="shared" si="34"/>
        <v/>
      </c>
    </row>
    <row r="757" spans="1:11" x14ac:dyDescent="0.2">
      <c r="A757" s="36">
        <v>554</v>
      </c>
      <c r="B757" s="37" t="str">
        <f t="shared" si="33"/>
        <v>IN-554</v>
      </c>
      <c r="E757" s="37" t="str">
        <f t="shared" si="32"/>
        <v/>
      </c>
      <c r="K757" s="38" t="str">
        <f t="shared" si="34"/>
        <v/>
      </c>
    </row>
    <row r="758" spans="1:11" x14ac:dyDescent="0.2">
      <c r="A758" s="36">
        <v>555</v>
      </c>
      <c r="B758" s="37" t="str">
        <f t="shared" si="33"/>
        <v>IN-555</v>
      </c>
      <c r="E758" s="37" t="str">
        <f t="shared" si="32"/>
        <v/>
      </c>
      <c r="K758" s="38" t="str">
        <f t="shared" si="34"/>
        <v/>
      </c>
    </row>
    <row r="759" spans="1:11" x14ac:dyDescent="0.2">
      <c r="A759" s="36">
        <v>556</v>
      </c>
      <c r="B759" s="37" t="str">
        <f t="shared" si="33"/>
        <v>IN-556</v>
      </c>
      <c r="E759" s="37" t="str">
        <f t="shared" si="32"/>
        <v/>
      </c>
      <c r="K759" s="38" t="str">
        <f t="shared" si="34"/>
        <v/>
      </c>
    </row>
    <row r="760" spans="1:11" x14ac:dyDescent="0.2">
      <c r="A760" s="36">
        <v>557</v>
      </c>
      <c r="B760" s="37" t="str">
        <f t="shared" si="33"/>
        <v>IN-557</v>
      </c>
      <c r="E760" s="37" t="str">
        <f t="shared" si="32"/>
        <v/>
      </c>
      <c r="K760" s="38" t="str">
        <f t="shared" si="34"/>
        <v/>
      </c>
    </row>
    <row r="761" spans="1:11" x14ac:dyDescent="0.2">
      <c r="A761" s="36">
        <v>558</v>
      </c>
      <c r="B761" s="37" t="str">
        <f t="shared" si="33"/>
        <v>IN-558</v>
      </c>
      <c r="E761" s="37" t="str">
        <f t="shared" si="32"/>
        <v/>
      </c>
      <c r="K761" s="38" t="str">
        <f t="shared" si="34"/>
        <v/>
      </c>
    </row>
    <row r="762" spans="1:11" x14ac:dyDescent="0.2">
      <c r="A762" s="36">
        <v>559</v>
      </c>
      <c r="B762" s="37" t="str">
        <f t="shared" si="33"/>
        <v>IN-559</v>
      </c>
      <c r="E762" s="37" t="str">
        <f t="shared" si="32"/>
        <v/>
      </c>
      <c r="K762" s="38" t="str">
        <f t="shared" si="34"/>
        <v/>
      </c>
    </row>
    <row r="763" spans="1:11" x14ac:dyDescent="0.2">
      <c r="A763" s="36">
        <v>560</v>
      </c>
      <c r="B763" s="37" t="str">
        <f t="shared" si="33"/>
        <v>IN-560</v>
      </c>
      <c r="E763" s="37" t="str">
        <f t="shared" si="32"/>
        <v/>
      </c>
      <c r="K763" s="38" t="str">
        <f t="shared" si="34"/>
        <v/>
      </c>
    </row>
    <row r="764" spans="1:11" x14ac:dyDescent="0.2">
      <c r="A764" s="36">
        <v>561</v>
      </c>
      <c r="B764" s="37" t="str">
        <f t="shared" si="33"/>
        <v>IN-561</v>
      </c>
      <c r="E764" s="37" t="str">
        <f t="shared" si="32"/>
        <v/>
      </c>
      <c r="K764" s="38" t="str">
        <f t="shared" si="34"/>
        <v/>
      </c>
    </row>
    <row r="765" spans="1:11" x14ac:dyDescent="0.2">
      <c r="A765" s="36">
        <v>562</v>
      </c>
      <c r="B765" s="37" t="str">
        <f t="shared" si="33"/>
        <v>IN-562</v>
      </c>
      <c r="E765" s="37" t="str">
        <f t="shared" si="32"/>
        <v/>
      </c>
      <c r="K765" s="38" t="str">
        <f t="shared" si="34"/>
        <v/>
      </c>
    </row>
    <row r="766" spans="1:11" x14ac:dyDescent="0.2">
      <c r="A766" s="36">
        <v>563</v>
      </c>
      <c r="B766" s="37" t="str">
        <f t="shared" si="33"/>
        <v>IN-563</v>
      </c>
      <c r="E766" s="37" t="str">
        <f t="shared" si="32"/>
        <v/>
      </c>
      <c r="K766" s="38" t="str">
        <f t="shared" si="34"/>
        <v/>
      </c>
    </row>
    <row r="767" spans="1:11" x14ac:dyDescent="0.2">
      <c r="A767" s="36">
        <v>564</v>
      </c>
      <c r="B767" s="37" t="str">
        <f t="shared" si="33"/>
        <v>IN-564</v>
      </c>
      <c r="E767" s="37" t="str">
        <f t="shared" si="32"/>
        <v/>
      </c>
      <c r="K767" s="38" t="str">
        <f t="shared" si="34"/>
        <v/>
      </c>
    </row>
    <row r="768" spans="1:11" x14ac:dyDescent="0.2">
      <c r="A768" s="36">
        <v>565</v>
      </c>
      <c r="B768" s="37" t="str">
        <f t="shared" si="33"/>
        <v>IN-565</v>
      </c>
      <c r="E768" s="37" t="str">
        <f t="shared" si="32"/>
        <v/>
      </c>
      <c r="K768" s="38" t="str">
        <f t="shared" si="34"/>
        <v/>
      </c>
    </row>
    <row r="769" spans="1:11" x14ac:dyDescent="0.2">
      <c r="A769" s="36">
        <v>566</v>
      </c>
      <c r="B769" s="37" t="str">
        <f t="shared" si="33"/>
        <v>IN-566</v>
      </c>
      <c r="E769" s="37" t="str">
        <f t="shared" si="32"/>
        <v/>
      </c>
      <c r="K769" s="38" t="str">
        <f t="shared" si="34"/>
        <v/>
      </c>
    </row>
    <row r="770" spans="1:11" x14ac:dyDescent="0.2">
      <c r="A770" s="36">
        <v>567</v>
      </c>
      <c r="B770" s="37" t="str">
        <f t="shared" si="33"/>
        <v>IN-567</v>
      </c>
      <c r="E770" s="37" t="str">
        <f t="shared" si="32"/>
        <v/>
      </c>
      <c r="K770" s="38" t="str">
        <f t="shared" si="34"/>
        <v/>
      </c>
    </row>
    <row r="771" spans="1:11" x14ac:dyDescent="0.2">
      <c r="A771" s="36">
        <v>568</v>
      </c>
      <c r="B771" s="37" t="str">
        <f t="shared" si="33"/>
        <v>IN-568</v>
      </c>
      <c r="E771" s="37" t="str">
        <f t="shared" si="32"/>
        <v/>
      </c>
      <c r="K771" s="38" t="str">
        <f t="shared" si="34"/>
        <v/>
      </c>
    </row>
    <row r="772" spans="1:11" x14ac:dyDescent="0.2">
      <c r="A772" s="36">
        <v>569</v>
      </c>
      <c r="B772" s="37" t="str">
        <f t="shared" si="33"/>
        <v>IN-569</v>
      </c>
      <c r="E772" s="37" t="str">
        <f t="shared" si="32"/>
        <v/>
      </c>
      <c r="K772" s="38" t="str">
        <f t="shared" si="34"/>
        <v/>
      </c>
    </row>
    <row r="773" spans="1:11" x14ac:dyDescent="0.2">
      <c r="A773" s="36">
        <v>570</v>
      </c>
      <c r="B773" s="37" t="str">
        <f t="shared" si="33"/>
        <v>IN-570</v>
      </c>
      <c r="E773" s="37" t="str">
        <f t="shared" si="32"/>
        <v/>
      </c>
      <c r="K773" s="38" t="str">
        <f t="shared" si="34"/>
        <v/>
      </c>
    </row>
    <row r="774" spans="1:11" x14ac:dyDescent="0.2">
      <c r="A774" s="36">
        <v>571</v>
      </c>
      <c r="B774" s="37" t="str">
        <f t="shared" si="33"/>
        <v>IN-571</v>
      </c>
      <c r="E774" s="37" t="str">
        <f t="shared" ref="E774:E821" si="35">IF(AND(C774="",D774="",F774=""),"",IF(AND(D774="",F774=""),C774,
IF(F774="",C774&amp;" - "&amp;D774,
IF(D774="",C774&amp;" - "&amp;F774,C774&amp;" - "&amp;D774&amp;" - "&amp;F774))))</f>
        <v/>
      </c>
      <c r="K774" s="38" t="str">
        <f t="shared" si="34"/>
        <v/>
      </c>
    </row>
    <row r="775" spans="1:11" x14ac:dyDescent="0.2">
      <c r="A775" s="36">
        <v>572</v>
      </c>
      <c r="B775" s="37" t="str">
        <f t="shared" si="33"/>
        <v>IN-572</v>
      </c>
      <c r="E775" s="37" t="str">
        <f t="shared" si="35"/>
        <v/>
      </c>
      <c r="K775" s="38" t="str">
        <f t="shared" si="34"/>
        <v/>
      </c>
    </row>
    <row r="776" spans="1:11" x14ac:dyDescent="0.2">
      <c r="A776" s="36">
        <v>573</v>
      </c>
      <c r="B776" s="37" t="str">
        <f t="shared" si="33"/>
        <v>IN-573</v>
      </c>
      <c r="E776" s="37" t="str">
        <f t="shared" si="35"/>
        <v/>
      </c>
      <c r="K776" s="38" t="str">
        <f t="shared" si="34"/>
        <v/>
      </c>
    </row>
    <row r="777" spans="1:11" x14ac:dyDescent="0.2">
      <c r="A777" s="36">
        <v>574</v>
      </c>
      <c r="B777" s="37" t="str">
        <f t="shared" si="33"/>
        <v>IN-574</v>
      </c>
      <c r="E777" s="37" t="str">
        <f t="shared" si="35"/>
        <v/>
      </c>
      <c r="K777" s="38" t="str">
        <f t="shared" si="34"/>
        <v/>
      </c>
    </row>
    <row r="778" spans="1:11" x14ac:dyDescent="0.2">
      <c r="A778" s="36">
        <v>575</v>
      </c>
      <c r="B778" s="37" t="str">
        <f t="shared" si="33"/>
        <v>IN-575</v>
      </c>
      <c r="E778" s="37" t="str">
        <f t="shared" si="35"/>
        <v/>
      </c>
      <c r="K778" s="38" t="str">
        <f t="shared" si="34"/>
        <v/>
      </c>
    </row>
    <row r="779" spans="1:11" x14ac:dyDescent="0.2">
      <c r="A779" s="36">
        <v>576</v>
      </c>
      <c r="B779" s="37" t="str">
        <f t="shared" si="33"/>
        <v>IN-576</v>
      </c>
      <c r="E779" s="37" t="str">
        <f t="shared" si="35"/>
        <v/>
      </c>
      <c r="K779" s="38" t="str">
        <f t="shared" si="34"/>
        <v/>
      </c>
    </row>
    <row r="780" spans="1:11" x14ac:dyDescent="0.2">
      <c r="A780" s="36">
        <v>577</v>
      </c>
      <c r="B780" s="37" t="str">
        <f t="shared" si="33"/>
        <v>IN-577</v>
      </c>
      <c r="E780" s="37" t="str">
        <f t="shared" si="35"/>
        <v/>
      </c>
      <c r="K780" s="38" t="str">
        <f t="shared" si="34"/>
        <v/>
      </c>
    </row>
    <row r="781" spans="1:11" x14ac:dyDescent="0.2">
      <c r="A781" s="36">
        <v>578</v>
      </c>
      <c r="B781" s="37" t="str">
        <f t="shared" ref="B781:B844" si="36">"IN-"&amp;A781</f>
        <v>IN-578</v>
      </c>
      <c r="E781" s="37" t="str">
        <f t="shared" si="35"/>
        <v/>
      </c>
      <c r="K781" s="38" t="str">
        <f t="shared" si="34"/>
        <v/>
      </c>
    </row>
    <row r="782" spans="1:11" x14ac:dyDescent="0.2">
      <c r="A782" s="36">
        <v>579</v>
      </c>
      <c r="B782" s="37" t="str">
        <f t="shared" si="36"/>
        <v>IN-579</v>
      </c>
      <c r="E782" s="37" t="str">
        <f t="shared" si="35"/>
        <v/>
      </c>
      <c r="K782" s="38" t="str">
        <f t="shared" si="34"/>
        <v/>
      </c>
    </row>
    <row r="783" spans="1:11" x14ac:dyDescent="0.2">
      <c r="A783" s="36">
        <v>580</v>
      </c>
      <c r="B783" s="37" t="str">
        <f t="shared" si="36"/>
        <v>IN-580</v>
      </c>
      <c r="E783" s="37" t="str">
        <f t="shared" si="35"/>
        <v/>
      </c>
      <c r="K783" s="38" t="str">
        <f t="shared" si="34"/>
        <v/>
      </c>
    </row>
    <row r="784" spans="1:11" x14ac:dyDescent="0.2">
      <c r="A784" s="36">
        <v>581</v>
      </c>
      <c r="B784" s="37" t="str">
        <f t="shared" si="36"/>
        <v>IN-581</v>
      </c>
      <c r="E784" s="37" t="str">
        <f t="shared" si="35"/>
        <v/>
      </c>
      <c r="K784" s="38" t="str">
        <f t="shared" si="34"/>
        <v/>
      </c>
    </row>
    <row r="785" spans="1:11" x14ac:dyDescent="0.2">
      <c r="A785" s="36">
        <v>582</v>
      </c>
      <c r="B785" s="37" t="str">
        <f t="shared" si="36"/>
        <v>IN-582</v>
      </c>
      <c r="E785" s="37" t="str">
        <f t="shared" si="35"/>
        <v/>
      </c>
      <c r="K785" s="38" t="str">
        <f t="shared" si="34"/>
        <v/>
      </c>
    </row>
    <row r="786" spans="1:11" x14ac:dyDescent="0.2">
      <c r="A786" s="36">
        <v>583</v>
      </c>
      <c r="B786" s="37" t="str">
        <f t="shared" si="36"/>
        <v>IN-583</v>
      </c>
      <c r="E786" s="37" t="str">
        <f t="shared" si="35"/>
        <v/>
      </c>
      <c r="K786" s="38" t="str">
        <f t="shared" si="34"/>
        <v/>
      </c>
    </row>
    <row r="787" spans="1:11" x14ac:dyDescent="0.2">
      <c r="A787" s="36">
        <v>584</v>
      </c>
      <c r="B787" s="37" t="str">
        <f t="shared" si="36"/>
        <v>IN-584</v>
      </c>
      <c r="E787" s="37" t="str">
        <f t="shared" si="35"/>
        <v/>
      </c>
      <c r="K787" s="38" t="str">
        <f t="shared" si="34"/>
        <v/>
      </c>
    </row>
    <row r="788" spans="1:11" x14ac:dyDescent="0.2">
      <c r="A788" s="36">
        <v>585</v>
      </c>
      <c r="B788" s="37" t="str">
        <f t="shared" si="36"/>
        <v>IN-585</v>
      </c>
      <c r="E788" s="37" t="str">
        <f t="shared" si="35"/>
        <v/>
      </c>
      <c r="K788" s="38" t="str">
        <f t="shared" si="34"/>
        <v/>
      </c>
    </row>
    <row r="789" spans="1:11" x14ac:dyDescent="0.2">
      <c r="A789" s="36">
        <v>586</v>
      </c>
      <c r="B789" s="37" t="str">
        <f t="shared" si="36"/>
        <v>IN-586</v>
      </c>
      <c r="E789" s="37" t="str">
        <f t="shared" si="35"/>
        <v/>
      </c>
      <c r="K789" s="38" t="str">
        <f t="shared" si="34"/>
        <v/>
      </c>
    </row>
    <row r="790" spans="1:11" x14ac:dyDescent="0.2">
      <c r="A790" s="36">
        <v>587</v>
      </c>
      <c r="B790" s="37" t="str">
        <f t="shared" si="36"/>
        <v>IN-587</v>
      </c>
      <c r="E790" s="37" t="str">
        <f t="shared" si="35"/>
        <v/>
      </c>
      <c r="K790" s="38" t="str">
        <f t="shared" si="34"/>
        <v/>
      </c>
    </row>
    <row r="791" spans="1:11" x14ac:dyDescent="0.2">
      <c r="A791" s="36">
        <v>588</v>
      </c>
      <c r="B791" s="37" t="str">
        <f t="shared" si="36"/>
        <v>IN-588</v>
      </c>
      <c r="E791" s="37" t="str">
        <f t="shared" si="35"/>
        <v/>
      </c>
      <c r="K791" s="38" t="str">
        <f t="shared" si="34"/>
        <v/>
      </c>
    </row>
    <row r="792" spans="1:11" x14ac:dyDescent="0.2">
      <c r="A792" s="36">
        <v>589</v>
      </c>
      <c r="B792" s="37" t="str">
        <f t="shared" si="36"/>
        <v>IN-589</v>
      </c>
      <c r="E792" s="37" t="str">
        <f t="shared" si="35"/>
        <v/>
      </c>
      <c r="K792" s="38" t="str">
        <f t="shared" si="34"/>
        <v/>
      </c>
    </row>
    <row r="793" spans="1:11" x14ac:dyDescent="0.2">
      <c r="A793" s="36">
        <v>590</v>
      </c>
      <c r="B793" s="37" t="str">
        <f t="shared" si="36"/>
        <v>IN-590</v>
      </c>
      <c r="E793" s="37" t="str">
        <f t="shared" si="35"/>
        <v/>
      </c>
      <c r="K793" s="38" t="str">
        <f t="shared" si="34"/>
        <v/>
      </c>
    </row>
    <row r="794" spans="1:11" x14ac:dyDescent="0.2">
      <c r="A794" s="36">
        <v>591</v>
      </c>
      <c r="B794" s="37" t="str">
        <f t="shared" si="36"/>
        <v>IN-591</v>
      </c>
      <c r="E794" s="37" t="str">
        <f t="shared" si="35"/>
        <v/>
      </c>
      <c r="K794" s="38" t="str">
        <f t="shared" si="34"/>
        <v/>
      </c>
    </row>
    <row r="795" spans="1:11" x14ac:dyDescent="0.2">
      <c r="A795" s="36">
        <v>592</v>
      </c>
      <c r="B795" s="37" t="str">
        <f t="shared" si="36"/>
        <v>IN-592</v>
      </c>
      <c r="E795" s="37" t="str">
        <f t="shared" si="35"/>
        <v/>
      </c>
      <c r="K795" s="38" t="str">
        <f t="shared" si="34"/>
        <v/>
      </c>
    </row>
    <row r="796" spans="1:11" x14ac:dyDescent="0.2">
      <c r="A796" s="36">
        <v>593</v>
      </c>
      <c r="B796" s="37" t="str">
        <f t="shared" si="36"/>
        <v>IN-593</v>
      </c>
      <c r="E796" s="37" t="str">
        <f t="shared" si="35"/>
        <v/>
      </c>
      <c r="K796" s="38" t="str">
        <f t="shared" si="34"/>
        <v/>
      </c>
    </row>
    <row r="797" spans="1:11" x14ac:dyDescent="0.2">
      <c r="A797" s="36">
        <v>594</v>
      </c>
      <c r="B797" s="37" t="str">
        <f t="shared" si="36"/>
        <v>IN-594</v>
      </c>
      <c r="E797" s="37" t="str">
        <f t="shared" si="35"/>
        <v/>
      </c>
      <c r="K797" s="38" t="str">
        <f t="shared" si="34"/>
        <v/>
      </c>
    </row>
    <row r="798" spans="1:11" x14ac:dyDescent="0.2">
      <c r="A798" s="36">
        <v>595</v>
      </c>
      <c r="B798" s="37" t="str">
        <f t="shared" si="36"/>
        <v>IN-595</v>
      </c>
      <c r="E798" s="37" t="str">
        <f t="shared" si="35"/>
        <v/>
      </c>
      <c r="K798" s="38" t="str">
        <f t="shared" ref="K798:K821" si="37">IF(H798="","",J798/H798)</f>
        <v/>
      </c>
    </row>
    <row r="799" spans="1:11" x14ac:dyDescent="0.2">
      <c r="A799" s="36">
        <v>596</v>
      </c>
      <c r="B799" s="37" t="str">
        <f t="shared" si="36"/>
        <v>IN-596</v>
      </c>
      <c r="E799" s="37" t="str">
        <f t="shared" si="35"/>
        <v/>
      </c>
      <c r="K799" s="38" t="str">
        <f t="shared" si="37"/>
        <v/>
      </c>
    </row>
    <row r="800" spans="1:11" x14ac:dyDescent="0.2">
      <c r="A800" s="36">
        <v>597</v>
      </c>
      <c r="B800" s="37" t="str">
        <f t="shared" si="36"/>
        <v>IN-597</v>
      </c>
      <c r="E800" s="37" t="str">
        <f t="shared" si="35"/>
        <v/>
      </c>
      <c r="K800" s="38" t="str">
        <f t="shared" si="37"/>
        <v/>
      </c>
    </row>
    <row r="801" spans="1:11" x14ac:dyDescent="0.2">
      <c r="A801" s="36">
        <v>598</v>
      </c>
      <c r="B801" s="37" t="str">
        <f t="shared" si="36"/>
        <v>IN-598</v>
      </c>
      <c r="E801" s="37" t="str">
        <f t="shared" si="35"/>
        <v/>
      </c>
      <c r="K801" s="38" t="str">
        <f t="shared" si="37"/>
        <v/>
      </c>
    </row>
    <row r="802" spans="1:11" x14ac:dyDescent="0.2">
      <c r="A802" s="36">
        <v>599</v>
      </c>
      <c r="B802" s="37" t="str">
        <f t="shared" si="36"/>
        <v>IN-599</v>
      </c>
      <c r="E802" s="37" t="str">
        <f t="shared" si="35"/>
        <v/>
      </c>
      <c r="K802" s="38" t="str">
        <f t="shared" si="37"/>
        <v/>
      </c>
    </row>
    <row r="803" spans="1:11" x14ac:dyDescent="0.2">
      <c r="A803" s="36">
        <v>600</v>
      </c>
      <c r="B803" s="37" t="str">
        <f t="shared" si="36"/>
        <v>IN-600</v>
      </c>
      <c r="E803" s="37" t="str">
        <f t="shared" si="35"/>
        <v/>
      </c>
      <c r="K803" s="38" t="str">
        <f t="shared" si="37"/>
        <v/>
      </c>
    </row>
    <row r="804" spans="1:11" x14ac:dyDescent="0.2">
      <c r="A804" s="36">
        <v>601</v>
      </c>
      <c r="B804" s="37" t="str">
        <f t="shared" si="36"/>
        <v>IN-601</v>
      </c>
      <c r="E804" s="37" t="str">
        <f t="shared" si="35"/>
        <v/>
      </c>
      <c r="K804" s="38" t="str">
        <f t="shared" si="37"/>
        <v/>
      </c>
    </row>
    <row r="805" spans="1:11" x14ac:dyDescent="0.2">
      <c r="A805" s="36">
        <v>602</v>
      </c>
      <c r="B805" s="37" t="str">
        <f t="shared" si="36"/>
        <v>IN-602</v>
      </c>
      <c r="E805" s="37" t="str">
        <f t="shared" si="35"/>
        <v/>
      </c>
      <c r="K805" s="38" t="str">
        <f t="shared" si="37"/>
        <v/>
      </c>
    </row>
    <row r="806" spans="1:11" x14ac:dyDescent="0.2">
      <c r="A806" s="36">
        <v>603</v>
      </c>
      <c r="B806" s="37" t="str">
        <f t="shared" si="36"/>
        <v>IN-603</v>
      </c>
      <c r="E806" s="37" t="str">
        <f t="shared" si="35"/>
        <v/>
      </c>
      <c r="K806" s="38" t="str">
        <f t="shared" si="37"/>
        <v/>
      </c>
    </row>
    <row r="807" spans="1:11" x14ac:dyDescent="0.2">
      <c r="A807" s="36">
        <v>604</v>
      </c>
      <c r="B807" s="37" t="str">
        <f t="shared" si="36"/>
        <v>IN-604</v>
      </c>
      <c r="E807" s="37" t="str">
        <f t="shared" si="35"/>
        <v/>
      </c>
      <c r="K807" s="38" t="str">
        <f t="shared" si="37"/>
        <v/>
      </c>
    </row>
    <row r="808" spans="1:11" x14ac:dyDescent="0.2">
      <c r="A808" s="36">
        <v>605</v>
      </c>
      <c r="B808" s="37" t="str">
        <f t="shared" si="36"/>
        <v>IN-605</v>
      </c>
      <c r="E808" s="37" t="str">
        <f t="shared" si="35"/>
        <v/>
      </c>
      <c r="K808" s="38" t="str">
        <f t="shared" si="37"/>
        <v/>
      </c>
    </row>
    <row r="809" spans="1:11" x14ac:dyDescent="0.2">
      <c r="A809" s="36">
        <v>606</v>
      </c>
      <c r="B809" s="37" t="str">
        <f t="shared" si="36"/>
        <v>IN-606</v>
      </c>
      <c r="E809" s="37" t="str">
        <f t="shared" si="35"/>
        <v/>
      </c>
      <c r="K809" s="38" t="str">
        <f t="shared" si="37"/>
        <v/>
      </c>
    </row>
    <row r="810" spans="1:11" x14ac:dyDescent="0.2">
      <c r="A810" s="36">
        <v>607</v>
      </c>
      <c r="B810" s="37" t="str">
        <f t="shared" si="36"/>
        <v>IN-607</v>
      </c>
      <c r="E810" s="37" t="str">
        <f t="shared" si="35"/>
        <v/>
      </c>
      <c r="K810" s="38" t="str">
        <f t="shared" si="37"/>
        <v/>
      </c>
    </row>
    <row r="811" spans="1:11" x14ac:dyDescent="0.2">
      <c r="A811" s="36">
        <v>608</v>
      </c>
      <c r="B811" s="37" t="str">
        <f t="shared" si="36"/>
        <v>IN-608</v>
      </c>
      <c r="E811" s="37" t="str">
        <f t="shared" si="35"/>
        <v/>
      </c>
      <c r="K811" s="38" t="str">
        <f t="shared" si="37"/>
        <v/>
      </c>
    </row>
    <row r="812" spans="1:11" x14ac:dyDescent="0.2">
      <c r="A812" s="36">
        <v>609</v>
      </c>
      <c r="B812" s="37" t="str">
        <f t="shared" si="36"/>
        <v>IN-609</v>
      </c>
      <c r="E812" s="37" t="str">
        <f t="shared" si="35"/>
        <v/>
      </c>
      <c r="K812" s="38" t="str">
        <f t="shared" si="37"/>
        <v/>
      </c>
    </row>
    <row r="813" spans="1:11" x14ac:dyDescent="0.2">
      <c r="A813" s="36">
        <v>610</v>
      </c>
      <c r="B813" s="37" t="str">
        <f t="shared" si="36"/>
        <v>IN-610</v>
      </c>
      <c r="E813" s="37" t="str">
        <f t="shared" si="35"/>
        <v/>
      </c>
      <c r="K813" s="38" t="str">
        <f t="shared" si="37"/>
        <v/>
      </c>
    </row>
    <row r="814" spans="1:11" x14ac:dyDescent="0.2">
      <c r="A814" s="36">
        <v>611</v>
      </c>
      <c r="B814" s="37" t="str">
        <f t="shared" si="36"/>
        <v>IN-611</v>
      </c>
      <c r="E814" s="37" t="str">
        <f t="shared" si="35"/>
        <v/>
      </c>
      <c r="K814" s="38" t="str">
        <f t="shared" si="37"/>
        <v/>
      </c>
    </row>
    <row r="815" spans="1:11" x14ac:dyDescent="0.2">
      <c r="A815" s="36">
        <v>612</v>
      </c>
      <c r="B815" s="37" t="str">
        <f t="shared" si="36"/>
        <v>IN-612</v>
      </c>
      <c r="E815" s="37" t="str">
        <f t="shared" si="35"/>
        <v/>
      </c>
      <c r="K815" s="38" t="str">
        <f t="shared" si="37"/>
        <v/>
      </c>
    </row>
    <row r="816" spans="1:11" x14ac:dyDescent="0.2">
      <c r="A816" s="36">
        <v>613</v>
      </c>
      <c r="B816" s="37" t="str">
        <f t="shared" si="36"/>
        <v>IN-613</v>
      </c>
      <c r="E816" s="37" t="str">
        <f t="shared" si="35"/>
        <v/>
      </c>
      <c r="K816" s="38" t="str">
        <f t="shared" si="37"/>
        <v/>
      </c>
    </row>
    <row r="817" spans="1:11" x14ac:dyDescent="0.2">
      <c r="A817" s="36">
        <v>614</v>
      </c>
      <c r="B817" s="37" t="str">
        <f t="shared" si="36"/>
        <v>IN-614</v>
      </c>
      <c r="E817" s="37" t="str">
        <f t="shared" si="35"/>
        <v/>
      </c>
      <c r="K817" s="38" t="str">
        <f t="shared" si="37"/>
        <v/>
      </c>
    </row>
    <row r="818" spans="1:11" x14ac:dyDescent="0.2">
      <c r="A818" s="36">
        <v>615</v>
      </c>
      <c r="B818" s="37" t="str">
        <f t="shared" si="36"/>
        <v>IN-615</v>
      </c>
      <c r="E818" s="37" t="str">
        <f t="shared" si="35"/>
        <v/>
      </c>
      <c r="K818" s="38" t="str">
        <f t="shared" si="37"/>
        <v/>
      </c>
    </row>
    <row r="819" spans="1:11" x14ac:dyDescent="0.2">
      <c r="A819" s="36">
        <v>616</v>
      </c>
      <c r="B819" s="37" t="str">
        <f t="shared" si="36"/>
        <v>IN-616</v>
      </c>
      <c r="E819" s="37" t="str">
        <f t="shared" si="35"/>
        <v/>
      </c>
      <c r="K819" s="38" t="str">
        <f t="shared" si="37"/>
        <v/>
      </c>
    </row>
    <row r="820" spans="1:11" x14ac:dyDescent="0.2">
      <c r="A820" s="36">
        <v>617</v>
      </c>
      <c r="B820" s="37" t="str">
        <f t="shared" si="36"/>
        <v>IN-617</v>
      </c>
      <c r="E820" s="37" t="str">
        <f t="shared" si="35"/>
        <v/>
      </c>
      <c r="K820" s="38" t="str">
        <f t="shared" si="37"/>
        <v/>
      </c>
    </row>
    <row r="821" spans="1:11" x14ac:dyDescent="0.2">
      <c r="A821" s="36">
        <v>618</v>
      </c>
      <c r="B821" s="37" t="str">
        <f t="shared" si="36"/>
        <v>IN-618</v>
      </c>
      <c r="E821" s="37" t="str">
        <f t="shared" si="35"/>
        <v/>
      </c>
      <c r="K821" s="38" t="str">
        <f t="shared" si="37"/>
        <v/>
      </c>
    </row>
    <row r="822" spans="1:11" x14ac:dyDescent="0.2">
      <c r="A822" s="36">
        <v>619</v>
      </c>
      <c r="B822" s="37" t="str">
        <f t="shared" si="36"/>
        <v>IN-619</v>
      </c>
      <c r="E822" s="37" t="str">
        <f t="shared" ref="E822:E852" si="38">IF(AND(C822="",D822="",F822=""),"",IF(AND(D822="",F822=""),C822,
IF(F822="",C822&amp;" - "&amp;D822,
IF(D822="",C822&amp;" - "&amp;F822,C822&amp;" - "&amp;D822&amp;" - "&amp;F822))))</f>
        <v/>
      </c>
      <c r="K822" s="38" t="str">
        <f t="shared" ref="K822:K852" si="39">IF(H822="","",J822/H822)</f>
        <v/>
      </c>
    </row>
    <row r="823" spans="1:11" x14ac:dyDescent="0.2">
      <c r="A823" s="36">
        <v>620</v>
      </c>
      <c r="B823" s="37" t="str">
        <f t="shared" si="36"/>
        <v>IN-620</v>
      </c>
      <c r="E823" s="37" t="str">
        <f t="shared" si="38"/>
        <v/>
      </c>
      <c r="K823" s="38" t="str">
        <f t="shared" si="39"/>
        <v/>
      </c>
    </row>
    <row r="824" spans="1:11" x14ac:dyDescent="0.2">
      <c r="A824" s="36">
        <v>621</v>
      </c>
      <c r="B824" s="37" t="str">
        <f t="shared" si="36"/>
        <v>IN-621</v>
      </c>
      <c r="E824" s="37" t="str">
        <f t="shared" si="38"/>
        <v/>
      </c>
      <c r="K824" s="38" t="str">
        <f t="shared" si="39"/>
        <v/>
      </c>
    </row>
    <row r="825" spans="1:11" x14ac:dyDescent="0.2">
      <c r="A825" s="36">
        <v>622</v>
      </c>
      <c r="B825" s="37" t="str">
        <f t="shared" si="36"/>
        <v>IN-622</v>
      </c>
      <c r="E825" s="37" t="str">
        <f t="shared" si="38"/>
        <v/>
      </c>
      <c r="K825" s="38" t="str">
        <f t="shared" si="39"/>
        <v/>
      </c>
    </row>
    <row r="826" spans="1:11" x14ac:dyDescent="0.2">
      <c r="A826" s="36">
        <v>623</v>
      </c>
      <c r="B826" s="37" t="str">
        <f t="shared" si="36"/>
        <v>IN-623</v>
      </c>
      <c r="E826" s="37" t="str">
        <f t="shared" si="38"/>
        <v/>
      </c>
      <c r="K826" s="38" t="str">
        <f t="shared" si="39"/>
        <v/>
      </c>
    </row>
    <row r="827" spans="1:11" x14ac:dyDescent="0.2">
      <c r="A827" s="36">
        <v>624</v>
      </c>
      <c r="B827" s="37" t="str">
        <f t="shared" si="36"/>
        <v>IN-624</v>
      </c>
      <c r="E827" s="37" t="str">
        <f t="shared" si="38"/>
        <v/>
      </c>
      <c r="K827" s="38" t="str">
        <f t="shared" si="39"/>
        <v/>
      </c>
    </row>
    <row r="828" spans="1:11" x14ac:dyDescent="0.2">
      <c r="A828" s="36">
        <v>625</v>
      </c>
      <c r="B828" s="37" t="str">
        <f t="shared" si="36"/>
        <v>IN-625</v>
      </c>
      <c r="E828" s="37" t="str">
        <f t="shared" si="38"/>
        <v/>
      </c>
      <c r="K828" s="38" t="str">
        <f t="shared" si="39"/>
        <v/>
      </c>
    </row>
    <row r="829" spans="1:11" x14ac:dyDescent="0.2">
      <c r="A829" s="36">
        <v>626</v>
      </c>
      <c r="B829" s="37" t="str">
        <f t="shared" si="36"/>
        <v>IN-626</v>
      </c>
      <c r="E829" s="37" t="str">
        <f t="shared" si="38"/>
        <v/>
      </c>
      <c r="K829" s="38" t="str">
        <f t="shared" si="39"/>
        <v/>
      </c>
    </row>
    <row r="830" spans="1:11" x14ac:dyDescent="0.2">
      <c r="A830" s="36">
        <v>627</v>
      </c>
      <c r="B830" s="37" t="str">
        <f t="shared" si="36"/>
        <v>IN-627</v>
      </c>
      <c r="E830" s="37" t="str">
        <f t="shared" si="38"/>
        <v/>
      </c>
      <c r="K830" s="38" t="str">
        <f t="shared" si="39"/>
        <v/>
      </c>
    </row>
    <row r="831" spans="1:11" x14ac:dyDescent="0.2">
      <c r="A831" s="36">
        <v>628</v>
      </c>
      <c r="B831" s="37" t="str">
        <f t="shared" si="36"/>
        <v>IN-628</v>
      </c>
      <c r="E831" s="37" t="str">
        <f t="shared" si="38"/>
        <v/>
      </c>
      <c r="K831" s="38" t="str">
        <f t="shared" si="39"/>
        <v/>
      </c>
    </row>
    <row r="832" spans="1:11" x14ac:dyDescent="0.2">
      <c r="A832" s="36">
        <v>629</v>
      </c>
      <c r="B832" s="37" t="str">
        <f t="shared" si="36"/>
        <v>IN-629</v>
      </c>
      <c r="E832" s="37" t="str">
        <f t="shared" si="38"/>
        <v/>
      </c>
      <c r="K832" s="38" t="str">
        <f t="shared" si="39"/>
        <v/>
      </c>
    </row>
    <row r="833" spans="1:11" x14ac:dyDescent="0.2">
      <c r="A833" s="36">
        <v>630</v>
      </c>
      <c r="B833" s="37" t="str">
        <f t="shared" si="36"/>
        <v>IN-630</v>
      </c>
      <c r="E833" s="37" t="str">
        <f t="shared" si="38"/>
        <v/>
      </c>
      <c r="K833" s="38" t="str">
        <f t="shared" si="39"/>
        <v/>
      </c>
    </row>
    <row r="834" spans="1:11" x14ac:dyDescent="0.2">
      <c r="A834" s="36">
        <v>631</v>
      </c>
      <c r="B834" s="37" t="str">
        <f t="shared" si="36"/>
        <v>IN-631</v>
      </c>
      <c r="E834" s="37" t="str">
        <f t="shared" si="38"/>
        <v/>
      </c>
      <c r="K834" s="38" t="str">
        <f t="shared" si="39"/>
        <v/>
      </c>
    </row>
    <row r="835" spans="1:11" x14ac:dyDescent="0.2">
      <c r="A835" s="36">
        <v>632</v>
      </c>
      <c r="B835" s="37" t="str">
        <f t="shared" si="36"/>
        <v>IN-632</v>
      </c>
      <c r="E835" s="37" t="str">
        <f t="shared" si="38"/>
        <v/>
      </c>
      <c r="K835" s="38" t="str">
        <f t="shared" si="39"/>
        <v/>
      </c>
    </row>
    <row r="836" spans="1:11" x14ac:dyDescent="0.2">
      <c r="A836" s="36">
        <v>633</v>
      </c>
      <c r="B836" s="37" t="str">
        <f t="shared" si="36"/>
        <v>IN-633</v>
      </c>
      <c r="E836" s="37" t="str">
        <f t="shared" si="38"/>
        <v/>
      </c>
      <c r="K836" s="38" t="str">
        <f t="shared" si="39"/>
        <v/>
      </c>
    </row>
    <row r="837" spans="1:11" x14ac:dyDescent="0.2">
      <c r="A837" s="36">
        <v>634</v>
      </c>
      <c r="B837" s="37" t="str">
        <f t="shared" si="36"/>
        <v>IN-634</v>
      </c>
      <c r="E837" s="37" t="str">
        <f t="shared" si="38"/>
        <v/>
      </c>
      <c r="K837" s="38" t="str">
        <f t="shared" si="39"/>
        <v/>
      </c>
    </row>
    <row r="838" spans="1:11" x14ac:dyDescent="0.2">
      <c r="A838" s="36">
        <v>635</v>
      </c>
      <c r="B838" s="37" t="str">
        <f t="shared" si="36"/>
        <v>IN-635</v>
      </c>
      <c r="E838" s="37" t="str">
        <f t="shared" si="38"/>
        <v/>
      </c>
      <c r="K838" s="38" t="str">
        <f t="shared" si="39"/>
        <v/>
      </c>
    </row>
    <row r="839" spans="1:11" x14ac:dyDescent="0.2">
      <c r="A839" s="36">
        <v>636</v>
      </c>
      <c r="B839" s="37" t="str">
        <f t="shared" si="36"/>
        <v>IN-636</v>
      </c>
      <c r="E839" s="37" t="str">
        <f t="shared" si="38"/>
        <v/>
      </c>
      <c r="K839" s="38" t="str">
        <f t="shared" si="39"/>
        <v/>
      </c>
    </row>
    <row r="840" spans="1:11" x14ac:dyDescent="0.2">
      <c r="A840" s="36">
        <v>637</v>
      </c>
      <c r="B840" s="37" t="str">
        <f t="shared" si="36"/>
        <v>IN-637</v>
      </c>
      <c r="E840" s="37" t="str">
        <f t="shared" si="38"/>
        <v/>
      </c>
      <c r="K840" s="38" t="str">
        <f t="shared" si="39"/>
        <v/>
      </c>
    </row>
    <row r="841" spans="1:11" x14ac:dyDescent="0.2">
      <c r="A841" s="36">
        <v>638</v>
      </c>
      <c r="B841" s="37" t="str">
        <f t="shared" si="36"/>
        <v>IN-638</v>
      </c>
      <c r="E841" s="37" t="str">
        <f t="shared" si="38"/>
        <v/>
      </c>
      <c r="K841" s="38" t="str">
        <f t="shared" si="39"/>
        <v/>
      </c>
    </row>
    <row r="842" spans="1:11" x14ac:dyDescent="0.2">
      <c r="A842" s="36">
        <v>639</v>
      </c>
      <c r="B842" s="37" t="str">
        <f t="shared" si="36"/>
        <v>IN-639</v>
      </c>
      <c r="E842" s="37" t="str">
        <f t="shared" si="38"/>
        <v/>
      </c>
      <c r="K842" s="38" t="str">
        <f t="shared" si="39"/>
        <v/>
      </c>
    </row>
    <row r="843" spans="1:11" x14ac:dyDescent="0.2">
      <c r="A843" s="36">
        <v>640</v>
      </c>
      <c r="B843" s="37" t="str">
        <f t="shared" si="36"/>
        <v>IN-640</v>
      </c>
      <c r="E843" s="37" t="str">
        <f t="shared" si="38"/>
        <v/>
      </c>
      <c r="K843" s="38" t="str">
        <f t="shared" si="39"/>
        <v/>
      </c>
    </row>
    <row r="844" spans="1:11" x14ac:dyDescent="0.2">
      <c r="A844" s="36">
        <v>641</v>
      </c>
      <c r="B844" s="37" t="str">
        <f t="shared" si="36"/>
        <v>IN-641</v>
      </c>
      <c r="E844" s="37" t="str">
        <f t="shared" si="38"/>
        <v/>
      </c>
      <c r="K844" s="38" t="str">
        <f t="shared" si="39"/>
        <v/>
      </c>
    </row>
    <row r="845" spans="1:11" x14ac:dyDescent="0.2">
      <c r="A845" s="36">
        <v>642</v>
      </c>
      <c r="B845" s="37" t="str">
        <f t="shared" ref="B845:B852" si="40">"IN-"&amp;A845</f>
        <v>IN-642</v>
      </c>
      <c r="E845" s="37" t="str">
        <f t="shared" si="38"/>
        <v/>
      </c>
      <c r="K845" s="38" t="str">
        <f t="shared" si="39"/>
        <v/>
      </c>
    </row>
    <row r="846" spans="1:11" x14ac:dyDescent="0.2">
      <c r="A846" s="36">
        <v>643</v>
      </c>
      <c r="B846" s="37" t="str">
        <f t="shared" si="40"/>
        <v>IN-643</v>
      </c>
      <c r="E846" s="37" t="str">
        <f t="shared" si="38"/>
        <v/>
      </c>
      <c r="K846" s="38" t="str">
        <f t="shared" si="39"/>
        <v/>
      </c>
    </row>
    <row r="847" spans="1:11" x14ac:dyDescent="0.2">
      <c r="A847" s="36">
        <v>644</v>
      </c>
      <c r="B847" s="37" t="str">
        <f t="shared" si="40"/>
        <v>IN-644</v>
      </c>
      <c r="E847" s="37" t="str">
        <f t="shared" si="38"/>
        <v/>
      </c>
      <c r="K847" s="38" t="str">
        <f t="shared" si="39"/>
        <v/>
      </c>
    </row>
    <row r="848" spans="1:11" x14ac:dyDescent="0.2">
      <c r="A848" s="36">
        <v>645</v>
      </c>
      <c r="B848" s="37" t="str">
        <f t="shared" si="40"/>
        <v>IN-645</v>
      </c>
      <c r="E848" s="37" t="str">
        <f t="shared" si="38"/>
        <v/>
      </c>
      <c r="K848" s="38" t="str">
        <f t="shared" si="39"/>
        <v/>
      </c>
    </row>
    <row r="849" spans="1:11" x14ac:dyDescent="0.2">
      <c r="A849" s="36">
        <v>646</v>
      </c>
      <c r="B849" s="37" t="str">
        <f t="shared" si="40"/>
        <v>IN-646</v>
      </c>
      <c r="E849" s="37" t="str">
        <f t="shared" si="38"/>
        <v/>
      </c>
      <c r="K849" s="38" t="str">
        <f t="shared" si="39"/>
        <v/>
      </c>
    </row>
    <row r="850" spans="1:11" x14ac:dyDescent="0.2">
      <c r="A850" s="36">
        <v>647</v>
      </c>
      <c r="B850" s="37" t="str">
        <f t="shared" si="40"/>
        <v>IN-647</v>
      </c>
      <c r="E850" s="37" t="str">
        <f t="shared" si="38"/>
        <v/>
      </c>
      <c r="K850" s="38" t="str">
        <f t="shared" si="39"/>
        <v/>
      </c>
    </row>
    <row r="851" spans="1:11" x14ac:dyDescent="0.2">
      <c r="A851" s="36">
        <v>648</v>
      </c>
      <c r="B851" s="37" t="str">
        <f t="shared" si="40"/>
        <v>IN-648</v>
      </c>
      <c r="E851" s="37" t="str">
        <f t="shared" si="38"/>
        <v/>
      </c>
      <c r="K851" s="38" t="str">
        <f t="shared" si="39"/>
        <v/>
      </c>
    </row>
    <row r="852" spans="1:11" x14ac:dyDescent="0.2">
      <c r="A852" s="36">
        <v>649</v>
      </c>
      <c r="B852" s="37" t="str">
        <f t="shared" si="40"/>
        <v>IN-649</v>
      </c>
      <c r="E852" s="37" t="str">
        <f t="shared" si="38"/>
        <v/>
      </c>
      <c r="K852" s="38" t="str">
        <f t="shared" si="39"/>
        <v/>
      </c>
    </row>
  </sheetData>
  <sheetProtection algorithmName="SHA-512" hashValue="8J2gI1el1wj9KFMh/e1f7guf4+LUk3TxbYNvTLGKh2Sb+51S8IM1+3gAMuIGUJEZ5iA27RVlSDluQOMI+zzEqg==" saltValue="c9xAPgrdOE7K7BwjgKkgOw==" spinCount="100000" sheet="1" objects="1" scenarios="1" formatCells="0" formatColumns="0" formatRows="0" insertColumns="0" insertRows="0" selectLockedCells="1"/>
  <autoFilter ref="A203:L821" xr:uid="{22FA0A7A-04F7-4DC5-A70D-4BEACD31385D}"/>
  <dataValidations count="1">
    <dataValidation type="list" allowBlank="1" showInputMessage="1" showErrorMessage="1" sqref="I2:I1048576" xr:uid="{1170E599-CD79-47A1-87C9-66988E0F1BFE}">
      <formula1>"kg, gr, litro, ml, unidade, pacote"</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ECF77-9C3D-4753-A5E3-4D24E8E2FE3E}">
  <dimension ref="A1:Z4206"/>
  <sheetViews>
    <sheetView showGridLines="0" zoomScale="90" zoomScaleNormal="90" workbookViewId="0">
      <pane ySplit="5" topLeftCell="A6" activePane="bottomLeft" state="frozen"/>
      <selection activeCell="C210" sqref="C210"/>
      <selection pane="bottomLeft" activeCell="H9" sqref="G9:H9"/>
    </sheetView>
  </sheetViews>
  <sheetFormatPr defaultRowHeight="15" outlineLevelRow="1" x14ac:dyDescent="0.25"/>
  <cols>
    <col min="1" max="1" width="4.5703125" style="33" customWidth="1"/>
    <col min="2" max="2" width="26.42578125" style="110" customWidth="1"/>
    <col min="3" max="3" width="38.7109375" style="111" customWidth="1"/>
    <col min="4" max="4" width="12.85546875" style="9" customWidth="1"/>
    <col min="5" max="5" width="14" style="9" customWidth="1"/>
    <col min="6" max="6" width="22" style="126" customWidth="1"/>
    <col min="7" max="7" width="20.28515625" style="126" customWidth="1"/>
    <col min="8" max="8" width="20.7109375" style="111" customWidth="1"/>
    <col min="9" max="9" width="18.7109375" style="9" customWidth="1"/>
    <col min="10" max="10" width="18.5703125" style="9" customWidth="1"/>
    <col min="11" max="11" width="4.140625" style="9" customWidth="1"/>
    <col min="12" max="12" width="15.42578125" style="9" customWidth="1"/>
    <col min="13" max="26" width="9.140625" style="111"/>
    <col min="27" max="16384" width="9.140625" style="9"/>
  </cols>
  <sheetData>
    <row r="1" spans="1:18" x14ac:dyDescent="0.25">
      <c r="A1" s="102"/>
      <c r="B1" s="103"/>
      <c r="C1" s="104"/>
      <c r="D1" s="105"/>
      <c r="E1" s="105"/>
      <c r="F1" s="106"/>
      <c r="G1" s="106"/>
      <c r="H1" s="104"/>
      <c r="I1" s="105"/>
      <c r="J1" s="25"/>
      <c r="K1" s="25"/>
    </row>
    <row r="2" spans="1:18" ht="20.25" x14ac:dyDescent="0.25">
      <c r="A2" s="102"/>
      <c r="B2" s="103"/>
      <c r="C2" s="104"/>
      <c r="D2" s="105"/>
      <c r="E2" s="107"/>
      <c r="F2" s="106"/>
      <c r="G2" s="106"/>
      <c r="H2" s="104"/>
      <c r="I2" s="105"/>
      <c r="J2" s="27" t="s">
        <v>93</v>
      </c>
      <c r="K2" s="25"/>
    </row>
    <row r="3" spans="1:18" ht="26.25" x14ac:dyDescent="0.25">
      <c r="A3" s="102"/>
      <c r="B3" s="103"/>
      <c r="C3" s="104"/>
      <c r="D3" s="108" t="s">
        <v>91</v>
      </c>
      <c r="E3" s="108"/>
      <c r="F3" s="109"/>
      <c r="G3" s="106"/>
      <c r="H3" s="104"/>
      <c r="I3" s="105"/>
      <c r="J3" s="27" t="s">
        <v>87</v>
      </c>
      <c r="K3" s="25"/>
    </row>
    <row r="4" spans="1:18" x14ac:dyDescent="0.25">
      <c r="A4" s="102"/>
      <c r="B4" s="103"/>
      <c r="C4" s="104"/>
      <c r="D4" s="105"/>
      <c r="E4" s="105"/>
      <c r="F4" s="106"/>
      <c r="G4" s="106"/>
      <c r="H4" s="104"/>
      <c r="I4" s="105"/>
      <c r="J4" s="27" t="s">
        <v>88</v>
      </c>
      <c r="K4" s="25"/>
    </row>
    <row r="5" spans="1:18" x14ac:dyDescent="0.25">
      <c r="A5" s="102"/>
      <c r="B5" s="103"/>
      <c r="C5" s="104"/>
      <c r="D5" s="105"/>
      <c r="E5" s="105"/>
      <c r="F5" s="106"/>
      <c r="G5" s="106"/>
      <c r="H5" s="104"/>
      <c r="I5" s="105"/>
      <c r="J5" s="28"/>
      <c r="K5" s="25"/>
    </row>
    <row r="8" spans="1:18" ht="31.5" x14ac:dyDescent="0.25">
      <c r="E8" s="30" t="s">
        <v>21</v>
      </c>
      <c r="F8" s="76" t="s">
        <v>0</v>
      </c>
      <c r="G8" s="76" t="s">
        <v>19</v>
      </c>
      <c r="H8" s="77" t="s">
        <v>20</v>
      </c>
      <c r="I8" s="31" t="s">
        <v>22</v>
      </c>
      <c r="J8" s="31" t="s">
        <v>61</v>
      </c>
      <c r="M8" s="126"/>
    </row>
    <row r="9" spans="1:18" x14ac:dyDescent="0.25">
      <c r="E9" s="112">
        <v>1</v>
      </c>
      <c r="F9" s="113" t="s">
        <v>125</v>
      </c>
      <c r="G9" s="113" t="s">
        <v>10</v>
      </c>
      <c r="H9" s="114">
        <v>2.5</v>
      </c>
      <c r="I9" s="115">
        <f>SUM(J12:J26)</f>
        <v>9.1477000000000004</v>
      </c>
      <c r="J9" s="116">
        <f>IF(H9="","",I9/H9)</f>
        <v>3.6590800000000003</v>
      </c>
      <c r="M9" s="126"/>
      <c r="R9" s="141"/>
    </row>
    <row r="10" spans="1:18" x14ac:dyDescent="0.25">
      <c r="B10" s="117"/>
      <c r="C10" s="118"/>
      <c r="D10" s="110"/>
      <c r="F10" s="118"/>
      <c r="G10" s="118"/>
      <c r="H10" s="119"/>
      <c r="I10" s="120"/>
      <c r="J10" s="121"/>
      <c r="M10" s="126"/>
      <c r="R10" s="141"/>
    </row>
    <row r="11" spans="1:18" ht="47.25" outlineLevel="1" x14ac:dyDescent="0.25">
      <c r="B11" s="31" t="s">
        <v>0</v>
      </c>
      <c r="C11" s="76" t="s">
        <v>13</v>
      </c>
      <c r="D11" s="31" t="s">
        <v>60</v>
      </c>
      <c r="E11" s="31" t="s">
        <v>14</v>
      </c>
      <c r="F11" s="77" t="s">
        <v>17</v>
      </c>
      <c r="G11" s="77" t="s">
        <v>56</v>
      </c>
      <c r="H11" s="77" t="s">
        <v>38</v>
      </c>
      <c r="I11" s="31" t="s">
        <v>16</v>
      </c>
      <c r="J11" s="30" t="s">
        <v>15</v>
      </c>
      <c r="M11" s="142"/>
    </row>
    <row r="12" spans="1:18" outlineLevel="1" x14ac:dyDescent="0.25">
      <c r="B12" s="122" t="str">
        <f>IF(C12="","",F9)</f>
        <v>Arroz cozido</v>
      </c>
      <c r="C12" s="123" t="s">
        <v>29</v>
      </c>
      <c r="D12" s="122" t="str">
        <f>IF(C12="","",IFERROR(INDEX('Cadastro de insumo'!A:K,MATCH('Ficha técnica - Prod processado'!C12,'Cadastro de insumo'!E:E,0),2),""))</f>
        <v>IN-6</v>
      </c>
      <c r="E12" s="122" t="str">
        <f>IFERROR(INDEX('Cadastro de insumo'!$A$203:$K$1048576,MATCH('Ficha técnica - Prod processado'!C12,'Cadastro de insumo'!$E$203:$E$1048576,0),9),"")</f>
        <v>kg</v>
      </c>
      <c r="F12" s="124">
        <f>IFERROR(VLOOKUP(C12,'Cadastro de insumo'!E:K,7,0),"")</f>
        <v>5</v>
      </c>
      <c r="G12" s="113">
        <v>1000</v>
      </c>
      <c r="H12" s="113">
        <v>1000</v>
      </c>
      <c r="I12" s="122">
        <f t="shared" ref="I12:I18" si="0">IF(OR(G12="",H12=""),0,G12/H12)</f>
        <v>1</v>
      </c>
      <c r="J12" s="125">
        <f>IF(C12="",0,IF(E12="Pacote",VLOOKUP(C12,'Cadastro de insumo'!E:K,7,0)*G12,IF(OR(E12="kg",E12="L"),F12/1000*G12,F12*G12)))</f>
        <v>5</v>
      </c>
    </row>
    <row r="13" spans="1:18" outlineLevel="1" x14ac:dyDescent="0.25">
      <c r="B13" s="122" t="str">
        <f>IF(C13="","",F9)</f>
        <v>Arroz cozido</v>
      </c>
      <c r="C13" s="123" t="s">
        <v>7</v>
      </c>
      <c r="D13" s="122" t="str">
        <f>IF(C13="","",IFERROR(INDEX('Cadastro de insumo'!A:K,MATCH('Ficha técnica - Prod processado'!C13,'Cadastro de insumo'!E:E,0),2),""))</f>
        <v>IN-3</v>
      </c>
      <c r="E13" s="122" t="str">
        <f>IFERROR(INDEX('Cadastro de insumo'!$A$203:$K$1048576,MATCH('Ficha técnica - Prod processado'!C13,'Cadastro de insumo'!$E$203:$E$1048576,0),9),"")</f>
        <v>kg</v>
      </c>
      <c r="F13" s="124">
        <f>IFERROR(VLOOKUP(C13,'Cadastro de insumo'!E:K,7,0),"")</f>
        <v>10</v>
      </c>
      <c r="G13" s="113">
        <v>50</v>
      </c>
      <c r="H13" s="113">
        <v>50</v>
      </c>
      <c r="I13" s="122">
        <f t="shared" si="0"/>
        <v>1</v>
      </c>
      <c r="J13" s="125">
        <f>IF(C13="",0,IF(E13="Pacote",VLOOKUP(C13,'Cadastro de insumo'!E:K,7,0)*G13,IF(OR(E13="kg",E13="L"),F13/1000*G13,F13*G13)))</f>
        <v>0.5</v>
      </c>
    </row>
    <row r="14" spans="1:18" outlineLevel="1" x14ac:dyDescent="0.25">
      <c r="B14" s="122" t="str">
        <f>IF(C14="","",F9)</f>
        <v>Arroz cozido</v>
      </c>
      <c r="C14" s="123" t="s">
        <v>18</v>
      </c>
      <c r="D14" s="122" t="str">
        <f>IF(C14="","",IFERROR(INDEX('Cadastro de insumo'!A:K,MATCH('Ficha técnica - Prod processado'!C14,'Cadastro de insumo'!E:E,0),2),""))</f>
        <v>IN-7</v>
      </c>
      <c r="E14" s="122" t="str">
        <f>IFERROR(INDEX('Cadastro de insumo'!$A$203:$K$1048576,MATCH('Ficha técnica - Prod processado'!C14,'Cadastro de insumo'!$E$203:$E$1048576,0),9),"")</f>
        <v>kg</v>
      </c>
      <c r="F14" s="124">
        <f>IFERROR(VLOOKUP(C14,'Cadastro de insumo'!E:K,7,0),"")</f>
        <v>39.9</v>
      </c>
      <c r="G14" s="113">
        <v>20</v>
      </c>
      <c r="H14" s="113">
        <v>20</v>
      </c>
      <c r="I14" s="122">
        <f t="shared" si="0"/>
        <v>1</v>
      </c>
      <c r="J14" s="125">
        <f>IF(C14="",0,IF(E14="Pacote",VLOOKUP(C14,'Cadastro de insumo'!E:K,7,0)*G14,IF(OR(E14="kg",E14="L"),F14/1000*G14,F14*G14)))</f>
        <v>0.79799999999999993</v>
      </c>
    </row>
    <row r="15" spans="1:18" outlineLevel="1" x14ac:dyDescent="0.25">
      <c r="B15" s="122" t="str">
        <f>IF(C15="","",F9)</f>
        <v>Arroz cozido</v>
      </c>
      <c r="C15" s="123" t="s">
        <v>104</v>
      </c>
      <c r="D15" s="122" t="str">
        <f>IF(C15="","",IFERROR(INDEX('Cadastro de insumo'!A:K,MATCH('Ficha técnica - Prod processado'!C15,'Cadastro de insumo'!E:E,0),2),""))</f>
        <v>IN-11</v>
      </c>
      <c r="E15" s="122" t="str">
        <f>IFERROR(INDEX('Cadastro de insumo'!$A$203:$K$1048576,MATCH('Ficha técnica - Prod processado'!C15,'Cadastro de insumo'!$E$203:$E$1048576,0),9),"")</f>
        <v>ml</v>
      </c>
      <c r="F15" s="124">
        <f>IFERROR(VLOOKUP(C15,'Cadastro de insumo'!E:K,7,0),"")</f>
        <v>0.08</v>
      </c>
      <c r="G15" s="113">
        <v>30</v>
      </c>
      <c r="H15" s="113">
        <v>30</v>
      </c>
      <c r="I15" s="122">
        <f t="shared" si="0"/>
        <v>1</v>
      </c>
      <c r="J15" s="125">
        <f>IF(C15="",0,IF(E15="Pacote",VLOOKUP(C15,'Cadastro de insumo'!E:K,7,0)*G15,IF(OR(E15="kg",E15="L"),F15/1000*G15,F15*G15)))</f>
        <v>2.4</v>
      </c>
    </row>
    <row r="16" spans="1:18" outlineLevel="1" x14ac:dyDescent="0.25">
      <c r="B16" s="122" t="str">
        <f>IF(C16="","",F9)</f>
        <v>Arroz cozido</v>
      </c>
      <c r="C16" s="123" t="s">
        <v>55</v>
      </c>
      <c r="D16" s="122" t="str">
        <f>IF(C16="","",IFERROR(INDEX('Cadastro de insumo'!A:K,MATCH('Ficha técnica - Prod processado'!C16,'Cadastro de insumo'!E:E,0),2),""))</f>
        <v>IN-18</v>
      </c>
      <c r="E16" s="122" t="str">
        <f>IFERROR(INDEX('Cadastro de insumo'!$A$203:$K$1048576,MATCH('Ficha técnica - Prod processado'!C16,'Cadastro de insumo'!$E$203:$E$1048576,0),9),"")</f>
        <v>kg</v>
      </c>
      <c r="F16" s="124">
        <f>IFERROR(VLOOKUP(C16,'Cadastro de insumo'!E:K,7,0),"")</f>
        <v>29.98</v>
      </c>
      <c r="G16" s="113">
        <v>15</v>
      </c>
      <c r="H16" s="113">
        <v>15</v>
      </c>
      <c r="I16" s="122">
        <f t="shared" si="0"/>
        <v>1</v>
      </c>
      <c r="J16" s="125">
        <f>IF(C16="",0,IF(E16="Pacote",VLOOKUP(C16,'Cadastro de insumo'!E:K,7,0)*G16,IF(OR(E16="kg",E16="L"),F16/1000*G16,F16*G16)))</f>
        <v>0.44969999999999999</v>
      </c>
    </row>
    <row r="17" spans="1:18" outlineLevel="1" x14ac:dyDescent="0.25">
      <c r="B17" s="122" t="str">
        <f>IF(C17="","",F9)</f>
        <v>Arroz cozido</v>
      </c>
      <c r="C17" s="123" t="s">
        <v>58</v>
      </c>
      <c r="D17" s="122" t="str">
        <f>IF(C17="","",IFERROR(INDEX('Cadastro de insumo'!A:K,MATCH('Ficha técnica - Prod processado'!C17,'Cadastro de insumo'!E:E,0),2),""))</f>
        <v>IN-19</v>
      </c>
      <c r="E17" s="122" t="str">
        <f>IFERROR(INDEX('Cadastro de insumo'!$A$203:$K$1048576,MATCH('Ficha técnica - Prod processado'!C17,'Cadastro de insumo'!$E$203:$E$1048576,0),9),"")</f>
        <v>Litro</v>
      </c>
      <c r="F17" s="124">
        <f>IFERROR(VLOOKUP(C17,'Cadastro de insumo'!E:K,7,0),"")</f>
        <v>0</v>
      </c>
      <c r="G17" s="113">
        <v>2</v>
      </c>
      <c r="H17" s="113">
        <v>2</v>
      </c>
      <c r="I17" s="122">
        <f t="shared" si="0"/>
        <v>1</v>
      </c>
      <c r="J17" s="125">
        <f>IF(C17="",0,IF(E17="Pacote",VLOOKUP(C17,'Cadastro de insumo'!E:K,7,0)*G17,IF(OR(E17="kg",E17="L"),F17/1000*G17,F17*G17)))</f>
        <v>0</v>
      </c>
    </row>
    <row r="18" spans="1:18" outlineLevel="1" x14ac:dyDescent="0.25">
      <c r="B18" s="122" t="str">
        <f>IF(C18="","",F9)</f>
        <v/>
      </c>
      <c r="C18" s="123"/>
      <c r="D18" s="122" t="str">
        <f>IF(C18="","",IFERROR(INDEX('Cadastro de insumo'!A:K,MATCH('Ficha técnica - Prod processado'!C18,'Cadastro de insumo'!E:E,0),2),""))</f>
        <v/>
      </c>
      <c r="E18" s="122" t="str">
        <f>IFERROR(INDEX('Cadastro de insumo'!$A$203:$K$1048576,MATCH('Ficha técnica - Prod processado'!C18,'Cadastro de insumo'!$E$203:$E$1048576,0),9),"")</f>
        <v/>
      </c>
      <c r="F18" s="124" t="str">
        <f>IFERROR(VLOOKUP(C18,'Cadastro de insumo'!E:K,7,0),"")</f>
        <v/>
      </c>
      <c r="G18" s="113"/>
      <c r="H18" s="113"/>
      <c r="I18" s="122">
        <f t="shared" si="0"/>
        <v>0</v>
      </c>
      <c r="J18" s="125">
        <f>IF(C18="",0,IF(E18="Pacote",VLOOKUP(C18,'Cadastro de insumo'!E:K,7,0)*G18,IF(OR(E18="kg",E18="L"),F18/1000*G18,F18*G18)))</f>
        <v>0</v>
      </c>
    </row>
    <row r="19" spans="1:18" outlineLevel="1" x14ac:dyDescent="0.25">
      <c r="B19" s="122" t="str">
        <f>IF(C19="","",F9)</f>
        <v/>
      </c>
      <c r="C19" s="123"/>
      <c r="D19" s="122" t="str">
        <f>IF(C19="","",IFERROR(INDEX('Cadastro de insumo'!A:K,MATCH('Ficha técnica - Prod processado'!C19,'Cadastro de insumo'!E:E,0),2),""))</f>
        <v/>
      </c>
      <c r="E19" s="122" t="str">
        <f>IFERROR(INDEX('Cadastro de insumo'!$A$203:$K$1048576,MATCH('Ficha técnica - Prod processado'!C19,'Cadastro de insumo'!$E$203:$E$1048576,0),9),"")</f>
        <v/>
      </c>
      <c r="F19" s="124" t="str">
        <f>IFERROR(VLOOKUP(C19,'Cadastro de insumo'!E:K,7,0),"")</f>
        <v/>
      </c>
      <c r="G19" s="113"/>
      <c r="H19" s="113"/>
      <c r="I19" s="122">
        <f t="shared" ref="I19:I26" si="1">IF(OR(G19="",H19=""),0,G19/H19)</f>
        <v>0</v>
      </c>
      <c r="J19" s="125">
        <f>IF(C19="",0,IF(E19="Pacote",VLOOKUP(C19,'Cadastro de insumo'!E:K,7,0)*G19,IF(OR(E19="kg",E19="L"),F19/1000*G19,F19*G19)))</f>
        <v>0</v>
      </c>
    </row>
    <row r="20" spans="1:18" outlineLevel="1" x14ac:dyDescent="0.25">
      <c r="B20" s="122" t="str">
        <f>IF(C20="","",F9)</f>
        <v/>
      </c>
      <c r="C20" s="123"/>
      <c r="D20" s="122" t="str">
        <f>IF(C20="","",IFERROR(INDEX('Cadastro de insumo'!A:K,MATCH('Ficha técnica - Prod processado'!C20,'Cadastro de insumo'!E:E,0),2),""))</f>
        <v/>
      </c>
      <c r="E20" s="122" t="str">
        <f>IFERROR(INDEX('Cadastro de insumo'!$A$203:$K$1048576,MATCH('Ficha técnica - Prod processado'!C20,'Cadastro de insumo'!$E$203:$E$1048576,0),9),"")</f>
        <v/>
      </c>
      <c r="F20" s="124" t="str">
        <f>IFERROR(VLOOKUP(C20,'Cadastro de insumo'!E:K,7,0),"")</f>
        <v/>
      </c>
      <c r="G20" s="113"/>
      <c r="H20" s="113"/>
      <c r="I20" s="122">
        <f t="shared" si="1"/>
        <v>0</v>
      </c>
      <c r="J20" s="125">
        <f>IF(C20="",0,IF(E20="Pacote",VLOOKUP(C20,'Cadastro de insumo'!E:K,7,0)*G20,IF(OR(E20="kg",E20="L"),F20/1000*G20,F20*G20)))</f>
        <v>0</v>
      </c>
    </row>
    <row r="21" spans="1:18" outlineLevel="1" x14ac:dyDescent="0.25">
      <c r="B21" s="122" t="str">
        <f>IF(C21="","",F9)</f>
        <v/>
      </c>
      <c r="C21" s="123"/>
      <c r="D21" s="122" t="str">
        <f>IF(C21="","",IFERROR(INDEX('Cadastro de insumo'!A:K,MATCH('Ficha técnica - Prod processado'!C21,'Cadastro de insumo'!E:E,0),2),""))</f>
        <v/>
      </c>
      <c r="E21" s="122" t="str">
        <f>IFERROR(INDEX('Cadastro de insumo'!$A$203:$K$1048576,MATCH('Ficha técnica - Prod processado'!C21,'Cadastro de insumo'!$E$203:$E$1048576,0),9),"")</f>
        <v/>
      </c>
      <c r="F21" s="124" t="str">
        <f>IFERROR(VLOOKUP(C21,'Cadastro de insumo'!E:K,7,0),"")</f>
        <v/>
      </c>
      <c r="G21" s="113"/>
      <c r="H21" s="113"/>
      <c r="I21" s="122">
        <f t="shared" si="1"/>
        <v>0</v>
      </c>
      <c r="J21" s="125">
        <f>IF(C21="",0,IF(E21="Pacote",VLOOKUP(C21,'Cadastro de insumo'!E:K,7,0)*G21,IF(OR(E21="kg",E21="L"),F21/1000*G21,F21*G21)))</f>
        <v>0</v>
      </c>
    </row>
    <row r="22" spans="1:18" outlineLevel="1" x14ac:dyDescent="0.25">
      <c r="B22" s="122" t="str">
        <f>IF(C22="","",F9)</f>
        <v/>
      </c>
      <c r="C22" s="123"/>
      <c r="D22" s="122" t="str">
        <f>IF(C22="","",IFERROR(INDEX('Cadastro de insumo'!A:K,MATCH('Ficha técnica - Prod processado'!C22,'Cadastro de insumo'!E:E,0),2),""))</f>
        <v/>
      </c>
      <c r="E22" s="122" t="str">
        <f>IFERROR(INDEX('Cadastro de insumo'!$A$203:$K$1048576,MATCH('Ficha técnica - Prod processado'!C22,'Cadastro de insumo'!$E$203:$E$1048576,0),9),"")</f>
        <v/>
      </c>
      <c r="F22" s="124" t="str">
        <f>IFERROR(VLOOKUP(C22,'Cadastro de insumo'!E:K,7,0),"")</f>
        <v/>
      </c>
      <c r="G22" s="113"/>
      <c r="H22" s="113"/>
      <c r="I22" s="122">
        <f t="shared" si="1"/>
        <v>0</v>
      </c>
      <c r="J22" s="125">
        <f>IF(C22="",0,IF(E22="Pacote",VLOOKUP(C22,'Cadastro de insumo'!E:K,7,0)*G22,IF(OR(E22="kg",E22="L"),F22/1000*G22,F22*G22)))</f>
        <v>0</v>
      </c>
    </row>
    <row r="23" spans="1:18" outlineLevel="1" x14ac:dyDescent="0.25">
      <c r="B23" s="122" t="str">
        <f>IF(C23="","",F9)</f>
        <v/>
      </c>
      <c r="C23" s="123"/>
      <c r="D23" s="122" t="str">
        <f>IF(C23="","",IFERROR(INDEX('Cadastro de insumo'!A:K,MATCH('Ficha técnica - Prod processado'!C23,'Cadastro de insumo'!E:E,0),2),""))</f>
        <v/>
      </c>
      <c r="E23" s="122" t="str">
        <f>IFERROR(INDEX('Cadastro de insumo'!$A$203:$K$1048576,MATCH('Ficha técnica - Prod processado'!C23,'Cadastro de insumo'!$E$203:$E$1048576,0),9),"")</f>
        <v/>
      </c>
      <c r="F23" s="124" t="str">
        <f>IFERROR(VLOOKUP(C23,'Cadastro de insumo'!E:K,7,0),"")</f>
        <v/>
      </c>
      <c r="G23" s="113"/>
      <c r="H23" s="113"/>
      <c r="I23" s="122">
        <f t="shared" si="1"/>
        <v>0</v>
      </c>
      <c r="J23" s="125">
        <f>IF(C23="",0,IF(E23="Pacote",VLOOKUP(C23,'Cadastro de insumo'!E:K,7,0)*G23,IF(OR(E23="kg",E23="L"),F23/1000*G23,F23*G23)))</f>
        <v>0</v>
      </c>
    </row>
    <row r="24" spans="1:18" outlineLevel="1" x14ac:dyDescent="0.25">
      <c r="B24" s="122" t="str">
        <f>IF(C24="","",F9)</f>
        <v/>
      </c>
      <c r="C24" s="123"/>
      <c r="D24" s="122" t="str">
        <f>IF(C24="","",IFERROR(INDEX('Cadastro de insumo'!A:K,MATCH('Ficha técnica - Prod processado'!C24,'Cadastro de insumo'!E:E,0),2),""))</f>
        <v/>
      </c>
      <c r="E24" s="122" t="str">
        <f>IFERROR(INDEX('Cadastro de insumo'!$A$203:$K$1048576,MATCH('Ficha técnica - Prod processado'!C24,'Cadastro de insumo'!$E$203:$E$1048576,0),9),"")</f>
        <v/>
      </c>
      <c r="F24" s="124" t="str">
        <f>IFERROR(VLOOKUP(C24,'Cadastro de insumo'!E:K,7,0),"")</f>
        <v/>
      </c>
      <c r="G24" s="113"/>
      <c r="H24" s="113"/>
      <c r="I24" s="122">
        <f t="shared" si="1"/>
        <v>0</v>
      </c>
      <c r="J24" s="125">
        <f>IF(C24="",0,IF(E24="Pacote",VLOOKUP(C24,'Cadastro de insumo'!E:K,7,0)*G24,IF(OR(E24="kg",E24="L"),F24/1000*G24,F24*G24)))</f>
        <v>0</v>
      </c>
    </row>
    <row r="25" spans="1:18" outlineLevel="1" x14ac:dyDescent="0.25">
      <c r="B25" s="122" t="str">
        <f>IF(C25="","",F9)</f>
        <v/>
      </c>
      <c r="C25" s="123"/>
      <c r="D25" s="122" t="str">
        <f>IF(C25="","",IFERROR(INDEX('Cadastro de insumo'!A:K,MATCH('Ficha técnica - Prod processado'!C25,'Cadastro de insumo'!E:E,0),2),""))</f>
        <v/>
      </c>
      <c r="E25" s="122" t="str">
        <f>IFERROR(INDEX('Cadastro de insumo'!$A$203:$K$1048576,MATCH('Ficha técnica - Prod processado'!C25,'Cadastro de insumo'!$E$203:$E$1048576,0),9),"")</f>
        <v/>
      </c>
      <c r="F25" s="124" t="str">
        <f>IFERROR(VLOOKUP(C25,'Cadastro de insumo'!E:K,7,0),"")</f>
        <v/>
      </c>
      <c r="G25" s="113"/>
      <c r="H25" s="113"/>
      <c r="I25" s="122">
        <f t="shared" si="1"/>
        <v>0</v>
      </c>
      <c r="J25" s="125">
        <f>IF(C25="",0,IF(E25="Pacote",VLOOKUP(C25,'Cadastro de insumo'!E:K,7,0)*G25,IF(OR(E25="kg",E25="L"),F25/1000*G25,F25*G25)))</f>
        <v>0</v>
      </c>
    </row>
    <row r="26" spans="1:18" outlineLevel="1" x14ac:dyDescent="0.25">
      <c r="B26" s="122" t="str">
        <f>IF(C26="","",F9)</f>
        <v/>
      </c>
      <c r="C26" s="123"/>
      <c r="D26" s="122" t="str">
        <f>IF(C26="","",IFERROR(INDEX('Cadastro de insumo'!A:K,MATCH('Ficha técnica - Prod processado'!C26,'Cadastro de insumo'!E:E,0),2),""))</f>
        <v/>
      </c>
      <c r="E26" s="122" t="str">
        <f>IFERROR(INDEX('Cadastro de insumo'!$A$203:$K$1048576,MATCH('Ficha técnica - Prod processado'!C26,'Cadastro de insumo'!$E$203:$E$1048576,0),9),"")</f>
        <v/>
      </c>
      <c r="F26" s="124" t="str">
        <f>IFERROR(VLOOKUP(C26,'Cadastro de insumo'!E:K,7,0),"")</f>
        <v/>
      </c>
      <c r="G26" s="113"/>
      <c r="H26" s="113"/>
      <c r="I26" s="122">
        <f t="shared" si="1"/>
        <v>0</v>
      </c>
      <c r="J26" s="125">
        <f>IF(C26="",0,IF(E26="Pacote",VLOOKUP(C26,'Cadastro de insumo'!E:K,7,0)*G26,IF(OR(E26="kg",E26="L"),F26/1000*G26,F26*G26)))</f>
        <v>0</v>
      </c>
    </row>
    <row r="27" spans="1:18" x14ac:dyDescent="0.25">
      <c r="A27" s="33" t="str">
        <f>"Detalhes: "&amp;F9</f>
        <v>Detalhes: Arroz cozido</v>
      </c>
      <c r="H27" s="126"/>
      <c r="I27" s="110"/>
      <c r="J27" s="110"/>
      <c r="M27" s="126"/>
    </row>
    <row r="28" spans="1:18" x14ac:dyDescent="0.25">
      <c r="C28" s="126"/>
      <c r="H28" s="126"/>
      <c r="I28" s="110"/>
      <c r="J28" s="110"/>
      <c r="K28" s="110"/>
      <c r="L28" s="110"/>
      <c r="M28" s="126"/>
    </row>
    <row r="29" spans="1:18" ht="31.5" x14ac:dyDescent="0.25">
      <c r="E29" s="30" t="s">
        <v>21</v>
      </c>
      <c r="F29" s="76" t="s">
        <v>0</v>
      </c>
      <c r="G29" s="76" t="s">
        <v>19</v>
      </c>
      <c r="H29" s="77" t="s">
        <v>20</v>
      </c>
      <c r="I29" s="31" t="s">
        <v>22</v>
      </c>
      <c r="J29" s="31" t="s">
        <v>61</v>
      </c>
      <c r="M29" s="126"/>
    </row>
    <row r="30" spans="1:18" x14ac:dyDescent="0.25">
      <c r="E30" s="112">
        <v>2</v>
      </c>
      <c r="F30" s="113" t="s">
        <v>124</v>
      </c>
      <c r="G30" s="113" t="s">
        <v>10</v>
      </c>
      <c r="H30" s="114">
        <v>2.7</v>
      </c>
      <c r="I30" s="115">
        <f>SUM(J33:J47)</f>
        <v>10.038</v>
      </c>
      <c r="J30" s="116">
        <f>IF(H30="","",I30/H30)</f>
        <v>3.7177777777777776</v>
      </c>
      <c r="M30" s="126"/>
      <c r="R30" s="141"/>
    </row>
    <row r="31" spans="1:18" x14ac:dyDescent="0.25">
      <c r="B31" s="117"/>
      <c r="C31" s="118"/>
      <c r="D31" s="110"/>
      <c r="F31" s="118"/>
      <c r="G31" s="118"/>
      <c r="H31" s="119"/>
      <c r="I31" s="120"/>
      <c r="J31" s="121"/>
      <c r="M31" s="126"/>
      <c r="R31" s="141"/>
    </row>
    <row r="32" spans="1:18" ht="47.25" outlineLevel="1" x14ac:dyDescent="0.25">
      <c r="B32" s="31" t="s">
        <v>0</v>
      </c>
      <c r="C32" s="76" t="s">
        <v>13</v>
      </c>
      <c r="D32" s="31" t="s">
        <v>60</v>
      </c>
      <c r="E32" s="31" t="s">
        <v>14</v>
      </c>
      <c r="F32" s="77" t="s">
        <v>17</v>
      </c>
      <c r="G32" s="77" t="s">
        <v>56</v>
      </c>
      <c r="H32" s="77" t="s">
        <v>38</v>
      </c>
      <c r="I32" s="31" t="s">
        <v>16</v>
      </c>
      <c r="J32" s="30" t="s">
        <v>15</v>
      </c>
      <c r="M32" s="142"/>
    </row>
    <row r="33" spans="1:10" outlineLevel="1" x14ac:dyDescent="0.25">
      <c r="B33" s="122" t="str">
        <f>IF(C33="","",F30)</f>
        <v>Feijão Cozido</v>
      </c>
      <c r="C33" s="123" t="s">
        <v>96</v>
      </c>
      <c r="D33" s="122" t="str">
        <f>IF(C33="","",IFERROR(INDEX('Cadastro de insumo'!A:K,MATCH('Ficha técnica - Prod processado'!C33,'Cadastro de insumo'!E:E,0),2),""))</f>
        <v>IN-14</v>
      </c>
      <c r="E33" s="122" t="str">
        <f>IFERROR(INDEX('Cadastro de insumo'!$A$203:$K$1048576,MATCH('Ficha técnica - Prod processado'!C33,'Cadastro de insumo'!$E$203:$E$1048576,0),9),"")</f>
        <v>kg</v>
      </c>
      <c r="F33" s="124">
        <f>IFERROR(VLOOKUP(C33,'Cadastro de insumo'!E:K,7,0),"")</f>
        <v>6.28</v>
      </c>
      <c r="G33" s="113">
        <v>1000</v>
      </c>
      <c r="H33" s="113">
        <v>1000</v>
      </c>
      <c r="I33" s="122">
        <f t="shared" ref="I33:I38" si="2">IF(OR(G33="",H33=""),0,G33/H33)</f>
        <v>1</v>
      </c>
      <c r="J33" s="125">
        <f>IF(C33="",0,IF(E33="Pacote",VLOOKUP(C33,'Cadastro de insumo'!E:K,7,0)*G33,IF(OR(E33="kg",E33="L"),F33/1000*G33,F33*G33)))</f>
        <v>6.28</v>
      </c>
    </row>
    <row r="34" spans="1:10" outlineLevel="1" x14ac:dyDescent="0.25">
      <c r="B34" s="122" t="str">
        <f>IF(C34="","",F30)</f>
        <v>Feijão Cozido</v>
      </c>
      <c r="C34" s="123" t="s">
        <v>58</v>
      </c>
      <c r="D34" s="122" t="str">
        <f>IF(C34="","",IFERROR(INDEX('Cadastro de insumo'!A:K,MATCH('Ficha técnica - Prod processado'!C34,'Cadastro de insumo'!E:E,0),2),""))</f>
        <v>IN-19</v>
      </c>
      <c r="E34" s="122" t="str">
        <f>IFERROR(INDEX('Cadastro de insumo'!$A$203:$K$1048576,MATCH('Ficha técnica - Prod processado'!C34,'Cadastro de insumo'!$E$203:$E$1048576,0),9),"")</f>
        <v>Litro</v>
      </c>
      <c r="F34" s="124">
        <f>IFERROR(VLOOKUP(C34,'Cadastro de insumo'!E:K,7,0),"")</f>
        <v>0</v>
      </c>
      <c r="G34" s="113">
        <v>3</v>
      </c>
      <c r="H34" s="113">
        <v>3</v>
      </c>
      <c r="I34" s="122">
        <f t="shared" si="2"/>
        <v>1</v>
      </c>
      <c r="J34" s="125">
        <f>IF(C34="",0,IF(E34="Pacote",VLOOKUP(C34,'Cadastro de insumo'!E:K,7,0)*G34,IF(OR(E34="kg",E34="L"),F34/1000*G34,F34*G34)))</f>
        <v>0</v>
      </c>
    </row>
    <row r="35" spans="1:10" outlineLevel="1" x14ac:dyDescent="0.25">
      <c r="B35" s="122" t="str">
        <f>IF(C35="","",F30)</f>
        <v>Feijão Cozido</v>
      </c>
      <c r="C35" s="123" t="s">
        <v>18</v>
      </c>
      <c r="D35" s="122" t="str">
        <f>IF(C35="","",IFERROR(INDEX('Cadastro de insumo'!A:K,MATCH('Ficha técnica - Prod processado'!C35,'Cadastro de insumo'!E:E,0),2),""))</f>
        <v>IN-7</v>
      </c>
      <c r="E35" s="122" t="str">
        <f>IFERROR(INDEX('Cadastro de insumo'!$A$203:$K$1048576,MATCH('Ficha técnica - Prod processado'!C35,'Cadastro de insumo'!$E$203:$E$1048576,0),9),"")</f>
        <v>kg</v>
      </c>
      <c r="F35" s="124">
        <f>IFERROR(VLOOKUP(C35,'Cadastro de insumo'!E:K,7,0),"")</f>
        <v>39.9</v>
      </c>
      <c r="G35" s="113">
        <v>20</v>
      </c>
      <c r="H35" s="113">
        <v>20</v>
      </c>
      <c r="I35" s="122">
        <f t="shared" si="2"/>
        <v>1</v>
      </c>
      <c r="J35" s="125">
        <f>IF(C35="",0,IF(E35="Pacote",VLOOKUP(C35,'Cadastro de insumo'!E:K,7,0)*G35,IF(OR(E35="kg",E35="L"),F35/1000*G35,F35*G35)))</f>
        <v>0.79799999999999993</v>
      </c>
    </row>
    <row r="36" spans="1:10" outlineLevel="1" x14ac:dyDescent="0.25">
      <c r="B36" s="122" t="str">
        <f>IF(C36="","",F30)</f>
        <v>Feijão Cozido</v>
      </c>
      <c r="C36" s="123" t="s">
        <v>7</v>
      </c>
      <c r="D36" s="122" t="str">
        <f>IF(C36="","",IFERROR(INDEX('Cadastro de insumo'!A:K,MATCH('Ficha técnica - Prod processado'!C36,'Cadastro de insumo'!E:E,0),2),""))</f>
        <v>IN-3</v>
      </c>
      <c r="E36" s="122" t="str">
        <f>IFERROR(INDEX('Cadastro de insumo'!$A$203:$K$1048576,MATCH('Ficha técnica - Prod processado'!C36,'Cadastro de insumo'!$E$203:$E$1048576,0),9),"")</f>
        <v>kg</v>
      </c>
      <c r="F36" s="124">
        <f>IFERROR(VLOOKUP(C36,'Cadastro de insumo'!E:K,7,0),"")</f>
        <v>10</v>
      </c>
      <c r="G36" s="113">
        <v>50</v>
      </c>
      <c r="H36" s="113">
        <v>50</v>
      </c>
      <c r="I36" s="122">
        <f t="shared" si="2"/>
        <v>1</v>
      </c>
      <c r="J36" s="125">
        <f>IF(C36="",0,IF(E36="Pacote",VLOOKUP(C36,'Cadastro de insumo'!E:K,7,0)*G36,IF(OR(E36="kg",E36="L"),F36/1000*G36,F36*G36)))</f>
        <v>0.5</v>
      </c>
    </row>
    <row r="37" spans="1:10" outlineLevel="1" x14ac:dyDescent="0.25">
      <c r="B37" s="122" t="str">
        <f>IF(C37="","",F30)</f>
        <v>Feijão Cozido</v>
      </c>
      <c r="C37" s="123" t="s">
        <v>119</v>
      </c>
      <c r="D37" s="122" t="str">
        <f>IF(C37="","",IFERROR(INDEX('Cadastro de insumo'!A:K,MATCH('Ficha técnica - Prod processado'!C37,'Cadastro de insumo'!E:E,0),2),""))</f>
        <v>IN-27</v>
      </c>
      <c r="E37" s="122" t="str">
        <f>IFERROR(INDEX('Cadastro de insumo'!$A$203:$K$1048576,MATCH('Ficha técnica - Prod processado'!C37,'Cadastro de insumo'!$E$203:$E$1048576,0),9),"")</f>
        <v>kg</v>
      </c>
      <c r="F37" s="124">
        <f>IFERROR(VLOOKUP(C37,'Cadastro de insumo'!E:K,7,0),"")</f>
        <v>3</v>
      </c>
      <c r="G37" s="113">
        <v>20</v>
      </c>
      <c r="H37" s="113">
        <v>20</v>
      </c>
      <c r="I37" s="122">
        <f t="shared" si="2"/>
        <v>1</v>
      </c>
      <c r="J37" s="125">
        <f>IF(C37="",0,IF(E37="Pacote",VLOOKUP(C37,'Cadastro de insumo'!E:K,7,0)*G37,IF(OR(E37="kg",E37="L"),F37/1000*G37,F37*G37)))</f>
        <v>0.06</v>
      </c>
    </row>
    <row r="38" spans="1:10" outlineLevel="1" x14ac:dyDescent="0.25">
      <c r="B38" s="122" t="str">
        <f>IF(C38="","",F30)</f>
        <v>Feijão Cozido</v>
      </c>
      <c r="C38" s="123" t="s">
        <v>104</v>
      </c>
      <c r="D38" s="122" t="str">
        <f>IF(C38="","",IFERROR(INDEX('Cadastro de insumo'!A:K,MATCH('Ficha técnica - Prod processado'!C38,'Cadastro de insumo'!E:E,0),2),""))</f>
        <v>IN-11</v>
      </c>
      <c r="E38" s="122" t="str">
        <f>IFERROR(INDEX('Cadastro de insumo'!$A$203:$K$1048576,MATCH('Ficha técnica - Prod processado'!C38,'Cadastro de insumo'!$E$203:$E$1048576,0),9),"")</f>
        <v>ml</v>
      </c>
      <c r="F38" s="124">
        <f>IFERROR(VLOOKUP(C38,'Cadastro de insumo'!E:K,7,0),"")</f>
        <v>0.08</v>
      </c>
      <c r="G38" s="113">
        <v>30</v>
      </c>
      <c r="H38" s="113">
        <v>30</v>
      </c>
      <c r="I38" s="122">
        <f t="shared" si="2"/>
        <v>1</v>
      </c>
      <c r="J38" s="125">
        <f>IF(C38="",0,IF(E38="Pacote",VLOOKUP(C38,'Cadastro de insumo'!E:K,7,0)*G38,IF(OR(E38="kg",E38="L"),F38/1000*G38,F38*G38)))</f>
        <v>2.4</v>
      </c>
    </row>
    <row r="39" spans="1:10" outlineLevel="1" x14ac:dyDescent="0.25">
      <c r="B39" s="122" t="str">
        <f>IF(C39="","",F30)</f>
        <v/>
      </c>
      <c r="C39" s="123"/>
      <c r="D39" s="122" t="str">
        <f>IF(C39="","",IFERROR(INDEX('Cadastro de insumo'!A:K,MATCH('Ficha técnica - Prod processado'!C39,'Cadastro de insumo'!E:E,0),2),""))</f>
        <v/>
      </c>
      <c r="E39" s="122" t="str">
        <f>IFERROR(INDEX('Cadastro de insumo'!$A$203:$K$1048576,MATCH('Ficha técnica - Prod processado'!C39,'Cadastro de insumo'!$E$203:$E$1048576,0),9),"")</f>
        <v/>
      </c>
      <c r="F39" s="124" t="str">
        <f>IFERROR(VLOOKUP(C39,'Cadastro de insumo'!E:K,7,0),"")</f>
        <v/>
      </c>
      <c r="G39" s="113"/>
      <c r="H39" s="113"/>
      <c r="I39" s="122">
        <f t="shared" ref="I39:I47" si="3">IF(OR(G39="",H39=""),0,G39/H39)</f>
        <v>0</v>
      </c>
      <c r="J39" s="125">
        <f>IF(C39="",0,IF(E39="Pacote",VLOOKUP(C39,'Cadastro de insumo'!E:K,7,0)*G39,IF(OR(E39="kg",E39="L"),F39/1000*G39,F39*G39)))</f>
        <v>0</v>
      </c>
    </row>
    <row r="40" spans="1:10" outlineLevel="1" x14ac:dyDescent="0.25">
      <c r="B40" s="122" t="str">
        <f>IF(C40="","",F30)</f>
        <v/>
      </c>
      <c r="C40" s="123"/>
      <c r="D40" s="122" t="str">
        <f>IF(C40="","",IFERROR(INDEX('Cadastro de insumo'!A:K,MATCH('Ficha técnica - Prod processado'!C40,'Cadastro de insumo'!E:E,0),2),""))</f>
        <v/>
      </c>
      <c r="E40" s="122" t="str">
        <f>IFERROR(INDEX('Cadastro de insumo'!$A$203:$K$1048576,MATCH('Ficha técnica - Prod processado'!C40,'Cadastro de insumo'!$E$203:$E$1048576,0),9),"")</f>
        <v/>
      </c>
      <c r="F40" s="124" t="str">
        <f>IFERROR(VLOOKUP(C40,'Cadastro de insumo'!E:K,7,0),"")</f>
        <v/>
      </c>
      <c r="G40" s="113"/>
      <c r="H40" s="113"/>
      <c r="I40" s="122">
        <f t="shared" si="3"/>
        <v>0</v>
      </c>
      <c r="J40" s="125">
        <f>IF(C40="",0,IF(E40="Pacote",VLOOKUP(C40,'Cadastro de insumo'!E:K,7,0)*G40,IF(OR(E40="kg",E40="L"),F40/1000*G40,F40*G40)))</f>
        <v>0</v>
      </c>
    </row>
    <row r="41" spans="1:10" outlineLevel="1" x14ac:dyDescent="0.25">
      <c r="B41" s="122" t="str">
        <f>IF(C41="","",F30)</f>
        <v/>
      </c>
      <c r="C41" s="123"/>
      <c r="D41" s="122" t="str">
        <f>IF(C41="","",IFERROR(INDEX('Cadastro de insumo'!A:K,MATCH('Ficha técnica - Prod processado'!C41,'Cadastro de insumo'!E:E,0),2),""))</f>
        <v/>
      </c>
      <c r="E41" s="122" t="str">
        <f>IFERROR(INDEX('Cadastro de insumo'!$A$203:$K$1048576,MATCH('Ficha técnica - Prod processado'!C41,'Cadastro de insumo'!$E$203:$E$1048576,0),9),"")</f>
        <v/>
      </c>
      <c r="F41" s="124" t="str">
        <f>IFERROR(VLOOKUP(C41,'Cadastro de insumo'!E:K,7,0),"")</f>
        <v/>
      </c>
      <c r="G41" s="113"/>
      <c r="H41" s="113"/>
      <c r="I41" s="122">
        <f t="shared" si="3"/>
        <v>0</v>
      </c>
      <c r="J41" s="125">
        <f>IF(C41="",0,IF(E41="Pacote",VLOOKUP(C41,'Cadastro de insumo'!E:K,7,0)*G41,IF(OR(E41="kg",E41="L"),F41/1000*G41,F41*G41)))</f>
        <v>0</v>
      </c>
    </row>
    <row r="42" spans="1:10" outlineLevel="1" x14ac:dyDescent="0.25">
      <c r="B42" s="122" t="str">
        <f>IF(C42="","",F30)</f>
        <v/>
      </c>
      <c r="C42" s="123"/>
      <c r="D42" s="122" t="str">
        <f>IF(C42="","",IFERROR(INDEX('Cadastro de insumo'!A:K,MATCH('Ficha técnica - Prod processado'!C42,'Cadastro de insumo'!E:E,0),2),""))</f>
        <v/>
      </c>
      <c r="E42" s="122" t="str">
        <f>IFERROR(INDEX('Cadastro de insumo'!$A$203:$K$1048576,MATCH('Ficha técnica - Prod processado'!C42,'Cadastro de insumo'!$E$203:$E$1048576,0),9),"")</f>
        <v/>
      </c>
      <c r="F42" s="124" t="str">
        <f>IFERROR(VLOOKUP(C42,'Cadastro de insumo'!E:K,7,0),"")</f>
        <v/>
      </c>
      <c r="G42" s="113"/>
      <c r="H42" s="113"/>
      <c r="I42" s="122">
        <f t="shared" si="3"/>
        <v>0</v>
      </c>
      <c r="J42" s="125">
        <f>IF(C42="",0,IF(E42="Pacote",VLOOKUP(C42,'Cadastro de insumo'!E:K,7,0)*G42,IF(OR(E42="kg",E42="L"),F42/1000*G42,F42*G42)))</f>
        <v>0</v>
      </c>
    </row>
    <row r="43" spans="1:10" outlineLevel="1" x14ac:dyDescent="0.25">
      <c r="B43" s="122" t="str">
        <f>IF(C43="","",F30)</f>
        <v/>
      </c>
      <c r="C43" s="123"/>
      <c r="D43" s="122" t="str">
        <f>IF(C43="","",IFERROR(INDEX('Cadastro de insumo'!A:K,MATCH('Ficha técnica - Prod processado'!C43,'Cadastro de insumo'!E:E,0),2),""))</f>
        <v/>
      </c>
      <c r="E43" s="122" t="str">
        <f>IFERROR(INDEX('Cadastro de insumo'!$A$203:$K$1048576,MATCH('Ficha técnica - Prod processado'!C43,'Cadastro de insumo'!$E$203:$E$1048576,0),9),"")</f>
        <v/>
      </c>
      <c r="F43" s="124" t="str">
        <f>IFERROR(VLOOKUP(C43,'Cadastro de insumo'!E:K,7,0),"")</f>
        <v/>
      </c>
      <c r="G43" s="113"/>
      <c r="H43" s="113"/>
      <c r="I43" s="122">
        <f t="shared" si="3"/>
        <v>0</v>
      </c>
      <c r="J43" s="125">
        <f>IF(C43="",0,IF(E43="Pacote",VLOOKUP(C43,'Cadastro de insumo'!E:K,7,0)*G43,IF(OR(E43="kg",E43="L"),F43/1000*G43,F43*G43)))</f>
        <v>0</v>
      </c>
    </row>
    <row r="44" spans="1:10" outlineLevel="1" x14ac:dyDescent="0.25">
      <c r="B44" s="122" t="str">
        <f>IF(C44="","",F30)</f>
        <v/>
      </c>
      <c r="C44" s="123"/>
      <c r="D44" s="122" t="str">
        <f>IF(C44="","",IFERROR(INDEX('Cadastro de insumo'!A:K,MATCH('Ficha técnica - Prod processado'!C44,'Cadastro de insumo'!E:E,0),2),""))</f>
        <v/>
      </c>
      <c r="E44" s="122" t="str">
        <f>IFERROR(INDEX('Cadastro de insumo'!$A$203:$K$1048576,MATCH('Ficha técnica - Prod processado'!C44,'Cadastro de insumo'!$E$203:$E$1048576,0),9),"")</f>
        <v/>
      </c>
      <c r="F44" s="124" t="str">
        <f>IFERROR(VLOOKUP(C44,'Cadastro de insumo'!E:K,7,0),"")</f>
        <v/>
      </c>
      <c r="G44" s="113"/>
      <c r="H44" s="113"/>
      <c r="I44" s="122">
        <f t="shared" si="3"/>
        <v>0</v>
      </c>
      <c r="J44" s="125">
        <f>IF(C44="",0,IF(E44="Pacote",VLOOKUP(C44,'Cadastro de insumo'!E:K,7,0)*G44,IF(OR(E44="kg",E44="L"),F44/1000*G44,F44*G44)))</f>
        <v>0</v>
      </c>
    </row>
    <row r="45" spans="1:10" outlineLevel="1" x14ac:dyDescent="0.25">
      <c r="B45" s="122" t="str">
        <f>IF(C45="","",F30)</f>
        <v/>
      </c>
      <c r="C45" s="123"/>
      <c r="D45" s="122" t="str">
        <f>IF(C45="","",IFERROR(INDEX('Cadastro de insumo'!A:K,MATCH('Ficha técnica - Prod processado'!C45,'Cadastro de insumo'!E:E,0),2),""))</f>
        <v/>
      </c>
      <c r="E45" s="122" t="str">
        <f>IFERROR(INDEX('Cadastro de insumo'!$A$203:$K$1048576,MATCH('Ficha técnica - Prod processado'!C45,'Cadastro de insumo'!$E$203:$E$1048576,0),9),"")</f>
        <v/>
      </c>
      <c r="F45" s="124" t="str">
        <f>IFERROR(VLOOKUP(C45,'Cadastro de insumo'!E:K,7,0),"")</f>
        <v/>
      </c>
      <c r="G45" s="113"/>
      <c r="H45" s="113"/>
      <c r="I45" s="122">
        <f t="shared" si="3"/>
        <v>0</v>
      </c>
      <c r="J45" s="125">
        <f>IF(C45="",0,IF(E45="Pacote",VLOOKUP(C45,'Cadastro de insumo'!E:K,7,0)*G45,IF(OR(E45="kg",E45="L"),F45/1000*G45,F45*G45)))</f>
        <v>0</v>
      </c>
    </row>
    <row r="46" spans="1:10" outlineLevel="1" x14ac:dyDescent="0.25">
      <c r="B46" s="122" t="str">
        <f>IF(C46="","",F30)</f>
        <v/>
      </c>
      <c r="C46" s="123"/>
      <c r="D46" s="122" t="str">
        <f>IF(C46="","",IFERROR(INDEX('Cadastro de insumo'!A:K,MATCH('Ficha técnica - Prod processado'!C46,'Cadastro de insumo'!E:E,0),2),""))</f>
        <v/>
      </c>
      <c r="E46" s="122" t="str">
        <f>IFERROR(INDEX('Cadastro de insumo'!$A$203:$K$1048576,MATCH('Ficha técnica - Prod processado'!C46,'Cadastro de insumo'!$E$203:$E$1048576,0),9),"")</f>
        <v/>
      </c>
      <c r="F46" s="124" t="str">
        <f>IFERROR(VLOOKUP(C46,'Cadastro de insumo'!E:K,7,0),"")</f>
        <v/>
      </c>
      <c r="G46" s="113"/>
      <c r="H46" s="113"/>
      <c r="I46" s="122">
        <f t="shared" si="3"/>
        <v>0</v>
      </c>
      <c r="J46" s="125">
        <f>IF(C46="",0,IF(E46="Pacote",VLOOKUP(C46,'Cadastro de insumo'!E:K,7,0)*G46,IF(OR(E46="kg",E46="L"),F46/1000*G46,F46*G46)))</f>
        <v>0</v>
      </c>
    </row>
    <row r="47" spans="1:10" outlineLevel="1" x14ac:dyDescent="0.25">
      <c r="B47" s="122" t="str">
        <f>IF(C47="","",F30)</f>
        <v/>
      </c>
      <c r="C47" s="123"/>
      <c r="D47" s="122" t="str">
        <f>IF(C47="","",IFERROR(INDEX('Cadastro de insumo'!A:K,MATCH('Ficha técnica - Prod processado'!C47,'Cadastro de insumo'!E:E,0),2),""))</f>
        <v/>
      </c>
      <c r="E47" s="122" t="str">
        <f>IFERROR(INDEX('Cadastro de insumo'!$A$203:$K$1048576,MATCH('Ficha técnica - Prod processado'!C47,'Cadastro de insumo'!$E$203:$E$1048576,0),9),"")</f>
        <v/>
      </c>
      <c r="F47" s="124" t="str">
        <f>IFERROR(VLOOKUP(C47,'Cadastro de insumo'!E:K,7,0),"")</f>
        <v/>
      </c>
      <c r="G47" s="113"/>
      <c r="H47" s="113"/>
      <c r="I47" s="122">
        <f t="shared" si="3"/>
        <v>0</v>
      </c>
      <c r="J47" s="125">
        <f>IF(C47="",0,IF(E47="Pacote",VLOOKUP(C47,'Cadastro de insumo'!E:K,7,0)*G47,IF(OR(E47="kg",E47="L"),F47/1000*G47,F47*G47)))</f>
        <v>0</v>
      </c>
    </row>
    <row r="48" spans="1:10" x14ac:dyDescent="0.25">
      <c r="A48" s="33" t="str">
        <f>"Detalhes: "&amp;F30</f>
        <v>Detalhes: Feijão Cozido</v>
      </c>
      <c r="C48" s="126"/>
    </row>
    <row r="50" spans="2:18" ht="31.5" x14ac:dyDescent="0.25">
      <c r="E50" s="30" t="s">
        <v>21</v>
      </c>
      <c r="F50" s="76" t="s">
        <v>0</v>
      </c>
      <c r="G50" s="76" t="s">
        <v>19</v>
      </c>
      <c r="H50" s="77" t="s">
        <v>20</v>
      </c>
      <c r="I50" s="31" t="s">
        <v>22</v>
      </c>
      <c r="J50" s="31" t="s">
        <v>61</v>
      </c>
      <c r="M50" s="126"/>
    </row>
    <row r="51" spans="2:18" x14ac:dyDescent="0.25">
      <c r="E51" s="112">
        <f>E30+1</f>
        <v>3</v>
      </c>
      <c r="F51" s="113" t="s">
        <v>121</v>
      </c>
      <c r="G51" s="113" t="s">
        <v>10</v>
      </c>
      <c r="H51" s="114">
        <v>1.8</v>
      </c>
      <c r="I51" s="115">
        <f>SUM(J54:J68)</f>
        <v>27.71166666666667</v>
      </c>
      <c r="J51" s="116">
        <f>IF(H51="","",I51/H51)</f>
        <v>15.395370370370372</v>
      </c>
      <c r="M51" s="126"/>
      <c r="R51" s="141"/>
    </row>
    <row r="52" spans="2:18" x14ac:dyDescent="0.25">
      <c r="B52" s="117"/>
      <c r="C52" s="118"/>
      <c r="D52" s="110"/>
      <c r="F52" s="118"/>
      <c r="G52" s="118"/>
      <c r="H52" s="119"/>
      <c r="I52" s="120"/>
      <c r="J52" s="121"/>
      <c r="M52" s="126"/>
      <c r="R52" s="141"/>
    </row>
    <row r="53" spans="2:18" ht="47.25" outlineLevel="1" x14ac:dyDescent="0.25">
      <c r="B53" s="31" t="s">
        <v>0</v>
      </c>
      <c r="C53" s="76" t="s">
        <v>13</v>
      </c>
      <c r="D53" s="31" t="s">
        <v>60</v>
      </c>
      <c r="E53" s="31" t="s">
        <v>14</v>
      </c>
      <c r="F53" s="77" t="s">
        <v>17</v>
      </c>
      <c r="G53" s="77" t="s">
        <v>56</v>
      </c>
      <c r="H53" s="77" t="s">
        <v>38</v>
      </c>
      <c r="I53" s="31" t="s">
        <v>16</v>
      </c>
      <c r="J53" s="30" t="s">
        <v>15</v>
      </c>
      <c r="M53" s="142"/>
    </row>
    <row r="54" spans="2:18" outlineLevel="1" x14ac:dyDescent="0.25">
      <c r="B54" s="122" t="str">
        <f>IF(C54="","",F51)</f>
        <v>Patê de frango</v>
      </c>
      <c r="C54" s="123" t="s">
        <v>115</v>
      </c>
      <c r="D54" s="122" t="str">
        <f>IF(C54="","",IFERROR(INDEX('Cadastro de insumo'!A:K,MATCH('Ficha técnica - Prod processado'!C54,'Cadastro de insumo'!E:E,0),2),""))</f>
        <v>IN-22</v>
      </c>
      <c r="E54" s="122" t="str">
        <f>IFERROR(INDEX('Cadastro de insumo'!$A$203:$K$1048576,MATCH('Ficha técnica - Prod processado'!C54,'Cadastro de insumo'!$E$203:$E$1048576,0),9),"")</f>
        <v>kg</v>
      </c>
      <c r="F54" s="124">
        <f>IFERROR(VLOOKUP(C54,'Cadastro de insumo'!E:K,7,0),"")</f>
        <v>15</v>
      </c>
      <c r="G54" s="113">
        <v>800</v>
      </c>
      <c r="H54" s="113">
        <v>800</v>
      </c>
      <c r="I54" s="122">
        <f t="shared" ref="I54:I67" si="4">IF(OR(G54="",H54=""),0,G54/H54)</f>
        <v>1</v>
      </c>
      <c r="J54" s="125">
        <f>IF(C54="",0,IF(E54="Pacote",VLOOKUP(C54,'Cadastro de insumo'!E:K,7,0)*G54,IF(OR(E54="kg",E54="L"),F54/1000*G54,F54*G54)))</f>
        <v>12</v>
      </c>
    </row>
    <row r="55" spans="2:18" outlineLevel="1" x14ac:dyDescent="0.25">
      <c r="B55" s="122" t="str">
        <f>IF(C55="","",F51)</f>
        <v>Patê de frango</v>
      </c>
      <c r="C55" s="123" t="s">
        <v>116</v>
      </c>
      <c r="D55" s="122" t="str">
        <f>IF(C55="","",IFERROR(INDEX('Cadastro de insumo'!A:K,MATCH('Ficha técnica - Prod processado'!C55,'Cadastro de insumo'!E:E,0),2),""))</f>
        <v>IN-23</v>
      </c>
      <c r="E55" s="122" t="str">
        <f>IFERROR(INDEX('Cadastro de insumo'!$A$203:$K$1048576,MATCH('Ficha técnica - Prod processado'!C55,'Cadastro de insumo'!$E$203:$E$1048576,0),9),"")</f>
        <v>kg</v>
      </c>
      <c r="F55" s="124">
        <f>IFERROR(VLOOKUP(C55,'Cadastro de insumo'!E:K,7,0),"")</f>
        <v>16</v>
      </c>
      <c r="G55" s="113">
        <v>350</v>
      </c>
      <c r="H55" s="113">
        <v>350</v>
      </c>
      <c r="I55" s="122">
        <f t="shared" si="4"/>
        <v>1</v>
      </c>
      <c r="J55" s="125">
        <f>IF(C55="",0,IF(E55="Pacote",VLOOKUP(C55,'Cadastro de insumo'!E:K,7,0)*G55,IF(OR(E55="kg",E55="L"),F55/1000*G55,F55*G55)))</f>
        <v>5.6000000000000005</v>
      </c>
    </row>
    <row r="56" spans="2:18" outlineLevel="1" x14ac:dyDescent="0.25">
      <c r="B56" s="122" t="str">
        <f>IF(C56="","",F51)</f>
        <v>Patê de frango</v>
      </c>
      <c r="C56" s="123" t="s">
        <v>117</v>
      </c>
      <c r="D56" s="122" t="str">
        <f>IF(C56="","",IFERROR(INDEX('Cadastro de insumo'!A:K,MATCH('Ficha técnica - Prod processado'!C56,'Cadastro de insumo'!E:E,0),2),""))</f>
        <v>IN-24</v>
      </c>
      <c r="E56" s="122" t="str">
        <f>IFERROR(INDEX('Cadastro de insumo'!$A$203:$K$1048576,MATCH('Ficha técnica - Prod processado'!C56,'Cadastro de insumo'!$E$203:$E$1048576,0),9),"")</f>
        <v>gr</v>
      </c>
      <c r="F56" s="124">
        <f>IFERROR(VLOOKUP(C56,'Cadastro de insumo'!E:K,7,0),"")</f>
        <v>1.1666666666666667E-2</v>
      </c>
      <c r="G56" s="113">
        <v>100</v>
      </c>
      <c r="H56" s="113">
        <v>100</v>
      </c>
      <c r="I56" s="122">
        <f t="shared" si="4"/>
        <v>1</v>
      </c>
      <c r="J56" s="125">
        <f>IF(C56="",0,IF(E56="Pacote",VLOOKUP(C56,'Cadastro de insumo'!E:K,7,0)*G56,IF(OR(E56="kg",E56="L"),F56/1000*G56,F56*G56)))</f>
        <v>1.1666666666666667</v>
      </c>
    </row>
    <row r="57" spans="2:18" outlineLevel="1" x14ac:dyDescent="0.25">
      <c r="B57" s="122" t="str">
        <f>IF(C57="","",F51)</f>
        <v>Patê de frango</v>
      </c>
      <c r="C57" s="123" t="s">
        <v>32</v>
      </c>
      <c r="D57" s="122" t="str">
        <f>IF(C57="","",IFERROR(INDEX('Cadastro de insumo'!A:K,MATCH('Ficha técnica - Prod processado'!C57,'Cadastro de insumo'!E:E,0),2),""))</f>
        <v>IN-25</v>
      </c>
      <c r="E57" s="122" t="str">
        <f>IFERROR(INDEX('Cadastro de insumo'!$A$203:$K$1048576,MATCH('Ficha técnica - Prod processado'!C57,'Cadastro de insumo'!$E$203:$E$1048576,0),9),"")</f>
        <v>kg</v>
      </c>
      <c r="F57" s="124">
        <f>IFERROR(VLOOKUP(C57,'Cadastro de insumo'!E:K,7,0),"")</f>
        <v>7</v>
      </c>
      <c r="G57" s="113">
        <v>200</v>
      </c>
      <c r="H57" s="113">
        <v>200</v>
      </c>
      <c r="I57" s="122">
        <f t="shared" si="4"/>
        <v>1</v>
      </c>
      <c r="J57" s="125">
        <f>IF(C57="",0,IF(E57="Pacote",VLOOKUP(C57,'Cadastro de insumo'!E:K,7,0)*G57,IF(OR(E57="kg",E57="L"),F57/1000*G57,F57*G57)))</f>
        <v>1.4000000000000001</v>
      </c>
    </row>
    <row r="58" spans="2:18" outlineLevel="1" x14ac:dyDescent="0.25">
      <c r="B58" s="122" t="str">
        <f>IF(C58="","",F51)</f>
        <v>Patê de frango</v>
      </c>
      <c r="C58" s="123" t="s">
        <v>118</v>
      </c>
      <c r="D58" s="122" t="str">
        <f>IF(C58="","",IFERROR(INDEX('Cadastro de insumo'!A:K,MATCH('Ficha técnica - Prod processado'!C58,'Cadastro de insumo'!E:E,0),2),""))</f>
        <v>IN-26</v>
      </c>
      <c r="E58" s="122" t="str">
        <f>IFERROR(INDEX('Cadastro de insumo'!$A$203:$K$1048576,MATCH('Ficha técnica - Prod processado'!C58,'Cadastro de insumo'!$E$203:$E$1048576,0),9),"")</f>
        <v>kg</v>
      </c>
      <c r="F58" s="124">
        <f>IFERROR(VLOOKUP(C58,'Cadastro de insumo'!E:K,7,0),"")</f>
        <v>10</v>
      </c>
      <c r="G58" s="113">
        <v>350</v>
      </c>
      <c r="H58" s="113">
        <v>350</v>
      </c>
      <c r="I58" s="122">
        <f t="shared" ref="I58:I63" si="5">IF(OR(G58="",H58=""),0,G58/H58)</f>
        <v>1</v>
      </c>
      <c r="J58" s="125">
        <f>IF(C58="",0,IF(E58="Pacote",VLOOKUP(C58,'Cadastro de insumo'!E:K,7,0)*G58,IF(OR(E58="kg",E58="L"),F58/1000*G58,F58*G58)))</f>
        <v>3.5</v>
      </c>
    </row>
    <row r="59" spans="2:18" outlineLevel="1" x14ac:dyDescent="0.25">
      <c r="B59" s="122" t="str">
        <f>IF(C59="","",F51)</f>
        <v>Patê de frango</v>
      </c>
      <c r="C59" s="123" t="s">
        <v>119</v>
      </c>
      <c r="D59" s="122" t="str">
        <f>IF(C59="","",IFERROR(INDEX('Cadastro de insumo'!A:K,MATCH('Ficha técnica - Prod processado'!C59,'Cadastro de insumo'!E:E,0),2),""))</f>
        <v>IN-27</v>
      </c>
      <c r="E59" s="122" t="str">
        <f>IFERROR(INDEX('Cadastro de insumo'!$A$203:$K$1048576,MATCH('Ficha técnica - Prod processado'!C59,'Cadastro de insumo'!$E$203:$E$1048576,0),9),"")</f>
        <v>kg</v>
      </c>
      <c r="F59" s="124">
        <f>IFERROR(VLOOKUP(C59,'Cadastro de insumo'!E:K,7,0),"")</f>
        <v>3</v>
      </c>
      <c r="G59" s="113">
        <v>15</v>
      </c>
      <c r="H59" s="113">
        <v>15</v>
      </c>
      <c r="I59" s="122">
        <f t="shared" si="5"/>
        <v>1</v>
      </c>
      <c r="J59" s="125">
        <f>IF(C59="",0,IF(E59="Pacote",VLOOKUP(C59,'Cadastro de insumo'!E:K,7,0)*G59,IF(OR(E59="kg",E59="L"),F59/1000*G59,F59*G59)))</f>
        <v>4.4999999999999998E-2</v>
      </c>
    </row>
    <row r="60" spans="2:18" outlineLevel="1" x14ac:dyDescent="0.25">
      <c r="B60" s="122" t="str">
        <f>IF(C60="","",F51)</f>
        <v>Patê de frango</v>
      </c>
      <c r="C60" s="123" t="s">
        <v>104</v>
      </c>
      <c r="D60" s="122" t="str">
        <f>IF(C60="","",IFERROR(INDEX('Cadastro de insumo'!A:K,MATCH('Ficha técnica - Prod processado'!C60,'Cadastro de insumo'!E:E,0),2),""))</f>
        <v>IN-11</v>
      </c>
      <c r="E60" s="122" t="str">
        <f>IFERROR(INDEX('Cadastro de insumo'!$A$203:$K$1048576,MATCH('Ficha técnica - Prod processado'!C60,'Cadastro de insumo'!$E$203:$E$1048576,0),9),"")</f>
        <v>ml</v>
      </c>
      <c r="F60" s="124">
        <f>IFERROR(VLOOKUP(C60,'Cadastro de insumo'!E:K,7,0),"")</f>
        <v>0.08</v>
      </c>
      <c r="G60" s="113">
        <v>50</v>
      </c>
      <c r="H60" s="113">
        <v>50</v>
      </c>
      <c r="I60" s="122">
        <f t="shared" si="5"/>
        <v>1</v>
      </c>
      <c r="J60" s="125">
        <f>IF(C60="",0,IF(E60="Pacote",VLOOKUP(C60,'Cadastro de insumo'!E:K,7,0)*G60,IF(OR(E60="kg",E60="L"),F60/1000*G60,F60*G60)))</f>
        <v>4</v>
      </c>
    </row>
    <row r="61" spans="2:18" outlineLevel="1" x14ac:dyDescent="0.25">
      <c r="B61" s="122" t="str">
        <f>IF(C61="","",F51)</f>
        <v/>
      </c>
      <c r="C61" s="123"/>
      <c r="D61" s="122" t="str">
        <f>IF(C61="","",IFERROR(INDEX('Cadastro de insumo'!A:K,MATCH('Ficha técnica - Prod processado'!C61,'Cadastro de insumo'!E:E,0),2),""))</f>
        <v/>
      </c>
      <c r="E61" s="122" t="str">
        <f>IFERROR(INDEX('Cadastro de insumo'!$A$203:$K$1048576,MATCH('Ficha técnica - Prod processado'!C61,'Cadastro de insumo'!$E$203:$E$1048576,0),9),"")</f>
        <v/>
      </c>
      <c r="F61" s="124" t="str">
        <f>IFERROR(VLOOKUP(C61,'Cadastro de insumo'!E:K,7,0),"")</f>
        <v/>
      </c>
      <c r="G61" s="113"/>
      <c r="H61" s="113"/>
      <c r="I61" s="122">
        <f t="shared" si="5"/>
        <v>0</v>
      </c>
      <c r="J61" s="125">
        <f>IF(C61="",0,IF(E61="Pacote",VLOOKUP(C61,'Cadastro de insumo'!E:K,7,0)*G61,IF(OR(E61="kg",E61="L"),F61/1000*G61,F61*G61)))</f>
        <v>0</v>
      </c>
    </row>
    <row r="62" spans="2:18" outlineLevel="1" x14ac:dyDescent="0.25">
      <c r="B62" s="122" t="str">
        <f>IF(C62="","",F51)</f>
        <v/>
      </c>
      <c r="C62" s="123"/>
      <c r="D62" s="122" t="str">
        <f>IF(C62="","",IFERROR(INDEX('Cadastro de insumo'!A:K,MATCH('Ficha técnica - Prod processado'!C62,'Cadastro de insumo'!E:E,0),2),""))</f>
        <v/>
      </c>
      <c r="E62" s="122" t="str">
        <f>IFERROR(INDEX('Cadastro de insumo'!$A$203:$K$1048576,MATCH('Ficha técnica - Prod processado'!C62,'Cadastro de insumo'!$E$203:$E$1048576,0),9),"")</f>
        <v/>
      </c>
      <c r="F62" s="124" t="str">
        <f>IFERROR(VLOOKUP(C62,'Cadastro de insumo'!E:K,7,0),"")</f>
        <v/>
      </c>
      <c r="G62" s="113"/>
      <c r="H62" s="113"/>
      <c r="I62" s="122">
        <f t="shared" si="5"/>
        <v>0</v>
      </c>
      <c r="J62" s="125">
        <f>IF(C62="",0,IF(E62="Pacote",VLOOKUP(C62,'Cadastro de insumo'!E:K,7,0)*G62,IF(OR(E62="kg",E62="L"),F62/1000*G62,F62*G62)))</f>
        <v>0</v>
      </c>
    </row>
    <row r="63" spans="2:18" outlineLevel="1" x14ac:dyDescent="0.25">
      <c r="B63" s="122" t="str">
        <f>IF(C63="","",F51)</f>
        <v/>
      </c>
      <c r="C63" s="123"/>
      <c r="D63" s="122" t="str">
        <f>IF(C63="","",IFERROR(INDEX('Cadastro de insumo'!A:K,MATCH('Ficha técnica - Prod processado'!C63,'Cadastro de insumo'!E:E,0),2),""))</f>
        <v/>
      </c>
      <c r="E63" s="122" t="str">
        <f>IFERROR(INDEX('Cadastro de insumo'!$A$203:$K$1048576,MATCH('Ficha técnica - Prod processado'!C63,'Cadastro de insumo'!$E$203:$E$1048576,0),9),"")</f>
        <v/>
      </c>
      <c r="F63" s="124" t="str">
        <f>IFERROR(VLOOKUP(C63,'Cadastro de insumo'!E:K,7,0),"")</f>
        <v/>
      </c>
      <c r="G63" s="113"/>
      <c r="H63" s="113"/>
      <c r="I63" s="122">
        <f t="shared" si="5"/>
        <v>0</v>
      </c>
      <c r="J63" s="125">
        <f>IF(C63="",0,IF(E63="Pacote",VLOOKUP(C63,'Cadastro de insumo'!E:K,7,0)*G63,IF(OR(E63="kg",E63="L"),F63/1000*G63,F63*G63)))</f>
        <v>0</v>
      </c>
    </row>
    <row r="64" spans="2:18" outlineLevel="1" x14ac:dyDescent="0.25">
      <c r="B64" s="122" t="str">
        <f>IF(C64="","",F51)</f>
        <v/>
      </c>
      <c r="C64" s="123"/>
      <c r="D64" s="122" t="str">
        <f>IF(C64="","",IFERROR(INDEX('Cadastro de insumo'!A:K,MATCH('Ficha técnica - Prod processado'!C64,'Cadastro de insumo'!E:E,0),2),""))</f>
        <v/>
      </c>
      <c r="E64" s="122" t="str">
        <f>IFERROR(INDEX('Cadastro de insumo'!$A$203:$K$1048576,MATCH('Ficha técnica - Prod processado'!C64,'Cadastro de insumo'!$E$203:$E$1048576,0),9),"")</f>
        <v/>
      </c>
      <c r="F64" s="124" t="str">
        <f>IFERROR(VLOOKUP(C64,'Cadastro de insumo'!E:K,7,0),"")</f>
        <v/>
      </c>
      <c r="G64" s="113"/>
      <c r="H64" s="113"/>
      <c r="I64" s="122">
        <f t="shared" si="4"/>
        <v>0</v>
      </c>
      <c r="J64" s="125">
        <f>IF(C64="",0,IF(E64="Pacote",VLOOKUP(C64,'Cadastro de insumo'!E:K,7,0)*G64,IF(OR(E64="kg",E64="L"),F64/1000*G64,F64*G64)))</f>
        <v>0</v>
      </c>
    </row>
    <row r="65" spans="1:18" outlineLevel="1" x14ac:dyDescent="0.25">
      <c r="B65" s="122" t="str">
        <f>IF(C65="","",F51)</f>
        <v/>
      </c>
      <c r="C65" s="123"/>
      <c r="D65" s="122" t="str">
        <f>IF(C65="","",IFERROR(INDEX('Cadastro de insumo'!A:K,MATCH('Ficha técnica - Prod processado'!C65,'Cadastro de insumo'!E:E,0),2),""))</f>
        <v/>
      </c>
      <c r="E65" s="122" t="str">
        <f>IFERROR(INDEX('Cadastro de insumo'!$A$203:$K$1048576,MATCH('Ficha técnica - Prod processado'!C65,'Cadastro de insumo'!$E$203:$E$1048576,0),9),"")</f>
        <v/>
      </c>
      <c r="F65" s="124" t="str">
        <f>IFERROR(VLOOKUP(C65,'Cadastro de insumo'!E:K,7,0),"")</f>
        <v/>
      </c>
      <c r="G65" s="113"/>
      <c r="H65" s="113"/>
      <c r="I65" s="122">
        <f t="shared" si="4"/>
        <v>0</v>
      </c>
      <c r="J65" s="125">
        <f>IF(C65="",0,IF(E65="Pacote",VLOOKUP(C65,'Cadastro de insumo'!E:K,7,0)*G65,IF(OR(E65="kg",E65="L"),F65/1000*G65,F65*G65)))</f>
        <v>0</v>
      </c>
    </row>
    <row r="66" spans="1:18" outlineLevel="1" x14ac:dyDescent="0.25">
      <c r="B66" s="122" t="str">
        <f>IF(C66="","",F51)</f>
        <v/>
      </c>
      <c r="C66" s="123"/>
      <c r="D66" s="122" t="str">
        <f>IF(C66="","",IFERROR(INDEX('Cadastro de insumo'!A:K,MATCH('Ficha técnica - Prod processado'!C66,'Cadastro de insumo'!E:E,0),2),""))</f>
        <v/>
      </c>
      <c r="E66" s="122" t="str">
        <f>IFERROR(INDEX('Cadastro de insumo'!$A$203:$K$1048576,MATCH('Ficha técnica - Prod processado'!C66,'Cadastro de insumo'!$E$203:$E$1048576,0),9),"")</f>
        <v/>
      </c>
      <c r="F66" s="124" t="str">
        <f>IFERROR(VLOOKUP(C66,'Cadastro de insumo'!E:K,7,0),"")</f>
        <v/>
      </c>
      <c r="G66" s="113"/>
      <c r="H66" s="113"/>
      <c r="I66" s="122">
        <f t="shared" si="4"/>
        <v>0</v>
      </c>
      <c r="J66" s="125">
        <f>IF(C66="",0,IF(E66="Pacote",VLOOKUP(C66,'Cadastro de insumo'!E:K,7,0)*G66,IF(OR(E66="kg",E66="L"),F66/1000*G66,F66*G66)))</f>
        <v>0</v>
      </c>
    </row>
    <row r="67" spans="1:18" outlineLevel="1" x14ac:dyDescent="0.25">
      <c r="B67" s="122" t="str">
        <f>IF(C67="","",F51)</f>
        <v/>
      </c>
      <c r="C67" s="123"/>
      <c r="D67" s="122" t="str">
        <f>IF(C67="","",IFERROR(INDEX('Cadastro de insumo'!A:K,MATCH('Ficha técnica - Prod processado'!C67,'Cadastro de insumo'!E:E,0),2),""))</f>
        <v/>
      </c>
      <c r="E67" s="122" t="str">
        <f>IFERROR(INDEX('Cadastro de insumo'!$A$203:$K$1048576,MATCH('Ficha técnica - Prod processado'!C67,'Cadastro de insumo'!$E$203:$E$1048576,0),9),"")</f>
        <v/>
      </c>
      <c r="F67" s="124" t="str">
        <f>IFERROR(VLOOKUP(C67,'Cadastro de insumo'!E:K,7,0),"")</f>
        <v/>
      </c>
      <c r="G67" s="113"/>
      <c r="H67" s="113"/>
      <c r="I67" s="122">
        <f t="shared" si="4"/>
        <v>0</v>
      </c>
      <c r="J67" s="125">
        <f>IF(C67="",0,IF(E67="Pacote",VLOOKUP(C67,'Cadastro de insumo'!E:K,7,0)*G67,IF(OR(E67="kg",E67="L"),F67/1000*G67,F67*G67)))</f>
        <v>0</v>
      </c>
    </row>
    <row r="68" spans="1:18" outlineLevel="1" x14ac:dyDescent="0.25">
      <c r="B68" s="122" t="str">
        <f>IF(C68="","",F51)</f>
        <v/>
      </c>
      <c r="C68" s="123"/>
      <c r="D68" s="122" t="str">
        <f>IF(C68="","",IFERROR(INDEX('Cadastro de insumo'!A:K,MATCH('Ficha técnica - Prod processado'!C68,'Cadastro de insumo'!E:E,0),2),""))</f>
        <v/>
      </c>
      <c r="E68" s="122" t="str">
        <f>IFERROR(INDEX('Cadastro de insumo'!$A$203:$K$1048576,MATCH('Ficha técnica - Prod processado'!C68,'Cadastro de insumo'!$E$203:$E$1048576,0),9),"")</f>
        <v/>
      </c>
      <c r="F68" s="124" t="str">
        <f>IFERROR(VLOOKUP(C68,'Cadastro de insumo'!E:K,7,0),"")</f>
        <v/>
      </c>
      <c r="G68" s="113"/>
      <c r="H68" s="113"/>
      <c r="I68" s="122">
        <f>IF(OR(G68="",H68=""),0,G68/H68)</f>
        <v>0</v>
      </c>
      <c r="J68" s="125">
        <f>IF(C68="",0,IF(E68="Pacote",VLOOKUP(C68,'Cadastro de insumo'!E:K,7,0)*G68,IF(OR(E68="kg",E68="L"),F68/1000*G68,F68*G68)))</f>
        <v>0</v>
      </c>
    </row>
    <row r="69" spans="1:18" x14ac:dyDescent="0.25">
      <c r="A69" s="33" t="str">
        <f>"Detalhes: "&amp;F51</f>
        <v>Detalhes: Patê de frango</v>
      </c>
      <c r="C69" s="126"/>
    </row>
    <row r="71" spans="1:18" ht="31.5" x14ac:dyDescent="0.25">
      <c r="E71" s="30" t="s">
        <v>21</v>
      </c>
      <c r="F71" s="76" t="s">
        <v>0</v>
      </c>
      <c r="G71" s="76" t="s">
        <v>19</v>
      </c>
      <c r="H71" s="77" t="s">
        <v>20</v>
      </c>
      <c r="I71" s="31" t="s">
        <v>22</v>
      </c>
      <c r="J71" s="31" t="s">
        <v>61</v>
      </c>
      <c r="M71" s="126"/>
    </row>
    <row r="72" spans="1:18" ht="30" x14ac:dyDescent="0.25">
      <c r="E72" s="112">
        <f>E51+1</f>
        <v>4</v>
      </c>
      <c r="F72" s="113" t="s">
        <v>126</v>
      </c>
      <c r="G72" s="113" t="s">
        <v>10</v>
      </c>
      <c r="H72" s="114">
        <v>0.6</v>
      </c>
      <c r="I72" s="115">
        <f>SUM(J75:J89)</f>
        <v>26</v>
      </c>
      <c r="J72" s="116">
        <f>IF(H72="","",I72/H72)</f>
        <v>43.333333333333336</v>
      </c>
      <c r="M72" s="126"/>
      <c r="R72" s="141"/>
    </row>
    <row r="73" spans="1:18" x14ac:dyDescent="0.25">
      <c r="B73" s="117"/>
      <c r="C73" s="118"/>
      <c r="D73" s="110"/>
      <c r="F73" s="118"/>
      <c r="G73" s="118"/>
      <c r="H73" s="119"/>
      <c r="I73" s="120"/>
      <c r="J73" s="121"/>
      <c r="M73" s="126"/>
      <c r="R73" s="141"/>
    </row>
    <row r="74" spans="1:18" ht="47.25" outlineLevel="1" x14ac:dyDescent="0.25">
      <c r="B74" s="31" t="s">
        <v>0</v>
      </c>
      <c r="C74" s="76" t="s">
        <v>13</v>
      </c>
      <c r="D74" s="31" t="s">
        <v>60</v>
      </c>
      <c r="E74" s="31" t="s">
        <v>14</v>
      </c>
      <c r="F74" s="77" t="s">
        <v>17</v>
      </c>
      <c r="G74" s="77" t="s">
        <v>56</v>
      </c>
      <c r="H74" s="77" t="s">
        <v>38</v>
      </c>
      <c r="I74" s="31" t="s">
        <v>16</v>
      </c>
      <c r="J74" s="30" t="s">
        <v>15</v>
      </c>
      <c r="M74" s="142"/>
    </row>
    <row r="75" spans="1:18" outlineLevel="1" x14ac:dyDescent="0.25">
      <c r="B75" s="122" t="str">
        <f>IF(C75="","",F72)</f>
        <v>Bacon frito em cubos</v>
      </c>
      <c r="C75" s="123" t="s">
        <v>8</v>
      </c>
      <c r="D75" s="122" t="str">
        <f>IF(C75="","",IFERROR(INDEX('Cadastro de insumo'!A:K,MATCH('Ficha técnica - Prod processado'!C75,'Cadastro de insumo'!E:E,0),2),""))</f>
        <v>IN-4</v>
      </c>
      <c r="E75" s="122" t="str">
        <f>IFERROR(INDEX('Cadastro de insumo'!$A$203:$K$1048576,MATCH('Ficha técnica - Prod processado'!C75,'Cadastro de insumo'!$E$203:$E$1048576,0),9),"")</f>
        <v>kg</v>
      </c>
      <c r="F75" s="124">
        <f>IFERROR(VLOOKUP(C75,'Cadastro de insumo'!E:K,7,0),"")</f>
        <v>26</v>
      </c>
      <c r="G75" s="113">
        <v>1000</v>
      </c>
      <c r="H75" s="113">
        <v>1000</v>
      </c>
      <c r="I75" s="122">
        <f t="shared" ref="I75:I88" si="6">IF(OR(G75="",H75=""),0,G75/H75)</f>
        <v>1</v>
      </c>
      <c r="J75" s="125">
        <f>IF(C75="",0,IF(E75="Pacote",VLOOKUP(C75,'Cadastro de insumo'!E:K,7,0)*G75,IF(OR(E75="kg",E75="L"),F75/1000*G75,F75*G75)))</f>
        <v>26</v>
      </c>
    </row>
    <row r="76" spans="1:18" outlineLevel="1" x14ac:dyDescent="0.25">
      <c r="B76" s="122" t="str">
        <f>IF(C76="","",F72)</f>
        <v/>
      </c>
      <c r="C76" s="123"/>
      <c r="D76" s="122" t="str">
        <f>IF(C76="","",IFERROR(INDEX('Cadastro de insumo'!A:K,MATCH('Ficha técnica - Prod processado'!C76,'Cadastro de insumo'!E:E,0),2),""))</f>
        <v/>
      </c>
      <c r="E76" s="122" t="str">
        <f>IFERROR(INDEX('Cadastro de insumo'!$A$203:$K$1048576,MATCH('Ficha técnica - Prod processado'!C76,'Cadastro de insumo'!$E$203:$E$1048576,0),9),"")</f>
        <v/>
      </c>
      <c r="F76" s="124" t="str">
        <f>IFERROR(VLOOKUP(C76,'Cadastro de insumo'!E:K,7,0),"")</f>
        <v/>
      </c>
      <c r="G76" s="113"/>
      <c r="H76" s="113"/>
      <c r="I76" s="122">
        <f t="shared" si="6"/>
        <v>0</v>
      </c>
      <c r="J76" s="125">
        <f>IF(C76="",0,IF(E76="Pacote",VLOOKUP(C76,'Cadastro de insumo'!E:K,7,0)*G76,IF(OR(E76="kg",E76="L"),F76/1000*G76,F76*G76)))</f>
        <v>0</v>
      </c>
    </row>
    <row r="77" spans="1:18" outlineLevel="1" x14ac:dyDescent="0.25">
      <c r="B77" s="122" t="str">
        <f>IF(C77="","",F72)</f>
        <v/>
      </c>
      <c r="C77" s="123"/>
      <c r="D77" s="122" t="str">
        <f>IF(C77="","",IFERROR(INDEX('Cadastro de insumo'!A:K,MATCH('Ficha técnica - Prod processado'!C77,'Cadastro de insumo'!E:E,0),2),""))</f>
        <v/>
      </c>
      <c r="E77" s="122" t="str">
        <f>IFERROR(INDEX('Cadastro de insumo'!$A$203:$K$1048576,MATCH('Ficha técnica - Prod processado'!C77,'Cadastro de insumo'!$E$203:$E$1048576,0),9),"")</f>
        <v/>
      </c>
      <c r="F77" s="124" t="str">
        <f>IFERROR(VLOOKUP(C77,'Cadastro de insumo'!E:K,7,0),"")</f>
        <v/>
      </c>
      <c r="G77" s="113"/>
      <c r="H77" s="113"/>
      <c r="I77" s="122">
        <f t="shared" si="6"/>
        <v>0</v>
      </c>
      <c r="J77" s="125">
        <f>IF(C77="",0,IF(E77="Pacote",VLOOKUP(C77,'Cadastro de insumo'!E:K,7,0)*G77,IF(OR(E77="kg",E77="L"),F77/1000*G77,F77*G77)))</f>
        <v>0</v>
      </c>
    </row>
    <row r="78" spans="1:18" outlineLevel="1" x14ac:dyDescent="0.25">
      <c r="B78" s="122" t="str">
        <f>IF(C78="","",F72)</f>
        <v/>
      </c>
      <c r="C78" s="123"/>
      <c r="D78" s="122" t="str">
        <f>IF(C78="","",IFERROR(INDEX('Cadastro de insumo'!A:K,MATCH('Ficha técnica - Prod processado'!C78,'Cadastro de insumo'!E:E,0),2),""))</f>
        <v/>
      </c>
      <c r="E78" s="122" t="str">
        <f>IFERROR(INDEX('Cadastro de insumo'!$A$203:$K$1048576,MATCH('Ficha técnica - Prod processado'!C78,'Cadastro de insumo'!$E$203:$E$1048576,0),9),"")</f>
        <v/>
      </c>
      <c r="F78" s="124" t="str">
        <f>IFERROR(VLOOKUP(C78,'Cadastro de insumo'!E:K,7,0),"")</f>
        <v/>
      </c>
      <c r="G78" s="113"/>
      <c r="H78" s="113"/>
      <c r="I78" s="122">
        <f t="shared" si="6"/>
        <v>0</v>
      </c>
      <c r="J78" s="125">
        <f>IF(C78="",0,IF(E78="Pacote",VLOOKUP(C78,'Cadastro de insumo'!E:K,7,0)*G78,IF(OR(E78="kg",E78="L"),F78/1000*G78,F78*G78)))</f>
        <v>0</v>
      </c>
    </row>
    <row r="79" spans="1:18" outlineLevel="1" x14ac:dyDescent="0.25">
      <c r="B79" s="122" t="str">
        <f>IF(C79="","",F72)</f>
        <v/>
      </c>
      <c r="C79" s="123"/>
      <c r="D79" s="122" t="str">
        <f>IF(C79="","",IFERROR(INDEX('Cadastro de insumo'!A:K,MATCH('Ficha técnica - Prod processado'!C79,'Cadastro de insumo'!E:E,0),2),""))</f>
        <v/>
      </c>
      <c r="E79" s="122" t="str">
        <f>IFERROR(INDEX('Cadastro de insumo'!$A$203:$K$1048576,MATCH('Ficha técnica - Prod processado'!C79,'Cadastro de insumo'!$E$203:$E$1048576,0),9),"")</f>
        <v/>
      </c>
      <c r="F79" s="124" t="str">
        <f>IFERROR(VLOOKUP(C79,'Cadastro de insumo'!E:K,7,0),"")</f>
        <v/>
      </c>
      <c r="G79" s="113"/>
      <c r="H79" s="113"/>
      <c r="I79" s="122">
        <f t="shared" si="6"/>
        <v>0</v>
      </c>
      <c r="J79" s="125">
        <f>IF(C79="",0,IF(E79="Pacote",VLOOKUP(C79,'Cadastro de insumo'!E:K,7,0)*G79,IF(OR(E79="kg",E79="L"),F79/1000*G79,F79*G79)))</f>
        <v>0</v>
      </c>
    </row>
    <row r="80" spans="1:18" outlineLevel="1" x14ac:dyDescent="0.25">
      <c r="B80" s="122" t="str">
        <f>IF(C80="","",F72)</f>
        <v/>
      </c>
      <c r="C80" s="123"/>
      <c r="D80" s="122" t="str">
        <f>IF(C80="","",IFERROR(INDEX('Cadastro de insumo'!A:K,MATCH('Ficha técnica - Prod processado'!C80,'Cadastro de insumo'!E:E,0),2),""))</f>
        <v/>
      </c>
      <c r="E80" s="122" t="str">
        <f>IFERROR(INDEX('Cadastro de insumo'!$A$203:$K$1048576,MATCH('Ficha técnica - Prod processado'!C80,'Cadastro de insumo'!$E$203:$E$1048576,0),9),"")</f>
        <v/>
      </c>
      <c r="F80" s="124" t="str">
        <f>IFERROR(VLOOKUP(C80,'Cadastro de insumo'!E:K,7,0),"")</f>
        <v/>
      </c>
      <c r="G80" s="113"/>
      <c r="H80" s="113"/>
      <c r="I80" s="122">
        <f t="shared" si="6"/>
        <v>0</v>
      </c>
      <c r="J80" s="125">
        <f>IF(C80="",0,IF(E80="Pacote",VLOOKUP(C80,'Cadastro de insumo'!E:K,7,0)*G80,IF(OR(E80="kg",E80="L"),F80/1000*G80,F80*G80)))</f>
        <v>0</v>
      </c>
    </row>
    <row r="81" spans="1:18" outlineLevel="1" x14ac:dyDescent="0.25">
      <c r="B81" s="122" t="str">
        <f>IF(C81="","",F72)</f>
        <v/>
      </c>
      <c r="C81" s="123"/>
      <c r="D81" s="122" t="str">
        <f>IF(C81="","",IFERROR(INDEX('Cadastro de insumo'!A:K,MATCH('Ficha técnica - Prod processado'!C81,'Cadastro de insumo'!E:E,0),2),""))</f>
        <v/>
      </c>
      <c r="E81" s="122" t="str">
        <f>IFERROR(INDEX('Cadastro de insumo'!$A$203:$K$1048576,MATCH('Ficha técnica - Prod processado'!C81,'Cadastro de insumo'!$E$203:$E$1048576,0),9),"")</f>
        <v/>
      </c>
      <c r="F81" s="124" t="str">
        <f>IFERROR(VLOOKUP(C81,'Cadastro de insumo'!E:K,7,0),"")</f>
        <v/>
      </c>
      <c r="G81" s="113"/>
      <c r="H81" s="113"/>
      <c r="I81" s="122">
        <f t="shared" si="6"/>
        <v>0</v>
      </c>
      <c r="J81" s="125">
        <f>IF(C81="",0,IF(E81="Pacote",VLOOKUP(C81,'Cadastro de insumo'!E:K,7,0)*G81,IF(OR(E81="kg",E81="L"),F81/1000*G81,F81*G81)))</f>
        <v>0</v>
      </c>
    </row>
    <row r="82" spans="1:18" outlineLevel="1" x14ac:dyDescent="0.25">
      <c r="B82" s="122" t="str">
        <f>IF(C82="","",F72)</f>
        <v/>
      </c>
      <c r="C82" s="123"/>
      <c r="D82" s="122" t="str">
        <f>IF(C82="","",IFERROR(INDEX('Cadastro de insumo'!A:K,MATCH('Ficha técnica - Prod processado'!C82,'Cadastro de insumo'!E:E,0),2),""))</f>
        <v/>
      </c>
      <c r="E82" s="122" t="str">
        <f>IFERROR(INDEX('Cadastro de insumo'!$A$203:$K$1048576,MATCH('Ficha técnica - Prod processado'!C82,'Cadastro de insumo'!$E$203:$E$1048576,0),9),"")</f>
        <v/>
      </c>
      <c r="F82" s="124" t="str">
        <f>IFERROR(VLOOKUP(C82,'Cadastro de insumo'!E:K,7,0),"")</f>
        <v/>
      </c>
      <c r="G82" s="113"/>
      <c r="H82" s="113"/>
      <c r="I82" s="122">
        <f t="shared" si="6"/>
        <v>0</v>
      </c>
      <c r="J82" s="125">
        <f>IF(C82="",0,IF(E82="Pacote",VLOOKUP(C82,'Cadastro de insumo'!E:K,7,0)*G82,IF(OR(E82="kg",E82="L"),F82/1000*G82,F82*G82)))</f>
        <v>0</v>
      </c>
    </row>
    <row r="83" spans="1:18" outlineLevel="1" x14ac:dyDescent="0.25">
      <c r="B83" s="122" t="str">
        <f>IF(C83="","",F72)</f>
        <v/>
      </c>
      <c r="C83" s="123"/>
      <c r="D83" s="122" t="str">
        <f>IF(C83="","",IFERROR(INDEX('Cadastro de insumo'!A:K,MATCH('Ficha técnica - Prod processado'!C83,'Cadastro de insumo'!E:E,0),2),""))</f>
        <v/>
      </c>
      <c r="E83" s="122" t="str">
        <f>IFERROR(INDEX('Cadastro de insumo'!$A$203:$K$1048576,MATCH('Ficha técnica - Prod processado'!C83,'Cadastro de insumo'!$E$203:$E$1048576,0),9),"")</f>
        <v/>
      </c>
      <c r="F83" s="124" t="str">
        <f>IFERROR(VLOOKUP(C83,'Cadastro de insumo'!E:K,7,0),"")</f>
        <v/>
      </c>
      <c r="G83" s="113"/>
      <c r="H83" s="113"/>
      <c r="I83" s="122">
        <f t="shared" si="6"/>
        <v>0</v>
      </c>
      <c r="J83" s="125">
        <f>IF(C83="",0,IF(E83="Pacote",VLOOKUP(C83,'Cadastro de insumo'!E:K,7,0)*G83,IF(OR(E83="kg",E83="L"),F83/1000*G83,F83*G83)))</f>
        <v>0</v>
      </c>
    </row>
    <row r="84" spans="1:18" outlineLevel="1" x14ac:dyDescent="0.25">
      <c r="B84" s="122" t="str">
        <f>IF(C84="","",F72)</f>
        <v/>
      </c>
      <c r="C84" s="123"/>
      <c r="D84" s="122" t="str">
        <f>IF(C84="","",IFERROR(INDEX('Cadastro de insumo'!A:K,MATCH('Ficha técnica - Prod processado'!C84,'Cadastro de insumo'!E:E,0),2),""))</f>
        <v/>
      </c>
      <c r="E84" s="122" t="str">
        <f>IFERROR(INDEX('Cadastro de insumo'!$A$203:$K$1048576,MATCH('Ficha técnica - Prod processado'!C84,'Cadastro de insumo'!$E$203:$E$1048576,0),9),"")</f>
        <v/>
      </c>
      <c r="F84" s="124" t="str">
        <f>IFERROR(VLOOKUP(C84,'Cadastro de insumo'!E:K,7,0),"")</f>
        <v/>
      </c>
      <c r="G84" s="113"/>
      <c r="H84" s="113"/>
      <c r="I84" s="122">
        <f t="shared" si="6"/>
        <v>0</v>
      </c>
      <c r="J84" s="125">
        <f>IF(C84="",0,IF(E84="Pacote",VLOOKUP(C84,'Cadastro de insumo'!E:K,7,0)*G84,IF(OR(E84="kg",E84="L"),F84/1000*G84,F84*G84)))</f>
        <v>0</v>
      </c>
    </row>
    <row r="85" spans="1:18" outlineLevel="1" x14ac:dyDescent="0.25">
      <c r="B85" s="122" t="str">
        <f>IF(C85="","",F72)</f>
        <v/>
      </c>
      <c r="C85" s="123"/>
      <c r="D85" s="122" t="str">
        <f>IF(C85="","",IFERROR(INDEX('Cadastro de insumo'!A:K,MATCH('Ficha técnica - Prod processado'!C85,'Cadastro de insumo'!E:E,0),2),""))</f>
        <v/>
      </c>
      <c r="E85" s="122" t="str">
        <f>IFERROR(INDEX('Cadastro de insumo'!$A$203:$K$1048576,MATCH('Ficha técnica - Prod processado'!C85,'Cadastro de insumo'!$E$203:$E$1048576,0),9),"")</f>
        <v/>
      </c>
      <c r="F85" s="124" t="str">
        <f>IFERROR(VLOOKUP(C85,'Cadastro de insumo'!E:K,7,0),"")</f>
        <v/>
      </c>
      <c r="G85" s="113"/>
      <c r="H85" s="113"/>
      <c r="I85" s="122">
        <f t="shared" si="6"/>
        <v>0</v>
      </c>
      <c r="J85" s="125">
        <f>IF(C85="",0,IF(E85="Pacote",VLOOKUP(C85,'Cadastro de insumo'!E:K,7,0)*G85,IF(OR(E85="kg",E85="L"),F85/1000*G85,F85*G85)))</f>
        <v>0</v>
      </c>
    </row>
    <row r="86" spans="1:18" outlineLevel="1" x14ac:dyDescent="0.25">
      <c r="B86" s="122" t="str">
        <f>IF(C86="","",F72)</f>
        <v/>
      </c>
      <c r="C86" s="123"/>
      <c r="D86" s="122" t="str">
        <f>IF(C86="","",IFERROR(INDEX('Cadastro de insumo'!A:K,MATCH('Ficha técnica - Prod processado'!C86,'Cadastro de insumo'!E:E,0),2),""))</f>
        <v/>
      </c>
      <c r="E86" s="122" t="str">
        <f>IFERROR(INDEX('Cadastro de insumo'!$A$203:$K$1048576,MATCH('Ficha técnica - Prod processado'!C86,'Cadastro de insumo'!$E$203:$E$1048576,0),9),"")</f>
        <v/>
      </c>
      <c r="F86" s="124" t="str">
        <f>IFERROR(VLOOKUP(C86,'Cadastro de insumo'!E:K,7,0),"")</f>
        <v/>
      </c>
      <c r="G86" s="113"/>
      <c r="H86" s="113"/>
      <c r="I86" s="122">
        <f t="shared" si="6"/>
        <v>0</v>
      </c>
      <c r="J86" s="125">
        <f>IF(C86="",0,IF(E86="Pacote",VLOOKUP(C86,'Cadastro de insumo'!E:K,7,0)*G86,IF(OR(E86="kg",E86="L"),F86/1000*G86,F86*G86)))</f>
        <v>0</v>
      </c>
    </row>
    <row r="87" spans="1:18" outlineLevel="1" x14ac:dyDescent="0.25">
      <c r="B87" s="122" t="str">
        <f>IF(C87="","",F72)</f>
        <v/>
      </c>
      <c r="C87" s="123"/>
      <c r="D87" s="122" t="str">
        <f>IF(C87="","",IFERROR(INDEX('Cadastro de insumo'!A:K,MATCH('Ficha técnica - Prod processado'!C87,'Cadastro de insumo'!E:E,0),2),""))</f>
        <v/>
      </c>
      <c r="E87" s="122" t="str">
        <f>IFERROR(INDEX('Cadastro de insumo'!$A$203:$K$1048576,MATCH('Ficha técnica - Prod processado'!C87,'Cadastro de insumo'!$E$203:$E$1048576,0),9),"")</f>
        <v/>
      </c>
      <c r="F87" s="124" t="str">
        <f>IFERROR(VLOOKUP(C87,'Cadastro de insumo'!E:K,7,0),"")</f>
        <v/>
      </c>
      <c r="G87" s="113"/>
      <c r="H87" s="113"/>
      <c r="I87" s="122">
        <f t="shared" si="6"/>
        <v>0</v>
      </c>
      <c r="J87" s="125">
        <f>IF(C87="",0,IF(E87="Pacote",VLOOKUP(C87,'Cadastro de insumo'!E:K,7,0)*G87,IF(OR(E87="kg",E87="L"),F87/1000*G87,F87*G87)))</f>
        <v>0</v>
      </c>
    </row>
    <row r="88" spans="1:18" outlineLevel="1" x14ac:dyDescent="0.25">
      <c r="B88" s="122" t="str">
        <f>IF(C88="","",F72)</f>
        <v/>
      </c>
      <c r="C88" s="123"/>
      <c r="D88" s="122" t="str">
        <f>IF(C88="","",IFERROR(INDEX('Cadastro de insumo'!A:K,MATCH('Ficha técnica - Prod processado'!C88,'Cadastro de insumo'!E:E,0),2),""))</f>
        <v/>
      </c>
      <c r="E88" s="122" t="str">
        <f>IFERROR(INDEX('Cadastro de insumo'!$A$203:$K$1048576,MATCH('Ficha técnica - Prod processado'!C88,'Cadastro de insumo'!$E$203:$E$1048576,0),9),"")</f>
        <v/>
      </c>
      <c r="F88" s="124" t="str">
        <f>IFERROR(VLOOKUP(C88,'Cadastro de insumo'!E:K,7,0),"")</f>
        <v/>
      </c>
      <c r="G88" s="113"/>
      <c r="H88" s="113"/>
      <c r="I88" s="122">
        <f t="shared" si="6"/>
        <v>0</v>
      </c>
      <c r="J88" s="125">
        <f>IF(C88="",0,IF(E88="Pacote",VLOOKUP(C88,'Cadastro de insumo'!E:K,7,0)*G88,IF(OR(E88="kg",E88="L"),F88/1000*G88,F88*G88)))</f>
        <v>0</v>
      </c>
    </row>
    <row r="89" spans="1:18" outlineLevel="1" x14ac:dyDescent="0.25">
      <c r="B89" s="122" t="str">
        <f>IF(C89="","",F72)</f>
        <v/>
      </c>
      <c r="C89" s="123"/>
      <c r="D89" s="122" t="str">
        <f>IF(C89="","",IFERROR(INDEX('Cadastro de insumo'!A:K,MATCH('Ficha técnica - Prod processado'!C89,'Cadastro de insumo'!E:E,0),2),""))</f>
        <v/>
      </c>
      <c r="E89" s="122" t="str">
        <f>IFERROR(INDEX('Cadastro de insumo'!$A$203:$K$1048576,MATCH('Ficha técnica - Prod processado'!C89,'Cadastro de insumo'!$E$203:$E$1048576,0),9),"")</f>
        <v/>
      </c>
      <c r="F89" s="124" t="str">
        <f>IFERROR(VLOOKUP(C89,'Cadastro de insumo'!E:K,7,0),"")</f>
        <v/>
      </c>
      <c r="G89" s="113"/>
      <c r="H89" s="113"/>
      <c r="I89" s="122">
        <f>IF(OR(G89="",H89=""),0,G89/H89)</f>
        <v>0</v>
      </c>
      <c r="J89" s="125">
        <f>IF(C89="",0,IF(E89="Pacote",VLOOKUP(C89,'Cadastro de insumo'!E:K,7,0)*G89,IF(OR(E89="kg",E89="L"),F89/1000*G89,F89*G89)))</f>
        <v>0</v>
      </c>
    </row>
    <row r="90" spans="1:18" x14ac:dyDescent="0.25">
      <c r="A90" s="33" t="str">
        <f>"Detalhes: "&amp;F72</f>
        <v>Detalhes: Bacon frito em cubos</v>
      </c>
      <c r="C90" s="126"/>
    </row>
    <row r="92" spans="1:18" ht="31.5" x14ac:dyDescent="0.25">
      <c r="E92" s="30" t="s">
        <v>21</v>
      </c>
      <c r="F92" s="76" t="s">
        <v>0</v>
      </c>
      <c r="G92" s="76" t="s">
        <v>19</v>
      </c>
      <c r="H92" s="77" t="s">
        <v>20</v>
      </c>
      <c r="I92" s="31" t="s">
        <v>22</v>
      </c>
      <c r="J92" s="31" t="s">
        <v>61</v>
      </c>
      <c r="M92" s="126"/>
    </row>
    <row r="93" spans="1:18" x14ac:dyDescent="0.25">
      <c r="E93" s="112">
        <f>E72+1</f>
        <v>5</v>
      </c>
      <c r="F93" s="113"/>
      <c r="G93" s="113"/>
      <c r="H93" s="114"/>
      <c r="I93" s="115">
        <f>SUM(J96:J110)</f>
        <v>0</v>
      </c>
      <c r="J93" s="116" t="str">
        <f>IF(H93="","",I93/H93)</f>
        <v/>
      </c>
      <c r="M93" s="126"/>
      <c r="R93" s="141"/>
    </row>
    <row r="94" spans="1:18" x14ac:dyDescent="0.25">
      <c r="B94" s="117"/>
      <c r="C94" s="118"/>
      <c r="D94" s="110"/>
      <c r="F94" s="118"/>
      <c r="G94" s="118"/>
      <c r="H94" s="119"/>
      <c r="I94" s="120"/>
      <c r="J94" s="121"/>
      <c r="M94" s="126"/>
      <c r="R94" s="141"/>
    </row>
    <row r="95" spans="1:18" ht="47.25" outlineLevel="1" x14ac:dyDescent="0.25">
      <c r="B95" s="31" t="s">
        <v>0</v>
      </c>
      <c r="C95" s="76" t="s">
        <v>13</v>
      </c>
      <c r="D95" s="31" t="s">
        <v>60</v>
      </c>
      <c r="E95" s="31" t="s">
        <v>14</v>
      </c>
      <c r="F95" s="77" t="s">
        <v>17</v>
      </c>
      <c r="G95" s="77" t="s">
        <v>56</v>
      </c>
      <c r="H95" s="77" t="s">
        <v>38</v>
      </c>
      <c r="I95" s="31" t="s">
        <v>16</v>
      </c>
      <c r="J95" s="30" t="s">
        <v>15</v>
      </c>
      <c r="M95" s="142"/>
    </row>
    <row r="96" spans="1:18" outlineLevel="1" x14ac:dyDescent="0.25">
      <c r="B96" s="122" t="str">
        <f>IF(C96="","",F93)</f>
        <v/>
      </c>
      <c r="C96" s="123"/>
      <c r="D96" s="122" t="str">
        <f>IF(C96="","",IFERROR(INDEX('Cadastro de insumo'!A:K,MATCH('Ficha técnica - Prod processado'!C96,'Cadastro de insumo'!E:E,0),2),""))</f>
        <v/>
      </c>
      <c r="E96" s="122" t="str">
        <f>IFERROR(INDEX('Cadastro de insumo'!$A$203:$K$1048576,MATCH('Ficha técnica - Prod processado'!C96,'Cadastro de insumo'!$E$203:$E$1048576,0),9),"")</f>
        <v/>
      </c>
      <c r="F96" s="124" t="str">
        <f>IFERROR(VLOOKUP(C96,'Cadastro de insumo'!E:K,7,0),"")</f>
        <v/>
      </c>
      <c r="G96" s="113"/>
      <c r="H96" s="113"/>
      <c r="I96" s="122">
        <f t="shared" ref="I96:I109" si="7">IF(OR(G96="",H96=""),0,G96/H96)</f>
        <v>0</v>
      </c>
      <c r="J96" s="125">
        <f>IF(C96="",0,IF(E96="Pacote",VLOOKUP(C96,'Cadastro de insumo'!E:K,7,0)*G96,IF(OR(E96="kg",E96="L"),F96/1000*G96,F96*G96)))</f>
        <v>0</v>
      </c>
    </row>
    <row r="97" spans="1:10" outlineLevel="1" x14ac:dyDescent="0.25">
      <c r="B97" s="122" t="str">
        <f>IF(C97="","",F93)</f>
        <v/>
      </c>
      <c r="C97" s="123"/>
      <c r="D97" s="122" t="str">
        <f>IF(C97="","",IFERROR(INDEX('Cadastro de insumo'!A:K,MATCH('Ficha técnica - Prod processado'!C97,'Cadastro de insumo'!E:E,0),2),""))</f>
        <v/>
      </c>
      <c r="E97" s="122" t="str">
        <f>IFERROR(INDEX('Cadastro de insumo'!$A$203:$K$1048576,MATCH('Ficha técnica - Prod processado'!C97,'Cadastro de insumo'!$E$203:$E$1048576,0),9),"")</f>
        <v/>
      </c>
      <c r="F97" s="124" t="str">
        <f>IFERROR(VLOOKUP(C97,'Cadastro de insumo'!E:K,7,0),"")</f>
        <v/>
      </c>
      <c r="G97" s="113"/>
      <c r="H97" s="113"/>
      <c r="I97" s="122">
        <f t="shared" si="7"/>
        <v>0</v>
      </c>
      <c r="J97" s="125">
        <f>IF(C97="",0,IF(E97="Pacote",VLOOKUP(C97,'Cadastro de insumo'!E:K,7,0)*G97,IF(OR(E97="kg",E97="L"),F97/1000*G97,F97*G97)))</f>
        <v>0</v>
      </c>
    </row>
    <row r="98" spans="1:10" outlineLevel="1" x14ac:dyDescent="0.25">
      <c r="B98" s="122" t="str">
        <f>IF(C98="","",F93)</f>
        <v/>
      </c>
      <c r="C98" s="123"/>
      <c r="D98" s="122" t="str">
        <f>IF(C98="","",IFERROR(INDEX('Cadastro de insumo'!A:K,MATCH('Ficha técnica - Prod processado'!C98,'Cadastro de insumo'!E:E,0),2),""))</f>
        <v/>
      </c>
      <c r="E98" s="122" t="str">
        <f>IFERROR(INDEX('Cadastro de insumo'!$A$203:$K$1048576,MATCH('Ficha técnica - Prod processado'!C98,'Cadastro de insumo'!$E$203:$E$1048576,0),9),"")</f>
        <v/>
      </c>
      <c r="F98" s="124" t="str">
        <f>IFERROR(VLOOKUP(C98,'Cadastro de insumo'!E:K,7,0),"")</f>
        <v/>
      </c>
      <c r="G98" s="113"/>
      <c r="H98" s="113"/>
      <c r="I98" s="122">
        <f t="shared" si="7"/>
        <v>0</v>
      </c>
      <c r="J98" s="125">
        <f>IF(C98="",0,IF(E98="Pacote",VLOOKUP(C98,'Cadastro de insumo'!E:K,7,0)*G98,IF(OR(E98="kg",E98="L"),F98/1000*G98,F98*G98)))</f>
        <v>0</v>
      </c>
    </row>
    <row r="99" spans="1:10" outlineLevel="1" x14ac:dyDescent="0.25">
      <c r="B99" s="122" t="str">
        <f>IF(C99="","",F93)</f>
        <v/>
      </c>
      <c r="C99" s="123"/>
      <c r="D99" s="122" t="str">
        <f>IF(C99="","",IFERROR(INDEX('Cadastro de insumo'!A:K,MATCH('Ficha técnica - Prod processado'!C99,'Cadastro de insumo'!E:E,0),2),""))</f>
        <v/>
      </c>
      <c r="E99" s="122" t="str">
        <f>IFERROR(INDEX('Cadastro de insumo'!$A$203:$K$1048576,MATCH('Ficha técnica - Prod processado'!C99,'Cadastro de insumo'!$E$203:$E$1048576,0),9),"")</f>
        <v/>
      </c>
      <c r="F99" s="124" t="str">
        <f>IFERROR(VLOOKUP(C99,'Cadastro de insumo'!E:K,7,0),"")</f>
        <v/>
      </c>
      <c r="G99" s="113"/>
      <c r="H99" s="113"/>
      <c r="I99" s="122">
        <f t="shared" si="7"/>
        <v>0</v>
      </c>
      <c r="J99" s="125">
        <f>IF(C99="",0,IF(E99="Pacote",VLOOKUP(C99,'Cadastro de insumo'!E:K,7,0)*G99,IF(OR(E99="kg",E99="L"),F99/1000*G99,F99*G99)))</f>
        <v>0</v>
      </c>
    </row>
    <row r="100" spans="1:10" outlineLevel="1" x14ac:dyDescent="0.25">
      <c r="B100" s="122" t="str">
        <f>IF(C100="","",F93)</f>
        <v/>
      </c>
      <c r="C100" s="123"/>
      <c r="D100" s="122" t="str">
        <f>IF(C100="","",IFERROR(INDEX('Cadastro de insumo'!A:K,MATCH('Ficha técnica - Prod processado'!C100,'Cadastro de insumo'!E:E,0),2),""))</f>
        <v/>
      </c>
      <c r="E100" s="122" t="str">
        <f>IFERROR(INDEX('Cadastro de insumo'!$A$203:$K$1048576,MATCH('Ficha técnica - Prod processado'!C100,'Cadastro de insumo'!$E$203:$E$1048576,0),9),"")</f>
        <v/>
      </c>
      <c r="F100" s="124" t="str">
        <f>IFERROR(VLOOKUP(C100,'Cadastro de insumo'!E:K,7,0),"")</f>
        <v/>
      </c>
      <c r="G100" s="113"/>
      <c r="H100" s="113"/>
      <c r="I100" s="122">
        <f t="shared" si="7"/>
        <v>0</v>
      </c>
      <c r="J100" s="125">
        <f>IF(C100="",0,IF(E100="Pacote",VLOOKUP(C100,'Cadastro de insumo'!E:K,7,0)*G100,IF(OR(E100="kg",E100="L"),F100/1000*G100,F100*G100)))</f>
        <v>0</v>
      </c>
    </row>
    <row r="101" spans="1:10" outlineLevel="1" x14ac:dyDescent="0.25">
      <c r="B101" s="122" t="str">
        <f>IF(C101="","",F93)</f>
        <v/>
      </c>
      <c r="C101" s="123"/>
      <c r="D101" s="122" t="str">
        <f>IF(C101="","",IFERROR(INDEX('Cadastro de insumo'!A:K,MATCH('Ficha técnica - Prod processado'!C101,'Cadastro de insumo'!E:E,0),2),""))</f>
        <v/>
      </c>
      <c r="E101" s="122" t="str">
        <f>IFERROR(INDEX('Cadastro de insumo'!$A$203:$K$1048576,MATCH('Ficha técnica - Prod processado'!C101,'Cadastro de insumo'!$E$203:$E$1048576,0),9),"")</f>
        <v/>
      </c>
      <c r="F101" s="124" t="str">
        <f>IFERROR(VLOOKUP(C101,'Cadastro de insumo'!E:K,7,0),"")</f>
        <v/>
      </c>
      <c r="G101" s="113"/>
      <c r="H101" s="113"/>
      <c r="I101" s="122">
        <f t="shared" si="7"/>
        <v>0</v>
      </c>
      <c r="J101" s="125">
        <f>IF(C101="",0,IF(E101="Pacote",VLOOKUP(C101,'Cadastro de insumo'!E:K,7,0)*G101,IF(OR(E101="kg",E101="L"),F101/1000*G101,F101*G101)))</f>
        <v>0</v>
      </c>
    </row>
    <row r="102" spans="1:10" outlineLevel="1" x14ac:dyDescent="0.25">
      <c r="B102" s="122" t="str">
        <f>IF(C102="","",F93)</f>
        <v/>
      </c>
      <c r="C102" s="123"/>
      <c r="D102" s="122" t="str">
        <f>IF(C102="","",IFERROR(INDEX('Cadastro de insumo'!A:K,MATCH('Ficha técnica - Prod processado'!C102,'Cadastro de insumo'!E:E,0),2),""))</f>
        <v/>
      </c>
      <c r="E102" s="122" t="str">
        <f>IFERROR(INDEX('Cadastro de insumo'!$A$203:$K$1048576,MATCH('Ficha técnica - Prod processado'!C102,'Cadastro de insumo'!$E$203:$E$1048576,0),9),"")</f>
        <v/>
      </c>
      <c r="F102" s="124" t="str">
        <f>IFERROR(VLOOKUP(C102,'Cadastro de insumo'!E:K,7,0),"")</f>
        <v/>
      </c>
      <c r="G102" s="113"/>
      <c r="H102" s="113"/>
      <c r="I102" s="122">
        <f t="shared" si="7"/>
        <v>0</v>
      </c>
      <c r="J102" s="125">
        <f>IF(C102="",0,IF(E102="Pacote",VLOOKUP(C102,'Cadastro de insumo'!E:K,7,0)*G102,IF(OR(E102="kg",E102="L"),F102/1000*G102,F102*G102)))</f>
        <v>0</v>
      </c>
    </row>
    <row r="103" spans="1:10" outlineLevel="1" x14ac:dyDescent="0.25">
      <c r="B103" s="122" t="str">
        <f>IF(C103="","",F93)</f>
        <v/>
      </c>
      <c r="C103" s="123"/>
      <c r="D103" s="122" t="str">
        <f>IF(C103="","",IFERROR(INDEX('Cadastro de insumo'!A:K,MATCH('Ficha técnica - Prod processado'!C103,'Cadastro de insumo'!E:E,0),2),""))</f>
        <v/>
      </c>
      <c r="E103" s="122" t="str">
        <f>IFERROR(INDEX('Cadastro de insumo'!$A$203:$K$1048576,MATCH('Ficha técnica - Prod processado'!C103,'Cadastro de insumo'!$E$203:$E$1048576,0),9),"")</f>
        <v/>
      </c>
      <c r="F103" s="124" t="str">
        <f>IFERROR(VLOOKUP(C103,'Cadastro de insumo'!E:K,7,0),"")</f>
        <v/>
      </c>
      <c r="G103" s="113"/>
      <c r="H103" s="113"/>
      <c r="I103" s="122">
        <f t="shared" si="7"/>
        <v>0</v>
      </c>
      <c r="J103" s="125">
        <f>IF(C103="",0,IF(E103="Pacote",VLOOKUP(C103,'Cadastro de insumo'!E:K,7,0)*G103,IF(OR(E103="kg",E103="L"),F103/1000*G103,F103*G103)))</f>
        <v>0</v>
      </c>
    </row>
    <row r="104" spans="1:10" outlineLevel="1" x14ac:dyDescent="0.25">
      <c r="B104" s="122" t="str">
        <f>IF(C104="","",F93)</f>
        <v/>
      </c>
      <c r="C104" s="123"/>
      <c r="D104" s="122" t="str">
        <f>IF(C104="","",IFERROR(INDEX('Cadastro de insumo'!A:K,MATCH('Ficha técnica - Prod processado'!C104,'Cadastro de insumo'!E:E,0),2),""))</f>
        <v/>
      </c>
      <c r="E104" s="122" t="str">
        <f>IFERROR(INDEX('Cadastro de insumo'!$A$203:$K$1048576,MATCH('Ficha técnica - Prod processado'!C104,'Cadastro de insumo'!$E$203:$E$1048576,0),9),"")</f>
        <v/>
      </c>
      <c r="F104" s="124" t="str">
        <f>IFERROR(VLOOKUP(C104,'Cadastro de insumo'!E:K,7,0),"")</f>
        <v/>
      </c>
      <c r="G104" s="113"/>
      <c r="H104" s="113"/>
      <c r="I104" s="122">
        <f t="shared" si="7"/>
        <v>0</v>
      </c>
      <c r="J104" s="125">
        <f>IF(C104="",0,IF(E104="Pacote",VLOOKUP(C104,'Cadastro de insumo'!E:K,7,0)*G104,IF(OR(E104="kg",E104="L"),F104/1000*G104,F104*G104)))</f>
        <v>0</v>
      </c>
    </row>
    <row r="105" spans="1:10" outlineLevel="1" x14ac:dyDescent="0.25">
      <c r="B105" s="122" t="str">
        <f>IF(C105="","",F93)</f>
        <v/>
      </c>
      <c r="C105" s="123"/>
      <c r="D105" s="122" t="str">
        <f>IF(C105="","",IFERROR(INDEX('Cadastro de insumo'!A:K,MATCH('Ficha técnica - Prod processado'!C105,'Cadastro de insumo'!E:E,0),2),""))</f>
        <v/>
      </c>
      <c r="E105" s="122" t="str">
        <f>IFERROR(INDEX('Cadastro de insumo'!$A$203:$K$1048576,MATCH('Ficha técnica - Prod processado'!C105,'Cadastro de insumo'!$E$203:$E$1048576,0),9),"")</f>
        <v/>
      </c>
      <c r="F105" s="124" t="str">
        <f>IFERROR(VLOOKUP(C105,'Cadastro de insumo'!E:K,7,0),"")</f>
        <v/>
      </c>
      <c r="G105" s="113"/>
      <c r="H105" s="113"/>
      <c r="I105" s="122">
        <f t="shared" si="7"/>
        <v>0</v>
      </c>
      <c r="J105" s="125">
        <f>IF(C105="",0,IF(E105="Pacote",VLOOKUP(C105,'Cadastro de insumo'!E:K,7,0)*G105,IF(OR(E105="kg",E105="L"),F105/1000*G105,F105*G105)))</f>
        <v>0</v>
      </c>
    </row>
    <row r="106" spans="1:10" outlineLevel="1" x14ac:dyDescent="0.25">
      <c r="B106" s="122" t="str">
        <f>IF(C106="","",F93)</f>
        <v/>
      </c>
      <c r="C106" s="123"/>
      <c r="D106" s="122" t="str">
        <f>IF(C106="","",IFERROR(INDEX('Cadastro de insumo'!A:K,MATCH('Ficha técnica - Prod processado'!C106,'Cadastro de insumo'!E:E,0),2),""))</f>
        <v/>
      </c>
      <c r="E106" s="122" t="str">
        <f>IFERROR(INDEX('Cadastro de insumo'!$A$203:$K$1048576,MATCH('Ficha técnica - Prod processado'!C106,'Cadastro de insumo'!$E$203:$E$1048576,0),9),"")</f>
        <v/>
      </c>
      <c r="F106" s="124" t="str">
        <f>IFERROR(VLOOKUP(C106,'Cadastro de insumo'!E:K,7,0),"")</f>
        <v/>
      </c>
      <c r="G106" s="113"/>
      <c r="H106" s="113"/>
      <c r="I106" s="122">
        <f t="shared" si="7"/>
        <v>0</v>
      </c>
      <c r="J106" s="125">
        <f>IF(C106="",0,IF(E106="Pacote",VLOOKUP(C106,'Cadastro de insumo'!E:K,7,0)*G106,IF(OR(E106="kg",E106="L"),F106/1000*G106,F106*G106)))</f>
        <v>0</v>
      </c>
    </row>
    <row r="107" spans="1:10" outlineLevel="1" x14ac:dyDescent="0.25">
      <c r="B107" s="122" t="str">
        <f>IF(C107="","",F93)</f>
        <v/>
      </c>
      <c r="C107" s="123"/>
      <c r="D107" s="122" t="str">
        <f>IF(C107="","",IFERROR(INDEX('Cadastro de insumo'!A:K,MATCH('Ficha técnica - Prod processado'!C107,'Cadastro de insumo'!E:E,0),2),""))</f>
        <v/>
      </c>
      <c r="E107" s="122" t="str">
        <f>IFERROR(INDEX('Cadastro de insumo'!$A$203:$K$1048576,MATCH('Ficha técnica - Prod processado'!C107,'Cadastro de insumo'!$E$203:$E$1048576,0),9),"")</f>
        <v/>
      </c>
      <c r="F107" s="124" t="str">
        <f>IFERROR(VLOOKUP(C107,'Cadastro de insumo'!E:K,7,0),"")</f>
        <v/>
      </c>
      <c r="G107" s="113"/>
      <c r="H107" s="113"/>
      <c r="I107" s="122">
        <f t="shared" si="7"/>
        <v>0</v>
      </c>
      <c r="J107" s="125">
        <f>IF(C107="",0,IF(E107="Pacote",VLOOKUP(C107,'Cadastro de insumo'!E:K,7,0)*G107,IF(OR(E107="kg",E107="L"),F107/1000*G107,F107*G107)))</f>
        <v>0</v>
      </c>
    </row>
    <row r="108" spans="1:10" outlineLevel="1" x14ac:dyDescent="0.25">
      <c r="B108" s="122" t="str">
        <f>IF(C108="","",F93)</f>
        <v/>
      </c>
      <c r="C108" s="123"/>
      <c r="D108" s="122" t="str">
        <f>IF(C108="","",IFERROR(INDEX('Cadastro de insumo'!A:K,MATCH('Ficha técnica - Prod processado'!C108,'Cadastro de insumo'!E:E,0),2),""))</f>
        <v/>
      </c>
      <c r="E108" s="122" t="str">
        <f>IFERROR(INDEX('Cadastro de insumo'!$A$203:$K$1048576,MATCH('Ficha técnica - Prod processado'!C108,'Cadastro de insumo'!$E$203:$E$1048576,0),9),"")</f>
        <v/>
      </c>
      <c r="F108" s="124" t="str">
        <f>IFERROR(VLOOKUP(C108,'Cadastro de insumo'!E:K,7,0),"")</f>
        <v/>
      </c>
      <c r="G108" s="113"/>
      <c r="H108" s="113"/>
      <c r="I108" s="122">
        <f t="shared" si="7"/>
        <v>0</v>
      </c>
      <c r="J108" s="125">
        <f>IF(C108="",0,IF(E108="Pacote",VLOOKUP(C108,'Cadastro de insumo'!E:K,7,0)*G108,IF(OR(E108="kg",E108="L"),F108/1000*G108,F108*G108)))</f>
        <v>0</v>
      </c>
    </row>
    <row r="109" spans="1:10" outlineLevel="1" x14ac:dyDescent="0.25">
      <c r="B109" s="122" t="str">
        <f>IF(C109="","",F93)</f>
        <v/>
      </c>
      <c r="C109" s="123"/>
      <c r="D109" s="122" t="str">
        <f>IF(C109="","",IFERROR(INDEX('Cadastro de insumo'!A:K,MATCH('Ficha técnica - Prod processado'!C109,'Cadastro de insumo'!E:E,0),2),""))</f>
        <v/>
      </c>
      <c r="E109" s="122" t="str">
        <f>IFERROR(INDEX('Cadastro de insumo'!$A$203:$K$1048576,MATCH('Ficha técnica - Prod processado'!C109,'Cadastro de insumo'!$E$203:$E$1048576,0),9),"")</f>
        <v/>
      </c>
      <c r="F109" s="124" t="str">
        <f>IFERROR(VLOOKUP(C109,'Cadastro de insumo'!E:K,7,0),"")</f>
        <v/>
      </c>
      <c r="G109" s="113"/>
      <c r="H109" s="113"/>
      <c r="I109" s="122">
        <f t="shared" si="7"/>
        <v>0</v>
      </c>
      <c r="J109" s="125">
        <f>IF(C109="",0,IF(E109="Pacote",VLOOKUP(C109,'Cadastro de insumo'!E:K,7,0)*G109,IF(OR(E109="kg",E109="L"),F109/1000*G109,F109*G109)))</f>
        <v>0</v>
      </c>
    </row>
    <row r="110" spans="1:10" outlineLevel="1" x14ac:dyDescent="0.25">
      <c r="B110" s="122" t="str">
        <f>IF(C110="","",F93)</f>
        <v/>
      </c>
      <c r="C110" s="123"/>
      <c r="D110" s="122" t="str">
        <f>IF(C110="","",IFERROR(INDEX('Cadastro de insumo'!A:K,MATCH('Ficha técnica - Prod processado'!C110,'Cadastro de insumo'!E:E,0),2),""))</f>
        <v/>
      </c>
      <c r="E110" s="122" t="str">
        <f>IFERROR(INDEX('Cadastro de insumo'!$A$203:$K$1048576,MATCH('Ficha técnica - Prod processado'!C110,'Cadastro de insumo'!$E$203:$E$1048576,0),9),"")</f>
        <v/>
      </c>
      <c r="F110" s="124" t="str">
        <f>IFERROR(VLOOKUP(C110,'Cadastro de insumo'!E:K,7,0),"")</f>
        <v/>
      </c>
      <c r="G110" s="113"/>
      <c r="H110" s="113"/>
      <c r="I110" s="122">
        <f>IF(OR(G110="",H110=""),0,G110/H110)</f>
        <v>0</v>
      </c>
      <c r="J110" s="125">
        <f>IF(C110="",0,IF(E110="Pacote",VLOOKUP(C110,'Cadastro de insumo'!E:K,7,0)*G110,IF(OR(E110="kg",E110="L"),F110/1000*G110,F110*G110)))</f>
        <v>0</v>
      </c>
    </row>
    <row r="111" spans="1:10" x14ac:dyDescent="0.25">
      <c r="A111" s="33" t="str">
        <f>"Detalhes: "&amp;F93</f>
        <v xml:space="preserve">Detalhes: </v>
      </c>
      <c r="C111" s="126"/>
    </row>
    <row r="113" spans="2:18" ht="31.5" x14ac:dyDescent="0.25">
      <c r="E113" s="30" t="s">
        <v>21</v>
      </c>
      <c r="F113" s="76" t="s">
        <v>0</v>
      </c>
      <c r="G113" s="76" t="s">
        <v>19</v>
      </c>
      <c r="H113" s="77" t="s">
        <v>20</v>
      </c>
      <c r="I113" s="31" t="s">
        <v>22</v>
      </c>
      <c r="J113" s="31" t="s">
        <v>61</v>
      </c>
      <c r="M113" s="126"/>
    </row>
    <row r="114" spans="2:18" x14ac:dyDescent="0.25">
      <c r="E114" s="112">
        <f>E93+1</f>
        <v>6</v>
      </c>
      <c r="F114" s="113"/>
      <c r="G114" s="113"/>
      <c r="H114" s="114"/>
      <c r="I114" s="115">
        <f>SUM(J117:J131)</f>
        <v>0</v>
      </c>
      <c r="J114" s="116" t="str">
        <f>IF(H114="","",I114/H114)</f>
        <v/>
      </c>
      <c r="M114" s="126"/>
      <c r="R114" s="141"/>
    </row>
    <row r="115" spans="2:18" x14ac:dyDescent="0.25">
      <c r="B115" s="117"/>
      <c r="C115" s="118"/>
      <c r="D115" s="110"/>
      <c r="F115" s="118"/>
      <c r="G115" s="118"/>
      <c r="H115" s="119"/>
      <c r="I115" s="120"/>
      <c r="J115" s="121"/>
      <c r="M115" s="126"/>
      <c r="R115" s="141"/>
    </row>
    <row r="116" spans="2:18" ht="47.25" outlineLevel="1" x14ac:dyDescent="0.25">
      <c r="B116" s="31" t="s">
        <v>0</v>
      </c>
      <c r="C116" s="76" t="s">
        <v>13</v>
      </c>
      <c r="D116" s="31" t="s">
        <v>60</v>
      </c>
      <c r="E116" s="31" t="s">
        <v>14</v>
      </c>
      <c r="F116" s="77" t="s">
        <v>17</v>
      </c>
      <c r="G116" s="77" t="s">
        <v>56</v>
      </c>
      <c r="H116" s="77" t="s">
        <v>38</v>
      </c>
      <c r="I116" s="31" t="s">
        <v>16</v>
      </c>
      <c r="J116" s="30" t="s">
        <v>15</v>
      </c>
      <c r="M116" s="142"/>
    </row>
    <row r="117" spans="2:18" outlineLevel="1" x14ac:dyDescent="0.25">
      <c r="B117" s="122" t="str">
        <f>IF(C117="","",F114)</f>
        <v/>
      </c>
      <c r="C117" s="123"/>
      <c r="D117" s="122" t="str">
        <f>IF(C117="","",IFERROR(INDEX('Cadastro de insumo'!A:K,MATCH('Ficha técnica - Prod processado'!C117,'Cadastro de insumo'!E:E,0),2),""))</f>
        <v/>
      </c>
      <c r="E117" s="122" t="str">
        <f>IFERROR(INDEX('Cadastro de insumo'!$A$203:$K$1048576,MATCH('Ficha técnica - Prod processado'!C117,'Cadastro de insumo'!$E$203:$E$1048576,0),9),"")</f>
        <v/>
      </c>
      <c r="F117" s="124" t="str">
        <f>IFERROR(VLOOKUP(C117,'Cadastro de insumo'!E:K,7,0),"")</f>
        <v/>
      </c>
      <c r="G117" s="113"/>
      <c r="H117" s="113"/>
      <c r="I117" s="122">
        <f t="shared" ref="I117:I130" si="8">IF(OR(G117="",H117=""),0,G117/H117)</f>
        <v>0</v>
      </c>
      <c r="J117" s="125">
        <f>IF(C117="",0,IF(E117="Pacote",VLOOKUP(C117,'Cadastro de insumo'!E:K,7,0)*G117,IF(OR(E117="kg",E117="L"),F117/1000*G117,F117*G117)))</f>
        <v>0</v>
      </c>
    </row>
    <row r="118" spans="2:18" outlineLevel="1" x14ac:dyDescent="0.25">
      <c r="B118" s="122" t="str">
        <f>IF(C118="","",F114)</f>
        <v/>
      </c>
      <c r="C118" s="123"/>
      <c r="D118" s="122" t="str">
        <f>IF(C118="","",IFERROR(INDEX('Cadastro de insumo'!A:K,MATCH('Ficha técnica - Prod processado'!C118,'Cadastro de insumo'!E:E,0),2),""))</f>
        <v/>
      </c>
      <c r="E118" s="122" t="str">
        <f>IFERROR(INDEX('Cadastro de insumo'!$A$203:$K$1048576,MATCH('Ficha técnica - Prod processado'!C118,'Cadastro de insumo'!$E$203:$E$1048576,0),9),"")</f>
        <v/>
      </c>
      <c r="F118" s="124" t="str">
        <f>IFERROR(VLOOKUP(C118,'Cadastro de insumo'!E:K,7,0),"")</f>
        <v/>
      </c>
      <c r="G118" s="113"/>
      <c r="H118" s="113"/>
      <c r="I118" s="122">
        <f t="shared" si="8"/>
        <v>0</v>
      </c>
      <c r="J118" s="125">
        <f>IF(C118="",0,IF(E118="Pacote",VLOOKUP(C118,'Cadastro de insumo'!E:K,7,0)*G118,IF(OR(E118="kg",E118="L"),F118/1000*G118,F118*G118)))</f>
        <v>0</v>
      </c>
    </row>
    <row r="119" spans="2:18" outlineLevel="1" x14ac:dyDescent="0.25">
      <c r="B119" s="122" t="str">
        <f>IF(C119="","",F114)</f>
        <v/>
      </c>
      <c r="C119" s="123"/>
      <c r="D119" s="122" t="str">
        <f>IF(C119="","",IFERROR(INDEX('Cadastro de insumo'!A:K,MATCH('Ficha técnica - Prod processado'!C119,'Cadastro de insumo'!E:E,0),2),""))</f>
        <v/>
      </c>
      <c r="E119" s="122" t="str">
        <f>IFERROR(INDEX('Cadastro de insumo'!$A$203:$K$1048576,MATCH('Ficha técnica - Prod processado'!C119,'Cadastro de insumo'!$E$203:$E$1048576,0),9),"")</f>
        <v/>
      </c>
      <c r="F119" s="124" t="str">
        <f>IFERROR(VLOOKUP(C119,'Cadastro de insumo'!E:K,7,0),"")</f>
        <v/>
      </c>
      <c r="G119" s="113"/>
      <c r="H119" s="113"/>
      <c r="I119" s="122">
        <f t="shared" si="8"/>
        <v>0</v>
      </c>
      <c r="J119" s="125">
        <f>IF(C119="",0,IF(E119="Pacote",VLOOKUP(C119,'Cadastro de insumo'!E:K,7,0)*G119,IF(OR(E119="kg",E119="L"),F119/1000*G119,F119*G119)))</f>
        <v>0</v>
      </c>
    </row>
    <row r="120" spans="2:18" outlineLevel="1" x14ac:dyDescent="0.25">
      <c r="B120" s="122" t="str">
        <f>IF(C120="","",F114)</f>
        <v/>
      </c>
      <c r="C120" s="123"/>
      <c r="D120" s="122" t="str">
        <f>IF(C120="","",IFERROR(INDEX('Cadastro de insumo'!A:K,MATCH('Ficha técnica - Prod processado'!C120,'Cadastro de insumo'!E:E,0),2),""))</f>
        <v/>
      </c>
      <c r="E120" s="122" t="str">
        <f>IFERROR(INDEX('Cadastro de insumo'!$A$203:$K$1048576,MATCH('Ficha técnica - Prod processado'!C120,'Cadastro de insumo'!$E$203:$E$1048576,0),9),"")</f>
        <v/>
      </c>
      <c r="F120" s="124" t="str">
        <f>IFERROR(VLOOKUP(C120,'Cadastro de insumo'!E:K,7,0),"")</f>
        <v/>
      </c>
      <c r="G120" s="113"/>
      <c r="H120" s="113"/>
      <c r="I120" s="122">
        <f t="shared" si="8"/>
        <v>0</v>
      </c>
      <c r="J120" s="125">
        <f>IF(C120="",0,IF(E120="Pacote",VLOOKUP(C120,'Cadastro de insumo'!E:K,7,0)*G120,IF(OR(E120="kg",E120="L"),F120/1000*G120,F120*G120)))</f>
        <v>0</v>
      </c>
    </row>
    <row r="121" spans="2:18" outlineLevel="1" x14ac:dyDescent="0.25">
      <c r="B121" s="122" t="str">
        <f>IF(C121="","",F114)</f>
        <v/>
      </c>
      <c r="C121" s="123"/>
      <c r="D121" s="122" t="str">
        <f>IF(C121="","",IFERROR(INDEX('Cadastro de insumo'!A:K,MATCH('Ficha técnica - Prod processado'!C121,'Cadastro de insumo'!E:E,0),2),""))</f>
        <v/>
      </c>
      <c r="E121" s="122" t="str">
        <f>IFERROR(INDEX('Cadastro de insumo'!$A$203:$K$1048576,MATCH('Ficha técnica - Prod processado'!C121,'Cadastro de insumo'!$E$203:$E$1048576,0),9),"")</f>
        <v/>
      </c>
      <c r="F121" s="124" t="str">
        <f>IFERROR(VLOOKUP(C121,'Cadastro de insumo'!E:K,7,0),"")</f>
        <v/>
      </c>
      <c r="G121" s="113"/>
      <c r="H121" s="113"/>
      <c r="I121" s="122">
        <f t="shared" si="8"/>
        <v>0</v>
      </c>
      <c r="J121" s="125">
        <f>IF(C121="",0,IF(E121="Pacote",VLOOKUP(C121,'Cadastro de insumo'!E:K,7,0)*G121,IF(OR(E121="kg",E121="L"),F121/1000*G121,F121*G121)))</f>
        <v>0</v>
      </c>
    </row>
    <row r="122" spans="2:18" outlineLevel="1" x14ac:dyDescent="0.25">
      <c r="B122" s="122" t="str">
        <f>IF(C122="","",F114)</f>
        <v/>
      </c>
      <c r="C122" s="123"/>
      <c r="D122" s="122" t="str">
        <f>IF(C122="","",IFERROR(INDEX('Cadastro de insumo'!A:K,MATCH('Ficha técnica - Prod processado'!C122,'Cadastro de insumo'!E:E,0),2),""))</f>
        <v/>
      </c>
      <c r="E122" s="122" t="str">
        <f>IFERROR(INDEX('Cadastro de insumo'!$A$203:$K$1048576,MATCH('Ficha técnica - Prod processado'!C122,'Cadastro de insumo'!$E$203:$E$1048576,0),9),"")</f>
        <v/>
      </c>
      <c r="F122" s="124" t="str">
        <f>IFERROR(VLOOKUP(C122,'Cadastro de insumo'!E:K,7,0),"")</f>
        <v/>
      </c>
      <c r="G122" s="113"/>
      <c r="H122" s="113"/>
      <c r="I122" s="122">
        <f t="shared" si="8"/>
        <v>0</v>
      </c>
      <c r="J122" s="125">
        <f>IF(C122="",0,IF(E122="Pacote",VLOOKUP(C122,'Cadastro de insumo'!E:K,7,0)*G122,IF(OR(E122="kg",E122="L"),F122/1000*G122,F122*G122)))</f>
        <v>0</v>
      </c>
    </row>
    <row r="123" spans="2:18" outlineLevel="1" x14ac:dyDescent="0.25">
      <c r="B123" s="122" t="str">
        <f>IF(C123="","",F114)</f>
        <v/>
      </c>
      <c r="C123" s="123"/>
      <c r="D123" s="122" t="str">
        <f>IF(C123="","",IFERROR(INDEX('Cadastro de insumo'!A:K,MATCH('Ficha técnica - Prod processado'!C123,'Cadastro de insumo'!E:E,0),2),""))</f>
        <v/>
      </c>
      <c r="E123" s="122" t="str">
        <f>IFERROR(INDEX('Cadastro de insumo'!$A$203:$K$1048576,MATCH('Ficha técnica - Prod processado'!C123,'Cadastro de insumo'!$E$203:$E$1048576,0),9),"")</f>
        <v/>
      </c>
      <c r="F123" s="124" t="str">
        <f>IFERROR(VLOOKUP(C123,'Cadastro de insumo'!E:K,7,0),"")</f>
        <v/>
      </c>
      <c r="G123" s="113"/>
      <c r="H123" s="113"/>
      <c r="I123" s="122">
        <f t="shared" si="8"/>
        <v>0</v>
      </c>
      <c r="J123" s="125">
        <f>IF(C123="",0,IF(E123="Pacote",VLOOKUP(C123,'Cadastro de insumo'!E:K,7,0)*G123,IF(OR(E123="kg",E123="L"),F123/1000*G123,F123*G123)))</f>
        <v>0</v>
      </c>
    </row>
    <row r="124" spans="2:18" outlineLevel="1" x14ac:dyDescent="0.25">
      <c r="B124" s="122" t="str">
        <f>IF(C124="","",F114)</f>
        <v/>
      </c>
      <c r="C124" s="123"/>
      <c r="D124" s="122" t="str">
        <f>IF(C124="","",IFERROR(INDEX('Cadastro de insumo'!A:K,MATCH('Ficha técnica - Prod processado'!C124,'Cadastro de insumo'!E:E,0),2),""))</f>
        <v/>
      </c>
      <c r="E124" s="122" t="str">
        <f>IFERROR(INDEX('Cadastro de insumo'!$A$203:$K$1048576,MATCH('Ficha técnica - Prod processado'!C124,'Cadastro de insumo'!$E$203:$E$1048576,0),9),"")</f>
        <v/>
      </c>
      <c r="F124" s="124" t="str">
        <f>IFERROR(VLOOKUP(C124,'Cadastro de insumo'!E:K,7,0),"")</f>
        <v/>
      </c>
      <c r="G124" s="113"/>
      <c r="H124" s="113"/>
      <c r="I124" s="122">
        <f t="shared" si="8"/>
        <v>0</v>
      </c>
      <c r="J124" s="125">
        <f>IF(C124="",0,IF(E124="Pacote",VLOOKUP(C124,'Cadastro de insumo'!E:K,7,0)*G124,IF(OR(E124="kg",E124="L"),F124/1000*G124,F124*G124)))</f>
        <v>0</v>
      </c>
    </row>
    <row r="125" spans="2:18" outlineLevel="1" x14ac:dyDescent="0.25">
      <c r="B125" s="122" t="str">
        <f>IF(C125="","",F114)</f>
        <v/>
      </c>
      <c r="C125" s="123"/>
      <c r="D125" s="122" t="str">
        <f>IF(C125="","",IFERROR(INDEX('Cadastro de insumo'!A:K,MATCH('Ficha técnica - Prod processado'!C125,'Cadastro de insumo'!E:E,0),2),""))</f>
        <v/>
      </c>
      <c r="E125" s="122" t="str">
        <f>IFERROR(INDEX('Cadastro de insumo'!$A$203:$K$1048576,MATCH('Ficha técnica - Prod processado'!C125,'Cadastro de insumo'!$E$203:$E$1048576,0),9),"")</f>
        <v/>
      </c>
      <c r="F125" s="124" t="str">
        <f>IFERROR(VLOOKUP(C125,'Cadastro de insumo'!E:K,7,0),"")</f>
        <v/>
      </c>
      <c r="G125" s="113"/>
      <c r="H125" s="113"/>
      <c r="I125" s="122">
        <f t="shared" si="8"/>
        <v>0</v>
      </c>
      <c r="J125" s="125">
        <f>IF(C125="",0,IF(E125="Pacote",VLOOKUP(C125,'Cadastro de insumo'!E:K,7,0)*G125,IF(OR(E125="kg",E125="L"),F125/1000*G125,F125*G125)))</f>
        <v>0</v>
      </c>
    </row>
    <row r="126" spans="2:18" outlineLevel="1" x14ac:dyDescent="0.25">
      <c r="B126" s="122" t="str">
        <f>IF(C126="","",F114)</f>
        <v/>
      </c>
      <c r="C126" s="123"/>
      <c r="D126" s="122" t="str">
        <f>IF(C126="","",IFERROR(INDEX('Cadastro de insumo'!A:K,MATCH('Ficha técnica - Prod processado'!C126,'Cadastro de insumo'!E:E,0),2),""))</f>
        <v/>
      </c>
      <c r="E126" s="122" t="str">
        <f>IFERROR(INDEX('Cadastro de insumo'!$A$203:$K$1048576,MATCH('Ficha técnica - Prod processado'!C126,'Cadastro de insumo'!$E$203:$E$1048576,0),9),"")</f>
        <v/>
      </c>
      <c r="F126" s="124" t="str">
        <f>IFERROR(VLOOKUP(C126,'Cadastro de insumo'!E:K,7,0),"")</f>
        <v/>
      </c>
      <c r="G126" s="113"/>
      <c r="H126" s="113"/>
      <c r="I126" s="122">
        <f t="shared" si="8"/>
        <v>0</v>
      </c>
      <c r="J126" s="125">
        <f>IF(C126="",0,IF(E126="Pacote",VLOOKUP(C126,'Cadastro de insumo'!E:K,7,0)*G126,IF(OR(E126="kg",E126="L"),F126/1000*G126,F126*G126)))</f>
        <v>0</v>
      </c>
    </row>
    <row r="127" spans="2:18" outlineLevel="1" x14ac:dyDescent="0.25">
      <c r="B127" s="122" t="str">
        <f>IF(C127="","",F114)</f>
        <v/>
      </c>
      <c r="C127" s="123"/>
      <c r="D127" s="122" t="str">
        <f>IF(C127="","",IFERROR(INDEX('Cadastro de insumo'!A:K,MATCH('Ficha técnica - Prod processado'!C127,'Cadastro de insumo'!E:E,0),2),""))</f>
        <v/>
      </c>
      <c r="E127" s="122" t="str">
        <f>IFERROR(INDEX('Cadastro de insumo'!$A$203:$K$1048576,MATCH('Ficha técnica - Prod processado'!C127,'Cadastro de insumo'!$E$203:$E$1048576,0),9),"")</f>
        <v/>
      </c>
      <c r="F127" s="124" t="str">
        <f>IFERROR(VLOOKUP(C127,'Cadastro de insumo'!E:K,7,0),"")</f>
        <v/>
      </c>
      <c r="G127" s="113"/>
      <c r="H127" s="113"/>
      <c r="I127" s="122">
        <f t="shared" si="8"/>
        <v>0</v>
      </c>
      <c r="J127" s="125">
        <f>IF(C127="",0,IF(E127="Pacote",VLOOKUP(C127,'Cadastro de insumo'!E:K,7,0)*G127,IF(OR(E127="kg",E127="L"),F127/1000*G127,F127*G127)))</f>
        <v>0</v>
      </c>
    </row>
    <row r="128" spans="2:18" outlineLevel="1" x14ac:dyDescent="0.25">
      <c r="B128" s="122" t="str">
        <f>IF(C128="","",F114)</f>
        <v/>
      </c>
      <c r="C128" s="123"/>
      <c r="D128" s="122" t="str">
        <f>IF(C128="","",IFERROR(INDEX('Cadastro de insumo'!A:K,MATCH('Ficha técnica - Prod processado'!C128,'Cadastro de insumo'!E:E,0),2),""))</f>
        <v/>
      </c>
      <c r="E128" s="122" t="str">
        <f>IFERROR(INDEX('Cadastro de insumo'!$A$203:$K$1048576,MATCH('Ficha técnica - Prod processado'!C128,'Cadastro de insumo'!$E$203:$E$1048576,0),9),"")</f>
        <v/>
      </c>
      <c r="F128" s="124" t="str">
        <f>IFERROR(VLOOKUP(C128,'Cadastro de insumo'!E:K,7,0),"")</f>
        <v/>
      </c>
      <c r="G128" s="113"/>
      <c r="H128" s="113"/>
      <c r="I128" s="122">
        <f t="shared" si="8"/>
        <v>0</v>
      </c>
      <c r="J128" s="125">
        <f>IF(C128="",0,IF(E128="Pacote",VLOOKUP(C128,'Cadastro de insumo'!E:K,7,0)*G128,IF(OR(E128="kg",E128="L"),F128/1000*G128,F128*G128)))</f>
        <v>0</v>
      </c>
    </row>
    <row r="129" spans="1:18" outlineLevel="1" x14ac:dyDescent="0.25">
      <c r="B129" s="122" t="str">
        <f>IF(C129="","",F114)</f>
        <v/>
      </c>
      <c r="C129" s="123"/>
      <c r="D129" s="122" t="str">
        <f>IF(C129="","",IFERROR(INDEX('Cadastro de insumo'!A:K,MATCH('Ficha técnica - Prod processado'!C129,'Cadastro de insumo'!E:E,0),2),""))</f>
        <v/>
      </c>
      <c r="E129" s="122" t="str">
        <f>IFERROR(INDEX('Cadastro de insumo'!$A$203:$K$1048576,MATCH('Ficha técnica - Prod processado'!C129,'Cadastro de insumo'!$E$203:$E$1048576,0),9),"")</f>
        <v/>
      </c>
      <c r="F129" s="124" t="str">
        <f>IFERROR(VLOOKUP(C129,'Cadastro de insumo'!E:K,7,0),"")</f>
        <v/>
      </c>
      <c r="G129" s="113"/>
      <c r="H129" s="113"/>
      <c r="I129" s="122">
        <f t="shared" si="8"/>
        <v>0</v>
      </c>
      <c r="J129" s="125">
        <f>IF(C129="",0,IF(E129="Pacote",VLOOKUP(C129,'Cadastro de insumo'!E:K,7,0)*G129,IF(OR(E129="kg",E129="L"),F129/1000*G129,F129*G129)))</f>
        <v>0</v>
      </c>
    </row>
    <row r="130" spans="1:18" outlineLevel="1" x14ac:dyDescent="0.25">
      <c r="B130" s="122" t="str">
        <f>IF(C130="","",F114)</f>
        <v/>
      </c>
      <c r="C130" s="123"/>
      <c r="D130" s="122" t="str">
        <f>IF(C130="","",IFERROR(INDEX('Cadastro de insumo'!A:K,MATCH('Ficha técnica - Prod processado'!C130,'Cadastro de insumo'!E:E,0),2),""))</f>
        <v/>
      </c>
      <c r="E130" s="122" t="str">
        <f>IFERROR(INDEX('Cadastro de insumo'!$A$203:$K$1048576,MATCH('Ficha técnica - Prod processado'!C130,'Cadastro de insumo'!$E$203:$E$1048576,0),9),"")</f>
        <v/>
      </c>
      <c r="F130" s="124" t="str">
        <f>IFERROR(VLOOKUP(C130,'Cadastro de insumo'!E:K,7,0),"")</f>
        <v/>
      </c>
      <c r="G130" s="113"/>
      <c r="H130" s="113"/>
      <c r="I130" s="122">
        <f t="shared" si="8"/>
        <v>0</v>
      </c>
      <c r="J130" s="125">
        <f>IF(C130="",0,IF(E130="Pacote",VLOOKUP(C130,'Cadastro de insumo'!E:K,7,0)*G130,IF(OR(E130="kg",E130="L"),F130/1000*G130,F130*G130)))</f>
        <v>0</v>
      </c>
    </row>
    <row r="131" spans="1:18" outlineLevel="1" x14ac:dyDescent="0.25">
      <c r="B131" s="122" t="str">
        <f>IF(C131="","",F114)</f>
        <v/>
      </c>
      <c r="C131" s="123"/>
      <c r="D131" s="122" t="str">
        <f>IF(C131="","",IFERROR(INDEX('Cadastro de insumo'!A:K,MATCH('Ficha técnica - Prod processado'!C131,'Cadastro de insumo'!E:E,0),2),""))</f>
        <v/>
      </c>
      <c r="E131" s="122" t="str">
        <f>IFERROR(INDEX('Cadastro de insumo'!$A$203:$K$1048576,MATCH('Ficha técnica - Prod processado'!C131,'Cadastro de insumo'!$E$203:$E$1048576,0),9),"")</f>
        <v/>
      </c>
      <c r="F131" s="124" t="str">
        <f>IFERROR(VLOOKUP(C131,'Cadastro de insumo'!E:K,7,0),"")</f>
        <v/>
      </c>
      <c r="G131" s="113"/>
      <c r="H131" s="113"/>
      <c r="I131" s="122">
        <f>IF(OR(G131="",H131=""),0,G131/H131)</f>
        <v>0</v>
      </c>
      <c r="J131" s="125">
        <f>IF(C131="",0,IF(E131="Pacote",VLOOKUP(C131,'Cadastro de insumo'!E:K,7,0)*G131,IF(OR(E131="kg",E131="L"),F131/1000*G131,F131*G131)))</f>
        <v>0</v>
      </c>
    </row>
    <row r="132" spans="1:18" x14ac:dyDescent="0.25">
      <c r="A132" s="33" t="str">
        <f>"Detalhes: "&amp;F114</f>
        <v xml:space="preserve">Detalhes: </v>
      </c>
      <c r="C132" s="126"/>
    </row>
    <row r="134" spans="1:18" ht="31.5" x14ac:dyDescent="0.25">
      <c r="E134" s="30" t="s">
        <v>21</v>
      </c>
      <c r="F134" s="76" t="s">
        <v>0</v>
      </c>
      <c r="G134" s="76" t="s">
        <v>19</v>
      </c>
      <c r="H134" s="77" t="s">
        <v>20</v>
      </c>
      <c r="I134" s="31" t="s">
        <v>22</v>
      </c>
      <c r="J134" s="31" t="s">
        <v>61</v>
      </c>
      <c r="M134" s="126"/>
    </row>
    <row r="135" spans="1:18" x14ac:dyDescent="0.25">
      <c r="E135" s="112">
        <f>E114+1</f>
        <v>7</v>
      </c>
      <c r="F135" s="113"/>
      <c r="G135" s="113"/>
      <c r="H135" s="114"/>
      <c r="I135" s="115">
        <f>SUM(J138:J152)</f>
        <v>0</v>
      </c>
      <c r="J135" s="116" t="str">
        <f>IF(H135="","",I135/H135)</f>
        <v/>
      </c>
      <c r="M135" s="126"/>
      <c r="R135" s="141"/>
    </row>
    <row r="136" spans="1:18" x14ac:dyDescent="0.25">
      <c r="B136" s="117"/>
      <c r="C136" s="118"/>
      <c r="D136" s="110"/>
      <c r="F136" s="118"/>
      <c r="G136" s="118"/>
      <c r="H136" s="119"/>
      <c r="I136" s="120"/>
      <c r="J136" s="121"/>
      <c r="M136" s="126"/>
      <c r="R136" s="141"/>
    </row>
    <row r="137" spans="1:18" ht="47.25" outlineLevel="1" x14ac:dyDescent="0.25">
      <c r="B137" s="31" t="s">
        <v>0</v>
      </c>
      <c r="C137" s="76" t="s">
        <v>13</v>
      </c>
      <c r="D137" s="31" t="s">
        <v>60</v>
      </c>
      <c r="E137" s="31" t="s">
        <v>14</v>
      </c>
      <c r="F137" s="77" t="s">
        <v>17</v>
      </c>
      <c r="G137" s="77" t="s">
        <v>56</v>
      </c>
      <c r="H137" s="77" t="s">
        <v>38</v>
      </c>
      <c r="I137" s="31" t="s">
        <v>16</v>
      </c>
      <c r="J137" s="30" t="s">
        <v>15</v>
      </c>
      <c r="M137" s="142"/>
    </row>
    <row r="138" spans="1:18" outlineLevel="1" x14ac:dyDescent="0.25">
      <c r="B138" s="122" t="str">
        <f>IF(C138="","",F135)</f>
        <v/>
      </c>
      <c r="C138" s="123"/>
      <c r="D138" s="122" t="str">
        <f>IF(C138="","",IFERROR(INDEX('Cadastro de insumo'!A:K,MATCH('Ficha técnica - Prod processado'!C138,'Cadastro de insumo'!E:E,0),2),""))</f>
        <v/>
      </c>
      <c r="E138" s="122" t="str">
        <f>IFERROR(INDEX('Cadastro de insumo'!$A$203:$K$1048576,MATCH('Ficha técnica - Prod processado'!C138,'Cadastro de insumo'!$E$203:$E$1048576,0),9),"")</f>
        <v/>
      </c>
      <c r="F138" s="124" t="str">
        <f>IFERROR(VLOOKUP(C138,'Cadastro de insumo'!E:K,7,0),"")</f>
        <v/>
      </c>
      <c r="G138" s="113"/>
      <c r="H138" s="113"/>
      <c r="I138" s="122">
        <f t="shared" ref="I138:I151" si="9">IF(OR(G138="",H138=""),0,G138/H138)</f>
        <v>0</v>
      </c>
      <c r="J138" s="125">
        <f>IF(C138="",0,IF(E138="Pacote",VLOOKUP(C138,'Cadastro de insumo'!E:K,7,0)*G138,IF(OR(E138="kg",E138="L"),F138/1000*G138,F138*G138)))</f>
        <v>0</v>
      </c>
    </row>
    <row r="139" spans="1:18" outlineLevel="1" x14ac:dyDescent="0.25">
      <c r="B139" s="122" t="str">
        <f>IF(C139="","",F135)</f>
        <v/>
      </c>
      <c r="C139" s="123"/>
      <c r="D139" s="122" t="str">
        <f>IF(C139="","",IFERROR(INDEX('Cadastro de insumo'!A:K,MATCH('Ficha técnica - Prod processado'!C139,'Cadastro de insumo'!E:E,0),2),""))</f>
        <v/>
      </c>
      <c r="E139" s="122" t="str">
        <f>IFERROR(INDEX('Cadastro de insumo'!$A$203:$K$1048576,MATCH('Ficha técnica - Prod processado'!C139,'Cadastro de insumo'!$E$203:$E$1048576,0),9),"")</f>
        <v/>
      </c>
      <c r="F139" s="124" t="str">
        <f>IFERROR(VLOOKUP(C139,'Cadastro de insumo'!E:K,7,0),"")</f>
        <v/>
      </c>
      <c r="G139" s="113"/>
      <c r="H139" s="113"/>
      <c r="I139" s="122">
        <f t="shared" si="9"/>
        <v>0</v>
      </c>
      <c r="J139" s="125">
        <f>IF(C139="",0,IF(E139="Pacote",VLOOKUP(C139,'Cadastro de insumo'!E:K,7,0)*G139,IF(OR(E139="kg",E139="L"),F139/1000*G139,F139*G139)))</f>
        <v>0</v>
      </c>
    </row>
    <row r="140" spans="1:18" outlineLevel="1" x14ac:dyDescent="0.25">
      <c r="B140" s="122" t="str">
        <f>IF(C140="","",F135)</f>
        <v/>
      </c>
      <c r="C140" s="123"/>
      <c r="D140" s="122" t="str">
        <f>IF(C140="","",IFERROR(INDEX('Cadastro de insumo'!A:K,MATCH('Ficha técnica - Prod processado'!C140,'Cadastro de insumo'!E:E,0),2),""))</f>
        <v/>
      </c>
      <c r="E140" s="122" t="str">
        <f>IFERROR(INDEX('Cadastro de insumo'!$A$203:$K$1048576,MATCH('Ficha técnica - Prod processado'!C140,'Cadastro de insumo'!$E$203:$E$1048576,0),9),"")</f>
        <v/>
      </c>
      <c r="F140" s="124" t="str">
        <f>IFERROR(VLOOKUP(C140,'Cadastro de insumo'!E:K,7,0),"")</f>
        <v/>
      </c>
      <c r="G140" s="113"/>
      <c r="H140" s="113"/>
      <c r="I140" s="122">
        <f t="shared" si="9"/>
        <v>0</v>
      </c>
      <c r="J140" s="125">
        <f>IF(C140="",0,IF(E140="Pacote",VLOOKUP(C140,'Cadastro de insumo'!E:K,7,0)*G140,IF(OR(E140="kg",E140="L"),F140/1000*G140,F140*G140)))</f>
        <v>0</v>
      </c>
    </row>
    <row r="141" spans="1:18" outlineLevel="1" x14ac:dyDescent="0.25">
      <c r="B141" s="122" t="str">
        <f>IF(C141="","",F135)</f>
        <v/>
      </c>
      <c r="C141" s="123"/>
      <c r="D141" s="122" t="str">
        <f>IF(C141="","",IFERROR(INDEX('Cadastro de insumo'!A:K,MATCH('Ficha técnica - Prod processado'!C141,'Cadastro de insumo'!E:E,0),2),""))</f>
        <v/>
      </c>
      <c r="E141" s="122" t="str">
        <f>IFERROR(INDEX('Cadastro de insumo'!$A$203:$K$1048576,MATCH('Ficha técnica - Prod processado'!C141,'Cadastro de insumo'!$E$203:$E$1048576,0),9),"")</f>
        <v/>
      </c>
      <c r="F141" s="124" t="str">
        <f>IFERROR(VLOOKUP(C141,'Cadastro de insumo'!E:K,7,0),"")</f>
        <v/>
      </c>
      <c r="G141" s="113"/>
      <c r="H141" s="113"/>
      <c r="I141" s="122">
        <f t="shared" si="9"/>
        <v>0</v>
      </c>
      <c r="J141" s="125">
        <f>IF(C141="",0,IF(E141="Pacote",VLOOKUP(C141,'Cadastro de insumo'!E:K,7,0)*G141,IF(OR(E141="kg",E141="L"),F141/1000*G141,F141*G141)))</f>
        <v>0</v>
      </c>
    </row>
    <row r="142" spans="1:18" outlineLevel="1" x14ac:dyDescent="0.25">
      <c r="B142" s="122" t="str">
        <f>IF(C142="","",F135)</f>
        <v/>
      </c>
      <c r="C142" s="123"/>
      <c r="D142" s="122" t="str">
        <f>IF(C142="","",IFERROR(INDEX('Cadastro de insumo'!A:K,MATCH('Ficha técnica - Prod processado'!C142,'Cadastro de insumo'!E:E,0),2),""))</f>
        <v/>
      </c>
      <c r="E142" s="122" t="str">
        <f>IFERROR(INDEX('Cadastro de insumo'!$A$203:$K$1048576,MATCH('Ficha técnica - Prod processado'!C142,'Cadastro de insumo'!$E$203:$E$1048576,0),9),"")</f>
        <v/>
      </c>
      <c r="F142" s="124" t="str">
        <f>IFERROR(VLOOKUP(C142,'Cadastro de insumo'!E:K,7,0),"")</f>
        <v/>
      </c>
      <c r="G142" s="113"/>
      <c r="H142" s="113"/>
      <c r="I142" s="122">
        <f t="shared" si="9"/>
        <v>0</v>
      </c>
      <c r="J142" s="125">
        <f>IF(C142="",0,IF(E142="Pacote",VLOOKUP(C142,'Cadastro de insumo'!E:K,7,0)*G142,IF(OR(E142="kg",E142="L"),F142/1000*G142,F142*G142)))</f>
        <v>0</v>
      </c>
    </row>
    <row r="143" spans="1:18" outlineLevel="1" x14ac:dyDescent="0.25">
      <c r="B143" s="122" t="str">
        <f>IF(C143="","",F135)</f>
        <v/>
      </c>
      <c r="C143" s="123"/>
      <c r="D143" s="122" t="str">
        <f>IF(C143="","",IFERROR(INDEX('Cadastro de insumo'!A:K,MATCH('Ficha técnica - Prod processado'!C143,'Cadastro de insumo'!E:E,0),2),""))</f>
        <v/>
      </c>
      <c r="E143" s="122" t="str">
        <f>IFERROR(INDEX('Cadastro de insumo'!$A$203:$K$1048576,MATCH('Ficha técnica - Prod processado'!C143,'Cadastro de insumo'!$E$203:$E$1048576,0),9),"")</f>
        <v/>
      </c>
      <c r="F143" s="124" t="str">
        <f>IFERROR(VLOOKUP(C143,'Cadastro de insumo'!E:K,7,0),"")</f>
        <v/>
      </c>
      <c r="G143" s="113"/>
      <c r="H143" s="113"/>
      <c r="I143" s="122">
        <f t="shared" si="9"/>
        <v>0</v>
      </c>
      <c r="J143" s="125">
        <f>IF(C143="",0,IF(E143="Pacote",VLOOKUP(C143,'Cadastro de insumo'!E:K,7,0)*G143,IF(OR(E143="kg",E143="L"),F143/1000*G143,F143*G143)))</f>
        <v>0</v>
      </c>
    </row>
    <row r="144" spans="1:18" outlineLevel="1" x14ac:dyDescent="0.25">
      <c r="B144" s="122" t="str">
        <f>IF(C144="","",F135)</f>
        <v/>
      </c>
      <c r="C144" s="123"/>
      <c r="D144" s="122" t="str">
        <f>IF(C144="","",IFERROR(INDEX('Cadastro de insumo'!A:K,MATCH('Ficha técnica - Prod processado'!C144,'Cadastro de insumo'!E:E,0),2),""))</f>
        <v/>
      </c>
      <c r="E144" s="122" t="str">
        <f>IFERROR(INDEX('Cadastro de insumo'!$A$203:$K$1048576,MATCH('Ficha técnica - Prod processado'!C144,'Cadastro de insumo'!$E$203:$E$1048576,0),9),"")</f>
        <v/>
      </c>
      <c r="F144" s="124" t="str">
        <f>IFERROR(VLOOKUP(C144,'Cadastro de insumo'!E:K,7,0),"")</f>
        <v/>
      </c>
      <c r="G144" s="113"/>
      <c r="H144" s="113"/>
      <c r="I144" s="122">
        <f t="shared" si="9"/>
        <v>0</v>
      </c>
      <c r="J144" s="125">
        <f>IF(C144="",0,IF(E144="Pacote",VLOOKUP(C144,'Cadastro de insumo'!E:K,7,0)*G144,IF(OR(E144="kg",E144="L"),F144/1000*G144,F144*G144)))</f>
        <v>0</v>
      </c>
    </row>
    <row r="145" spans="1:18" outlineLevel="1" x14ac:dyDescent="0.25">
      <c r="B145" s="122" t="str">
        <f>IF(C145="","",F135)</f>
        <v/>
      </c>
      <c r="C145" s="123"/>
      <c r="D145" s="122" t="str">
        <f>IF(C145="","",IFERROR(INDEX('Cadastro de insumo'!A:K,MATCH('Ficha técnica - Prod processado'!C145,'Cadastro de insumo'!E:E,0),2),""))</f>
        <v/>
      </c>
      <c r="E145" s="122" t="str">
        <f>IFERROR(INDEX('Cadastro de insumo'!$A$203:$K$1048576,MATCH('Ficha técnica - Prod processado'!C145,'Cadastro de insumo'!$E$203:$E$1048576,0),9),"")</f>
        <v/>
      </c>
      <c r="F145" s="124" t="str">
        <f>IFERROR(VLOOKUP(C145,'Cadastro de insumo'!E:K,7,0),"")</f>
        <v/>
      </c>
      <c r="G145" s="113"/>
      <c r="H145" s="113"/>
      <c r="I145" s="122">
        <f t="shared" si="9"/>
        <v>0</v>
      </c>
      <c r="J145" s="125">
        <f>IF(C145="",0,IF(E145="Pacote",VLOOKUP(C145,'Cadastro de insumo'!E:K,7,0)*G145,IF(OR(E145="kg",E145="L"),F145/1000*G145,F145*G145)))</f>
        <v>0</v>
      </c>
    </row>
    <row r="146" spans="1:18" outlineLevel="1" x14ac:dyDescent="0.25">
      <c r="B146" s="122" t="str">
        <f>IF(C146="","",F135)</f>
        <v/>
      </c>
      <c r="C146" s="123"/>
      <c r="D146" s="122" t="str">
        <f>IF(C146="","",IFERROR(INDEX('Cadastro de insumo'!A:K,MATCH('Ficha técnica - Prod processado'!C146,'Cadastro de insumo'!E:E,0),2),""))</f>
        <v/>
      </c>
      <c r="E146" s="122" t="str">
        <f>IFERROR(INDEX('Cadastro de insumo'!$A$203:$K$1048576,MATCH('Ficha técnica - Prod processado'!C146,'Cadastro de insumo'!$E$203:$E$1048576,0),9),"")</f>
        <v/>
      </c>
      <c r="F146" s="124" t="str">
        <f>IFERROR(VLOOKUP(C146,'Cadastro de insumo'!E:K,7,0),"")</f>
        <v/>
      </c>
      <c r="G146" s="113"/>
      <c r="H146" s="113"/>
      <c r="I146" s="122">
        <f t="shared" si="9"/>
        <v>0</v>
      </c>
      <c r="J146" s="125">
        <f>IF(C146="",0,IF(E146="Pacote",VLOOKUP(C146,'Cadastro de insumo'!E:K,7,0)*G146,IF(OR(E146="kg",E146="L"),F146/1000*G146,F146*G146)))</f>
        <v>0</v>
      </c>
    </row>
    <row r="147" spans="1:18" outlineLevel="1" x14ac:dyDescent="0.25">
      <c r="B147" s="122" t="str">
        <f>IF(C147="","",F135)</f>
        <v/>
      </c>
      <c r="C147" s="123"/>
      <c r="D147" s="122" t="str">
        <f>IF(C147="","",IFERROR(INDEX('Cadastro de insumo'!A:K,MATCH('Ficha técnica - Prod processado'!C147,'Cadastro de insumo'!E:E,0),2),""))</f>
        <v/>
      </c>
      <c r="E147" s="122" t="str">
        <f>IFERROR(INDEX('Cadastro de insumo'!$A$203:$K$1048576,MATCH('Ficha técnica - Prod processado'!C147,'Cadastro de insumo'!$E$203:$E$1048576,0),9),"")</f>
        <v/>
      </c>
      <c r="F147" s="124" t="str">
        <f>IFERROR(VLOOKUP(C147,'Cadastro de insumo'!E:K,7,0),"")</f>
        <v/>
      </c>
      <c r="G147" s="113"/>
      <c r="H147" s="113"/>
      <c r="I147" s="122">
        <f t="shared" si="9"/>
        <v>0</v>
      </c>
      <c r="J147" s="125">
        <f>IF(C147="",0,IF(E147="Pacote",VLOOKUP(C147,'Cadastro de insumo'!E:K,7,0)*G147,IF(OR(E147="kg",E147="L"),F147/1000*G147,F147*G147)))</f>
        <v>0</v>
      </c>
    </row>
    <row r="148" spans="1:18" outlineLevel="1" x14ac:dyDescent="0.25">
      <c r="B148" s="122" t="str">
        <f>IF(C148="","",F135)</f>
        <v/>
      </c>
      <c r="C148" s="123"/>
      <c r="D148" s="122" t="str">
        <f>IF(C148="","",IFERROR(INDEX('Cadastro de insumo'!A:K,MATCH('Ficha técnica - Prod processado'!C148,'Cadastro de insumo'!E:E,0),2),""))</f>
        <v/>
      </c>
      <c r="E148" s="122" t="str">
        <f>IFERROR(INDEX('Cadastro de insumo'!$A$203:$K$1048576,MATCH('Ficha técnica - Prod processado'!C148,'Cadastro de insumo'!$E$203:$E$1048576,0),9),"")</f>
        <v/>
      </c>
      <c r="F148" s="124" t="str">
        <f>IFERROR(VLOOKUP(C148,'Cadastro de insumo'!E:K,7,0),"")</f>
        <v/>
      </c>
      <c r="G148" s="113"/>
      <c r="H148" s="113"/>
      <c r="I148" s="122">
        <f t="shared" si="9"/>
        <v>0</v>
      </c>
      <c r="J148" s="125">
        <f>IF(C148="",0,IF(E148="Pacote",VLOOKUP(C148,'Cadastro de insumo'!E:K,7,0)*G148,IF(OR(E148="kg",E148="L"),F148/1000*G148,F148*G148)))</f>
        <v>0</v>
      </c>
    </row>
    <row r="149" spans="1:18" outlineLevel="1" x14ac:dyDescent="0.25">
      <c r="B149" s="122" t="str">
        <f>IF(C149="","",F135)</f>
        <v/>
      </c>
      <c r="C149" s="123"/>
      <c r="D149" s="122" t="str">
        <f>IF(C149="","",IFERROR(INDEX('Cadastro de insumo'!A:K,MATCH('Ficha técnica - Prod processado'!C149,'Cadastro de insumo'!E:E,0),2),""))</f>
        <v/>
      </c>
      <c r="E149" s="122" t="str">
        <f>IFERROR(INDEX('Cadastro de insumo'!$A$203:$K$1048576,MATCH('Ficha técnica - Prod processado'!C149,'Cadastro de insumo'!$E$203:$E$1048576,0),9),"")</f>
        <v/>
      </c>
      <c r="F149" s="124" t="str">
        <f>IFERROR(VLOOKUP(C149,'Cadastro de insumo'!E:K,7,0),"")</f>
        <v/>
      </c>
      <c r="G149" s="113"/>
      <c r="H149" s="113"/>
      <c r="I149" s="122">
        <f t="shared" si="9"/>
        <v>0</v>
      </c>
      <c r="J149" s="125">
        <f>IF(C149="",0,IF(E149="Pacote",VLOOKUP(C149,'Cadastro de insumo'!E:K,7,0)*G149,IF(OR(E149="kg",E149="L"),F149/1000*G149,F149*G149)))</f>
        <v>0</v>
      </c>
    </row>
    <row r="150" spans="1:18" outlineLevel="1" x14ac:dyDescent="0.25">
      <c r="B150" s="122" t="str">
        <f>IF(C150="","",F135)</f>
        <v/>
      </c>
      <c r="C150" s="123"/>
      <c r="D150" s="122" t="str">
        <f>IF(C150="","",IFERROR(INDEX('Cadastro de insumo'!A:K,MATCH('Ficha técnica - Prod processado'!C150,'Cadastro de insumo'!E:E,0),2),""))</f>
        <v/>
      </c>
      <c r="E150" s="122" t="str">
        <f>IFERROR(INDEX('Cadastro de insumo'!$A$203:$K$1048576,MATCH('Ficha técnica - Prod processado'!C150,'Cadastro de insumo'!$E$203:$E$1048576,0),9),"")</f>
        <v/>
      </c>
      <c r="F150" s="124" t="str">
        <f>IFERROR(VLOOKUP(C150,'Cadastro de insumo'!E:K,7,0),"")</f>
        <v/>
      </c>
      <c r="G150" s="113"/>
      <c r="H150" s="113"/>
      <c r="I150" s="122">
        <f t="shared" si="9"/>
        <v>0</v>
      </c>
      <c r="J150" s="125">
        <f>IF(C150="",0,IF(E150="Pacote",VLOOKUP(C150,'Cadastro de insumo'!E:K,7,0)*G150,IF(OR(E150="kg",E150="L"),F150/1000*G150,F150*G150)))</f>
        <v>0</v>
      </c>
    </row>
    <row r="151" spans="1:18" outlineLevel="1" x14ac:dyDescent="0.25">
      <c r="B151" s="122" t="str">
        <f>IF(C151="","",F135)</f>
        <v/>
      </c>
      <c r="C151" s="123"/>
      <c r="D151" s="122" t="str">
        <f>IF(C151="","",IFERROR(INDEX('Cadastro de insumo'!A:K,MATCH('Ficha técnica - Prod processado'!C151,'Cadastro de insumo'!E:E,0),2),""))</f>
        <v/>
      </c>
      <c r="E151" s="122" t="str">
        <f>IFERROR(INDEX('Cadastro de insumo'!$A$203:$K$1048576,MATCH('Ficha técnica - Prod processado'!C151,'Cadastro de insumo'!$E$203:$E$1048576,0),9),"")</f>
        <v/>
      </c>
      <c r="F151" s="124" t="str">
        <f>IFERROR(VLOOKUP(C151,'Cadastro de insumo'!E:K,7,0),"")</f>
        <v/>
      </c>
      <c r="G151" s="113"/>
      <c r="H151" s="113"/>
      <c r="I151" s="122">
        <f t="shared" si="9"/>
        <v>0</v>
      </c>
      <c r="J151" s="125">
        <f>IF(C151="",0,IF(E151="Pacote",VLOOKUP(C151,'Cadastro de insumo'!E:K,7,0)*G151,IF(OR(E151="kg",E151="L"),F151/1000*G151,F151*G151)))</f>
        <v>0</v>
      </c>
    </row>
    <row r="152" spans="1:18" outlineLevel="1" x14ac:dyDescent="0.25">
      <c r="B152" s="122" t="str">
        <f>IF(C152="","",F135)</f>
        <v/>
      </c>
      <c r="C152" s="123"/>
      <c r="D152" s="122" t="str">
        <f>IF(C152="","",IFERROR(INDEX('Cadastro de insumo'!A:K,MATCH('Ficha técnica - Prod processado'!C152,'Cadastro de insumo'!E:E,0),2),""))</f>
        <v/>
      </c>
      <c r="E152" s="122" t="str">
        <f>IFERROR(INDEX('Cadastro de insumo'!$A$203:$K$1048576,MATCH('Ficha técnica - Prod processado'!C152,'Cadastro de insumo'!$E$203:$E$1048576,0),9),"")</f>
        <v/>
      </c>
      <c r="F152" s="124" t="str">
        <f>IFERROR(VLOOKUP(C152,'Cadastro de insumo'!E:K,7,0),"")</f>
        <v/>
      </c>
      <c r="G152" s="113"/>
      <c r="H152" s="113"/>
      <c r="I152" s="122">
        <f>IF(OR(G152="",H152=""),0,G152/H152)</f>
        <v>0</v>
      </c>
      <c r="J152" s="125">
        <f>IF(C152="",0,IF(E152="Pacote",VLOOKUP(C152,'Cadastro de insumo'!E:K,7,0)*G152,IF(OR(E152="kg",E152="L"),F152/1000*G152,F152*G152)))</f>
        <v>0</v>
      </c>
    </row>
    <row r="153" spans="1:18" x14ac:dyDescent="0.25">
      <c r="A153" s="33" t="str">
        <f>"Detalhes: "&amp;F135</f>
        <v xml:space="preserve">Detalhes: </v>
      </c>
      <c r="C153" s="126"/>
    </row>
    <row r="155" spans="1:18" ht="31.5" x14ac:dyDescent="0.25">
      <c r="E155" s="30" t="s">
        <v>21</v>
      </c>
      <c r="F155" s="76" t="s">
        <v>0</v>
      </c>
      <c r="G155" s="76" t="s">
        <v>19</v>
      </c>
      <c r="H155" s="77" t="s">
        <v>20</v>
      </c>
      <c r="I155" s="31" t="s">
        <v>22</v>
      </c>
      <c r="J155" s="31" t="s">
        <v>61</v>
      </c>
      <c r="M155" s="126"/>
    </row>
    <row r="156" spans="1:18" x14ac:dyDescent="0.25">
      <c r="E156" s="112">
        <f>E135+1</f>
        <v>8</v>
      </c>
      <c r="F156" s="113"/>
      <c r="G156" s="113"/>
      <c r="H156" s="114"/>
      <c r="I156" s="115">
        <f>SUM(J159:J173)</f>
        <v>0</v>
      </c>
      <c r="J156" s="116" t="str">
        <f>IF(H156="","",I156/H156)</f>
        <v/>
      </c>
      <c r="M156" s="126"/>
      <c r="R156" s="141"/>
    </row>
    <row r="157" spans="1:18" x14ac:dyDescent="0.25">
      <c r="B157" s="117"/>
      <c r="C157" s="118"/>
      <c r="D157" s="110"/>
      <c r="F157" s="118"/>
      <c r="G157" s="118"/>
      <c r="H157" s="119"/>
      <c r="I157" s="120"/>
      <c r="J157" s="121"/>
      <c r="M157" s="126"/>
      <c r="R157" s="141"/>
    </row>
    <row r="158" spans="1:18" ht="47.25" outlineLevel="1" x14ac:dyDescent="0.25">
      <c r="B158" s="31" t="s">
        <v>0</v>
      </c>
      <c r="C158" s="76" t="s">
        <v>13</v>
      </c>
      <c r="D158" s="31" t="s">
        <v>60</v>
      </c>
      <c r="E158" s="31" t="s">
        <v>14</v>
      </c>
      <c r="F158" s="77" t="s">
        <v>17</v>
      </c>
      <c r="G158" s="77" t="s">
        <v>56</v>
      </c>
      <c r="H158" s="77" t="s">
        <v>38</v>
      </c>
      <c r="I158" s="31" t="s">
        <v>16</v>
      </c>
      <c r="J158" s="30" t="s">
        <v>15</v>
      </c>
      <c r="M158" s="142"/>
    </row>
    <row r="159" spans="1:18" outlineLevel="1" x14ac:dyDescent="0.25">
      <c r="B159" s="122" t="str">
        <f>IF(C159="","",F156)</f>
        <v/>
      </c>
      <c r="C159" s="123"/>
      <c r="D159" s="122" t="str">
        <f>IF(C159="","",IFERROR(INDEX('Cadastro de insumo'!A:K,MATCH('Ficha técnica - Prod processado'!C159,'Cadastro de insumo'!E:E,0),2),""))</f>
        <v/>
      </c>
      <c r="E159" s="122" t="str">
        <f>IFERROR(INDEX('Cadastro de insumo'!$A$203:$K$1048576,MATCH('Ficha técnica - Prod processado'!C159,'Cadastro de insumo'!$E$203:$E$1048576,0),9),"")</f>
        <v/>
      </c>
      <c r="F159" s="124" t="str">
        <f>IFERROR(VLOOKUP(C159,'Cadastro de insumo'!E:K,7,0),"")</f>
        <v/>
      </c>
      <c r="G159" s="113"/>
      <c r="H159" s="113"/>
      <c r="I159" s="122">
        <f t="shared" ref="I159:I172" si="10">IF(OR(G159="",H159=""),0,G159/H159)</f>
        <v>0</v>
      </c>
      <c r="J159" s="125">
        <f>IF(C159="",0,IF(E159="Pacote",VLOOKUP(C159,'Cadastro de insumo'!E:K,7,0)*G159,IF(OR(E159="kg",E159="L"),F159/1000*G159,F159*G159)))</f>
        <v>0</v>
      </c>
    </row>
    <row r="160" spans="1:18" outlineLevel="1" x14ac:dyDescent="0.25">
      <c r="B160" s="122" t="str">
        <f>IF(C160="","",F156)</f>
        <v/>
      </c>
      <c r="C160" s="123"/>
      <c r="D160" s="122" t="str">
        <f>IF(C160="","",IFERROR(INDEX('Cadastro de insumo'!A:K,MATCH('Ficha técnica - Prod processado'!C160,'Cadastro de insumo'!E:E,0),2),""))</f>
        <v/>
      </c>
      <c r="E160" s="122" t="str">
        <f>IFERROR(INDEX('Cadastro de insumo'!$A$203:$K$1048576,MATCH('Ficha técnica - Prod processado'!C160,'Cadastro de insumo'!$E$203:$E$1048576,0),9),"")</f>
        <v/>
      </c>
      <c r="F160" s="124" t="str">
        <f>IFERROR(VLOOKUP(C160,'Cadastro de insumo'!E:K,7,0),"")</f>
        <v/>
      </c>
      <c r="G160" s="113"/>
      <c r="H160" s="113"/>
      <c r="I160" s="122">
        <f t="shared" si="10"/>
        <v>0</v>
      </c>
      <c r="J160" s="125">
        <f>IF(C160="",0,IF(E160="Pacote",VLOOKUP(C160,'Cadastro de insumo'!E:K,7,0)*G160,IF(OR(E160="kg",E160="L"),F160/1000*G160,F160*G160)))</f>
        <v>0</v>
      </c>
    </row>
    <row r="161" spans="1:13" outlineLevel="1" x14ac:dyDescent="0.25">
      <c r="B161" s="122" t="str">
        <f>IF(C161="","",F156)</f>
        <v/>
      </c>
      <c r="C161" s="123"/>
      <c r="D161" s="122" t="str">
        <f>IF(C161="","",IFERROR(INDEX('Cadastro de insumo'!A:K,MATCH('Ficha técnica - Prod processado'!C161,'Cadastro de insumo'!E:E,0),2),""))</f>
        <v/>
      </c>
      <c r="E161" s="122" t="str">
        <f>IFERROR(INDEX('Cadastro de insumo'!$A$203:$K$1048576,MATCH('Ficha técnica - Prod processado'!C161,'Cadastro de insumo'!$E$203:$E$1048576,0),9),"")</f>
        <v/>
      </c>
      <c r="F161" s="124" t="str">
        <f>IFERROR(VLOOKUP(C161,'Cadastro de insumo'!E:K,7,0),"")</f>
        <v/>
      </c>
      <c r="G161" s="113"/>
      <c r="H161" s="113"/>
      <c r="I161" s="122">
        <f t="shared" si="10"/>
        <v>0</v>
      </c>
      <c r="J161" s="125">
        <f>IF(C161="",0,IF(E161="Pacote",VLOOKUP(C161,'Cadastro de insumo'!E:K,7,0)*G161,IF(OR(E161="kg",E161="L"),F161/1000*G161,F161*G161)))</f>
        <v>0</v>
      </c>
    </row>
    <row r="162" spans="1:13" outlineLevel="1" x14ac:dyDescent="0.25">
      <c r="B162" s="122" t="str">
        <f>IF(C162="","",F156)</f>
        <v/>
      </c>
      <c r="C162" s="123"/>
      <c r="D162" s="122" t="str">
        <f>IF(C162="","",IFERROR(INDEX('Cadastro de insumo'!A:K,MATCH('Ficha técnica - Prod processado'!C162,'Cadastro de insumo'!E:E,0),2),""))</f>
        <v/>
      </c>
      <c r="E162" s="122" t="str">
        <f>IFERROR(INDEX('Cadastro de insumo'!$A$203:$K$1048576,MATCH('Ficha técnica - Prod processado'!C162,'Cadastro de insumo'!$E$203:$E$1048576,0),9),"")</f>
        <v/>
      </c>
      <c r="F162" s="124" t="str">
        <f>IFERROR(VLOOKUP(C162,'Cadastro de insumo'!E:K,7,0),"")</f>
        <v/>
      </c>
      <c r="G162" s="113"/>
      <c r="H162" s="113"/>
      <c r="I162" s="122">
        <f t="shared" si="10"/>
        <v>0</v>
      </c>
      <c r="J162" s="125">
        <f>IF(C162="",0,IF(E162="Pacote",VLOOKUP(C162,'Cadastro de insumo'!E:K,7,0)*G162,IF(OR(E162="kg",E162="L"),F162/1000*G162,F162*G162)))</f>
        <v>0</v>
      </c>
    </row>
    <row r="163" spans="1:13" outlineLevel="1" x14ac:dyDescent="0.25">
      <c r="B163" s="122" t="str">
        <f>IF(C163="","",F156)</f>
        <v/>
      </c>
      <c r="C163" s="123"/>
      <c r="D163" s="122" t="str">
        <f>IF(C163="","",IFERROR(INDEX('Cadastro de insumo'!A:K,MATCH('Ficha técnica - Prod processado'!C163,'Cadastro de insumo'!E:E,0),2),""))</f>
        <v/>
      </c>
      <c r="E163" s="122" t="str">
        <f>IFERROR(INDEX('Cadastro de insumo'!$A$203:$K$1048576,MATCH('Ficha técnica - Prod processado'!C163,'Cadastro de insumo'!$E$203:$E$1048576,0),9),"")</f>
        <v/>
      </c>
      <c r="F163" s="124" t="str">
        <f>IFERROR(VLOOKUP(C163,'Cadastro de insumo'!E:K,7,0),"")</f>
        <v/>
      </c>
      <c r="G163" s="113"/>
      <c r="H163" s="113"/>
      <c r="I163" s="122">
        <f t="shared" si="10"/>
        <v>0</v>
      </c>
      <c r="J163" s="125">
        <f>IF(C163="",0,IF(E163="Pacote",VLOOKUP(C163,'Cadastro de insumo'!E:K,7,0)*G163,IF(OR(E163="kg",E163="L"),F163/1000*G163,F163*G163)))</f>
        <v>0</v>
      </c>
    </row>
    <row r="164" spans="1:13" outlineLevel="1" x14ac:dyDescent="0.25">
      <c r="B164" s="122" t="str">
        <f>IF(C164="","",F156)</f>
        <v/>
      </c>
      <c r="C164" s="123"/>
      <c r="D164" s="122" t="str">
        <f>IF(C164="","",IFERROR(INDEX('Cadastro de insumo'!A:K,MATCH('Ficha técnica - Prod processado'!C164,'Cadastro de insumo'!E:E,0),2),""))</f>
        <v/>
      </c>
      <c r="E164" s="122" t="str">
        <f>IFERROR(INDEX('Cadastro de insumo'!$A$203:$K$1048576,MATCH('Ficha técnica - Prod processado'!C164,'Cadastro de insumo'!$E$203:$E$1048576,0),9),"")</f>
        <v/>
      </c>
      <c r="F164" s="124" t="str">
        <f>IFERROR(VLOOKUP(C164,'Cadastro de insumo'!E:K,7,0),"")</f>
        <v/>
      </c>
      <c r="G164" s="113"/>
      <c r="H164" s="113"/>
      <c r="I164" s="122">
        <f t="shared" si="10"/>
        <v>0</v>
      </c>
      <c r="J164" s="125">
        <f>IF(C164="",0,IF(E164="Pacote",VLOOKUP(C164,'Cadastro de insumo'!E:K,7,0)*G164,IF(OR(E164="kg",E164="L"),F164/1000*G164,F164*G164)))</f>
        <v>0</v>
      </c>
    </row>
    <row r="165" spans="1:13" outlineLevel="1" x14ac:dyDescent="0.25">
      <c r="B165" s="122" t="str">
        <f>IF(C165="","",F156)</f>
        <v/>
      </c>
      <c r="C165" s="123"/>
      <c r="D165" s="122" t="str">
        <f>IF(C165="","",IFERROR(INDEX('Cadastro de insumo'!A:K,MATCH('Ficha técnica - Prod processado'!C165,'Cadastro de insumo'!E:E,0),2),""))</f>
        <v/>
      </c>
      <c r="E165" s="122" t="str">
        <f>IFERROR(INDEX('Cadastro de insumo'!$A$203:$K$1048576,MATCH('Ficha técnica - Prod processado'!C165,'Cadastro de insumo'!$E$203:$E$1048576,0),9),"")</f>
        <v/>
      </c>
      <c r="F165" s="124" t="str">
        <f>IFERROR(VLOOKUP(C165,'Cadastro de insumo'!E:K,7,0),"")</f>
        <v/>
      </c>
      <c r="G165" s="113"/>
      <c r="H165" s="113"/>
      <c r="I165" s="122">
        <f t="shared" si="10"/>
        <v>0</v>
      </c>
      <c r="J165" s="125">
        <f>IF(C165="",0,IF(E165="Pacote",VLOOKUP(C165,'Cadastro de insumo'!E:K,7,0)*G165,IF(OR(E165="kg",E165="L"),F165/1000*G165,F165*G165)))</f>
        <v>0</v>
      </c>
    </row>
    <row r="166" spans="1:13" outlineLevel="1" x14ac:dyDescent="0.25">
      <c r="B166" s="122" t="str">
        <f>IF(C166="","",F156)</f>
        <v/>
      </c>
      <c r="C166" s="123"/>
      <c r="D166" s="122" t="str">
        <f>IF(C166="","",IFERROR(INDEX('Cadastro de insumo'!A:K,MATCH('Ficha técnica - Prod processado'!C166,'Cadastro de insumo'!E:E,0),2),""))</f>
        <v/>
      </c>
      <c r="E166" s="122" t="str">
        <f>IFERROR(INDEX('Cadastro de insumo'!$A$203:$K$1048576,MATCH('Ficha técnica - Prod processado'!C166,'Cadastro de insumo'!$E$203:$E$1048576,0),9),"")</f>
        <v/>
      </c>
      <c r="F166" s="124" t="str">
        <f>IFERROR(VLOOKUP(C166,'Cadastro de insumo'!E:K,7,0),"")</f>
        <v/>
      </c>
      <c r="G166" s="113"/>
      <c r="H166" s="113"/>
      <c r="I166" s="122">
        <f t="shared" si="10"/>
        <v>0</v>
      </c>
      <c r="J166" s="125">
        <f>IF(C166="",0,IF(E166="Pacote",VLOOKUP(C166,'Cadastro de insumo'!E:K,7,0)*G166,IF(OR(E166="kg",E166="L"),F166/1000*G166,F166*G166)))</f>
        <v>0</v>
      </c>
    </row>
    <row r="167" spans="1:13" outlineLevel="1" x14ac:dyDescent="0.25">
      <c r="B167" s="122" t="str">
        <f>IF(C167="","",F156)</f>
        <v/>
      </c>
      <c r="C167" s="123"/>
      <c r="D167" s="122" t="str">
        <f>IF(C167="","",IFERROR(INDEX('Cadastro de insumo'!A:K,MATCH('Ficha técnica - Prod processado'!C167,'Cadastro de insumo'!E:E,0),2),""))</f>
        <v/>
      </c>
      <c r="E167" s="122" t="str">
        <f>IFERROR(INDEX('Cadastro de insumo'!$A$203:$K$1048576,MATCH('Ficha técnica - Prod processado'!C167,'Cadastro de insumo'!$E$203:$E$1048576,0),9),"")</f>
        <v/>
      </c>
      <c r="F167" s="124" t="str">
        <f>IFERROR(VLOOKUP(C167,'Cadastro de insumo'!E:K,7,0),"")</f>
        <v/>
      </c>
      <c r="G167" s="113"/>
      <c r="H167" s="113"/>
      <c r="I167" s="122">
        <f t="shared" si="10"/>
        <v>0</v>
      </c>
      <c r="J167" s="125">
        <f>IF(C167="",0,IF(E167="Pacote",VLOOKUP(C167,'Cadastro de insumo'!E:K,7,0)*G167,IF(OR(E167="kg",E167="L"),F167/1000*G167,F167*G167)))</f>
        <v>0</v>
      </c>
    </row>
    <row r="168" spans="1:13" outlineLevel="1" x14ac:dyDescent="0.25">
      <c r="B168" s="122" t="str">
        <f>IF(C168="","",F156)</f>
        <v/>
      </c>
      <c r="C168" s="123"/>
      <c r="D168" s="122" t="str">
        <f>IF(C168="","",IFERROR(INDEX('Cadastro de insumo'!A:K,MATCH('Ficha técnica - Prod processado'!C168,'Cadastro de insumo'!E:E,0),2),""))</f>
        <v/>
      </c>
      <c r="E168" s="122" t="str">
        <f>IFERROR(INDEX('Cadastro de insumo'!$A$203:$K$1048576,MATCH('Ficha técnica - Prod processado'!C168,'Cadastro de insumo'!$E$203:$E$1048576,0),9),"")</f>
        <v/>
      </c>
      <c r="F168" s="124" t="str">
        <f>IFERROR(VLOOKUP(C168,'Cadastro de insumo'!E:K,7,0),"")</f>
        <v/>
      </c>
      <c r="G168" s="113"/>
      <c r="H168" s="113"/>
      <c r="I168" s="122">
        <f t="shared" si="10"/>
        <v>0</v>
      </c>
      <c r="J168" s="125">
        <f>IF(C168="",0,IF(E168="Pacote",VLOOKUP(C168,'Cadastro de insumo'!E:K,7,0)*G168,IF(OR(E168="kg",E168="L"),F168/1000*G168,F168*G168)))</f>
        <v>0</v>
      </c>
    </row>
    <row r="169" spans="1:13" outlineLevel="1" x14ac:dyDescent="0.25">
      <c r="B169" s="122" t="str">
        <f>IF(C169="","",F156)</f>
        <v/>
      </c>
      <c r="C169" s="123"/>
      <c r="D169" s="122" t="str">
        <f>IF(C169="","",IFERROR(INDEX('Cadastro de insumo'!A:K,MATCH('Ficha técnica - Prod processado'!C169,'Cadastro de insumo'!E:E,0),2),""))</f>
        <v/>
      </c>
      <c r="E169" s="122" t="str">
        <f>IFERROR(INDEX('Cadastro de insumo'!$A$203:$K$1048576,MATCH('Ficha técnica - Prod processado'!C169,'Cadastro de insumo'!$E$203:$E$1048576,0),9),"")</f>
        <v/>
      </c>
      <c r="F169" s="124" t="str">
        <f>IFERROR(VLOOKUP(C169,'Cadastro de insumo'!E:K,7,0),"")</f>
        <v/>
      </c>
      <c r="G169" s="113"/>
      <c r="H169" s="113"/>
      <c r="I169" s="122">
        <f t="shared" si="10"/>
        <v>0</v>
      </c>
      <c r="J169" s="125">
        <f>IF(C169="",0,IF(E169="Pacote",VLOOKUP(C169,'Cadastro de insumo'!E:K,7,0)*G169,IF(OR(E169="kg",E169="L"),F169/1000*G169,F169*G169)))</f>
        <v>0</v>
      </c>
    </row>
    <row r="170" spans="1:13" outlineLevel="1" x14ac:dyDescent="0.25">
      <c r="B170" s="122" t="str">
        <f>IF(C170="","",F156)</f>
        <v/>
      </c>
      <c r="C170" s="123"/>
      <c r="D170" s="122" t="str">
        <f>IF(C170="","",IFERROR(INDEX('Cadastro de insumo'!A:K,MATCH('Ficha técnica - Prod processado'!C170,'Cadastro de insumo'!E:E,0),2),""))</f>
        <v/>
      </c>
      <c r="E170" s="122" t="str">
        <f>IFERROR(INDEX('Cadastro de insumo'!$A$203:$K$1048576,MATCH('Ficha técnica - Prod processado'!C170,'Cadastro de insumo'!$E$203:$E$1048576,0),9),"")</f>
        <v/>
      </c>
      <c r="F170" s="124" t="str">
        <f>IFERROR(VLOOKUP(C170,'Cadastro de insumo'!E:K,7,0),"")</f>
        <v/>
      </c>
      <c r="G170" s="113"/>
      <c r="H170" s="113"/>
      <c r="I170" s="122">
        <f t="shared" si="10"/>
        <v>0</v>
      </c>
      <c r="J170" s="125">
        <f>IF(C170="",0,IF(E170="Pacote",VLOOKUP(C170,'Cadastro de insumo'!E:K,7,0)*G170,IF(OR(E170="kg",E170="L"),F170/1000*G170,F170*G170)))</f>
        <v>0</v>
      </c>
    </row>
    <row r="171" spans="1:13" outlineLevel="1" x14ac:dyDescent="0.25">
      <c r="B171" s="122" t="str">
        <f>IF(C171="","",F156)</f>
        <v/>
      </c>
      <c r="C171" s="123"/>
      <c r="D171" s="122" t="str">
        <f>IF(C171="","",IFERROR(INDEX('Cadastro de insumo'!A:K,MATCH('Ficha técnica - Prod processado'!C171,'Cadastro de insumo'!E:E,0),2),""))</f>
        <v/>
      </c>
      <c r="E171" s="122" t="str">
        <f>IFERROR(INDEX('Cadastro de insumo'!$A$203:$K$1048576,MATCH('Ficha técnica - Prod processado'!C171,'Cadastro de insumo'!$E$203:$E$1048576,0),9),"")</f>
        <v/>
      </c>
      <c r="F171" s="124" t="str">
        <f>IFERROR(VLOOKUP(C171,'Cadastro de insumo'!E:K,7,0),"")</f>
        <v/>
      </c>
      <c r="G171" s="113"/>
      <c r="H171" s="113"/>
      <c r="I171" s="122">
        <f t="shared" si="10"/>
        <v>0</v>
      </c>
      <c r="J171" s="125">
        <f>IF(C171="",0,IF(E171="Pacote",VLOOKUP(C171,'Cadastro de insumo'!E:K,7,0)*G171,IF(OR(E171="kg",E171="L"),F171/1000*G171,F171*G171)))</f>
        <v>0</v>
      </c>
    </row>
    <row r="172" spans="1:13" outlineLevel="1" x14ac:dyDescent="0.25">
      <c r="B172" s="122" t="str">
        <f>IF(C172="","",F156)</f>
        <v/>
      </c>
      <c r="C172" s="123"/>
      <c r="D172" s="122" t="str">
        <f>IF(C172="","",IFERROR(INDEX('Cadastro de insumo'!A:K,MATCH('Ficha técnica - Prod processado'!C172,'Cadastro de insumo'!E:E,0),2),""))</f>
        <v/>
      </c>
      <c r="E172" s="122" t="str">
        <f>IFERROR(INDEX('Cadastro de insumo'!$A$203:$K$1048576,MATCH('Ficha técnica - Prod processado'!C172,'Cadastro de insumo'!$E$203:$E$1048576,0),9),"")</f>
        <v/>
      </c>
      <c r="F172" s="124" t="str">
        <f>IFERROR(VLOOKUP(C172,'Cadastro de insumo'!E:K,7,0),"")</f>
        <v/>
      </c>
      <c r="G172" s="113"/>
      <c r="H172" s="113"/>
      <c r="I172" s="122">
        <f t="shared" si="10"/>
        <v>0</v>
      </c>
      <c r="J172" s="125">
        <f>IF(C172="",0,IF(E172="Pacote",VLOOKUP(C172,'Cadastro de insumo'!E:K,7,0)*G172,IF(OR(E172="kg",E172="L"),F172/1000*G172,F172*G172)))</f>
        <v>0</v>
      </c>
    </row>
    <row r="173" spans="1:13" outlineLevel="1" x14ac:dyDescent="0.25">
      <c r="B173" s="122" t="str">
        <f>IF(C173="","",F156)</f>
        <v/>
      </c>
      <c r="C173" s="123"/>
      <c r="D173" s="122" t="str">
        <f>IF(C173="","",IFERROR(INDEX('Cadastro de insumo'!A:K,MATCH('Ficha técnica - Prod processado'!C173,'Cadastro de insumo'!E:E,0),2),""))</f>
        <v/>
      </c>
      <c r="E173" s="122" t="str">
        <f>IFERROR(INDEX('Cadastro de insumo'!$A$203:$K$1048576,MATCH('Ficha técnica - Prod processado'!C173,'Cadastro de insumo'!$E$203:$E$1048576,0),9),"")</f>
        <v/>
      </c>
      <c r="F173" s="124" t="str">
        <f>IFERROR(VLOOKUP(C173,'Cadastro de insumo'!E:K,7,0),"")</f>
        <v/>
      </c>
      <c r="G173" s="113"/>
      <c r="H173" s="113"/>
      <c r="I173" s="122">
        <f>IF(OR(G173="",H173=""),0,G173/H173)</f>
        <v>0</v>
      </c>
      <c r="J173" s="125">
        <f>IF(C173="",0,IF(E173="Pacote",VLOOKUP(C173,'Cadastro de insumo'!E:K,7,0)*G173,IF(OR(E173="kg",E173="L"),F173/1000*G173,F173*G173)))</f>
        <v>0</v>
      </c>
    </row>
    <row r="174" spans="1:13" x14ac:dyDescent="0.25">
      <c r="A174" s="33" t="str">
        <f>"Detalhes: "&amp;F156</f>
        <v xml:space="preserve">Detalhes: </v>
      </c>
      <c r="C174" s="126"/>
    </row>
    <row r="176" spans="1:13" ht="31.5" x14ac:dyDescent="0.25">
      <c r="E176" s="30" t="s">
        <v>21</v>
      </c>
      <c r="F176" s="76" t="s">
        <v>0</v>
      </c>
      <c r="G176" s="76" t="s">
        <v>19</v>
      </c>
      <c r="H176" s="77" t="s">
        <v>20</v>
      </c>
      <c r="I176" s="31" t="s">
        <v>22</v>
      </c>
      <c r="J176" s="31" t="s">
        <v>61</v>
      </c>
      <c r="M176" s="126"/>
    </row>
    <row r="177" spans="2:18" x14ac:dyDescent="0.25">
      <c r="E177" s="112">
        <f>E156+1</f>
        <v>9</v>
      </c>
      <c r="F177" s="113"/>
      <c r="G177" s="113"/>
      <c r="H177" s="114"/>
      <c r="I177" s="115">
        <f>SUM(J180:J194)</f>
        <v>0</v>
      </c>
      <c r="J177" s="116" t="str">
        <f>IF(H177="","",I177/H177)</f>
        <v/>
      </c>
      <c r="M177" s="126"/>
      <c r="R177" s="141"/>
    </row>
    <row r="178" spans="2:18" x14ac:dyDescent="0.25">
      <c r="B178" s="117"/>
      <c r="C178" s="118"/>
      <c r="D178" s="110"/>
      <c r="F178" s="118"/>
      <c r="G178" s="118"/>
      <c r="H178" s="119"/>
      <c r="I178" s="120"/>
      <c r="J178" s="121"/>
      <c r="M178" s="126"/>
      <c r="R178" s="141"/>
    </row>
    <row r="179" spans="2:18" ht="47.25" outlineLevel="1" x14ac:dyDescent="0.25">
      <c r="B179" s="31" t="s">
        <v>0</v>
      </c>
      <c r="C179" s="76" t="s">
        <v>13</v>
      </c>
      <c r="D179" s="31" t="s">
        <v>60</v>
      </c>
      <c r="E179" s="31" t="s">
        <v>14</v>
      </c>
      <c r="F179" s="77" t="s">
        <v>17</v>
      </c>
      <c r="G179" s="77" t="s">
        <v>56</v>
      </c>
      <c r="H179" s="77" t="s">
        <v>38</v>
      </c>
      <c r="I179" s="31" t="s">
        <v>16</v>
      </c>
      <c r="J179" s="30" t="s">
        <v>15</v>
      </c>
      <c r="M179" s="142"/>
    </row>
    <row r="180" spans="2:18" outlineLevel="1" x14ac:dyDescent="0.25">
      <c r="B180" s="122" t="str">
        <f>IF(C180="","",F177)</f>
        <v/>
      </c>
      <c r="C180" s="123"/>
      <c r="D180" s="122" t="str">
        <f>IF(C180="","",IFERROR(INDEX('Cadastro de insumo'!A:K,MATCH('Ficha técnica - Prod processado'!C180,'Cadastro de insumo'!E:E,0),2),""))</f>
        <v/>
      </c>
      <c r="E180" s="122" t="str">
        <f>IFERROR(INDEX('Cadastro de insumo'!$A$203:$K$1048576,MATCH('Ficha técnica - Prod processado'!C180,'Cadastro de insumo'!$E$203:$E$1048576,0),9),"")</f>
        <v/>
      </c>
      <c r="F180" s="124" t="str">
        <f>IFERROR(VLOOKUP(C180,'Cadastro de insumo'!E:K,7,0),"")</f>
        <v/>
      </c>
      <c r="G180" s="113"/>
      <c r="H180" s="113"/>
      <c r="I180" s="122">
        <f t="shared" ref="I180:I193" si="11">IF(OR(G180="",H180=""),0,G180/H180)</f>
        <v>0</v>
      </c>
      <c r="J180" s="125">
        <f>IF(C180="",0,IF(E180="Pacote",VLOOKUP(C180,'Cadastro de insumo'!E:K,7,0)*G180,IF(OR(E180="kg",E180="L"),F180/1000*G180,F180*G180)))</f>
        <v>0</v>
      </c>
    </row>
    <row r="181" spans="2:18" outlineLevel="1" x14ac:dyDescent="0.25">
      <c r="B181" s="122" t="str">
        <f>IF(C181="","",F177)</f>
        <v/>
      </c>
      <c r="C181" s="123"/>
      <c r="D181" s="122" t="str">
        <f>IF(C181="","",IFERROR(INDEX('Cadastro de insumo'!A:K,MATCH('Ficha técnica - Prod processado'!C181,'Cadastro de insumo'!E:E,0),2),""))</f>
        <v/>
      </c>
      <c r="E181" s="122" t="str">
        <f>IFERROR(INDEX('Cadastro de insumo'!$A$203:$K$1048576,MATCH('Ficha técnica - Prod processado'!C181,'Cadastro de insumo'!$E$203:$E$1048576,0),9),"")</f>
        <v/>
      </c>
      <c r="F181" s="124" t="str">
        <f>IFERROR(VLOOKUP(C181,'Cadastro de insumo'!E:K,7,0),"")</f>
        <v/>
      </c>
      <c r="G181" s="113"/>
      <c r="H181" s="113"/>
      <c r="I181" s="122">
        <f t="shared" si="11"/>
        <v>0</v>
      </c>
      <c r="J181" s="125">
        <f>IF(C181="",0,IF(E181="Pacote",VLOOKUP(C181,'Cadastro de insumo'!E:K,7,0)*G181,IF(OR(E181="kg",E181="L"),F181/1000*G181,F181*G181)))</f>
        <v>0</v>
      </c>
    </row>
    <row r="182" spans="2:18" outlineLevel="1" x14ac:dyDescent="0.25">
      <c r="B182" s="122" t="str">
        <f>IF(C182="","",F177)</f>
        <v/>
      </c>
      <c r="C182" s="123"/>
      <c r="D182" s="122" t="str">
        <f>IF(C182="","",IFERROR(INDEX('Cadastro de insumo'!A:K,MATCH('Ficha técnica - Prod processado'!C182,'Cadastro de insumo'!E:E,0),2),""))</f>
        <v/>
      </c>
      <c r="E182" s="122" t="str">
        <f>IFERROR(INDEX('Cadastro de insumo'!$A$203:$K$1048576,MATCH('Ficha técnica - Prod processado'!C182,'Cadastro de insumo'!$E$203:$E$1048576,0),9),"")</f>
        <v/>
      </c>
      <c r="F182" s="124" t="str">
        <f>IFERROR(VLOOKUP(C182,'Cadastro de insumo'!E:K,7,0),"")</f>
        <v/>
      </c>
      <c r="G182" s="113"/>
      <c r="H182" s="113"/>
      <c r="I182" s="122">
        <f t="shared" si="11"/>
        <v>0</v>
      </c>
      <c r="J182" s="125">
        <f>IF(C182="",0,IF(E182="Pacote",VLOOKUP(C182,'Cadastro de insumo'!E:K,7,0)*G182,IF(OR(E182="kg",E182="L"),F182/1000*G182,F182*G182)))</f>
        <v>0</v>
      </c>
    </row>
    <row r="183" spans="2:18" outlineLevel="1" x14ac:dyDescent="0.25">
      <c r="B183" s="122" t="str">
        <f>IF(C183="","",F177)</f>
        <v/>
      </c>
      <c r="C183" s="123"/>
      <c r="D183" s="122" t="str">
        <f>IF(C183="","",IFERROR(INDEX('Cadastro de insumo'!A:K,MATCH('Ficha técnica - Prod processado'!C183,'Cadastro de insumo'!E:E,0),2),""))</f>
        <v/>
      </c>
      <c r="E183" s="122" t="str">
        <f>IFERROR(INDEX('Cadastro de insumo'!$A$203:$K$1048576,MATCH('Ficha técnica - Prod processado'!C183,'Cadastro de insumo'!$E$203:$E$1048576,0),9),"")</f>
        <v/>
      </c>
      <c r="F183" s="124" t="str">
        <f>IFERROR(VLOOKUP(C183,'Cadastro de insumo'!E:K,7,0),"")</f>
        <v/>
      </c>
      <c r="G183" s="113"/>
      <c r="H183" s="113"/>
      <c r="I183" s="122">
        <f t="shared" si="11"/>
        <v>0</v>
      </c>
      <c r="J183" s="125">
        <f>IF(C183="",0,IF(E183="Pacote",VLOOKUP(C183,'Cadastro de insumo'!E:K,7,0)*G183,IF(OR(E183="kg",E183="L"),F183/1000*G183,F183*G183)))</f>
        <v>0</v>
      </c>
    </row>
    <row r="184" spans="2:18" outlineLevel="1" x14ac:dyDescent="0.25">
      <c r="B184" s="122" t="str">
        <f>IF(C184="","",F177)</f>
        <v/>
      </c>
      <c r="C184" s="123"/>
      <c r="D184" s="122" t="str">
        <f>IF(C184="","",IFERROR(INDEX('Cadastro de insumo'!A:K,MATCH('Ficha técnica - Prod processado'!C184,'Cadastro de insumo'!E:E,0),2),""))</f>
        <v/>
      </c>
      <c r="E184" s="122" t="str">
        <f>IFERROR(INDEX('Cadastro de insumo'!$A$203:$K$1048576,MATCH('Ficha técnica - Prod processado'!C184,'Cadastro de insumo'!$E$203:$E$1048576,0),9),"")</f>
        <v/>
      </c>
      <c r="F184" s="124" t="str">
        <f>IFERROR(VLOOKUP(C184,'Cadastro de insumo'!E:K,7,0),"")</f>
        <v/>
      </c>
      <c r="G184" s="113"/>
      <c r="H184" s="113"/>
      <c r="I184" s="122">
        <f t="shared" si="11"/>
        <v>0</v>
      </c>
      <c r="J184" s="125">
        <f>IF(C184="",0,IF(E184="Pacote",VLOOKUP(C184,'Cadastro de insumo'!E:K,7,0)*G184,IF(OR(E184="kg",E184="L"),F184/1000*G184,F184*G184)))</f>
        <v>0</v>
      </c>
    </row>
    <row r="185" spans="2:18" outlineLevel="1" x14ac:dyDescent="0.25">
      <c r="B185" s="122" t="str">
        <f>IF(C185="","",F177)</f>
        <v/>
      </c>
      <c r="C185" s="123"/>
      <c r="D185" s="122" t="str">
        <f>IF(C185="","",IFERROR(INDEX('Cadastro de insumo'!A:K,MATCH('Ficha técnica - Prod processado'!C185,'Cadastro de insumo'!E:E,0),2),""))</f>
        <v/>
      </c>
      <c r="E185" s="122" t="str">
        <f>IFERROR(INDEX('Cadastro de insumo'!$A$203:$K$1048576,MATCH('Ficha técnica - Prod processado'!C185,'Cadastro de insumo'!$E$203:$E$1048576,0),9),"")</f>
        <v/>
      </c>
      <c r="F185" s="124" t="str">
        <f>IFERROR(VLOOKUP(C185,'Cadastro de insumo'!E:K,7,0),"")</f>
        <v/>
      </c>
      <c r="G185" s="113"/>
      <c r="H185" s="113"/>
      <c r="I185" s="122">
        <f t="shared" si="11"/>
        <v>0</v>
      </c>
      <c r="J185" s="125">
        <f>IF(C185="",0,IF(E185="Pacote",VLOOKUP(C185,'Cadastro de insumo'!E:K,7,0)*G185,IF(OR(E185="kg",E185="L"),F185/1000*G185,F185*G185)))</f>
        <v>0</v>
      </c>
    </row>
    <row r="186" spans="2:18" outlineLevel="1" x14ac:dyDescent="0.25">
      <c r="B186" s="122" t="str">
        <f>IF(C186="","",F177)</f>
        <v/>
      </c>
      <c r="C186" s="123"/>
      <c r="D186" s="122" t="str">
        <f>IF(C186="","",IFERROR(INDEX('Cadastro de insumo'!A:K,MATCH('Ficha técnica - Prod processado'!C186,'Cadastro de insumo'!E:E,0),2),""))</f>
        <v/>
      </c>
      <c r="E186" s="122" t="str">
        <f>IFERROR(INDEX('Cadastro de insumo'!$A$203:$K$1048576,MATCH('Ficha técnica - Prod processado'!C186,'Cadastro de insumo'!$E$203:$E$1048576,0),9),"")</f>
        <v/>
      </c>
      <c r="F186" s="124" t="str">
        <f>IFERROR(VLOOKUP(C186,'Cadastro de insumo'!E:K,7,0),"")</f>
        <v/>
      </c>
      <c r="G186" s="113"/>
      <c r="H186" s="113"/>
      <c r="I186" s="122">
        <f t="shared" si="11"/>
        <v>0</v>
      </c>
      <c r="J186" s="125">
        <f>IF(C186="",0,IF(E186="Pacote",VLOOKUP(C186,'Cadastro de insumo'!E:K,7,0)*G186,IF(OR(E186="kg",E186="L"),F186/1000*G186,F186*G186)))</f>
        <v>0</v>
      </c>
    </row>
    <row r="187" spans="2:18" outlineLevel="1" x14ac:dyDescent="0.25">
      <c r="B187" s="122" t="str">
        <f>IF(C187="","",F177)</f>
        <v/>
      </c>
      <c r="C187" s="123"/>
      <c r="D187" s="122" t="str">
        <f>IF(C187="","",IFERROR(INDEX('Cadastro de insumo'!A:K,MATCH('Ficha técnica - Prod processado'!C187,'Cadastro de insumo'!E:E,0),2),""))</f>
        <v/>
      </c>
      <c r="E187" s="122" t="str">
        <f>IFERROR(INDEX('Cadastro de insumo'!$A$203:$K$1048576,MATCH('Ficha técnica - Prod processado'!C187,'Cadastro de insumo'!$E$203:$E$1048576,0),9),"")</f>
        <v/>
      </c>
      <c r="F187" s="124" t="str">
        <f>IFERROR(VLOOKUP(C187,'Cadastro de insumo'!E:K,7,0),"")</f>
        <v/>
      </c>
      <c r="G187" s="113"/>
      <c r="H187" s="113"/>
      <c r="I187" s="122">
        <f t="shared" si="11"/>
        <v>0</v>
      </c>
      <c r="J187" s="125">
        <f>IF(C187="",0,IF(E187="Pacote",VLOOKUP(C187,'Cadastro de insumo'!E:K,7,0)*G187,IF(OR(E187="kg",E187="L"),F187/1000*G187,F187*G187)))</f>
        <v>0</v>
      </c>
    </row>
    <row r="188" spans="2:18" outlineLevel="1" x14ac:dyDescent="0.25">
      <c r="B188" s="122" t="str">
        <f>IF(C188="","",F177)</f>
        <v/>
      </c>
      <c r="C188" s="123"/>
      <c r="D188" s="122" t="str">
        <f>IF(C188="","",IFERROR(INDEX('Cadastro de insumo'!A:K,MATCH('Ficha técnica - Prod processado'!C188,'Cadastro de insumo'!E:E,0),2),""))</f>
        <v/>
      </c>
      <c r="E188" s="122" t="str">
        <f>IFERROR(INDEX('Cadastro de insumo'!$A$203:$K$1048576,MATCH('Ficha técnica - Prod processado'!C188,'Cadastro de insumo'!$E$203:$E$1048576,0),9),"")</f>
        <v/>
      </c>
      <c r="F188" s="124" t="str">
        <f>IFERROR(VLOOKUP(C188,'Cadastro de insumo'!E:K,7,0),"")</f>
        <v/>
      </c>
      <c r="G188" s="113"/>
      <c r="H188" s="113"/>
      <c r="I188" s="122">
        <f t="shared" si="11"/>
        <v>0</v>
      </c>
      <c r="J188" s="125">
        <f>IF(C188="",0,IF(E188="Pacote",VLOOKUP(C188,'Cadastro de insumo'!E:K,7,0)*G188,IF(OR(E188="kg",E188="L"),F188/1000*G188,F188*G188)))</f>
        <v>0</v>
      </c>
    </row>
    <row r="189" spans="2:18" outlineLevel="1" x14ac:dyDescent="0.25">
      <c r="B189" s="122" t="str">
        <f>IF(C189="","",F177)</f>
        <v/>
      </c>
      <c r="C189" s="123"/>
      <c r="D189" s="122" t="str">
        <f>IF(C189="","",IFERROR(INDEX('Cadastro de insumo'!A:K,MATCH('Ficha técnica - Prod processado'!C189,'Cadastro de insumo'!E:E,0),2),""))</f>
        <v/>
      </c>
      <c r="E189" s="122" t="str">
        <f>IFERROR(INDEX('Cadastro de insumo'!$A$203:$K$1048576,MATCH('Ficha técnica - Prod processado'!C189,'Cadastro de insumo'!$E$203:$E$1048576,0),9),"")</f>
        <v/>
      </c>
      <c r="F189" s="124" t="str">
        <f>IFERROR(VLOOKUP(C189,'Cadastro de insumo'!E:K,7,0),"")</f>
        <v/>
      </c>
      <c r="G189" s="113"/>
      <c r="H189" s="113"/>
      <c r="I189" s="122">
        <f t="shared" si="11"/>
        <v>0</v>
      </c>
      <c r="J189" s="125">
        <f>IF(C189="",0,IF(E189="Pacote",VLOOKUP(C189,'Cadastro de insumo'!E:K,7,0)*G189,IF(OR(E189="kg",E189="L"),F189/1000*G189,F189*G189)))</f>
        <v>0</v>
      </c>
    </row>
    <row r="190" spans="2:18" outlineLevel="1" x14ac:dyDescent="0.25">
      <c r="B190" s="122" t="str">
        <f>IF(C190="","",F177)</f>
        <v/>
      </c>
      <c r="C190" s="123"/>
      <c r="D190" s="122" t="str">
        <f>IF(C190="","",IFERROR(INDEX('Cadastro de insumo'!A:K,MATCH('Ficha técnica - Prod processado'!C190,'Cadastro de insumo'!E:E,0),2),""))</f>
        <v/>
      </c>
      <c r="E190" s="122" t="str">
        <f>IFERROR(INDEX('Cadastro de insumo'!$A$203:$K$1048576,MATCH('Ficha técnica - Prod processado'!C190,'Cadastro de insumo'!$E$203:$E$1048576,0),9),"")</f>
        <v/>
      </c>
      <c r="F190" s="124" t="str">
        <f>IFERROR(VLOOKUP(C190,'Cadastro de insumo'!E:K,7,0),"")</f>
        <v/>
      </c>
      <c r="G190" s="113"/>
      <c r="H190" s="113"/>
      <c r="I190" s="122">
        <f t="shared" si="11"/>
        <v>0</v>
      </c>
      <c r="J190" s="125">
        <f>IF(C190="",0,IF(E190="Pacote",VLOOKUP(C190,'Cadastro de insumo'!E:K,7,0)*G190,IF(OR(E190="kg",E190="L"),F190/1000*G190,F190*G190)))</f>
        <v>0</v>
      </c>
    </row>
    <row r="191" spans="2:18" outlineLevel="1" x14ac:dyDescent="0.25">
      <c r="B191" s="122" t="str">
        <f>IF(C191="","",F177)</f>
        <v/>
      </c>
      <c r="C191" s="123"/>
      <c r="D191" s="122" t="str">
        <f>IF(C191="","",IFERROR(INDEX('Cadastro de insumo'!A:K,MATCH('Ficha técnica - Prod processado'!C191,'Cadastro de insumo'!E:E,0),2),""))</f>
        <v/>
      </c>
      <c r="E191" s="122" t="str">
        <f>IFERROR(INDEX('Cadastro de insumo'!$A$203:$K$1048576,MATCH('Ficha técnica - Prod processado'!C191,'Cadastro de insumo'!$E$203:$E$1048576,0),9),"")</f>
        <v/>
      </c>
      <c r="F191" s="124" t="str">
        <f>IFERROR(VLOOKUP(C191,'Cadastro de insumo'!E:K,7,0),"")</f>
        <v/>
      </c>
      <c r="G191" s="113"/>
      <c r="H191" s="113"/>
      <c r="I191" s="122">
        <f t="shared" si="11"/>
        <v>0</v>
      </c>
      <c r="J191" s="125">
        <f>IF(C191="",0,IF(E191="Pacote",VLOOKUP(C191,'Cadastro de insumo'!E:K,7,0)*G191,IF(OR(E191="kg",E191="L"),F191/1000*G191,F191*G191)))</f>
        <v>0</v>
      </c>
    </row>
    <row r="192" spans="2:18" outlineLevel="1" x14ac:dyDescent="0.25">
      <c r="B192" s="122" t="str">
        <f>IF(C192="","",F177)</f>
        <v/>
      </c>
      <c r="C192" s="123"/>
      <c r="D192" s="122" t="str">
        <f>IF(C192="","",IFERROR(INDEX('Cadastro de insumo'!A:K,MATCH('Ficha técnica - Prod processado'!C192,'Cadastro de insumo'!E:E,0),2),""))</f>
        <v/>
      </c>
      <c r="E192" s="122" t="str">
        <f>IFERROR(INDEX('Cadastro de insumo'!$A$203:$K$1048576,MATCH('Ficha técnica - Prod processado'!C192,'Cadastro de insumo'!$E$203:$E$1048576,0),9),"")</f>
        <v/>
      </c>
      <c r="F192" s="124" t="str">
        <f>IFERROR(VLOOKUP(C192,'Cadastro de insumo'!E:K,7,0),"")</f>
        <v/>
      </c>
      <c r="G192" s="113"/>
      <c r="H192" s="113"/>
      <c r="I192" s="122">
        <f t="shared" si="11"/>
        <v>0</v>
      </c>
      <c r="J192" s="125">
        <f>IF(C192="",0,IF(E192="Pacote",VLOOKUP(C192,'Cadastro de insumo'!E:K,7,0)*G192,IF(OR(E192="kg",E192="L"),F192/1000*G192,F192*G192)))</f>
        <v>0</v>
      </c>
    </row>
    <row r="193" spans="1:18" outlineLevel="1" x14ac:dyDescent="0.25">
      <c r="B193" s="122" t="str">
        <f>IF(C193="","",F177)</f>
        <v/>
      </c>
      <c r="C193" s="123"/>
      <c r="D193" s="122" t="str">
        <f>IF(C193="","",IFERROR(INDEX('Cadastro de insumo'!A:K,MATCH('Ficha técnica - Prod processado'!C193,'Cadastro de insumo'!E:E,0),2),""))</f>
        <v/>
      </c>
      <c r="E193" s="122" t="str">
        <f>IFERROR(INDEX('Cadastro de insumo'!$A$203:$K$1048576,MATCH('Ficha técnica - Prod processado'!C193,'Cadastro de insumo'!$E$203:$E$1048576,0),9),"")</f>
        <v/>
      </c>
      <c r="F193" s="124" t="str">
        <f>IFERROR(VLOOKUP(C193,'Cadastro de insumo'!E:K,7,0),"")</f>
        <v/>
      </c>
      <c r="G193" s="113"/>
      <c r="H193" s="113"/>
      <c r="I193" s="122">
        <f t="shared" si="11"/>
        <v>0</v>
      </c>
      <c r="J193" s="125">
        <f>IF(C193="",0,IF(E193="Pacote",VLOOKUP(C193,'Cadastro de insumo'!E:K,7,0)*G193,IF(OR(E193="kg",E193="L"),F193/1000*G193,F193*G193)))</f>
        <v>0</v>
      </c>
    </row>
    <row r="194" spans="1:18" outlineLevel="1" x14ac:dyDescent="0.25">
      <c r="B194" s="122" t="str">
        <f>IF(C194="","",F177)</f>
        <v/>
      </c>
      <c r="C194" s="123"/>
      <c r="D194" s="122" t="str">
        <f>IF(C194="","",IFERROR(INDEX('Cadastro de insumo'!A:K,MATCH('Ficha técnica - Prod processado'!C194,'Cadastro de insumo'!E:E,0),2),""))</f>
        <v/>
      </c>
      <c r="E194" s="122" t="str">
        <f>IFERROR(INDEX('Cadastro de insumo'!$A$203:$K$1048576,MATCH('Ficha técnica - Prod processado'!C194,'Cadastro de insumo'!$E$203:$E$1048576,0),9),"")</f>
        <v/>
      </c>
      <c r="F194" s="124" t="str">
        <f>IFERROR(VLOOKUP(C194,'Cadastro de insumo'!E:K,7,0),"")</f>
        <v/>
      </c>
      <c r="G194" s="113"/>
      <c r="H194" s="113"/>
      <c r="I194" s="122">
        <f>IF(OR(G194="",H194=""),0,G194/H194)</f>
        <v>0</v>
      </c>
      <c r="J194" s="125">
        <f>IF(C194="",0,IF(E194="Pacote",VLOOKUP(C194,'Cadastro de insumo'!E:K,7,0)*G194,IF(OR(E194="kg",E194="L"),F194/1000*G194,F194*G194)))</f>
        <v>0</v>
      </c>
    </row>
    <row r="195" spans="1:18" x14ac:dyDescent="0.25">
      <c r="A195" s="33" t="str">
        <f>"Detalhes: "&amp;F177</f>
        <v xml:space="preserve">Detalhes: </v>
      </c>
      <c r="C195" s="126"/>
    </row>
    <row r="197" spans="1:18" ht="31.5" x14ac:dyDescent="0.25">
      <c r="E197" s="30" t="s">
        <v>21</v>
      </c>
      <c r="F197" s="76" t="s">
        <v>0</v>
      </c>
      <c r="G197" s="76" t="s">
        <v>19</v>
      </c>
      <c r="H197" s="77" t="s">
        <v>20</v>
      </c>
      <c r="I197" s="31" t="s">
        <v>22</v>
      </c>
      <c r="J197" s="31" t="s">
        <v>61</v>
      </c>
      <c r="M197" s="126"/>
    </row>
    <row r="198" spans="1:18" x14ac:dyDescent="0.25">
      <c r="E198" s="112">
        <f>E177+1</f>
        <v>10</v>
      </c>
      <c r="F198" s="113"/>
      <c r="G198" s="113"/>
      <c r="H198" s="114"/>
      <c r="I198" s="115">
        <f>SUM(J201:J215)</f>
        <v>0</v>
      </c>
      <c r="J198" s="116" t="str">
        <f>IF(H198="","",I198/H198)</f>
        <v/>
      </c>
      <c r="M198" s="126"/>
      <c r="R198" s="141"/>
    </row>
    <row r="199" spans="1:18" x14ac:dyDescent="0.25">
      <c r="B199" s="117"/>
      <c r="C199" s="118"/>
      <c r="D199" s="110"/>
      <c r="F199" s="118"/>
      <c r="G199" s="118"/>
      <c r="H199" s="119"/>
      <c r="I199" s="120"/>
      <c r="J199" s="121"/>
      <c r="M199" s="126"/>
      <c r="R199" s="141"/>
    </row>
    <row r="200" spans="1:18" ht="47.25" outlineLevel="1" x14ac:dyDescent="0.25">
      <c r="B200" s="31" t="s">
        <v>0</v>
      </c>
      <c r="C200" s="76" t="s">
        <v>13</v>
      </c>
      <c r="D200" s="31" t="s">
        <v>60</v>
      </c>
      <c r="E200" s="31" t="s">
        <v>14</v>
      </c>
      <c r="F200" s="77" t="s">
        <v>17</v>
      </c>
      <c r="G200" s="77" t="s">
        <v>56</v>
      </c>
      <c r="H200" s="77" t="s">
        <v>38</v>
      </c>
      <c r="I200" s="31" t="s">
        <v>16</v>
      </c>
      <c r="J200" s="30" t="s">
        <v>15</v>
      </c>
      <c r="M200" s="142"/>
    </row>
    <row r="201" spans="1:18" outlineLevel="1" x14ac:dyDescent="0.25">
      <c r="B201" s="122" t="str">
        <f>IF(C201="","",F198)</f>
        <v/>
      </c>
      <c r="C201" s="123"/>
      <c r="D201" s="122" t="str">
        <f>IF(C201="","",IFERROR(INDEX('Cadastro de insumo'!A:K,MATCH('Ficha técnica - Prod processado'!C201,'Cadastro de insumo'!E:E,0),2),""))</f>
        <v/>
      </c>
      <c r="E201" s="122" t="str">
        <f>IFERROR(INDEX('Cadastro de insumo'!$A$203:$K$1048576,MATCH('Ficha técnica - Prod processado'!C201,'Cadastro de insumo'!$E$203:$E$1048576,0),9),"")</f>
        <v/>
      </c>
      <c r="F201" s="124" t="str">
        <f>IFERROR(VLOOKUP(C201,'Cadastro de insumo'!E:K,7,0),"")</f>
        <v/>
      </c>
      <c r="G201" s="113"/>
      <c r="H201" s="113"/>
      <c r="I201" s="122">
        <f t="shared" ref="I201:I214" si="12">IF(OR(G201="",H201=""),0,G201/H201)</f>
        <v>0</v>
      </c>
      <c r="J201" s="125">
        <f>IF(C201="",0,IF(E201="Pacote",VLOOKUP(C201,'Cadastro de insumo'!E:K,7,0)*G201,IF(OR(E201="kg",E201="L"),F201/1000*G201,F201*G201)))</f>
        <v>0</v>
      </c>
    </row>
    <row r="202" spans="1:18" outlineLevel="1" x14ac:dyDescent="0.25">
      <c r="B202" s="122" t="str">
        <f>IF(C202="","",F198)</f>
        <v/>
      </c>
      <c r="C202" s="123"/>
      <c r="D202" s="122" t="str">
        <f>IF(C202="","",IFERROR(INDEX('Cadastro de insumo'!A:K,MATCH('Ficha técnica - Prod processado'!C202,'Cadastro de insumo'!E:E,0),2),""))</f>
        <v/>
      </c>
      <c r="E202" s="122" t="str">
        <f>IFERROR(INDEX('Cadastro de insumo'!$A$203:$K$1048576,MATCH('Ficha técnica - Prod processado'!C202,'Cadastro de insumo'!$E$203:$E$1048576,0),9),"")</f>
        <v/>
      </c>
      <c r="F202" s="124" t="str">
        <f>IFERROR(VLOOKUP(C202,'Cadastro de insumo'!E:K,7,0),"")</f>
        <v/>
      </c>
      <c r="G202" s="113"/>
      <c r="H202" s="113"/>
      <c r="I202" s="122">
        <f t="shared" si="12"/>
        <v>0</v>
      </c>
      <c r="J202" s="125">
        <f>IF(C202="",0,IF(E202="Pacote",VLOOKUP(C202,'Cadastro de insumo'!E:K,7,0)*G202,IF(OR(E202="kg",E202="L"),F202/1000*G202,F202*G202)))</f>
        <v>0</v>
      </c>
    </row>
    <row r="203" spans="1:18" outlineLevel="1" x14ac:dyDescent="0.25">
      <c r="B203" s="122" t="str">
        <f>IF(C203="","",F198)</f>
        <v/>
      </c>
      <c r="C203" s="123"/>
      <c r="D203" s="122" t="str">
        <f>IF(C203="","",IFERROR(INDEX('Cadastro de insumo'!A:K,MATCH('Ficha técnica - Prod processado'!C203,'Cadastro de insumo'!E:E,0),2),""))</f>
        <v/>
      </c>
      <c r="E203" s="122" t="str">
        <f>IFERROR(INDEX('Cadastro de insumo'!$A$203:$K$1048576,MATCH('Ficha técnica - Prod processado'!C203,'Cadastro de insumo'!$E$203:$E$1048576,0),9),"")</f>
        <v/>
      </c>
      <c r="F203" s="124" t="str">
        <f>IFERROR(VLOOKUP(C203,'Cadastro de insumo'!E:K,7,0),"")</f>
        <v/>
      </c>
      <c r="G203" s="113"/>
      <c r="H203" s="113"/>
      <c r="I203" s="122">
        <f t="shared" si="12"/>
        <v>0</v>
      </c>
      <c r="J203" s="125">
        <f>IF(C203="",0,IF(E203="Pacote",VLOOKUP(C203,'Cadastro de insumo'!E:K,7,0)*G203,IF(OR(E203="kg",E203="L"),F203/1000*G203,F203*G203)))</f>
        <v>0</v>
      </c>
    </row>
    <row r="204" spans="1:18" outlineLevel="1" x14ac:dyDescent="0.25">
      <c r="B204" s="122" t="str">
        <f>IF(C204="","",F198)</f>
        <v/>
      </c>
      <c r="C204" s="123"/>
      <c r="D204" s="122" t="str">
        <f>IF(C204="","",IFERROR(INDEX('Cadastro de insumo'!A:K,MATCH('Ficha técnica - Prod processado'!C204,'Cadastro de insumo'!E:E,0),2),""))</f>
        <v/>
      </c>
      <c r="E204" s="122" t="str">
        <f>IFERROR(INDEX('Cadastro de insumo'!$A$203:$K$1048576,MATCH('Ficha técnica - Prod processado'!C204,'Cadastro de insumo'!$E$203:$E$1048576,0),9),"")</f>
        <v/>
      </c>
      <c r="F204" s="124" t="str">
        <f>IFERROR(VLOOKUP(C204,'Cadastro de insumo'!E:K,7,0),"")</f>
        <v/>
      </c>
      <c r="G204" s="113"/>
      <c r="H204" s="113"/>
      <c r="I204" s="122">
        <f t="shared" si="12"/>
        <v>0</v>
      </c>
      <c r="J204" s="125">
        <f>IF(C204="",0,IF(E204="Pacote",VLOOKUP(C204,'Cadastro de insumo'!E:K,7,0)*G204,IF(OR(E204="kg",E204="L"),F204/1000*G204,F204*G204)))</f>
        <v>0</v>
      </c>
    </row>
    <row r="205" spans="1:18" outlineLevel="1" x14ac:dyDescent="0.25">
      <c r="B205" s="122" t="str">
        <f>IF(C205="","",F198)</f>
        <v/>
      </c>
      <c r="C205" s="123"/>
      <c r="D205" s="122" t="str">
        <f>IF(C205="","",IFERROR(INDEX('Cadastro de insumo'!A:K,MATCH('Ficha técnica - Prod processado'!C205,'Cadastro de insumo'!E:E,0),2),""))</f>
        <v/>
      </c>
      <c r="E205" s="122" t="str">
        <f>IFERROR(INDEX('Cadastro de insumo'!$A$203:$K$1048576,MATCH('Ficha técnica - Prod processado'!C205,'Cadastro de insumo'!$E$203:$E$1048576,0),9),"")</f>
        <v/>
      </c>
      <c r="F205" s="124" t="str">
        <f>IFERROR(VLOOKUP(C205,'Cadastro de insumo'!E:K,7,0),"")</f>
        <v/>
      </c>
      <c r="G205" s="113"/>
      <c r="H205" s="113"/>
      <c r="I205" s="122">
        <f t="shared" si="12"/>
        <v>0</v>
      </c>
      <c r="J205" s="125">
        <f>IF(C205="",0,IF(E205="Pacote",VLOOKUP(C205,'Cadastro de insumo'!E:K,7,0)*G205,IF(OR(E205="kg",E205="L"),F205/1000*G205,F205*G205)))</f>
        <v>0</v>
      </c>
    </row>
    <row r="206" spans="1:18" outlineLevel="1" x14ac:dyDescent="0.25">
      <c r="B206" s="122" t="str">
        <f>IF(C206="","",F198)</f>
        <v/>
      </c>
      <c r="C206" s="123"/>
      <c r="D206" s="122" t="str">
        <f>IF(C206="","",IFERROR(INDEX('Cadastro de insumo'!A:K,MATCH('Ficha técnica - Prod processado'!C206,'Cadastro de insumo'!E:E,0),2),""))</f>
        <v/>
      </c>
      <c r="E206" s="122" t="str">
        <f>IFERROR(INDEX('Cadastro de insumo'!$A$203:$K$1048576,MATCH('Ficha técnica - Prod processado'!C206,'Cadastro de insumo'!$E$203:$E$1048576,0),9),"")</f>
        <v/>
      </c>
      <c r="F206" s="124" t="str">
        <f>IFERROR(VLOOKUP(C206,'Cadastro de insumo'!E:K,7,0),"")</f>
        <v/>
      </c>
      <c r="G206" s="113"/>
      <c r="H206" s="113"/>
      <c r="I206" s="122">
        <f t="shared" si="12"/>
        <v>0</v>
      </c>
      <c r="J206" s="125">
        <f>IF(C206="",0,IF(E206="Pacote",VLOOKUP(C206,'Cadastro de insumo'!E:K,7,0)*G206,IF(OR(E206="kg",E206="L"),F206/1000*G206,F206*G206)))</f>
        <v>0</v>
      </c>
    </row>
    <row r="207" spans="1:18" outlineLevel="1" x14ac:dyDescent="0.25">
      <c r="B207" s="122" t="str">
        <f>IF(C207="","",F198)</f>
        <v/>
      </c>
      <c r="C207" s="123"/>
      <c r="D207" s="122" t="str">
        <f>IF(C207="","",IFERROR(INDEX('Cadastro de insumo'!A:K,MATCH('Ficha técnica - Prod processado'!C207,'Cadastro de insumo'!E:E,0),2),""))</f>
        <v/>
      </c>
      <c r="E207" s="122" t="str">
        <f>IFERROR(INDEX('Cadastro de insumo'!$A$203:$K$1048576,MATCH('Ficha técnica - Prod processado'!C207,'Cadastro de insumo'!$E$203:$E$1048576,0),9),"")</f>
        <v/>
      </c>
      <c r="F207" s="124" t="str">
        <f>IFERROR(VLOOKUP(C207,'Cadastro de insumo'!E:K,7,0),"")</f>
        <v/>
      </c>
      <c r="G207" s="113"/>
      <c r="H207" s="113"/>
      <c r="I207" s="122">
        <f t="shared" si="12"/>
        <v>0</v>
      </c>
      <c r="J207" s="125">
        <f>IF(C207="",0,IF(E207="Pacote",VLOOKUP(C207,'Cadastro de insumo'!E:K,7,0)*G207,IF(OR(E207="kg",E207="L"),F207/1000*G207,F207*G207)))</f>
        <v>0</v>
      </c>
    </row>
    <row r="208" spans="1:18" outlineLevel="1" x14ac:dyDescent="0.25">
      <c r="B208" s="122" t="str">
        <f>IF(C208="","",F198)</f>
        <v/>
      </c>
      <c r="C208" s="123"/>
      <c r="D208" s="122" t="str">
        <f>IF(C208="","",IFERROR(INDEX('Cadastro de insumo'!A:K,MATCH('Ficha técnica - Prod processado'!C208,'Cadastro de insumo'!E:E,0),2),""))</f>
        <v/>
      </c>
      <c r="E208" s="122" t="str">
        <f>IFERROR(INDEX('Cadastro de insumo'!$A$203:$K$1048576,MATCH('Ficha técnica - Prod processado'!C208,'Cadastro de insumo'!$E$203:$E$1048576,0),9),"")</f>
        <v/>
      </c>
      <c r="F208" s="124" t="str">
        <f>IFERROR(VLOOKUP(C208,'Cadastro de insumo'!E:K,7,0),"")</f>
        <v/>
      </c>
      <c r="G208" s="113"/>
      <c r="H208" s="113"/>
      <c r="I208" s="122">
        <f t="shared" si="12"/>
        <v>0</v>
      </c>
      <c r="J208" s="125">
        <f>IF(C208="",0,IF(E208="Pacote",VLOOKUP(C208,'Cadastro de insumo'!E:K,7,0)*G208,IF(OR(E208="kg",E208="L"),F208/1000*G208,F208*G208)))</f>
        <v>0</v>
      </c>
    </row>
    <row r="209" spans="1:18" outlineLevel="1" x14ac:dyDescent="0.25">
      <c r="B209" s="122" t="str">
        <f>IF(C209="","",F198)</f>
        <v/>
      </c>
      <c r="C209" s="123"/>
      <c r="D209" s="122" t="str">
        <f>IF(C209="","",IFERROR(INDEX('Cadastro de insumo'!A:K,MATCH('Ficha técnica - Prod processado'!C209,'Cadastro de insumo'!E:E,0),2),""))</f>
        <v/>
      </c>
      <c r="E209" s="122" t="str">
        <f>IFERROR(INDEX('Cadastro de insumo'!$A$203:$K$1048576,MATCH('Ficha técnica - Prod processado'!C209,'Cadastro de insumo'!$E$203:$E$1048576,0),9),"")</f>
        <v/>
      </c>
      <c r="F209" s="124" t="str">
        <f>IFERROR(VLOOKUP(C209,'Cadastro de insumo'!E:K,7,0),"")</f>
        <v/>
      </c>
      <c r="G209" s="113"/>
      <c r="H209" s="113"/>
      <c r="I209" s="122">
        <f t="shared" si="12"/>
        <v>0</v>
      </c>
      <c r="J209" s="125">
        <f>IF(C209="",0,IF(E209="Pacote",VLOOKUP(C209,'Cadastro de insumo'!E:K,7,0)*G209,IF(OR(E209="kg",E209="L"),F209/1000*G209,F209*G209)))</f>
        <v>0</v>
      </c>
    </row>
    <row r="210" spans="1:18" outlineLevel="1" x14ac:dyDescent="0.25">
      <c r="B210" s="122" t="str">
        <f>IF(C210="","",F198)</f>
        <v/>
      </c>
      <c r="C210" s="123"/>
      <c r="D210" s="122" t="str">
        <f>IF(C210="","",IFERROR(INDEX('Cadastro de insumo'!A:K,MATCH('Ficha técnica - Prod processado'!C210,'Cadastro de insumo'!E:E,0),2),""))</f>
        <v/>
      </c>
      <c r="E210" s="122" t="str">
        <f>IFERROR(INDEX('Cadastro de insumo'!$A$203:$K$1048576,MATCH('Ficha técnica - Prod processado'!C210,'Cadastro de insumo'!$E$203:$E$1048576,0),9),"")</f>
        <v/>
      </c>
      <c r="F210" s="124" t="str">
        <f>IFERROR(VLOOKUP(C210,'Cadastro de insumo'!E:K,7,0),"")</f>
        <v/>
      </c>
      <c r="G210" s="113"/>
      <c r="H210" s="113"/>
      <c r="I210" s="122">
        <f t="shared" si="12"/>
        <v>0</v>
      </c>
      <c r="J210" s="125">
        <f>IF(C210="",0,IF(E210="Pacote",VLOOKUP(C210,'Cadastro de insumo'!E:K,7,0)*G210,IF(OR(E210="kg",E210="L"),F210/1000*G210,F210*G210)))</f>
        <v>0</v>
      </c>
    </row>
    <row r="211" spans="1:18" outlineLevel="1" x14ac:dyDescent="0.25">
      <c r="B211" s="122" t="str">
        <f>IF(C211="","",F198)</f>
        <v/>
      </c>
      <c r="C211" s="123"/>
      <c r="D211" s="122" t="str">
        <f>IF(C211="","",IFERROR(INDEX('Cadastro de insumo'!A:K,MATCH('Ficha técnica - Prod processado'!C211,'Cadastro de insumo'!E:E,0),2),""))</f>
        <v/>
      </c>
      <c r="E211" s="122" t="str">
        <f>IFERROR(INDEX('Cadastro de insumo'!$A$203:$K$1048576,MATCH('Ficha técnica - Prod processado'!C211,'Cadastro de insumo'!$E$203:$E$1048576,0),9),"")</f>
        <v/>
      </c>
      <c r="F211" s="124" t="str">
        <f>IFERROR(VLOOKUP(C211,'Cadastro de insumo'!E:K,7,0),"")</f>
        <v/>
      </c>
      <c r="G211" s="113"/>
      <c r="H211" s="113"/>
      <c r="I211" s="122">
        <f t="shared" si="12"/>
        <v>0</v>
      </c>
      <c r="J211" s="125">
        <f>IF(C211="",0,IF(E211="Pacote",VLOOKUP(C211,'Cadastro de insumo'!E:K,7,0)*G211,IF(OR(E211="kg",E211="L"),F211/1000*G211,F211*G211)))</f>
        <v>0</v>
      </c>
    </row>
    <row r="212" spans="1:18" outlineLevel="1" x14ac:dyDescent="0.25">
      <c r="B212" s="122" t="str">
        <f>IF(C212="","",F198)</f>
        <v/>
      </c>
      <c r="C212" s="123"/>
      <c r="D212" s="122" t="str">
        <f>IF(C212="","",IFERROR(INDEX('Cadastro de insumo'!A:K,MATCH('Ficha técnica - Prod processado'!C212,'Cadastro de insumo'!E:E,0),2),""))</f>
        <v/>
      </c>
      <c r="E212" s="122" t="str">
        <f>IFERROR(INDEX('Cadastro de insumo'!$A$203:$K$1048576,MATCH('Ficha técnica - Prod processado'!C212,'Cadastro de insumo'!$E$203:$E$1048576,0),9),"")</f>
        <v/>
      </c>
      <c r="F212" s="124" t="str">
        <f>IFERROR(VLOOKUP(C212,'Cadastro de insumo'!E:K,7,0),"")</f>
        <v/>
      </c>
      <c r="G212" s="113"/>
      <c r="H212" s="113"/>
      <c r="I212" s="122">
        <f t="shared" si="12"/>
        <v>0</v>
      </c>
      <c r="J212" s="125">
        <f>IF(C212="",0,IF(E212="Pacote",VLOOKUP(C212,'Cadastro de insumo'!E:K,7,0)*G212,IF(OR(E212="kg",E212="L"),F212/1000*G212,F212*G212)))</f>
        <v>0</v>
      </c>
    </row>
    <row r="213" spans="1:18" outlineLevel="1" x14ac:dyDescent="0.25">
      <c r="B213" s="122" t="str">
        <f>IF(C213="","",F198)</f>
        <v/>
      </c>
      <c r="C213" s="123"/>
      <c r="D213" s="122" t="str">
        <f>IF(C213="","",IFERROR(INDEX('Cadastro de insumo'!A:K,MATCH('Ficha técnica - Prod processado'!C213,'Cadastro de insumo'!E:E,0),2),""))</f>
        <v/>
      </c>
      <c r="E213" s="122" t="str">
        <f>IFERROR(INDEX('Cadastro de insumo'!$A$203:$K$1048576,MATCH('Ficha técnica - Prod processado'!C213,'Cadastro de insumo'!$E$203:$E$1048576,0),9),"")</f>
        <v/>
      </c>
      <c r="F213" s="124" t="str">
        <f>IFERROR(VLOOKUP(C213,'Cadastro de insumo'!E:K,7,0),"")</f>
        <v/>
      </c>
      <c r="G213" s="113"/>
      <c r="H213" s="113"/>
      <c r="I213" s="122">
        <f t="shared" si="12"/>
        <v>0</v>
      </c>
      <c r="J213" s="125">
        <f>IF(C213="",0,IF(E213="Pacote",VLOOKUP(C213,'Cadastro de insumo'!E:K,7,0)*G213,IF(OR(E213="kg",E213="L"),F213/1000*G213,F213*G213)))</f>
        <v>0</v>
      </c>
    </row>
    <row r="214" spans="1:18" outlineLevel="1" x14ac:dyDescent="0.25">
      <c r="B214" s="122" t="str">
        <f>IF(C214="","",F198)</f>
        <v/>
      </c>
      <c r="C214" s="123"/>
      <c r="D214" s="122" t="str">
        <f>IF(C214="","",IFERROR(INDEX('Cadastro de insumo'!A:K,MATCH('Ficha técnica - Prod processado'!C214,'Cadastro de insumo'!E:E,0),2),""))</f>
        <v/>
      </c>
      <c r="E214" s="122" t="str">
        <f>IFERROR(INDEX('Cadastro de insumo'!$A$203:$K$1048576,MATCH('Ficha técnica - Prod processado'!C214,'Cadastro de insumo'!$E$203:$E$1048576,0),9),"")</f>
        <v/>
      </c>
      <c r="F214" s="124" t="str">
        <f>IFERROR(VLOOKUP(C214,'Cadastro de insumo'!E:K,7,0),"")</f>
        <v/>
      </c>
      <c r="G214" s="113"/>
      <c r="H214" s="113"/>
      <c r="I214" s="122">
        <f t="shared" si="12"/>
        <v>0</v>
      </c>
      <c r="J214" s="125">
        <f>IF(C214="",0,IF(E214="Pacote",VLOOKUP(C214,'Cadastro de insumo'!E:K,7,0)*G214,IF(OR(E214="kg",E214="L"),F214/1000*G214,F214*G214)))</f>
        <v>0</v>
      </c>
    </row>
    <row r="215" spans="1:18" outlineLevel="1" x14ac:dyDescent="0.25">
      <c r="B215" s="122" t="str">
        <f>IF(C215="","",F198)</f>
        <v/>
      </c>
      <c r="C215" s="123"/>
      <c r="D215" s="122" t="str">
        <f>IF(C215="","",IFERROR(INDEX('Cadastro de insumo'!A:K,MATCH('Ficha técnica - Prod processado'!C215,'Cadastro de insumo'!E:E,0),2),""))</f>
        <v/>
      </c>
      <c r="E215" s="122" t="str">
        <f>IFERROR(INDEX('Cadastro de insumo'!$A$203:$K$1048576,MATCH('Ficha técnica - Prod processado'!C215,'Cadastro de insumo'!$E$203:$E$1048576,0),9),"")</f>
        <v/>
      </c>
      <c r="F215" s="124" t="str">
        <f>IFERROR(VLOOKUP(C215,'Cadastro de insumo'!E:K,7,0),"")</f>
        <v/>
      </c>
      <c r="G215" s="113"/>
      <c r="H215" s="113"/>
      <c r="I215" s="122">
        <f>IF(OR(G215="",H215=""),0,G215/H215)</f>
        <v>0</v>
      </c>
      <c r="J215" s="125">
        <f>IF(C215="",0,IF(E215="Pacote",VLOOKUP(C215,'Cadastro de insumo'!E:K,7,0)*G215,IF(OR(E215="kg",E215="L"),F215/1000*G215,F215*G215)))</f>
        <v>0</v>
      </c>
    </row>
    <row r="216" spans="1:18" x14ac:dyDescent="0.25">
      <c r="A216" s="33" t="str">
        <f>"Detalhes: "&amp;F198</f>
        <v xml:space="preserve">Detalhes: </v>
      </c>
      <c r="C216" s="126"/>
    </row>
    <row r="218" spans="1:18" ht="31.5" x14ac:dyDescent="0.25">
      <c r="E218" s="30" t="s">
        <v>21</v>
      </c>
      <c r="F218" s="76" t="s">
        <v>0</v>
      </c>
      <c r="G218" s="76" t="s">
        <v>19</v>
      </c>
      <c r="H218" s="77" t="s">
        <v>20</v>
      </c>
      <c r="I218" s="31" t="s">
        <v>22</v>
      </c>
      <c r="J218" s="31" t="s">
        <v>61</v>
      </c>
      <c r="M218" s="126"/>
    </row>
    <row r="219" spans="1:18" x14ac:dyDescent="0.25">
      <c r="E219" s="112">
        <f>E198+1</f>
        <v>11</v>
      </c>
      <c r="F219" s="113"/>
      <c r="G219" s="113"/>
      <c r="H219" s="114"/>
      <c r="I219" s="115">
        <f>SUM(J222:J236)</f>
        <v>0</v>
      </c>
      <c r="J219" s="116" t="str">
        <f>IF(H219="","",I219/H219)</f>
        <v/>
      </c>
      <c r="M219" s="126"/>
      <c r="R219" s="141"/>
    </row>
    <row r="220" spans="1:18" x14ac:dyDescent="0.25">
      <c r="B220" s="117"/>
      <c r="C220" s="118"/>
      <c r="D220" s="110"/>
      <c r="F220" s="118"/>
      <c r="G220" s="118"/>
      <c r="H220" s="119"/>
      <c r="I220" s="120"/>
      <c r="J220" s="121"/>
      <c r="M220" s="126"/>
      <c r="R220" s="141"/>
    </row>
    <row r="221" spans="1:18" ht="47.25" outlineLevel="1" x14ac:dyDescent="0.25">
      <c r="B221" s="31" t="s">
        <v>0</v>
      </c>
      <c r="C221" s="76" t="s">
        <v>13</v>
      </c>
      <c r="D221" s="31" t="s">
        <v>60</v>
      </c>
      <c r="E221" s="31" t="s">
        <v>14</v>
      </c>
      <c r="F221" s="77" t="s">
        <v>17</v>
      </c>
      <c r="G221" s="77" t="s">
        <v>56</v>
      </c>
      <c r="H221" s="77" t="s">
        <v>38</v>
      </c>
      <c r="I221" s="31" t="s">
        <v>16</v>
      </c>
      <c r="J221" s="30" t="s">
        <v>15</v>
      </c>
      <c r="M221" s="142"/>
    </row>
    <row r="222" spans="1:18" outlineLevel="1" x14ac:dyDescent="0.25">
      <c r="B222" s="122" t="str">
        <f>IF(C222="","",F219)</f>
        <v/>
      </c>
      <c r="C222" s="123"/>
      <c r="D222" s="122" t="str">
        <f>IF(C222="","",IFERROR(INDEX('Cadastro de insumo'!A:K,MATCH('Ficha técnica - Prod processado'!C222,'Cadastro de insumo'!E:E,0),2),""))</f>
        <v/>
      </c>
      <c r="E222" s="122" t="str">
        <f>IFERROR(INDEX('Cadastro de insumo'!$A$203:$K$1048576,MATCH('Ficha técnica - Prod processado'!C222,'Cadastro de insumo'!$E$203:$E$1048576,0),9),"")</f>
        <v/>
      </c>
      <c r="F222" s="124" t="str">
        <f>IFERROR(VLOOKUP(C222,'Cadastro de insumo'!E:K,7,0),"")</f>
        <v/>
      </c>
      <c r="G222" s="113"/>
      <c r="H222" s="113"/>
      <c r="I222" s="122">
        <f t="shared" ref="I222:I235" si="13">IF(OR(G222="",H222=""),0,G222/H222)</f>
        <v>0</v>
      </c>
      <c r="J222" s="125">
        <f>IF(C222="",0,IF(E222="Pacote",VLOOKUP(C222,'Cadastro de insumo'!E:K,7,0)*G222,IF(OR(E222="kg",E222="L"),F222/1000*G222,F222*G222)))</f>
        <v>0</v>
      </c>
    </row>
    <row r="223" spans="1:18" outlineLevel="1" x14ac:dyDescent="0.25">
      <c r="B223" s="122" t="str">
        <f>IF(C223="","",F219)</f>
        <v/>
      </c>
      <c r="C223" s="123"/>
      <c r="D223" s="122" t="str">
        <f>IF(C223="","",IFERROR(INDEX('Cadastro de insumo'!A:K,MATCH('Ficha técnica - Prod processado'!C223,'Cadastro de insumo'!E:E,0),2),""))</f>
        <v/>
      </c>
      <c r="E223" s="122" t="str">
        <f>IFERROR(INDEX('Cadastro de insumo'!$A$203:$K$1048576,MATCH('Ficha técnica - Prod processado'!C223,'Cadastro de insumo'!$E$203:$E$1048576,0),9),"")</f>
        <v/>
      </c>
      <c r="F223" s="124" t="str">
        <f>IFERROR(VLOOKUP(C223,'Cadastro de insumo'!E:K,7,0),"")</f>
        <v/>
      </c>
      <c r="G223" s="113"/>
      <c r="H223" s="113"/>
      <c r="I223" s="122">
        <f t="shared" si="13"/>
        <v>0</v>
      </c>
      <c r="J223" s="125">
        <f>IF(C223="",0,IF(E223="Pacote",VLOOKUP(C223,'Cadastro de insumo'!E:K,7,0)*G223,IF(OR(E223="kg",E223="L"),F223/1000*G223,F223*G223)))</f>
        <v>0</v>
      </c>
    </row>
    <row r="224" spans="1:18" outlineLevel="1" x14ac:dyDescent="0.25">
      <c r="B224" s="122" t="str">
        <f>IF(C224="","",F219)</f>
        <v/>
      </c>
      <c r="C224" s="123"/>
      <c r="D224" s="122" t="str">
        <f>IF(C224="","",IFERROR(INDEX('Cadastro de insumo'!A:K,MATCH('Ficha técnica - Prod processado'!C224,'Cadastro de insumo'!E:E,0),2),""))</f>
        <v/>
      </c>
      <c r="E224" s="122" t="str">
        <f>IFERROR(INDEX('Cadastro de insumo'!$A$203:$K$1048576,MATCH('Ficha técnica - Prod processado'!C224,'Cadastro de insumo'!$E$203:$E$1048576,0),9),"")</f>
        <v/>
      </c>
      <c r="F224" s="124" t="str">
        <f>IFERROR(VLOOKUP(C224,'Cadastro de insumo'!E:K,7,0),"")</f>
        <v/>
      </c>
      <c r="G224" s="113"/>
      <c r="H224" s="113"/>
      <c r="I224" s="122">
        <f t="shared" si="13"/>
        <v>0</v>
      </c>
      <c r="J224" s="125">
        <f>IF(C224="",0,IF(E224="Pacote",VLOOKUP(C224,'Cadastro de insumo'!E:K,7,0)*G224,IF(OR(E224="kg",E224="L"),F224/1000*G224,F224*G224)))</f>
        <v>0</v>
      </c>
    </row>
    <row r="225" spans="1:18" outlineLevel="1" x14ac:dyDescent="0.25">
      <c r="B225" s="122" t="str">
        <f>IF(C225="","",F219)</f>
        <v/>
      </c>
      <c r="C225" s="123"/>
      <c r="D225" s="122" t="str">
        <f>IF(C225="","",IFERROR(INDEX('Cadastro de insumo'!A:K,MATCH('Ficha técnica - Prod processado'!C225,'Cadastro de insumo'!E:E,0),2),""))</f>
        <v/>
      </c>
      <c r="E225" s="122" t="str">
        <f>IFERROR(INDEX('Cadastro de insumo'!$A$203:$K$1048576,MATCH('Ficha técnica - Prod processado'!C225,'Cadastro de insumo'!$E$203:$E$1048576,0),9),"")</f>
        <v/>
      </c>
      <c r="F225" s="124" t="str">
        <f>IFERROR(VLOOKUP(C225,'Cadastro de insumo'!E:K,7,0),"")</f>
        <v/>
      </c>
      <c r="G225" s="113"/>
      <c r="H225" s="113"/>
      <c r="I225" s="122">
        <f t="shared" si="13"/>
        <v>0</v>
      </c>
      <c r="J225" s="125">
        <f>IF(C225="",0,IF(E225="Pacote",VLOOKUP(C225,'Cadastro de insumo'!E:K,7,0)*G225,IF(OR(E225="kg",E225="L"),F225/1000*G225,F225*G225)))</f>
        <v>0</v>
      </c>
    </row>
    <row r="226" spans="1:18" outlineLevel="1" x14ac:dyDescent="0.25">
      <c r="B226" s="122" t="str">
        <f>IF(C226="","",F219)</f>
        <v/>
      </c>
      <c r="C226" s="123"/>
      <c r="D226" s="122" t="str">
        <f>IF(C226="","",IFERROR(INDEX('Cadastro de insumo'!A:K,MATCH('Ficha técnica - Prod processado'!C226,'Cadastro de insumo'!E:E,0),2),""))</f>
        <v/>
      </c>
      <c r="E226" s="122" t="str">
        <f>IFERROR(INDEX('Cadastro de insumo'!$A$203:$K$1048576,MATCH('Ficha técnica - Prod processado'!C226,'Cadastro de insumo'!$E$203:$E$1048576,0),9),"")</f>
        <v/>
      </c>
      <c r="F226" s="124" t="str">
        <f>IFERROR(VLOOKUP(C226,'Cadastro de insumo'!E:K,7,0),"")</f>
        <v/>
      </c>
      <c r="G226" s="113"/>
      <c r="H226" s="113"/>
      <c r="I226" s="122">
        <f t="shared" si="13"/>
        <v>0</v>
      </c>
      <c r="J226" s="125">
        <f>IF(C226="",0,IF(E226="Pacote",VLOOKUP(C226,'Cadastro de insumo'!E:K,7,0)*G226,IF(OR(E226="kg",E226="L"),F226/1000*G226,F226*G226)))</f>
        <v>0</v>
      </c>
    </row>
    <row r="227" spans="1:18" outlineLevel="1" x14ac:dyDescent="0.25">
      <c r="B227" s="122" t="str">
        <f>IF(C227="","",F219)</f>
        <v/>
      </c>
      <c r="C227" s="123"/>
      <c r="D227" s="122" t="str">
        <f>IF(C227="","",IFERROR(INDEX('Cadastro de insumo'!A:K,MATCH('Ficha técnica - Prod processado'!C227,'Cadastro de insumo'!E:E,0),2),""))</f>
        <v/>
      </c>
      <c r="E227" s="122" t="str">
        <f>IFERROR(INDEX('Cadastro de insumo'!$A$203:$K$1048576,MATCH('Ficha técnica - Prod processado'!C227,'Cadastro de insumo'!$E$203:$E$1048576,0),9),"")</f>
        <v/>
      </c>
      <c r="F227" s="124" t="str">
        <f>IFERROR(VLOOKUP(C227,'Cadastro de insumo'!E:K,7,0),"")</f>
        <v/>
      </c>
      <c r="G227" s="113"/>
      <c r="H227" s="113"/>
      <c r="I227" s="122">
        <f t="shared" si="13"/>
        <v>0</v>
      </c>
      <c r="J227" s="125">
        <f>IF(C227="",0,IF(E227="Pacote",VLOOKUP(C227,'Cadastro de insumo'!E:K,7,0)*G227,IF(OR(E227="kg",E227="L"),F227/1000*G227,F227*G227)))</f>
        <v>0</v>
      </c>
    </row>
    <row r="228" spans="1:18" outlineLevel="1" x14ac:dyDescent="0.25">
      <c r="B228" s="122" t="str">
        <f>IF(C228="","",F219)</f>
        <v/>
      </c>
      <c r="C228" s="123"/>
      <c r="D228" s="122" t="str">
        <f>IF(C228="","",IFERROR(INDEX('Cadastro de insumo'!A:K,MATCH('Ficha técnica - Prod processado'!C228,'Cadastro de insumo'!E:E,0),2),""))</f>
        <v/>
      </c>
      <c r="E228" s="122" t="str">
        <f>IFERROR(INDEX('Cadastro de insumo'!$A$203:$K$1048576,MATCH('Ficha técnica - Prod processado'!C228,'Cadastro de insumo'!$E$203:$E$1048576,0),9),"")</f>
        <v/>
      </c>
      <c r="F228" s="124" t="str">
        <f>IFERROR(VLOOKUP(C228,'Cadastro de insumo'!E:K,7,0),"")</f>
        <v/>
      </c>
      <c r="G228" s="113"/>
      <c r="H228" s="113"/>
      <c r="I228" s="122">
        <f t="shared" si="13"/>
        <v>0</v>
      </c>
      <c r="J228" s="125">
        <f>IF(C228="",0,IF(E228="Pacote",VLOOKUP(C228,'Cadastro de insumo'!E:K,7,0)*G228,IF(OR(E228="kg",E228="L"),F228/1000*G228,F228*G228)))</f>
        <v>0</v>
      </c>
    </row>
    <row r="229" spans="1:18" outlineLevel="1" x14ac:dyDescent="0.25">
      <c r="B229" s="122" t="str">
        <f>IF(C229="","",F219)</f>
        <v/>
      </c>
      <c r="C229" s="123"/>
      <c r="D229" s="122" t="str">
        <f>IF(C229="","",IFERROR(INDEX('Cadastro de insumo'!A:K,MATCH('Ficha técnica - Prod processado'!C229,'Cadastro de insumo'!E:E,0),2),""))</f>
        <v/>
      </c>
      <c r="E229" s="122" t="str">
        <f>IFERROR(INDEX('Cadastro de insumo'!$A$203:$K$1048576,MATCH('Ficha técnica - Prod processado'!C229,'Cadastro de insumo'!$E$203:$E$1048576,0),9),"")</f>
        <v/>
      </c>
      <c r="F229" s="124" t="str">
        <f>IFERROR(VLOOKUP(C229,'Cadastro de insumo'!E:K,7,0),"")</f>
        <v/>
      </c>
      <c r="G229" s="113"/>
      <c r="H229" s="113"/>
      <c r="I229" s="122">
        <f t="shared" si="13"/>
        <v>0</v>
      </c>
      <c r="J229" s="125">
        <f>IF(C229="",0,IF(E229="Pacote",VLOOKUP(C229,'Cadastro de insumo'!E:K,7,0)*G229,IF(OR(E229="kg",E229="L"),F229/1000*G229,F229*G229)))</f>
        <v>0</v>
      </c>
    </row>
    <row r="230" spans="1:18" outlineLevel="1" x14ac:dyDescent="0.25">
      <c r="B230" s="122" t="str">
        <f>IF(C230="","",F219)</f>
        <v/>
      </c>
      <c r="C230" s="123"/>
      <c r="D230" s="122" t="str">
        <f>IF(C230="","",IFERROR(INDEX('Cadastro de insumo'!A:K,MATCH('Ficha técnica - Prod processado'!C230,'Cadastro de insumo'!E:E,0),2),""))</f>
        <v/>
      </c>
      <c r="E230" s="122" t="str">
        <f>IFERROR(INDEX('Cadastro de insumo'!$A$203:$K$1048576,MATCH('Ficha técnica - Prod processado'!C230,'Cadastro de insumo'!$E$203:$E$1048576,0),9),"")</f>
        <v/>
      </c>
      <c r="F230" s="124" t="str">
        <f>IFERROR(VLOOKUP(C230,'Cadastro de insumo'!E:K,7,0),"")</f>
        <v/>
      </c>
      <c r="G230" s="113"/>
      <c r="H230" s="113"/>
      <c r="I230" s="122">
        <f t="shared" si="13"/>
        <v>0</v>
      </c>
      <c r="J230" s="125">
        <f>IF(C230="",0,IF(E230="Pacote",VLOOKUP(C230,'Cadastro de insumo'!E:K,7,0)*G230,IF(OR(E230="kg",E230="L"),F230/1000*G230,F230*G230)))</f>
        <v>0</v>
      </c>
    </row>
    <row r="231" spans="1:18" outlineLevel="1" x14ac:dyDescent="0.25">
      <c r="B231" s="122" t="str">
        <f>IF(C231="","",F219)</f>
        <v/>
      </c>
      <c r="C231" s="123"/>
      <c r="D231" s="122" t="str">
        <f>IF(C231="","",IFERROR(INDEX('Cadastro de insumo'!A:K,MATCH('Ficha técnica - Prod processado'!C231,'Cadastro de insumo'!E:E,0),2),""))</f>
        <v/>
      </c>
      <c r="E231" s="122" t="str">
        <f>IFERROR(INDEX('Cadastro de insumo'!$A$203:$K$1048576,MATCH('Ficha técnica - Prod processado'!C231,'Cadastro de insumo'!$E$203:$E$1048576,0),9),"")</f>
        <v/>
      </c>
      <c r="F231" s="124" t="str">
        <f>IFERROR(VLOOKUP(C231,'Cadastro de insumo'!E:K,7,0),"")</f>
        <v/>
      </c>
      <c r="G231" s="113"/>
      <c r="H231" s="113"/>
      <c r="I231" s="122">
        <f t="shared" si="13"/>
        <v>0</v>
      </c>
      <c r="J231" s="125">
        <f>IF(C231="",0,IF(E231="Pacote",VLOOKUP(C231,'Cadastro de insumo'!E:K,7,0)*G231,IF(OR(E231="kg",E231="L"),F231/1000*G231,F231*G231)))</f>
        <v>0</v>
      </c>
    </row>
    <row r="232" spans="1:18" outlineLevel="1" x14ac:dyDescent="0.25">
      <c r="B232" s="122" t="str">
        <f>IF(C232="","",F219)</f>
        <v/>
      </c>
      <c r="C232" s="123"/>
      <c r="D232" s="122" t="str">
        <f>IF(C232="","",IFERROR(INDEX('Cadastro de insumo'!A:K,MATCH('Ficha técnica - Prod processado'!C232,'Cadastro de insumo'!E:E,0),2),""))</f>
        <v/>
      </c>
      <c r="E232" s="122" t="str">
        <f>IFERROR(INDEX('Cadastro de insumo'!$A$203:$K$1048576,MATCH('Ficha técnica - Prod processado'!C232,'Cadastro de insumo'!$E$203:$E$1048576,0),9),"")</f>
        <v/>
      </c>
      <c r="F232" s="124" t="str">
        <f>IFERROR(VLOOKUP(C232,'Cadastro de insumo'!E:K,7,0),"")</f>
        <v/>
      </c>
      <c r="G232" s="113"/>
      <c r="H232" s="113"/>
      <c r="I232" s="122">
        <f t="shared" si="13"/>
        <v>0</v>
      </c>
      <c r="J232" s="125">
        <f>IF(C232="",0,IF(E232="Pacote",VLOOKUP(C232,'Cadastro de insumo'!E:K,7,0)*G232,IF(OR(E232="kg",E232="L"),F232/1000*G232,F232*G232)))</f>
        <v>0</v>
      </c>
    </row>
    <row r="233" spans="1:18" outlineLevel="1" x14ac:dyDescent="0.25">
      <c r="B233" s="122" t="str">
        <f>IF(C233="","",F219)</f>
        <v/>
      </c>
      <c r="C233" s="123"/>
      <c r="D233" s="122" t="str">
        <f>IF(C233="","",IFERROR(INDEX('Cadastro de insumo'!A:K,MATCH('Ficha técnica - Prod processado'!C233,'Cadastro de insumo'!E:E,0),2),""))</f>
        <v/>
      </c>
      <c r="E233" s="122" t="str">
        <f>IFERROR(INDEX('Cadastro de insumo'!$A$203:$K$1048576,MATCH('Ficha técnica - Prod processado'!C233,'Cadastro de insumo'!$E$203:$E$1048576,0),9),"")</f>
        <v/>
      </c>
      <c r="F233" s="124" t="str">
        <f>IFERROR(VLOOKUP(C233,'Cadastro de insumo'!E:K,7,0),"")</f>
        <v/>
      </c>
      <c r="G233" s="113"/>
      <c r="H233" s="113"/>
      <c r="I233" s="122">
        <f t="shared" si="13"/>
        <v>0</v>
      </c>
      <c r="J233" s="125">
        <f>IF(C233="",0,IF(E233="Pacote",VLOOKUP(C233,'Cadastro de insumo'!E:K,7,0)*G233,IF(OR(E233="kg",E233="L"),F233/1000*G233,F233*G233)))</f>
        <v>0</v>
      </c>
    </row>
    <row r="234" spans="1:18" outlineLevel="1" x14ac:dyDescent="0.25">
      <c r="B234" s="122" t="str">
        <f>IF(C234="","",F219)</f>
        <v/>
      </c>
      <c r="C234" s="123"/>
      <c r="D234" s="122" t="str">
        <f>IF(C234="","",IFERROR(INDEX('Cadastro de insumo'!A:K,MATCH('Ficha técnica - Prod processado'!C234,'Cadastro de insumo'!E:E,0),2),""))</f>
        <v/>
      </c>
      <c r="E234" s="122" t="str">
        <f>IFERROR(INDEX('Cadastro de insumo'!$A$203:$K$1048576,MATCH('Ficha técnica - Prod processado'!C234,'Cadastro de insumo'!$E$203:$E$1048576,0),9),"")</f>
        <v/>
      </c>
      <c r="F234" s="124" t="str">
        <f>IFERROR(VLOOKUP(C234,'Cadastro de insumo'!E:K,7,0),"")</f>
        <v/>
      </c>
      <c r="G234" s="113"/>
      <c r="H234" s="113"/>
      <c r="I234" s="122">
        <f t="shared" si="13"/>
        <v>0</v>
      </c>
      <c r="J234" s="125">
        <f>IF(C234="",0,IF(E234="Pacote",VLOOKUP(C234,'Cadastro de insumo'!E:K,7,0)*G234,IF(OR(E234="kg",E234="L"),F234/1000*G234,F234*G234)))</f>
        <v>0</v>
      </c>
    </row>
    <row r="235" spans="1:18" outlineLevel="1" x14ac:dyDescent="0.25">
      <c r="B235" s="122" t="str">
        <f>IF(C235="","",F219)</f>
        <v/>
      </c>
      <c r="C235" s="123"/>
      <c r="D235" s="122" t="str">
        <f>IF(C235="","",IFERROR(INDEX('Cadastro de insumo'!A:K,MATCH('Ficha técnica - Prod processado'!C235,'Cadastro de insumo'!E:E,0),2),""))</f>
        <v/>
      </c>
      <c r="E235" s="122" t="str">
        <f>IFERROR(INDEX('Cadastro de insumo'!$A$203:$K$1048576,MATCH('Ficha técnica - Prod processado'!C235,'Cadastro de insumo'!$E$203:$E$1048576,0),9),"")</f>
        <v/>
      </c>
      <c r="F235" s="124" t="str">
        <f>IFERROR(VLOOKUP(C235,'Cadastro de insumo'!E:K,7,0),"")</f>
        <v/>
      </c>
      <c r="G235" s="113"/>
      <c r="H235" s="113"/>
      <c r="I235" s="122">
        <f t="shared" si="13"/>
        <v>0</v>
      </c>
      <c r="J235" s="125">
        <f>IF(C235="",0,IF(E235="Pacote",VLOOKUP(C235,'Cadastro de insumo'!E:K,7,0)*G235,IF(OR(E235="kg",E235="L"),F235/1000*G235,F235*G235)))</f>
        <v>0</v>
      </c>
    </row>
    <row r="236" spans="1:18" outlineLevel="1" x14ac:dyDescent="0.25">
      <c r="B236" s="122" t="str">
        <f>IF(C236="","",F219)</f>
        <v/>
      </c>
      <c r="C236" s="123"/>
      <c r="D236" s="122" t="str">
        <f>IF(C236="","",IFERROR(INDEX('Cadastro de insumo'!A:K,MATCH('Ficha técnica - Prod processado'!C236,'Cadastro de insumo'!E:E,0),2),""))</f>
        <v/>
      </c>
      <c r="E236" s="122" t="str">
        <f>IFERROR(INDEX('Cadastro de insumo'!$A$203:$K$1048576,MATCH('Ficha técnica - Prod processado'!C236,'Cadastro de insumo'!$E$203:$E$1048576,0),9),"")</f>
        <v/>
      </c>
      <c r="F236" s="124" t="str">
        <f>IFERROR(VLOOKUP(C236,'Cadastro de insumo'!E:K,7,0),"")</f>
        <v/>
      </c>
      <c r="G236" s="113"/>
      <c r="H236" s="113"/>
      <c r="I236" s="122">
        <f>IF(OR(G236="",H236=""),0,G236/H236)</f>
        <v>0</v>
      </c>
      <c r="J236" s="125">
        <f>IF(C236="",0,IF(E236="Pacote",VLOOKUP(C236,'Cadastro de insumo'!E:K,7,0)*G236,IF(OR(E236="kg",E236="L"),F236/1000*G236,F236*G236)))</f>
        <v>0</v>
      </c>
    </row>
    <row r="237" spans="1:18" x14ac:dyDescent="0.25">
      <c r="A237" s="33" t="str">
        <f>"Detalhes: "&amp;F219</f>
        <v xml:space="preserve">Detalhes: </v>
      </c>
      <c r="C237" s="126"/>
    </row>
    <row r="239" spans="1:18" ht="31.5" x14ac:dyDescent="0.25">
      <c r="E239" s="30" t="s">
        <v>21</v>
      </c>
      <c r="F239" s="76" t="s">
        <v>0</v>
      </c>
      <c r="G239" s="76" t="s">
        <v>19</v>
      </c>
      <c r="H239" s="77" t="s">
        <v>20</v>
      </c>
      <c r="I239" s="31" t="s">
        <v>22</v>
      </c>
      <c r="J239" s="31" t="s">
        <v>61</v>
      </c>
      <c r="M239" s="126"/>
    </row>
    <row r="240" spans="1:18" x14ac:dyDescent="0.25">
      <c r="E240" s="112">
        <f>E219+1</f>
        <v>12</v>
      </c>
      <c r="F240" s="113"/>
      <c r="G240" s="113"/>
      <c r="H240" s="114"/>
      <c r="I240" s="115">
        <f>SUM(J243:J257)</f>
        <v>0</v>
      </c>
      <c r="J240" s="116" t="str">
        <f>IF(H240="","",I240/H240)</f>
        <v/>
      </c>
      <c r="M240" s="126"/>
      <c r="R240" s="141"/>
    </row>
    <row r="241" spans="2:18" x14ac:dyDescent="0.25">
      <c r="B241" s="117"/>
      <c r="C241" s="118"/>
      <c r="D241" s="110"/>
      <c r="F241" s="118"/>
      <c r="G241" s="118"/>
      <c r="H241" s="119"/>
      <c r="I241" s="120"/>
      <c r="J241" s="121"/>
      <c r="M241" s="126"/>
      <c r="R241" s="141"/>
    </row>
    <row r="242" spans="2:18" ht="47.25" outlineLevel="1" x14ac:dyDescent="0.25">
      <c r="B242" s="31" t="s">
        <v>0</v>
      </c>
      <c r="C242" s="76" t="s">
        <v>13</v>
      </c>
      <c r="D242" s="31" t="s">
        <v>60</v>
      </c>
      <c r="E242" s="31" t="s">
        <v>14</v>
      </c>
      <c r="F242" s="77" t="s">
        <v>17</v>
      </c>
      <c r="G242" s="77" t="s">
        <v>56</v>
      </c>
      <c r="H242" s="77" t="s">
        <v>38</v>
      </c>
      <c r="I242" s="31" t="s">
        <v>16</v>
      </c>
      <c r="J242" s="30" t="s">
        <v>15</v>
      </c>
      <c r="M242" s="142"/>
    </row>
    <row r="243" spans="2:18" outlineLevel="1" x14ac:dyDescent="0.25">
      <c r="B243" s="122" t="str">
        <f>IF(C243="","",F240)</f>
        <v/>
      </c>
      <c r="C243" s="123"/>
      <c r="D243" s="122" t="str">
        <f>IF(C243="","",IFERROR(INDEX('Cadastro de insumo'!A:K,MATCH('Ficha técnica - Prod processado'!C243,'Cadastro de insumo'!E:E,0),2),""))</f>
        <v/>
      </c>
      <c r="E243" s="122" t="str">
        <f>IFERROR(INDEX('Cadastro de insumo'!$A$203:$K$1048576,MATCH('Ficha técnica - Prod processado'!C243,'Cadastro de insumo'!$E$203:$E$1048576,0),9),"")</f>
        <v/>
      </c>
      <c r="F243" s="124" t="str">
        <f>IFERROR(VLOOKUP(C243,'Cadastro de insumo'!E:K,7,0),"")</f>
        <v/>
      </c>
      <c r="G243" s="113"/>
      <c r="H243" s="113"/>
      <c r="I243" s="122">
        <f t="shared" ref="I243:I256" si="14">IF(OR(G243="",H243=""),0,G243/H243)</f>
        <v>0</v>
      </c>
      <c r="J243" s="125">
        <f>IF(C243="",0,IF(E243="Pacote",VLOOKUP(C243,'Cadastro de insumo'!E:K,7,0)*G243,IF(OR(E243="kg",E243="L"),F243/1000*G243,F243*G243)))</f>
        <v>0</v>
      </c>
    </row>
    <row r="244" spans="2:18" outlineLevel="1" x14ac:dyDescent="0.25">
      <c r="B244" s="122" t="str">
        <f>IF(C244="","",F240)</f>
        <v/>
      </c>
      <c r="C244" s="123"/>
      <c r="D244" s="122" t="str">
        <f>IF(C244="","",IFERROR(INDEX('Cadastro de insumo'!A:K,MATCH('Ficha técnica - Prod processado'!C244,'Cadastro de insumo'!E:E,0),2),""))</f>
        <v/>
      </c>
      <c r="E244" s="122" t="str">
        <f>IFERROR(INDEX('Cadastro de insumo'!$A$203:$K$1048576,MATCH('Ficha técnica - Prod processado'!C244,'Cadastro de insumo'!$E$203:$E$1048576,0),9),"")</f>
        <v/>
      </c>
      <c r="F244" s="124" t="str">
        <f>IFERROR(VLOOKUP(C244,'Cadastro de insumo'!E:K,7,0),"")</f>
        <v/>
      </c>
      <c r="G244" s="113"/>
      <c r="H244" s="113"/>
      <c r="I244" s="122">
        <f t="shared" si="14"/>
        <v>0</v>
      </c>
      <c r="J244" s="125">
        <f>IF(C244="",0,IF(E244="Pacote",VLOOKUP(C244,'Cadastro de insumo'!E:K,7,0)*G244,IF(OR(E244="kg",E244="L"),F244/1000*G244,F244*G244)))</f>
        <v>0</v>
      </c>
    </row>
    <row r="245" spans="2:18" outlineLevel="1" x14ac:dyDescent="0.25">
      <c r="B245" s="122" t="str">
        <f>IF(C245="","",F240)</f>
        <v/>
      </c>
      <c r="C245" s="123"/>
      <c r="D245" s="122" t="str">
        <f>IF(C245="","",IFERROR(INDEX('Cadastro de insumo'!A:K,MATCH('Ficha técnica - Prod processado'!C245,'Cadastro de insumo'!E:E,0),2),""))</f>
        <v/>
      </c>
      <c r="E245" s="122" t="str">
        <f>IFERROR(INDEX('Cadastro de insumo'!$A$203:$K$1048576,MATCH('Ficha técnica - Prod processado'!C245,'Cadastro de insumo'!$E$203:$E$1048576,0),9),"")</f>
        <v/>
      </c>
      <c r="F245" s="124" t="str">
        <f>IFERROR(VLOOKUP(C245,'Cadastro de insumo'!E:K,7,0),"")</f>
        <v/>
      </c>
      <c r="G245" s="113"/>
      <c r="H245" s="113"/>
      <c r="I245" s="122">
        <f t="shared" si="14"/>
        <v>0</v>
      </c>
      <c r="J245" s="125">
        <f>IF(C245="",0,IF(E245="Pacote",VLOOKUP(C245,'Cadastro de insumo'!E:K,7,0)*G245,IF(OR(E245="kg",E245="L"),F245/1000*G245,F245*G245)))</f>
        <v>0</v>
      </c>
    </row>
    <row r="246" spans="2:18" outlineLevel="1" x14ac:dyDescent="0.25">
      <c r="B246" s="122" t="str">
        <f>IF(C246="","",F240)</f>
        <v/>
      </c>
      <c r="C246" s="123"/>
      <c r="D246" s="122" t="str">
        <f>IF(C246="","",IFERROR(INDEX('Cadastro de insumo'!A:K,MATCH('Ficha técnica - Prod processado'!C246,'Cadastro de insumo'!E:E,0),2),""))</f>
        <v/>
      </c>
      <c r="E246" s="122" t="str">
        <f>IFERROR(INDEX('Cadastro de insumo'!$A$203:$K$1048576,MATCH('Ficha técnica - Prod processado'!C246,'Cadastro de insumo'!$E$203:$E$1048576,0),9),"")</f>
        <v/>
      </c>
      <c r="F246" s="124" t="str">
        <f>IFERROR(VLOOKUP(C246,'Cadastro de insumo'!E:K,7,0),"")</f>
        <v/>
      </c>
      <c r="G246" s="113"/>
      <c r="H246" s="113"/>
      <c r="I246" s="122">
        <f t="shared" si="14"/>
        <v>0</v>
      </c>
      <c r="J246" s="125">
        <f>IF(C246="",0,IF(E246="Pacote",VLOOKUP(C246,'Cadastro de insumo'!E:K,7,0)*G246,IF(OR(E246="kg",E246="L"),F246/1000*G246,F246*G246)))</f>
        <v>0</v>
      </c>
    </row>
    <row r="247" spans="2:18" outlineLevel="1" x14ac:dyDescent="0.25">
      <c r="B247" s="122" t="str">
        <f>IF(C247="","",F240)</f>
        <v/>
      </c>
      <c r="C247" s="123"/>
      <c r="D247" s="122" t="str">
        <f>IF(C247="","",IFERROR(INDEX('Cadastro de insumo'!A:K,MATCH('Ficha técnica - Prod processado'!C247,'Cadastro de insumo'!E:E,0),2),""))</f>
        <v/>
      </c>
      <c r="E247" s="122" t="str">
        <f>IFERROR(INDEX('Cadastro de insumo'!$A$203:$K$1048576,MATCH('Ficha técnica - Prod processado'!C247,'Cadastro de insumo'!$E$203:$E$1048576,0),9),"")</f>
        <v/>
      </c>
      <c r="F247" s="124" t="str">
        <f>IFERROR(VLOOKUP(C247,'Cadastro de insumo'!E:K,7,0),"")</f>
        <v/>
      </c>
      <c r="G247" s="113"/>
      <c r="H247" s="113"/>
      <c r="I247" s="122">
        <f t="shared" si="14"/>
        <v>0</v>
      </c>
      <c r="J247" s="125">
        <f>IF(C247="",0,IF(E247="Pacote",VLOOKUP(C247,'Cadastro de insumo'!E:K,7,0)*G247,IF(OR(E247="kg",E247="L"),F247/1000*G247,F247*G247)))</f>
        <v>0</v>
      </c>
    </row>
    <row r="248" spans="2:18" outlineLevel="1" x14ac:dyDescent="0.25">
      <c r="B248" s="122" t="str">
        <f>IF(C248="","",F240)</f>
        <v/>
      </c>
      <c r="C248" s="123"/>
      <c r="D248" s="122" t="str">
        <f>IF(C248="","",IFERROR(INDEX('Cadastro de insumo'!A:K,MATCH('Ficha técnica - Prod processado'!C248,'Cadastro de insumo'!E:E,0),2),""))</f>
        <v/>
      </c>
      <c r="E248" s="122" t="str">
        <f>IFERROR(INDEX('Cadastro de insumo'!$A$203:$K$1048576,MATCH('Ficha técnica - Prod processado'!C248,'Cadastro de insumo'!$E$203:$E$1048576,0),9),"")</f>
        <v/>
      </c>
      <c r="F248" s="124" t="str">
        <f>IFERROR(VLOOKUP(C248,'Cadastro de insumo'!E:K,7,0),"")</f>
        <v/>
      </c>
      <c r="G248" s="113"/>
      <c r="H248" s="113"/>
      <c r="I248" s="122">
        <f t="shared" si="14"/>
        <v>0</v>
      </c>
      <c r="J248" s="125">
        <f>IF(C248="",0,IF(E248="Pacote",VLOOKUP(C248,'Cadastro de insumo'!E:K,7,0)*G248,IF(OR(E248="kg",E248="L"),F248/1000*G248,F248*G248)))</f>
        <v>0</v>
      </c>
    </row>
    <row r="249" spans="2:18" outlineLevel="1" x14ac:dyDescent="0.25">
      <c r="B249" s="122" t="str">
        <f>IF(C249="","",F240)</f>
        <v/>
      </c>
      <c r="C249" s="123"/>
      <c r="D249" s="122" t="str">
        <f>IF(C249="","",IFERROR(INDEX('Cadastro de insumo'!A:K,MATCH('Ficha técnica - Prod processado'!C249,'Cadastro de insumo'!E:E,0),2),""))</f>
        <v/>
      </c>
      <c r="E249" s="122" t="str">
        <f>IFERROR(INDEX('Cadastro de insumo'!$A$203:$K$1048576,MATCH('Ficha técnica - Prod processado'!C249,'Cadastro de insumo'!$E$203:$E$1048576,0),9),"")</f>
        <v/>
      </c>
      <c r="F249" s="124" t="str">
        <f>IFERROR(VLOOKUP(C249,'Cadastro de insumo'!E:K,7,0),"")</f>
        <v/>
      </c>
      <c r="G249" s="113"/>
      <c r="H249" s="113"/>
      <c r="I249" s="122">
        <f t="shared" si="14"/>
        <v>0</v>
      </c>
      <c r="J249" s="125">
        <f>IF(C249="",0,IF(E249="Pacote",VLOOKUP(C249,'Cadastro de insumo'!E:K,7,0)*G249,IF(OR(E249="kg",E249="L"),F249/1000*G249,F249*G249)))</f>
        <v>0</v>
      </c>
    </row>
    <row r="250" spans="2:18" outlineLevel="1" x14ac:dyDescent="0.25">
      <c r="B250" s="122" t="str">
        <f>IF(C250="","",F240)</f>
        <v/>
      </c>
      <c r="C250" s="123"/>
      <c r="D250" s="122" t="str">
        <f>IF(C250="","",IFERROR(INDEX('Cadastro de insumo'!A:K,MATCH('Ficha técnica - Prod processado'!C250,'Cadastro de insumo'!E:E,0),2),""))</f>
        <v/>
      </c>
      <c r="E250" s="122" t="str">
        <f>IFERROR(INDEX('Cadastro de insumo'!$A$203:$K$1048576,MATCH('Ficha técnica - Prod processado'!C250,'Cadastro de insumo'!$E$203:$E$1048576,0),9),"")</f>
        <v/>
      </c>
      <c r="F250" s="124" t="str">
        <f>IFERROR(VLOOKUP(C250,'Cadastro de insumo'!E:K,7,0),"")</f>
        <v/>
      </c>
      <c r="G250" s="113"/>
      <c r="H250" s="113"/>
      <c r="I250" s="122">
        <f t="shared" si="14"/>
        <v>0</v>
      </c>
      <c r="J250" s="125">
        <f>IF(C250="",0,IF(E250="Pacote",VLOOKUP(C250,'Cadastro de insumo'!E:K,7,0)*G250,IF(OR(E250="kg",E250="L"),F250/1000*G250,F250*G250)))</f>
        <v>0</v>
      </c>
    </row>
    <row r="251" spans="2:18" outlineLevel="1" x14ac:dyDescent="0.25">
      <c r="B251" s="122" t="str">
        <f>IF(C251="","",F240)</f>
        <v/>
      </c>
      <c r="C251" s="123"/>
      <c r="D251" s="122" t="str">
        <f>IF(C251="","",IFERROR(INDEX('Cadastro de insumo'!A:K,MATCH('Ficha técnica - Prod processado'!C251,'Cadastro de insumo'!E:E,0),2),""))</f>
        <v/>
      </c>
      <c r="E251" s="122" t="str">
        <f>IFERROR(INDEX('Cadastro de insumo'!$A$203:$K$1048576,MATCH('Ficha técnica - Prod processado'!C251,'Cadastro de insumo'!$E$203:$E$1048576,0),9),"")</f>
        <v/>
      </c>
      <c r="F251" s="124" t="str">
        <f>IFERROR(VLOOKUP(C251,'Cadastro de insumo'!E:K,7,0),"")</f>
        <v/>
      </c>
      <c r="G251" s="113"/>
      <c r="H251" s="113"/>
      <c r="I251" s="122">
        <f t="shared" si="14"/>
        <v>0</v>
      </c>
      <c r="J251" s="125">
        <f>IF(C251="",0,IF(E251="Pacote",VLOOKUP(C251,'Cadastro de insumo'!E:K,7,0)*G251,IF(OR(E251="kg",E251="L"),F251/1000*G251,F251*G251)))</f>
        <v>0</v>
      </c>
    </row>
    <row r="252" spans="2:18" outlineLevel="1" x14ac:dyDescent="0.25">
      <c r="B252" s="122" t="str">
        <f>IF(C252="","",F240)</f>
        <v/>
      </c>
      <c r="C252" s="123"/>
      <c r="D252" s="122" t="str">
        <f>IF(C252="","",IFERROR(INDEX('Cadastro de insumo'!A:K,MATCH('Ficha técnica - Prod processado'!C252,'Cadastro de insumo'!E:E,0),2),""))</f>
        <v/>
      </c>
      <c r="E252" s="122" t="str">
        <f>IFERROR(INDEX('Cadastro de insumo'!$A$203:$K$1048576,MATCH('Ficha técnica - Prod processado'!C252,'Cadastro de insumo'!$E$203:$E$1048576,0),9),"")</f>
        <v/>
      </c>
      <c r="F252" s="124" t="str">
        <f>IFERROR(VLOOKUP(C252,'Cadastro de insumo'!E:K,7,0),"")</f>
        <v/>
      </c>
      <c r="G252" s="113"/>
      <c r="H252" s="113"/>
      <c r="I252" s="122">
        <f t="shared" si="14"/>
        <v>0</v>
      </c>
      <c r="J252" s="125">
        <f>IF(C252="",0,IF(E252="Pacote",VLOOKUP(C252,'Cadastro de insumo'!E:K,7,0)*G252,IF(OR(E252="kg",E252="L"),F252/1000*G252,F252*G252)))</f>
        <v>0</v>
      </c>
    </row>
    <row r="253" spans="2:18" outlineLevel="1" x14ac:dyDescent="0.25">
      <c r="B253" s="122" t="str">
        <f>IF(C253="","",F240)</f>
        <v/>
      </c>
      <c r="C253" s="123"/>
      <c r="D253" s="122" t="str">
        <f>IF(C253="","",IFERROR(INDEX('Cadastro de insumo'!A:K,MATCH('Ficha técnica - Prod processado'!C253,'Cadastro de insumo'!E:E,0),2),""))</f>
        <v/>
      </c>
      <c r="E253" s="122" t="str">
        <f>IFERROR(INDEX('Cadastro de insumo'!$A$203:$K$1048576,MATCH('Ficha técnica - Prod processado'!C253,'Cadastro de insumo'!$E$203:$E$1048576,0),9),"")</f>
        <v/>
      </c>
      <c r="F253" s="124" t="str">
        <f>IFERROR(VLOOKUP(C253,'Cadastro de insumo'!E:K,7,0),"")</f>
        <v/>
      </c>
      <c r="G253" s="113"/>
      <c r="H253" s="113"/>
      <c r="I253" s="122">
        <f t="shared" si="14"/>
        <v>0</v>
      </c>
      <c r="J253" s="125">
        <f>IF(C253="",0,IF(E253="Pacote",VLOOKUP(C253,'Cadastro de insumo'!E:K,7,0)*G253,IF(OR(E253="kg",E253="L"),F253/1000*G253,F253*G253)))</f>
        <v>0</v>
      </c>
    </row>
    <row r="254" spans="2:18" outlineLevel="1" x14ac:dyDescent="0.25">
      <c r="B254" s="122" t="str">
        <f>IF(C254="","",F240)</f>
        <v/>
      </c>
      <c r="C254" s="123"/>
      <c r="D254" s="122" t="str">
        <f>IF(C254="","",IFERROR(INDEX('Cadastro de insumo'!A:K,MATCH('Ficha técnica - Prod processado'!C254,'Cadastro de insumo'!E:E,0),2),""))</f>
        <v/>
      </c>
      <c r="E254" s="122" t="str">
        <f>IFERROR(INDEX('Cadastro de insumo'!$A$203:$K$1048576,MATCH('Ficha técnica - Prod processado'!C254,'Cadastro de insumo'!$E$203:$E$1048576,0),9),"")</f>
        <v/>
      </c>
      <c r="F254" s="124" t="str">
        <f>IFERROR(VLOOKUP(C254,'Cadastro de insumo'!E:K,7,0),"")</f>
        <v/>
      </c>
      <c r="G254" s="113"/>
      <c r="H254" s="113"/>
      <c r="I254" s="122">
        <f t="shared" si="14"/>
        <v>0</v>
      </c>
      <c r="J254" s="125">
        <f>IF(C254="",0,IF(E254="Pacote",VLOOKUP(C254,'Cadastro de insumo'!E:K,7,0)*G254,IF(OR(E254="kg",E254="L"),F254/1000*G254,F254*G254)))</f>
        <v>0</v>
      </c>
    </row>
    <row r="255" spans="2:18" outlineLevel="1" x14ac:dyDescent="0.25">
      <c r="B255" s="122" t="str">
        <f>IF(C255="","",F240)</f>
        <v/>
      </c>
      <c r="C255" s="123"/>
      <c r="D255" s="122" t="str">
        <f>IF(C255="","",IFERROR(INDEX('Cadastro de insumo'!A:K,MATCH('Ficha técnica - Prod processado'!C255,'Cadastro de insumo'!E:E,0),2),""))</f>
        <v/>
      </c>
      <c r="E255" s="122" t="str">
        <f>IFERROR(INDEX('Cadastro de insumo'!$A$203:$K$1048576,MATCH('Ficha técnica - Prod processado'!C255,'Cadastro de insumo'!$E$203:$E$1048576,0),9),"")</f>
        <v/>
      </c>
      <c r="F255" s="124" t="str">
        <f>IFERROR(VLOOKUP(C255,'Cadastro de insumo'!E:K,7,0),"")</f>
        <v/>
      </c>
      <c r="G255" s="113"/>
      <c r="H255" s="113"/>
      <c r="I255" s="122">
        <f t="shared" si="14"/>
        <v>0</v>
      </c>
      <c r="J255" s="125">
        <f>IF(C255="",0,IF(E255="Pacote",VLOOKUP(C255,'Cadastro de insumo'!E:K,7,0)*G255,IF(OR(E255="kg",E255="L"),F255/1000*G255,F255*G255)))</f>
        <v>0</v>
      </c>
    </row>
    <row r="256" spans="2:18" outlineLevel="1" x14ac:dyDescent="0.25">
      <c r="B256" s="122" t="str">
        <f>IF(C256="","",F240)</f>
        <v/>
      </c>
      <c r="C256" s="123"/>
      <c r="D256" s="122" t="str">
        <f>IF(C256="","",IFERROR(INDEX('Cadastro de insumo'!A:K,MATCH('Ficha técnica - Prod processado'!C256,'Cadastro de insumo'!E:E,0),2),""))</f>
        <v/>
      </c>
      <c r="E256" s="122" t="str">
        <f>IFERROR(INDEX('Cadastro de insumo'!$A$203:$K$1048576,MATCH('Ficha técnica - Prod processado'!C256,'Cadastro de insumo'!$E$203:$E$1048576,0),9),"")</f>
        <v/>
      </c>
      <c r="F256" s="124" t="str">
        <f>IFERROR(VLOOKUP(C256,'Cadastro de insumo'!E:K,7,0),"")</f>
        <v/>
      </c>
      <c r="G256" s="113"/>
      <c r="H256" s="113"/>
      <c r="I256" s="122">
        <f t="shared" si="14"/>
        <v>0</v>
      </c>
      <c r="J256" s="125">
        <f>IF(C256="",0,IF(E256="Pacote",VLOOKUP(C256,'Cadastro de insumo'!E:K,7,0)*G256,IF(OR(E256="kg",E256="L"),F256/1000*G256,F256*G256)))</f>
        <v>0</v>
      </c>
    </row>
    <row r="257" spans="1:18" outlineLevel="1" x14ac:dyDescent="0.25">
      <c r="B257" s="122" t="str">
        <f>IF(C257="","",F240)</f>
        <v/>
      </c>
      <c r="C257" s="123"/>
      <c r="D257" s="122" t="str">
        <f>IF(C257="","",IFERROR(INDEX('Cadastro de insumo'!A:K,MATCH('Ficha técnica - Prod processado'!C257,'Cadastro de insumo'!E:E,0),2),""))</f>
        <v/>
      </c>
      <c r="E257" s="122" t="str">
        <f>IFERROR(INDEX('Cadastro de insumo'!$A$203:$K$1048576,MATCH('Ficha técnica - Prod processado'!C257,'Cadastro de insumo'!$E$203:$E$1048576,0),9),"")</f>
        <v/>
      </c>
      <c r="F257" s="124" t="str">
        <f>IFERROR(VLOOKUP(C257,'Cadastro de insumo'!E:K,7,0),"")</f>
        <v/>
      </c>
      <c r="G257" s="113"/>
      <c r="H257" s="113"/>
      <c r="I257" s="122">
        <f>IF(OR(G257="",H257=""),0,G257/H257)</f>
        <v>0</v>
      </c>
      <c r="J257" s="125">
        <f>IF(C257="",0,IF(E257="Pacote",VLOOKUP(C257,'Cadastro de insumo'!E:K,7,0)*G257,IF(OR(E257="kg",E257="L"),F257/1000*G257,F257*G257)))</f>
        <v>0</v>
      </c>
    </row>
    <row r="258" spans="1:18" x14ac:dyDescent="0.25">
      <c r="A258" s="33" t="str">
        <f>"Detalhes: "&amp;F240</f>
        <v xml:space="preserve">Detalhes: </v>
      </c>
      <c r="C258" s="126"/>
    </row>
    <row r="260" spans="1:18" ht="31.5" x14ac:dyDescent="0.25">
      <c r="E260" s="30" t="s">
        <v>21</v>
      </c>
      <c r="F260" s="76" t="s">
        <v>0</v>
      </c>
      <c r="G260" s="76" t="s">
        <v>19</v>
      </c>
      <c r="H260" s="77" t="s">
        <v>20</v>
      </c>
      <c r="I260" s="31" t="s">
        <v>22</v>
      </c>
      <c r="J260" s="31" t="s">
        <v>61</v>
      </c>
      <c r="M260" s="126"/>
    </row>
    <row r="261" spans="1:18" x14ac:dyDescent="0.25">
      <c r="E261" s="112">
        <f>E240+1</f>
        <v>13</v>
      </c>
      <c r="F261" s="113"/>
      <c r="G261" s="113"/>
      <c r="H261" s="114"/>
      <c r="I261" s="115">
        <f>SUM(J264:J278)</f>
        <v>0</v>
      </c>
      <c r="J261" s="116" t="str">
        <f>IF(H261="","",I261/H261)</f>
        <v/>
      </c>
      <c r="M261" s="126"/>
      <c r="R261" s="141"/>
    </row>
    <row r="262" spans="1:18" x14ac:dyDescent="0.25">
      <c r="B262" s="117"/>
      <c r="C262" s="118"/>
      <c r="D262" s="110"/>
      <c r="F262" s="118"/>
      <c r="G262" s="118"/>
      <c r="H262" s="119"/>
      <c r="I262" s="120"/>
      <c r="J262" s="121"/>
      <c r="M262" s="126"/>
      <c r="R262" s="141"/>
    </row>
    <row r="263" spans="1:18" ht="47.25" outlineLevel="1" x14ac:dyDescent="0.25">
      <c r="B263" s="31" t="s">
        <v>0</v>
      </c>
      <c r="C263" s="76" t="s">
        <v>13</v>
      </c>
      <c r="D263" s="31" t="s">
        <v>60</v>
      </c>
      <c r="E263" s="31" t="s">
        <v>14</v>
      </c>
      <c r="F263" s="77" t="s">
        <v>17</v>
      </c>
      <c r="G263" s="77" t="s">
        <v>56</v>
      </c>
      <c r="H263" s="77" t="s">
        <v>38</v>
      </c>
      <c r="I263" s="31" t="s">
        <v>16</v>
      </c>
      <c r="J263" s="30" t="s">
        <v>15</v>
      </c>
      <c r="M263" s="142"/>
    </row>
    <row r="264" spans="1:18" outlineLevel="1" x14ac:dyDescent="0.25">
      <c r="B264" s="122" t="str">
        <f>IF(C264="","",F261)</f>
        <v/>
      </c>
      <c r="C264" s="123"/>
      <c r="D264" s="122" t="str">
        <f>IF(C264="","",IFERROR(INDEX('Cadastro de insumo'!A:K,MATCH('Ficha técnica - Prod processado'!C264,'Cadastro de insumo'!E:E,0),2),""))</f>
        <v/>
      </c>
      <c r="E264" s="122" t="str">
        <f>IFERROR(INDEX('Cadastro de insumo'!$A$203:$K$1048576,MATCH('Ficha técnica - Prod processado'!C264,'Cadastro de insumo'!$E$203:$E$1048576,0),9),"")</f>
        <v/>
      </c>
      <c r="F264" s="124" t="str">
        <f>IFERROR(VLOOKUP(C264,'Cadastro de insumo'!E:K,7,0),"")</f>
        <v/>
      </c>
      <c r="G264" s="113"/>
      <c r="H264" s="113"/>
      <c r="I264" s="122">
        <f t="shared" ref="I264:I277" si="15">IF(OR(G264="",H264=""),0,G264/H264)</f>
        <v>0</v>
      </c>
      <c r="J264" s="125">
        <f>IF(C264="",0,IF(E264="Pacote",VLOOKUP(C264,'Cadastro de insumo'!E:K,7,0)*G264,IF(OR(E264="kg",E264="L"),F264/1000*G264,F264*G264)))</f>
        <v>0</v>
      </c>
    </row>
    <row r="265" spans="1:18" outlineLevel="1" x14ac:dyDescent="0.25">
      <c r="B265" s="122" t="str">
        <f>IF(C265="","",F261)</f>
        <v/>
      </c>
      <c r="C265" s="123"/>
      <c r="D265" s="122" t="str">
        <f>IF(C265="","",IFERROR(INDEX('Cadastro de insumo'!A:K,MATCH('Ficha técnica - Prod processado'!C265,'Cadastro de insumo'!E:E,0),2),""))</f>
        <v/>
      </c>
      <c r="E265" s="122" t="str">
        <f>IFERROR(INDEX('Cadastro de insumo'!$A$203:$K$1048576,MATCH('Ficha técnica - Prod processado'!C265,'Cadastro de insumo'!$E$203:$E$1048576,0),9),"")</f>
        <v/>
      </c>
      <c r="F265" s="124" t="str">
        <f>IFERROR(VLOOKUP(C265,'Cadastro de insumo'!E:K,7,0),"")</f>
        <v/>
      </c>
      <c r="G265" s="113"/>
      <c r="H265" s="113"/>
      <c r="I265" s="122">
        <f t="shared" si="15"/>
        <v>0</v>
      </c>
      <c r="J265" s="125">
        <f>IF(C265="",0,IF(E265="Pacote",VLOOKUP(C265,'Cadastro de insumo'!E:K,7,0)*G265,IF(OR(E265="kg",E265="L"),F265/1000*G265,F265*G265)))</f>
        <v>0</v>
      </c>
    </row>
    <row r="266" spans="1:18" outlineLevel="1" x14ac:dyDescent="0.25">
      <c r="B266" s="122" t="str">
        <f>IF(C266="","",F261)</f>
        <v/>
      </c>
      <c r="C266" s="123"/>
      <c r="D266" s="122" t="str">
        <f>IF(C266="","",IFERROR(INDEX('Cadastro de insumo'!A:K,MATCH('Ficha técnica - Prod processado'!C266,'Cadastro de insumo'!E:E,0),2),""))</f>
        <v/>
      </c>
      <c r="E266" s="122" t="str">
        <f>IFERROR(INDEX('Cadastro de insumo'!$A$203:$K$1048576,MATCH('Ficha técnica - Prod processado'!C266,'Cadastro de insumo'!$E$203:$E$1048576,0),9),"")</f>
        <v/>
      </c>
      <c r="F266" s="124" t="str">
        <f>IFERROR(VLOOKUP(C266,'Cadastro de insumo'!E:K,7,0),"")</f>
        <v/>
      </c>
      <c r="G266" s="113"/>
      <c r="H266" s="113"/>
      <c r="I266" s="122">
        <f t="shared" si="15"/>
        <v>0</v>
      </c>
      <c r="J266" s="125">
        <f>IF(C266="",0,IF(E266="Pacote",VLOOKUP(C266,'Cadastro de insumo'!E:K,7,0)*G266,IF(OR(E266="kg",E266="L"),F266/1000*G266,F266*G266)))</f>
        <v>0</v>
      </c>
    </row>
    <row r="267" spans="1:18" outlineLevel="1" x14ac:dyDescent="0.25">
      <c r="B267" s="122" t="str">
        <f>IF(C267="","",F261)</f>
        <v/>
      </c>
      <c r="C267" s="123"/>
      <c r="D267" s="122" t="str">
        <f>IF(C267="","",IFERROR(INDEX('Cadastro de insumo'!A:K,MATCH('Ficha técnica - Prod processado'!C267,'Cadastro de insumo'!E:E,0),2),""))</f>
        <v/>
      </c>
      <c r="E267" s="122" t="str">
        <f>IFERROR(INDEX('Cadastro de insumo'!$A$203:$K$1048576,MATCH('Ficha técnica - Prod processado'!C267,'Cadastro de insumo'!$E$203:$E$1048576,0),9),"")</f>
        <v/>
      </c>
      <c r="F267" s="124" t="str">
        <f>IFERROR(VLOOKUP(C267,'Cadastro de insumo'!E:K,7,0),"")</f>
        <v/>
      </c>
      <c r="G267" s="113"/>
      <c r="H267" s="113"/>
      <c r="I267" s="122">
        <f t="shared" si="15"/>
        <v>0</v>
      </c>
      <c r="J267" s="125">
        <f>IF(C267="",0,IF(E267="Pacote",VLOOKUP(C267,'Cadastro de insumo'!E:K,7,0)*G267,IF(OR(E267="kg",E267="L"),F267/1000*G267,F267*G267)))</f>
        <v>0</v>
      </c>
    </row>
    <row r="268" spans="1:18" outlineLevel="1" x14ac:dyDescent="0.25">
      <c r="B268" s="122" t="str">
        <f>IF(C268="","",F261)</f>
        <v/>
      </c>
      <c r="C268" s="123"/>
      <c r="D268" s="122" t="str">
        <f>IF(C268="","",IFERROR(INDEX('Cadastro de insumo'!A:K,MATCH('Ficha técnica - Prod processado'!C268,'Cadastro de insumo'!E:E,0),2),""))</f>
        <v/>
      </c>
      <c r="E268" s="122" t="str">
        <f>IFERROR(INDEX('Cadastro de insumo'!$A$203:$K$1048576,MATCH('Ficha técnica - Prod processado'!C268,'Cadastro de insumo'!$E$203:$E$1048576,0),9),"")</f>
        <v/>
      </c>
      <c r="F268" s="124" t="str">
        <f>IFERROR(VLOOKUP(C268,'Cadastro de insumo'!E:K,7,0),"")</f>
        <v/>
      </c>
      <c r="G268" s="113"/>
      <c r="H268" s="113"/>
      <c r="I268" s="122">
        <f t="shared" si="15"/>
        <v>0</v>
      </c>
      <c r="J268" s="125">
        <f>IF(C268="",0,IF(E268="Pacote",VLOOKUP(C268,'Cadastro de insumo'!E:K,7,0)*G268,IF(OR(E268="kg",E268="L"),F268/1000*G268,F268*G268)))</f>
        <v>0</v>
      </c>
    </row>
    <row r="269" spans="1:18" outlineLevel="1" x14ac:dyDescent="0.25">
      <c r="B269" s="122" t="str">
        <f>IF(C269="","",F261)</f>
        <v/>
      </c>
      <c r="C269" s="123"/>
      <c r="D269" s="122" t="str">
        <f>IF(C269="","",IFERROR(INDEX('Cadastro de insumo'!A:K,MATCH('Ficha técnica - Prod processado'!C269,'Cadastro de insumo'!E:E,0),2),""))</f>
        <v/>
      </c>
      <c r="E269" s="122" t="str">
        <f>IFERROR(INDEX('Cadastro de insumo'!$A$203:$K$1048576,MATCH('Ficha técnica - Prod processado'!C269,'Cadastro de insumo'!$E$203:$E$1048576,0),9),"")</f>
        <v/>
      </c>
      <c r="F269" s="124" t="str">
        <f>IFERROR(VLOOKUP(C269,'Cadastro de insumo'!E:K,7,0),"")</f>
        <v/>
      </c>
      <c r="G269" s="113"/>
      <c r="H269" s="113"/>
      <c r="I269" s="122">
        <f t="shared" si="15"/>
        <v>0</v>
      </c>
      <c r="J269" s="125">
        <f>IF(C269="",0,IF(E269="Pacote",VLOOKUP(C269,'Cadastro de insumo'!E:K,7,0)*G269,IF(OR(E269="kg",E269="L"),F269/1000*G269,F269*G269)))</f>
        <v>0</v>
      </c>
    </row>
    <row r="270" spans="1:18" outlineLevel="1" x14ac:dyDescent="0.25">
      <c r="B270" s="122" t="str">
        <f>IF(C270="","",F261)</f>
        <v/>
      </c>
      <c r="C270" s="123"/>
      <c r="D270" s="122" t="str">
        <f>IF(C270="","",IFERROR(INDEX('Cadastro de insumo'!A:K,MATCH('Ficha técnica - Prod processado'!C270,'Cadastro de insumo'!E:E,0),2),""))</f>
        <v/>
      </c>
      <c r="E270" s="122" t="str">
        <f>IFERROR(INDEX('Cadastro de insumo'!$A$203:$K$1048576,MATCH('Ficha técnica - Prod processado'!C270,'Cadastro de insumo'!$E$203:$E$1048576,0),9),"")</f>
        <v/>
      </c>
      <c r="F270" s="124" t="str">
        <f>IFERROR(VLOOKUP(C270,'Cadastro de insumo'!E:K,7,0),"")</f>
        <v/>
      </c>
      <c r="G270" s="113"/>
      <c r="H270" s="113"/>
      <c r="I270" s="122">
        <f t="shared" si="15"/>
        <v>0</v>
      </c>
      <c r="J270" s="125">
        <f>IF(C270="",0,IF(E270="Pacote",VLOOKUP(C270,'Cadastro de insumo'!E:K,7,0)*G270,IF(OR(E270="kg",E270="L"),F270/1000*G270,F270*G270)))</f>
        <v>0</v>
      </c>
    </row>
    <row r="271" spans="1:18" outlineLevel="1" x14ac:dyDescent="0.25">
      <c r="B271" s="122" t="str">
        <f>IF(C271="","",F261)</f>
        <v/>
      </c>
      <c r="C271" s="123"/>
      <c r="D271" s="122" t="str">
        <f>IF(C271="","",IFERROR(INDEX('Cadastro de insumo'!A:K,MATCH('Ficha técnica - Prod processado'!C271,'Cadastro de insumo'!E:E,0),2),""))</f>
        <v/>
      </c>
      <c r="E271" s="122" t="str">
        <f>IFERROR(INDEX('Cadastro de insumo'!$A$203:$K$1048576,MATCH('Ficha técnica - Prod processado'!C271,'Cadastro de insumo'!$E$203:$E$1048576,0),9),"")</f>
        <v/>
      </c>
      <c r="F271" s="124" t="str">
        <f>IFERROR(VLOOKUP(C271,'Cadastro de insumo'!E:K,7,0),"")</f>
        <v/>
      </c>
      <c r="G271" s="113"/>
      <c r="H271" s="113"/>
      <c r="I271" s="122">
        <f t="shared" si="15"/>
        <v>0</v>
      </c>
      <c r="J271" s="125">
        <f>IF(C271="",0,IF(E271="Pacote",VLOOKUP(C271,'Cadastro de insumo'!E:K,7,0)*G271,IF(OR(E271="kg",E271="L"),F271/1000*G271,F271*G271)))</f>
        <v>0</v>
      </c>
    </row>
    <row r="272" spans="1:18" outlineLevel="1" x14ac:dyDescent="0.25">
      <c r="B272" s="122" t="str">
        <f>IF(C272="","",F261)</f>
        <v/>
      </c>
      <c r="C272" s="123"/>
      <c r="D272" s="122" t="str">
        <f>IF(C272="","",IFERROR(INDEX('Cadastro de insumo'!A:K,MATCH('Ficha técnica - Prod processado'!C272,'Cadastro de insumo'!E:E,0),2),""))</f>
        <v/>
      </c>
      <c r="E272" s="122" t="str">
        <f>IFERROR(INDEX('Cadastro de insumo'!$A$203:$K$1048576,MATCH('Ficha técnica - Prod processado'!C272,'Cadastro de insumo'!$E$203:$E$1048576,0),9),"")</f>
        <v/>
      </c>
      <c r="F272" s="124" t="str">
        <f>IFERROR(VLOOKUP(C272,'Cadastro de insumo'!E:K,7,0),"")</f>
        <v/>
      </c>
      <c r="G272" s="113"/>
      <c r="H272" s="113"/>
      <c r="I272" s="122">
        <f t="shared" si="15"/>
        <v>0</v>
      </c>
      <c r="J272" s="125">
        <f>IF(C272="",0,IF(E272="Pacote",VLOOKUP(C272,'Cadastro de insumo'!E:K,7,0)*G272,IF(OR(E272="kg",E272="L"),F272/1000*G272,F272*G272)))</f>
        <v>0</v>
      </c>
    </row>
    <row r="273" spans="1:18" outlineLevel="1" x14ac:dyDescent="0.25">
      <c r="B273" s="122" t="str">
        <f>IF(C273="","",F261)</f>
        <v/>
      </c>
      <c r="C273" s="123"/>
      <c r="D273" s="122" t="str">
        <f>IF(C273="","",IFERROR(INDEX('Cadastro de insumo'!A:K,MATCH('Ficha técnica - Prod processado'!C273,'Cadastro de insumo'!E:E,0),2),""))</f>
        <v/>
      </c>
      <c r="E273" s="122" t="str">
        <f>IFERROR(INDEX('Cadastro de insumo'!$A$203:$K$1048576,MATCH('Ficha técnica - Prod processado'!C273,'Cadastro de insumo'!$E$203:$E$1048576,0),9),"")</f>
        <v/>
      </c>
      <c r="F273" s="124" t="str">
        <f>IFERROR(VLOOKUP(C273,'Cadastro de insumo'!E:K,7,0),"")</f>
        <v/>
      </c>
      <c r="G273" s="113"/>
      <c r="H273" s="113"/>
      <c r="I273" s="122">
        <f t="shared" si="15"/>
        <v>0</v>
      </c>
      <c r="J273" s="125">
        <f>IF(C273="",0,IF(E273="Pacote",VLOOKUP(C273,'Cadastro de insumo'!E:K,7,0)*G273,IF(OR(E273="kg",E273="L"),F273/1000*G273,F273*G273)))</f>
        <v>0</v>
      </c>
    </row>
    <row r="274" spans="1:18" outlineLevel="1" x14ac:dyDescent="0.25">
      <c r="B274" s="122" t="str">
        <f>IF(C274="","",F261)</f>
        <v/>
      </c>
      <c r="C274" s="123"/>
      <c r="D274" s="122" t="str">
        <f>IF(C274="","",IFERROR(INDEX('Cadastro de insumo'!A:K,MATCH('Ficha técnica - Prod processado'!C274,'Cadastro de insumo'!E:E,0),2),""))</f>
        <v/>
      </c>
      <c r="E274" s="122" t="str">
        <f>IFERROR(INDEX('Cadastro de insumo'!$A$203:$K$1048576,MATCH('Ficha técnica - Prod processado'!C274,'Cadastro de insumo'!$E$203:$E$1048576,0),9),"")</f>
        <v/>
      </c>
      <c r="F274" s="124" t="str">
        <f>IFERROR(VLOOKUP(C274,'Cadastro de insumo'!E:K,7,0),"")</f>
        <v/>
      </c>
      <c r="G274" s="113"/>
      <c r="H274" s="113"/>
      <c r="I274" s="122">
        <f t="shared" si="15"/>
        <v>0</v>
      </c>
      <c r="J274" s="125">
        <f>IF(C274="",0,IF(E274="Pacote",VLOOKUP(C274,'Cadastro de insumo'!E:K,7,0)*G274,IF(OR(E274="kg",E274="L"),F274/1000*G274,F274*G274)))</f>
        <v>0</v>
      </c>
    </row>
    <row r="275" spans="1:18" outlineLevel="1" x14ac:dyDescent="0.25">
      <c r="B275" s="122" t="str">
        <f>IF(C275="","",F261)</f>
        <v/>
      </c>
      <c r="C275" s="123"/>
      <c r="D275" s="122" t="str">
        <f>IF(C275="","",IFERROR(INDEX('Cadastro de insumo'!A:K,MATCH('Ficha técnica - Prod processado'!C275,'Cadastro de insumo'!E:E,0),2),""))</f>
        <v/>
      </c>
      <c r="E275" s="122" t="str">
        <f>IFERROR(INDEX('Cadastro de insumo'!$A$203:$K$1048576,MATCH('Ficha técnica - Prod processado'!C275,'Cadastro de insumo'!$E$203:$E$1048576,0),9),"")</f>
        <v/>
      </c>
      <c r="F275" s="124" t="str">
        <f>IFERROR(VLOOKUP(C275,'Cadastro de insumo'!E:K,7,0),"")</f>
        <v/>
      </c>
      <c r="G275" s="113"/>
      <c r="H275" s="113"/>
      <c r="I275" s="122">
        <f t="shared" si="15"/>
        <v>0</v>
      </c>
      <c r="J275" s="125">
        <f>IF(C275="",0,IF(E275="Pacote",VLOOKUP(C275,'Cadastro de insumo'!E:K,7,0)*G275,IF(OR(E275="kg",E275="L"),F275/1000*G275,F275*G275)))</f>
        <v>0</v>
      </c>
    </row>
    <row r="276" spans="1:18" outlineLevel="1" x14ac:dyDescent="0.25">
      <c r="B276" s="122" t="str">
        <f>IF(C276="","",F261)</f>
        <v/>
      </c>
      <c r="C276" s="123"/>
      <c r="D276" s="122" t="str">
        <f>IF(C276="","",IFERROR(INDEX('Cadastro de insumo'!A:K,MATCH('Ficha técnica - Prod processado'!C276,'Cadastro de insumo'!E:E,0),2),""))</f>
        <v/>
      </c>
      <c r="E276" s="122" t="str">
        <f>IFERROR(INDEX('Cadastro de insumo'!$A$203:$K$1048576,MATCH('Ficha técnica - Prod processado'!C276,'Cadastro de insumo'!$E$203:$E$1048576,0),9),"")</f>
        <v/>
      </c>
      <c r="F276" s="124" t="str">
        <f>IFERROR(VLOOKUP(C276,'Cadastro de insumo'!E:K,7,0),"")</f>
        <v/>
      </c>
      <c r="G276" s="113"/>
      <c r="H276" s="113"/>
      <c r="I276" s="122">
        <f t="shared" si="15"/>
        <v>0</v>
      </c>
      <c r="J276" s="125">
        <f>IF(C276="",0,IF(E276="Pacote",VLOOKUP(C276,'Cadastro de insumo'!E:K,7,0)*G276,IF(OR(E276="kg",E276="L"),F276/1000*G276,F276*G276)))</f>
        <v>0</v>
      </c>
    </row>
    <row r="277" spans="1:18" outlineLevel="1" x14ac:dyDescent="0.25">
      <c r="B277" s="122" t="str">
        <f>IF(C277="","",F261)</f>
        <v/>
      </c>
      <c r="C277" s="123"/>
      <c r="D277" s="122" t="str">
        <f>IF(C277="","",IFERROR(INDEX('Cadastro de insumo'!A:K,MATCH('Ficha técnica - Prod processado'!C277,'Cadastro de insumo'!E:E,0),2),""))</f>
        <v/>
      </c>
      <c r="E277" s="122" t="str">
        <f>IFERROR(INDEX('Cadastro de insumo'!$A$203:$K$1048576,MATCH('Ficha técnica - Prod processado'!C277,'Cadastro de insumo'!$E$203:$E$1048576,0),9),"")</f>
        <v/>
      </c>
      <c r="F277" s="124" t="str">
        <f>IFERROR(VLOOKUP(C277,'Cadastro de insumo'!E:K,7,0),"")</f>
        <v/>
      </c>
      <c r="G277" s="113"/>
      <c r="H277" s="113"/>
      <c r="I277" s="122">
        <f t="shared" si="15"/>
        <v>0</v>
      </c>
      <c r="J277" s="125">
        <f>IF(C277="",0,IF(E277="Pacote",VLOOKUP(C277,'Cadastro de insumo'!E:K,7,0)*G277,IF(OR(E277="kg",E277="L"),F277/1000*G277,F277*G277)))</f>
        <v>0</v>
      </c>
    </row>
    <row r="278" spans="1:18" outlineLevel="1" x14ac:dyDescent="0.25">
      <c r="B278" s="122" t="str">
        <f>IF(C278="","",F261)</f>
        <v/>
      </c>
      <c r="C278" s="123"/>
      <c r="D278" s="122" t="str">
        <f>IF(C278="","",IFERROR(INDEX('Cadastro de insumo'!A:K,MATCH('Ficha técnica - Prod processado'!C278,'Cadastro de insumo'!E:E,0),2),""))</f>
        <v/>
      </c>
      <c r="E278" s="122" t="str">
        <f>IFERROR(INDEX('Cadastro de insumo'!$A$203:$K$1048576,MATCH('Ficha técnica - Prod processado'!C278,'Cadastro de insumo'!$E$203:$E$1048576,0),9),"")</f>
        <v/>
      </c>
      <c r="F278" s="124" t="str">
        <f>IFERROR(VLOOKUP(C278,'Cadastro de insumo'!E:K,7,0),"")</f>
        <v/>
      </c>
      <c r="G278" s="113"/>
      <c r="H278" s="113"/>
      <c r="I278" s="122">
        <f>IF(OR(G278="",H278=""),0,G278/H278)</f>
        <v>0</v>
      </c>
      <c r="J278" s="125">
        <f>IF(C278="",0,IF(E278="Pacote",VLOOKUP(C278,'Cadastro de insumo'!E:K,7,0)*G278,IF(OR(E278="kg",E278="L"),F278/1000*G278,F278*G278)))</f>
        <v>0</v>
      </c>
    </row>
    <row r="279" spans="1:18" x14ac:dyDescent="0.25">
      <c r="A279" s="33" t="str">
        <f>"Detalhes: "&amp;F261</f>
        <v xml:space="preserve">Detalhes: </v>
      </c>
      <c r="C279" s="126"/>
    </row>
    <row r="281" spans="1:18" ht="31.5" x14ac:dyDescent="0.25">
      <c r="E281" s="30" t="s">
        <v>21</v>
      </c>
      <c r="F281" s="76" t="s">
        <v>0</v>
      </c>
      <c r="G281" s="76" t="s">
        <v>19</v>
      </c>
      <c r="H281" s="77" t="s">
        <v>20</v>
      </c>
      <c r="I281" s="31" t="s">
        <v>22</v>
      </c>
      <c r="J281" s="31" t="s">
        <v>61</v>
      </c>
      <c r="M281" s="126"/>
    </row>
    <row r="282" spans="1:18" x14ac:dyDescent="0.25">
      <c r="E282" s="112">
        <f>E261+1</f>
        <v>14</v>
      </c>
      <c r="F282" s="113"/>
      <c r="G282" s="113"/>
      <c r="H282" s="114"/>
      <c r="I282" s="115">
        <f>SUM(J285:J299)</f>
        <v>0</v>
      </c>
      <c r="J282" s="116" t="str">
        <f>IF(H282="","",I282/H282)</f>
        <v/>
      </c>
      <c r="M282" s="126"/>
      <c r="R282" s="141"/>
    </row>
    <row r="283" spans="1:18" x14ac:dyDescent="0.25">
      <c r="B283" s="117"/>
      <c r="C283" s="118"/>
      <c r="D283" s="110"/>
      <c r="F283" s="118"/>
      <c r="G283" s="118"/>
      <c r="H283" s="119"/>
      <c r="I283" s="120"/>
      <c r="J283" s="121"/>
      <c r="M283" s="126"/>
      <c r="R283" s="141"/>
    </row>
    <row r="284" spans="1:18" ht="47.25" outlineLevel="1" x14ac:dyDescent="0.25">
      <c r="B284" s="31" t="s">
        <v>0</v>
      </c>
      <c r="C284" s="76" t="s">
        <v>13</v>
      </c>
      <c r="D284" s="31" t="s">
        <v>60</v>
      </c>
      <c r="E284" s="31" t="s">
        <v>14</v>
      </c>
      <c r="F284" s="77" t="s">
        <v>17</v>
      </c>
      <c r="G284" s="77" t="s">
        <v>56</v>
      </c>
      <c r="H284" s="77" t="s">
        <v>38</v>
      </c>
      <c r="I284" s="31" t="s">
        <v>16</v>
      </c>
      <c r="J284" s="30" t="s">
        <v>15</v>
      </c>
      <c r="M284" s="142"/>
    </row>
    <row r="285" spans="1:18" outlineLevel="1" x14ac:dyDescent="0.25">
      <c r="B285" s="122" t="str">
        <f>IF(C285="","",F282)</f>
        <v/>
      </c>
      <c r="C285" s="123"/>
      <c r="D285" s="122" t="str">
        <f>IF(C285="","",IFERROR(INDEX('Cadastro de insumo'!A:K,MATCH('Ficha técnica - Prod processado'!C285,'Cadastro de insumo'!E:E,0),2),""))</f>
        <v/>
      </c>
      <c r="E285" s="122" t="str">
        <f>IFERROR(INDEX('Cadastro de insumo'!$A$203:$K$1048576,MATCH('Ficha técnica - Prod processado'!C285,'Cadastro de insumo'!$E$203:$E$1048576,0),9),"")</f>
        <v/>
      </c>
      <c r="F285" s="124" t="str">
        <f>IFERROR(VLOOKUP(C285,'Cadastro de insumo'!E:K,7,0),"")</f>
        <v/>
      </c>
      <c r="G285" s="113"/>
      <c r="H285" s="113"/>
      <c r="I285" s="122">
        <f t="shared" ref="I285:I298" si="16">IF(OR(G285="",H285=""),0,G285/H285)</f>
        <v>0</v>
      </c>
      <c r="J285" s="125">
        <f>IF(C285="",0,IF(E285="Pacote",VLOOKUP(C285,'Cadastro de insumo'!E:K,7,0)*G285,IF(OR(E285="kg",E285="L"),F285/1000*G285,F285*G285)))</f>
        <v>0</v>
      </c>
    </row>
    <row r="286" spans="1:18" outlineLevel="1" x14ac:dyDescent="0.25">
      <c r="B286" s="122" t="str">
        <f>IF(C286="","",F282)</f>
        <v/>
      </c>
      <c r="C286" s="123"/>
      <c r="D286" s="122" t="str">
        <f>IF(C286="","",IFERROR(INDEX('Cadastro de insumo'!A:K,MATCH('Ficha técnica - Prod processado'!C286,'Cadastro de insumo'!E:E,0),2),""))</f>
        <v/>
      </c>
      <c r="E286" s="122" t="str">
        <f>IFERROR(INDEX('Cadastro de insumo'!$A$203:$K$1048576,MATCH('Ficha técnica - Prod processado'!C286,'Cadastro de insumo'!$E$203:$E$1048576,0),9),"")</f>
        <v/>
      </c>
      <c r="F286" s="124" t="str">
        <f>IFERROR(VLOOKUP(C286,'Cadastro de insumo'!E:K,7,0),"")</f>
        <v/>
      </c>
      <c r="G286" s="113"/>
      <c r="H286" s="113"/>
      <c r="I286" s="122">
        <f t="shared" si="16"/>
        <v>0</v>
      </c>
      <c r="J286" s="125">
        <f>IF(C286="",0,IF(E286="Pacote",VLOOKUP(C286,'Cadastro de insumo'!E:K,7,0)*G286,IF(OR(E286="kg",E286="L"),F286/1000*G286,F286*G286)))</f>
        <v>0</v>
      </c>
    </row>
    <row r="287" spans="1:18" outlineLevel="1" x14ac:dyDescent="0.25">
      <c r="B287" s="122" t="str">
        <f>IF(C287="","",F282)</f>
        <v/>
      </c>
      <c r="C287" s="123"/>
      <c r="D287" s="122" t="str">
        <f>IF(C287="","",IFERROR(INDEX('Cadastro de insumo'!A:K,MATCH('Ficha técnica - Prod processado'!C287,'Cadastro de insumo'!E:E,0),2),""))</f>
        <v/>
      </c>
      <c r="E287" s="122" t="str">
        <f>IFERROR(INDEX('Cadastro de insumo'!$A$203:$K$1048576,MATCH('Ficha técnica - Prod processado'!C287,'Cadastro de insumo'!$E$203:$E$1048576,0),9),"")</f>
        <v/>
      </c>
      <c r="F287" s="124" t="str">
        <f>IFERROR(VLOOKUP(C287,'Cadastro de insumo'!E:K,7,0),"")</f>
        <v/>
      </c>
      <c r="G287" s="113"/>
      <c r="H287" s="113"/>
      <c r="I287" s="122">
        <f t="shared" si="16"/>
        <v>0</v>
      </c>
      <c r="J287" s="125">
        <f>IF(C287="",0,IF(E287="Pacote",VLOOKUP(C287,'Cadastro de insumo'!E:K,7,0)*G287,IF(OR(E287="kg",E287="L"),F287/1000*G287,F287*G287)))</f>
        <v>0</v>
      </c>
    </row>
    <row r="288" spans="1:18" outlineLevel="1" x14ac:dyDescent="0.25">
      <c r="B288" s="122" t="str">
        <f>IF(C288="","",F282)</f>
        <v/>
      </c>
      <c r="C288" s="123"/>
      <c r="D288" s="122" t="str">
        <f>IF(C288="","",IFERROR(INDEX('Cadastro de insumo'!A:K,MATCH('Ficha técnica - Prod processado'!C288,'Cadastro de insumo'!E:E,0),2),""))</f>
        <v/>
      </c>
      <c r="E288" s="122" t="str">
        <f>IFERROR(INDEX('Cadastro de insumo'!$A$203:$K$1048576,MATCH('Ficha técnica - Prod processado'!C288,'Cadastro de insumo'!$E$203:$E$1048576,0),9),"")</f>
        <v/>
      </c>
      <c r="F288" s="124" t="str">
        <f>IFERROR(VLOOKUP(C288,'Cadastro de insumo'!E:K,7,0),"")</f>
        <v/>
      </c>
      <c r="G288" s="113"/>
      <c r="H288" s="113"/>
      <c r="I288" s="122">
        <f t="shared" si="16"/>
        <v>0</v>
      </c>
      <c r="J288" s="125">
        <f>IF(C288="",0,IF(E288="Pacote",VLOOKUP(C288,'Cadastro de insumo'!E:K,7,0)*G288,IF(OR(E288="kg",E288="L"),F288/1000*G288,F288*G288)))</f>
        <v>0</v>
      </c>
    </row>
    <row r="289" spans="1:18" outlineLevel="1" x14ac:dyDescent="0.25">
      <c r="B289" s="122" t="str">
        <f>IF(C289="","",F282)</f>
        <v/>
      </c>
      <c r="C289" s="123"/>
      <c r="D289" s="122" t="str">
        <f>IF(C289="","",IFERROR(INDEX('Cadastro de insumo'!A:K,MATCH('Ficha técnica - Prod processado'!C289,'Cadastro de insumo'!E:E,0),2),""))</f>
        <v/>
      </c>
      <c r="E289" s="122" t="str">
        <f>IFERROR(INDEX('Cadastro de insumo'!$A$203:$K$1048576,MATCH('Ficha técnica - Prod processado'!C289,'Cadastro de insumo'!$E$203:$E$1048576,0),9),"")</f>
        <v/>
      </c>
      <c r="F289" s="124" t="str">
        <f>IFERROR(VLOOKUP(C289,'Cadastro de insumo'!E:K,7,0),"")</f>
        <v/>
      </c>
      <c r="G289" s="113"/>
      <c r="H289" s="113"/>
      <c r="I289" s="122">
        <f t="shared" si="16"/>
        <v>0</v>
      </c>
      <c r="J289" s="125">
        <f>IF(C289="",0,IF(E289="Pacote",VLOOKUP(C289,'Cadastro de insumo'!E:K,7,0)*G289,IF(OR(E289="kg",E289="L"),F289/1000*G289,F289*G289)))</f>
        <v>0</v>
      </c>
    </row>
    <row r="290" spans="1:18" outlineLevel="1" x14ac:dyDescent="0.25">
      <c r="B290" s="122" t="str">
        <f>IF(C290="","",F282)</f>
        <v/>
      </c>
      <c r="C290" s="123"/>
      <c r="D290" s="122" t="str">
        <f>IF(C290="","",IFERROR(INDEX('Cadastro de insumo'!A:K,MATCH('Ficha técnica - Prod processado'!C290,'Cadastro de insumo'!E:E,0),2),""))</f>
        <v/>
      </c>
      <c r="E290" s="122" t="str">
        <f>IFERROR(INDEX('Cadastro de insumo'!$A$203:$K$1048576,MATCH('Ficha técnica - Prod processado'!C290,'Cadastro de insumo'!$E$203:$E$1048576,0),9),"")</f>
        <v/>
      </c>
      <c r="F290" s="124" t="str">
        <f>IFERROR(VLOOKUP(C290,'Cadastro de insumo'!E:K,7,0),"")</f>
        <v/>
      </c>
      <c r="G290" s="113"/>
      <c r="H290" s="113"/>
      <c r="I290" s="122">
        <f t="shared" si="16"/>
        <v>0</v>
      </c>
      <c r="J290" s="125">
        <f>IF(C290="",0,IF(E290="Pacote",VLOOKUP(C290,'Cadastro de insumo'!E:K,7,0)*G290,IF(OR(E290="kg",E290="L"),F290/1000*G290,F290*G290)))</f>
        <v>0</v>
      </c>
    </row>
    <row r="291" spans="1:18" outlineLevel="1" x14ac:dyDescent="0.25">
      <c r="B291" s="122" t="str">
        <f>IF(C291="","",F282)</f>
        <v/>
      </c>
      <c r="C291" s="123"/>
      <c r="D291" s="122" t="str">
        <f>IF(C291="","",IFERROR(INDEX('Cadastro de insumo'!A:K,MATCH('Ficha técnica - Prod processado'!C291,'Cadastro de insumo'!E:E,0),2),""))</f>
        <v/>
      </c>
      <c r="E291" s="122" t="str">
        <f>IFERROR(INDEX('Cadastro de insumo'!$A$203:$K$1048576,MATCH('Ficha técnica - Prod processado'!C291,'Cadastro de insumo'!$E$203:$E$1048576,0),9),"")</f>
        <v/>
      </c>
      <c r="F291" s="124" t="str">
        <f>IFERROR(VLOOKUP(C291,'Cadastro de insumo'!E:K,7,0),"")</f>
        <v/>
      </c>
      <c r="G291" s="113"/>
      <c r="H291" s="113"/>
      <c r="I291" s="122">
        <f t="shared" si="16"/>
        <v>0</v>
      </c>
      <c r="J291" s="125">
        <f>IF(C291="",0,IF(E291="Pacote",VLOOKUP(C291,'Cadastro de insumo'!E:K,7,0)*G291,IF(OR(E291="kg",E291="L"),F291/1000*G291,F291*G291)))</f>
        <v>0</v>
      </c>
    </row>
    <row r="292" spans="1:18" outlineLevel="1" x14ac:dyDescent="0.25">
      <c r="B292" s="122" t="str">
        <f>IF(C292="","",F282)</f>
        <v/>
      </c>
      <c r="C292" s="123"/>
      <c r="D292" s="122" t="str">
        <f>IF(C292="","",IFERROR(INDEX('Cadastro de insumo'!A:K,MATCH('Ficha técnica - Prod processado'!C292,'Cadastro de insumo'!E:E,0),2),""))</f>
        <v/>
      </c>
      <c r="E292" s="122" t="str">
        <f>IFERROR(INDEX('Cadastro de insumo'!$A$203:$K$1048576,MATCH('Ficha técnica - Prod processado'!C292,'Cadastro de insumo'!$E$203:$E$1048576,0),9),"")</f>
        <v/>
      </c>
      <c r="F292" s="124" t="str">
        <f>IFERROR(VLOOKUP(C292,'Cadastro de insumo'!E:K,7,0),"")</f>
        <v/>
      </c>
      <c r="G292" s="113"/>
      <c r="H292" s="113"/>
      <c r="I292" s="122">
        <f t="shared" si="16"/>
        <v>0</v>
      </c>
      <c r="J292" s="125">
        <f>IF(C292="",0,IF(E292="Pacote",VLOOKUP(C292,'Cadastro de insumo'!E:K,7,0)*G292,IF(OR(E292="kg",E292="L"),F292/1000*G292,F292*G292)))</f>
        <v>0</v>
      </c>
    </row>
    <row r="293" spans="1:18" outlineLevel="1" x14ac:dyDescent="0.25">
      <c r="B293" s="122" t="str">
        <f>IF(C293="","",F282)</f>
        <v/>
      </c>
      <c r="C293" s="123"/>
      <c r="D293" s="122" t="str">
        <f>IF(C293="","",IFERROR(INDEX('Cadastro de insumo'!A:K,MATCH('Ficha técnica - Prod processado'!C293,'Cadastro de insumo'!E:E,0),2),""))</f>
        <v/>
      </c>
      <c r="E293" s="122" t="str">
        <f>IFERROR(INDEX('Cadastro de insumo'!$A$203:$K$1048576,MATCH('Ficha técnica - Prod processado'!C293,'Cadastro de insumo'!$E$203:$E$1048576,0),9),"")</f>
        <v/>
      </c>
      <c r="F293" s="124" t="str">
        <f>IFERROR(VLOOKUP(C293,'Cadastro de insumo'!E:K,7,0),"")</f>
        <v/>
      </c>
      <c r="G293" s="113"/>
      <c r="H293" s="113"/>
      <c r="I293" s="122">
        <f t="shared" si="16"/>
        <v>0</v>
      </c>
      <c r="J293" s="125">
        <f>IF(C293="",0,IF(E293="Pacote",VLOOKUP(C293,'Cadastro de insumo'!E:K,7,0)*G293,IF(OR(E293="kg",E293="L"),F293/1000*G293,F293*G293)))</f>
        <v>0</v>
      </c>
    </row>
    <row r="294" spans="1:18" outlineLevel="1" x14ac:dyDescent="0.25">
      <c r="B294" s="122" t="str">
        <f>IF(C294="","",F282)</f>
        <v/>
      </c>
      <c r="C294" s="123"/>
      <c r="D294" s="122" t="str">
        <f>IF(C294="","",IFERROR(INDEX('Cadastro de insumo'!A:K,MATCH('Ficha técnica - Prod processado'!C294,'Cadastro de insumo'!E:E,0),2),""))</f>
        <v/>
      </c>
      <c r="E294" s="122" t="str">
        <f>IFERROR(INDEX('Cadastro de insumo'!$A$203:$K$1048576,MATCH('Ficha técnica - Prod processado'!C294,'Cadastro de insumo'!$E$203:$E$1048576,0),9),"")</f>
        <v/>
      </c>
      <c r="F294" s="124" t="str">
        <f>IFERROR(VLOOKUP(C294,'Cadastro de insumo'!E:K,7,0),"")</f>
        <v/>
      </c>
      <c r="G294" s="113"/>
      <c r="H294" s="113"/>
      <c r="I294" s="122">
        <f t="shared" si="16"/>
        <v>0</v>
      </c>
      <c r="J294" s="125">
        <f>IF(C294="",0,IF(E294="Pacote",VLOOKUP(C294,'Cadastro de insumo'!E:K,7,0)*G294,IF(OR(E294="kg",E294="L"),F294/1000*G294,F294*G294)))</f>
        <v>0</v>
      </c>
    </row>
    <row r="295" spans="1:18" outlineLevel="1" x14ac:dyDescent="0.25">
      <c r="B295" s="122" t="str">
        <f>IF(C295="","",F282)</f>
        <v/>
      </c>
      <c r="C295" s="123"/>
      <c r="D295" s="122" t="str">
        <f>IF(C295="","",IFERROR(INDEX('Cadastro de insumo'!A:K,MATCH('Ficha técnica - Prod processado'!C295,'Cadastro de insumo'!E:E,0),2),""))</f>
        <v/>
      </c>
      <c r="E295" s="122" t="str">
        <f>IFERROR(INDEX('Cadastro de insumo'!$A$203:$K$1048576,MATCH('Ficha técnica - Prod processado'!C295,'Cadastro de insumo'!$E$203:$E$1048576,0),9),"")</f>
        <v/>
      </c>
      <c r="F295" s="124" t="str">
        <f>IFERROR(VLOOKUP(C295,'Cadastro de insumo'!E:K,7,0),"")</f>
        <v/>
      </c>
      <c r="G295" s="113"/>
      <c r="H295" s="113"/>
      <c r="I295" s="122">
        <f t="shared" si="16"/>
        <v>0</v>
      </c>
      <c r="J295" s="125">
        <f>IF(C295="",0,IF(E295="Pacote",VLOOKUP(C295,'Cadastro de insumo'!E:K,7,0)*G295,IF(OR(E295="kg",E295="L"),F295/1000*G295,F295*G295)))</f>
        <v>0</v>
      </c>
    </row>
    <row r="296" spans="1:18" outlineLevel="1" x14ac:dyDescent="0.25">
      <c r="B296" s="122" t="str">
        <f>IF(C296="","",F282)</f>
        <v/>
      </c>
      <c r="C296" s="123"/>
      <c r="D296" s="122" t="str">
        <f>IF(C296="","",IFERROR(INDEX('Cadastro de insumo'!A:K,MATCH('Ficha técnica - Prod processado'!C296,'Cadastro de insumo'!E:E,0),2),""))</f>
        <v/>
      </c>
      <c r="E296" s="122" t="str">
        <f>IFERROR(INDEX('Cadastro de insumo'!$A$203:$K$1048576,MATCH('Ficha técnica - Prod processado'!C296,'Cadastro de insumo'!$E$203:$E$1048576,0),9),"")</f>
        <v/>
      </c>
      <c r="F296" s="124" t="str">
        <f>IFERROR(VLOOKUP(C296,'Cadastro de insumo'!E:K,7,0),"")</f>
        <v/>
      </c>
      <c r="G296" s="113"/>
      <c r="H296" s="113"/>
      <c r="I296" s="122">
        <f t="shared" si="16"/>
        <v>0</v>
      </c>
      <c r="J296" s="125">
        <f>IF(C296="",0,IF(E296="Pacote",VLOOKUP(C296,'Cadastro de insumo'!E:K,7,0)*G296,IF(OR(E296="kg",E296="L"),F296/1000*G296,F296*G296)))</f>
        <v>0</v>
      </c>
    </row>
    <row r="297" spans="1:18" outlineLevel="1" x14ac:dyDescent="0.25">
      <c r="B297" s="122" t="str">
        <f>IF(C297="","",F282)</f>
        <v/>
      </c>
      <c r="C297" s="123"/>
      <c r="D297" s="122" t="str">
        <f>IF(C297="","",IFERROR(INDEX('Cadastro de insumo'!A:K,MATCH('Ficha técnica - Prod processado'!C297,'Cadastro de insumo'!E:E,0),2),""))</f>
        <v/>
      </c>
      <c r="E297" s="122" t="str">
        <f>IFERROR(INDEX('Cadastro de insumo'!$A$203:$K$1048576,MATCH('Ficha técnica - Prod processado'!C297,'Cadastro de insumo'!$E$203:$E$1048576,0),9),"")</f>
        <v/>
      </c>
      <c r="F297" s="124" t="str">
        <f>IFERROR(VLOOKUP(C297,'Cadastro de insumo'!E:K,7,0),"")</f>
        <v/>
      </c>
      <c r="G297" s="113"/>
      <c r="H297" s="113"/>
      <c r="I297" s="122">
        <f t="shared" si="16"/>
        <v>0</v>
      </c>
      <c r="J297" s="125">
        <f>IF(C297="",0,IF(E297="Pacote",VLOOKUP(C297,'Cadastro de insumo'!E:K,7,0)*G297,IF(OR(E297="kg",E297="L"),F297/1000*G297,F297*G297)))</f>
        <v>0</v>
      </c>
    </row>
    <row r="298" spans="1:18" outlineLevel="1" x14ac:dyDescent="0.25">
      <c r="B298" s="122" t="str">
        <f>IF(C298="","",F282)</f>
        <v/>
      </c>
      <c r="C298" s="123"/>
      <c r="D298" s="122" t="str">
        <f>IF(C298="","",IFERROR(INDEX('Cadastro de insumo'!A:K,MATCH('Ficha técnica - Prod processado'!C298,'Cadastro de insumo'!E:E,0),2),""))</f>
        <v/>
      </c>
      <c r="E298" s="122" t="str">
        <f>IFERROR(INDEX('Cadastro de insumo'!$A$203:$K$1048576,MATCH('Ficha técnica - Prod processado'!C298,'Cadastro de insumo'!$E$203:$E$1048576,0),9),"")</f>
        <v/>
      </c>
      <c r="F298" s="124" t="str">
        <f>IFERROR(VLOOKUP(C298,'Cadastro de insumo'!E:K,7,0),"")</f>
        <v/>
      </c>
      <c r="G298" s="113"/>
      <c r="H298" s="113"/>
      <c r="I298" s="122">
        <f t="shared" si="16"/>
        <v>0</v>
      </c>
      <c r="J298" s="125">
        <f>IF(C298="",0,IF(E298="Pacote",VLOOKUP(C298,'Cadastro de insumo'!E:K,7,0)*G298,IF(OR(E298="kg",E298="L"),F298/1000*G298,F298*G298)))</f>
        <v>0</v>
      </c>
    </row>
    <row r="299" spans="1:18" outlineLevel="1" x14ac:dyDescent="0.25">
      <c r="B299" s="122" t="str">
        <f>IF(C299="","",F282)</f>
        <v/>
      </c>
      <c r="C299" s="123"/>
      <c r="D299" s="122" t="str">
        <f>IF(C299="","",IFERROR(INDEX('Cadastro de insumo'!A:K,MATCH('Ficha técnica - Prod processado'!C299,'Cadastro de insumo'!E:E,0),2),""))</f>
        <v/>
      </c>
      <c r="E299" s="122" t="str">
        <f>IFERROR(INDEX('Cadastro de insumo'!$A$203:$K$1048576,MATCH('Ficha técnica - Prod processado'!C299,'Cadastro de insumo'!$E$203:$E$1048576,0),9),"")</f>
        <v/>
      </c>
      <c r="F299" s="124" t="str">
        <f>IFERROR(VLOOKUP(C299,'Cadastro de insumo'!E:K,7,0),"")</f>
        <v/>
      </c>
      <c r="G299" s="113"/>
      <c r="H299" s="113"/>
      <c r="I299" s="122">
        <f>IF(OR(G299="",H299=""),0,G299/H299)</f>
        <v>0</v>
      </c>
      <c r="J299" s="125">
        <f>IF(C299="",0,IF(E299="Pacote",VLOOKUP(C299,'Cadastro de insumo'!E:K,7,0)*G299,IF(OR(E299="kg",E299="L"),F299/1000*G299,F299*G299)))</f>
        <v>0</v>
      </c>
    </row>
    <row r="300" spans="1:18" x14ac:dyDescent="0.25">
      <c r="A300" s="33" t="str">
        <f>"Detalhes: "&amp;F282</f>
        <v xml:space="preserve">Detalhes: </v>
      </c>
      <c r="C300" s="126"/>
    </row>
    <row r="302" spans="1:18" ht="31.5" x14ac:dyDescent="0.25">
      <c r="E302" s="30" t="s">
        <v>21</v>
      </c>
      <c r="F302" s="76" t="s">
        <v>0</v>
      </c>
      <c r="G302" s="76" t="s">
        <v>19</v>
      </c>
      <c r="H302" s="77" t="s">
        <v>20</v>
      </c>
      <c r="I302" s="31" t="s">
        <v>22</v>
      </c>
      <c r="J302" s="31" t="s">
        <v>61</v>
      </c>
      <c r="M302" s="126"/>
    </row>
    <row r="303" spans="1:18" x14ac:dyDescent="0.25">
      <c r="E303" s="112">
        <f>E282+1</f>
        <v>15</v>
      </c>
      <c r="F303" s="113"/>
      <c r="G303" s="113"/>
      <c r="H303" s="114"/>
      <c r="I303" s="115">
        <f>SUM(J306:J320)</f>
        <v>0</v>
      </c>
      <c r="J303" s="116" t="str">
        <f>IF(H303="","",I303/H303)</f>
        <v/>
      </c>
      <c r="M303" s="126"/>
      <c r="R303" s="141"/>
    </row>
    <row r="304" spans="1:18" x14ac:dyDescent="0.25">
      <c r="B304" s="117"/>
      <c r="C304" s="118"/>
      <c r="D304" s="110"/>
      <c r="F304" s="118"/>
      <c r="G304" s="118"/>
      <c r="H304" s="119"/>
      <c r="I304" s="120"/>
      <c r="J304" s="121"/>
      <c r="M304" s="126"/>
      <c r="R304" s="141"/>
    </row>
    <row r="305" spans="2:13" ht="47.25" outlineLevel="1" x14ac:dyDescent="0.25">
      <c r="B305" s="31" t="s">
        <v>0</v>
      </c>
      <c r="C305" s="76" t="s">
        <v>13</v>
      </c>
      <c r="D305" s="31" t="s">
        <v>60</v>
      </c>
      <c r="E305" s="31" t="s">
        <v>14</v>
      </c>
      <c r="F305" s="77" t="s">
        <v>17</v>
      </c>
      <c r="G305" s="77" t="s">
        <v>56</v>
      </c>
      <c r="H305" s="77" t="s">
        <v>38</v>
      </c>
      <c r="I305" s="31" t="s">
        <v>16</v>
      </c>
      <c r="J305" s="30" t="s">
        <v>15</v>
      </c>
      <c r="M305" s="142"/>
    </row>
    <row r="306" spans="2:13" outlineLevel="1" x14ac:dyDescent="0.25">
      <c r="B306" s="122" t="str">
        <f>IF(C306="","",F303)</f>
        <v/>
      </c>
      <c r="C306" s="123"/>
      <c r="D306" s="122" t="str">
        <f>IF(C306="","",IFERROR(INDEX('Cadastro de insumo'!A:K,MATCH('Ficha técnica - Prod processado'!C306,'Cadastro de insumo'!E:E,0),2),""))</f>
        <v/>
      </c>
      <c r="E306" s="122" t="str">
        <f>IFERROR(INDEX('Cadastro de insumo'!$A$203:$K$1048576,MATCH('Ficha técnica - Prod processado'!C306,'Cadastro de insumo'!$E$203:$E$1048576,0),9),"")</f>
        <v/>
      </c>
      <c r="F306" s="124" t="str">
        <f>IFERROR(VLOOKUP(C306,'Cadastro de insumo'!E:K,7,0),"")</f>
        <v/>
      </c>
      <c r="G306" s="113"/>
      <c r="H306" s="113"/>
      <c r="I306" s="122">
        <f t="shared" ref="I306:I319" si="17">IF(OR(G306="",H306=""),0,G306/H306)</f>
        <v>0</v>
      </c>
      <c r="J306" s="125">
        <f>IF(C306="",0,IF(E306="Pacote",VLOOKUP(C306,'Cadastro de insumo'!E:K,7,0)*G306,IF(OR(E306="kg",E306="L"),F306/1000*G306,F306*G306)))</f>
        <v>0</v>
      </c>
    </row>
    <row r="307" spans="2:13" outlineLevel="1" x14ac:dyDescent="0.25">
      <c r="B307" s="122" t="str">
        <f>IF(C307="","",F303)</f>
        <v/>
      </c>
      <c r="C307" s="123"/>
      <c r="D307" s="122" t="str">
        <f>IF(C307="","",IFERROR(INDEX('Cadastro de insumo'!A:K,MATCH('Ficha técnica - Prod processado'!C307,'Cadastro de insumo'!E:E,0),2),""))</f>
        <v/>
      </c>
      <c r="E307" s="122" t="str">
        <f>IFERROR(INDEX('Cadastro de insumo'!$A$203:$K$1048576,MATCH('Ficha técnica - Prod processado'!C307,'Cadastro de insumo'!$E$203:$E$1048576,0),9),"")</f>
        <v/>
      </c>
      <c r="F307" s="124" t="str">
        <f>IFERROR(VLOOKUP(C307,'Cadastro de insumo'!E:K,7,0),"")</f>
        <v/>
      </c>
      <c r="G307" s="113"/>
      <c r="H307" s="113"/>
      <c r="I307" s="122">
        <f t="shared" si="17"/>
        <v>0</v>
      </c>
      <c r="J307" s="125">
        <f>IF(C307="",0,IF(E307="Pacote",VLOOKUP(C307,'Cadastro de insumo'!E:K,7,0)*G307,IF(OR(E307="kg",E307="L"),F307/1000*G307,F307*G307)))</f>
        <v>0</v>
      </c>
    </row>
    <row r="308" spans="2:13" outlineLevel="1" x14ac:dyDescent="0.25">
      <c r="B308" s="122" t="str">
        <f>IF(C308="","",F303)</f>
        <v/>
      </c>
      <c r="C308" s="123"/>
      <c r="D308" s="122" t="str">
        <f>IF(C308="","",IFERROR(INDEX('Cadastro de insumo'!A:K,MATCH('Ficha técnica - Prod processado'!C308,'Cadastro de insumo'!E:E,0),2),""))</f>
        <v/>
      </c>
      <c r="E308" s="122" t="str">
        <f>IFERROR(INDEX('Cadastro de insumo'!$A$203:$K$1048576,MATCH('Ficha técnica - Prod processado'!C308,'Cadastro de insumo'!$E$203:$E$1048576,0),9),"")</f>
        <v/>
      </c>
      <c r="F308" s="124" t="str">
        <f>IFERROR(VLOOKUP(C308,'Cadastro de insumo'!E:K,7,0),"")</f>
        <v/>
      </c>
      <c r="G308" s="113"/>
      <c r="H308" s="113"/>
      <c r="I308" s="122">
        <f t="shared" si="17"/>
        <v>0</v>
      </c>
      <c r="J308" s="125">
        <f>IF(C308="",0,IF(E308="Pacote",VLOOKUP(C308,'Cadastro de insumo'!E:K,7,0)*G308,IF(OR(E308="kg",E308="L"),F308/1000*G308,F308*G308)))</f>
        <v>0</v>
      </c>
    </row>
    <row r="309" spans="2:13" outlineLevel="1" x14ac:dyDescent="0.25">
      <c r="B309" s="122" t="str">
        <f>IF(C309="","",F303)</f>
        <v/>
      </c>
      <c r="C309" s="123"/>
      <c r="D309" s="122" t="str">
        <f>IF(C309="","",IFERROR(INDEX('Cadastro de insumo'!A:K,MATCH('Ficha técnica - Prod processado'!C309,'Cadastro de insumo'!E:E,0),2),""))</f>
        <v/>
      </c>
      <c r="E309" s="122" t="str">
        <f>IFERROR(INDEX('Cadastro de insumo'!$A$203:$K$1048576,MATCH('Ficha técnica - Prod processado'!C309,'Cadastro de insumo'!$E$203:$E$1048576,0),9),"")</f>
        <v/>
      </c>
      <c r="F309" s="124" t="str">
        <f>IFERROR(VLOOKUP(C309,'Cadastro de insumo'!E:K,7,0),"")</f>
        <v/>
      </c>
      <c r="G309" s="113"/>
      <c r="H309" s="113"/>
      <c r="I309" s="122">
        <f t="shared" si="17"/>
        <v>0</v>
      </c>
      <c r="J309" s="125">
        <f>IF(C309="",0,IF(E309="Pacote",VLOOKUP(C309,'Cadastro de insumo'!E:K,7,0)*G309,IF(OR(E309="kg",E309="L"),F309/1000*G309,F309*G309)))</f>
        <v>0</v>
      </c>
    </row>
    <row r="310" spans="2:13" outlineLevel="1" x14ac:dyDescent="0.25">
      <c r="B310" s="122" t="str">
        <f>IF(C310="","",F303)</f>
        <v/>
      </c>
      <c r="C310" s="123"/>
      <c r="D310" s="122" t="str">
        <f>IF(C310="","",IFERROR(INDEX('Cadastro de insumo'!A:K,MATCH('Ficha técnica - Prod processado'!C310,'Cadastro de insumo'!E:E,0),2),""))</f>
        <v/>
      </c>
      <c r="E310" s="122" t="str">
        <f>IFERROR(INDEX('Cadastro de insumo'!$A$203:$K$1048576,MATCH('Ficha técnica - Prod processado'!C310,'Cadastro de insumo'!$E$203:$E$1048576,0),9),"")</f>
        <v/>
      </c>
      <c r="F310" s="124" t="str">
        <f>IFERROR(VLOOKUP(C310,'Cadastro de insumo'!E:K,7,0),"")</f>
        <v/>
      </c>
      <c r="G310" s="113"/>
      <c r="H310" s="113"/>
      <c r="I310" s="122">
        <f t="shared" si="17"/>
        <v>0</v>
      </c>
      <c r="J310" s="125">
        <f>IF(C310="",0,IF(E310="Pacote",VLOOKUP(C310,'Cadastro de insumo'!E:K,7,0)*G310,IF(OR(E310="kg",E310="L"),F310/1000*G310,F310*G310)))</f>
        <v>0</v>
      </c>
    </row>
    <row r="311" spans="2:13" outlineLevel="1" x14ac:dyDescent="0.25">
      <c r="B311" s="122" t="str">
        <f>IF(C311="","",F303)</f>
        <v/>
      </c>
      <c r="C311" s="123"/>
      <c r="D311" s="122" t="str">
        <f>IF(C311="","",IFERROR(INDEX('Cadastro de insumo'!A:K,MATCH('Ficha técnica - Prod processado'!C311,'Cadastro de insumo'!E:E,0),2),""))</f>
        <v/>
      </c>
      <c r="E311" s="122" t="str">
        <f>IFERROR(INDEX('Cadastro de insumo'!$A$203:$K$1048576,MATCH('Ficha técnica - Prod processado'!C311,'Cadastro de insumo'!$E$203:$E$1048576,0),9),"")</f>
        <v/>
      </c>
      <c r="F311" s="124" t="str">
        <f>IFERROR(VLOOKUP(C311,'Cadastro de insumo'!E:K,7,0),"")</f>
        <v/>
      </c>
      <c r="G311" s="113"/>
      <c r="H311" s="113"/>
      <c r="I311" s="122">
        <f t="shared" si="17"/>
        <v>0</v>
      </c>
      <c r="J311" s="125">
        <f>IF(C311="",0,IF(E311="Pacote",VLOOKUP(C311,'Cadastro de insumo'!E:K,7,0)*G311,IF(OR(E311="kg",E311="L"),F311/1000*G311,F311*G311)))</f>
        <v>0</v>
      </c>
    </row>
    <row r="312" spans="2:13" outlineLevel="1" x14ac:dyDescent="0.25">
      <c r="B312" s="122" t="str">
        <f>IF(C312="","",F303)</f>
        <v/>
      </c>
      <c r="C312" s="123"/>
      <c r="D312" s="122" t="str">
        <f>IF(C312="","",IFERROR(INDEX('Cadastro de insumo'!A:K,MATCH('Ficha técnica - Prod processado'!C312,'Cadastro de insumo'!E:E,0),2),""))</f>
        <v/>
      </c>
      <c r="E312" s="122" t="str">
        <f>IFERROR(INDEX('Cadastro de insumo'!$A$203:$K$1048576,MATCH('Ficha técnica - Prod processado'!C312,'Cadastro de insumo'!$E$203:$E$1048576,0),9),"")</f>
        <v/>
      </c>
      <c r="F312" s="124" t="str">
        <f>IFERROR(VLOOKUP(C312,'Cadastro de insumo'!E:K,7,0),"")</f>
        <v/>
      </c>
      <c r="G312" s="113"/>
      <c r="H312" s="113"/>
      <c r="I312" s="122">
        <f t="shared" si="17"/>
        <v>0</v>
      </c>
      <c r="J312" s="125">
        <f>IF(C312="",0,IF(E312="Pacote",VLOOKUP(C312,'Cadastro de insumo'!E:K,7,0)*G312,IF(OR(E312="kg",E312="L"),F312/1000*G312,F312*G312)))</f>
        <v>0</v>
      </c>
    </row>
    <row r="313" spans="2:13" outlineLevel="1" x14ac:dyDescent="0.25">
      <c r="B313" s="122" t="str">
        <f>IF(C313="","",F303)</f>
        <v/>
      </c>
      <c r="C313" s="123"/>
      <c r="D313" s="122" t="str">
        <f>IF(C313="","",IFERROR(INDEX('Cadastro de insumo'!A:K,MATCH('Ficha técnica - Prod processado'!C313,'Cadastro de insumo'!E:E,0),2),""))</f>
        <v/>
      </c>
      <c r="E313" s="122" t="str">
        <f>IFERROR(INDEX('Cadastro de insumo'!$A$203:$K$1048576,MATCH('Ficha técnica - Prod processado'!C313,'Cadastro de insumo'!$E$203:$E$1048576,0),9),"")</f>
        <v/>
      </c>
      <c r="F313" s="124" t="str">
        <f>IFERROR(VLOOKUP(C313,'Cadastro de insumo'!E:K,7,0),"")</f>
        <v/>
      </c>
      <c r="G313" s="113"/>
      <c r="H313" s="113"/>
      <c r="I313" s="122">
        <f t="shared" si="17"/>
        <v>0</v>
      </c>
      <c r="J313" s="125">
        <f>IF(C313="",0,IF(E313="Pacote",VLOOKUP(C313,'Cadastro de insumo'!E:K,7,0)*G313,IF(OR(E313="kg",E313="L"),F313/1000*G313,F313*G313)))</f>
        <v>0</v>
      </c>
    </row>
    <row r="314" spans="2:13" outlineLevel="1" x14ac:dyDescent="0.25">
      <c r="B314" s="122" t="str">
        <f>IF(C314="","",F303)</f>
        <v/>
      </c>
      <c r="C314" s="123"/>
      <c r="D314" s="122" t="str">
        <f>IF(C314="","",IFERROR(INDEX('Cadastro de insumo'!A:K,MATCH('Ficha técnica - Prod processado'!C314,'Cadastro de insumo'!E:E,0),2),""))</f>
        <v/>
      </c>
      <c r="E314" s="122" t="str">
        <f>IFERROR(INDEX('Cadastro de insumo'!$A$203:$K$1048576,MATCH('Ficha técnica - Prod processado'!C314,'Cadastro de insumo'!$E$203:$E$1048576,0),9),"")</f>
        <v/>
      </c>
      <c r="F314" s="124" t="str">
        <f>IFERROR(VLOOKUP(C314,'Cadastro de insumo'!E:K,7,0),"")</f>
        <v/>
      </c>
      <c r="G314" s="113"/>
      <c r="H314" s="113"/>
      <c r="I314" s="122">
        <f t="shared" si="17"/>
        <v>0</v>
      </c>
      <c r="J314" s="125">
        <f>IF(C314="",0,IF(E314="Pacote",VLOOKUP(C314,'Cadastro de insumo'!E:K,7,0)*G314,IF(OR(E314="kg",E314="L"),F314/1000*G314,F314*G314)))</f>
        <v>0</v>
      </c>
    </row>
    <row r="315" spans="2:13" outlineLevel="1" x14ac:dyDescent="0.25">
      <c r="B315" s="122" t="str">
        <f>IF(C315="","",F303)</f>
        <v/>
      </c>
      <c r="C315" s="123"/>
      <c r="D315" s="122" t="str">
        <f>IF(C315="","",IFERROR(INDEX('Cadastro de insumo'!A:K,MATCH('Ficha técnica - Prod processado'!C315,'Cadastro de insumo'!E:E,0),2),""))</f>
        <v/>
      </c>
      <c r="E315" s="122" t="str">
        <f>IFERROR(INDEX('Cadastro de insumo'!$A$203:$K$1048576,MATCH('Ficha técnica - Prod processado'!C315,'Cadastro de insumo'!$E$203:$E$1048576,0),9),"")</f>
        <v/>
      </c>
      <c r="F315" s="124" t="str">
        <f>IFERROR(VLOOKUP(C315,'Cadastro de insumo'!E:K,7,0),"")</f>
        <v/>
      </c>
      <c r="G315" s="113"/>
      <c r="H315" s="113"/>
      <c r="I315" s="122">
        <f t="shared" si="17"/>
        <v>0</v>
      </c>
      <c r="J315" s="125">
        <f>IF(C315="",0,IF(E315="Pacote",VLOOKUP(C315,'Cadastro de insumo'!E:K,7,0)*G315,IF(OR(E315="kg",E315="L"),F315/1000*G315,F315*G315)))</f>
        <v>0</v>
      </c>
    </row>
    <row r="316" spans="2:13" outlineLevel="1" x14ac:dyDescent="0.25">
      <c r="B316" s="122" t="str">
        <f>IF(C316="","",F303)</f>
        <v/>
      </c>
      <c r="C316" s="123"/>
      <c r="D316" s="122" t="str">
        <f>IF(C316="","",IFERROR(INDEX('Cadastro de insumo'!A:K,MATCH('Ficha técnica - Prod processado'!C316,'Cadastro de insumo'!E:E,0),2),""))</f>
        <v/>
      </c>
      <c r="E316" s="122" t="str">
        <f>IFERROR(INDEX('Cadastro de insumo'!$A$203:$K$1048576,MATCH('Ficha técnica - Prod processado'!C316,'Cadastro de insumo'!$E$203:$E$1048576,0),9),"")</f>
        <v/>
      </c>
      <c r="F316" s="124" t="str">
        <f>IFERROR(VLOOKUP(C316,'Cadastro de insumo'!E:K,7,0),"")</f>
        <v/>
      </c>
      <c r="G316" s="113"/>
      <c r="H316" s="113"/>
      <c r="I316" s="122">
        <f t="shared" si="17"/>
        <v>0</v>
      </c>
      <c r="J316" s="125">
        <f>IF(C316="",0,IF(E316="Pacote",VLOOKUP(C316,'Cadastro de insumo'!E:K,7,0)*G316,IF(OR(E316="kg",E316="L"),F316/1000*G316,F316*G316)))</f>
        <v>0</v>
      </c>
    </row>
    <row r="317" spans="2:13" outlineLevel="1" x14ac:dyDescent="0.25">
      <c r="B317" s="122" t="str">
        <f>IF(C317="","",F303)</f>
        <v/>
      </c>
      <c r="C317" s="123"/>
      <c r="D317" s="122" t="str">
        <f>IF(C317="","",IFERROR(INDEX('Cadastro de insumo'!A:K,MATCH('Ficha técnica - Prod processado'!C317,'Cadastro de insumo'!E:E,0),2),""))</f>
        <v/>
      </c>
      <c r="E317" s="122" t="str">
        <f>IFERROR(INDEX('Cadastro de insumo'!$A$203:$K$1048576,MATCH('Ficha técnica - Prod processado'!C317,'Cadastro de insumo'!$E$203:$E$1048576,0),9),"")</f>
        <v/>
      </c>
      <c r="F317" s="124" t="str">
        <f>IFERROR(VLOOKUP(C317,'Cadastro de insumo'!E:K,7,0),"")</f>
        <v/>
      </c>
      <c r="G317" s="113"/>
      <c r="H317" s="113"/>
      <c r="I317" s="122">
        <f t="shared" si="17"/>
        <v>0</v>
      </c>
      <c r="J317" s="125">
        <f>IF(C317="",0,IF(E317="Pacote",VLOOKUP(C317,'Cadastro de insumo'!E:K,7,0)*G317,IF(OR(E317="kg",E317="L"),F317/1000*G317,F317*G317)))</f>
        <v>0</v>
      </c>
    </row>
    <row r="318" spans="2:13" outlineLevel="1" x14ac:dyDescent="0.25">
      <c r="B318" s="122" t="str">
        <f>IF(C318="","",F303)</f>
        <v/>
      </c>
      <c r="C318" s="123"/>
      <c r="D318" s="122" t="str">
        <f>IF(C318="","",IFERROR(INDEX('Cadastro de insumo'!A:K,MATCH('Ficha técnica - Prod processado'!C318,'Cadastro de insumo'!E:E,0),2),""))</f>
        <v/>
      </c>
      <c r="E318" s="122" t="str">
        <f>IFERROR(INDEX('Cadastro de insumo'!$A$203:$K$1048576,MATCH('Ficha técnica - Prod processado'!C318,'Cadastro de insumo'!$E$203:$E$1048576,0),9),"")</f>
        <v/>
      </c>
      <c r="F318" s="124" t="str">
        <f>IFERROR(VLOOKUP(C318,'Cadastro de insumo'!E:K,7,0),"")</f>
        <v/>
      </c>
      <c r="G318" s="113"/>
      <c r="H318" s="113"/>
      <c r="I318" s="122">
        <f t="shared" si="17"/>
        <v>0</v>
      </c>
      <c r="J318" s="125">
        <f>IF(C318="",0,IF(E318="Pacote",VLOOKUP(C318,'Cadastro de insumo'!E:K,7,0)*G318,IF(OR(E318="kg",E318="L"),F318/1000*G318,F318*G318)))</f>
        <v>0</v>
      </c>
    </row>
    <row r="319" spans="2:13" outlineLevel="1" x14ac:dyDescent="0.25">
      <c r="B319" s="122" t="str">
        <f>IF(C319="","",F303)</f>
        <v/>
      </c>
      <c r="C319" s="123"/>
      <c r="D319" s="122" t="str">
        <f>IF(C319="","",IFERROR(INDEX('Cadastro de insumo'!A:K,MATCH('Ficha técnica - Prod processado'!C319,'Cadastro de insumo'!E:E,0),2),""))</f>
        <v/>
      </c>
      <c r="E319" s="122" t="str">
        <f>IFERROR(INDEX('Cadastro de insumo'!$A$203:$K$1048576,MATCH('Ficha técnica - Prod processado'!C319,'Cadastro de insumo'!$E$203:$E$1048576,0),9),"")</f>
        <v/>
      </c>
      <c r="F319" s="124" t="str">
        <f>IFERROR(VLOOKUP(C319,'Cadastro de insumo'!E:K,7,0),"")</f>
        <v/>
      </c>
      <c r="G319" s="113"/>
      <c r="H319" s="113"/>
      <c r="I319" s="122">
        <f t="shared" si="17"/>
        <v>0</v>
      </c>
      <c r="J319" s="125">
        <f>IF(C319="",0,IF(E319="Pacote",VLOOKUP(C319,'Cadastro de insumo'!E:K,7,0)*G319,IF(OR(E319="kg",E319="L"),F319/1000*G319,F319*G319)))</f>
        <v>0</v>
      </c>
    </row>
    <row r="320" spans="2:13" outlineLevel="1" x14ac:dyDescent="0.25">
      <c r="B320" s="122" t="str">
        <f>IF(C320="","",F303)</f>
        <v/>
      </c>
      <c r="C320" s="123"/>
      <c r="D320" s="122" t="str">
        <f>IF(C320="","",IFERROR(INDEX('Cadastro de insumo'!A:K,MATCH('Ficha técnica - Prod processado'!C320,'Cadastro de insumo'!E:E,0),2),""))</f>
        <v/>
      </c>
      <c r="E320" s="122" t="str">
        <f>IFERROR(INDEX('Cadastro de insumo'!$A$203:$K$1048576,MATCH('Ficha técnica - Prod processado'!C320,'Cadastro de insumo'!$E$203:$E$1048576,0),9),"")</f>
        <v/>
      </c>
      <c r="F320" s="124" t="str">
        <f>IFERROR(VLOOKUP(C320,'Cadastro de insumo'!E:K,7,0),"")</f>
        <v/>
      </c>
      <c r="G320" s="113"/>
      <c r="H320" s="113"/>
      <c r="I320" s="122">
        <f>IF(OR(G320="",H320=""),0,G320/H320)</f>
        <v>0</v>
      </c>
      <c r="J320" s="125">
        <f>IF(C320="",0,IF(E320="Pacote",VLOOKUP(C320,'Cadastro de insumo'!E:K,7,0)*G320,IF(OR(E320="kg",E320="L"),F320/1000*G320,F320*G320)))</f>
        <v>0</v>
      </c>
    </row>
    <row r="321" spans="1:18" x14ac:dyDescent="0.25">
      <c r="A321" s="33" t="str">
        <f>"Detalhes: "&amp;F303</f>
        <v xml:space="preserve">Detalhes: </v>
      </c>
      <c r="C321" s="126"/>
    </row>
    <row r="323" spans="1:18" ht="31.5" x14ac:dyDescent="0.25">
      <c r="E323" s="30" t="s">
        <v>21</v>
      </c>
      <c r="F323" s="76" t="s">
        <v>0</v>
      </c>
      <c r="G323" s="76" t="s">
        <v>19</v>
      </c>
      <c r="H323" s="77" t="s">
        <v>20</v>
      </c>
      <c r="I323" s="31" t="s">
        <v>22</v>
      </c>
      <c r="J323" s="31" t="s">
        <v>61</v>
      </c>
      <c r="M323" s="126"/>
    </row>
    <row r="324" spans="1:18" x14ac:dyDescent="0.25">
      <c r="E324" s="112">
        <f>E303+1</f>
        <v>16</v>
      </c>
      <c r="F324" s="113"/>
      <c r="G324" s="113"/>
      <c r="H324" s="114"/>
      <c r="I324" s="115">
        <f>SUM(J327:J341)</f>
        <v>0</v>
      </c>
      <c r="J324" s="116" t="str">
        <f>IF(H324="","",I324/H324)</f>
        <v/>
      </c>
      <c r="M324" s="126"/>
      <c r="R324" s="141"/>
    </row>
    <row r="325" spans="1:18" x14ac:dyDescent="0.25">
      <c r="B325" s="117"/>
      <c r="C325" s="118"/>
      <c r="D325" s="110"/>
      <c r="F325" s="118"/>
      <c r="G325" s="118"/>
      <c r="H325" s="119"/>
      <c r="I325" s="120"/>
      <c r="J325" s="121"/>
      <c r="M325" s="126"/>
      <c r="R325" s="141"/>
    </row>
    <row r="326" spans="1:18" ht="47.25" outlineLevel="1" x14ac:dyDescent="0.25">
      <c r="B326" s="31" t="s">
        <v>0</v>
      </c>
      <c r="C326" s="76" t="s">
        <v>13</v>
      </c>
      <c r="D326" s="31" t="s">
        <v>60</v>
      </c>
      <c r="E326" s="31" t="s">
        <v>14</v>
      </c>
      <c r="F326" s="77" t="s">
        <v>17</v>
      </c>
      <c r="G326" s="77" t="s">
        <v>56</v>
      </c>
      <c r="H326" s="77" t="s">
        <v>38</v>
      </c>
      <c r="I326" s="31" t="s">
        <v>16</v>
      </c>
      <c r="J326" s="30" t="s">
        <v>15</v>
      </c>
      <c r="M326" s="142"/>
    </row>
    <row r="327" spans="1:18" outlineLevel="1" x14ac:dyDescent="0.25">
      <c r="B327" s="122" t="str">
        <f>IF(C327="","",F324)</f>
        <v/>
      </c>
      <c r="C327" s="123"/>
      <c r="D327" s="122" t="str">
        <f>IF(C327="","",IFERROR(INDEX('Cadastro de insumo'!A:K,MATCH('Ficha técnica - Prod processado'!C327,'Cadastro de insumo'!E:E,0),2),""))</f>
        <v/>
      </c>
      <c r="E327" s="122" t="str">
        <f>IFERROR(INDEX('Cadastro de insumo'!$A$203:$K$1048576,MATCH('Ficha técnica - Prod processado'!C327,'Cadastro de insumo'!$E$203:$E$1048576,0),9),"")</f>
        <v/>
      </c>
      <c r="F327" s="124" t="str">
        <f>IFERROR(VLOOKUP(C327,'Cadastro de insumo'!E:K,7,0),"")</f>
        <v/>
      </c>
      <c r="G327" s="113"/>
      <c r="H327" s="113"/>
      <c r="I327" s="122">
        <f t="shared" ref="I327:I340" si="18">IF(OR(G327="",H327=""),0,G327/H327)</f>
        <v>0</v>
      </c>
      <c r="J327" s="125">
        <f>IF(C327="",0,IF(E327="Pacote",VLOOKUP(C327,'Cadastro de insumo'!E:K,7,0)*G327,IF(OR(E327="kg",E327="L"),F327/1000*G327,F327*G327)))</f>
        <v>0</v>
      </c>
    </row>
    <row r="328" spans="1:18" outlineLevel="1" x14ac:dyDescent="0.25">
      <c r="B328" s="122" t="str">
        <f>IF(C328="","",F324)</f>
        <v/>
      </c>
      <c r="C328" s="123"/>
      <c r="D328" s="122" t="str">
        <f>IF(C328="","",IFERROR(INDEX('Cadastro de insumo'!A:K,MATCH('Ficha técnica - Prod processado'!C328,'Cadastro de insumo'!E:E,0),2),""))</f>
        <v/>
      </c>
      <c r="E328" s="122" t="str">
        <f>IFERROR(INDEX('Cadastro de insumo'!$A$203:$K$1048576,MATCH('Ficha técnica - Prod processado'!C328,'Cadastro de insumo'!$E$203:$E$1048576,0),9),"")</f>
        <v/>
      </c>
      <c r="F328" s="124" t="str">
        <f>IFERROR(VLOOKUP(C328,'Cadastro de insumo'!E:K,7,0),"")</f>
        <v/>
      </c>
      <c r="G328" s="113"/>
      <c r="H328" s="113"/>
      <c r="I328" s="122">
        <f t="shared" si="18"/>
        <v>0</v>
      </c>
      <c r="J328" s="125">
        <f>IF(C328="",0,IF(E328="Pacote",VLOOKUP(C328,'Cadastro de insumo'!E:K,7,0)*G328,IF(OR(E328="kg",E328="L"),F328/1000*G328,F328*G328)))</f>
        <v>0</v>
      </c>
    </row>
    <row r="329" spans="1:18" outlineLevel="1" x14ac:dyDescent="0.25">
      <c r="B329" s="122" t="str">
        <f>IF(C329="","",F324)</f>
        <v/>
      </c>
      <c r="C329" s="123"/>
      <c r="D329" s="122" t="str">
        <f>IF(C329="","",IFERROR(INDEX('Cadastro de insumo'!A:K,MATCH('Ficha técnica - Prod processado'!C329,'Cadastro de insumo'!E:E,0),2),""))</f>
        <v/>
      </c>
      <c r="E329" s="122" t="str">
        <f>IFERROR(INDEX('Cadastro de insumo'!$A$203:$K$1048576,MATCH('Ficha técnica - Prod processado'!C329,'Cadastro de insumo'!$E$203:$E$1048576,0),9),"")</f>
        <v/>
      </c>
      <c r="F329" s="124" t="str">
        <f>IFERROR(VLOOKUP(C329,'Cadastro de insumo'!E:K,7,0),"")</f>
        <v/>
      </c>
      <c r="G329" s="113"/>
      <c r="H329" s="113"/>
      <c r="I329" s="122">
        <f t="shared" si="18"/>
        <v>0</v>
      </c>
      <c r="J329" s="125">
        <f>IF(C329="",0,IF(E329="Pacote",VLOOKUP(C329,'Cadastro de insumo'!E:K,7,0)*G329,IF(OR(E329="kg",E329="L"),F329/1000*G329,F329*G329)))</f>
        <v>0</v>
      </c>
    </row>
    <row r="330" spans="1:18" outlineLevel="1" x14ac:dyDescent="0.25">
      <c r="B330" s="122" t="str">
        <f>IF(C330="","",F324)</f>
        <v/>
      </c>
      <c r="C330" s="123"/>
      <c r="D330" s="122" t="str">
        <f>IF(C330="","",IFERROR(INDEX('Cadastro de insumo'!A:K,MATCH('Ficha técnica - Prod processado'!C330,'Cadastro de insumo'!E:E,0),2),""))</f>
        <v/>
      </c>
      <c r="E330" s="122" t="str">
        <f>IFERROR(INDEX('Cadastro de insumo'!$A$203:$K$1048576,MATCH('Ficha técnica - Prod processado'!C330,'Cadastro de insumo'!$E$203:$E$1048576,0),9),"")</f>
        <v/>
      </c>
      <c r="F330" s="124" t="str">
        <f>IFERROR(VLOOKUP(C330,'Cadastro de insumo'!E:K,7,0),"")</f>
        <v/>
      </c>
      <c r="G330" s="113"/>
      <c r="H330" s="113"/>
      <c r="I330" s="122">
        <f t="shared" si="18"/>
        <v>0</v>
      </c>
      <c r="J330" s="125">
        <f>IF(C330="",0,IF(E330="Pacote",VLOOKUP(C330,'Cadastro de insumo'!E:K,7,0)*G330,IF(OR(E330="kg",E330="L"),F330/1000*G330,F330*G330)))</f>
        <v>0</v>
      </c>
    </row>
    <row r="331" spans="1:18" outlineLevel="1" x14ac:dyDescent="0.25">
      <c r="B331" s="122" t="str">
        <f>IF(C331="","",F324)</f>
        <v/>
      </c>
      <c r="C331" s="123"/>
      <c r="D331" s="122" t="str">
        <f>IF(C331="","",IFERROR(INDEX('Cadastro de insumo'!A:K,MATCH('Ficha técnica - Prod processado'!C331,'Cadastro de insumo'!E:E,0),2),""))</f>
        <v/>
      </c>
      <c r="E331" s="122" t="str">
        <f>IFERROR(INDEX('Cadastro de insumo'!$A$203:$K$1048576,MATCH('Ficha técnica - Prod processado'!C331,'Cadastro de insumo'!$E$203:$E$1048576,0),9),"")</f>
        <v/>
      </c>
      <c r="F331" s="124" t="str">
        <f>IFERROR(VLOOKUP(C331,'Cadastro de insumo'!E:K,7,0),"")</f>
        <v/>
      </c>
      <c r="G331" s="113"/>
      <c r="H331" s="113"/>
      <c r="I331" s="122">
        <f t="shared" si="18"/>
        <v>0</v>
      </c>
      <c r="J331" s="125">
        <f>IF(C331="",0,IF(E331="Pacote",VLOOKUP(C331,'Cadastro de insumo'!E:K,7,0)*G331,IF(OR(E331="kg",E331="L"),F331/1000*G331,F331*G331)))</f>
        <v>0</v>
      </c>
    </row>
    <row r="332" spans="1:18" outlineLevel="1" x14ac:dyDescent="0.25">
      <c r="B332" s="122" t="str">
        <f>IF(C332="","",F324)</f>
        <v/>
      </c>
      <c r="C332" s="123"/>
      <c r="D332" s="122" t="str">
        <f>IF(C332="","",IFERROR(INDEX('Cadastro de insumo'!A:K,MATCH('Ficha técnica - Prod processado'!C332,'Cadastro de insumo'!E:E,0),2),""))</f>
        <v/>
      </c>
      <c r="E332" s="122" t="str">
        <f>IFERROR(INDEX('Cadastro de insumo'!$A$203:$K$1048576,MATCH('Ficha técnica - Prod processado'!C332,'Cadastro de insumo'!$E$203:$E$1048576,0),9),"")</f>
        <v/>
      </c>
      <c r="F332" s="124" t="str">
        <f>IFERROR(VLOOKUP(C332,'Cadastro de insumo'!E:K,7,0),"")</f>
        <v/>
      </c>
      <c r="G332" s="113"/>
      <c r="H332" s="113"/>
      <c r="I332" s="122">
        <f t="shared" si="18"/>
        <v>0</v>
      </c>
      <c r="J332" s="125">
        <f>IF(C332="",0,IF(E332="Pacote",VLOOKUP(C332,'Cadastro de insumo'!E:K,7,0)*G332,IF(OR(E332="kg",E332="L"),F332/1000*G332,F332*G332)))</f>
        <v>0</v>
      </c>
    </row>
    <row r="333" spans="1:18" outlineLevel="1" x14ac:dyDescent="0.25">
      <c r="B333" s="122" t="str">
        <f>IF(C333="","",F324)</f>
        <v/>
      </c>
      <c r="C333" s="123"/>
      <c r="D333" s="122" t="str">
        <f>IF(C333="","",IFERROR(INDEX('Cadastro de insumo'!A:K,MATCH('Ficha técnica - Prod processado'!C333,'Cadastro de insumo'!E:E,0),2),""))</f>
        <v/>
      </c>
      <c r="E333" s="122" t="str">
        <f>IFERROR(INDEX('Cadastro de insumo'!$A$203:$K$1048576,MATCH('Ficha técnica - Prod processado'!C333,'Cadastro de insumo'!$E$203:$E$1048576,0),9),"")</f>
        <v/>
      </c>
      <c r="F333" s="124" t="str">
        <f>IFERROR(VLOOKUP(C333,'Cadastro de insumo'!E:K,7,0),"")</f>
        <v/>
      </c>
      <c r="G333" s="113"/>
      <c r="H333" s="113"/>
      <c r="I333" s="122">
        <f t="shared" si="18"/>
        <v>0</v>
      </c>
      <c r="J333" s="125">
        <f>IF(C333="",0,IF(E333="Pacote",VLOOKUP(C333,'Cadastro de insumo'!E:K,7,0)*G333,IF(OR(E333="kg",E333="L"),F333/1000*G333,F333*G333)))</f>
        <v>0</v>
      </c>
    </row>
    <row r="334" spans="1:18" outlineLevel="1" x14ac:dyDescent="0.25">
      <c r="B334" s="122" t="str">
        <f>IF(C334="","",F324)</f>
        <v/>
      </c>
      <c r="C334" s="123"/>
      <c r="D334" s="122" t="str">
        <f>IF(C334="","",IFERROR(INDEX('Cadastro de insumo'!A:K,MATCH('Ficha técnica - Prod processado'!C334,'Cadastro de insumo'!E:E,0),2),""))</f>
        <v/>
      </c>
      <c r="E334" s="122" t="str">
        <f>IFERROR(INDEX('Cadastro de insumo'!$A$203:$K$1048576,MATCH('Ficha técnica - Prod processado'!C334,'Cadastro de insumo'!$E$203:$E$1048576,0),9),"")</f>
        <v/>
      </c>
      <c r="F334" s="124" t="str">
        <f>IFERROR(VLOOKUP(C334,'Cadastro de insumo'!E:K,7,0),"")</f>
        <v/>
      </c>
      <c r="G334" s="113"/>
      <c r="H334" s="113"/>
      <c r="I334" s="122">
        <f t="shared" si="18"/>
        <v>0</v>
      </c>
      <c r="J334" s="125">
        <f>IF(C334="",0,IF(E334="Pacote",VLOOKUP(C334,'Cadastro de insumo'!E:K,7,0)*G334,IF(OR(E334="kg",E334="L"),F334/1000*G334,F334*G334)))</f>
        <v>0</v>
      </c>
    </row>
    <row r="335" spans="1:18" outlineLevel="1" x14ac:dyDescent="0.25">
      <c r="B335" s="122" t="str">
        <f>IF(C335="","",F324)</f>
        <v/>
      </c>
      <c r="C335" s="123"/>
      <c r="D335" s="122" t="str">
        <f>IF(C335="","",IFERROR(INDEX('Cadastro de insumo'!A:K,MATCH('Ficha técnica - Prod processado'!C335,'Cadastro de insumo'!E:E,0),2),""))</f>
        <v/>
      </c>
      <c r="E335" s="122" t="str">
        <f>IFERROR(INDEX('Cadastro de insumo'!$A$203:$K$1048576,MATCH('Ficha técnica - Prod processado'!C335,'Cadastro de insumo'!$E$203:$E$1048576,0),9),"")</f>
        <v/>
      </c>
      <c r="F335" s="124" t="str">
        <f>IFERROR(VLOOKUP(C335,'Cadastro de insumo'!E:K,7,0),"")</f>
        <v/>
      </c>
      <c r="G335" s="113"/>
      <c r="H335" s="113"/>
      <c r="I335" s="122">
        <f t="shared" si="18"/>
        <v>0</v>
      </c>
      <c r="J335" s="125">
        <f>IF(C335="",0,IF(E335="Pacote",VLOOKUP(C335,'Cadastro de insumo'!E:K,7,0)*G335,IF(OR(E335="kg",E335="L"),F335/1000*G335,F335*G335)))</f>
        <v>0</v>
      </c>
    </row>
    <row r="336" spans="1:18" outlineLevel="1" x14ac:dyDescent="0.25">
      <c r="B336" s="122" t="str">
        <f>IF(C336="","",F324)</f>
        <v/>
      </c>
      <c r="C336" s="123"/>
      <c r="D336" s="122" t="str">
        <f>IF(C336="","",IFERROR(INDEX('Cadastro de insumo'!A:K,MATCH('Ficha técnica - Prod processado'!C336,'Cadastro de insumo'!E:E,0),2),""))</f>
        <v/>
      </c>
      <c r="E336" s="122" t="str">
        <f>IFERROR(INDEX('Cadastro de insumo'!$A$203:$K$1048576,MATCH('Ficha técnica - Prod processado'!C336,'Cadastro de insumo'!$E$203:$E$1048576,0),9),"")</f>
        <v/>
      </c>
      <c r="F336" s="124" t="str">
        <f>IFERROR(VLOOKUP(C336,'Cadastro de insumo'!E:K,7,0),"")</f>
        <v/>
      </c>
      <c r="G336" s="113"/>
      <c r="H336" s="113"/>
      <c r="I336" s="122">
        <f t="shared" si="18"/>
        <v>0</v>
      </c>
      <c r="J336" s="125">
        <f>IF(C336="",0,IF(E336="Pacote",VLOOKUP(C336,'Cadastro de insumo'!E:K,7,0)*G336,IF(OR(E336="kg",E336="L"),F336/1000*G336,F336*G336)))</f>
        <v>0</v>
      </c>
    </row>
    <row r="337" spans="1:18" outlineLevel="1" x14ac:dyDescent="0.25">
      <c r="B337" s="122" t="str">
        <f>IF(C337="","",F324)</f>
        <v/>
      </c>
      <c r="C337" s="123"/>
      <c r="D337" s="122" t="str">
        <f>IF(C337="","",IFERROR(INDEX('Cadastro de insumo'!A:K,MATCH('Ficha técnica - Prod processado'!C337,'Cadastro de insumo'!E:E,0),2),""))</f>
        <v/>
      </c>
      <c r="E337" s="122" t="str">
        <f>IFERROR(INDEX('Cadastro de insumo'!$A$203:$K$1048576,MATCH('Ficha técnica - Prod processado'!C337,'Cadastro de insumo'!$E$203:$E$1048576,0),9),"")</f>
        <v/>
      </c>
      <c r="F337" s="124" t="str">
        <f>IFERROR(VLOOKUP(C337,'Cadastro de insumo'!E:K,7,0),"")</f>
        <v/>
      </c>
      <c r="G337" s="113"/>
      <c r="H337" s="113"/>
      <c r="I337" s="122">
        <f t="shared" si="18"/>
        <v>0</v>
      </c>
      <c r="J337" s="125">
        <f>IF(C337="",0,IF(E337="Pacote",VLOOKUP(C337,'Cadastro de insumo'!E:K,7,0)*G337,IF(OR(E337="kg",E337="L"),F337/1000*G337,F337*G337)))</f>
        <v>0</v>
      </c>
    </row>
    <row r="338" spans="1:18" outlineLevel="1" x14ac:dyDescent="0.25">
      <c r="B338" s="122" t="str">
        <f>IF(C338="","",F324)</f>
        <v/>
      </c>
      <c r="C338" s="123"/>
      <c r="D338" s="122" t="str">
        <f>IF(C338="","",IFERROR(INDEX('Cadastro de insumo'!A:K,MATCH('Ficha técnica - Prod processado'!C338,'Cadastro de insumo'!E:E,0),2),""))</f>
        <v/>
      </c>
      <c r="E338" s="122" t="str">
        <f>IFERROR(INDEX('Cadastro de insumo'!$A$203:$K$1048576,MATCH('Ficha técnica - Prod processado'!C338,'Cadastro de insumo'!$E$203:$E$1048576,0),9),"")</f>
        <v/>
      </c>
      <c r="F338" s="124" t="str">
        <f>IFERROR(VLOOKUP(C338,'Cadastro de insumo'!E:K,7,0),"")</f>
        <v/>
      </c>
      <c r="G338" s="113"/>
      <c r="H338" s="113"/>
      <c r="I338" s="122">
        <f t="shared" si="18"/>
        <v>0</v>
      </c>
      <c r="J338" s="125">
        <f>IF(C338="",0,IF(E338="Pacote",VLOOKUP(C338,'Cadastro de insumo'!E:K,7,0)*G338,IF(OR(E338="kg",E338="L"),F338/1000*G338,F338*G338)))</f>
        <v>0</v>
      </c>
    </row>
    <row r="339" spans="1:18" outlineLevel="1" x14ac:dyDescent="0.25">
      <c r="B339" s="122" t="str">
        <f>IF(C339="","",F324)</f>
        <v/>
      </c>
      <c r="C339" s="123"/>
      <c r="D339" s="122" t="str">
        <f>IF(C339="","",IFERROR(INDEX('Cadastro de insumo'!A:K,MATCH('Ficha técnica - Prod processado'!C339,'Cadastro de insumo'!E:E,0),2),""))</f>
        <v/>
      </c>
      <c r="E339" s="122" t="str">
        <f>IFERROR(INDEX('Cadastro de insumo'!$A$203:$K$1048576,MATCH('Ficha técnica - Prod processado'!C339,'Cadastro de insumo'!$E$203:$E$1048576,0),9),"")</f>
        <v/>
      </c>
      <c r="F339" s="124" t="str">
        <f>IFERROR(VLOOKUP(C339,'Cadastro de insumo'!E:K,7,0),"")</f>
        <v/>
      </c>
      <c r="G339" s="113"/>
      <c r="H339" s="113"/>
      <c r="I339" s="122">
        <f t="shared" si="18"/>
        <v>0</v>
      </c>
      <c r="J339" s="125">
        <f>IF(C339="",0,IF(E339="Pacote",VLOOKUP(C339,'Cadastro de insumo'!E:K,7,0)*G339,IF(OR(E339="kg",E339="L"),F339/1000*G339,F339*G339)))</f>
        <v>0</v>
      </c>
    </row>
    <row r="340" spans="1:18" outlineLevel="1" x14ac:dyDescent="0.25">
      <c r="B340" s="122" t="str">
        <f>IF(C340="","",F324)</f>
        <v/>
      </c>
      <c r="C340" s="123"/>
      <c r="D340" s="122" t="str">
        <f>IF(C340="","",IFERROR(INDEX('Cadastro de insumo'!A:K,MATCH('Ficha técnica - Prod processado'!C340,'Cadastro de insumo'!E:E,0),2),""))</f>
        <v/>
      </c>
      <c r="E340" s="122" t="str">
        <f>IFERROR(INDEX('Cadastro de insumo'!$A$203:$K$1048576,MATCH('Ficha técnica - Prod processado'!C340,'Cadastro de insumo'!$E$203:$E$1048576,0),9),"")</f>
        <v/>
      </c>
      <c r="F340" s="124" t="str">
        <f>IFERROR(VLOOKUP(C340,'Cadastro de insumo'!E:K,7,0),"")</f>
        <v/>
      </c>
      <c r="G340" s="113"/>
      <c r="H340" s="113"/>
      <c r="I340" s="122">
        <f t="shared" si="18"/>
        <v>0</v>
      </c>
      <c r="J340" s="125">
        <f>IF(C340="",0,IF(E340="Pacote",VLOOKUP(C340,'Cadastro de insumo'!E:K,7,0)*G340,IF(OR(E340="kg",E340="L"),F340/1000*G340,F340*G340)))</f>
        <v>0</v>
      </c>
    </row>
    <row r="341" spans="1:18" outlineLevel="1" x14ac:dyDescent="0.25">
      <c r="B341" s="122" t="str">
        <f>IF(C341="","",F324)</f>
        <v/>
      </c>
      <c r="C341" s="123"/>
      <c r="D341" s="122" t="str">
        <f>IF(C341="","",IFERROR(INDEX('Cadastro de insumo'!A:K,MATCH('Ficha técnica - Prod processado'!C341,'Cadastro de insumo'!E:E,0),2),""))</f>
        <v/>
      </c>
      <c r="E341" s="122" t="str">
        <f>IFERROR(INDEX('Cadastro de insumo'!$A$203:$K$1048576,MATCH('Ficha técnica - Prod processado'!C341,'Cadastro de insumo'!$E$203:$E$1048576,0),9),"")</f>
        <v/>
      </c>
      <c r="F341" s="124" t="str">
        <f>IFERROR(VLOOKUP(C341,'Cadastro de insumo'!E:K,7,0),"")</f>
        <v/>
      </c>
      <c r="G341" s="113"/>
      <c r="H341" s="113"/>
      <c r="I341" s="122">
        <f>IF(OR(G341="",H341=""),0,G341/H341)</f>
        <v>0</v>
      </c>
      <c r="J341" s="125">
        <f>IF(C341="",0,IF(E341="Pacote",VLOOKUP(C341,'Cadastro de insumo'!E:K,7,0)*G341,IF(OR(E341="kg",E341="L"),F341/1000*G341,F341*G341)))</f>
        <v>0</v>
      </c>
    </row>
    <row r="342" spans="1:18" x14ac:dyDescent="0.25">
      <c r="A342" s="33" t="str">
        <f>"Detalhes: "&amp;F324</f>
        <v xml:space="preserve">Detalhes: </v>
      </c>
      <c r="C342" s="126"/>
    </row>
    <row r="344" spans="1:18" ht="31.5" x14ac:dyDescent="0.25">
      <c r="E344" s="30" t="s">
        <v>21</v>
      </c>
      <c r="F344" s="76" t="s">
        <v>0</v>
      </c>
      <c r="G344" s="76" t="s">
        <v>19</v>
      </c>
      <c r="H344" s="77" t="s">
        <v>20</v>
      </c>
      <c r="I344" s="31" t="s">
        <v>22</v>
      </c>
      <c r="J344" s="31" t="s">
        <v>61</v>
      </c>
      <c r="M344" s="126"/>
    </row>
    <row r="345" spans="1:18" x14ac:dyDescent="0.25">
      <c r="E345" s="112">
        <f>E324+1</f>
        <v>17</v>
      </c>
      <c r="F345" s="113"/>
      <c r="G345" s="113"/>
      <c r="H345" s="114"/>
      <c r="I345" s="115">
        <f>SUM(J348:J362)</f>
        <v>0</v>
      </c>
      <c r="J345" s="116" t="str">
        <f>IF(H345="","",I345/H345)</f>
        <v/>
      </c>
      <c r="M345" s="126"/>
      <c r="R345" s="141"/>
    </row>
    <row r="346" spans="1:18" x14ac:dyDescent="0.25">
      <c r="B346" s="117"/>
      <c r="C346" s="118"/>
      <c r="D346" s="110"/>
      <c r="F346" s="118"/>
      <c r="G346" s="118"/>
      <c r="H346" s="119"/>
      <c r="I346" s="120"/>
      <c r="J346" s="121"/>
      <c r="M346" s="126"/>
      <c r="R346" s="141"/>
    </row>
    <row r="347" spans="1:18" ht="47.25" outlineLevel="1" x14ac:dyDescent="0.25">
      <c r="B347" s="31" t="s">
        <v>0</v>
      </c>
      <c r="C347" s="76" t="s">
        <v>13</v>
      </c>
      <c r="D347" s="31" t="s">
        <v>60</v>
      </c>
      <c r="E347" s="31" t="s">
        <v>14</v>
      </c>
      <c r="F347" s="77" t="s">
        <v>17</v>
      </c>
      <c r="G347" s="77" t="s">
        <v>56</v>
      </c>
      <c r="H347" s="77" t="s">
        <v>38</v>
      </c>
      <c r="I347" s="31" t="s">
        <v>16</v>
      </c>
      <c r="J347" s="30" t="s">
        <v>15</v>
      </c>
      <c r="M347" s="142"/>
    </row>
    <row r="348" spans="1:18" outlineLevel="1" x14ac:dyDescent="0.25">
      <c r="B348" s="122" t="str">
        <f>IF(C348="","",F345)</f>
        <v/>
      </c>
      <c r="C348" s="123"/>
      <c r="D348" s="122" t="str">
        <f>IF(C348="","",IFERROR(INDEX('Cadastro de insumo'!A:K,MATCH('Ficha técnica - Prod processado'!C348,'Cadastro de insumo'!E:E,0),2),""))</f>
        <v/>
      </c>
      <c r="E348" s="122" t="str">
        <f>IFERROR(INDEX('Cadastro de insumo'!$A$203:$K$1048576,MATCH('Ficha técnica - Prod processado'!C348,'Cadastro de insumo'!$E$203:$E$1048576,0),9),"")</f>
        <v/>
      </c>
      <c r="F348" s="124" t="str">
        <f>IFERROR(VLOOKUP(C348,'Cadastro de insumo'!E:K,7,0),"")</f>
        <v/>
      </c>
      <c r="G348" s="113"/>
      <c r="H348" s="113"/>
      <c r="I348" s="122">
        <f t="shared" ref="I348:I361" si="19">IF(OR(G348="",H348=""),0,G348/H348)</f>
        <v>0</v>
      </c>
      <c r="J348" s="125">
        <f>IF(C348="",0,IF(E348="Pacote",VLOOKUP(C348,'Cadastro de insumo'!E:K,7,0)*G348,IF(OR(E348="kg",E348="L"),F348/1000*G348,F348*G348)))</f>
        <v>0</v>
      </c>
    </row>
    <row r="349" spans="1:18" outlineLevel="1" x14ac:dyDescent="0.25">
      <c r="B349" s="122" t="str">
        <f>IF(C349="","",F345)</f>
        <v/>
      </c>
      <c r="C349" s="123"/>
      <c r="D349" s="122" t="str">
        <f>IF(C349="","",IFERROR(INDEX('Cadastro de insumo'!A:K,MATCH('Ficha técnica - Prod processado'!C349,'Cadastro de insumo'!E:E,0),2),""))</f>
        <v/>
      </c>
      <c r="E349" s="122" t="str">
        <f>IFERROR(INDEX('Cadastro de insumo'!$A$203:$K$1048576,MATCH('Ficha técnica - Prod processado'!C349,'Cadastro de insumo'!$E$203:$E$1048576,0),9),"")</f>
        <v/>
      </c>
      <c r="F349" s="124" t="str">
        <f>IFERROR(VLOOKUP(C349,'Cadastro de insumo'!E:K,7,0),"")</f>
        <v/>
      </c>
      <c r="G349" s="113"/>
      <c r="H349" s="113"/>
      <c r="I349" s="122">
        <f t="shared" si="19"/>
        <v>0</v>
      </c>
      <c r="J349" s="125">
        <f>IF(C349="",0,IF(E349="Pacote",VLOOKUP(C349,'Cadastro de insumo'!E:K,7,0)*G349,IF(OR(E349="kg",E349="L"),F349/1000*G349,F349*G349)))</f>
        <v>0</v>
      </c>
    </row>
    <row r="350" spans="1:18" outlineLevel="1" x14ac:dyDescent="0.25">
      <c r="B350" s="122" t="str">
        <f>IF(C350="","",F345)</f>
        <v/>
      </c>
      <c r="C350" s="123"/>
      <c r="D350" s="122" t="str">
        <f>IF(C350="","",IFERROR(INDEX('Cadastro de insumo'!A:K,MATCH('Ficha técnica - Prod processado'!C350,'Cadastro de insumo'!E:E,0),2),""))</f>
        <v/>
      </c>
      <c r="E350" s="122" t="str">
        <f>IFERROR(INDEX('Cadastro de insumo'!$A$203:$K$1048576,MATCH('Ficha técnica - Prod processado'!C350,'Cadastro de insumo'!$E$203:$E$1048576,0),9),"")</f>
        <v/>
      </c>
      <c r="F350" s="124" t="str">
        <f>IFERROR(VLOOKUP(C350,'Cadastro de insumo'!E:K,7,0),"")</f>
        <v/>
      </c>
      <c r="G350" s="113"/>
      <c r="H350" s="113"/>
      <c r="I350" s="122">
        <f t="shared" si="19"/>
        <v>0</v>
      </c>
      <c r="J350" s="125">
        <f>IF(C350="",0,IF(E350="Pacote",VLOOKUP(C350,'Cadastro de insumo'!E:K,7,0)*G350,IF(OR(E350="kg",E350="L"),F350/1000*G350,F350*G350)))</f>
        <v>0</v>
      </c>
    </row>
    <row r="351" spans="1:18" outlineLevel="1" x14ac:dyDescent="0.25">
      <c r="B351" s="122" t="str">
        <f>IF(C351="","",F345)</f>
        <v/>
      </c>
      <c r="C351" s="123"/>
      <c r="D351" s="122" t="str">
        <f>IF(C351="","",IFERROR(INDEX('Cadastro de insumo'!A:K,MATCH('Ficha técnica - Prod processado'!C351,'Cadastro de insumo'!E:E,0),2),""))</f>
        <v/>
      </c>
      <c r="E351" s="122" t="str">
        <f>IFERROR(INDEX('Cadastro de insumo'!$A$203:$K$1048576,MATCH('Ficha técnica - Prod processado'!C351,'Cadastro de insumo'!$E$203:$E$1048576,0),9),"")</f>
        <v/>
      </c>
      <c r="F351" s="124" t="str">
        <f>IFERROR(VLOOKUP(C351,'Cadastro de insumo'!E:K,7,0),"")</f>
        <v/>
      </c>
      <c r="G351" s="113"/>
      <c r="H351" s="113"/>
      <c r="I351" s="122">
        <f t="shared" si="19"/>
        <v>0</v>
      </c>
      <c r="J351" s="125">
        <f>IF(C351="",0,IF(E351="Pacote",VLOOKUP(C351,'Cadastro de insumo'!E:K,7,0)*G351,IF(OR(E351="kg",E351="L"),F351/1000*G351,F351*G351)))</f>
        <v>0</v>
      </c>
    </row>
    <row r="352" spans="1:18" outlineLevel="1" x14ac:dyDescent="0.25">
      <c r="B352" s="122" t="str">
        <f>IF(C352="","",F345)</f>
        <v/>
      </c>
      <c r="C352" s="123"/>
      <c r="D352" s="122" t="str">
        <f>IF(C352="","",IFERROR(INDEX('Cadastro de insumo'!A:K,MATCH('Ficha técnica - Prod processado'!C352,'Cadastro de insumo'!E:E,0),2),""))</f>
        <v/>
      </c>
      <c r="E352" s="122" t="str">
        <f>IFERROR(INDEX('Cadastro de insumo'!$A$203:$K$1048576,MATCH('Ficha técnica - Prod processado'!C352,'Cadastro de insumo'!$E$203:$E$1048576,0),9),"")</f>
        <v/>
      </c>
      <c r="F352" s="124" t="str">
        <f>IFERROR(VLOOKUP(C352,'Cadastro de insumo'!E:K,7,0),"")</f>
        <v/>
      </c>
      <c r="G352" s="113"/>
      <c r="H352" s="113"/>
      <c r="I352" s="122">
        <f t="shared" si="19"/>
        <v>0</v>
      </c>
      <c r="J352" s="125">
        <f>IF(C352="",0,IF(E352="Pacote",VLOOKUP(C352,'Cadastro de insumo'!E:K,7,0)*G352,IF(OR(E352="kg",E352="L"),F352/1000*G352,F352*G352)))</f>
        <v>0</v>
      </c>
    </row>
    <row r="353" spans="1:18" outlineLevel="1" x14ac:dyDescent="0.25">
      <c r="B353" s="122" t="str">
        <f>IF(C353="","",F345)</f>
        <v/>
      </c>
      <c r="C353" s="123"/>
      <c r="D353" s="122" t="str">
        <f>IF(C353="","",IFERROR(INDEX('Cadastro de insumo'!A:K,MATCH('Ficha técnica - Prod processado'!C353,'Cadastro de insumo'!E:E,0),2),""))</f>
        <v/>
      </c>
      <c r="E353" s="122" t="str">
        <f>IFERROR(INDEX('Cadastro de insumo'!$A$203:$K$1048576,MATCH('Ficha técnica - Prod processado'!C353,'Cadastro de insumo'!$E$203:$E$1048576,0),9),"")</f>
        <v/>
      </c>
      <c r="F353" s="124" t="str">
        <f>IFERROR(VLOOKUP(C353,'Cadastro de insumo'!E:K,7,0),"")</f>
        <v/>
      </c>
      <c r="G353" s="113"/>
      <c r="H353" s="113"/>
      <c r="I353" s="122">
        <f t="shared" si="19"/>
        <v>0</v>
      </c>
      <c r="J353" s="125">
        <f>IF(C353="",0,IF(E353="Pacote",VLOOKUP(C353,'Cadastro de insumo'!E:K,7,0)*G353,IF(OR(E353="kg",E353="L"),F353/1000*G353,F353*G353)))</f>
        <v>0</v>
      </c>
    </row>
    <row r="354" spans="1:18" outlineLevel="1" x14ac:dyDescent="0.25">
      <c r="B354" s="122" t="str">
        <f>IF(C354="","",F345)</f>
        <v/>
      </c>
      <c r="C354" s="123"/>
      <c r="D354" s="122" t="str">
        <f>IF(C354="","",IFERROR(INDEX('Cadastro de insumo'!A:K,MATCH('Ficha técnica - Prod processado'!C354,'Cadastro de insumo'!E:E,0),2),""))</f>
        <v/>
      </c>
      <c r="E354" s="122" t="str">
        <f>IFERROR(INDEX('Cadastro de insumo'!$A$203:$K$1048576,MATCH('Ficha técnica - Prod processado'!C354,'Cadastro de insumo'!$E$203:$E$1048576,0),9),"")</f>
        <v/>
      </c>
      <c r="F354" s="124" t="str">
        <f>IFERROR(VLOOKUP(C354,'Cadastro de insumo'!E:K,7,0),"")</f>
        <v/>
      </c>
      <c r="G354" s="113"/>
      <c r="H354" s="113"/>
      <c r="I354" s="122">
        <f t="shared" si="19"/>
        <v>0</v>
      </c>
      <c r="J354" s="125">
        <f>IF(C354="",0,IF(E354="Pacote",VLOOKUP(C354,'Cadastro de insumo'!E:K,7,0)*G354,IF(OR(E354="kg",E354="L"),F354/1000*G354,F354*G354)))</f>
        <v>0</v>
      </c>
    </row>
    <row r="355" spans="1:18" outlineLevel="1" x14ac:dyDescent="0.25">
      <c r="B355" s="122" t="str">
        <f>IF(C355="","",F345)</f>
        <v/>
      </c>
      <c r="C355" s="123"/>
      <c r="D355" s="122" t="str">
        <f>IF(C355="","",IFERROR(INDEX('Cadastro de insumo'!A:K,MATCH('Ficha técnica - Prod processado'!C355,'Cadastro de insumo'!E:E,0),2),""))</f>
        <v/>
      </c>
      <c r="E355" s="122" t="str">
        <f>IFERROR(INDEX('Cadastro de insumo'!$A$203:$K$1048576,MATCH('Ficha técnica - Prod processado'!C355,'Cadastro de insumo'!$E$203:$E$1048576,0),9),"")</f>
        <v/>
      </c>
      <c r="F355" s="124" t="str">
        <f>IFERROR(VLOOKUP(C355,'Cadastro de insumo'!E:K,7,0),"")</f>
        <v/>
      </c>
      <c r="G355" s="113"/>
      <c r="H355" s="113"/>
      <c r="I355" s="122">
        <f t="shared" si="19"/>
        <v>0</v>
      </c>
      <c r="J355" s="125">
        <f>IF(C355="",0,IF(E355="Pacote",VLOOKUP(C355,'Cadastro de insumo'!E:K,7,0)*G355,IF(OR(E355="kg",E355="L"),F355/1000*G355,F355*G355)))</f>
        <v>0</v>
      </c>
    </row>
    <row r="356" spans="1:18" outlineLevel="1" x14ac:dyDescent="0.25">
      <c r="B356" s="122" t="str">
        <f>IF(C356="","",F345)</f>
        <v/>
      </c>
      <c r="C356" s="123"/>
      <c r="D356" s="122" t="str">
        <f>IF(C356="","",IFERROR(INDEX('Cadastro de insumo'!A:K,MATCH('Ficha técnica - Prod processado'!C356,'Cadastro de insumo'!E:E,0),2),""))</f>
        <v/>
      </c>
      <c r="E356" s="122" t="str">
        <f>IFERROR(INDEX('Cadastro de insumo'!$A$203:$K$1048576,MATCH('Ficha técnica - Prod processado'!C356,'Cadastro de insumo'!$E$203:$E$1048576,0),9),"")</f>
        <v/>
      </c>
      <c r="F356" s="124" t="str">
        <f>IFERROR(VLOOKUP(C356,'Cadastro de insumo'!E:K,7,0),"")</f>
        <v/>
      </c>
      <c r="G356" s="113"/>
      <c r="H356" s="113"/>
      <c r="I356" s="122">
        <f t="shared" si="19"/>
        <v>0</v>
      </c>
      <c r="J356" s="125">
        <f>IF(C356="",0,IF(E356="Pacote",VLOOKUP(C356,'Cadastro de insumo'!E:K,7,0)*G356,IF(OR(E356="kg",E356="L"),F356/1000*G356,F356*G356)))</f>
        <v>0</v>
      </c>
    </row>
    <row r="357" spans="1:18" outlineLevel="1" x14ac:dyDescent="0.25">
      <c r="B357" s="122" t="str">
        <f>IF(C357="","",F345)</f>
        <v/>
      </c>
      <c r="C357" s="123"/>
      <c r="D357" s="122" t="str">
        <f>IF(C357="","",IFERROR(INDEX('Cadastro de insumo'!A:K,MATCH('Ficha técnica - Prod processado'!C357,'Cadastro de insumo'!E:E,0),2),""))</f>
        <v/>
      </c>
      <c r="E357" s="122" t="str">
        <f>IFERROR(INDEX('Cadastro de insumo'!$A$203:$K$1048576,MATCH('Ficha técnica - Prod processado'!C357,'Cadastro de insumo'!$E$203:$E$1048576,0),9),"")</f>
        <v/>
      </c>
      <c r="F357" s="124" t="str">
        <f>IFERROR(VLOOKUP(C357,'Cadastro de insumo'!E:K,7,0),"")</f>
        <v/>
      </c>
      <c r="G357" s="113"/>
      <c r="H357" s="113"/>
      <c r="I357" s="122">
        <f t="shared" si="19"/>
        <v>0</v>
      </c>
      <c r="J357" s="125">
        <f>IF(C357="",0,IF(E357="Pacote",VLOOKUP(C357,'Cadastro de insumo'!E:K,7,0)*G357,IF(OR(E357="kg",E357="L"),F357/1000*G357,F357*G357)))</f>
        <v>0</v>
      </c>
    </row>
    <row r="358" spans="1:18" outlineLevel="1" x14ac:dyDescent="0.25">
      <c r="B358" s="122" t="str">
        <f>IF(C358="","",F345)</f>
        <v/>
      </c>
      <c r="C358" s="123"/>
      <c r="D358" s="122" t="str">
        <f>IF(C358="","",IFERROR(INDEX('Cadastro de insumo'!A:K,MATCH('Ficha técnica - Prod processado'!C358,'Cadastro de insumo'!E:E,0),2),""))</f>
        <v/>
      </c>
      <c r="E358" s="122" t="str">
        <f>IFERROR(INDEX('Cadastro de insumo'!$A$203:$K$1048576,MATCH('Ficha técnica - Prod processado'!C358,'Cadastro de insumo'!$E$203:$E$1048576,0),9),"")</f>
        <v/>
      </c>
      <c r="F358" s="124" t="str">
        <f>IFERROR(VLOOKUP(C358,'Cadastro de insumo'!E:K,7,0),"")</f>
        <v/>
      </c>
      <c r="G358" s="113"/>
      <c r="H358" s="113"/>
      <c r="I358" s="122">
        <f t="shared" si="19"/>
        <v>0</v>
      </c>
      <c r="J358" s="125">
        <f>IF(C358="",0,IF(E358="Pacote",VLOOKUP(C358,'Cadastro de insumo'!E:K,7,0)*G358,IF(OR(E358="kg",E358="L"),F358/1000*G358,F358*G358)))</f>
        <v>0</v>
      </c>
    </row>
    <row r="359" spans="1:18" outlineLevel="1" x14ac:dyDescent="0.25">
      <c r="B359" s="122" t="str">
        <f>IF(C359="","",F345)</f>
        <v/>
      </c>
      <c r="C359" s="123"/>
      <c r="D359" s="122" t="str">
        <f>IF(C359="","",IFERROR(INDEX('Cadastro de insumo'!A:K,MATCH('Ficha técnica - Prod processado'!C359,'Cadastro de insumo'!E:E,0),2),""))</f>
        <v/>
      </c>
      <c r="E359" s="122" t="str">
        <f>IFERROR(INDEX('Cadastro de insumo'!$A$203:$K$1048576,MATCH('Ficha técnica - Prod processado'!C359,'Cadastro de insumo'!$E$203:$E$1048576,0),9),"")</f>
        <v/>
      </c>
      <c r="F359" s="124" t="str">
        <f>IFERROR(VLOOKUP(C359,'Cadastro de insumo'!E:K,7,0),"")</f>
        <v/>
      </c>
      <c r="G359" s="113"/>
      <c r="H359" s="113"/>
      <c r="I359" s="122">
        <f t="shared" si="19"/>
        <v>0</v>
      </c>
      <c r="J359" s="125">
        <f>IF(C359="",0,IF(E359="Pacote",VLOOKUP(C359,'Cadastro de insumo'!E:K,7,0)*G359,IF(OR(E359="kg",E359="L"),F359/1000*G359,F359*G359)))</f>
        <v>0</v>
      </c>
    </row>
    <row r="360" spans="1:18" outlineLevel="1" x14ac:dyDescent="0.25">
      <c r="B360" s="122" t="str">
        <f>IF(C360="","",F345)</f>
        <v/>
      </c>
      <c r="C360" s="123"/>
      <c r="D360" s="122" t="str">
        <f>IF(C360="","",IFERROR(INDEX('Cadastro de insumo'!A:K,MATCH('Ficha técnica - Prod processado'!C360,'Cadastro de insumo'!E:E,0),2),""))</f>
        <v/>
      </c>
      <c r="E360" s="122" t="str">
        <f>IFERROR(INDEX('Cadastro de insumo'!$A$203:$K$1048576,MATCH('Ficha técnica - Prod processado'!C360,'Cadastro de insumo'!$E$203:$E$1048576,0),9),"")</f>
        <v/>
      </c>
      <c r="F360" s="124" t="str">
        <f>IFERROR(VLOOKUP(C360,'Cadastro de insumo'!E:K,7,0),"")</f>
        <v/>
      </c>
      <c r="G360" s="113"/>
      <c r="H360" s="113"/>
      <c r="I360" s="122">
        <f t="shared" si="19"/>
        <v>0</v>
      </c>
      <c r="J360" s="125">
        <f>IF(C360="",0,IF(E360="Pacote",VLOOKUP(C360,'Cadastro de insumo'!E:K,7,0)*G360,IF(OR(E360="kg",E360="L"),F360/1000*G360,F360*G360)))</f>
        <v>0</v>
      </c>
    </row>
    <row r="361" spans="1:18" outlineLevel="1" x14ac:dyDescent="0.25">
      <c r="B361" s="122" t="str">
        <f>IF(C361="","",F345)</f>
        <v/>
      </c>
      <c r="C361" s="123"/>
      <c r="D361" s="122" t="str">
        <f>IF(C361="","",IFERROR(INDEX('Cadastro de insumo'!A:K,MATCH('Ficha técnica - Prod processado'!C361,'Cadastro de insumo'!E:E,0),2),""))</f>
        <v/>
      </c>
      <c r="E361" s="122" t="str">
        <f>IFERROR(INDEX('Cadastro de insumo'!$A$203:$K$1048576,MATCH('Ficha técnica - Prod processado'!C361,'Cadastro de insumo'!$E$203:$E$1048576,0),9),"")</f>
        <v/>
      </c>
      <c r="F361" s="124" t="str">
        <f>IFERROR(VLOOKUP(C361,'Cadastro de insumo'!E:K,7,0),"")</f>
        <v/>
      </c>
      <c r="G361" s="113"/>
      <c r="H361" s="113"/>
      <c r="I361" s="122">
        <f t="shared" si="19"/>
        <v>0</v>
      </c>
      <c r="J361" s="125">
        <f>IF(C361="",0,IF(E361="Pacote",VLOOKUP(C361,'Cadastro de insumo'!E:K,7,0)*G361,IF(OR(E361="kg",E361="L"),F361/1000*G361,F361*G361)))</f>
        <v>0</v>
      </c>
    </row>
    <row r="362" spans="1:18" outlineLevel="1" x14ac:dyDescent="0.25">
      <c r="B362" s="122" t="str">
        <f>IF(C362="","",F345)</f>
        <v/>
      </c>
      <c r="C362" s="123"/>
      <c r="D362" s="122" t="str">
        <f>IF(C362="","",IFERROR(INDEX('Cadastro de insumo'!A:K,MATCH('Ficha técnica - Prod processado'!C362,'Cadastro de insumo'!E:E,0),2),""))</f>
        <v/>
      </c>
      <c r="E362" s="122" t="str">
        <f>IFERROR(INDEX('Cadastro de insumo'!$A$203:$K$1048576,MATCH('Ficha técnica - Prod processado'!C362,'Cadastro de insumo'!$E$203:$E$1048576,0),9),"")</f>
        <v/>
      </c>
      <c r="F362" s="124" t="str">
        <f>IFERROR(VLOOKUP(C362,'Cadastro de insumo'!E:K,7,0),"")</f>
        <v/>
      </c>
      <c r="G362" s="113"/>
      <c r="H362" s="113"/>
      <c r="I362" s="122">
        <f>IF(OR(G362="",H362=""),0,G362/H362)</f>
        <v>0</v>
      </c>
      <c r="J362" s="125">
        <f>IF(C362="",0,IF(E362="Pacote",VLOOKUP(C362,'Cadastro de insumo'!E:K,7,0)*G362,IF(OR(E362="kg",E362="L"),F362/1000*G362,F362*G362)))</f>
        <v>0</v>
      </c>
    </row>
    <row r="363" spans="1:18" x14ac:dyDescent="0.25">
      <c r="A363" s="33" t="str">
        <f>"Detalhes: "&amp;F345</f>
        <v xml:space="preserve">Detalhes: </v>
      </c>
      <c r="C363" s="126"/>
    </row>
    <row r="365" spans="1:18" ht="31.5" x14ac:dyDescent="0.25">
      <c r="E365" s="30" t="s">
        <v>21</v>
      </c>
      <c r="F365" s="76" t="s">
        <v>0</v>
      </c>
      <c r="G365" s="76" t="s">
        <v>19</v>
      </c>
      <c r="H365" s="77" t="s">
        <v>20</v>
      </c>
      <c r="I365" s="31" t="s">
        <v>22</v>
      </c>
      <c r="J365" s="31" t="s">
        <v>61</v>
      </c>
      <c r="M365" s="126"/>
    </row>
    <row r="366" spans="1:18" x14ac:dyDescent="0.25">
      <c r="E366" s="112">
        <f>E345+1</f>
        <v>18</v>
      </c>
      <c r="F366" s="113"/>
      <c r="G366" s="113"/>
      <c r="H366" s="114"/>
      <c r="I366" s="115">
        <f>SUM(J369:J383)</f>
        <v>0</v>
      </c>
      <c r="J366" s="116" t="str">
        <f>IF(H366="","",I366/H366)</f>
        <v/>
      </c>
      <c r="M366" s="126"/>
      <c r="R366" s="141"/>
    </row>
    <row r="367" spans="1:18" x14ac:dyDescent="0.25">
      <c r="B367" s="117"/>
      <c r="C367" s="118"/>
      <c r="D367" s="110"/>
      <c r="F367" s="118"/>
      <c r="G367" s="118"/>
      <c r="H367" s="119"/>
      <c r="I367" s="120"/>
      <c r="J367" s="121"/>
      <c r="M367" s="126"/>
      <c r="R367" s="141"/>
    </row>
    <row r="368" spans="1:18" ht="47.25" outlineLevel="1" x14ac:dyDescent="0.25">
      <c r="B368" s="31" t="s">
        <v>0</v>
      </c>
      <c r="C368" s="76" t="s">
        <v>13</v>
      </c>
      <c r="D368" s="31" t="s">
        <v>60</v>
      </c>
      <c r="E368" s="31" t="s">
        <v>14</v>
      </c>
      <c r="F368" s="77" t="s">
        <v>17</v>
      </c>
      <c r="G368" s="77" t="s">
        <v>56</v>
      </c>
      <c r="H368" s="77" t="s">
        <v>38</v>
      </c>
      <c r="I368" s="31" t="s">
        <v>16</v>
      </c>
      <c r="J368" s="30" t="s">
        <v>15</v>
      </c>
      <c r="M368" s="142"/>
    </row>
    <row r="369" spans="1:10" outlineLevel="1" x14ac:dyDescent="0.25">
      <c r="B369" s="122" t="str">
        <f>IF(C369="","",F366)</f>
        <v/>
      </c>
      <c r="C369" s="123"/>
      <c r="D369" s="122" t="str">
        <f>IF(C369="","",IFERROR(INDEX('Cadastro de insumo'!A:K,MATCH('Ficha técnica - Prod processado'!C369,'Cadastro de insumo'!E:E,0),2),""))</f>
        <v/>
      </c>
      <c r="E369" s="122" t="str">
        <f>IFERROR(INDEX('Cadastro de insumo'!$A$203:$K$1048576,MATCH('Ficha técnica - Prod processado'!C369,'Cadastro de insumo'!$E$203:$E$1048576,0),9),"")</f>
        <v/>
      </c>
      <c r="F369" s="124" t="str">
        <f>IFERROR(VLOOKUP(C369,'Cadastro de insumo'!E:K,7,0),"")</f>
        <v/>
      </c>
      <c r="G369" s="113"/>
      <c r="H369" s="113"/>
      <c r="I369" s="122">
        <f t="shared" ref="I369:I382" si="20">IF(OR(G369="",H369=""),0,G369/H369)</f>
        <v>0</v>
      </c>
      <c r="J369" s="125">
        <f>IF(C369="",0,IF(E369="Pacote",VLOOKUP(C369,'Cadastro de insumo'!E:K,7,0)*G369,IF(OR(E369="kg",E369="L"),F369/1000*G369,F369*G369)))</f>
        <v>0</v>
      </c>
    </row>
    <row r="370" spans="1:10" outlineLevel="1" x14ac:dyDescent="0.25">
      <c r="B370" s="122" t="str">
        <f>IF(C370="","",F366)</f>
        <v/>
      </c>
      <c r="C370" s="123"/>
      <c r="D370" s="122" t="str">
        <f>IF(C370="","",IFERROR(INDEX('Cadastro de insumo'!A:K,MATCH('Ficha técnica - Prod processado'!C370,'Cadastro de insumo'!E:E,0),2),""))</f>
        <v/>
      </c>
      <c r="E370" s="122" t="str">
        <f>IFERROR(INDEX('Cadastro de insumo'!$A$203:$K$1048576,MATCH('Ficha técnica - Prod processado'!C370,'Cadastro de insumo'!$E$203:$E$1048576,0),9),"")</f>
        <v/>
      </c>
      <c r="F370" s="124" t="str">
        <f>IFERROR(VLOOKUP(C370,'Cadastro de insumo'!E:K,7,0),"")</f>
        <v/>
      </c>
      <c r="G370" s="113"/>
      <c r="H370" s="113"/>
      <c r="I370" s="122">
        <f t="shared" si="20"/>
        <v>0</v>
      </c>
      <c r="J370" s="125">
        <f>IF(C370="",0,IF(E370="Pacote",VLOOKUP(C370,'Cadastro de insumo'!E:K,7,0)*G370,IF(OR(E370="kg",E370="L"),F370/1000*G370,F370*G370)))</f>
        <v>0</v>
      </c>
    </row>
    <row r="371" spans="1:10" outlineLevel="1" x14ac:dyDescent="0.25">
      <c r="B371" s="122" t="str">
        <f>IF(C371="","",F366)</f>
        <v/>
      </c>
      <c r="C371" s="123"/>
      <c r="D371" s="122" t="str">
        <f>IF(C371="","",IFERROR(INDEX('Cadastro de insumo'!A:K,MATCH('Ficha técnica - Prod processado'!C371,'Cadastro de insumo'!E:E,0),2),""))</f>
        <v/>
      </c>
      <c r="E371" s="122" t="str">
        <f>IFERROR(INDEX('Cadastro de insumo'!$A$203:$K$1048576,MATCH('Ficha técnica - Prod processado'!C371,'Cadastro de insumo'!$E$203:$E$1048576,0),9),"")</f>
        <v/>
      </c>
      <c r="F371" s="124" t="str">
        <f>IFERROR(VLOOKUP(C371,'Cadastro de insumo'!E:K,7,0),"")</f>
        <v/>
      </c>
      <c r="G371" s="113"/>
      <c r="H371" s="113"/>
      <c r="I371" s="122">
        <f t="shared" si="20"/>
        <v>0</v>
      </c>
      <c r="J371" s="125">
        <f>IF(C371="",0,IF(E371="Pacote",VLOOKUP(C371,'Cadastro de insumo'!E:K,7,0)*G371,IF(OR(E371="kg",E371="L"),F371/1000*G371,F371*G371)))</f>
        <v>0</v>
      </c>
    </row>
    <row r="372" spans="1:10" outlineLevel="1" x14ac:dyDescent="0.25">
      <c r="B372" s="122" t="str">
        <f>IF(C372="","",F366)</f>
        <v/>
      </c>
      <c r="C372" s="123"/>
      <c r="D372" s="122" t="str">
        <f>IF(C372="","",IFERROR(INDEX('Cadastro de insumo'!A:K,MATCH('Ficha técnica - Prod processado'!C372,'Cadastro de insumo'!E:E,0),2),""))</f>
        <v/>
      </c>
      <c r="E372" s="122" t="str">
        <f>IFERROR(INDEX('Cadastro de insumo'!$A$203:$K$1048576,MATCH('Ficha técnica - Prod processado'!C372,'Cadastro de insumo'!$E$203:$E$1048576,0),9),"")</f>
        <v/>
      </c>
      <c r="F372" s="124" t="str">
        <f>IFERROR(VLOOKUP(C372,'Cadastro de insumo'!E:K,7,0),"")</f>
        <v/>
      </c>
      <c r="G372" s="113"/>
      <c r="H372" s="113"/>
      <c r="I372" s="122">
        <f t="shared" si="20"/>
        <v>0</v>
      </c>
      <c r="J372" s="125">
        <f>IF(C372="",0,IF(E372="Pacote",VLOOKUP(C372,'Cadastro de insumo'!E:K,7,0)*G372,IF(OR(E372="kg",E372="L"),F372/1000*G372,F372*G372)))</f>
        <v>0</v>
      </c>
    </row>
    <row r="373" spans="1:10" outlineLevel="1" x14ac:dyDescent="0.25">
      <c r="B373" s="122" t="str">
        <f>IF(C373="","",F366)</f>
        <v/>
      </c>
      <c r="C373" s="123"/>
      <c r="D373" s="122" t="str">
        <f>IF(C373="","",IFERROR(INDEX('Cadastro de insumo'!A:K,MATCH('Ficha técnica - Prod processado'!C373,'Cadastro de insumo'!E:E,0),2),""))</f>
        <v/>
      </c>
      <c r="E373" s="122" t="str">
        <f>IFERROR(INDEX('Cadastro de insumo'!$A$203:$K$1048576,MATCH('Ficha técnica - Prod processado'!C373,'Cadastro de insumo'!$E$203:$E$1048576,0),9),"")</f>
        <v/>
      </c>
      <c r="F373" s="124" t="str">
        <f>IFERROR(VLOOKUP(C373,'Cadastro de insumo'!E:K,7,0),"")</f>
        <v/>
      </c>
      <c r="G373" s="113"/>
      <c r="H373" s="113"/>
      <c r="I373" s="122">
        <f t="shared" si="20"/>
        <v>0</v>
      </c>
      <c r="J373" s="125">
        <f>IF(C373="",0,IF(E373="Pacote",VLOOKUP(C373,'Cadastro de insumo'!E:K,7,0)*G373,IF(OR(E373="kg",E373="L"),F373/1000*G373,F373*G373)))</f>
        <v>0</v>
      </c>
    </row>
    <row r="374" spans="1:10" outlineLevel="1" x14ac:dyDescent="0.25">
      <c r="B374" s="122" t="str">
        <f>IF(C374="","",F366)</f>
        <v/>
      </c>
      <c r="C374" s="123"/>
      <c r="D374" s="122" t="str">
        <f>IF(C374="","",IFERROR(INDEX('Cadastro de insumo'!A:K,MATCH('Ficha técnica - Prod processado'!C374,'Cadastro de insumo'!E:E,0),2),""))</f>
        <v/>
      </c>
      <c r="E374" s="122" t="str">
        <f>IFERROR(INDEX('Cadastro de insumo'!$A$203:$K$1048576,MATCH('Ficha técnica - Prod processado'!C374,'Cadastro de insumo'!$E$203:$E$1048576,0),9),"")</f>
        <v/>
      </c>
      <c r="F374" s="124" t="str">
        <f>IFERROR(VLOOKUP(C374,'Cadastro de insumo'!E:K,7,0),"")</f>
        <v/>
      </c>
      <c r="G374" s="113"/>
      <c r="H374" s="113"/>
      <c r="I374" s="122">
        <f t="shared" si="20"/>
        <v>0</v>
      </c>
      <c r="J374" s="125">
        <f>IF(C374="",0,IF(E374="Pacote",VLOOKUP(C374,'Cadastro de insumo'!E:K,7,0)*G374,IF(OR(E374="kg",E374="L"),F374/1000*G374,F374*G374)))</f>
        <v>0</v>
      </c>
    </row>
    <row r="375" spans="1:10" outlineLevel="1" x14ac:dyDescent="0.25">
      <c r="B375" s="122" t="str">
        <f>IF(C375="","",F366)</f>
        <v/>
      </c>
      <c r="C375" s="123"/>
      <c r="D375" s="122" t="str">
        <f>IF(C375="","",IFERROR(INDEX('Cadastro de insumo'!A:K,MATCH('Ficha técnica - Prod processado'!C375,'Cadastro de insumo'!E:E,0),2),""))</f>
        <v/>
      </c>
      <c r="E375" s="122" t="str">
        <f>IFERROR(INDEX('Cadastro de insumo'!$A$203:$K$1048576,MATCH('Ficha técnica - Prod processado'!C375,'Cadastro de insumo'!$E$203:$E$1048576,0),9),"")</f>
        <v/>
      </c>
      <c r="F375" s="124" t="str">
        <f>IFERROR(VLOOKUP(C375,'Cadastro de insumo'!E:K,7,0),"")</f>
        <v/>
      </c>
      <c r="G375" s="113"/>
      <c r="H375" s="113"/>
      <c r="I375" s="122">
        <f t="shared" si="20"/>
        <v>0</v>
      </c>
      <c r="J375" s="125">
        <f>IF(C375="",0,IF(E375="Pacote",VLOOKUP(C375,'Cadastro de insumo'!E:K,7,0)*G375,IF(OR(E375="kg",E375="L"),F375/1000*G375,F375*G375)))</f>
        <v>0</v>
      </c>
    </row>
    <row r="376" spans="1:10" outlineLevel="1" x14ac:dyDescent="0.25">
      <c r="B376" s="122" t="str">
        <f>IF(C376="","",F366)</f>
        <v/>
      </c>
      <c r="C376" s="123"/>
      <c r="D376" s="122" t="str">
        <f>IF(C376="","",IFERROR(INDEX('Cadastro de insumo'!A:K,MATCH('Ficha técnica - Prod processado'!C376,'Cadastro de insumo'!E:E,0),2),""))</f>
        <v/>
      </c>
      <c r="E376" s="122" t="str">
        <f>IFERROR(INDEX('Cadastro de insumo'!$A$203:$K$1048576,MATCH('Ficha técnica - Prod processado'!C376,'Cadastro de insumo'!$E$203:$E$1048576,0),9),"")</f>
        <v/>
      </c>
      <c r="F376" s="124" t="str">
        <f>IFERROR(VLOOKUP(C376,'Cadastro de insumo'!E:K,7,0),"")</f>
        <v/>
      </c>
      <c r="G376" s="113"/>
      <c r="H376" s="113"/>
      <c r="I376" s="122">
        <f t="shared" si="20"/>
        <v>0</v>
      </c>
      <c r="J376" s="125">
        <f>IF(C376="",0,IF(E376="Pacote",VLOOKUP(C376,'Cadastro de insumo'!E:K,7,0)*G376,IF(OR(E376="kg",E376="L"),F376/1000*G376,F376*G376)))</f>
        <v>0</v>
      </c>
    </row>
    <row r="377" spans="1:10" outlineLevel="1" x14ac:dyDescent="0.25">
      <c r="B377" s="122" t="str">
        <f>IF(C377="","",F366)</f>
        <v/>
      </c>
      <c r="C377" s="123"/>
      <c r="D377" s="122" t="str">
        <f>IF(C377="","",IFERROR(INDEX('Cadastro de insumo'!A:K,MATCH('Ficha técnica - Prod processado'!C377,'Cadastro de insumo'!E:E,0),2),""))</f>
        <v/>
      </c>
      <c r="E377" s="122" t="str">
        <f>IFERROR(INDEX('Cadastro de insumo'!$A$203:$K$1048576,MATCH('Ficha técnica - Prod processado'!C377,'Cadastro de insumo'!$E$203:$E$1048576,0),9),"")</f>
        <v/>
      </c>
      <c r="F377" s="124" t="str">
        <f>IFERROR(VLOOKUP(C377,'Cadastro de insumo'!E:K,7,0),"")</f>
        <v/>
      </c>
      <c r="G377" s="113"/>
      <c r="H377" s="113"/>
      <c r="I377" s="122">
        <f t="shared" si="20"/>
        <v>0</v>
      </c>
      <c r="J377" s="125">
        <f>IF(C377="",0,IF(E377="Pacote",VLOOKUP(C377,'Cadastro de insumo'!E:K,7,0)*G377,IF(OR(E377="kg",E377="L"),F377/1000*G377,F377*G377)))</f>
        <v>0</v>
      </c>
    </row>
    <row r="378" spans="1:10" outlineLevel="1" x14ac:dyDescent="0.25">
      <c r="B378" s="122" t="str">
        <f>IF(C378="","",F366)</f>
        <v/>
      </c>
      <c r="C378" s="123"/>
      <c r="D378" s="122" t="str">
        <f>IF(C378="","",IFERROR(INDEX('Cadastro de insumo'!A:K,MATCH('Ficha técnica - Prod processado'!C378,'Cadastro de insumo'!E:E,0),2),""))</f>
        <v/>
      </c>
      <c r="E378" s="122" t="str">
        <f>IFERROR(INDEX('Cadastro de insumo'!$A$203:$K$1048576,MATCH('Ficha técnica - Prod processado'!C378,'Cadastro de insumo'!$E$203:$E$1048576,0),9),"")</f>
        <v/>
      </c>
      <c r="F378" s="124" t="str">
        <f>IFERROR(VLOOKUP(C378,'Cadastro de insumo'!E:K,7,0),"")</f>
        <v/>
      </c>
      <c r="G378" s="113"/>
      <c r="H378" s="113"/>
      <c r="I378" s="122">
        <f t="shared" si="20"/>
        <v>0</v>
      </c>
      <c r="J378" s="125">
        <f>IF(C378="",0,IF(E378="Pacote",VLOOKUP(C378,'Cadastro de insumo'!E:K,7,0)*G378,IF(OR(E378="kg",E378="L"),F378/1000*G378,F378*G378)))</f>
        <v>0</v>
      </c>
    </row>
    <row r="379" spans="1:10" outlineLevel="1" x14ac:dyDescent="0.25">
      <c r="B379" s="122" t="str">
        <f>IF(C379="","",F366)</f>
        <v/>
      </c>
      <c r="C379" s="123"/>
      <c r="D379" s="122" t="str">
        <f>IF(C379="","",IFERROR(INDEX('Cadastro de insumo'!A:K,MATCH('Ficha técnica - Prod processado'!C379,'Cadastro de insumo'!E:E,0),2),""))</f>
        <v/>
      </c>
      <c r="E379" s="122" t="str">
        <f>IFERROR(INDEX('Cadastro de insumo'!$A$203:$K$1048576,MATCH('Ficha técnica - Prod processado'!C379,'Cadastro de insumo'!$E$203:$E$1048576,0),9),"")</f>
        <v/>
      </c>
      <c r="F379" s="124" t="str">
        <f>IFERROR(VLOOKUP(C379,'Cadastro de insumo'!E:K,7,0),"")</f>
        <v/>
      </c>
      <c r="G379" s="113"/>
      <c r="H379" s="113"/>
      <c r="I379" s="122">
        <f t="shared" si="20"/>
        <v>0</v>
      </c>
      <c r="J379" s="125">
        <f>IF(C379="",0,IF(E379="Pacote",VLOOKUP(C379,'Cadastro de insumo'!E:K,7,0)*G379,IF(OR(E379="kg",E379="L"),F379/1000*G379,F379*G379)))</f>
        <v>0</v>
      </c>
    </row>
    <row r="380" spans="1:10" outlineLevel="1" x14ac:dyDescent="0.25">
      <c r="B380" s="122" t="str">
        <f>IF(C380="","",F366)</f>
        <v/>
      </c>
      <c r="C380" s="123"/>
      <c r="D380" s="122" t="str">
        <f>IF(C380="","",IFERROR(INDEX('Cadastro de insumo'!A:K,MATCH('Ficha técnica - Prod processado'!C380,'Cadastro de insumo'!E:E,0),2),""))</f>
        <v/>
      </c>
      <c r="E380" s="122" t="str">
        <f>IFERROR(INDEX('Cadastro de insumo'!$A$203:$K$1048576,MATCH('Ficha técnica - Prod processado'!C380,'Cadastro de insumo'!$E$203:$E$1048576,0),9),"")</f>
        <v/>
      </c>
      <c r="F380" s="124" t="str">
        <f>IFERROR(VLOOKUP(C380,'Cadastro de insumo'!E:K,7,0),"")</f>
        <v/>
      </c>
      <c r="G380" s="113"/>
      <c r="H380" s="113"/>
      <c r="I380" s="122">
        <f t="shared" si="20"/>
        <v>0</v>
      </c>
      <c r="J380" s="125">
        <f>IF(C380="",0,IF(E380="Pacote",VLOOKUP(C380,'Cadastro de insumo'!E:K,7,0)*G380,IF(OR(E380="kg",E380="L"),F380/1000*G380,F380*G380)))</f>
        <v>0</v>
      </c>
    </row>
    <row r="381" spans="1:10" outlineLevel="1" x14ac:dyDescent="0.25">
      <c r="B381" s="122" t="str">
        <f>IF(C381="","",F366)</f>
        <v/>
      </c>
      <c r="C381" s="123"/>
      <c r="D381" s="122" t="str">
        <f>IF(C381="","",IFERROR(INDEX('Cadastro de insumo'!A:K,MATCH('Ficha técnica - Prod processado'!C381,'Cadastro de insumo'!E:E,0),2),""))</f>
        <v/>
      </c>
      <c r="E381" s="122" t="str">
        <f>IFERROR(INDEX('Cadastro de insumo'!$A$203:$K$1048576,MATCH('Ficha técnica - Prod processado'!C381,'Cadastro de insumo'!$E$203:$E$1048576,0),9),"")</f>
        <v/>
      </c>
      <c r="F381" s="124" t="str">
        <f>IFERROR(VLOOKUP(C381,'Cadastro de insumo'!E:K,7,0),"")</f>
        <v/>
      </c>
      <c r="G381" s="113"/>
      <c r="H381" s="113"/>
      <c r="I381" s="122">
        <f t="shared" si="20"/>
        <v>0</v>
      </c>
      <c r="J381" s="125">
        <f>IF(C381="",0,IF(E381="Pacote",VLOOKUP(C381,'Cadastro de insumo'!E:K,7,0)*G381,IF(OR(E381="kg",E381="L"),F381/1000*G381,F381*G381)))</f>
        <v>0</v>
      </c>
    </row>
    <row r="382" spans="1:10" outlineLevel="1" x14ac:dyDescent="0.25">
      <c r="B382" s="122" t="str">
        <f>IF(C382="","",F366)</f>
        <v/>
      </c>
      <c r="C382" s="123"/>
      <c r="D382" s="122" t="str">
        <f>IF(C382="","",IFERROR(INDEX('Cadastro de insumo'!A:K,MATCH('Ficha técnica - Prod processado'!C382,'Cadastro de insumo'!E:E,0),2),""))</f>
        <v/>
      </c>
      <c r="E382" s="122" t="str">
        <f>IFERROR(INDEX('Cadastro de insumo'!$A$203:$K$1048576,MATCH('Ficha técnica - Prod processado'!C382,'Cadastro de insumo'!$E$203:$E$1048576,0),9),"")</f>
        <v/>
      </c>
      <c r="F382" s="124" t="str">
        <f>IFERROR(VLOOKUP(C382,'Cadastro de insumo'!E:K,7,0),"")</f>
        <v/>
      </c>
      <c r="G382" s="113"/>
      <c r="H382" s="113"/>
      <c r="I382" s="122">
        <f t="shared" si="20"/>
        <v>0</v>
      </c>
      <c r="J382" s="125">
        <f>IF(C382="",0,IF(E382="Pacote",VLOOKUP(C382,'Cadastro de insumo'!E:K,7,0)*G382,IF(OR(E382="kg",E382="L"),F382/1000*G382,F382*G382)))</f>
        <v>0</v>
      </c>
    </row>
    <row r="383" spans="1:10" outlineLevel="1" x14ac:dyDescent="0.25">
      <c r="B383" s="122" t="str">
        <f>IF(C383="","",F366)</f>
        <v/>
      </c>
      <c r="C383" s="123"/>
      <c r="D383" s="122" t="str">
        <f>IF(C383="","",IFERROR(INDEX('Cadastro de insumo'!A:K,MATCH('Ficha técnica - Prod processado'!C383,'Cadastro de insumo'!E:E,0),2),""))</f>
        <v/>
      </c>
      <c r="E383" s="122" t="str">
        <f>IFERROR(INDEX('Cadastro de insumo'!$A$203:$K$1048576,MATCH('Ficha técnica - Prod processado'!C383,'Cadastro de insumo'!$E$203:$E$1048576,0),9),"")</f>
        <v/>
      </c>
      <c r="F383" s="124" t="str">
        <f>IFERROR(VLOOKUP(C383,'Cadastro de insumo'!E:K,7,0),"")</f>
        <v/>
      </c>
      <c r="G383" s="113"/>
      <c r="H383" s="113"/>
      <c r="I383" s="122">
        <f>IF(OR(G383="",H383=""),0,G383/H383)</f>
        <v>0</v>
      </c>
      <c r="J383" s="125">
        <f>IF(C383="",0,IF(E383="Pacote",VLOOKUP(C383,'Cadastro de insumo'!E:K,7,0)*G383,IF(OR(E383="kg",E383="L"),F383/1000*G383,F383*G383)))</f>
        <v>0</v>
      </c>
    </row>
    <row r="384" spans="1:10" x14ac:dyDescent="0.25">
      <c r="A384" s="33" t="str">
        <f>"Detalhes: "&amp;F366</f>
        <v xml:space="preserve">Detalhes: </v>
      </c>
      <c r="C384" s="126"/>
    </row>
    <row r="386" spans="2:18" ht="31.5" x14ac:dyDescent="0.25">
      <c r="E386" s="30" t="s">
        <v>21</v>
      </c>
      <c r="F386" s="76" t="s">
        <v>0</v>
      </c>
      <c r="G386" s="76" t="s">
        <v>19</v>
      </c>
      <c r="H386" s="77" t="s">
        <v>20</v>
      </c>
      <c r="I386" s="31" t="s">
        <v>22</v>
      </c>
      <c r="J386" s="31" t="s">
        <v>61</v>
      </c>
      <c r="M386" s="126"/>
    </row>
    <row r="387" spans="2:18" x14ac:dyDescent="0.25">
      <c r="E387" s="112">
        <f>E366+1</f>
        <v>19</v>
      </c>
      <c r="F387" s="113"/>
      <c r="G387" s="113"/>
      <c r="H387" s="114"/>
      <c r="I387" s="115">
        <f>SUM(J390:J404)</f>
        <v>0</v>
      </c>
      <c r="J387" s="116" t="str">
        <f>IF(H387="","",I387/H387)</f>
        <v/>
      </c>
      <c r="M387" s="126"/>
      <c r="R387" s="141"/>
    </row>
    <row r="388" spans="2:18" x14ac:dyDescent="0.25">
      <c r="B388" s="117"/>
      <c r="C388" s="118"/>
      <c r="D388" s="110"/>
      <c r="F388" s="118"/>
      <c r="G388" s="118"/>
      <c r="H388" s="119"/>
      <c r="I388" s="120"/>
      <c r="J388" s="121"/>
      <c r="M388" s="126"/>
      <c r="R388" s="141"/>
    </row>
    <row r="389" spans="2:18" ht="47.25" outlineLevel="1" x14ac:dyDescent="0.25">
      <c r="B389" s="31" t="s">
        <v>0</v>
      </c>
      <c r="C389" s="76" t="s">
        <v>13</v>
      </c>
      <c r="D389" s="31" t="s">
        <v>60</v>
      </c>
      <c r="E389" s="31" t="s">
        <v>14</v>
      </c>
      <c r="F389" s="77" t="s">
        <v>17</v>
      </c>
      <c r="G389" s="77" t="s">
        <v>56</v>
      </c>
      <c r="H389" s="77" t="s">
        <v>38</v>
      </c>
      <c r="I389" s="31" t="s">
        <v>16</v>
      </c>
      <c r="J389" s="30" t="s">
        <v>15</v>
      </c>
      <c r="M389" s="142"/>
    </row>
    <row r="390" spans="2:18" outlineLevel="1" x14ac:dyDescent="0.25">
      <c r="B390" s="122" t="str">
        <f>IF(C390="","",F387)</f>
        <v/>
      </c>
      <c r="C390" s="123"/>
      <c r="D390" s="122" t="str">
        <f>IF(C390="","",IFERROR(INDEX('Cadastro de insumo'!A:K,MATCH('Ficha técnica - Prod processado'!C390,'Cadastro de insumo'!E:E,0),2),""))</f>
        <v/>
      </c>
      <c r="E390" s="122" t="str">
        <f>IFERROR(INDEX('Cadastro de insumo'!$A$203:$K$1048576,MATCH('Ficha técnica - Prod processado'!C390,'Cadastro de insumo'!$E$203:$E$1048576,0),9),"")</f>
        <v/>
      </c>
      <c r="F390" s="124" t="str">
        <f>IFERROR(VLOOKUP(C390,'Cadastro de insumo'!E:K,7,0),"")</f>
        <v/>
      </c>
      <c r="G390" s="113"/>
      <c r="H390" s="113"/>
      <c r="I390" s="122">
        <f t="shared" ref="I390:I403" si="21">IF(OR(G390="",H390=""),0,G390/H390)</f>
        <v>0</v>
      </c>
      <c r="J390" s="125">
        <f>IF(C390="",0,IF(E390="Pacote",VLOOKUP(C390,'Cadastro de insumo'!E:K,7,0)*G390,IF(OR(E390="kg",E390="L"),F390/1000*G390,F390*G390)))</f>
        <v>0</v>
      </c>
    </row>
    <row r="391" spans="2:18" outlineLevel="1" x14ac:dyDescent="0.25">
      <c r="B391" s="122" t="str">
        <f>IF(C391="","",F387)</f>
        <v/>
      </c>
      <c r="C391" s="123"/>
      <c r="D391" s="122" t="str">
        <f>IF(C391="","",IFERROR(INDEX('Cadastro de insumo'!A:K,MATCH('Ficha técnica - Prod processado'!C391,'Cadastro de insumo'!E:E,0),2),""))</f>
        <v/>
      </c>
      <c r="E391" s="122" t="str">
        <f>IFERROR(INDEX('Cadastro de insumo'!$A$203:$K$1048576,MATCH('Ficha técnica - Prod processado'!C391,'Cadastro de insumo'!$E$203:$E$1048576,0),9),"")</f>
        <v/>
      </c>
      <c r="F391" s="124" t="str">
        <f>IFERROR(VLOOKUP(C391,'Cadastro de insumo'!E:K,7,0),"")</f>
        <v/>
      </c>
      <c r="G391" s="113"/>
      <c r="H391" s="113"/>
      <c r="I391" s="122">
        <f t="shared" si="21"/>
        <v>0</v>
      </c>
      <c r="J391" s="125">
        <f>IF(C391="",0,IF(E391="Pacote",VLOOKUP(C391,'Cadastro de insumo'!E:K,7,0)*G391,IF(OR(E391="kg",E391="L"),F391/1000*G391,F391*G391)))</f>
        <v>0</v>
      </c>
    </row>
    <row r="392" spans="2:18" outlineLevel="1" x14ac:dyDescent="0.25">
      <c r="B392" s="122" t="str">
        <f>IF(C392="","",F387)</f>
        <v/>
      </c>
      <c r="C392" s="123"/>
      <c r="D392" s="122" t="str">
        <f>IF(C392="","",IFERROR(INDEX('Cadastro de insumo'!A:K,MATCH('Ficha técnica - Prod processado'!C392,'Cadastro de insumo'!E:E,0),2),""))</f>
        <v/>
      </c>
      <c r="E392" s="122" t="str">
        <f>IFERROR(INDEX('Cadastro de insumo'!$A$203:$K$1048576,MATCH('Ficha técnica - Prod processado'!C392,'Cadastro de insumo'!$E$203:$E$1048576,0),9),"")</f>
        <v/>
      </c>
      <c r="F392" s="124" t="str">
        <f>IFERROR(VLOOKUP(C392,'Cadastro de insumo'!E:K,7,0),"")</f>
        <v/>
      </c>
      <c r="G392" s="113"/>
      <c r="H392" s="113"/>
      <c r="I392" s="122">
        <f t="shared" si="21"/>
        <v>0</v>
      </c>
      <c r="J392" s="125">
        <f>IF(C392="",0,IF(E392="Pacote",VLOOKUP(C392,'Cadastro de insumo'!E:K,7,0)*G392,IF(OR(E392="kg",E392="L"),F392/1000*G392,F392*G392)))</f>
        <v>0</v>
      </c>
    </row>
    <row r="393" spans="2:18" outlineLevel="1" x14ac:dyDescent="0.25">
      <c r="B393" s="122" t="str">
        <f>IF(C393="","",F387)</f>
        <v/>
      </c>
      <c r="C393" s="123"/>
      <c r="D393" s="122" t="str">
        <f>IF(C393="","",IFERROR(INDEX('Cadastro de insumo'!A:K,MATCH('Ficha técnica - Prod processado'!C393,'Cadastro de insumo'!E:E,0),2),""))</f>
        <v/>
      </c>
      <c r="E393" s="122" t="str">
        <f>IFERROR(INDEX('Cadastro de insumo'!$A$203:$K$1048576,MATCH('Ficha técnica - Prod processado'!C393,'Cadastro de insumo'!$E$203:$E$1048576,0),9),"")</f>
        <v/>
      </c>
      <c r="F393" s="124" t="str">
        <f>IFERROR(VLOOKUP(C393,'Cadastro de insumo'!E:K,7,0),"")</f>
        <v/>
      </c>
      <c r="G393" s="113"/>
      <c r="H393" s="113"/>
      <c r="I393" s="122">
        <f t="shared" si="21"/>
        <v>0</v>
      </c>
      <c r="J393" s="125">
        <f>IF(C393="",0,IF(E393="Pacote",VLOOKUP(C393,'Cadastro de insumo'!E:K,7,0)*G393,IF(OR(E393="kg",E393="L"),F393/1000*G393,F393*G393)))</f>
        <v>0</v>
      </c>
    </row>
    <row r="394" spans="2:18" outlineLevel="1" x14ac:dyDescent="0.25">
      <c r="B394" s="122" t="str">
        <f>IF(C394="","",F387)</f>
        <v/>
      </c>
      <c r="C394" s="123"/>
      <c r="D394" s="122" t="str">
        <f>IF(C394="","",IFERROR(INDEX('Cadastro de insumo'!A:K,MATCH('Ficha técnica - Prod processado'!C394,'Cadastro de insumo'!E:E,0),2),""))</f>
        <v/>
      </c>
      <c r="E394" s="122" t="str">
        <f>IFERROR(INDEX('Cadastro de insumo'!$A$203:$K$1048576,MATCH('Ficha técnica - Prod processado'!C394,'Cadastro de insumo'!$E$203:$E$1048576,0),9),"")</f>
        <v/>
      </c>
      <c r="F394" s="124" t="str">
        <f>IFERROR(VLOOKUP(C394,'Cadastro de insumo'!E:K,7,0),"")</f>
        <v/>
      </c>
      <c r="G394" s="113"/>
      <c r="H394" s="113"/>
      <c r="I394" s="122">
        <f t="shared" si="21"/>
        <v>0</v>
      </c>
      <c r="J394" s="125">
        <f>IF(C394="",0,IF(E394="Pacote",VLOOKUP(C394,'Cadastro de insumo'!E:K,7,0)*G394,IF(OR(E394="kg",E394="L"),F394/1000*G394,F394*G394)))</f>
        <v>0</v>
      </c>
    </row>
    <row r="395" spans="2:18" outlineLevel="1" x14ac:dyDescent="0.25">
      <c r="B395" s="122" t="str">
        <f>IF(C395="","",F387)</f>
        <v/>
      </c>
      <c r="C395" s="123"/>
      <c r="D395" s="122" t="str">
        <f>IF(C395="","",IFERROR(INDEX('Cadastro de insumo'!A:K,MATCH('Ficha técnica - Prod processado'!C395,'Cadastro de insumo'!E:E,0),2),""))</f>
        <v/>
      </c>
      <c r="E395" s="122" t="str">
        <f>IFERROR(INDEX('Cadastro de insumo'!$A$203:$K$1048576,MATCH('Ficha técnica - Prod processado'!C395,'Cadastro de insumo'!$E$203:$E$1048576,0),9),"")</f>
        <v/>
      </c>
      <c r="F395" s="124" t="str">
        <f>IFERROR(VLOOKUP(C395,'Cadastro de insumo'!E:K,7,0),"")</f>
        <v/>
      </c>
      <c r="G395" s="113"/>
      <c r="H395" s="113"/>
      <c r="I395" s="122">
        <f t="shared" si="21"/>
        <v>0</v>
      </c>
      <c r="J395" s="125">
        <f>IF(C395="",0,IF(E395="Pacote",VLOOKUP(C395,'Cadastro de insumo'!E:K,7,0)*G395,IF(OR(E395="kg",E395="L"),F395/1000*G395,F395*G395)))</f>
        <v>0</v>
      </c>
    </row>
    <row r="396" spans="2:18" outlineLevel="1" x14ac:dyDescent="0.25">
      <c r="B396" s="122" t="str">
        <f>IF(C396="","",F387)</f>
        <v/>
      </c>
      <c r="C396" s="123"/>
      <c r="D396" s="122" t="str">
        <f>IF(C396="","",IFERROR(INDEX('Cadastro de insumo'!A:K,MATCH('Ficha técnica - Prod processado'!C396,'Cadastro de insumo'!E:E,0),2),""))</f>
        <v/>
      </c>
      <c r="E396" s="122" t="str">
        <f>IFERROR(INDEX('Cadastro de insumo'!$A$203:$K$1048576,MATCH('Ficha técnica - Prod processado'!C396,'Cadastro de insumo'!$E$203:$E$1048576,0),9),"")</f>
        <v/>
      </c>
      <c r="F396" s="124" t="str">
        <f>IFERROR(VLOOKUP(C396,'Cadastro de insumo'!E:K,7,0),"")</f>
        <v/>
      </c>
      <c r="G396" s="113"/>
      <c r="H396" s="113"/>
      <c r="I396" s="122">
        <f t="shared" si="21"/>
        <v>0</v>
      </c>
      <c r="J396" s="125">
        <f>IF(C396="",0,IF(E396="Pacote",VLOOKUP(C396,'Cadastro de insumo'!E:K,7,0)*G396,IF(OR(E396="kg",E396="L"),F396/1000*G396,F396*G396)))</f>
        <v>0</v>
      </c>
    </row>
    <row r="397" spans="2:18" outlineLevel="1" x14ac:dyDescent="0.25">
      <c r="B397" s="122" t="str">
        <f>IF(C397="","",F387)</f>
        <v/>
      </c>
      <c r="C397" s="123"/>
      <c r="D397" s="122" t="str">
        <f>IF(C397="","",IFERROR(INDEX('Cadastro de insumo'!A:K,MATCH('Ficha técnica - Prod processado'!C397,'Cadastro de insumo'!E:E,0),2),""))</f>
        <v/>
      </c>
      <c r="E397" s="122" t="str">
        <f>IFERROR(INDEX('Cadastro de insumo'!$A$203:$K$1048576,MATCH('Ficha técnica - Prod processado'!C397,'Cadastro de insumo'!$E$203:$E$1048576,0),9),"")</f>
        <v/>
      </c>
      <c r="F397" s="124" t="str">
        <f>IFERROR(VLOOKUP(C397,'Cadastro de insumo'!E:K,7,0),"")</f>
        <v/>
      </c>
      <c r="G397" s="113"/>
      <c r="H397" s="113"/>
      <c r="I397" s="122">
        <f t="shared" si="21"/>
        <v>0</v>
      </c>
      <c r="J397" s="125">
        <f>IF(C397="",0,IF(E397="Pacote",VLOOKUP(C397,'Cadastro de insumo'!E:K,7,0)*G397,IF(OR(E397="kg",E397="L"),F397/1000*G397,F397*G397)))</f>
        <v>0</v>
      </c>
    </row>
    <row r="398" spans="2:18" outlineLevel="1" x14ac:dyDescent="0.25">
      <c r="B398" s="122" t="str">
        <f>IF(C398="","",F387)</f>
        <v/>
      </c>
      <c r="C398" s="123"/>
      <c r="D398" s="122" t="str">
        <f>IF(C398="","",IFERROR(INDEX('Cadastro de insumo'!A:K,MATCH('Ficha técnica - Prod processado'!C398,'Cadastro de insumo'!E:E,0),2),""))</f>
        <v/>
      </c>
      <c r="E398" s="122" t="str">
        <f>IFERROR(INDEX('Cadastro de insumo'!$A$203:$K$1048576,MATCH('Ficha técnica - Prod processado'!C398,'Cadastro de insumo'!$E$203:$E$1048576,0),9),"")</f>
        <v/>
      </c>
      <c r="F398" s="124" t="str">
        <f>IFERROR(VLOOKUP(C398,'Cadastro de insumo'!E:K,7,0),"")</f>
        <v/>
      </c>
      <c r="G398" s="113"/>
      <c r="H398" s="113"/>
      <c r="I398" s="122">
        <f t="shared" si="21"/>
        <v>0</v>
      </c>
      <c r="J398" s="125">
        <f>IF(C398="",0,IF(E398="Pacote",VLOOKUP(C398,'Cadastro de insumo'!E:K,7,0)*G398,IF(OR(E398="kg",E398="L"),F398/1000*G398,F398*G398)))</f>
        <v>0</v>
      </c>
    </row>
    <row r="399" spans="2:18" outlineLevel="1" x14ac:dyDescent="0.25">
      <c r="B399" s="122" t="str">
        <f>IF(C399="","",F387)</f>
        <v/>
      </c>
      <c r="C399" s="123"/>
      <c r="D399" s="122" t="str">
        <f>IF(C399="","",IFERROR(INDEX('Cadastro de insumo'!A:K,MATCH('Ficha técnica - Prod processado'!C399,'Cadastro de insumo'!E:E,0),2),""))</f>
        <v/>
      </c>
      <c r="E399" s="122" t="str">
        <f>IFERROR(INDEX('Cadastro de insumo'!$A$203:$K$1048576,MATCH('Ficha técnica - Prod processado'!C399,'Cadastro de insumo'!$E$203:$E$1048576,0),9),"")</f>
        <v/>
      </c>
      <c r="F399" s="124" t="str">
        <f>IFERROR(VLOOKUP(C399,'Cadastro de insumo'!E:K,7,0),"")</f>
        <v/>
      </c>
      <c r="G399" s="113"/>
      <c r="H399" s="113"/>
      <c r="I399" s="122">
        <f t="shared" si="21"/>
        <v>0</v>
      </c>
      <c r="J399" s="125">
        <f>IF(C399="",0,IF(E399="Pacote",VLOOKUP(C399,'Cadastro de insumo'!E:K,7,0)*G399,IF(OR(E399="kg",E399="L"),F399/1000*G399,F399*G399)))</f>
        <v>0</v>
      </c>
    </row>
    <row r="400" spans="2:18" outlineLevel="1" x14ac:dyDescent="0.25">
      <c r="B400" s="122" t="str">
        <f>IF(C400="","",F387)</f>
        <v/>
      </c>
      <c r="C400" s="123"/>
      <c r="D400" s="122" t="str">
        <f>IF(C400="","",IFERROR(INDEX('Cadastro de insumo'!A:K,MATCH('Ficha técnica - Prod processado'!C400,'Cadastro de insumo'!E:E,0),2),""))</f>
        <v/>
      </c>
      <c r="E400" s="122" t="str">
        <f>IFERROR(INDEX('Cadastro de insumo'!$A$203:$K$1048576,MATCH('Ficha técnica - Prod processado'!C400,'Cadastro de insumo'!$E$203:$E$1048576,0),9),"")</f>
        <v/>
      </c>
      <c r="F400" s="124" t="str">
        <f>IFERROR(VLOOKUP(C400,'Cadastro de insumo'!E:K,7,0),"")</f>
        <v/>
      </c>
      <c r="G400" s="113"/>
      <c r="H400" s="113"/>
      <c r="I400" s="122">
        <f t="shared" si="21"/>
        <v>0</v>
      </c>
      <c r="J400" s="125">
        <f>IF(C400="",0,IF(E400="Pacote",VLOOKUP(C400,'Cadastro de insumo'!E:K,7,0)*G400,IF(OR(E400="kg",E400="L"),F400/1000*G400,F400*G400)))</f>
        <v>0</v>
      </c>
    </row>
    <row r="401" spans="1:18" outlineLevel="1" x14ac:dyDescent="0.25">
      <c r="B401" s="122" t="str">
        <f>IF(C401="","",F387)</f>
        <v/>
      </c>
      <c r="C401" s="123"/>
      <c r="D401" s="122" t="str">
        <f>IF(C401="","",IFERROR(INDEX('Cadastro de insumo'!A:K,MATCH('Ficha técnica - Prod processado'!C401,'Cadastro de insumo'!E:E,0),2),""))</f>
        <v/>
      </c>
      <c r="E401" s="122" t="str">
        <f>IFERROR(INDEX('Cadastro de insumo'!$A$203:$K$1048576,MATCH('Ficha técnica - Prod processado'!C401,'Cadastro de insumo'!$E$203:$E$1048576,0),9),"")</f>
        <v/>
      </c>
      <c r="F401" s="124" t="str">
        <f>IFERROR(VLOOKUP(C401,'Cadastro de insumo'!E:K,7,0),"")</f>
        <v/>
      </c>
      <c r="G401" s="113"/>
      <c r="H401" s="113"/>
      <c r="I401" s="122">
        <f t="shared" si="21"/>
        <v>0</v>
      </c>
      <c r="J401" s="125">
        <f>IF(C401="",0,IF(E401="Pacote",VLOOKUP(C401,'Cadastro de insumo'!E:K,7,0)*G401,IF(OR(E401="kg",E401="L"),F401/1000*G401,F401*G401)))</f>
        <v>0</v>
      </c>
    </row>
    <row r="402" spans="1:18" outlineLevel="1" x14ac:dyDescent="0.25">
      <c r="B402" s="122" t="str">
        <f>IF(C402="","",F387)</f>
        <v/>
      </c>
      <c r="C402" s="123"/>
      <c r="D402" s="122" t="str">
        <f>IF(C402="","",IFERROR(INDEX('Cadastro de insumo'!A:K,MATCH('Ficha técnica - Prod processado'!C402,'Cadastro de insumo'!E:E,0),2),""))</f>
        <v/>
      </c>
      <c r="E402" s="122" t="str">
        <f>IFERROR(INDEX('Cadastro de insumo'!$A$203:$K$1048576,MATCH('Ficha técnica - Prod processado'!C402,'Cadastro de insumo'!$E$203:$E$1048576,0),9),"")</f>
        <v/>
      </c>
      <c r="F402" s="124" t="str">
        <f>IFERROR(VLOOKUP(C402,'Cadastro de insumo'!E:K,7,0),"")</f>
        <v/>
      </c>
      <c r="G402" s="113"/>
      <c r="H402" s="113"/>
      <c r="I402" s="122">
        <f t="shared" si="21"/>
        <v>0</v>
      </c>
      <c r="J402" s="125">
        <f>IF(C402="",0,IF(E402="Pacote",VLOOKUP(C402,'Cadastro de insumo'!E:K,7,0)*G402,IF(OR(E402="kg",E402="L"),F402/1000*G402,F402*G402)))</f>
        <v>0</v>
      </c>
    </row>
    <row r="403" spans="1:18" outlineLevel="1" x14ac:dyDescent="0.25">
      <c r="B403" s="122" t="str">
        <f>IF(C403="","",F387)</f>
        <v/>
      </c>
      <c r="C403" s="123"/>
      <c r="D403" s="122" t="str">
        <f>IF(C403="","",IFERROR(INDEX('Cadastro de insumo'!A:K,MATCH('Ficha técnica - Prod processado'!C403,'Cadastro de insumo'!E:E,0),2),""))</f>
        <v/>
      </c>
      <c r="E403" s="122" t="str">
        <f>IFERROR(INDEX('Cadastro de insumo'!$A$203:$K$1048576,MATCH('Ficha técnica - Prod processado'!C403,'Cadastro de insumo'!$E$203:$E$1048576,0),9),"")</f>
        <v/>
      </c>
      <c r="F403" s="124" t="str">
        <f>IFERROR(VLOOKUP(C403,'Cadastro de insumo'!E:K,7,0),"")</f>
        <v/>
      </c>
      <c r="G403" s="113"/>
      <c r="H403" s="113"/>
      <c r="I403" s="122">
        <f t="shared" si="21"/>
        <v>0</v>
      </c>
      <c r="J403" s="125">
        <f>IF(C403="",0,IF(E403="Pacote",VLOOKUP(C403,'Cadastro de insumo'!E:K,7,0)*G403,IF(OR(E403="kg",E403="L"),F403/1000*G403,F403*G403)))</f>
        <v>0</v>
      </c>
    </row>
    <row r="404" spans="1:18" outlineLevel="1" x14ac:dyDescent="0.25">
      <c r="B404" s="122" t="str">
        <f>IF(C404="","",F387)</f>
        <v/>
      </c>
      <c r="C404" s="123"/>
      <c r="D404" s="122" t="str">
        <f>IF(C404="","",IFERROR(INDEX('Cadastro de insumo'!A:K,MATCH('Ficha técnica - Prod processado'!C404,'Cadastro de insumo'!E:E,0),2),""))</f>
        <v/>
      </c>
      <c r="E404" s="122" t="str">
        <f>IFERROR(INDEX('Cadastro de insumo'!$A$203:$K$1048576,MATCH('Ficha técnica - Prod processado'!C404,'Cadastro de insumo'!$E$203:$E$1048576,0),9),"")</f>
        <v/>
      </c>
      <c r="F404" s="124" t="str">
        <f>IFERROR(VLOOKUP(C404,'Cadastro de insumo'!E:K,7,0),"")</f>
        <v/>
      </c>
      <c r="G404" s="113"/>
      <c r="H404" s="113"/>
      <c r="I404" s="122">
        <f>IF(OR(G404="",H404=""),0,G404/H404)</f>
        <v>0</v>
      </c>
      <c r="J404" s="125">
        <f>IF(C404="",0,IF(E404="Pacote",VLOOKUP(C404,'Cadastro de insumo'!E:K,7,0)*G404,IF(OR(E404="kg",E404="L"),F404/1000*G404,F404*G404)))</f>
        <v>0</v>
      </c>
    </row>
    <row r="405" spans="1:18" x14ac:dyDescent="0.25">
      <c r="A405" s="33" t="str">
        <f>"Detalhes: "&amp;F387</f>
        <v xml:space="preserve">Detalhes: </v>
      </c>
      <c r="C405" s="126"/>
    </row>
    <row r="407" spans="1:18" ht="31.5" x14ac:dyDescent="0.25">
      <c r="E407" s="30" t="s">
        <v>21</v>
      </c>
      <c r="F407" s="76" t="s">
        <v>0</v>
      </c>
      <c r="G407" s="76" t="s">
        <v>19</v>
      </c>
      <c r="H407" s="77" t="s">
        <v>20</v>
      </c>
      <c r="I407" s="31" t="s">
        <v>22</v>
      </c>
      <c r="J407" s="31" t="s">
        <v>61</v>
      </c>
      <c r="M407" s="126"/>
    </row>
    <row r="408" spans="1:18" x14ac:dyDescent="0.25">
      <c r="E408" s="112">
        <f>E387+1</f>
        <v>20</v>
      </c>
      <c r="F408" s="113"/>
      <c r="G408" s="113"/>
      <c r="H408" s="114"/>
      <c r="I408" s="115">
        <f>SUM(J411:J425)</f>
        <v>0</v>
      </c>
      <c r="J408" s="116" t="str">
        <f>IF(H408="","",I408/H408)</f>
        <v/>
      </c>
      <c r="M408" s="126"/>
      <c r="R408" s="141"/>
    </row>
    <row r="409" spans="1:18" x14ac:dyDescent="0.25">
      <c r="B409" s="117"/>
      <c r="C409" s="118"/>
      <c r="D409" s="110"/>
      <c r="F409" s="118"/>
      <c r="G409" s="118"/>
      <c r="H409" s="119"/>
      <c r="I409" s="120"/>
      <c r="J409" s="121"/>
      <c r="M409" s="126"/>
      <c r="R409" s="141"/>
    </row>
    <row r="410" spans="1:18" ht="47.25" outlineLevel="1" x14ac:dyDescent="0.25">
      <c r="B410" s="31" t="s">
        <v>0</v>
      </c>
      <c r="C410" s="76" t="s">
        <v>13</v>
      </c>
      <c r="D410" s="31" t="s">
        <v>60</v>
      </c>
      <c r="E410" s="31" t="s">
        <v>14</v>
      </c>
      <c r="F410" s="77" t="s">
        <v>17</v>
      </c>
      <c r="G410" s="77" t="s">
        <v>56</v>
      </c>
      <c r="H410" s="77" t="s">
        <v>38</v>
      </c>
      <c r="I410" s="31" t="s">
        <v>16</v>
      </c>
      <c r="J410" s="30" t="s">
        <v>15</v>
      </c>
      <c r="M410" s="142"/>
    </row>
    <row r="411" spans="1:18" outlineLevel="1" x14ac:dyDescent="0.25">
      <c r="B411" s="122" t="str">
        <f>IF(C411="","",F408)</f>
        <v/>
      </c>
      <c r="C411" s="123"/>
      <c r="D411" s="122" t="str">
        <f>IF(C411="","",IFERROR(INDEX('Cadastro de insumo'!A:K,MATCH('Ficha técnica - Prod processado'!C411,'Cadastro de insumo'!E:E,0),2),""))</f>
        <v/>
      </c>
      <c r="E411" s="122" t="str">
        <f>IFERROR(INDEX('Cadastro de insumo'!$A$203:$K$1048576,MATCH('Ficha técnica - Prod processado'!C411,'Cadastro de insumo'!$E$203:$E$1048576,0),9),"")</f>
        <v/>
      </c>
      <c r="F411" s="124" t="str">
        <f>IFERROR(VLOOKUP(C411,'Cadastro de insumo'!E:K,7,0),"")</f>
        <v/>
      </c>
      <c r="G411" s="113"/>
      <c r="H411" s="113"/>
      <c r="I411" s="122">
        <f t="shared" ref="I411:I424" si="22">IF(OR(G411="",H411=""),0,G411/H411)</f>
        <v>0</v>
      </c>
      <c r="J411" s="125">
        <f>IF(C411="",0,IF(E411="Pacote",VLOOKUP(C411,'Cadastro de insumo'!E:K,7,0)*G411,IF(OR(E411="kg",E411="L"),F411/1000*G411,F411*G411)))</f>
        <v>0</v>
      </c>
    </row>
    <row r="412" spans="1:18" outlineLevel="1" x14ac:dyDescent="0.25">
      <c r="B412" s="122" t="str">
        <f>IF(C412="","",F408)</f>
        <v/>
      </c>
      <c r="C412" s="123"/>
      <c r="D412" s="122" t="str">
        <f>IF(C412="","",IFERROR(INDEX('Cadastro de insumo'!A:K,MATCH('Ficha técnica - Prod processado'!C412,'Cadastro de insumo'!E:E,0),2),""))</f>
        <v/>
      </c>
      <c r="E412" s="122" t="str">
        <f>IFERROR(INDEX('Cadastro de insumo'!$A$203:$K$1048576,MATCH('Ficha técnica - Prod processado'!C412,'Cadastro de insumo'!$E$203:$E$1048576,0),9),"")</f>
        <v/>
      </c>
      <c r="F412" s="124" t="str">
        <f>IFERROR(VLOOKUP(C412,'Cadastro de insumo'!E:K,7,0),"")</f>
        <v/>
      </c>
      <c r="G412" s="113"/>
      <c r="H412" s="113"/>
      <c r="I412" s="122">
        <f t="shared" si="22"/>
        <v>0</v>
      </c>
      <c r="J412" s="125">
        <f>IF(C412="",0,IF(E412="Pacote",VLOOKUP(C412,'Cadastro de insumo'!E:K,7,0)*G412,IF(OR(E412="kg",E412="L"),F412/1000*G412,F412*G412)))</f>
        <v>0</v>
      </c>
    </row>
    <row r="413" spans="1:18" outlineLevel="1" x14ac:dyDescent="0.25">
      <c r="B413" s="122" t="str">
        <f>IF(C413="","",F408)</f>
        <v/>
      </c>
      <c r="C413" s="123"/>
      <c r="D413" s="122" t="str">
        <f>IF(C413="","",IFERROR(INDEX('Cadastro de insumo'!A:K,MATCH('Ficha técnica - Prod processado'!C413,'Cadastro de insumo'!E:E,0),2),""))</f>
        <v/>
      </c>
      <c r="E413" s="122" t="str">
        <f>IFERROR(INDEX('Cadastro de insumo'!$A$203:$K$1048576,MATCH('Ficha técnica - Prod processado'!C413,'Cadastro de insumo'!$E$203:$E$1048576,0),9),"")</f>
        <v/>
      </c>
      <c r="F413" s="124" t="str">
        <f>IFERROR(VLOOKUP(C413,'Cadastro de insumo'!E:K,7,0),"")</f>
        <v/>
      </c>
      <c r="G413" s="113"/>
      <c r="H413" s="113"/>
      <c r="I413" s="122">
        <f t="shared" si="22"/>
        <v>0</v>
      </c>
      <c r="J413" s="125">
        <f>IF(C413="",0,IF(E413="Pacote",VLOOKUP(C413,'Cadastro de insumo'!E:K,7,0)*G413,IF(OR(E413="kg",E413="L"),F413/1000*G413,F413*G413)))</f>
        <v>0</v>
      </c>
    </row>
    <row r="414" spans="1:18" outlineLevel="1" x14ac:dyDescent="0.25">
      <c r="B414" s="122" t="str">
        <f>IF(C414="","",F408)</f>
        <v/>
      </c>
      <c r="C414" s="123"/>
      <c r="D414" s="122" t="str">
        <f>IF(C414="","",IFERROR(INDEX('Cadastro de insumo'!A:K,MATCH('Ficha técnica - Prod processado'!C414,'Cadastro de insumo'!E:E,0),2),""))</f>
        <v/>
      </c>
      <c r="E414" s="122" t="str">
        <f>IFERROR(INDEX('Cadastro de insumo'!$A$203:$K$1048576,MATCH('Ficha técnica - Prod processado'!C414,'Cadastro de insumo'!$E$203:$E$1048576,0),9),"")</f>
        <v/>
      </c>
      <c r="F414" s="124" t="str">
        <f>IFERROR(VLOOKUP(C414,'Cadastro de insumo'!E:K,7,0),"")</f>
        <v/>
      </c>
      <c r="G414" s="113"/>
      <c r="H414" s="113"/>
      <c r="I414" s="122">
        <f t="shared" si="22"/>
        <v>0</v>
      </c>
      <c r="J414" s="125">
        <f>IF(C414="",0,IF(E414="Pacote",VLOOKUP(C414,'Cadastro de insumo'!E:K,7,0)*G414,IF(OR(E414="kg",E414="L"),F414/1000*G414,F414*G414)))</f>
        <v>0</v>
      </c>
    </row>
    <row r="415" spans="1:18" outlineLevel="1" x14ac:dyDescent="0.25">
      <c r="B415" s="122" t="str">
        <f>IF(C415="","",F408)</f>
        <v/>
      </c>
      <c r="C415" s="123"/>
      <c r="D415" s="122" t="str">
        <f>IF(C415="","",IFERROR(INDEX('Cadastro de insumo'!A:K,MATCH('Ficha técnica - Prod processado'!C415,'Cadastro de insumo'!E:E,0),2),""))</f>
        <v/>
      </c>
      <c r="E415" s="122" t="str">
        <f>IFERROR(INDEX('Cadastro de insumo'!$A$203:$K$1048576,MATCH('Ficha técnica - Prod processado'!C415,'Cadastro de insumo'!$E$203:$E$1048576,0),9),"")</f>
        <v/>
      </c>
      <c r="F415" s="124" t="str">
        <f>IFERROR(VLOOKUP(C415,'Cadastro de insumo'!E:K,7,0),"")</f>
        <v/>
      </c>
      <c r="G415" s="113"/>
      <c r="H415" s="113"/>
      <c r="I415" s="122">
        <f t="shared" si="22"/>
        <v>0</v>
      </c>
      <c r="J415" s="125">
        <f>IF(C415="",0,IF(E415="Pacote",VLOOKUP(C415,'Cadastro de insumo'!E:K,7,0)*G415,IF(OR(E415="kg",E415="L"),F415/1000*G415,F415*G415)))</f>
        <v>0</v>
      </c>
    </row>
    <row r="416" spans="1:18" outlineLevel="1" x14ac:dyDescent="0.25">
      <c r="B416" s="122" t="str">
        <f>IF(C416="","",F408)</f>
        <v/>
      </c>
      <c r="C416" s="123"/>
      <c r="D416" s="122" t="str">
        <f>IF(C416="","",IFERROR(INDEX('Cadastro de insumo'!A:K,MATCH('Ficha técnica - Prod processado'!C416,'Cadastro de insumo'!E:E,0),2),""))</f>
        <v/>
      </c>
      <c r="E416" s="122" t="str">
        <f>IFERROR(INDEX('Cadastro de insumo'!$A$203:$K$1048576,MATCH('Ficha técnica - Prod processado'!C416,'Cadastro de insumo'!$E$203:$E$1048576,0),9),"")</f>
        <v/>
      </c>
      <c r="F416" s="124" t="str">
        <f>IFERROR(VLOOKUP(C416,'Cadastro de insumo'!E:K,7,0),"")</f>
        <v/>
      </c>
      <c r="G416" s="113"/>
      <c r="H416" s="113"/>
      <c r="I416" s="122">
        <f t="shared" si="22"/>
        <v>0</v>
      </c>
      <c r="J416" s="125">
        <f>IF(C416="",0,IF(E416="Pacote",VLOOKUP(C416,'Cadastro de insumo'!E:K,7,0)*G416,IF(OR(E416="kg",E416="L"),F416/1000*G416,F416*G416)))</f>
        <v>0</v>
      </c>
    </row>
    <row r="417" spans="1:18" outlineLevel="1" x14ac:dyDescent="0.25">
      <c r="B417" s="122" t="str">
        <f>IF(C417="","",F408)</f>
        <v/>
      </c>
      <c r="C417" s="123"/>
      <c r="D417" s="122" t="str">
        <f>IF(C417="","",IFERROR(INDEX('Cadastro de insumo'!A:K,MATCH('Ficha técnica - Prod processado'!C417,'Cadastro de insumo'!E:E,0),2),""))</f>
        <v/>
      </c>
      <c r="E417" s="122" t="str">
        <f>IFERROR(INDEX('Cadastro de insumo'!$A$203:$K$1048576,MATCH('Ficha técnica - Prod processado'!C417,'Cadastro de insumo'!$E$203:$E$1048576,0),9),"")</f>
        <v/>
      </c>
      <c r="F417" s="124" t="str">
        <f>IFERROR(VLOOKUP(C417,'Cadastro de insumo'!E:K,7,0),"")</f>
        <v/>
      </c>
      <c r="G417" s="113"/>
      <c r="H417" s="113"/>
      <c r="I417" s="122">
        <f t="shared" si="22"/>
        <v>0</v>
      </c>
      <c r="J417" s="125">
        <f>IF(C417="",0,IF(E417="Pacote",VLOOKUP(C417,'Cadastro de insumo'!E:K,7,0)*G417,IF(OR(E417="kg",E417="L"),F417/1000*G417,F417*G417)))</f>
        <v>0</v>
      </c>
    </row>
    <row r="418" spans="1:18" outlineLevel="1" x14ac:dyDescent="0.25">
      <c r="B418" s="122" t="str">
        <f>IF(C418="","",F408)</f>
        <v/>
      </c>
      <c r="C418" s="123"/>
      <c r="D418" s="122" t="str">
        <f>IF(C418="","",IFERROR(INDEX('Cadastro de insumo'!A:K,MATCH('Ficha técnica - Prod processado'!C418,'Cadastro de insumo'!E:E,0),2),""))</f>
        <v/>
      </c>
      <c r="E418" s="122" t="str">
        <f>IFERROR(INDEX('Cadastro de insumo'!$A$203:$K$1048576,MATCH('Ficha técnica - Prod processado'!C418,'Cadastro de insumo'!$E$203:$E$1048576,0),9),"")</f>
        <v/>
      </c>
      <c r="F418" s="124" t="str">
        <f>IFERROR(VLOOKUP(C418,'Cadastro de insumo'!E:K,7,0),"")</f>
        <v/>
      </c>
      <c r="G418" s="113"/>
      <c r="H418" s="113"/>
      <c r="I418" s="122">
        <f t="shared" si="22"/>
        <v>0</v>
      </c>
      <c r="J418" s="125">
        <f>IF(C418="",0,IF(E418="Pacote",VLOOKUP(C418,'Cadastro de insumo'!E:K,7,0)*G418,IF(OR(E418="kg",E418="L"),F418/1000*G418,F418*G418)))</f>
        <v>0</v>
      </c>
    </row>
    <row r="419" spans="1:18" outlineLevel="1" x14ac:dyDescent="0.25">
      <c r="B419" s="122" t="str">
        <f>IF(C419="","",F408)</f>
        <v/>
      </c>
      <c r="C419" s="123"/>
      <c r="D419" s="122" t="str">
        <f>IF(C419="","",IFERROR(INDEX('Cadastro de insumo'!A:K,MATCH('Ficha técnica - Prod processado'!C419,'Cadastro de insumo'!E:E,0),2),""))</f>
        <v/>
      </c>
      <c r="E419" s="122" t="str">
        <f>IFERROR(INDEX('Cadastro de insumo'!$A$203:$K$1048576,MATCH('Ficha técnica - Prod processado'!C419,'Cadastro de insumo'!$E$203:$E$1048576,0),9),"")</f>
        <v/>
      </c>
      <c r="F419" s="124" t="str">
        <f>IFERROR(VLOOKUP(C419,'Cadastro de insumo'!E:K,7,0),"")</f>
        <v/>
      </c>
      <c r="G419" s="113"/>
      <c r="H419" s="113"/>
      <c r="I419" s="122">
        <f t="shared" si="22"/>
        <v>0</v>
      </c>
      <c r="J419" s="125">
        <f>IF(C419="",0,IF(E419="Pacote",VLOOKUP(C419,'Cadastro de insumo'!E:K,7,0)*G419,IF(OR(E419="kg",E419="L"),F419/1000*G419,F419*G419)))</f>
        <v>0</v>
      </c>
    </row>
    <row r="420" spans="1:18" outlineLevel="1" x14ac:dyDescent="0.25">
      <c r="B420" s="122" t="str">
        <f>IF(C420="","",F408)</f>
        <v/>
      </c>
      <c r="C420" s="123"/>
      <c r="D420" s="122" t="str">
        <f>IF(C420="","",IFERROR(INDEX('Cadastro de insumo'!A:K,MATCH('Ficha técnica - Prod processado'!C420,'Cadastro de insumo'!E:E,0),2),""))</f>
        <v/>
      </c>
      <c r="E420" s="122" t="str">
        <f>IFERROR(INDEX('Cadastro de insumo'!$A$203:$K$1048576,MATCH('Ficha técnica - Prod processado'!C420,'Cadastro de insumo'!$E$203:$E$1048576,0),9),"")</f>
        <v/>
      </c>
      <c r="F420" s="124" t="str">
        <f>IFERROR(VLOOKUP(C420,'Cadastro de insumo'!E:K,7,0),"")</f>
        <v/>
      </c>
      <c r="G420" s="113"/>
      <c r="H420" s="113"/>
      <c r="I420" s="122">
        <f t="shared" si="22"/>
        <v>0</v>
      </c>
      <c r="J420" s="125">
        <f>IF(C420="",0,IF(E420="Pacote",VLOOKUP(C420,'Cadastro de insumo'!E:K,7,0)*G420,IF(OR(E420="kg",E420="L"),F420/1000*G420,F420*G420)))</f>
        <v>0</v>
      </c>
    </row>
    <row r="421" spans="1:18" outlineLevel="1" x14ac:dyDescent="0.25">
      <c r="B421" s="122" t="str">
        <f>IF(C421="","",F408)</f>
        <v/>
      </c>
      <c r="C421" s="123"/>
      <c r="D421" s="122" t="str">
        <f>IF(C421="","",IFERROR(INDEX('Cadastro de insumo'!A:K,MATCH('Ficha técnica - Prod processado'!C421,'Cadastro de insumo'!E:E,0),2),""))</f>
        <v/>
      </c>
      <c r="E421" s="122" t="str">
        <f>IFERROR(INDEX('Cadastro de insumo'!$A$203:$K$1048576,MATCH('Ficha técnica - Prod processado'!C421,'Cadastro de insumo'!$E$203:$E$1048576,0),9),"")</f>
        <v/>
      </c>
      <c r="F421" s="124" t="str">
        <f>IFERROR(VLOOKUP(C421,'Cadastro de insumo'!E:K,7,0),"")</f>
        <v/>
      </c>
      <c r="G421" s="113"/>
      <c r="H421" s="113"/>
      <c r="I421" s="122">
        <f t="shared" si="22"/>
        <v>0</v>
      </c>
      <c r="J421" s="125">
        <f>IF(C421="",0,IF(E421="Pacote",VLOOKUP(C421,'Cadastro de insumo'!E:K,7,0)*G421,IF(OR(E421="kg",E421="L"),F421/1000*G421,F421*G421)))</f>
        <v>0</v>
      </c>
    </row>
    <row r="422" spans="1:18" outlineLevel="1" x14ac:dyDescent="0.25">
      <c r="B422" s="122" t="str">
        <f>IF(C422="","",F408)</f>
        <v/>
      </c>
      <c r="C422" s="123"/>
      <c r="D422" s="122" t="str">
        <f>IF(C422="","",IFERROR(INDEX('Cadastro de insumo'!A:K,MATCH('Ficha técnica - Prod processado'!C422,'Cadastro de insumo'!E:E,0),2),""))</f>
        <v/>
      </c>
      <c r="E422" s="122" t="str">
        <f>IFERROR(INDEX('Cadastro de insumo'!$A$203:$K$1048576,MATCH('Ficha técnica - Prod processado'!C422,'Cadastro de insumo'!$E$203:$E$1048576,0),9),"")</f>
        <v/>
      </c>
      <c r="F422" s="124" t="str">
        <f>IFERROR(VLOOKUP(C422,'Cadastro de insumo'!E:K,7,0),"")</f>
        <v/>
      </c>
      <c r="G422" s="113"/>
      <c r="H422" s="113"/>
      <c r="I422" s="122">
        <f t="shared" si="22"/>
        <v>0</v>
      </c>
      <c r="J422" s="125">
        <f>IF(C422="",0,IF(E422="Pacote",VLOOKUP(C422,'Cadastro de insumo'!E:K,7,0)*G422,IF(OR(E422="kg",E422="L"),F422/1000*G422,F422*G422)))</f>
        <v>0</v>
      </c>
    </row>
    <row r="423" spans="1:18" outlineLevel="1" x14ac:dyDescent="0.25">
      <c r="B423" s="122" t="str">
        <f>IF(C423="","",F408)</f>
        <v/>
      </c>
      <c r="C423" s="123"/>
      <c r="D423" s="122" t="str">
        <f>IF(C423="","",IFERROR(INDEX('Cadastro de insumo'!A:K,MATCH('Ficha técnica - Prod processado'!C423,'Cadastro de insumo'!E:E,0),2),""))</f>
        <v/>
      </c>
      <c r="E423" s="122" t="str">
        <f>IFERROR(INDEX('Cadastro de insumo'!$A$203:$K$1048576,MATCH('Ficha técnica - Prod processado'!C423,'Cadastro de insumo'!$E$203:$E$1048576,0),9),"")</f>
        <v/>
      </c>
      <c r="F423" s="124" t="str">
        <f>IFERROR(VLOOKUP(C423,'Cadastro de insumo'!E:K,7,0),"")</f>
        <v/>
      </c>
      <c r="G423" s="113"/>
      <c r="H423" s="113"/>
      <c r="I423" s="122">
        <f t="shared" si="22"/>
        <v>0</v>
      </c>
      <c r="J423" s="125">
        <f>IF(C423="",0,IF(E423="Pacote",VLOOKUP(C423,'Cadastro de insumo'!E:K,7,0)*G423,IF(OR(E423="kg",E423="L"),F423/1000*G423,F423*G423)))</f>
        <v>0</v>
      </c>
    </row>
    <row r="424" spans="1:18" outlineLevel="1" x14ac:dyDescent="0.25">
      <c r="B424" s="122" t="str">
        <f>IF(C424="","",F408)</f>
        <v/>
      </c>
      <c r="C424" s="123"/>
      <c r="D424" s="122" t="str">
        <f>IF(C424="","",IFERROR(INDEX('Cadastro de insumo'!A:K,MATCH('Ficha técnica - Prod processado'!C424,'Cadastro de insumo'!E:E,0),2),""))</f>
        <v/>
      </c>
      <c r="E424" s="122" t="str">
        <f>IFERROR(INDEX('Cadastro de insumo'!$A$203:$K$1048576,MATCH('Ficha técnica - Prod processado'!C424,'Cadastro de insumo'!$E$203:$E$1048576,0),9),"")</f>
        <v/>
      </c>
      <c r="F424" s="124" t="str">
        <f>IFERROR(VLOOKUP(C424,'Cadastro de insumo'!E:K,7,0),"")</f>
        <v/>
      </c>
      <c r="G424" s="113"/>
      <c r="H424" s="113"/>
      <c r="I424" s="122">
        <f t="shared" si="22"/>
        <v>0</v>
      </c>
      <c r="J424" s="125">
        <f>IF(C424="",0,IF(E424="Pacote",VLOOKUP(C424,'Cadastro de insumo'!E:K,7,0)*G424,IF(OR(E424="kg",E424="L"),F424/1000*G424,F424*G424)))</f>
        <v>0</v>
      </c>
    </row>
    <row r="425" spans="1:18" outlineLevel="1" x14ac:dyDescent="0.25">
      <c r="B425" s="122" t="str">
        <f>IF(C425="","",F408)</f>
        <v/>
      </c>
      <c r="C425" s="123"/>
      <c r="D425" s="122" t="str">
        <f>IF(C425="","",IFERROR(INDEX('Cadastro de insumo'!A:K,MATCH('Ficha técnica - Prod processado'!C425,'Cadastro de insumo'!E:E,0),2),""))</f>
        <v/>
      </c>
      <c r="E425" s="122" t="str">
        <f>IFERROR(INDEX('Cadastro de insumo'!$A$203:$K$1048576,MATCH('Ficha técnica - Prod processado'!C425,'Cadastro de insumo'!$E$203:$E$1048576,0),9),"")</f>
        <v/>
      </c>
      <c r="F425" s="124" t="str">
        <f>IFERROR(VLOOKUP(C425,'Cadastro de insumo'!E:K,7,0),"")</f>
        <v/>
      </c>
      <c r="G425" s="113"/>
      <c r="H425" s="113"/>
      <c r="I425" s="122">
        <f>IF(OR(G425="",H425=""),0,G425/H425)</f>
        <v>0</v>
      </c>
      <c r="J425" s="125">
        <f>IF(C425="",0,IF(E425="Pacote",VLOOKUP(C425,'Cadastro de insumo'!E:K,7,0)*G425,IF(OR(E425="kg",E425="L"),F425/1000*G425,F425*G425)))</f>
        <v>0</v>
      </c>
    </row>
    <row r="426" spans="1:18" x14ac:dyDescent="0.25">
      <c r="A426" s="33" t="str">
        <f>"Detalhes: "&amp;F408</f>
        <v xml:space="preserve">Detalhes: </v>
      </c>
      <c r="C426" s="126"/>
    </row>
    <row r="428" spans="1:18" ht="31.5" x14ac:dyDescent="0.25">
      <c r="E428" s="30" t="s">
        <v>21</v>
      </c>
      <c r="F428" s="76" t="s">
        <v>0</v>
      </c>
      <c r="G428" s="76" t="s">
        <v>19</v>
      </c>
      <c r="H428" s="77" t="s">
        <v>20</v>
      </c>
      <c r="I428" s="31" t="s">
        <v>22</v>
      </c>
      <c r="J428" s="31" t="s">
        <v>61</v>
      </c>
      <c r="M428" s="126"/>
    </row>
    <row r="429" spans="1:18" x14ac:dyDescent="0.25">
      <c r="E429" s="112">
        <f>E408+1</f>
        <v>21</v>
      </c>
      <c r="F429" s="113"/>
      <c r="G429" s="113"/>
      <c r="H429" s="114"/>
      <c r="I429" s="115">
        <f>SUM(J432:J446)</f>
        <v>0</v>
      </c>
      <c r="J429" s="116" t="str">
        <f>IF(H429="","",I429/H429)</f>
        <v/>
      </c>
      <c r="M429" s="126"/>
      <c r="R429" s="141"/>
    </row>
    <row r="430" spans="1:18" x14ac:dyDescent="0.25">
      <c r="B430" s="117"/>
      <c r="C430" s="118"/>
      <c r="D430" s="110"/>
      <c r="F430" s="118"/>
      <c r="G430" s="118"/>
      <c r="H430" s="119"/>
      <c r="I430" s="120"/>
      <c r="J430" s="121"/>
      <c r="M430" s="126"/>
      <c r="R430" s="141"/>
    </row>
    <row r="431" spans="1:18" ht="47.25" outlineLevel="1" x14ac:dyDescent="0.25">
      <c r="B431" s="31" t="s">
        <v>0</v>
      </c>
      <c r="C431" s="76" t="s">
        <v>13</v>
      </c>
      <c r="D431" s="31" t="s">
        <v>60</v>
      </c>
      <c r="E431" s="31" t="s">
        <v>14</v>
      </c>
      <c r="F431" s="77" t="s">
        <v>17</v>
      </c>
      <c r="G431" s="77" t="s">
        <v>56</v>
      </c>
      <c r="H431" s="77" t="s">
        <v>38</v>
      </c>
      <c r="I431" s="31" t="s">
        <v>16</v>
      </c>
      <c r="J431" s="30" t="s">
        <v>15</v>
      </c>
      <c r="M431" s="142"/>
    </row>
    <row r="432" spans="1:18" outlineLevel="1" x14ac:dyDescent="0.25">
      <c r="B432" s="122" t="str">
        <f>IF(C432="","",F429)</f>
        <v/>
      </c>
      <c r="C432" s="123"/>
      <c r="D432" s="122" t="str">
        <f>IF(C432="","",IFERROR(INDEX('Cadastro de insumo'!A:K,MATCH('Ficha técnica - Prod processado'!C432,'Cadastro de insumo'!E:E,0),2),""))</f>
        <v/>
      </c>
      <c r="E432" s="122" t="str">
        <f>IFERROR(INDEX('Cadastro de insumo'!$A$203:$K$1048576,MATCH('Ficha técnica - Prod processado'!C432,'Cadastro de insumo'!$E$203:$E$1048576,0),9),"")</f>
        <v/>
      </c>
      <c r="F432" s="124" t="str">
        <f>IFERROR(VLOOKUP(C432,'Cadastro de insumo'!E:K,7,0),"")</f>
        <v/>
      </c>
      <c r="G432" s="113"/>
      <c r="H432" s="113"/>
      <c r="I432" s="122">
        <f t="shared" ref="I432:I445" si="23">IF(OR(G432="",H432=""),0,G432/H432)</f>
        <v>0</v>
      </c>
      <c r="J432" s="125">
        <f>IF(C432="",0,IF(E432="Pacote",VLOOKUP(C432,'Cadastro de insumo'!E:K,7,0)*G432,IF(OR(E432="kg",E432="L"),F432/1000*G432,F432*G432)))</f>
        <v>0</v>
      </c>
    </row>
    <row r="433" spans="1:10" outlineLevel="1" x14ac:dyDescent="0.25">
      <c r="B433" s="122" t="str">
        <f>IF(C433="","",F429)</f>
        <v/>
      </c>
      <c r="C433" s="123"/>
      <c r="D433" s="122" t="str">
        <f>IF(C433="","",IFERROR(INDEX('Cadastro de insumo'!A:K,MATCH('Ficha técnica - Prod processado'!C433,'Cadastro de insumo'!E:E,0),2),""))</f>
        <v/>
      </c>
      <c r="E433" s="122" t="str">
        <f>IFERROR(INDEX('Cadastro de insumo'!$A$203:$K$1048576,MATCH('Ficha técnica - Prod processado'!C433,'Cadastro de insumo'!$E$203:$E$1048576,0),9),"")</f>
        <v/>
      </c>
      <c r="F433" s="124" t="str">
        <f>IFERROR(VLOOKUP(C433,'Cadastro de insumo'!E:K,7,0),"")</f>
        <v/>
      </c>
      <c r="G433" s="113"/>
      <c r="H433" s="113"/>
      <c r="I433" s="122">
        <f t="shared" si="23"/>
        <v>0</v>
      </c>
      <c r="J433" s="125">
        <f>IF(C433="",0,IF(E433="Pacote",VLOOKUP(C433,'Cadastro de insumo'!E:K,7,0)*G433,IF(OR(E433="kg",E433="L"),F433/1000*G433,F433*G433)))</f>
        <v>0</v>
      </c>
    </row>
    <row r="434" spans="1:10" outlineLevel="1" x14ac:dyDescent="0.25">
      <c r="B434" s="122" t="str">
        <f>IF(C434="","",F429)</f>
        <v/>
      </c>
      <c r="C434" s="123"/>
      <c r="D434" s="122" t="str">
        <f>IF(C434="","",IFERROR(INDEX('Cadastro de insumo'!A:K,MATCH('Ficha técnica - Prod processado'!C434,'Cadastro de insumo'!E:E,0),2),""))</f>
        <v/>
      </c>
      <c r="E434" s="122" t="str">
        <f>IFERROR(INDEX('Cadastro de insumo'!$A$203:$K$1048576,MATCH('Ficha técnica - Prod processado'!C434,'Cadastro de insumo'!$E$203:$E$1048576,0),9),"")</f>
        <v/>
      </c>
      <c r="F434" s="124" t="str">
        <f>IFERROR(VLOOKUP(C434,'Cadastro de insumo'!E:K,7,0),"")</f>
        <v/>
      </c>
      <c r="G434" s="113"/>
      <c r="H434" s="113"/>
      <c r="I434" s="122">
        <f t="shared" si="23"/>
        <v>0</v>
      </c>
      <c r="J434" s="125">
        <f>IF(C434="",0,IF(E434="Pacote",VLOOKUP(C434,'Cadastro de insumo'!E:K,7,0)*G434,IF(OR(E434="kg",E434="L"),F434/1000*G434,F434*G434)))</f>
        <v>0</v>
      </c>
    </row>
    <row r="435" spans="1:10" outlineLevel="1" x14ac:dyDescent="0.25">
      <c r="B435" s="122" t="str">
        <f>IF(C435="","",F429)</f>
        <v/>
      </c>
      <c r="C435" s="123"/>
      <c r="D435" s="122" t="str">
        <f>IF(C435="","",IFERROR(INDEX('Cadastro de insumo'!A:K,MATCH('Ficha técnica - Prod processado'!C435,'Cadastro de insumo'!E:E,0),2),""))</f>
        <v/>
      </c>
      <c r="E435" s="122" t="str">
        <f>IFERROR(INDEX('Cadastro de insumo'!$A$203:$K$1048576,MATCH('Ficha técnica - Prod processado'!C435,'Cadastro de insumo'!$E$203:$E$1048576,0),9),"")</f>
        <v/>
      </c>
      <c r="F435" s="124" t="str">
        <f>IFERROR(VLOOKUP(C435,'Cadastro de insumo'!E:K,7,0),"")</f>
        <v/>
      </c>
      <c r="G435" s="113"/>
      <c r="H435" s="113"/>
      <c r="I435" s="122">
        <f t="shared" si="23"/>
        <v>0</v>
      </c>
      <c r="J435" s="125">
        <f>IF(C435="",0,IF(E435="Pacote",VLOOKUP(C435,'Cadastro de insumo'!E:K,7,0)*G435,IF(OR(E435="kg",E435="L"),F435/1000*G435,F435*G435)))</f>
        <v>0</v>
      </c>
    </row>
    <row r="436" spans="1:10" outlineLevel="1" x14ac:dyDescent="0.25">
      <c r="B436" s="122" t="str">
        <f>IF(C436="","",F429)</f>
        <v/>
      </c>
      <c r="C436" s="123"/>
      <c r="D436" s="122" t="str">
        <f>IF(C436="","",IFERROR(INDEX('Cadastro de insumo'!A:K,MATCH('Ficha técnica - Prod processado'!C436,'Cadastro de insumo'!E:E,0),2),""))</f>
        <v/>
      </c>
      <c r="E436" s="122" t="str">
        <f>IFERROR(INDEX('Cadastro de insumo'!$A$203:$K$1048576,MATCH('Ficha técnica - Prod processado'!C436,'Cadastro de insumo'!$E$203:$E$1048576,0),9),"")</f>
        <v/>
      </c>
      <c r="F436" s="124" t="str">
        <f>IFERROR(VLOOKUP(C436,'Cadastro de insumo'!E:K,7,0),"")</f>
        <v/>
      </c>
      <c r="G436" s="113"/>
      <c r="H436" s="113"/>
      <c r="I436" s="122">
        <f t="shared" si="23"/>
        <v>0</v>
      </c>
      <c r="J436" s="125">
        <f>IF(C436="",0,IF(E436="Pacote",VLOOKUP(C436,'Cadastro de insumo'!E:K,7,0)*G436,IF(OR(E436="kg",E436="L"),F436/1000*G436,F436*G436)))</f>
        <v>0</v>
      </c>
    </row>
    <row r="437" spans="1:10" outlineLevel="1" x14ac:dyDescent="0.25">
      <c r="B437" s="122" t="str">
        <f>IF(C437="","",F429)</f>
        <v/>
      </c>
      <c r="C437" s="123"/>
      <c r="D437" s="122" t="str">
        <f>IF(C437="","",IFERROR(INDEX('Cadastro de insumo'!A:K,MATCH('Ficha técnica - Prod processado'!C437,'Cadastro de insumo'!E:E,0),2),""))</f>
        <v/>
      </c>
      <c r="E437" s="122" t="str">
        <f>IFERROR(INDEX('Cadastro de insumo'!$A$203:$K$1048576,MATCH('Ficha técnica - Prod processado'!C437,'Cadastro de insumo'!$E$203:$E$1048576,0),9),"")</f>
        <v/>
      </c>
      <c r="F437" s="124" t="str">
        <f>IFERROR(VLOOKUP(C437,'Cadastro de insumo'!E:K,7,0),"")</f>
        <v/>
      </c>
      <c r="G437" s="113"/>
      <c r="H437" s="113"/>
      <c r="I437" s="122">
        <f t="shared" si="23"/>
        <v>0</v>
      </c>
      <c r="J437" s="125">
        <f>IF(C437="",0,IF(E437="Pacote",VLOOKUP(C437,'Cadastro de insumo'!E:K,7,0)*G437,IF(OR(E437="kg",E437="L"),F437/1000*G437,F437*G437)))</f>
        <v>0</v>
      </c>
    </row>
    <row r="438" spans="1:10" outlineLevel="1" x14ac:dyDescent="0.25">
      <c r="B438" s="122" t="str">
        <f>IF(C438="","",F429)</f>
        <v/>
      </c>
      <c r="C438" s="123"/>
      <c r="D438" s="122" t="str">
        <f>IF(C438="","",IFERROR(INDEX('Cadastro de insumo'!A:K,MATCH('Ficha técnica - Prod processado'!C438,'Cadastro de insumo'!E:E,0),2),""))</f>
        <v/>
      </c>
      <c r="E438" s="122" t="str">
        <f>IFERROR(INDEX('Cadastro de insumo'!$A$203:$K$1048576,MATCH('Ficha técnica - Prod processado'!C438,'Cadastro de insumo'!$E$203:$E$1048576,0),9),"")</f>
        <v/>
      </c>
      <c r="F438" s="124" t="str">
        <f>IFERROR(VLOOKUP(C438,'Cadastro de insumo'!E:K,7,0),"")</f>
        <v/>
      </c>
      <c r="G438" s="113"/>
      <c r="H438" s="113"/>
      <c r="I438" s="122">
        <f t="shared" si="23"/>
        <v>0</v>
      </c>
      <c r="J438" s="125">
        <f>IF(C438="",0,IF(E438="Pacote",VLOOKUP(C438,'Cadastro de insumo'!E:K,7,0)*G438,IF(OR(E438="kg",E438="L"),F438/1000*G438,F438*G438)))</f>
        <v>0</v>
      </c>
    </row>
    <row r="439" spans="1:10" outlineLevel="1" x14ac:dyDescent="0.25">
      <c r="B439" s="122" t="str">
        <f>IF(C439="","",F429)</f>
        <v/>
      </c>
      <c r="C439" s="123"/>
      <c r="D439" s="122" t="str">
        <f>IF(C439="","",IFERROR(INDEX('Cadastro de insumo'!A:K,MATCH('Ficha técnica - Prod processado'!C439,'Cadastro de insumo'!E:E,0),2),""))</f>
        <v/>
      </c>
      <c r="E439" s="122" t="str">
        <f>IFERROR(INDEX('Cadastro de insumo'!$A$203:$K$1048576,MATCH('Ficha técnica - Prod processado'!C439,'Cadastro de insumo'!$E$203:$E$1048576,0),9),"")</f>
        <v/>
      </c>
      <c r="F439" s="124" t="str">
        <f>IFERROR(VLOOKUP(C439,'Cadastro de insumo'!E:K,7,0),"")</f>
        <v/>
      </c>
      <c r="G439" s="113"/>
      <c r="H439" s="113"/>
      <c r="I439" s="122">
        <f t="shared" si="23"/>
        <v>0</v>
      </c>
      <c r="J439" s="125">
        <f>IF(C439="",0,IF(E439="Pacote",VLOOKUP(C439,'Cadastro de insumo'!E:K,7,0)*G439,IF(OR(E439="kg",E439="L"),F439/1000*G439,F439*G439)))</f>
        <v>0</v>
      </c>
    </row>
    <row r="440" spans="1:10" outlineLevel="1" x14ac:dyDescent="0.25">
      <c r="B440" s="122" t="str">
        <f>IF(C440="","",F429)</f>
        <v/>
      </c>
      <c r="C440" s="123"/>
      <c r="D440" s="122" t="str">
        <f>IF(C440="","",IFERROR(INDEX('Cadastro de insumo'!A:K,MATCH('Ficha técnica - Prod processado'!C440,'Cadastro de insumo'!E:E,0),2),""))</f>
        <v/>
      </c>
      <c r="E440" s="122" t="str">
        <f>IFERROR(INDEX('Cadastro de insumo'!$A$203:$K$1048576,MATCH('Ficha técnica - Prod processado'!C440,'Cadastro de insumo'!$E$203:$E$1048576,0),9),"")</f>
        <v/>
      </c>
      <c r="F440" s="124" t="str">
        <f>IFERROR(VLOOKUP(C440,'Cadastro de insumo'!E:K,7,0),"")</f>
        <v/>
      </c>
      <c r="G440" s="113"/>
      <c r="H440" s="113"/>
      <c r="I440" s="122">
        <f t="shared" si="23"/>
        <v>0</v>
      </c>
      <c r="J440" s="125">
        <f>IF(C440="",0,IF(E440="Pacote",VLOOKUP(C440,'Cadastro de insumo'!E:K,7,0)*G440,IF(OR(E440="kg",E440="L"),F440/1000*G440,F440*G440)))</f>
        <v>0</v>
      </c>
    </row>
    <row r="441" spans="1:10" outlineLevel="1" x14ac:dyDescent="0.25">
      <c r="B441" s="122" t="str">
        <f>IF(C441="","",F429)</f>
        <v/>
      </c>
      <c r="C441" s="123"/>
      <c r="D441" s="122" t="str">
        <f>IF(C441="","",IFERROR(INDEX('Cadastro de insumo'!A:K,MATCH('Ficha técnica - Prod processado'!C441,'Cadastro de insumo'!E:E,0),2),""))</f>
        <v/>
      </c>
      <c r="E441" s="122" t="str">
        <f>IFERROR(INDEX('Cadastro de insumo'!$A$203:$K$1048576,MATCH('Ficha técnica - Prod processado'!C441,'Cadastro de insumo'!$E$203:$E$1048576,0),9),"")</f>
        <v/>
      </c>
      <c r="F441" s="124" t="str">
        <f>IFERROR(VLOOKUP(C441,'Cadastro de insumo'!E:K,7,0),"")</f>
        <v/>
      </c>
      <c r="G441" s="113"/>
      <c r="H441" s="113"/>
      <c r="I441" s="122">
        <f t="shared" si="23"/>
        <v>0</v>
      </c>
      <c r="J441" s="125">
        <f>IF(C441="",0,IF(E441="Pacote",VLOOKUP(C441,'Cadastro de insumo'!E:K,7,0)*G441,IF(OR(E441="kg",E441="L"),F441/1000*G441,F441*G441)))</f>
        <v>0</v>
      </c>
    </row>
    <row r="442" spans="1:10" outlineLevel="1" x14ac:dyDescent="0.25">
      <c r="B442" s="122" t="str">
        <f>IF(C442="","",F429)</f>
        <v/>
      </c>
      <c r="C442" s="123"/>
      <c r="D442" s="122" t="str">
        <f>IF(C442="","",IFERROR(INDEX('Cadastro de insumo'!A:K,MATCH('Ficha técnica - Prod processado'!C442,'Cadastro de insumo'!E:E,0),2),""))</f>
        <v/>
      </c>
      <c r="E442" s="122" t="str">
        <f>IFERROR(INDEX('Cadastro de insumo'!$A$203:$K$1048576,MATCH('Ficha técnica - Prod processado'!C442,'Cadastro de insumo'!$E$203:$E$1048576,0),9),"")</f>
        <v/>
      </c>
      <c r="F442" s="124" t="str">
        <f>IFERROR(VLOOKUP(C442,'Cadastro de insumo'!E:K,7,0),"")</f>
        <v/>
      </c>
      <c r="G442" s="113"/>
      <c r="H442" s="113"/>
      <c r="I442" s="122">
        <f t="shared" si="23"/>
        <v>0</v>
      </c>
      <c r="J442" s="125">
        <f>IF(C442="",0,IF(E442="Pacote",VLOOKUP(C442,'Cadastro de insumo'!E:K,7,0)*G442,IF(OR(E442="kg",E442="L"),F442/1000*G442,F442*G442)))</f>
        <v>0</v>
      </c>
    </row>
    <row r="443" spans="1:10" outlineLevel="1" x14ac:dyDescent="0.25">
      <c r="B443" s="122" t="str">
        <f>IF(C443="","",F429)</f>
        <v/>
      </c>
      <c r="C443" s="123"/>
      <c r="D443" s="122" t="str">
        <f>IF(C443="","",IFERROR(INDEX('Cadastro de insumo'!A:K,MATCH('Ficha técnica - Prod processado'!C443,'Cadastro de insumo'!E:E,0),2),""))</f>
        <v/>
      </c>
      <c r="E443" s="122" t="str">
        <f>IFERROR(INDEX('Cadastro de insumo'!$A$203:$K$1048576,MATCH('Ficha técnica - Prod processado'!C443,'Cadastro de insumo'!$E$203:$E$1048576,0),9),"")</f>
        <v/>
      </c>
      <c r="F443" s="124" t="str">
        <f>IFERROR(VLOOKUP(C443,'Cadastro de insumo'!E:K,7,0),"")</f>
        <v/>
      </c>
      <c r="G443" s="113"/>
      <c r="H443" s="113"/>
      <c r="I443" s="122">
        <f t="shared" si="23"/>
        <v>0</v>
      </c>
      <c r="J443" s="125">
        <f>IF(C443="",0,IF(E443="Pacote",VLOOKUP(C443,'Cadastro de insumo'!E:K,7,0)*G443,IF(OR(E443="kg",E443="L"),F443/1000*G443,F443*G443)))</f>
        <v>0</v>
      </c>
    </row>
    <row r="444" spans="1:10" outlineLevel="1" x14ac:dyDescent="0.25">
      <c r="B444" s="122" t="str">
        <f>IF(C444="","",F429)</f>
        <v/>
      </c>
      <c r="C444" s="123"/>
      <c r="D444" s="122" t="str">
        <f>IF(C444="","",IFERROR(INDEX('Cadastro de insumo'!A:K,MATCH('Ficha técnica - Prod processado'!C444,'Cadastro de insumo'!E:E,0),2),""))</f>
        <v/>
      </c>
      <c r="E444" s="122" t="str">
        <f>IFERROR(INDEX('Cadastro de insumo'!$A$203:$K$1048576,MATCH('Ficha técnica - Prod processado'!C444,'Cadastro de insumo'!$E$203:$E$1048576,0),9),"")</f>
        <v/>
      </c>
      <c r="F444" s="124" t="str">
        <f>IFERROR(VLOOKUP(C444,'Cadastro de insumo'!E:K,7,0),"")</f>
        <v/>
      </c>
      <c r="G444" s="113"/>
      <c r="H444" s="113"/>
      <c r="I444" s="122">
        <f t="shared" si="23"/>
        <v>0</v>
      </c>
      <c r="J444" s="125">
        <f>IF(C444="",0,IF(E444="Pacote",VLOOKUP(C444,'Cadastro de insumo'!E:K,7,0)*G444,IF(OR(E444="kg",E444="L"),F444/1000*G444,F444*G444)))</f>
        <v>0</v>
      </c>
    </row>
    <row r="445" spans="1:10" outlineLevel="1" x14ac:dyDescent="0.25">
      <c r="B445" s="122" t="str">
        <f>IF(C445="","",F429)</f>
        <v/>
      </c>
      <c r="C445" s="123"/>
      <c r="D445" s="122" t="str">
        <f>IF(C445="","",IFERROR(INDEX('Cadastro de insumo'!A:K,MATCH('Ficha técnica - Prod processado'!C445,'Cadastro de insumo'!E:E,0),2),""))</f>
        <v/>
      </c>
      <c r="E445" s="122" t="str">
        <f>IFERROR(INDEX('Cadastro de insumo'!$A$203:$K$1048576,MATCH('Ficha técnica - Prod processado'!C445,'Cadastro de insumo'!$E$203:$E$1048576,0),9),"")</f>
        <v/>
      </c>
      <c r="F445" s="124" t="str">
        <f>IFERROR(VLOOKUP(C445,'Cadastro de insumo'!E:K,7,0),"")</f>
        <v/>
      </c>
      <c r="G445" s="113"/>
      <c r="H445" s="113"/>
      <c r="I445" s="122">
        <f t="shared" si="23"/>
        <v>0</v>
      </c>
      <c r="J445" s="125">
        <f>IF(C445="",0,IF(E445="Pacote",VLOOKUP(C445,'Cadastro de insumo'!E:K,7,0)*G445,IF(OR(E445="kg",E445="L"),F445/1000*G445,F445*G445)))</f>
        <v>0</v>
      </c>
    </row>
    <row r="446" spans="1:10" outlineLevel="1" x14ac:dyDescent="0.25">
      <c r="B446" s="122" t="str">
        <f>IF(C446="","",F429)</f>
        <v/>
      </c>
      <c r="C446" s="123"/>
      <c r="D446" s="122" t="str">
        <f>IF(C446="","",IFERROR(INDEX('Cadastro de insumo'!A:K,MATCH('Ficha técnica - Prod processado'!C446,'Cadastro de insumo'!E:E,0),2),""))</f>
        <v/>
      </c>
      <c r="E446" s="122" t="str">
        <f>IFERROR(INDEX('Cadastro de insumo'!$A$203:$K$1048576,MATCH('Ficha técnica - Prod processado'!C446,'Cadastro de insumo'!$E$203:$E$1048576,0),9),"")</f>
        <v/>
      </c>
      <c r="F446" s="124" t="str">
        <f>IFERROR(VLOOKUP(C446,'Cadastro de insumo'!E:K,7,0),"")</f>
        <v/>
      </c>
      <c r="G446" s="113"/>
      <c r="H446" s="113"/>
      <c r="I446" s="122">
        <f>IF(OR(G446="",H446=""),0,G446/H446)</f>
        <v>0</v>
      </c>
      <c r="J446" s="125">
        <f>IF(C446="",0,IF(E446="Pacote",VLOOKUP(C446,'Cadastro de insumo'!E:K,7,0)*G446,IF(OR(E446="kg",E446="L"),F446/1000*G446,F446*G446)))</f>
        <v>0</v>
      </c>
    </row>
    <row r="447" spans="1:10" x14ac:dyDescent="0.25">
      <c r="A447" s="33" t="str">
        <f>"Detalhes: "&amp;F429</f>
        <v xml:space="preserve">Detalhes: </v>
      </c>
      <c r="C447" s="126"/>
    </row>
    <row r="449" spans="2:18" ht="31.5" x14ac:dyDescent="0.25">
      <c r="E449" s="30" t="s">
        <v>21</v>
      </c>
      <c r="F449" s="76" t="s">
        <v>0</v>
      </c>
      <c r="G449" s="76" t="s">
        <v>19</v>
      </c>
      <c r="H449" s="77" t="s">
        <v>20</v>
      </c>
      <c r="I449" s="31" t="s">
        <v>22</v>
      </c>
      <c r="J449" s="31" t="s">
        <v>61</v>
      </c>
      <c r="M449" s="126"/>
    </row>
    <row r="450" spans="2:18" x14ac:dyDescent="0.25">
      <c r="E450" s="112">
        <f>E429+1</f>
        <v>22</v>
      </c>
      <c r="F450" s="113"/>
      <c r="G450" s="113"/>
      <c r="H450" s="114"/>
      <c r="I450" s="115">
        <f>SUM(J453:J467)</f>
        <v>0</v>
      </c>
      <c r="J450" s="116" t="str">
        <f>IF(H450="","",I450/H450)</f>
        <v/>
      </c>
      <c r="M450" s="126"/>
      <c r="R450" s="141"/>
    </row>
    <row r="451" spans="2:18" x14ac:dyDescent="0.25">
      <c r="B451" s="117"/>
      <c r="C451" s="118"/>
      <c r="D451" s="110"/>
      <c r="F451" s="118"/>
      <c r="G451" s="118"/>
      <c r="H451" s="119"/>
      <c r="I451" s="120"/>
      <c r="J451" s="121"/>
      <c r="M451" s="126"/>
      <c r="R451" s="141"/>
    </row>
    <row r="452" spans="2:18" ht="47.25" outlineLevel="1" x14ac:dyDescent="0.25">
      <c r="B452" s="31" t="s">
        <v>0</v>
      </c>
      <c r="C452" s="76" t="s">
        <v>13</v>
      </c>
      <c r="D452" s="31" t="s">
        <v>60</v>
      </c>
      <c r="E452" s="31" t="s">
        <v>14</v>
      </c>
      <c r="F452" s="77" t="s">
        <v>17</v>
      </c>
      <c r="G452" s="77" t="s">
        <v>56</v>
      </c>
      <c r="H452" s="77" t="s">
        <v>38</v>
      </c>
      <c r="I452" s="31" t="s">
        <v>16</v>
      </c>
      <c r="J452" s="30" t="s">
        <v>15</v>
      </c>
      <c r="M452" s="142"/>
    </row>
    <row r="453" spans="2:18" outlineLevel="1" x14ac:dyDescent="0.25">
      <c r="B453" s="122" t="str">
        <f>IF(C453="","",F450)</f>
        <v/>
      </c>
      <c r="C453" s="123"/>
      <c r="D453" s="122" t="str">
        <f>IF(C453="","",IFERROR(INDEX('Cadastro de insumo'!A:K,MATCH('Ficha técnica - Prod processado'!C453,'Cadastro de insumo'!E:E,0),2),""))</f>
        <v/>
      </c>
      <c r="E453" s="122" t="str">
        <f>IFERROR(INDEX('Cadastro de insumo'!$A$203:$K$1048576,MATCH('Ficha técnica - Prod processado'!C453,'Cadastro de insumo'!$E$203:$E$1048576,0),9),"")</f>
        <v/>
      </c>
      <c r="F453" s="124" t="str">
        <f>IFERROR(VLOOKUP(C453,'Cadastro de insumo'!E:K,7,0),"")</f>
        <v/>
      </c>
      <c r="G453" s="113"/>
      <c r="H453" s="113"/>
      <c r="I453" s="122">
        <f t="shared" ref="I453:I466" si="24">IF(OR(G453="",H453=""),0,G453/H453)</f>
        <v>0</v>
      </c>
      <c r="J453" s="125">
        <f>IF(C453="",0,IF(E453="Pacote",VLOOKUP(C453,'Cadastro de insumo'!E:K,7,0)*G453,IF(OR(E453="kg",E453="L"),F453/1000*G453,F453*G453)))</f>
        <v>0</v>
      </c>
    </row>
    <row r="454" spans="2:18" outlineLevel="1" x14ac:dyDescent="0.25">
      <c r="B454" s="122" t="str">
        <f>IF(C454="","",F450)</f>
        <v/>
      </c>
      <c r="C454" s="123"/>
      <c r="D454" s="122" t="str">
        <f>IF(C454="","",IFERROR(INDEX('Cadastro de insumo'!A:K,MATCH('Ficha técnica - Prod processado'!C454,'Cadastro de insumo'!E:E,0),2),""))</f>
        <v/>
      </c>
      <c r="E454" s="122" t="str">
        <f>IFERROR(INDEX('Cadastro de insumo'!$A$203:$K$1048576,MATCH('Ficha técnica - Prod processado'!C454,'Cadastro de insumo'!$E$203:$E$1048576,0),9),"")</f>
        <v/>
      </c>
      <c r="F454" s="124" t="str">
        <f>IFERROR(VLOOKUP(C454,'Cadastro de insumo'!E:K,7,0),"")</f>
        <v/>
      </c>
      <c r="G454" s="113"/>
      <c r="H454" s="113"/>
      <c r="I454" s="122">
        <f t="shared" si="24"/>
        <v>0</v>
      </c>
      <c r="J454" s="125">
        <f>IF(C454="",0,IF(E454="Pacote",VLOOKUP(C454,'Cadastro de insumo'!E:K,7,0)*G454,IF(OR(E454="kg",E454="L"),F454/1000*G454,F454*G454)))</f>
        <v>0</v>
      </c>
    </row>
    <row r="455" spans="2:18" outlineLevel="1" x14ac:dyDescent="0.25">
      <c r="B455" s="122" t="str">
        <f>IF(C455="","",F450)</f>
        <v/>
      </c>
      <c r="C455" s="123"/>
      <c r="D455" s="122" t="str">
        <f>IF(C455="","",IFERROR(INDEX('Cadastro de insumo'!A:K,MATCH('Ficha técnica - Prod processado'!C455,'Cadastro de insumo'!E:E,0),2),""))</f>
        <v/>
      </c>
      <c r="E455" s="122" t="str">
        <f>IFERROR(INDEX('Cadastro de insumo'!$A$203:$K$1048576,MATCH('Ficha técnica - Prod processado'!C455,'Cadastro de insumo'!$E$203:$E$1048576,0),9),"")</f>
        <v/>
      </c>
      <c r="F455" s="124" t="str">
        <f>IFERROR(VLOOKUP(C455,'Cadastro de insumo'!E:K,7,0),"")</f>
        <v/>
      </c>
      <c r="G455" s="113"/>
      <c r="H455" s="113"/>
      <c r="I455" s="122">
        <f t="shared" si="24"/>
        <v>0</v>
      </c>
      <c r="J455" s="125">
        <f>IF(C455="",0,IF(E455="Pacote",VLOOKUP(C455,'Cadastro de insumo'!E:K,7,0)*G455,IF(OR(E455="kg",E455="L"),F455/1000*G455,F455*G455)))</f>
        <v>0</v>
      </c>
    </row>
    <row r="456" spans="2:18" outlineLevel="1" x14ac:dyDescent="0.25">
      <c r="B456" s="122" t="str">
        <f>IF(C456="","",F450)</f>
        <v/>
      </c>
      <c r="C456" s="123"/>
      <c r="D456" s="122" t="str">
        <f>IF(C456="","",IFERROR(INDEX('Cadastro de insumo'!A:K,MATCH('Ficha técnica - Prod processado'!C456,'Cadastro de insumo'!E:E,0),2),""))</f>
        <v/>
      </c>
      <c r="E456" s="122" t="str">
        <f>IFERROR(INDEX('Cadastro de insumo'!$A$203:$K$1048576,MATCH('Ficha técnica - Prod processado'!C456,'Cadastro de insumo'!$E$203:$E$1048576,0),9),"")</f>
        <v/>
      </c>
      <c r="F456" s="124" t="str">
        <f>IFERROR(VLOOKUP(C456,'Cadastro de insumo'!E:K,7,0),"")</f>
        <v/>
      </c>
      <c r="G456" s="113"/>
      <c r="H456" s="113"/>
      <c r="I456" s="122">
        <f t="shared" si="24"/>
        <v>0</v>
      </c>
      <c r="J456" s="125">
        <f>IF(C456="",0,IF(E456="Pacote",VLOOKUP(C456,'Cadastro de insumo'!E:K,7,0)*G456,IF(OR(E456="kg",E456="L"),F456/1000*G456,F456*G456)))</f>
        <v>0</v>
      </c>
    </row>
    <row r="457" spans="2:18" outlineLevel="1" x14ac:dyDescent="0.25">
      <c r="B457" s="122" t="str">
        <f>IF(C457="","",F450)</f>
        <v/>
      </c>
      <c r="C457" s="123"/>
      <c r="D457" s="122" t="str">
        <f>IF(C457="","",IFERROR(INDEX('Cadastro de insumo'!A:K,MATCH('Ficha técnica - Prod processado'!C457,'Cadastro de insumo'!E:E,0),2),""))</f>
        <v/>
      </c>
      <c r="E457" s="122" t="str">
        <f>IFERROR(INDEX('Cadastro de insumo'!$A$203:$K$1048576,MATCH('Ficha técnica - Prod processado'!C457,'Cadastro de insumo'!$E$203:$E$1048576,0),9),"")</f>
        <v/>
      </c>
      <c r="F457" s="124" t="str">
        <f>IFERROR(VLOOKUP(C457,'Cadastro de insumo'!E:K,7,0),"")</f>
        <v/>
      </c>
      <c r="G457" s="113"/>
      <c r="H457" s="113"/>
      <c r="I457" s="122">
        <f t="shared" si="24"/>
        <v>0</v>
      </c>
      <c r="J457" s="125">
        <f>IF(C457="",0,IF(E457="Pacote",VLOOKUP(C457,'Cadastro de insumo'!E:K,7,0)*G457,IF(OR(E457="kg",E457="L"),F457/1000*G457,F457*G457)))</f>
        <v>0</v>
      </c>
    </row>
    <row r="458" spans="2:18" outlineLevel="1" x14ac:dyDescent="0.25">
      <c r="B458" s="122" t="str">
        <f>IF(C458="","",F450)</f>
        <v/>
      </c>
      <c r="C458" s="123"/>
      <c r="D458" s="122" t="str">
        <f>IF(C458="","",IFERROR(INDEX('Cadastro de insumo'!A:K,MATCH('Ficha técnica - Prod processado'!C458,'Cadastro de insumo'!E:E,0),2),""))</f>
        <v/>
      </c>
      <c r="E458" s="122" t="str">
        <f>IFERROR(INDEX('Cadastro de insumo'!$A$203:$K$1048576,MATCH('Ficha técnica - Prod processado'!C458,'Cadastro de insumo'!$E$203:$E$1048576,0),9),"")</f>
        <v/>
      </c>
      <c r="F458" s="124" t="str">
        <f>IFERROR(VLOOKUP(C458,'Cadastro de insumo'!E:K,7,0),"")</f>
        <v/>
      </c>
      <c r="G458" s="113"/>
      <c r="H458" s="113"/>
      <c r="I458" s="122">
        <f t="shared" si="24"/>
        <v>0</v>
      </c>
      <c r="J458" s="125">
        <f>IF(C458="",0,IF(E458="Pacote",VLOOKUP(C458,'Cadastro de insumo'!E:K,7,0)*G458,IF(OR(E458="kg",E458="L"),F458/1000*G458,F458*G458)))</f>
        <v>0</v>
      </c>
    </row>
    <row r="459" spans="2:18" outlineLevel="1" x14ac:dyDescent="0.25">
      <c r="B459" s="122" t="str">
        <f>IF(C459="","",F450)</f>
        <v/>
      </c>
      <c r="C459" s="123"/>
      <c r="D459" s="122" t="str">
        <f>IF(C459="","",IFERROR(INDEX('Cadastro de insumo'!A:K,MATCH('Ficha técnica - Prod processado'!C459,'Cadastro de insumo'!E:E,0),2),""))</f>
        <v/>
      </c>
      <c r="E459" s="122" t="str">
        <f>IFERROR(INDEX('Cadastro de insumo'!$A$203:$K$1048576,MATCH('Ficha técnica - Prod processado'!C459,'Cadastro de insumo'!$E$203:$E$1048576,0),9),"")</f>
        <v/>
      </c>
      <c r="F459" s="124" t="str">
        <f>IFERROR(VLOOKUP(C459,'Cadastro de insumo'!E:K,7,0),"")</f>
        <v/>
      </c>
      <c r="G459" s="113"/>
      <c r="H459" s="113"/>
      <c r="I459" s="122">
        <f t="shared" si="24"/>
        <v>0</v>
      </c>
      <c r="J459" s="125">
        <f>IF(C459="",0,IF(E459="Pacote",VLOOKUP(C459,'Cadastro de insumo'!E:K,7,0)*G459,IF(OR(E459="kg",E459="L"),F459/1000*G459,F459*G459)))</f>
        <v>0</v>
      </c>
    </row>
    <row r="460" spans="2:18" outlineLevel="1" x14ac:dyDescent="0.25">
      <c r="B460" s="122" t="str">
        <f>IF(C460="","",F450)</f>
        <v/>
      </c>
      <c r="C460" s="123"/>
      <c r="D460" s="122" t="str">
        <f>IF(C460="","",IFERROR(INDEX('Cadastro de insumo'!A:K,MATCH('Ficha técnica - Prod processado'!C460,'Cadastro de insumo'!E:E,0),2),""))</f>
        <v/>
      </c>
      <c r="E460" s="122" t="str">
        <f>IFERROR(INDEX('Cadastro de insumo'!$A$203:$K$1048576,MATCH('Ficha técnica - Prod processado'!C460,'Cadastro de insumo'!$E$203:$E$1048576,0),9),"")</f>
        <v/>
      </c>
      <c r="F460" s="124" t="str">
        <f>IFERROR(VLOOKUP(C460,'Cadastro de insumo'!E:K,7,0),"")</f>
        <v/>
      </c>
      <c r="G460" s="113"/>
      <c r="H460" s="113"/>
      <c r="I460" s="122">
        <f t="shared" si="24"/>
        <v>0</v>
      </c>
      <c r="J460" s="125">
        <f>IF(C460="",0,IF(E460="Pacote",VLOOKUP(C460,'Cadastro de insumo'!E:K,7,0)*G460,IF(OR(E460="kg",E460="L"),F460/1000*G460,F460*G460)))</f>
        <v>0</v>
      </c>
    </row>
    <row r="461" spans="2:18" outlineLevel="1" x14ac:dyDescent="0.25">
      <c r="B461" s="122" t="str">
        <f>IF(C461="","",F450)</f>
        <v/>
      </c>
      <c r="C461" s="123"/>
      <c r="D461" s="122" t="str">
        <f>IF(C461="","",IFERROR(INDEX('Cadastro de insumo'!A:K,MATCH('Ficha técnica - Prod processado'!C461,'Cadastro de insumo'!E:E,0),2),""))</f>
        <v/>
      </c>
      <c r="E461" s="122" t="str">
        <f>IFERROR(INDEX('Cadastro de insumo'!$A$203:$K$1048576,MATCH('Ficha técnica - Prod processado'!C461,'Cadastro de insumo'!$E$203:$E$1048576,0),9),"")</f>
        <v/>
      </c>
      <c r="F461" s="124" t="str">
        <f>IFERROR(VLOOKUP(C461,'Cadastro de insumo'!E:K,7,0),"")</f>
        <v/>
      </c>
      <c r="G461" s="113"/>
      <c r="H461" s="113"/>
      <c r="I461" s="122">
        <f t="shared" si="24"/>
        <v>0</v>
      </c>
      <c r="J461" s="125">
        <f>IF(C461="",0,IF(E461="Pacote",VLOOKUP(C461,'Cadastro de insumo'!E:K,7,0)*G461,IF(OR(E461="kg",E461="L"),F461/1000*G461,F461*G461)))</f>
        <v>0</v>
      </c>
    </row>
    <row r="462" spans="2:18" outlineLevel="1" x14ac:dyDescent="0.25">
      <c r="B462" s="122" t="str">
        <f>IF(C462="","",F450)</f>
        <v/>
      </c>
      <c r="C462" s="123"/>
      <c r="D462" s="122" t="str">
        <f>IF(C462="","",IFERROR(INDEX('Cadastro de insumo'!A:K,MATCH('Ficha técnica - Prod processado'!C462,'Cadastro de insumo'!E:E,0),2),""))</f>
        <v/>
      </c>
      <c r="E462" s="122" t="str">
        <f>IFERROR(INDEX('Cadastro de insumo'!$A$203:$K$1048576,MATCH('Ficha técnica - Prod processado'!C462,'Cadastro de insumo'!$E$203:$E$1048576,0),9),"")</f>
        <v/>
      </c>
      <c r="F462" s="124" t="str">
        <f>IFERROR(VLOOKUP(C462,'Cadastro de insumo'!E:K,7,0),"")</f>
        <v/>
      </c>
      <c r="G462" s="113"/>
      <c r="H462" s="113"/>
      <c r="I462" s="122">
        <f t="shared" si="24"/>
        <v>0</v>
      </c>
      <c r="J462" s="125">
        <f>IF(C462="",0,IF(E462="Pacote",VLOOKUP(C462,'Cadastro de insumo'!E:K,7,0)*G462,IF(OR(E462="kg",E462="L"),F462/1000*G462,F462*G462)))</f>
        <v>0</v>
      </c>
    </row>
    <row r="463" spans="2:18" outlineLevel="1" x14ac:dyDescent="0.25">
      <c r="B463" s="122" t="str">
        <f>IF(C463="","",F450)</f>
        <v/>
      </c>
      <c r="C463" s="123"/>
      <c r="D463" s="122" t="str">
        <f>IF(C463="","",IFERROR(INDEX('Cadastro de insumo'!A:K,MATCH('Ficha técnica - Prod processado'!C463,'Cadastro de insumo'!E:E,0),2),""))</f>
        <v/>
      </c>
      <c r="E463" s="122" t="str">
        <f>IFERROR(INDEX('Cadastro de insumo'!$A$203:$K$1048576,MATCH('Ficha técnica - Prod processado'!C463,'Cadastro de insumo'!$E$203:$E$1048576,0),9),"")</f>
        <v/>
      </c>
      <c r="F463" s="124" t="str">
        <f>IFERROR(VLOOKUP(C463,'Cadastro de insumo'!E:K,7,0),"")</f>
        <v/>
      </c>
      <c r="G463" s="113"/>
      <c r="H463" s="113"/>
      <c r="I463" s="122">
        <f t="shared" si="24"/>
        <v>0</v>
      </c>
      <c r="J463" s="125">
        <f>IF(C463="",0,IF(E463="Pacote",VLOOKUP(C463,'Cadastro de insumo'!E:K,7,0)*G463,IF(OR(E463="kg",E463="L"),F463/1000*G463,F463*G463)))</f>
        <v>0</v>
      </c>
    </row>
    <row r="464" spans="2:18" outlineLevel="1" x14ac:dyDescent="0.25">
      <c r="B464" s="122" t="str">
        <f>IF(C464="","",F450)</f>
        <v/>
      </c>
      <c r="C464" s="123"/>
      <c r="D464" s="122" t="str">
        <f>IF(C464="","",IFERROR(INDEX('Cadastro de insumo'!A:K,MATCH('Ficha técnica - Prod processado'!C464,'Cadastro de insumo'!E:E,0),2),""))</f>
        <v/>
      </c>
      <c r="E464" s="122" t="str">
        <f>IFERROR(INDEX('Cadastro de insumo'!$A$203:$K$1048576,MATCH('Ficha técnica - Prod processado'!C464,'Cadastro de insumo'!$E$203:$E$1048576,0),9),"")</f>
        <v/>
      </c>
      <c r="F464" s="124" t="str">
        <f>IFERROR(VLOOKUP(C464,'Cadastro de insumo'!E:K,7,0),"")</f>
        <v/>
      </c>
      <c r="G464" s="113"/>
      <c r="H464" s="113"/>
      <c r="I464" s="122">
        <f t="shared" si="24"/>
        <v>0</v>
      </c>
      <c r="J464" s="125">
        <f>IF(C464="",0,IF(E464="Pacote",VLOOKUP(C464,'Cadastro de insumo'!E:K,7,0)*G464,IF(OR(E464="kg",E464="L"),F464/1000*G464,F464*G464)))</f>
        <v>0</v>
      </c>
    </row>
    <row r="465" spans="1:18" outlineLevel="1" x14ac:dyDescent="0.25">
      <c r="B465" s="122" t="str">
        <f>IF(C465="","",F450)</f>
        <v/>
      </c>
      <c r="C465" s="123"/>
      <c r="D465" s="122" t="str">
        <f>IF(C465="","",IFERROR(INDEX('Cadastro de insumo'!A:K,MATCH('Ficha técnica - Prod processado'!C465,'Cadastro de insumo'!E:E,0),2),""))</f>
        <v/>
      </c>
      <c r="E465" s="122" t="str">
        <f>IFERROR(INDEX('Cadastro de insumo'!$A$203:$K$1048576,MATCH('Ficha técnica - Prod processado'!C465,'Cadastro de insumo'!$E$203:$E$1048576,0),9),"")</f>
        <v/>
      </c>
      <c r="F465" s="124" t="str">
        <f>IFERROR(VLOOKUP(C465,'Cadastro de insumo'!E:K,7,0),"")</f>
        <v/>
      </c>
      <c r="G465" s="113"/>
      <c r="H465" s="113"/>
      <c r="I465" s="122">
        <f t="shared" si="24"/>
        <v>0</v>
      </c>
      <c r="J465" s="125">
        <f>IF(C465="",0,IF(E465="Pacote",VLOOKUP(C465,'Cadastro de insumo'!E:K,7,0)*G465,IF(OR(E465="kg",E465="L"),F465/1000*G465,F465*G465)))</f>
        <v>0</v>
      </c>
    </row>
    <row r="466" spans="1:18" outlineLevel="1" x14ac:dyDescent="0.25">
      <c r="B466" s="122" t="str">
        <f>IF(C466="","",F450)</f>
        <v/>
      </c>
      <c r="C466" s="123"/>
      <c r="D466" s="122" t="str">
        <f>IF(C466="","",IFERROR(INDEX('Cadastro de insumo'!A:K,MATCH('Ficha técnica - Prod processado'!C466,'Cadastro de insumo'!E:E,0),2),""))</f>
        <v/>
      </c>
      <c r="E466" s="122" t="str">
        <f>IFERROR(INDEX('Cadastro de insumo'!$A$203:$K$1048576,MATCH('Ficha técnica - Prod processado'!C466,'Cadastro de insumo'!$E$203:$E$1048576,0),9),"")</f>
        <v/>
      </c>
      <c r="F466" s="124" t="str">
        <f>IFERROR(VLOOKUP(C466,'Cadastro de insumo'!E:K,7,0),"")</f>
        <v/>
      </c>
      <c r="G466" s="113"/>
      <c r="H466" s="113"/>
      <c r="I466" s="122">
        <f t="shared" si="24"/>
        <v>0</v>
      </c>
      <c r="J466" s="125">
        <f>IF(C466="",0,IF(E466="Pacote",VLOOKUP(C466,'Cadastro de insumo'!E:K,7,0)*G466,IF(OR(E466="kg",E466="L"),F466/1000*G466,F466*G466)))</f>
        <v>0</v>
      </c>
    </row>
    <row r="467" spans="1:18" outlineLevel="1" x14ac:dyDescent="0.25">
      <c r="B467" s="122" t="str">
        <f>IF(C467="","",F450)</f>
        <v/>
      </c>
      <c r="C467" s="123"/>
      <c r="D467" s="122" t="str">
        <f>IF(C467="","",IFERROR(INDEX('Cadastro de insumo'!A:K,MATCH('Ficha técnica - Prod processado'!C467,'Cadastro de insumo'!E:E,0),2),""))</f>
        <v/>
      </c>
      <c r="E467" s="122" t="str">
        <f>IFERROR(INDEX('Cadastro de insumo'!$A$203:$K$1048576,MATCH('Ficha técnica - Prod processado'!C467,'Cadastro de insumo'!$E$203:$E$1048576,0),9),"")</f>
        <v/>
      </c>
      <c r="F467" s="124" t="str">
        <f>IFERROR(VLOOKUP(C467,'Cadastro de insumo'!E:K,7,0),"")</f>
        <v/>
      </c>
      <c r="G467" s="113"/>
      <c r="H467" s="113"/>
      <c r="I467" s="122">
        <f>IF(OR(G467="",H467=""),0,G467/H467)</f>
        <v>0</v>
      </c>
      <c r="J467" s="125">
        <f>IF(C467="",0,IF(E467="Pacote",VLOOKUP(C467,'Cadastro de insumo'!E:K,7,0)*G467,IF(OR(E467="kg",E467="L"),F467/1000*G467,F467*G467)))</f>
        <v>0</v>
      </c>
    </row>
    <row r="468" spans="1:18" x14ac:dyDescent="0.25">
      <c r="A468" s="33" t="str">
        <f>"Detalhes: "&amp;F450</f>
        <v xml:space="preserve">Detalhes: </v>
      </c>
      <c r="C468" s="126"/>
    </row>
    <row r="470" spans="1:18" ht="31.5" x14ac:dyDescent="0.25">
      <c r="E470" s="30" t="s">
        <v>21</v>
      </c>
      <c r="F470" s="76" t="s">
        <v>0</v>
      </c>
      <c r="G470" s="76" t="s">
        <v>19</v>
      </c>
      <c r="H470" s="77" t="s">
        <v>20</v>
      </c>
      <c r="I470" s="31" t="s">
        <v>22</v>
      </c>
      <c r="J470" s="31" t="s">
        <v>61</v>
      </c>
      <c r="M470" s="126"/>
    </row>
    <row r="471" spans="1:18" x14ac:dyDescent="0.25">
      <c r="E471" s="112">
        <f>E450+1</f>
        <v>23</v>
      </c>
      <c r="F471" s="113"/>
      <c r="G471" s="113"/>
      <c r="H471" s="114"/>
      <c r="I471" s="115">
        <f>SUM(J474:J488)</f>
        <v>0</v>
      </c>
      <c r="J471" s="116" t="str">
        <f>IF(H471="","",I471/H471)</f>
        <v/>
      </c>
      <c r="M471" s="126"/>
      <c r="R471" s="141"/>
    </row>
    <row r="472" spans="1:18" x14ac:dyDescent="0.25">
      <c r="B472" s="117"/>
      <c r="C472" s="118"/>
      <c r="D472" s="110"/>
      <c r="F472" s="118"/>
      <c r="G472" s="118"/>
      <c r="H472" s="119"/>
      <c r="I472" s="120"/>
      <c r="J472" s="121"/>
      <c r="M472" s="126"/>
      <c r="R472" s="141"/>
    </row>
    <row r="473" spans="1:18" ht="47.25" outlineLevel="1" x14ac:dyDescent="0.25">
      <c r="B473" s="31" t="s">
        <v>0</v>
      </c>
      <c r="C473" s="76" t="s">
        <v>13</v>
      </c>
      <c r="D473" s="31" t="s">
        <v>60</v>
      </c>
      <c r="E473" s="31" t="s">
        <v>14</v>
      </c>
      <c r="F473" s="77" t="s">
        <v>17</v>
      </c>
      <c r="G473" s="77" t="s">
        <v>56</v>
      </c>
      <c r="H473" s="77" t="s">
        <v>38</v>
      </c>
      <c r="I473" s="31" t="s">
        <v>16</v>
      </c>
      <c r="J473" s="30" t="s">
        <v>15</v>
      </c>
      <c r="M473" s="142"/>
    </row>
    <row r="474" spans="1:18" outlineLevel="1" x14ac:dyDescent="0.25">
      <c r="B474" s="122" t="str">
        <f>IF(C474="","",F471)</f>
        <v/>
      </c>
      <c r="C474" s="123"/>
      <c r="D474" s="122" t="str">
        <f>IF(C474="","",IFERROR(INDEX('Cadastro de insumo'!A:K,MATCH('Ficha técnica - Prod processado'!C474,'Cadastro de insumo'!E:E,0),2),""))</f>
        <v/>
      </c>
      <c r="E474" s="122" t="str">
        <f>IFERROR(INDEX('Cadastro de insumo'!$A$203:$K$1048576,MATCH('Ficha técnica - Prod processado'!C474,'Cadastro de insumo'!$E$203:$E$1048576,0),9),"")</f>
        <v/>
      </c>
      <c r="F474" s="124" t="str">
        <f>IFERROR(VLOOKUP(C474,'Cadastro de insumo'!E:K,7,0),"")</f>
        <v/>
      </c>
      <c r="G474" s="113"/>
      <c r="H474" s="113"/>
      <c r="I474" s="122">
        <f t="shared" ref="I474:I487" si="25">IF(OR(G474="",H474=""),0,G474/H474)</f>
        <v>0</v>
      </c>
      <c r="J474" s="125">
        <f>IF(C474="",0,IF(E474="Pacote",VLOOKUP(C474,'Cadastro de insumo'!E:K,7,0)*G474,IF(OR(E474="kg",E474="L"),F474/1000*G474,F474*G474)))</f>
        <v>0</v>
      </c>
    </row>
    <row r="475" spans="1:18" outlineLevel="1" x14ac:dyDescent="0.25">
      <c r="B475" s="122" t="str">
        <f>IF(C475="","",F471)</f>
        <v/>
      </c>
      <c r="C475" s="123"/>
      <c r="D475" s="122" t="str">
        <f>IF(C475="","",IFERROR(INDEX('Cadastro de insumo'!A:K,MATCH('Ficha técnica - Prod processado'!C475,'Cadastro de insumo'!E:E,0),2),""))</f>
        <v/>
      </c>
      <c r="E475" s="122" t="str">
        <f>IFERROR(INDEX('Cadastro de insumo'!$A$203:$K$1048576,MATCH('Ficha técnica - Prod processado'!C475,'Cadastro de insumo'!$E$203:$E$1048576,0),9),"")</f>
        <v/>
      </c>
      <c r="F475" s="124" t="str">
        <f>IFERROR(VLOOKUP(C475,'Cadastro de insumo'!E:K,7,0),"")</f>
        <v/>
      </c>
      <c r="G475" s="113"/>
      <c r="H475" s="113"/>
      <c r="I475" s="122">
        <f t="shared" si="25"/>
        <v>0</v>
      </c>
      <c r="J475" s="125">
        <f>IF(C475="",0,IF(E475="Pacote",VLOOKUP(C475,'Cadastro de insumo'!E:K,7,0)*G475,IF(OR(E475="kg",E475="L"),F475/1000*G475,F475*G475)))</f>
        <v>0</v>
      </c>
    </row>
    <row r="476" spans="1:18" outlineLevel="1" x14ac:dyDescent="0.25">
      <c r="B476" s="122" t="str">
        <f>IF(C476="","",F471)</f>
        <v/>
      </c>
      <c r="C476" s="123"/>
      <c r="D476" s="122" t="str">
        <f>IF(C476="","",IFERROR(INDEX('Cadastro de insumo'!A:K,MATCH('Ficha técnica - Prod processado'!C476,'Cadastro de insumo'!E:E,0),2),""))</f>
        <v/>
      </c>
      <c r="E476" s="122" t="str">
        <f>IFERROR(INDEX('Cadastro de insumo'!$A$203:$K$1048576,MATCH('Ficha técnica - Prod processado'!C476,'Cadastro de insumo'!$E$203:$E$1048576,0),9),"")</f>
        <v/>
      </c>
      <c r="F476" s="124" t="str">
        <f>IFERROR(VLOOKUP(C476,'Cadastro de insumo'!E:K,7,0),"")</f>
        <v/>
      </c>
      <c r="G476" s="113"/>
      <c r="H476" s="113"/>
      <c r="I476" s="122">
        <f t="shared" si="25"/>
        <v>0</v>
      </c>
      <c r="J476" s="125">
        <f>IF(C476="",0,IF(E476="Pacote",VLOOKUP(C476,'Cadastro de insumo'!E:K,7,0)*G476,IF(OR(E476="kg",E476="L"),F476/1000*G476,F476*G476)))</f>
        <v>0</v>
      </c>
    </row>
    <row r="477" spans="1:18" outlineLevel="1" x14ac:dyDescent="0.25">
      <c r="B477" s="122" t="str">
        <f>IF(C477="","",F471)</f>
        <v/>
      </c>
      <c r="C477" s="123"/>
      <c r="D477" s="122" t="str">
        <f>IF(C477="","",IFERROR(INDEX('Cadastro de insumo'!A:K,MATCH('Ficha técnica - Prod processado'!C477,'Cadastro de insumo'!E:E,0),2),""))</f>
        <v/>
      </c>
      <c r="E477" s="122" t="str">
        <f>IFERROR(INDEX('Cadastro de insumo'!$A$203:$K$1048576,MATCH('Ficha técnica - Prod processado'!C477,'Cadastro de insumo'!$E$203:$E$1048576,0),9),"")</f>
        <v/>
      </c>
      <c r="F477" s="124" t="str">
        <f>IFERROR(VLOOKUP(C477,'Cadastro de insumo'!E:K,7,0),"")</f>
        <v/>
      </c>
      <c r="G477" s="113"/>
      <c r="H477" s="113"/>
      <c r="I477" s="122">
        <f t="shared" si="25"/>
        <v>0</v>
      </c>
      <c r="J477" s="125">
        <f>IF(C477="",0,IF(E477="Pacote",VLOOKUP(C477,'Cadastro de insumo'!E:K,7,0)*G477,IF(OR(E477="kg",E477="L"),F477/1000*G477,F477*G477)))</f>
        <v>0</v>
      </c>
    </row>
    <row r="478" spans="1:18" outlineLevel="1" x14ac:dyDescent="0.25">
      <c r="B478" s="122" t="str">
        <f>IF(C478="","",F471)</f>
        <v/>
      </c>
      <c r="C478" s="123"/>
      <c r="D478" s="122" t="str">
        <f>IF(C478="","",IFERROR(INDEX('Cadastro de insumo'!A:K,MATCH('Ficha técnica - Prod processado'!C478,'Cadastro de insumo'!E:E,0),2),""))</f>
        <v/>
      </c>
      <c r="E478" s="122" t="str">
        <f>IFERROR(INDEX('Cadastro de insumo'!$A$203:$K$1048576,MATCH('Ficha técnica - Prod processado'!C478,'Cadastro de insumo'!$E$203:$E$1048576,0),9),"")</f>
        <v/>
      </c>
      <c r="F478" s="124" t="str">
        <f>IFERROR(VLOOKUP(C478,'Cadastro de insumo'!E:K,7,0),"")</f>
        <v/>
      </c>
      <c r="G478" s="113"/>
      <c r="H478" s="113"/>
      <c r="I478" s="122">
        <f t="shared" si="25"/>
        <v>0</v>
      </c>
      <c r="J478" s="125">
        <f>IF(C478="",0,IF(E478="Pacote",VLOOKUP(C478,'Cadastro de insumo'!E:K,7,0)*G478,IF(OR(E478="kg",E478="L"),F478/1000*G478,F478*G478)))</f>
        <v>0</v>
      </c>
    </row>
    <row r="479" spans="1:18" outlineLevel="1" x14ac:dyDescent="0.25">
      <c r="B479" s="122" t="str">
        <f>IF(C479="","",F471)</f>
        <v/>
      </c>
      <c r="C479" s="123"/>
      <c r="D479" s="122" t="str">
        <f>IF(C479="","",IFERROR(INDEX('Cadastro de insumo'!A:K,MATCH('Ficha técnica - Prod processado'!C479,'Cadastro de insumo'!E:E,0),2),""))</f>
        <v/>
      </c>
      <c r="E479" s="122" t="str">
        <f>IFERROR(INDEX('Cadastro de insumo'!$A$203:$K$1048576,MATCH('Ficha técnica - Prod processado'!C479,'Cadastro de insumo'!$E$203:$E$1048576,0),9),"")</f>
        <v/>
      </c>
      <c r="F479" s="124" t="str">
        <f>IFERROR(VLOOKUP(C479,'Cadastro de insumo'!E:K,7,0),"")</f>
        <v/>
      </c>
      <c r="G479" s="113"/>
      <c r="H479" s="113"/>
      <c r="I479" s="122">
        <f t="shared" si="25"/>
        <v>0</v>
      </c>
      <c r="J479" s="125">
        <f>IF(C479="",0,IF(E479="Pacote",VLOOKUP(C479,'Cadastro de insumo'!E:K,7,0)*G479,IF(OR(E479="kg",E479="L"),F479/1000*G479,F479*G479)))</f>
        <v>0</v>
      </c>
    </row>
    <row r="480" spans="1:18" outlineLevel="1" x14ac:dyDescent="0.25">
      <c r="B480" s="122" t="str">
        <f>IF(C480="","",F471)</f>
        <v/>
      </c>
      <c r="C480" s="123"/>
      <c r="D480" s="122" t="str">
        <f>IF(C480="","",IFERROR(INDEX('Cadastro de insumo'!A:K,MATCH('Ficha técnica - Prod processado'!C480,'Cadastro de insumo'!E:E,0),2),""))</f>
        <v/>
      </c>
      <c r="E480" s="122" t="str">
        <f>IFERROR(INDEX('Cadastro de insumo'!$A$203:$K$1048576,MATCH('Ficha técnica - Prod processado'!C480,'Cadastro de insumo'!$E$203:$E$1048576,0),9),"")</f>
        <v/>
      </c>
      <c r="F480" s="124" t="str">
        <f>IFERROR(VLOOKUP(C480,'Cadastro de insumo'!E:K,7,0),"")</f>
        <v/>
      </c>
      <c r="G480" s="113"/>
      <c r="H480" s="113"/>
      <c r="I480" s="122">
        <f t="shared" si="25"/>
        <v>0</v>
      </c>
      <c r="J480" s="125">
        <f>IF(C480="",0,IF(E480="Pacote",VLOOKUP(C480,'Cadastro de insumo'!E:K,7,0)*G480,IF(OR(E480="kg",E480="L"),F480/1000*G480,F480*G480)))</f>
        <v>0</v>
      </c>
    </row>
    <row r="481" spans="1:18" outlineLevel="1" x14ac:dyDescent="0.25">
      <c r="B481" s="122" t="str">
        <f>IF(C481="","",F471)</f>
        <v/>
      </c>
      <c r="C481" s="123"/>
      <c r="D481" s="122" t="str">
        <f>IF(C481="","",IFERROR(INDEX('Cadastro de insumo'!A:K,MATCH('Ficha técnica - Prod processado'!C481,'Cadastro de insumo'!E:E,0),2),""))</f>
        <v/>
      </c>
      <c r="E481" s="122" t="str">
        <f>IFERROR(INDEX('Cadastro de insumo'!$A$203:$K$1048576,MATCH('Ficha técnica - Prod processado'!C481,'Cadastro de insumo'!$E$203:$E$1048576,0),9),"")</f>
        <v/>
      </c>
      <c r="F481" s="124" t="str">
        <f>IFERROR(VLOOKUP(C481,'Cadastro de insumo'!E:K,7,0),"")</f>
        <v/>
      </c>
      <c r="G481" s="113"/>
      <c r="H481" s="113"/>
      <c r="I481" s="122">
        <f t="shared" si="25"/>
        <v>0</v>
      </c>
      <c r="J481" s="125">
        <f>IF(C481="",0,IF(E481="Pacote",VLOOKUP(C481,'Cadastro de insumo'!E:K,7,0)*G481,IF(OR(E481="kg",E481="L"),F481/1000*G481,F481*G481)))</f>
        <v>0</v>
      </c>
    </row>
    <row r="482" spans="1:18" outlineLevel="1" x14ac:dyDescent="0.25">
      <c r="B482" s="122" t="str">
        <f>IF(C482="","",F471)</f>
        <v/>
      </c>
      <c r="C482" s="123"/>
      <c r="D482" s="122" t="str">
        <f>IF(C482="","",IFERROR(INDEX('Cadastro de insumo'!A:K,MATCH('Ficha técnica - Prod processado'!C482,'Cadastro de insumo'!E:E,0),2),""))</f>
        <v/>
      </c>
      <c r="E482" s="122" t="str">
        <f>IFERROR(INDEX('Cadastro de insumo'!$A$203:$K$1048576,MATCH('Ficha técnica - Prod processado'!C482,'Cadastro de insumo'!$E$203:$E$1048576,0),9),"")</f>
        <v/>
      </c>
      <c r="F482" s="124" t="str">
        <f>IFERROR(VLOOKUP(C482,'Cadastro de insumo'!E:K,7,0),"")</f>
        <v/>
      </c>
      <c r="G482" s="113"/>
      <c r="H482" s="113"/>
      <c r="I482" s="122">
        <f t="shared" si="25"/>
        <v>0</v>
      </c>
      <c r="J482" s="125">
        <f>IF(C482="",0,IF(E482="Pacote",VLOOKUP(C482,'Cadastro de insumo'!E:K,7,0)*G482,IF(OR(E482="kg",E482="L"),F482/1000*G482,F482*G482)))</f>
        <v>0</v>
      </c>
    </row>
    <row r="483" spans="1:18" outlineLevel="1" x14ac:dyDescent="0.25">
      <c r="B483" s="122" t="str">
        <f>IF(C483="","",F471)</f>
        <v/>
      </c>
      <c r="C483" s="123"/>
      <c r="D483" s="122" t="str">
        <f>IF(C483="","",IFERROR(INDEX('Cadastro de insumo'!A:K,MATCH('Ficha técnica - Prod processado'!C483,'Cadastro de insumo'!E:E,0),2),""))</f>
        <v/>
      </c>
      <c r="E483" s="122" t="str">
        <f>IFERROR(INDEX('Cadastro de insumo'!$A$203:$K$1048576,MATCH('Ficha técnica - Prod processado'!C483,'Cadastro de insumo'!$E$203:$E$1048576,0),9),"")</f>
        <v/>
      </c>
      <c r="F483" s="124" t="str">
        <f>IFERROR(VLOOKUP(C483,'Cadastro de insumo'!E:K,7,0),"")</f>
        <v/>
      </c>
      <c r="G483" s="113"/>
      <c r="H483" s="113"/>
      <c r="I483" s="122">
        <f t="shared" si="25"/>
        <v>0</v>
      </c>
      <c r="J483" s="125">
        <f>IF(C483="",0,IF(E483="Pacote",VLOOKUP(C483,'Cadastro de insumo'!E:K,7,0)*G483,IF(OR(E483="kg",E483="L"),F483/1000*G483,F483*G483)))</f>
        <v>0</v>
      </c>
    </row>
    <row r="484" spans="1:18" outlineLevel="1" x14ac:dyDescent="0.25">
      <c r="B484" s="122" t="str">
        <f>IF(C484="","",F471)</f>
        <v/>
      </c>
      <c r="C484" s="123"/>
      <c r="D484" s="122" t="str">
        <f>IF(C484="","",IFERROR(INDEX('Cadastro de insumo'!A:K,MATCH('Ficha técnica - Prod processado'!C484,'Cadastro de insumo'!E:E,0),2),""))</f>
        <v/>
      </c>
      <c r="E484" s="122" t="str">
        <f>IFERROR(INDEX('Cadastro de insumo'!$A$203:$K$1048576,MATCH('Ficha técnica - Prod processado'!C484,'Cadastro de insumo'!$E$203:$E$1048576,0),9),"")</f>
        <v/>
      </c>
      <c r="F484" s="124" t="str">
        <f>IFERROR(VLOOKUP(C484,'Cadastro de insumo'!E:K,7,0),"")</f>
        <v/>
      </c>
      <c r="G484" s="113"/>
      <c r="H484" s="113"/>
      <c r="I484" s="122">
        <f t="shared" si="25"/>
        <v>0</v>
      </c>
      <c r="J484" s="125">
        <f>IF(C484="",0,IF(E484="Pacote",VLOOKUP(C484,'Cadastro de insumo'!E:K,7,0)*G484,IF(OR(E484="kg",E484="L"),F484/1000*G484,F484*G484)))</f>
        <v>0</v>
      </c>
    </row>
    <row r="485" spans="1:18" outlineLevel="1" x14ac:dyDescent="0.25">
      <c r="B485" s="122" t="str">
        <f>IF(C485="","",F471)</f>
        <v/>
      </c>
      <c r="C485" s="123"/>
      <c r="D485" s="122" t="str">
        <f>IF(C485="","",IFERROR(INDEX('Cadastro de insumo'!A:K,MATCH('Ficha técnica - Prod processado'!C485,'Cadastro de insumo'!E:E,0),2),""))</f>
        <v/>
      </c>
      <c r="E485" s="122" t="str">
        <f>IFERROR(INDEX('Cadastro de insumo'!$A$203:$K$1048576,MATCH('Ficha técnica - Prod processado'!C485,'Cadastro de insumo'!$E$203:$E$1048576,0),9),"")</f>
        <v/>
      </c>
      <c r="F485" s="124" t="str">
        <f>IFERROR(VLOOKUP(C485,'Cadastro de insumo'!E:K,7,0),"")</f>
        <v/>
      </c>
      <c r="G485" s="113"/>
      <c r="H485" s="113"/>
      <c r="I485" s="122">
        <f t="shared" si="25"/>
        <v>0</v>
      </c>
      <c r="J485" s="125">
        <f>IF(C485="",0,IF(E485="Pacote",VLOOKUP(C485,'Cadastro de insumo'!E:K,7,0)*G485,IF(OR(E485="kg",E485="L"),F485/1000*G485,F485*G485)))</f>
        <v>0</v>
      </c>
    </row>
    <row r="486" spans="1:18" outlineLevel="1" x14ac:dyDescent="0.25">
      <c r="B486" s="122" t="str">
        <f>IF(C486="","",F471)</f>
        <v/>
      </c>
      <c r="C486" s="123"/>
      <c r="D486" s="122" t="str">
        <f>IF(C486="","",IFERROR(INDEX('Cadastro de insumo'!A:K,MATCH('Ficha técnica - Prod processado'!C486,'Cadastro de insumo'!E:E,0),2),""))</f>
        <v/>
      </c>
      <c r="E486" s="122" t="str">
        <f>IFERROR(INDEX('Cadastro de insumo'!$A$203:$K$1048576,MATCH('Ficha técnica - Prod processado'!C486,'Cadastro de insumo'!$E$203:$E$1048576,0),9),"")</f>
        <v/>
      </c>
      <c r="F486" s="124" t="str">
        <f>IFERROR(VLOOKUP(C486,'Cadastro de insumo'!E:K,7,0),"")</f>
        <v/>
      </c>
      <c r="G486" s="113"/>
      <c r="H486" s="113"/>
      <c r="I486" s="122">
        <f t="shared" si="25"/>
        <v>0</v>
      </c>
      <c r="J486" s="125">
        <f>IF(C486="",0,IF(E486="Pacote",VLOOKUP(C486,'Cadastro de insumo'!E:K,7,0)*G486,IF(OR(E486="kg",E486="L"),F486/1000*G486,F486*G486)))</f>
        <v>0</v>
      </c>
    </row>
    <row r="487" spans="1:18" outlineLevel="1" x14ac:dyDescent="0.25">
      <c r="B487" s="122" t="str">
        <f>IF(C487="","",F471)</f>
        <v/>
      </c>
      <c r="C487" s="123"/>
      <c r="D487" s="122" t="str">
        <f>IF(C487="","",IFERROR(INDEX('Cadastro de insumo'!A:K,MATCH('Ficha técnica - Prod processado'!C487,'Cadastro de insumo'!E:E,0),2),""))</f>
        <v/>
      </c>
      <c r="E487" s="122" t="str">
        <f>IFERROR(INDEX('Cadastro de insumo'!$A$203:$K$1048576,MATCH('Ficha técnica - Prod processado'!C487,'Cadastro de insumo'!$E$203:$E$1048576,0),9),"")</f>
        <v/>
      </c>
      <c r="F487" s="124" t="str">
        <f>IFERROR(VLOOKUP(C487,'Cadastro de insumo'!E:K,7,0),"")</f>
        <v/>
      </c>
      <c r="G487" s="113"/>
      <c r="H487" s="113"/>
      <c r="I487" s="122">
        <f t="shared" si="25"/>
        <v>0</v>
      </c>
      <c r="J487" s="125">
        <f>IF(C487="",0,IF(E487="Pacote",VLOOKUP(C487,'Cadastro de insumo'!E:K,7,0)*G487,IF(OR(E487="kg",E487="L"),F487/1000*G487,F487*G487)))</f>
        <v>0</v>
      </c>
    </row>
    <row r="488" spans="1:18" outlineLevel="1" x14ac:dyDescent="0.25">
      <c r="B488" s="122" t="str">
        <f>IF(C488="","",F471)</f>
        <v/>
      </c>
      <c r="C488" s="123"/>
      <c r="D488" s="122" t="str">
        <f>IF(C488="","",IFERROR(INDEX('Cadastro de insumo'!A:K,MATCH('Ficha técnica - Prod processado'!C488,'Cadastro de insumo'!E:E,0),2),""))</f>
        <v/>
      </c>
      <c r="E488" s="122" t="str">
        <f>IFERROR(INDEX('Cadastro de insumo'!$A$203:$K$1048576,MATCH('Ficha técnica - Prod processado'!C488,'Cadastro de insumo'!$E$203:$E$1048576,0),9),"")</f>
        <v/>
      </c>
      <c r="F488" s="124" t="str">
        <f>IFERROR(VLOOKUP(C488,'Cadastro de insumo'!E:K,7,0),"")</f>
        <v/>
      </c>
      <c r="G488" s="113"/>
      <c r="H488" s="113"/>
      <c r="I488" s="122">
        <f>IF(OR(G488="",H488=""),0,G488/H488)</f>
        <v>0</v>
      </c>
      <c r="J488" s="125">
        <f>IF(C488="",0,IF(E488="Pacote",VLOOKUP(C488,'Cadastro de insumo'!E:K,7,0)*G488,IF(OR(E488="kg",E488="L"),F488/1000*G488,F488*G488)))</f>
        <v>0</v>
      </c>
    </row>
    <row r="489" spans="1:18" x14ac:dyDescent="0.25">
      <c r="A489" s="33" t="str">
        <f>"Detalhes: "&amp;F471</f>
        <v xml:space="preserve">Detalhes: </v>
      </c>
      <c r="C489" s="126"/>
    </row>
    <row r="491" spans="1:18" ht="31.5" x14ac:dyDescent="0.25">
      <c r="E491" s="30" t="s">
        <v>21</v>
      </c>
      <c r="F491" s="76" t="s">
        <v>0</v>
      </c>
      <c r="G491" s="76" t="s">
        <v>19</v>
      </c>
      <c r="H491" s="77" t="s">
        <v>20</v>
      </c>
      <c r="I491" s="31" t="s">
        <v>22</v>
      </c>
      <c r="J491" s="31" t="s">
        <v>61</v>
      </c>
      <c r="M491" s="126"/>
    </row>
    <row r="492" spans="1:18" x14ac:dyDescent="0.25">
      <c r="E492" s="112">
        <f>E471+1</f>
        <v>24</v>
      </c>
      <c r="F492" s="113"/>
      <c r="G492" s="113"/>
      <c r="H492" s="114"/>
      <c r="I492" s="115">
        <f>SUM(J495:J509)</f>
        <v>0</v>
      </c>
      <c r="J492" s="116" t="str">
        <f>IF(H492="","",I492/H492)</f>
        <v/>
      </c>
      <c r="M492" s="126"/>
      <c r="R492" s="141"/>
    </row>
    <row r="493" spans="1:18" x14ac:dyDescent="0.25">
      <c r="B493" s="117"/>
      <c r="C493" s="118"/>
      <c r="D493" s="110"/>
      <c r="F493" s="118"/>
      <c r="G493" s="118"/>
      <c r="H493" s="119"/>
      <c r="I493" s="120"/>
      <c r="J493" s="121"/>
      <c r="M493" s="126"/>
      <c r="R493" s="141"/>
    </row>
    <row r="494" spans="1:18" ht="47.25" outlineLevel="1" x14ac:dyDescent="0.25">
      <c r="B494" s="31" t="s">
        <v>0</v>
      </c>
      <c r="C494" s="76" t="s">
        <v>13</v>
      </c>
      <c r="D494" s="31" t="s">
        <v>60</v>
      </c>
      <c r="E494" s="31" t="s">
        <v>14</v>
      </c>
      <c r="F494" s="77" t="s">
        <v>17</v>
      </c>
      <c r="G494" s="77" t="s">
        <v>56</v>
      </c>
      <c r="H494" s="77" t="s">
        <v>38</v>
      </c>
      <c r="I494" s="31" t="s">
        <v>16</v>
      </c>
      <c r="J494" s="30" t="s">
        <v>15</v>
      </c>
      <c r="M494" s="142"/>
    </row>
    <row r="495" spans="1:18" outlineLevel="1" x14ac:dyDescent="0.25">
      <c r="B495" s="122" t="str">
        <f>IF(C495="","",F492)</f>
        <v/>
      </c>
      <c r="C495" s="123"/>
      <c r="D495" s="122" t="str">
        <f>IF(C495="","",IFERROR(INDEX('Cadastro de insumo'!A:K,MATCH('Ficha técnica - Prod processado'!C495,'Cadastro de insumo'!E:E,0),2),""))</f>
        <v/>
      </c>
      <c r="E495" s="122" t="str">
        <f>IFERROR(INDEX('Cadastro de insumo'!$A$203:$K$1048576,MATCH('Ficha técnica - Prod processado'!C495,'Cadastro de insumo'!$E$203:$E$1048576,0),9),"")</f>
        <v/>
      </c>
      <c r="F495" s="124" t="str">
        <f>IFERROR(VLOOKUP(C495,'Cadastro de insumo'!E:K,7,0),"")</f>
        <v/>
      </c>
      <c r="G495" s="113"/>
      <c r="H495" s="113"/>
      <c r="I495" s="122">
        <f t="shared" ref="I495:I508" si="26">IF(OR(G495="",H495=""),0,G495/H495)</f>
        <v>0</v>
      </c>
      <c r="J495" s="125">
        <f>IF(C495="",0,IF(E495="Pacote",VLOOKUP(C495,'Cadastro de insumo'!E:K,7,0)*G495,IF(OR(E495="kg",E495="L"),F495/1000*G495,F495*G495)))</f>
        <v>0</v>
      </c>
    </row>
    <row r="496" spans="1:18" outlineLevel="1" x14ac:dyDescent="0.25">
      <c r="B496" s="122" t="str">
        <f>IF(C496="","",F492)</f>
        <v/>
      </c>
      <c r="C496" s="123"/>
      <c r="D496" s="122" t="str">
        <f>IF(C496="","",IFERROR(INDEX('Cadastro de insumo'!A:K,MATCH('Ficha técnica - Prod processado'!C496,'Cadastro de insumo'!E:E,0),2),""))</f>
        <v/>
      </c>
      <c r="E496" s="122" t="str">
        <f>IFERROR(INDEX('Cadastro de insumo'!$A$203:$K$1048576,MATCH('Ficha técnica - Prod processado'!C496,'Cadastro de insumo'!$E$203:$E$1048576,0),9),"")</f>
        <v/>
      </c>
      <c r="F496" s="124" t="str">
        <f>IFERROR(VLOOKUP(C496,'Cadastro de insumo'!E:K,7,0),"")</f>
        <v/>
      </c>
      <c r="G496" s="113"/>
      <c r="H496" s="113"/>
      <c r="I496" s="122">
        <f t="shared" si="26"/>
        <v>0</v>
      </c>
      <c r="J496" s="125">
        <f>IF(C496="",0,IF(E496="Pacote",VLOOKUP(C496,'Cadastro de insumo'!E:K,7,0)*G496,IF(OR(E496="kg",E496="L"),F496/1000*G496,F496*G496)))</f>
        <v>0</v>
      </c>
    </row>
    <row r="497" spans="1:13" outlineLevel="1" x14ac:dyDescent="0.25">
      <c r="B497" s="122" t="str">
        <f>IF(C497="","",F492)</f>
        <v/>
      </c>
      <c r="C497" s="123"/>
      <c r="D497" s="122" t="str">
        <f>IF(C497="","",IFERROR(INDEX('Cadastro de insumo'!A:K,MATCH('Ficha técnica - Prod processado'!C497,'Cadastro de insumo'!E:E,0),2),""))</f>
        <v/>
      </c>
      <c r="E497" s="122" t="str">
        <f>IFERROR(INDEX('Cadastro de insumo'!$A$203:$K$1048576,MATCH('Ficha técnica - Prod processado'!C497,'Cadastro de insumo'!$E$203:$E$1048576,0),9),"")</f>
        <v/>
      </c>
      <c r="F497" s="124" t="str">
        <f>IFERROR(VLOOKUP(C497,'Cadastro de insumo'!E:K,7,0),"")</f>
        <v/>
      </c>
      <c r="G497" s="113"/>
      <c r="H497" s="113"/>
      <c r="I497" s="122">
        <f t="shared" si="26"/>
        <v>0</v>
      </c>
      <c r="J497" s="125">
        <f>IF(C497="",0,IF(E497="Pacote",VLOOKUP(C497,'Cadastro de insumo'!E:K,7,0)*G497,IF(OR(E497="kg",E497="L"),F497/1000*G497,F497*G497)))</f>
        <v>0</v>
      </c>
    </row>
    <row r="498" spans="1:13" outlineLevel="1" x14ac:dyDescent="0.25">
      <c r="B498" s="122" t="str">
        <f>IF(C498="","",F492)</f>
        <v/>
      </c>
      <c r="C498" s="123"/>
      <c r="D498" s="122" t="str">
        <f>IF(C498="","",IFERROR(INDEX('Cadastro de insumo'!A:K,MATCH('Ficha técnica - Prod processado'!C498,'Cadastro de insumo'!E:E,0),2),""))</f>
        <v/>
      </c>
      <c r="E498" s="122" t="str">
        <f>IFERROR(INDEX('Cadastro de insumo'!$A$203:$K$1048576,MATCH('Ficha técnica - Prod processado'!C498,'Cadastro de insumo'!$E$203:$E$1048576,0),9),"")</f>
        <v/>
      </c>
      <c r="F498" s="124" t="str">
        <f>IFERROR(VLOOKUP(C498,'Cadastro de insumo'!E:K,7,0),"")</f>
        <v/>
      </c>
      <c r="G498" s="113"/>
      <c r="H498" s="113"/>
      <c r="I498" s="122">
        <f t="shared" si="26"/>
        <v>0</v>
      </c>
      <c r="J498" s="125">
        <f>IF(C498="",0,IF(E498="Pacote",VLOOKUP(C498,'Cadastro de insumo'!E:K,7,0)*G498,IF(OR(E498="kg",E498="L"),F498/1000*G498,F498*G498)))</f>
        <v>0</v>
      </c>
    </row>
    <row r="499" spans="1:13" outlineLevel="1" x14ac:dyDescent="0.25">
      <c r="B499" s="122" t="str">
        <f>IF(C499="","",F492)</f>
        <v/>
      </c>
      <c r="C499" s="123"/>
      <c r="D499" s="122" t="str">
        <f>IF(C499="","",IFERROR(INDEX('Cadastro de insumo'!A:K,MATCH('Ficha técnica - Prod processado'!C499,'Cadastro de insumo'!E:E,0),2),""))</f>
        <v/>
      </c>
      <c r="E499" s="122" t="str">
        <f>IFERROR(INDEX('Cadastro de insumo'!$A$203:$K$1048576,MATCH('Ficha técnica - Prod processado'!C499,'Cadastro de insumo'!$E$203:$E$1048576,0),9),"")</f>
        <v/>
      </c>
      <c r="F499" s="124" t="str">
        <f>IFERROR(VLOOKUP(C499,'Cadastro de insumo'!E:K,7,0),"")</f>
        <v/>
      </c>
      <c r="G499" s="113"/>
      <c r="H499" s="113"/>
      <c r="I499" s="122">
        <f t="shared" si="26"/>
        <v>0</v>
      </c>
      <c r="J499" s="125">
        <f>IF(C499="",0,IF(E499="Pacote",VLOOKUP(C499,'Cadastro de insumo'!E:K,7,0)*G499,IF(OR(E499="kg",E499="L"),F499/1000*G499,F499*G499)))</f>
        <v>0</v>
      </c>
    </row>
    <row r="500" spans="1:13" outlineLevel="1" x14ac:dyDescent="0.25">
      <c r="B500" s="122" t="str">
        <f>IF(C500="","",F492)</f>
        <v/>
      </c>
      <c r="C500" s="123"/>
      <c r="D500" s="122" t="str">
        <f>IF(C500="","",IFERROR(INDEX('Cadastro de insumo'!A:K,MATCH('Ficha técnica - Prod processado'!C500,'Cadastro de insumo'!E:E,0),2),""))</f>
        <v/>
      </c>
      <c r="E500" s="122" t="str">
        <f>IFERROR(INDEX('Cadastro de insumo'!$A$203:$K$1048576,MATCH('Ficha técnica - Prod processado'!C500,'Cadastro de insumo'!$E$203:$E$1048576,0),9),"")</f>
        <v/>
      </c>
      <c r="F500" s="124" t="str">
        <f>IFERROR(VLOOKUP(C500,'Cadastro de insumo'!E:K,7,0),"")</f>
        <v/>
      </c>
      <c r="G500" s="113"/>
      <c r="H500" s="113"/>
      <c r="I500" s="122">
        <f t="shared" si="26"/>
        <v>0</v>
      </c>
      <c r="J500" s="125">
        <f>IF(C500="",0,IF(E500="Pacote",VLOOKUP(C500,'Cadastro de insumo'!E:K,7,0)*G500,IF(OR(E500="kg",E500="L"),F500/1000*G500,F500*G500)))</f>
        <v>0</v>
      </c>
    </row>
    <row r="501" spans="1:13" outlineLevel="1" x14ac:dyDescent="0.25">
      <c r="B501" s="122" t="str">
        <f>IF(C501="","",F492)</f>
        <v/>
      </c>
      <c r="C501" s="123"/>
      <c r="D501" s="122" t="str">
        <f>IF(C501="","",IFERROR(INDEX('Cadastro de insumo'!A:K,MATCH('Ficha técnica - Prod processado'!C501,'Cadastro de insumo'!E:E,0),2),""))</f>
        <v/>
      </c>
      <c r="E501" s="122" t="str">
        <f>IFERROR(INDEX('Cadastro de insumo'!$A$203:$K$1048576,MATCH('Ficha técnica - Prod processado'!C501,'Cadastro de insumo'!$E$203:$E$1048576,0),9),"")</f>
        <v/>
      </c>
      <c r="F501" s="124" t="str">
        <f>IFERROR(VLOOKUP(C501,'Cadastro de insumo'!E:K,7,0),"")</f>
        <v/>
      </c>
      <c r="G501" s="113"/>
      <c r="H501" s="113"/>
      <c r="I501" s="122">
        <f t="shared" si="26"/>
        <v>0</v>
      </c>
      <c r="J501" s="125">
        <f>IF(C501="",0,IF(E501="Pacote",VLOOKUP(C501,'Cadastro de insumo'!E:K,7,0)*G501,IF(OR(E501="kg",E501="L"),F501/1000*G501,F501*G501)))</f>
        <v>0</v>
      </c>
    </row>
    <row r="502" spans="1:13" outlineLevel="1" x14ac:dyDescent="0.25">
      <c r="B502" s="122" t="str">
        <f>IF(C502="","",F492)</f>
        <v/>
      </c>
      <c r="C502" s="123"/>
      <c r="D502" s="122" t="str">
        <f>IF(C502="","",IFERROR(INDEX('Cadastro de insumo'!A:K,MATCH('Ficha técnica - Prod processado'!C502,'Cadastro de insumo'!E:E,0),2),""))</f>
        <v/>
      </c>
      <c r="E502" s="122" t="str">
        <f>IFERROR(INDEX('Cadastro de insumo'!$A$203:$K$1048576,MATCH('Ficha técnica - Prod processado'!C502,'Cadastro de insumo'!$E$203:$E$1048576,0),9),"")</f>
        <v/>
      </c>
      <c r="F502" s="124" t="str">
        <f>IFERROR(VLOOKUP(C502,'Cadastro de insumo'!E:K,7,0),"")</f>
        <v/>
      </c>
      <c r="G502" s="113"/>
      <c r="H502" s="113"/>
      <c r="I502" s="122">
        <f t="shared" si="26"/>
        <v>0</v>
      </c>
      <c r="J502" s="125">
        <f>IF(C502="",0,IF(E502="Pacote",VLOOKUP(C502,'Cadastro de insumo'!E:K,7,0)*G502,IF(OR(E502="kg",E502="L"),F502/1000*G502,F502*G502)))</f>
        <v>0</v>
      </c>
    </row>
    <row r="503" spans="1:13" outlineLevel="1" x14ac:dyDescent="0.25">
      <c r="B503" s="122" t="str">
        <f>IF(C503="","",F492)</f>
        <v/>
      </c>
      <c r="C503" s="123"/>
      <c r="D503" s="122" t="str">
        <f>IF(C503="","",IFERROR(INDEX('Cadastro de insumo'!A:K,MATCH('Ficha técnica - Prod processado'!C503,'Cadastro de insumo'!E:E,0),2),""))</f>
        <v/>
      </c>
      <c r="E503" s="122" t="str">
        <f>IFERROR(INDEX('Cadastro de insumo'!$A$203:$K$1048576,MATCH('Ficha técnica - Prod processado'!C503,'Cadastro de insumo'!$E$203:$E$1048576,0),9),"")</f>
        <v/>
      </c>
      <c r="F503" s="124" t="str">
        <f>IFERROR(VLOOKUP(C503,'Cadastro de insumo'!E:K,7,0),"")</f>
        <v/>
      </c>
      <c r="G503" s="113"/>
      <c r="H503" s="113"/>
      <c r="I503" s="122">
        <f t="shared" si="26"/>
        <v>0</v>
      </c>
      <c r="J503" s="125">
        <f>IF(C503="",0,IF(E503="Pacote",VLOOKUP(C503,'Cadastro de insumo'!E:K,7,0)*G503,IF(OR(E503="kg",E503="L"),F503/1000*G503,F503*G503)))</f>
        <v>0</v>
      </c>
    </row>
    <row r="504" spans="1:13" outlineLevel="1" x14ac:dyDescent="0.25">
      <c r="B504" s="122" t="str">
        <f>IF(C504="","",F492)</f>
        <v/>
      </c>
      <c r="C504" s="123"/>
      <c r="D504" s="122" t="str">
        <f>IF(C504="","",IFERROR(INDEX('Cadastro de insumo'!A:K,MATCH('Ficha técnica - Prod processado'!C504,'Cadastro de insumo'!E:E,0),2),""))</f>
        <v/>
      </c>
      <c r="E504" s="122" t="str">
        <f>IFERROR(INDEX('Cadastro de insumo'!$A$203:$K$1048576,MATCH('Ficha técnica - Prod processado'!C504,'Cadastro de insumo'!$E$203:$E$1048576,0),9),"")</f>
        <v/>
      </c>
      <c r="F504" s="124" t="str">
        <f>IFERROR(VLOOKUP(C504,'Cadastro de insumo'!E:K,7,0),"")</f>
        <v/>
      </c>
      <c r="G504" s="113"/>
      <c r="H504" s="113"/>
      <c r="I504" s="122">
        <f t="shared" si="26"/>
        <v>0</v>
      </c>
      <c r="J504" s="125">
        <f>IF(C504="",0,IF(E504="Pacote",VLOOKUP(C504,'Cadastro de insumo'!E:K,7,0)*G504,IF(OR(E504="kg",E504="L"),F504/1000*G504,F504*G504)))</f>
        <v>0</v>
      </c>
    </row>
    <row r="505" spans="1:13" outlineLevel="1" x14ac:dyDescent="0.25">
      <c r="B505" s="122" t="str">
        <f>IF(C505="","",F492)</f>
        <v/>
      </c>
      <c r="C505" s="123"/>
      <c r="D505" s="122" t="str">
        <f>IF(C505="","",IFERROR(INDEX('Cadastro de insumo'!A:K,MATCH('Ficha técnica - Prod processado'!C505,'Cadastro de insumo'!E:E,0),2),""))</f>
        <v/>
      </c>
      <c r="E505" s="122" t="str">
        <f>IFERROR(INDEX('Cadastro de insumo'!$A$203:$K$1048576,MATCH('Ficha técnica - Prod processado'!C505,'Cadastro de insumo'!$E$203:$E$1048576,0),9),"")</f>
        <v/>
      </c>
      <c r="F505" s="124" t="str">
        <f>IFERROR(VLOOKUP(C505,'Cadastro de insumo'!E:K,7,0),"")</f>
        <v/>
      </c>
      <c r="G505" s="113"/>
      <c r="H505" s="113"/>
      <c r="I505" s="122">
        <f t="shared" si="26"/>
        <v>0</v>
      </c>
      <c r="J505" s="125">
        <f>IF(C505="",0,IF(E505="Pacote",VLOOKUP(C505,'Cadastro de insumo'!E:K,7,0)*G505,IF(OR(E505="kg",E505="L"),F505/1000*G505,F505*G505)))</f>
        <v>0</v>
      </c>
    </row>
    <row r="506" spans="1:13" outlineLevel="1" x14ac:dyDescent="0.25">
      <c r="B506" s="122" t="str">
        <f>IF(C506="","",F492)</f>
        <v/>
      </c>
      <c r="C506" s="123"/>
      <c r="D506" s="122" t="str">
        <f>IF(C506="","",IFERROR(INDEX('Cadastro de insumo'!A:K,MATCH('Ficha técnica - Prod processado'!C506,'Cadastro de insumo'!E:E,0),2),""))</f>
        <v/>
      </c>
      <c r="E506" s="122" t="str">
        <f>IFERROR(INDEX('Cadastro de insumo'!$A$203:$K$1048576,MATCH('Ficha técnica - Prod processado'!C506,'Cadastro de insumo'!$E$203:$E$1048576,0),9),"")</f>
        <v/>
      </c>
      <c r="F506" s="124" t="str">
        <f>IFERROR(VLOOKUP(C506,'Cadastro de insumo'!E:K,7,0),"")</f>
        <v/>
      </c>
      <c r="G506" s="113"/>
      <c r="H506" s="113"/>
      <c r="I506" s="122">
        <f t="shared" si="26"/>
        <v>0</v>
      </c>
      <c r="J506" s="125">
        <f>IF(C506="",0,IF(E506="Pacote",VLOOKUP(C506,'Cadastro de insumo'!E:K,7,0)*G506,IF(OR(E506="kg",E506="L"),F506/1000*G506,F506*G506)))</f>
        <v>0</v>
      </c>
    </row>
    <row r="507" spans="1:13" outlineLevel="1" x14ac:dyDescent="0.25">
      <c r="B507" s="122" t="str">
        <f>IF(C507="","",F492)</f>
        <v/>
      </c>
      <c r="C507" s="123"/>
      <c r="D507" s="122" t="str">
        <f>IF(C507="","",IFERROR(INDEX('Cadastro de insumo'!A:K,MATCH('Ficha técnica - Prod processado'!C507,'Cadastro de insumo'!E:E,0),2),""))</f>
        <v/>
      </c>
      <c r="E507" s="122" t="str">
        <f>IFERROR(INDEX('Cadastro de insumo'!$A$203:$K$1048576,MATCH('Ficha técnica - Prod processado'!C507,'Cadastro de insumo'!$E$203:$E$1048576,0),9),"")</f>
        <v/>
      </c>
      <c r="F507" s="124" t="str">
        <f>IFERROR(VLOOKUP(C507,'Cadastro de insumo'!E:K,7,0),"")</f>
        <v/>
      </c>
      <c r="G507" s="113"/>
      <c r="H507" s="113"/>
      <c r="I507" s="122">
        <f t="shared" si="26"/>
        <v>0</v>
      </c>
      <c r="J507" s="125">
        <f>IF(C507="",0,IF(E507="Pacote",VLOOKUP(C507,'Cadastro de insumo'!E:K,7,0)*G507,IF(OR(E507="kg",E507="L"),F507/1000*G507,F507*G507)))</f>
        <v>0</v>
      </c>
    </row>
    <row r="508" spans="1:13" outlineLevel="1" x14ac:dyDescent="0.25">
      <c r="B508" s="122" t="str">
        <f>IF(C508="","",F492)</f>
        <v/>
      </c>
      <c r="C508" s="123"/>
      <c r="D508" s="122" t="str">
        <f>IF(C508="","",IFERROR(INDEX('Cadastro de insumo'!A:K,MATCH('Ficha técnica - Prod processado'!C508,'Cadastro de insumo'!E:E,0),2),""))</f>
        <v/>
      </c>
      <c r="E508" s="122" t="str">
        <f>IFERROR(INDEX('Cadastro de insumo'!$A$203:$K$1048576,MATCH('Ficha técnica - Prod processado'!C508,'Cadastro de insumo'!$E$203:$E$1048576,0),9),"")</f>
        <v/>
      </c>
      <c r="F508" s="124" t="str">
        <f>IFERROR(VLOOKUP(C508,'Cadastro de insumo'!E:K,7,0),"")</f>
        <v/>
      </c>
      <c r="G508" s="113"/>
      <c r="H508" s="113"/>
      <c r="I508" s="122">
        <f t="shared" si="26"/>
        <v>0</v>
      </c>
      <c r="J508" s="125">
        <f>IF(C508="",0,IF(E508="Pacote",VLOOKUP(C508,'Cadastro de insumo'!E:K,7,0)*G508,IF(OR(E508="kg",E508="L"),F508/1000*G508,F508*G508)))</f>
        <v>0</v>
      </c>
    </row>
    <row r="509" spans="1:13" outlineLevel="1" x14ac:dyDescent="0.25">
      <c r="B509" s="122" t="str">
        <f>IF(C509="","",F492)</f>
        <v/>
      </c>
      <c r="C509" s="123"/>
      <c r="D509" s="122" t="str">
        <f>IF(C509="","",IFERROR(INDEX('Cadastro de insumo'!A:K,MATCH('Ficha técnica - Prod processado'!C509,'Cadastro de insumo'!E:E,0),2),""))</f>
        <v/>
      </c>
      <c r="E509" s="122" t="str">
        <f>IFERROR(INDEX('Cadastro de insumo'!$A$203:$K$1048576,MATCH('Ficha técnica - Prod processado'!C509,'Cadastro de insumo'!$E$203:$E$1048576,0),9),"")</f>
        <v/>
      </c>
      <c r="F509" s="124" t="str">
        <f>IFERROR(VLOOKUP(C509,'Cadastro de insumo'!E:K,7,0),"")</f>
        <v/>
      </c>
      <c r="G509" s="113"/>
      <c r="H509" s="113"/>
      <c r="I509" s="122">
        <f>IF(OR(G509="",H509=""),0,G509/H509)</f>
        <v>0</v>
      </c>
      <c r="J509" s="125">
        <f>IF(C509="",0,IF(E509="Pacote",VLOOKUP(C509,'Cadastro de insumo'!E:K,7,0)*G509,IF(OR(E509="kg",E509="L"),F509/1000*G509,F509*G509)))</f>
        <v>0</v>
      </c>
    </row>
    <row r="510" spans="1:13" x14ac:dyDescent="0.25">
      <c r="A510" s="33" t="str">
        <f>"Detalhes: "&amp;F492</f>
        <v xml:space="preserve">Detalhes: </v>
      </c>
      <c r="C510" s="126"/>
    </row>
    <row r="512" spans="1:13" ht="31.5" x14ac:dyDescent="0.25">
      <c r="E512" s="30" t="s">
        <v>21</v>
      </c>
      <c r="F512" s="76" t="s">
        <v>0</v>
      </c>
      <c r="G512" s="76" t="s">
        <v>19</v>
      </c>
      <c r="H512" s="77" t="s">
        <v>20</v>
      </c>
      <c r="I512" s="31" t="s">
        <v>22</v>
      </c>
      <c r="J512" s="31" t="s">
        <v>61</v>
      </c>
      <c r="M512" s="126"/>
    </row>
    <row r="513" spans="2:18" x14ac:dyDescent="0.25">
      <c r="E513" s="112">
        <f>E492+1</f>
        <v>25</v>
      </c>
      <c r="F513" s="113"/>
      <c r="G513" s="113"/>
      <c r="H513" s="114"/>
      <c r="I513" s="115">
        <f>SUM(J516:J530)</f>
        <v>0</v>
      </c>
      <c r="J513" s="116" t="str">
        <f>IF(H513="","",I513/H513)</f>
        <v/>
      </c>
      <c r="M513" s="126"/>
      <c r="R513" s="141"/>
    </row>
    <row r="514" spans="2:18" x14ac:dyDescent="0.25">
      <c r="B514" s="117"/>
      <c r="C514" s="118"/>
      <c r="D514" s="110"/>
      <c r="F514" s="118"/>
      <c r="G514" s="118"/>
      <c r="H514" s="119"/>
      <c r="I514" s="120"/>
      <c r="J514" s="121"/>
      <c r="M514" s="126"/>
      <c r="R514" s="141"/>
    </row>
    <row r="515" spans="2:18" ht="47.25" outlineLevel="1" x14ac:dyDescent="0.25">
      <c r="B515" s="31" t="s">
        <v>0</v>
      </c>
      <c r="C515" s="76" t="s">
        <v>13</v>
      </c>
      <c r="D515" s="31" t="s">
        <v>60</v>
      </c>
      <c r="E515" s="31" t="s">
        <v>14</v>
      </c>
      <c r="F515" s="77" t="s">
        <v>17</v>
      </c>
      <c r="G515" s="77" t="s">
        <v>56</v>
      </c>
      <c r="H515" s="77" t="s">
        <v>38</v>
      </c>
      <c r="I515" s="31" t="s">
        <v>16</v>
      </c>
      <c r="J515" s="30" t="s">
        <v>15</v>
      </c>
      <c r="M515" s="142"/>
    </row>
    <row r="516" spans="2:18" outlineLevel="1" x14ac:dyDescent="0.25">
      <c r="B516" s="122" t="str">
        <f>IF(C516="","",F513)</f>
        <v/>
      </c>
      <c r="C516" s="123"/>
      <c r="D516" s="122" t="str">
        <f>IF(C516="","",IFERROR(INDEX('Cadastro de insumo'!A:K,MATCH('Ficha técnica - Prod processado'!C516,'Cadastro de insumo'!E:E,0),2),""))</f>
        <v/>
      </c>
      <c r="E516" s="122" t="str">
        <f>IFERROR(INDEX('Cadastro de insumo'!$A$203:$K$1048576,MATCH('Ficha técnica - Prod processado'!C516,'Cadastro de insumo'!$E$203:$E$1048576,0),9),"")</f>
        <v/>
      </c>
      <c r="F516" s="124" t="str">
        <f>IFERROR(VLOOKUP(C516,'Cadastro de insumo'!E:K,7,0),"")</f>
        <v/>
      </c>
      <c r="G516" s="113"/>
      <c r="H516" s="113"/>
      <c r="I516" s="122">
        <f t="shared" ref="I516:I529" si="27">IF(OR(G516="",H516=""),0,G516/H516)</f>
        <v>0</v>
      </c>
      <c r="J516" s="125">
        <f>IF(C516="",0,IF(E516="Pacote",VLOOKUP(C516,'Cadastro de insumo'!E:K,7,0)*G516,IF(OR(E516="kg",E516="L"),F516/1000*G516,F516*G516)))</f>
        <v>0</v>
      </c>
    </row>
    <row r="517" spans="2:18" outlineLevel="1" x14ac:dyDescent="0.25">
      <c r="B517" s="122" t="str">
        <f>IF(C517="","",F513)</f>
        <v/>
      </c>
      <c r="C517" s="123"/>
      <c r="D517" s="122" t="str">
        <f>IF(C517="","",IFERROR(INDEX('Cadastro de insumo'!A:K,MATCH('Ficha técnica - Prod processado'!C517,'Cadastro de insumo'!E:E,0),2),""))</f>
        <v/>
      </c>
      <c r="E517" s="122" t="str">
        <f>IFERROR(INDEX('Cadastro de insumo'!$A$203:$K$1048576,MATCH('Ficha técnica - Prod processado'!C517,'Cadastro de insumo'!$E$203:$E$1048576,0),9),"")</f>
        <v/>
      </c>
      <c r="F517" s="124" t="str">
        <f>IFERROR(VLOOKUP(C517,'Cadastro de insumo'!E:K,7,0),"")</f>
        <v/>
      </c>
      <c r="G517" s="113"/>
      <c r="H517" s="113"/>
      <c r="I517" s="122">
        <f t="shared" si="27"/>
        <v>0</v>
      </c>
      <c r="J517" s="125">
        <f>IF(C517="",0,IF(E517="Pacote",VLOOKUP(C517,'Cadastro de insumo'!E:K,7,0)*G517,IF(OR(E517="kg",E517="L"),F517/1000*G517,F517*G517)))</f>
        <v>0</v>
      </c>
    </row>
    <row r="518" spans="2:18" outlineLevel="1" x14ac:dyDescent="0.25">
      <c r="B518" s="122" t="str">
        <f>IF(C518="","",F513)</f>
        <v/>
      </c>
      <c r="C518" s="123"/>
      <c r="D518" s="122" t="str">
        <f>IF(C518="","",IFERROR(INDEX('Cadastro de insumo'!A:K,MATCH('Ficha técnica - Prod processado'!C518,'Cadastro de insumo'!E:E,0),2),""))</f>
        <v/>
      </c>
      <c r="E518" s="122" t="str">
        <f>IFERROR(INDEX('Cadastro de insumo'!$A$203:$K$1048576,MATCH('Ficha técnica - Prod processado'!C518,'Cadastro de insumo'!$E$203:$E$1048576,0),9),"")</f>
        <v/>
      </c>
      <c r="F518" s="124" t="str">
        <f>IFERROR(VLOOKUP(C518,'Cadastro de insumo'!E:K,7,0),"")</f>
        <v/>
      </c>
      <c r="G518" s="113"/>
      <c r="H518" s="113"/>
      <c r="I518" s="122">
        <f t="shared" si="27"/>
        <v>0</v>
      </c>
      <c r="J518" s="125">
        <f>IF(C518="",0,IF(E518="Pacote",VLOOKUP(C518,'Cadastro de insumo'!E:K,7,0)*G518,IF(OR(E518="kg",E518="L"),F518/1000*G518,F518*G518)))</f>
        <v>0</v>
      </c>
    </row>
    <row r="519" spans="2:18" outlineLevel="1" x14ac:dyDescent="0.25">
      <c r="B519" s="122" t="str">
        <f>IF(C519="","",F513)</f>
        <v/>
      </c>
      <c r="C519" s="123"/>
      <c r="D519" s="122" t="str">
        <f>IF(C519="","",IFERROR(INDEX('Cadastro de insumo'!A:K,MATCH('Ficha técnica - Prod processado'!C519,'Cadastro de insumo'!E:E,0),2),""))</f>
        <v/>
      </c>
      <c r="E519" s="122" t="str">
        <f>IFERROR(INDEX('Cadastro de insumo'!$A$203:$K$1048576,MATCH('Ficha técnica - Prod processado'!C519,'Cadastro de insumo'!$E$203:$E$1048576,0),9),"")</f>
        <v/>
      </c>
      <c r="F519" s="124" t="str">
        <f>IFERROR(VLOOKUP(C519,'Cadastro de insumo'!E:K,7,0),"")</f>
        <v/>
      </c>
      <c r="G519" s="113"/>
      <c r="H519" s="113"/>
      <c r="I519" s="122">
        <f t="shared" si="27"/>
        <v>0</v>
      </c>
      <c r="J519" s="125">
        <f>IF(C519="",0,IF(E519="Pacote",VLOOKUP(C519,'Cadastro de insumo'!E:K,7,0)*G519,IF(OR(E519="kg",E519="L"),F519/1000*G519,F519*G519)))</f>
        <v>0</v>
      </c>
    </row>
    <row r="520" spans="2:18" outlineLevel="1" x14ac:dyDescent="0.25">
      <c r="B520" s="122" t="str">
        <f>IF(C520="","",F513)</f>
        <v/>
      </c>
      <c r="C520" s="123"/>
      <c r="D520" s="122" t="str">
        <f>IF(C520="","",IFERROR(INDEX('Cadastro de insumo'!A:K,MATCH('Ficha técnica - Prod processado'!C520,'Cadastro de insumo'!E:E,0),2),""))</f>
        <v/>
      </c>
      <c r="E520" s="122" t="str">
        <f>IFERROR(INDEX('Cadastro de insumo'!$A$203:$K$1048576,MATCH('Ficha técnica - Prod processado'!C520,'Cadastro de insumo'!$E$203:$E$1048576,0),9),"")</f>
        <v/>
      </c>
      <c r="F520" s="124" t="str">
        <f>IFERROR(VLOOKUP(C520,'Cadastro de insumo'!E:K,7,0),"")</f>
        <v/>
      </c>
      <c r="G520" s="113"/>
      <c r="H520" s="113"/>
      <c r="I520" s="122">
        <f t="shared" si="27"/>
        <v>0</v>
      </c>
      <c r="J520" s="125">
        <f>IF(C520="",0,IF(E520="Pacote",VLOOKUP(C520,'Cadastro de insumo'!E:K,7,0)*G520,IF(OR(E520="kg",E520="L"),F520/1000*G520,F520*G520)))</f>
        <v>0</v>
      </c>
    </row>
    <row r="521" spans="2:18" outlineLevel="1" x14ac:dyDescent="0.25">
      <c r="B521" s="122" t="str">
        <f>IF(C521="","",F513)</f>
        <v/>
      </c>
      <c r="C521" s="123"/>
      <c r="D521" s="122" t="str">
        <f>IF(C521="","",IFERROR(INDEX('Cadastro de insumo'!A:K,MATCH('Ficha técnica - Prod processado'!C521,'Cadastro de insumo'!E:E,0),2),""))</f>
        <v/>
      </c>
      <c r="E521" s="122" t="str">
        <f>IFERROR(INDEX('Cadastro de insumo'!$A$203:$K$1048576,MATCH('Ficha técnica - Prod processado'!C521,'Cadastro de insumo'!$E$203:$E$1048576,0),9),"")</f>
        <v/>
      </c>
      <c r="F521" s="124" t="str">
        <f>IFERROR(VLOOKUP(C521,'Cadastro de insumo'!E:K,7,0),"")</f>
        <v/>
      </c>
      <c r="G521" s="113"/>
      <c r="H521" s="113"/>
      <c r="I521" s="122">
        <f t="shared" si="27"/>
        <v>0</v>
      </c>
      <c r="J521" s="125">
        <f>IF(C521="",0,IF(E521="Pacote",VLOOKUP(C521,'Cadastro de insumo'!E:K,7,0)*G521,IF(OR(E521="kg",E521="L"),F521/1000*G521,F521*G521)))</f>
        <v>0</v>
      </c>
    </row>
    <row r="522" spans="2:18" outlineLevel="1" x14ac:dyDescent="0.25">
      <c r="B522" s="122" t="str">
        <f>IF(C522="","",F513)</f>
        <v/>
      </c>
      <c r="C522" s="123"/>
      <c r="D522" s="122" t="str">
        <f>IF(C522="","",IFERROR(INDEX('Cadastro de insumo'!A:K,MATCH('Ficha técnica - Prod processado'!C522,'Cadastro de insumo'!E:E,0),2),""))</f>
        <v/>
      </c>
      <c r="E522" s="122" t="str">
        <f>IFERROR(INDEX('Cadastro de insumo'!$A$203:$K$1048576,MATCH('Ficha técnica - Prod processado'!C522,'Cadastro de insumo'!$E$203:$E$1048576,0),9),"")</f>
        <v/>
      </c>
      <c r="F522" s="124" t="str">
        <f>IFERROR(VLOOKUP(C522,'Cadastro de insumo'!E:K,7,0),"")</f>
        <v/>
      </c>
      <c r="G522" s="113"/>
      <c r="H522" s="113"/>
      <c r="I522" s="122">
        <f t="shared" si="27"/>
        <v>0</v>
      </c>
      <c r="J522" s="125">
        <f>IF(C522="",0,IF(E522="Pacote",VLOOKUP(C522,'Cadastro de insumo'!E:K,7,0)*G522,IF(OR(E522="kg",E522="L"),F522/1000*G522,F522*G522)))</f>
        <v>0</v>
      </c>
    </row>
    <row r="523" spans="2:18" outlineLevel="1" x14ac:dyDescent="0.25">
      <c r="B523" s="122" t="str">
        <f>IF(C523="","",F513)</f>
        <v/>
      </c>
      <c r="C523" s="123"/>
      <c r="D523" s="122" t="str">
        <f>IF(C523="","",IFERROR(INDEX('Cadastro de insumo'!A:K,MATCH('Ficha técnica - Prod processado'!C523,'Cadastro de insumo'!E:E,0),2),""))</f>
        <v/>
      </c>
      <c r="E523" s="122" t="str">
        <f>IFERROR(INDEX('Cadastro de insumo'!$A$203:$K$1048576,MATCH('Ficha técnica - Prod processado'!C523,'Cadastro de insumo'!$E$203:$E$1048576,0),9),"")</f>
        <v/>
      </c>
      <c r="F523" s="124" t="str">
        <f>IFERROR(VLOOKUP(C523,'Cadastro de insumo'!E:K,7,0),"")</f>
        <v/>
      </c>
      <c r="G523" s="113"/>
      <c r="H523" s="113"/>
      <c r="I523" s="122">
        <f t="shared" si="27"/>
        <v>0</v>
      </c>
      <c r="J523" s="125">
        <f>IF(C523="",0,IF(E523="Pacote",VLOOKUP(C523,'Cadastro de insumo'!E:K,7,0)*G523,IF(OR(E523="kg",E523="L"),F523/1000*G523,F523*G523)))</f>
        <v>0</v>
      </c>
    </row>
    <row r="524" spans="2:18" outlineLevel="1" x14ac:dyDescent="0.25">
      <c r="B524" s="122" t="str">
        <f>IF(C524="","",F513)</f>
        <v/>
      </c>
      <c r="C524" s="123"/>
      <c r="D524" s="122" t="str">
        <f>IF(C524="","",IFERROR(INDEX('Cadastro de insumo'!A:K,MATCH('Ficha técnica - Prod processado'!C524,'Cadastro de insumo'!E:E,0),2),""))</f>
        <v/>
      </c>
      <c r="E524" s="122" t="str">
        <f>IFERROR(INDEX('Cadastro de insumo'!$A$203:$K$1048576,MATCH('Ficha técnica - Prod processado'!C524,'Cadastro de insumo'!$E$203:$E$1048576,0),9),"")</f>
        <v/>
      </c>
      <c r="F524" s="124" t="str">
        <f>IFERROR(VLOOKUP(C524,'Cadastro de insumo'!E:K,7,0),"")</f>
        <v/>
      </c>
      <c r="G524" s="113"/>
      <c r="H524" s="113"/>
      <c r="I524" s="122">
        <f t="shared" si="27"/>
        <v>0</v>
      </c>
      <c r="J524" s="125">
        <f>IF(C524="",0,IF(E524="Pacote",VLOOKUP(C524,'Cadastro de insumo'!E:K,7,0)*G524,IF(OR(E524="kg",E524="L"),F524/1000*G524,F524*G524)))</f>
        <v>0</v>
      </c>
    </row>
    <row r="525" spans="2:18" outlineLevel="1" x14ac:dyDescent="0.25">
      <c r="B525" s="122" t="str">
        <f>IF(C525="","",F513)</f>
        <v/>
      </c>
      <c r="C525" s="123"/>
      <c r="D525" s="122" t="str">
        <f>IF(C525="","",IFERROR(INDEX('Cadastro de insumo'!A:K,MATCH('Ficha técnica - Prod processado'!C525,'Cadastro de insumo'!E:E,0),2),""))</f>
        <v/>
      </c>
      <c r="E525" s="122" t="str">
        <f>IFERROR(INDEX('Cadastro de insumo'!$A$203:$K$1048576,MATCH('Ficha técnica - Prod processado'!C525,'Cadastro de insumo'!$E$203:$E$1048576,0),9),"")</f>
        <v/>
      </c>
      <c r="F525" s="124" t="str">
        <f>IFERROR(VLOOKUP(C525,'Cadastro de insumo'!E:K,7,0),"")</f>
        <v/>
      </c>
      <c r="G525" s="113"/>
      <c r="H525" s="113"/>
      <c r="I525" s="122">
        <f t="shared" si="27"/>
        <v>0</v>
      </c>
      <c r="J525" s="125">
        <f>IF(C525="",0,IF(E525="Pacote",VLOOKUP(C525,'Cadastro de insumo'!E:K,7,0)*G525,IF(OR(E525="kg",E525="L"),F525/1000*G525,F525*G525)))</f>
        <v>0</v>
      </c>
    </row>
    <row r="526" spans="2:18" outlineLevel="1" x14ac:dyDescent="0.25">
      <c r="B526" s="122" t="str">
        <f>IF(C526="","",F513)</f>
        <v/>
      </c>
      <c r="C526" s="123"/>
      <c r="D526" s="122" t="str">
        <f>IF(C526="","",IFERROR(INDEX('Cadastro de insumo'!A:K,MATCH('Ficha técnica - Prod processado'!C526,'Cadastro de insumo'!E:E,0),2),""))</f>
        <v/>
      </c>
      <c r="E526" s="122" t="str">
        <f>IFERROR(INDEX('Cadastro de insumo'!$A$203:$K$1048576,MATCH('Ficha técnica - Prod processado'!C526,'Cadastro de insumo'!$E$203:$E$1048576,0),9),"")</f>
        <v/>
      </c>
      <c r="F526" s="124" t="str">
        <f>IFERROR(VLOOKUP(C526,'Cadastro de insumo'!E:K,7,0),"")</f>
        <v/>
      </c>
      <c r="G526" s="113"/>
      <c r="H526" s="113"/>
      <c r="I526" s="122">
        <f t="shared" si="27"/>
        <v>0</v>
      </c>
      <c r="J526" s="125">
        <f>IF(C526="",0,IF(E526="Pacote",VLOOKUP(C526,'Cadastro de insumo'!E:K,7,0)*G526,IF(OR(E526="kg",E526="L"),F526/1000*G526,F526*G526)))</f>
        <v>0</v>
      </c>
    </row>
    <row r="527" spans="2:18" outlineLevel="1" x14ac:dyDescent="0.25">
      <c r="B527" s="122" t="str">
        <f>IF(C527="","",F513)</f>
        <v/>
      </c>
      <c r="C527" s="123"/>
      <c r="D527" s="122" t="str">
        <f>IF(C527="","",IFERROR(INDEX('Cadastro de insumo'!A:K,MATCH('Ficha técnica - Prod processado'!C527,'Cadastro de insumo'!E:E,0),2),""))</f>
        <v/>
      </c>
      <c r="E527" s="122" t="str">
        <f>IFERROR(INDEX('Cadastro de insumo'!$A$203:$K$1048576,MATCH('Ficha técnica - Prod processado'!C527,'Cadastro de insumo'!$E$203:$E$1048576,0),9),"")</f>
        <v/>
      </c>
      <c r="F527" s="124" t="str">
        <f>IFERROR(VLOOKUP(C527,'Cadastro de insumo'!E:K,7,0),"")</f>
        <v/>
      </c>
      <c r="G527" s="113"/>
      <c r="H527" s="113"/>
      <c r="I527" s="122">
        <f t="shared" si="27"/>
        <v>0</v>
      </c>
      <c r="J527" s="125">
        <f>IF(C527="",0,IF(E527="Pacote",VLOOKUP(C527,'Cadastro de insumo'!E:K,7,0)*G527,IF(OR(E527="kg",E527="L"),F527/1000*G527,F527*G527)))</f>
        <v>0</v>
      </c>
    </row>
    <row r="528" spans="2:18" outlineLevel="1" x14ac:dyDescent="0.25">
      <c r="B528" s="122" t="str">
        <f>IF(C528="","",F513)</f>
        <v/>
      </c>
      <c r="C528" s="123"/>
      <c r="D528" s="122" t="str">
        <f>IF(C528="","",IFERROR(INDEX('Cadastro de insumo'!A:K,MATCH('Ficha técnica - Prod processado'!C528,'Cadastro de insumo'!E:E,0),2),""))</f>
        <v/>
      </c>
      <c r="E528" s="122" t="str">
        <f>IFERROR(INDEX('Cadastro de insumo'!$A$203:$K$1048576,MATCH('Ficha técnica - Prod processado'!C528,'Cadastro de insumo'!$E$203:$E$1048576,0),9),"")</f>
        <v/>
      </c>
      <c r="F528" s="124" t="str">
        <f>IFERROR(VLOOKUP(C528,'Cadastro de insumo'!E:K,7,0),"")</f>
        <v/>
      </c>
      <c r="G528" s="113"/>
      <c r="H528" s="113"/>
      <c r="I528" s="122">
        <f t="shared" si="27"/>
        <v>0</v>
      </c>
      <c r="J528" s="125">
        <f>IF(C528="",0,IF(E528="Pacote",VLOOKUP(C528,'Cadastro de insumo'!E:K,7,0)*G528,IF(OR(E528="kg",E528="L"),F528/1000*G528,F528*G528)))</f>
        <v>0</v>
      </c>
    </row>
    <row r="529" spans="1:18" outlineLevel="1" x14ac:dyDescent="0.25">
      <c r="B529" s="122" t="str">
        <f>IF(C529="","",F513)</f>
        <v/>
      </c>
      <c r="C529" s="123"/>
      <c r="D529" s="122" t="str">
        <f>IF(C529="","",IFERROR(INDEX('Cadastro de insumo'!A:K,MATCH('Ficha técnica - Prod processado'!C529,'Cadastro de insumo'!E:E,0),2),""))</f>
        <v/>
      </c>
      <c r="E529" s="122" t="str">
        <f>IFERROR(INDEX('Cadastro de insumo'!$A$203:$K$1048576,MATCH('Ficha técnica - Prod processado'!C529,'Cadastro de insumo'!$E$203:$E$1048576,0),9),"")</f>
        <v/>
      </c>
      <c r="F529" s="124" t="str">
        <f>IFERROR(VLOOKUP(C529,'Cadastro de insumo'!E:K,7,0),"")</f>
        <v/>
      </c>
      <c r="G529" s="113"/>
      <c r="H529" s="113"/>
      <c r="I529" s="122">
        <f t="shared" si="27"/>
        <v>0</v>
      </c>
      <c r="J529" s="125">
        <f>IF(C529="",0,IF(E529="Pacote",VLOOKUP(C529,'Cadastro de insumo'!E:K,7,0)*G529,IF(OR(E529="kg",E529="L"),F529/1000*G529,F529*G529)))</f>
        <v>0</v>
      </c>
    </row>
    <row r="530" spans="1:18" outlineLevel="1" x14ac:dyDescent="0.25">
      <c r="B530" s="122" t="str">
        <f>IF(C530="","",F513)</f>
        <v/>
      </c>
      <c r="C530" s="123"/>
      <c r="D530" s="122" t="str">
        <f>IF(C530="","",IFERROR(INDEX('Cadastro de insumo'!A:K,MATCH('Ficha técnica - Prod processado'!C530,'Cadastro de insumo'!E:E,0),2),""))</f>
        <v/>
      </c>
      <c r="E530" s="122" t="str">
        <f>IFERROR(INDEX('Cadastro de insumo'!$A$203:$K$1048576,MATCH('Ficha técnica - Prod processado'!C530,'Cadastro de insumo'!$E$203:$E$1048576,0),9),"")</f>
        <v/>
      </c>
      <c r="F530" s="124" t="str">
        <f>IFERROR(VLOOKUP(C530,'Cadastro de insumo'!E:K,7,0),"")</f>
        <v/>
      </c>
      <c r="G530" s="113"/>
      <c r="H530" s="113"/>
      <c r="I530" s="122">
        <f>IF(OR(G530="",H530=""),0,G530/H530)</f>
        <v>0</v>
      </c>
      <c r="J530" s="125">
        <f>IF(C530="",0,IF(E530="Pacote",VLOOKUP(C530,'Cadastro de insumo'!E:K,7,0)*G530,IF(OR(E530="kg",E530="L"),F530/1000*G530,F530*G530)))</f>
        <v>0</v>
      </c>
    </row>
    <row r="531" spans="1:18" x14ac:dyDescent="0.25">
      <c r="A531" s="33" t="str">
        <f>"Detalhes: "&amp;F513</f>
        <v xml:space="preserve">Detalhes: </v>
      </c>
      <c r="C531" s="126"/>
    </row>
    <row r="533" spans="1:18" ht="31.5" x14ac:dyDescent="0.25">
      <c r="E533" s="30" t="s">
        <v>21</v>
      </c>
      <c r="F533" s="76" t="s">
        <v>0</v>
      </c>
      <c r="G533" s="76" t="s">
        <v>19</v>
      </c>
      <c r="H533" s="77" t="s">
        <v>20</v>
      </c>
      <c r="I533" s="31" t="s">
        <v>22</v>
      </c>
      <c r="J533" s="31" t="s">
        <v>61</v>
      </c>
      <c r="M533" s="126"/>
    </row>
    <row r="534" spans="1:18" x14ac:dyDescent="0.25">
      <c r="E534" s="112">
        <f>E513+1</f>
        <v>26</v>
      </c>
      <c r="F534" s="113"/>
      <c r="G534" s="113"/>
      <c r="H534" s="114"/>
      <c r="I534" s="115">
        <f>SUM(J537:J551)</f>
        <v>0</v>
      </c>
      <c r="J534" s="116" t="str">
        <f>IF(H534="","",I534/H534)</f>
        <v/>
      </c>
      <c r="M534" s="126"/>
      <c r="R534" s="141"/>
    </row>
    <row r="535" spans="1:18" x14ac:dyDescent="0.25">
      <c r="B535" s="117"/>
      <c r="C535" s="118"/>
      <c r="D535" s="110"/>
      <c r="F535" s="118"/>
      <c r="G535" s="118"/>
      <c r="H535" s="119"/>
      <c r="I535" s="120"/>
      <c r="J535" s="121"/>
      <c r="M535" s="126"/>
      <c r="R535" s="141"/>
    </row>
    <row r="536" spans="1:18" ht="47.25" outlineLevel="1" x14ac:dyDescent="0.25">
      <c r="B536" s="31" t="s">
        <v>0</v>
      </c>
      <c r="C536" s="76" t="s">
        <v>13</v>
      </c>
      <c r="D536" s="31" t="s">
        <v>60</v>
      </c>
      <c r="E536" s="31" t="s">
        <v>14</v>
      </c>
      <c r="F536" s="77" t="s">
        <v>17</v>
      </c>
      <c r="G536" s="77" t="s">
        <v>56</v>
      </c>
      <c r="H536" s="77" t="s">
        <v>38</v>
      </c>
      <c r="I536" s="31" t="s">
        <v>16</v>
      </c>
      <c r="J536" s="30" t="s">
        <v>15</v>
      </c>
      <c r="M536" s="142"/>
    </row>
    <row r="537" spans="1:18" outlineLevel="1" x14ac:dyDescent="0.25">
      <c r="B537" s="122" t="str">
        <f>IF(C537="","",F534)</f>
        <v/>
      </c>
      <c r="C537" s="123"/>
      <c r="D537" s="122" t="str">
        <f>IF(C537="","",IFERROR(INDEX('Cadastro de insumo'!A:K,MATCH('Ficha técnica - Prod processado'!C537,'Cadastro de insumo'!E:E,0),2),""))</f>
        <v/>
      </c>
      <c r="E537" s="122" t="str">
        <f>IFERROR(INDEX('Cadastro de insumo'!$A$203:$K$1048576,MATCH('Ficha técnica - Prod processado'!C537,'Cadastro de insumo'!$E$203:$E$1048576,0),9),"")</f>
        <v/>
      </c>
      <c r="F537" s="124" t="str">
        <f>IFERROR(VLOOKUP(C537,'Cadastro de insumo'!E:K,7,0),"")</f>
        <v/>
      </c>
      <c r="G537" s="113"/>
      <c r="H537" s="113"/>
      <c r="I537" s="122">
        <f t="shared" ref="I537:I550" si="28">IF(OR(G537="",H537=""),0,G537/H537)</f>
        <v>0</v>
      </c>
      <c r="J537" s="125">
        <f>IF(C537="",0,IF(E537="Pacote",VLOOKUP(C537,'Cadastro de insumo'!E:K,7,0)*G537,IF(OR(E537="kg",E537="L"),F537/1000*G537,F537*G537)))</f>
        <v>0</v>
      </c>
    </row>
    <row r="538" spans="1:18" outlineLevel="1" x14ac:dyDescent="0.25">
      <c r="B538" s="122" t="str">
        <f>IF(C538="","",F534)</f>
        <v/>
      </c>
      <c r="C538" s="123"/>
      <c r="D538" s="122" t="str">
        <f>IF(C538="","",IFERROR(INDEX('Cadastro de insumo'!A:K,MATCH('Ficha técnica - Prod processado'!C538,'Cadastro de insumo'!E:E,0),2),""))</f>
        <v/>
      </c>
      <c r="E538" s="122" t="str">
        <f>IFERROR(INDEX('Cadastro de insumo'!$A$203:$K$1048576,MATCH('Ficha técnica - Prod processado'!C538,'Cadastro de insumo'!$E$203:$E$1048576,0),9),"")</f>
        <v/>
      </c>
      <c r="F538" s="124" t="str">
        <f>IFERROR(VLOOKUP(C538,'Cadastro de insumo'!E:K,7,0),"")</f>
        <v/>
      </c>
      <c r="G538" s="113"/>
      <c r="H538" s="113"/>
      <c r="I538" s="122">
        <f t="shared" si="28"/>
        <v>0</v>
      </c>
      <c r="J538" s="125">
        <f>IF(C538="",0,IF(E538="Pacote",VLOOKUP(C538,'Cadastro de insumo'!E:K,7,0)*G538,IF(OR(E538="kg",E538="L"),F538/1000*G538,F538*G538)))</f>
        <v>0</v>
      </c>
    </row>
    <row r="539" spans="1:18" outlineLevel="1" x14ac:dyDescent="0.25">
      <c r="B539" s="122" t="str">
        <f>IF(C539="","",F534)</f>
        <v/>
      </c>
      <c r="C539" s="123"/>
      <c r="D539" s="122" t="str">
        <f>IF(C539="","",IFERROR(INDEX('Cadastro de insumo'!A:K,MATCH('Ficha técnica - Prod processado'!C539,'Cadastro de insumo'!E:E,0),2),""))</f>
        <v/>
      </c>
      <c r="E539" s="122" t="str">
        <f>IFERROR(INDEX('Cadastro de insumo'!$A$203:$K$1048576,MATCH('Ficha técnica - Prod processado'!C539,'Cadastro de insumo'!$E$203:$E$1048576,0),9),"")</f>
        <v/>
      </c>
      <c r="F539" s="124" t="str">
        <f>IFERROR(VLOOKUP(C539,'Cadastro de insumo'!E:K,7,0),"")</f>
        <v/>
      </c>
      <c r="G539" s="113"/>
      <c r="H539" s="113"/>
      <c r="I539" s="122">
        <f t="shared" si="28"/>
        <v>0</v>
      </c>
      <c r="J539" s="125">
        <f>IF(C539="",0,IF(E539="Pacote",VLOOKUP(C539,'Cadastro de insumo'!E:K,7,0)*G539,IF(OR(E539="kg",E539="L"),F539/1000*G539,F539*G539)))</f>
        <v>0</v>
      </c>
    </row>
    <row r="540" spans="1:18" outlineLevel="1" x14ac:dyDescent="0.25">
      <c r="B540" s="122" t="str">
        <f>IF(C540="","",F534)</f>
        <v/>
      </c>
      <c r="C540" s="123"/>
      <c r="D540" s="122" t="str">
        <f>IF(C540="","",IFERROR(INDEX('Cadastro de insumo'!A:K,MATCH('Ficha técnica - Prod processado'!C540,'Cadastro de insumo'!E:E,0),2),""))</f>
        <v/>
      </c>
      <c r="E540" s="122" t="str">
        <f>IFERROR(INDEX('Cadastro de insumo'!$A$203:$K$1048576,MATCH('Ficha técnica - Prod processado'!C540,'Cadastro de insumo'!$E$203:$E$1048576,0),9),"")</f>
        <v/>
      </c>
      <c r="F540" s="124" t="str">
        <f>IFERROR(VLOOKUP(C540,'Cadastro de insumo'!E:K,7,0),"")</f>
        <v/>
      </c>
      <c r="G540" s="113"/>
      <c r="H540" s="113"/>
      <c r="I540" s="122">
        <f t="shared" si="28"/>
        <v>0</v>
      </c>
      <c r="J540" s="125">
        <f>IF(C540="",0,IF(E540="Pacote",VLOOKUP(C540,'Cadastro de insumo'!E:K,7,0)*G540,IF(OR(E540="kg",E540="L"),F540/1000*G540,F540*G540)))</f>
        <v>0</v>
      </c>
    </row>
    <row r="541" spans="1:18" outlineLevel="1" x14ac:dyDescent="0.25">
      <c r="B541" s="122" t="str">
        <f>IF(C541="","",F534)</f>
        <v/>
      </c>
      <c r="C541" s="123"/>
      <c r="D541" s="122" t="str">
        <f>IF(C541="","",IFERROR(INDEX('Cadastro de insumo'!A:K,MATCH('Ficha técnica - Prod processado'!C541,'Cadastro de insumo'!E:E,0),2),""))</f>
        <v/>
      </c>
      <c r="E541" s="122" t="str">
        <f>IFERROR(INDEX('Cadastro de insumo'!$A$203:$K$1048576,MATCH('Ficha técnica - Prod processado'!C541,'Cadastro de insumo'!$E$203:$E$1048576,0),9),"")</f>
        <v/>
      </c>
      <c r="F541" s="124" t="str">
        <f>IFERROR(VLOOKUP(C541,'Cadastro de insumo'!E:K,7,0),"")</f>
        <v/>
      </c>
      <c r="G541" s="113"/>
      <c r="H541" s="113"/>
      <c r="I541" s="122">
        <f t="shared" si="28"/>
        <v>0</v>
      </c>
      <c r="J541" s="125">
        <f>IF(C541="",0,IF(E541="Pacote",VLOOKUP(C541,'Cadastro de insumo'!E:K,7,0)*G541,IF(OR(E541="kg",E541="L"),F541/1000*G541,F541*G541)))</f>
        <v>0</v>
      </c>
    </row>
    <row r="542" spans="1:18" outlineLevel="1" x14ac:dyDescent="0.25">
      <c r="B542" s="122" t="str">
        <f>IF(C542="","",F534)</f>
        <v/>
      </c>
      <c r="C542" s="123"/>
      <c r="D542" s="122" t="str">
        <f>IF(C542="","",IFERROR(INDEX('Cadastro de insumo'!A:K,MATCH('Ficha técnica - Prod processado'!C542,'Cadastro de insumo'!E:E,0),2),""))</f>
        <v/>
      </c>
      <c r="E542" s="122" t="str">
        <f>IFERROR(INDEX('Cadastro de insumo'!$A$203:$K$1048576,MATCH('Ficha técnica - Prod processado'!C542,'Cadastro de insumo'!$E$203:$E$1048576,0),9),"")</f>
        <v/>
      </c>
      <c r="F542" s="124" t="str">
        <f>IFERROR(VLOOKUP(C542,'Cadastro de insumo'!E:K,7,0),"")</f>
        <v/>
      </c>
      <c r="G542" s="113"/>
      <c r="H542" s="113"/>
      <c r="I542" s="122">
        <f t="shared" si="28"/>
        <v>0</v>
      </c>
      <c r="J542" s="125">
        <f>IF(C542="",0,IF(E542="Pacote",VLOOKUP(C542,'Cadastro de insumo'!E:K,7,0)*G542,IF(OR(E542="kg",E542="L"),F542/1000*G542,F542*G542)))</f>
        <v>0</v>
      </c>
    </row>
    <row r="543" spans="1:18" outlineLevel="1" x14ac:dyDescent="0.25">
      <c r="B543" s="122" t="str">
        <f>IF(C543="","",F534)</f>
        <v/>
      </c>
      <c r="C543" s="123"/>
      <c r="D543" s="122" t="str">
        <f>IF(C543="","",IFERROR(INDEX('Cadastro de insumo'!A:K,MATCH('Ficha técnica - Prod processado'!C543,'Cadastro de insumo'!E:E,0),2),""))</f>
        <v/>
      </c>
      <c r="E543" s="122" t="str">
        <f>IFERROR(INDEX('Cadastro de insumo'!$A$203:$K$1048576,MATCH('Ficha técnica - Prod processado'!C543,'Cadastro de insumo'!$E$203:$E$1048576,0),9),"")</f>
        <v/>
      </c>
      <c r="F543" s="124" t="str">
        <f>IFERROR(VLOOKUP(C543,'Cadastro de insumo'!E:K,7,0),"")</f>
        <v/>
      </c>
      <c r="G543" s="113"/>
      <c r="H543" s="113"/>
      <c r="I543" s="122">
        <f t="shared" si="28"/>
        <v>0</v>
      </c>
      <c r="J543" s="125">
        <f>IF(C543="",0,IF(E543="Pacote",VLOOKUP(C543,'Cadastro de insumo'!E:K,7,0)*G543,IF(OR(E543="kg",E543="L"),F543/1000*G543,F543*G543)))</f>
        <v>0</v>
      </c>
    </row>
    <row r="544" spans="1:18" outlineLevel="1" x14ac:dyDescent="0.25">
      <c r="B544" s="122" t="str">
        <f>IF(C544="","",F534)</f>
        <v/>
      </c>
      <c r="C544" s="123"/>
      <c r="D544" s="122" t="str">
        <f>IF(C544="","",IFERROR(INDEX('Cadastro de insumo'!A:K,MATCH('Ficha técnica - Prod processado'!C544,'Cadastro de insumo'!E:E,0),2),""))</f>
        <v/>
      </c>
      <c r="E544" s="122" t="str">
        <f>IFERROR(INDEX('Cadastro de insumo'!$A$203:$K$1048576,MATCH('Ficha técnica - Prod processado'!C544,'Cadastro de insumo'!$E$203:$E$1048576,0),9),"")</f>
        <v/>
      </c>
      <c r="F544" s="124" t="str">
        <f>IFERROR(VLOOKUP(C544,'Cadastro de insumo'!E:K,7,0),"")</f>
        <v/>
      </c>
      <c r="G544" s="113"/>
      <c r="H544" s="113"/>
      <c r="I544" s="122">
        <f t="shared" si="28"/>
        <v>0</v>
      </c>
      <c r="J544" s="125">
        <f>IF(C544="",0,IF(E544="Pacote",VLOOKUP(C544,'Cadastro de insumo'!E:K,7,0)*G544,IF(OR(E544="kg",E544="L"),F544/1000*G544,F544*G544)))</f>
        <v>0</v>
      </c>
    </row>
    <row r="545" spans="1:18" outlineLevel="1" x14ac:dyDescent="0.25">
      <c r="B545" s="122" t="str">
        <f>IF(C545="","",F534)</f>
        <v/>
      </c>
      <c r="C545" s="123"/>
      <c r="D545" s="122" t="str">
        <f>IF(C545="","",IFERROR(INDEX('Cadastro de insumo'!A:K,MATCH('Ficha técnica - Prod processado'!C545,'Cadastro de insumo'!E:E,0),2),""))</f>
        <v/>
      </c>
      <c r="E545" s="122" t="str">
        <f>IFERROR(INDEX('Cadastro de insumo'!$A$203:$K$1048576,MATCH('Ficha técnica - Prod processado'!C545,'Cadastro de insumo'!$E$203:$E$1048576,0),9),"")</f>
        <v/>
      </c>
      <c r="F545" s="124" t="str">
        <f>IFERROR(VLOOKUP(C545,'Cadastro de insumo'!E:K,7,0),"")</f>
        <v/>
      </c>
      <c r="G545" s="113"/>
      <c r="H545" s="113"/>
      <c r="I545" s="122">
        <f t="shared" si="28"/>
        <v>0</v>
      </c>
      <c r="J545" s="125">
        <f>IF(C545="",0,IF(E545="Pacote",VLOOKUP(C545,'Cadastro de insumo'!E:K,7,0)*G545,IF(OR(E545="kg",E545="L"),F545/1000*G545,F545*G545)))</f>
        <v>0</v>
      </c>
    </row>
    <row r="546" spans="1:18" outlineLevel="1" x14ac:dyDescent="0.25">
      <c r="B546" s="122" t="str">
        <f>IF(C546="","",F534)</f>
        <v/>
      </c>
      <c r="C546" s="123"/>
      <c r="D546" s="122" t="str">
        <f>IF(C546="","",IFERROR(INDEX('Cadastro de insumo'!A:K,MATCH('Ficha técnica - Prod processado'!C546,'Cadastro de insumo'!E:E,0),2),""))</f>
        <v/>
      </c>
      <c r="E546" s="122" t="str">
        <f>IFERROR(INDEX('Cadastro de insumo'!$A$203:$K$1048576,MATCH('Ficha técnica - Prod processado'!C546,'Cadastro de insumo'!$E$203:$E$1048576,0),9),"")</f>
        <v/>
      </c>
      <c r="F546" s="124" t="str">
        <f>IFERROR(VLOOKUP(C546,'Cadastro de insumo'!E:K,7,0),"")</f>
        <v/>
      </c>
      <c r="G546" s="113"/>
      <c r="H546" s="113"/>
      <c r="I546" s="122">
        <f t="shared" si="28"/>
        <v>0</v>
      </c>
      <c r="J546" s="125">
        <f>IF(C546="",0,IF(E546="Pacote",VLOOKUP(C546,'Cadastro de insumo'!E:K,7,0)*G546,IF(OR(E546="kg",E546="L"),F546/1000*G546,F546*G546)))</f>
        <v>0</v>
      </c>
    </row>
    <row r="547" spans="1:18" outlineLevel="1" x14ac:dyDescent="0.25">
      <c r="B547" s="122" t="str">
        <f>IF(C547="","",F534)</f>
        <v/>
      </c>
      <c r="C547" s="123"/>
      <c r="D547" s="122" t="str">
        <f>IF(C547="","",IFERROR(INDEX('Cadastro de insumo'!A:K,MATCH('Ficha técnica - Prod processado'!C547,'Cadastro de insumo'!E:E,0),2),""))</f>
        <v/>
      </c>
      <c r="E547" s="122" t="str">
        <f>IFERROR(INDEX('Cadastro de insumo'!$A$203:$K$1048576,MATCH('Ficha técnica - Prod processado'!C547,'Cadastro de insumo'!$E$203:$E$1048576,0),9),"")</f>
        <v/>
      </c>
      <c r="F547" s="124" t="str">
        <f>IFERROR(VLOOKUP(C547,'Cadastro de insumo'!E:K,7,0),"")</f>
        <v/>
      </c>
      <c r="G547" s="113"/>
      <c r="H547" s="113"/>
      <c r="I547" s="122">
        <f t="shared" si="28"/>
        <v>0</v>
      </c>
      <c r="J547" s="125">
        <f>IF(C547="",0,IF(E547="Pacote",VLOOKUP(C547,'Cadastro de insumo'!E:K,7,0)*G547,IF(OR(E547="kg",E547="L"),F547/1000*G547,F547*G547)))</f>
        <v>0</v>
      </c>
    </row>
    <row r="548" spans="1:18" outlineLevel="1" x14ac:dyDescent="0.25">
      <c r="B548" s="122" t="str">
        <f>IF(C548="","",F534)</f>
        <v/>
      </c>
      <c r="C548" s="123"/>
      <c r="D548" s="122" t="str">
        <f>IF(C548="","",IFERROR(INDEX('Cadastro de insumo'!A:K,MATCH('Ficha técnica - Prod processado'!C548,'Cadastro de insumo'!E:E,0),2),""))</f>
        <v/>
      </c>
      <c r="E548" s="122" t="str">
        <f>IFERROR(INDEX('Cadastro de insumo'!$A$203:$K$1048576,MATCH('Ficha técnica - Prod processado'!C548,'Cadastro de insumo'!$E$203:$E$1048576,0),9),"")</f>
        <v/>
      </c>
      <c r="F548" s="124" t="str">
        <f>IFERROR(VLOOKUP(C548,'Cadastro de insumo'!E:K,7,0),"")</f>
        <v/>
      </c>
      <c r="G548" s="113"/>
      <c r="H548" s="113"/>
      <c r="I548" s="122">
        <f t="shared" si="28"/>
        <v>0</v>
      </c>
      <c r="J548" s="125">
        <f>IF(C548="",0,IF(E548="Pacote",VLOOKUP(C548,'Cadastro de insumo'!E:K,7,0)*G548,IF(OR(E548="kg",E548="L"),F548/1000*G548,F548*G548)))</f>
        <v>0</v>
      </c>
    </row>
    <row r="549" spans="1:18" outlineLevel="1" x14ac:dyDescent="0.25">
      <c r="B549" s="122" t="str">
        <f>IF(C549="","",F534)</f>
        <v/>
      </c>
      <c r="C549" s="123"/>
      <c r="D549" s="122" t="str">
        <f>IF(C549="","",IFERROR(INDEX('Cadastro de insumo'!A:K,MATCH('Ficha técnica - Prod processado'!C549,'Cadastro de insumo'!E:E,0),2),""))</f>
        <v/>
      </c>
      <c r="E549" s="122" t="str">
        <f>IFERROR(INDEX('Cadastro de insumo'!$A$203:$K$1048576,MATCH('Ficha técnica - Prod processado'!C549,'Cadastro de insumo'!$E$203:$E$1048576,0),9),"")</f>
        <v/>
      </c>
      <c r="F549" s="124" t="str">
        <f>IFERROR(VLOOKUP(C549,'Cadastro de insumo'!E:K,7,0),"")</f>
        <v/>
      </c>
      <c r="G549" s="113"/>
      <c r="H549" s="113"/>
      <c r="I549" s="122">
        <f t="shared" si="28"/>
        <v>0</v>
      </c>
      <c r="J549" s="125">
        <f>IF(C549="",0,IF(E549="Pacote",VLOOKUP(C549,'Cadastro de insumo'!E:K,7,0)*G549,IF(OR(E549="kg",E549="L"),F549/1000*G549,F549*G549)))</f>
        <v>0</v>
      </c>
    </row>
    <row r="550" spans="1:18" outlineLevel="1" x14ac:dyDescent="0.25">
      <c r="B550" s="122" t="str">
        <f>IF(C550="","",F534)</f>
        <v/>
      </c>
      <c r="C550" s="123"/>
      <c r="D550" s="122" t="str">
        <f>IF(C550="","",IFERROR(INDEX('Cadastro de insumo'!A:K,MATCH('Ficha técnica - Prod processado'!C550,'Cadastro de insumo'!E:E,0),2),""))</f>
        <v/>
      </c>
      <c r="E550" s="122" t="str">
        <f>IFERROR(INDEX('Cadastro de insumo'!$A$203:$K$1048576,MATCH('Ficha técnica - Prod processado'!C550,'Cadastro de insumo'!$E$203:$E$1048576,0),9),"")</f>
        <v/>
      </c>
      <c r="F550" s="124" t="str">
        <f>IFERROR(VLOOKUP(C550,'Cadastro de insumo'!E:K,7,0),"")</f>
        <v/>
      </c>
      <c r="G550" s="113"/>
      <c r="H550" s="113"/>
      <c r="I550" s="122">
        <f t="shared" si="28"/>
        <v>0</v>
      </c>
      <c r="J550" s="125">
        <f>IF(C550="",0,IF(E550="Pacote",VLOOKUP(C550,'Cadastro de insumo'!E:K,7,0)*G550,IF(OR(E550="kg",E550="L"),F550/1000*G550,F550*G550)))</f>
        <v>0</v>
      </c>
    </row>
    <row r="551" spans="1:18" outlineLevel="1" x14ac:dyDescent="0.25">
      <c r="B551" s="122" t="str">
        <f>IF(C551="","",F534)</f>
        <v/>
      </c>
      <c r="C551" s="123"/>
      <c r="D551" s="122" t="str">
        <f>IF(C551="","",IFERROR(INDEX('Cadastro de insumo'!A:K,MATCH('Ficha técnica - Prod processado'!C551,'Cadastro de insumo'!E:E,0),2),""))</f>
        <v/>
      </c>
      <c r="E551" s="122" t="str">
        <f>IFERROR(INDEX('Cadastro de insumo'!$A$203:$K$1048576,MATCH('Ficha técnica - Prod processado'!C551,'Cadastro de insumo'!$E$203:$E$1048576,0),9),"")</f>
        <v/>
      </c>
      <c r="F551" s="124" t="str">
        <f>IFERROR(VLOOKUP(C551,'Cadastro de insumo'!E:K,7,0),"")</f>
        <v/>
      </c>
      <c r="G551" s="113"/>
      <c r="H551" s="113"/>
      <c r="I551" s="122">
        <f>IF(OR(G551="",H551=""),0,G551/H551)</f>
        <v>0</v>
      </c>
      <c r="J551" s="125">
        <f>IF(C551="",0,IF(E551="Pacote",VLOOKUP(C551,'Cadastro de insumo'!E:K,7,0)*G551,IF(OR(E551="kg",E551="L"),F551/1000*G551,F551*G551)))</f>
        <v>0</v>
      </c>
    </row>
    <row r="552" spans="1:18" x14ac:dyDescent="0.25">
      <c r="A552" s="33" t="str">
        <f>"Detalhes: "&amp;F534</f>
        <v xml:space="preserve">Detalhes: </v>
      </c>
      <c r="C552" s="126"/>
    </row>
    <row r="554" spans="1:18" ht="31.5" x14ac:dyDescent="0.25">
      <c r="E554" s="30" t="s">
        <v>21</v>
      </c>
      <c r="F554" s="76" t="s">
        <v>0</v>
      </c>
      <c r="G554" s="76" t="s">
        <v>19</v>
      </c>
      <c r="H554" s="77" t="s">
        <v>20</v>
      </c>
      <c r="I554" s="31" t="s">
        <v>22</v>
      </c>
      <c r="J554" s="31" t="s">
        <v>61</v>
      </c>
      <c r="M554" s="126"/>
    </row>
    <row r="555" spans="1:18" x14ac:dyDescent="0.25">
      <c r="E555" s="112">
        <f>E534+1</f>
        <v>27</v>
      </c>
      <c r="F555" s="113"/>
      <c r="G555" s="113"/>
      <c r="H555" s="114"/>
      <c r="I555" s="115">
        <f>SUM(J558:J572)</f>
        <v>0</v>
      </c>
      <c r="J555" s="116" t="str">
        <f>IF(H555="","",I555/H555)</f>
        <v/>
      </c>
      <c r="M555" s="126"/>
      <c r="R555" s="141"/>
    </row>
    <row r="556" spans="1:18" x14ac:dyDescent="0.25">
      <c r="B556" s="117"/>
      <c r="C556" s="118"/>
      <c r="D556" s="110"/>
      <c r="F556" s="118"/>
      <c r="G556" s="118"/>
      <c r="H556" s="119"/>
      <c r="I556" s="120"/>
      <c r="J556" s="121"/>
      <c r="M556" s="126"/>
      <c r="R556" s="141"/>
    </row>
    <row r="557" spans="1:18" ht="47.25" outlineLevel="1" x14ac:dyDescent="0.25">
      <c r="B557" s="31" t="s">
        <v>0</v>
      </c>
      <c r="C557" s="76" t="s">
        <v>13</v>
      </c>
      <c r="D557" s="31" t="s">
        <v>60</v>
      </c>
      <c r="E557" s="31" t="s">
        <v>14</v>
      </c>
      <c r="F557" s="77" t="s">
        <v>17</v>
      </c>
      <c r="G557" s="77" t="s">
        <v>56</v>
      </c>
      <c r="H557" s="77" t="s">
        <v>38</v>
      </c>
      <c r="I557" s="31" t="s">
        <v>16</v>
      </c>
      <c r="J557" s="30" t="s">
        <v>15</v>
      </c>
      <c r="M557" s="142"/>
    </row>
    <row r="558" spans="1:18" outlineLevel="1" x14ac:dyDescent="0.25">
      <c r="B558" s="122" t="str">
        <f>IF(C558="","",F555)</f>
        <v/>
      </c>
      <c r="C558" s="123"/>
      <c r="D558" s="122" t="str">
        <f>IF(C558="","",IFERROR(INDEX('Cadastro de insumo'!A:K,MATCH('Ficha técnica - Prod processado'!C558,'Cadastro de insumo'!E:E,0),2),""))</f>
        <v/>
      </c>
      <c r="E558" s="122" t="str">
        <f>IFERROR(INDEX('Cadastro de insumo'!$A$203:$K$1048576,MATCH('Ficha técnica - Prod processado'!C558,'Cadastro de insumo'!$E$203:$E$1048576,0),9),"")</f>
        <v/>
      </c>
      <c r="F558" s="124" t="str">
        <f>IFERROR(VLOOKUP(C558,'Cadastro de insumo'!E:K,7,0),"")</f>
        <v/>
      </c>
      <c r="G558" s="113"/>
      <c r="H558" s="113"/>
      <c r="I558" s="122">
        <f t="shared" ref="I558:I571" si="29">IF(OR(G558="",H558=""),0,G558/H558)</f>
        <v>0</v>
      </c>
      <c r="J558" s="125">
        <f>IF(C558="",0,IF(E558="Pacote",VLOOKUP(C558,'Cadastro de insumo'!E:K,7,0)*G558,IF(OR(E558="kg",E558="L"),F558/1000*G558,F558*G558)))</f>
        <v>0</v>
      </c>
    </row>
    <row r="559" spans="1:18" outlineLevel="1" x14ac:dyDescent="0.25">
      <c r="B559" s="122" t="str">
        <f>IF(C559="","",F555)</f>
        <v/>
      </c>
      <c r="C559" s="123"/>
      <c r="D559" s="122" t="str">
        <f>IF(C559="","",IFERROR(INDEX('Cadastro de insumo'!A:K,MATCH('Ficha técnica - Prod processado'!C559,'Cadastro de insumo'!E:E,0),2),""))</f>
        <v/>
      </c>
      <c r="E559" s="122" t="str">
        <f>IFERROR(INDEX('Cadastro de insumo'!$A$203:$K$1048576,MATCH('Ficha técnica - Prod processado'!C559,'Cadastro de insumo'!$E$203:$E$1048576,0),9),"")</f>
        <v/>
      </c>
      <c r="F559" s="124" t="str">
        <f>IFERROR(VLOOKUP(C559,'Cadastro de insumo'!E:K,7,0),"")</f>
        <v/>
      </c>
      <c r="G559" s="113"/>
      <c r="H559" s="113"/>
      <c r="I559" s="122">
        <f t="shared" si="29"/>
        <v>0</v>
      </c>
      <c r="J559" s="125">
        <f>IF(C559="",0,IF(E559="Pacote",VLOOKUP(C559,'Cadastro de insumo'!E:K,7,0)*G559,IF(OR(E559="kg",E559="L"),F559/1000*G559,F559*G559)))</f>
        <v>0</v>
      </c>
    </row>
    <row r="560" spans="1:18" outlineLevel="1" x14ac:dyDescent="0.25">
      <c r="B560" s="122" t="str">
        <f>IF(C560="","",F555)</f>
        <v/>
      </c>
      <c r="C560" s="123"/>
      <c r="D560" s="122" t="str">
        <f>IF(C560="","",IFERROR(INDEX('Cadastro de insumo'!A:K,MATCH('Ficha técnica - Prod processado'!C560,'Cadastro de insumo'!E:E,0),2),""))</f>
        <v/>
      </c>
      <c r="E560" s="122" t="str">
        <f>IFERROR(INDEX('Cadastro de insumo'!$A$203:$K$1048576,MATCH('Ficha técnica - Prod processado'!C560,'Cadastro de insumo'!$E$203:$E$1048576,0),9),"")</f>
        <v/>
      </c>
      <c r="F560" s="124" t="str">
        <f>IFERROR(VLOOKUP(C560,'Cadastro de insumo'!E:K,7,0),"")</f>
        <v/>
      </c>
      <c r="G560" s="113"/>
      <c r="H560" s="113"/>
      <c r="I560" s="122">
        <f t="shared" si="29"/>
        <v>0</v>
      </c>
      <c r="J560" s="125">
        <f>IF(C560="",0,IF(E560="Pacote",VLOOKUP(C560,'Cadastro de insumo'!E:K,7,0)*G560,IF(OR(E560="kg",E560="L"),F560/1000*G560,F560*G560)))</f>
        <v>0</v>
      </c>
    </row>
    <row r="561" spans="1:18" outlineLevel="1" x14ac:dyDescent="0.25">
      <c r="B561" s="122" t="str">
        <f>IF(C561="","",F555)</f>
        <v/>
      </c>
      <c r="C561" s="123"/>
      <c r="D561" s="122" t="str">
        <f>IF(C561="","",IFERROR(INDEX('Cadastro de insumo'!A:K,MATCH('Ficha técnica - Prod processado'!C561,'Cadastro de insumo'!E:E,0),2),""))</f>
        <v/>
      </c>
      <c r="E561" s="122" t="str">
        <f>IFERROR(INDEX('Cadastro de insumo'!$A$203:$K$1048576,MATCH('Ficha técnica - Prod processado'!C561,'Cadastro de insumo'!$E$203:$E$1048576,0),9),"")</f>
        <v/>
      </c>
      <c r="F561" s="124" t="str">
        <f>IFERROR(VLOOKUP(C561,'Cadastro de insumo'!E:K,7,0),"")</f>
        <v/>
      </c>
      <c r="G561" s="113"/>
      <c r="H561" s="113"/>
      <c r="I561" s="122">
        <f t="shared" si="29"/>
        <v>0</v>
      </c>
      <c r="J561" s="125">
        <f>IF(C561="",0,IF(E561="Pacote",VLOOKUP(C561,'Cadastro de insumo'!E:K,7,0)*G561,IF(OR(E561="kg",E561="L"),F561/1000*G561,F561*G561)))</f>
        <v>0</v>
      </c>
    </row>
    <row r="562" spans="1:18" outlineLevel="1" x14ac:dyDescent="0.25">
      <c r="B562" s="122" t="str">
        <f>IF(C562="","",F555)</f>
        <v/>
      </c>
      <c r="C562" s="123"/>
      <c r="D562" s="122" t="str">
        <f>IF(C562="","",IFERROR(INDEX('Cadastro de insumo'!A:K,MATCH('Ficha técnica - Prod processado'!C562,'Cadastro de insumo'!E:E,0),2),""))</f>
        <v/>
      </c>
      <c r="E562" s="122" t="str">
        <f>IFERROR(INDEX('Cadastro de insumo'!$A$203:$K$1048576,MATCH('Ficha técnica - Prod processado'!C562,'Cadastro de insumo'!$E$203:$E$1048576,0),9),"")</f>
        <v/>
      </c>
      <c r="F562" s="124" t="str">
        <f>IFERROR(VLOOKUP(C562,'Cadastro de insumo'!E:K,7,0),"")</f>
        <v/>
      </c>
      <c r="G562" s="113"/>
      <c r="H562" s="113"/>
      <c r="I562" s="122">
        <f t="shared" si="29"/>
        <v>0</v>
      </c>
      <c r="J562" s="125">
        <f>IF(C562="",0,IF(E562="Pacote",VLOOKUP(C562,'Cadastro de insumo'!E:K,7,0)*G562,IF(OR(E562="kg",E562="L"),F562/1000*G562,F562*G562)))</f>
        <v>0</v>
      </c>
    </row>
    <row r="563" spans="1:18" outlineLevel="1" x14ac:dyDescent="0.25">
      <c r="B563" s="122" t="str">
        <f>IF(C563="","",F555)</f>
        <v/>
      </c>
      <c r="C563" s="123"/>
      <c r="D563" s="122" t="str">
        <f>IF(C563="","",IFERROR(INDEX('Cadastro de insumo'!A:K,MATCH('Ficha técnica - Prod processado'!C563,'Cadastro de insumo'!E:E,0),2),""))</f>
        <v/>
      </c>
      <c r="E563" s="122" t="str">
        <f>IFERROR(INDEX('Cadastro de insumo'!$A$203:$K$1048576,MATCH('Ficha técnica - Prod processado'!C563,'Cadastro de insumo'!$E$203:$E$1048576,0),9),"")</f>
        <v/>
      </c>
      <c r="F563" s="124" t="str">
        <f>IFERROR(VLOOKUP(C563,'Cadastro de insumo'!E:K,7,0),"")</f>
        <v/>
      </c>
      <c r="G563" s="113"/>
      <c r="H563" s="113"/>
      <c r="I563" s="122">
        <f t="shared" si="29"/>
        <v>0</v>
      </c>
      <c r="J563" s="125">
        <f>IF(C563="",0,IF(E563="Pacote",VLOOKUP(C563,'Cadastro de insumo'!E:K,7,0)*G563,IF(OR(E563="kg",E563="L"),F563/1000*G563,F563*G563)))</f>
        <v>0</v>
      </c>
    </row>
    <row r="564" spans="1:18" outlineLevel="1" x14ac:dyDescent="0.25">
      <c r="B564" s="122" t="str">
        <f>IF(C564="","",F555)</f>
        <v/>
      </c>
      <c r="C564" s="123"/>
      <c r="D564" s="122" t="str">
        <f>IF(C564="","",IFERROR(INDEX('Cadastro de insumo'!A:K,MATCH('Ficha técnica - Prod processado'!C564,'Cadastro de insumo'!E:E,0),2),""))</f>
        <v/>
      </c>
      <c r="E564" s="122" t="str">
        <f>IFERROR(INDEX('Cadastro de insumo'!$A$203:$K$1048576,MATCH('Ficha técnica - Prod processado'!C564,'Cadastro de insumo'!$E$203:$E$1048576,0),9),"")</f>
        <v/>
      </c>
      <c r="F564" s="124" t="str">
        <f>IFERROR(VLOOKUP(C564,'Cadastro de insumo'!E:K,7,0),"")</f>
        <v/>
      </c>
      <c r="G564" s="113"/>
      <c r="H564" s="113"/>
      <c r="I564" s="122">
        <f t="shared" si="29"/>
        <v>0</v>
      </c>
      <c r="J564" s="125">
        <f>IF(C564="",0,IF(E564="Pacote",VLOOKUP(C564,'Cadastro de insumo'!E:K,7,0)*G564,IF(OR(E564="kg",E564="L"),F564/1000*G564,F564*G564)))</f>
        <v>0</v>
      </c>
    </row>
    <row r="565" spans="1:18" outlineLevel="1" x14ac:dyDescent="0.25">
      <c r="B565" s="122" t="str">
        <f>IF(C565="","",F555)</f>
        <v/>
      </c>
      <c r="C565" s="123"/>
      <c r="D565" s="122" t="str">
        <f>IF(C565="","",IFERROR(INDEX('Cadastro de insumo'!A:K,MATCH('Ficha técnica - Prod processado'!C565,'Cadastro de insumo'!E:E,0),2),""))</f>
        <v/>
      </c>
      <c r="E565" s="122" t="str">
        <f>IFERROR(INDEX('Cadastro de insumo'!$A$203:$K$1048576,MATCH('Ficha técnica - Prod processado'!C565,'Cadastro de insumo'!$E$203:$E$1048576,0),9),"")</f>
        <v/>
      </c>
      <c r="F565" s="124" t="str">
        <f>IFERROR(VLOOKUP(C565,'Cadastro de insumo'!E:K,7,0),"")</f>
        <v/>
      </c>
      <c r="G565" s="113"/>
      <c r="H565" s="113"/>
      <c r="I565" s="122">
        <f t="shared" si="29"/>
        <v>0</v>
      </c>
      <c r="J565" s="125">
        <f>IF(C565="",0,IF(E565="Pacote",VLOOKUP(C565,'Cadastro de insumo'!E:K,7,0)*G565,IF(OR(E565="kg",E565="L"),F565/1000*G565,F565*G565)))</f>
        <v>0</v>
      </c>
    </row>
    <row r="566" spans="1:18" outlineLevel="1" x14ac:dyDescent="0.25">
      <c r="B566" s="122" t="str">
        <f>IF(C566="","",F555)</f>
        <v/>
      </c>
      <c r="C566" s="123"/>
      <c r="D566" s="122" t="str">
        <f>IF(C566="","",IFERROR(INDEX('Cadastro de insumo'!A:K,MATCH('Ficha técnica - Prod processado'!C566,'Cadastro de insumo'!E:E,0),2),""))</f>
        <v/>
      </c>
      <c r="E566" s="122" t="str">
        <f>IFERROR(INDEX('Cadastro de insumo'!$A$203:$K$1048576,MATCH('Ficha técnica - Prod processado'!C566,'Cadastro de insumo'!$E$203:$E$1048576,0),9),"")</f>
        <v/>
      </c>
      <c r="F566" s="124" t="str">
        <f>IFERROR(VLOOKUP(C566,'Cadastro de insumo'!E:K,7,0),"")</f>
        <v/>
      </c>
      <c r="G566" s="113"/>
      <c r="H566" s="113"/>
      <c r="I566" s="122">
        <f t="shared" si="29"/>
        <v>0</v>
      </c>
      <c r="J566" s="125">
        <f>IF(C566="",0,IF(E566="Pacote",VLOOKUP(C566,'Cadastro de insumo'!E:K,7,0)*G566,IF(OR(E566="kg",E566="L"),F566/1000*G566,F566*G566)))</f>
        <v>0</v>
      </c>
    </row>
    <row r="567" spans="1:18" outlineLevel="1" x14ac:dyDescent="0.25">
      <c r="B567" s="122" t="str">
        <f>IF(C567="","",F555)</f>
        <v/>
      </c>
      <c r="C567" s="123"/>
      <c r="D567" s="122" t="str">
        <f>IF(C567="","",IFERROR(INDEX('Cadastro de insumo'!A:K,MATCH('Ficha técnica - Prod processado'!C567,'Cadastro de insumo'!E:E,0),2),""))</f>
        <v/>
      </c>
      <c r="E567" s="122" t="str">
        <f>IFERROR(INDEX('Cadastro de insumo'!$A$203:$K$1048576,MATCH('Ficha técnica - Prod processado'!C567,'Cadastro de insumo'!$E$203:$E$1048576,0),9),"")</f>
        <v/>
      </c>
      <c r="F567" s="124" t="str">
        <f>IFERROR(VLOOKUP(C567,'Cadastro de insumo'!E:K,7,0),"")</f>
        <v/>
      </c>
      <c r="G567" s="113"/>
      <c r="H567" s="113"/>
      <c r="I567" s="122">
        <f t="shared" si="29"/>
        <v>0</v>
      </c>
      <c r="J567" s="125">
        <f>IF(C567="",0,IF(E567="Pacote",VLOOKUP(C567,'Cadastro de insumo'!E:K,7,0)*G567,IF(OR(E567="kg",E567="L"),F567/1000*G567,F567*G567)))</f>
        <v>0</v>
      </c>
    </row>
    <row r="568" spans="1:18" outlineLevel="1" x14ac:dyDescent="0.25">
      <c r="B568" s="122" t="str">
        <f>IF(C568="","",F555)</f>
        <v/>
      </c>
      <c r="C568" s="123"/>
      <c r="D568" s="122" t="str">
        <f>IF(C568="","",IFERROR(INDEX('Cadastro de insumo'!A:K,MATCH('Ficha técnica - Prod processado'!C568,'Cadastro de insumo'!E:E,0),2),""))</f>
        <v/>
      </c>
      <c r="E568" s="122" t="str">
        <f>IFERROR(INDEX('Cadastro de insumo'!$A$203:$K$1048576,MATCH('Ficha técnica - Prod processado'!C568,'Cadastro de insumo'!$E$203:$E$1048576,0),9),"")</f>
        <v/>
      </c>
      <c r="F568" s="124" t="str">
        <f>IFERROR(VLOOKUP(C568,'Cadastro de insumo'!E:K,7,0),"")</f>
        <v/>
      </c>
      <c r="G568" s="113"/>
      <c r="H568" s="113"/>
      <c r="I568" s="122">
        <f t="shared" si="29"/>
        <v>0</v>
      </c>
      <c r="J568" s="125">
        <f>IF(C568="",0,IF(E568="Pacote",VLOOKUP(C568,'Cadastro de insumo'!E:K,7,0)*G568,IF(OR(E568="kg",E568="L"),F568/1000*G568,F568*G568)))</f>
        <v>0</v>
      </c>
    </row>
    <row r="569" spans="1:18" outlineLevel="1" x14ac:dyDescent="0.25">
      <c r="B569" s="122" t="str">
        <f>IF(C569="","",F555)</f>
        <v/>
      </c>
      <c r="C569" s="123"/>
      <c r="D569" s="122" t="str">
        <f>IF(C569="","",IFERROR(INDEX('Cadastro de insumo'!A:K,MATCH('Ficha técnica - Prod processado'!C569,'Cadastro de insumo'!E:E,0),2),""))</f>
        <v/>
      </c>
      <c r="E569" s="122" t="str">
        <f>IFERROR(INDEX('Cadastro de insumo'!$A$203:$K$1048576,MATCH('Ficha técnica - Prod processado'!C569,'Cadastro de insumo'!$E$203:$E$1048576,0),9),"")</f>
        <v/>
      </c>
      <c r="F569" s="124" t="str">
        <f>IFERROR(VLOOKUP(C569,'Cadastro de insumo'!E:K,7,0),"")</f>
        <v/>
      </c>
      <c r="G569" s="113"/>
      <c r="H569" s="113"/>
      <c r="I569" s="122">
        <f t="shared" si="29"/>
        <v>0</v>
      </c>
      <c r="J569" s="125">
        <f>IF(C569="",0,IF(E569="Pacote",VLOOKUP(C569,'Cadastro de insumo'!E:K,7,0)*G569,IF(OR(E569="kg",E569="L"),F569/1000*G569,F569*G569)))</f>
        <v>0</v>
      </c>
    </row>
    <row r="570" spans="1:18" outlineLevel="1" x14ac:dyDescent="0.25">
      <c r="B570" s="122" t="str">
        <f>IF(C570="","",F555)</f>
        <v/>
      </c>
      <c r="C570" s="123"/>
      <c r="D570" s="122" t="str">
        <f>IF(C570="","",IFERROR(INDEX('Cadastro de insumo'!A:K,MATCH('Ficha técnica - Prod processado'!C570,'Cadastro de insumo'!E:E,0),2),""))</f>
        <v/>
      </c>
      <c r="E570" s="122" t="str">
        <f>IFERROR(INDEX('Cadastro de insumo'!$A$203:$K$1048576,MATCH('Ficha técnica - Prod processado'!C570,'Cadastro de insumo'!$E$203:$E$1048576,0),9),"")</f>
        <v/>
      </c>
      <c r="F570" s="124" t="str">
        <f>IFERROR(VLOOKUP(C570,'Cadastro de insumo'!E:K,7,0),"")</f>
        <v/>
      </c>
      <c r="G570" s="113"/>
      <c r="H570" s="113"/>
      <c r="I570" s="122">
        <f t="shared" si="29"/>
        <v>0</v>
      </c>
      <c r="J570" s="125">
        <f>IF(C570="",0,IF(E570="Pacote",VLOOKUP(C570,'Cadastro de insumo'!E:K,7,0)*G570,IF(OR(E570="kg",E570="L"),F570/1000*G570,F570*G570)))</f>
        <v>0</v>
      </c>
    </row>
    <row r="571" spans="1:18" outlineLevel="1" x14ac:dyDescent="0.25">
      <c r="B571" s="122" t="str">
        <f>IF(C571="","",F555)</f>
        <v/>
      </c>
      <c r="C571" s="123"/>
      <c r="D571" s="122" t="str">
        <f>IF(C571="","",IFERROR(INDEX('Cadastro de insumo'!A:K,MATCH('Ficha técnica - Prod processado'!C571,'Cadastro de insumo'!E:E,0),2),""))</f>
        <v/>
      </c>
      <c r="E571" s="122" t="str">
        <f>IFERROR(INDEX('Cadastro de insumo'!$A$203:$K$1048576,MATCH('Ficha técnica - Prod processado'!C571,'Cadastro de insumo'!$E$203:$E$1048576,0),9),"")</f>
        <v/>
      </c>
      <c r="F571" s="124" t="str">
        <f>IFERROR(VLOOKUP(C571,'Cadastro de insumo'!E:K,7,0),"")</f>
        <v/>
      </c>
      <c r="G571" s="113"/>
      <c r="H571" s="113"/>
      <c r="I571" s="122">
        <f t="shared" si="29"/>
        <v>0</v>
      </c>
      <c r="J571" s="125">
        <f>IF(C571="",0,IF(E571="Pacote",VLOOKUP(C571,'Cadastro de insumo'!E:K,7,0)*G571,IF(OR(E571="kg",E571="L"),F571/1000*G571,F571*G571)))</f>
        <v>0</v>
      </c>
    </row>
    <row r="572" spans="1:18" outlineLevel="1" x14ac:dyDescent="0.25">
      <c r="B572" s="122" t="str">
        <f>IF(C572="","",F555)</f>
        <v/>
      </c>
      <c r="C572" s="123"/>
      <c r="D572" s="122" t="str">
        <f>IF(C572="","",IFERROR(INDEX('Cadastro de insumo'!A:K,MATCH('Ficha técnica - Prod processado'!C572,'Cadastro de insumo'!E:E,0),2),""))</f>
        <v/>
      </c>
      <c r="E572" s="122" t="str">
        <f>IFERROR(INDEX('Cadastro de insumo'!$A$203:$K$1048576,MATCH('Ficha técnica - Prod processado'!C572,'Cadastro de insumo'!$E$203:$E$1048576,0),9),"")</f>
        <v/>
      </c>
      <c r="F572" s="124" t="str">
        <f>IFERROR(VLOOKUP(C572,'Cadastro de insumo'!E:K,7,0),"")</f>
        <v/>
      </c>
      <c r="G572" s="113"/>
      <c r="H572" s="113"/>
      <c r="I572" s="122">
        <f>IF(OR(G572="",H572=""),0,G572/H572)</f>
        <v>0</v>
      </c>
      <c r="J572" s="125">
        <f>IF(C572="",0,IF(E572="Pacote",VLOOKUP(C572,'Cadastro de insumo'!E:K,7,0)*G572,IF(OR(E572="kg",E572="L"),F572/1000*G572,F572*G572)))</f>
        <v>0</v>
      </c>
    </row>
    <row r="573" spans="1:18" x14ac:dyDescent="0.25">
      <c r="A573" s="33" t="str">
        <f>"Detalhes: "&amp;F555</f>
        <v xml:space="preserve">Detalhes: </v>
      </c>
      <c r="C573" s="126"/>
    </row>
    <row r="575" spans="1:18" ht="31.5" x14ac:dyDescent="0.25">
      <c r="E575" s="30" t="s">
        <v>21</v>
      </c>
      <c r="F575" s="76" t="s">
        <v>0</v>
      </c>
      <c r="G575" s="76" t="s">
        <v>19</v>
      </c>
      <c r="H575" s="77" t="s">
        <v>20</v>
      </c>
      <c r="I575" s="31" t="s">
        <v>22</v>
      </c>
      <c r="J575" s="31" t="s">
        <v>61</v>
      </c>
      <c r="M575" s="126"/>
    </row>
    <row r="576" spans="1:18" x14ac:dyDescent="0.25">
      <c r="E576" s="112">
        <f>E555+1</f>
        <v>28</v>
      </c>
      <c r="F576" s="113"/>
      <c r="G576" s="113"/>
      <c r="H576" s="114"/>
      <c r="I576" s="115">
        <f>SUM(J579:J593)</f>
        <v>0</v>
      </c>
      <c r="J576" s="116" t="str">
        <f>IF(H576="","",I576/H576)</f>
        <v/>
      </c>
      <c r="M576" s="126"/>
      <c r="R576" s="141"/>
    </row>
    <row r="577" spans="2:18" x14ac:dyDescent="0.25">
      <c r="B577" s="117"/>
      <c r="C577" s="118"/>
      <c r="D577" s="110"/>
      <c r="F577" s="118"/>
      <c r="G577" s="118"/>
      <c r="H577" s="119"/>
      <c r="I577" s="120"/>
      <c r="J577" s="121"/>
      <c r="M577" s="126"/>
      <c r="R577" s="141"/>
    </row>
    <row r="578" spans="2:18" ht="47.25" outlineLevel="1" x14ac:dyDescent="0.25">
      <c r="B578" s="31" t="s">
        <v>0</v>
      </c>
      <c r="C578" s="76" t="s">
        <v>13</v>
      </c>
      <c r="D578" s="31" t="s">
        <v>60</v>
      </c>
      <c r="E578" s="31" t="s">
        <v>14</v>
      </c>
      <c r="F578" s="77" t="s">
        <v>17</v>
      </c>
      <c r="G578" s="77" t="s">
        <v>56</v>
      </c>
      <c r="H578" s="77" t="s">
        <v>38</v>
      </c>
      <c r="I578" s="31" t="s">
        <v>16</v>
      </c>
      <c r="J578" s="30" t="s">
        <v>15</v>
      </c>
      <c r="M578" s="142"/>
    </row>
    <row r="579" spans="2:18" outlineLevel="1" x14ac:dyDescent="0.25">
      <c r="B579" s="122" t="str">
        <f>IF(C579="","",F576)</f>
        <v/>
      </c>
      <c r="C579" s="123"/>
      <c r="D579" s="122" t="str">
        <f>IF(C579="","",IFERROR(INDEX('Cadastro de insumo'!A:K,MATCH('Ficha técnica - Prod processado'!C579,'Cadastro de insumo'!E:E,0),2),""))</f>
        <v/>
      </c>
      <c r="E579" s="122" t="str">
        <f>IFERROR(INDEX('Cadastro de insumo'!$A$203:$K$1048576,MATCH('Ficha técnica - Prod processado'!C579,'Cadastro de insumo'!$E$203:$E$1048576,0),9),"")</f>
        <v/>
      </c>
      <c r="F579" s="124" t="str">
        <f>IFERROR(VLOOKUP(C579,'Cadastro de insumo'!E:K,7,0),"")</f>
        <v/>
      </c>
      <c r="G579" s="113"/>
      <c r="H579" s="113"/>
      <c r="I579" s="122">
        <f t="shared" ref="I579:I592" si="30">IF(OR(G579="",H579=""),0,G579/H579)</f>
        <v>0</v>
      </c>
      <c r="J579" s="125">
        <f>IF(C579="",0,IF(E579="Pacote",VLOOKUP(C579,'Cadastro de insumo'!E:K,7,0)*G579,IF(OR(E579="kg",E579="L"),F579/1000*G579,F579*G579)))</f>
        <v>0</v>
      </c>
    </row>
    <row r="580" spans="2:18" outlineLevel="1" x14ac:dyDescent="0.25">
      <c r="B580" s="122" t="str">
        <f>IF(C580="","",F576)</f>
        <v/>
      </c>
      <c r="C580" s="123"/>
      <c r="D580" s="122" t="str">
        <f>IF(C580="","",IFERROR(INDEX('Cadastro de insumo'!A:K,MATCH('Ficha técnica - Prod processado'!C580,'Cadastro de insumo'!E:E,0),2),""))</f>
        <v/>
      </c>
      <c r="E580" s="122" t="str">
        <f>IFERROR(INDEX('Cadastro de insumo'!$A$203:$K$1048576,MATCH('Ficha técnica - Prod processado'!C580,'Cadastro de insumo'!$E$203:$E$1048576,0),9),"")</f>
        <v/>
      </c>
      <c r="F580" s="124" t="str">
        <f>IFERROR(VLOOKUP(C580,'Cadastro de insumo'!E:K,7,0),"")</f>
        <v/>
      </c>
      <c r="G580" s="113"/>
      <c r="H580" s="113"/>
      <c r="I580" s="122">
        <f t="shared" si="30"/>
        <v>0</v>
      </c>
      <c r="J580" s="125">
        <f>IF(C580="",0,IF(E580="Pacote",VLOOKUP(C580,'Cadastro de insumo'!E:K,7,0)*G580,IF(OR(E580="kg",E580="L"),F580/1000*G580,F580*G580)))</f>
        <v>0</v>
      </c>
    </row>
    <row r="581" spans="2:18" outlineLevel="1" x14ac:dyDescent="0.25">
      <c r="B581" s="122" t="str">
        <f>IF(C581="","",F576)</f>
        <v/>
      </c>
      <c r="C581" s="123"/>
      <c r="D581" s="122" t="str">
        <f>IF(C581="","",IFERROR(INDEX('Cadastro de insumo'!A:K,MATCH('Ficha técnica - Prod processado'!C581,'Cadastro de insumo'!E:E,0),2),""))</f>
        <v/>
      </c>
      <c r="E581" s="122" t="str">
        <f>IFERROR(INDEX('Cadastro de insumo'!$A$203:$K$1048576,MATCH('Ficha técnica - Prod processado'!C581,'Cadastro de insumo'!$E$203:$E$1048576,0),9),"")</f>
        <v/>
      </c>
      <c r="F581" s="124" t="str">
        <f>IFERROR(VLOOKUP(C581,'Cadastro de insumo'!E:K,7,0),"")</f>
        <v/>
      </c>
      <c r="G581" s="113"/>
      <c r="H581" s="113"/>
      <c r="I581" s="122">
        <f t="shared" si="30"/>
        <v>0</v>
      </c>
      <c r="J581" s="125">
        <f>IF(C581="",0,IF(E581="Pacote",VLOOKUP(C581,'Cadastro de insumo'!E:K,7,0)*G581,IF(OR(E581="kg",E581="L"),F581/1000*G581,F581*G581)))</f>
        <v>0</v>
      </c>
    </row>
    <row r="582" spans="2:18" outlineLevel="1" x14ac:dyDescent="0.25">
      <c r="B582" s="122" t="str">
        <f>IF(C582="","",F576)</f>
        <v/>
      </c>
      <c r="C582" s="123"/>
      <c r="D582" s="122" t="str">
        <f>IF(C582="","",IFERROR(INDEX('Cadastro de insumo'!A:K,MATCH('Ficha técnica - Prod processado'!C582,'Cadastro de insumo'!E:E,0),2),""))</f>
        <v/>
      </c>
      <c r="E582" s="122" t="str">
        <f>IFERROR(INDEX('Cadastro de insumo'!$A$203:$K$1048576,MATCH('Ficha técnica - Prod processado'!C582,'Cadastro de insumo'!$E$203:$E$1048576,0),9),"")</f>
        <v/>
      </c>
      <c r="F582" s="124" t="str">
        <f>IFERROR(VLOOKUP(C582,'Cadastro de insumo'!E:K,7,0),"")</f>
        <v/>
      </c>
      <c r="G582" s="113"/>
      <c r="H582" s="113"/>
      <c r="I582" s="122">
        <f t="shared" si="30"/>
        <v>0</v>
      </c>
      <c r="J582" s="125">
        <f>IF(C582="",0,IF(E582="Pacote",VLOOKUP(C582,'Cadastro de insumo'!E:K,7,0)*G582,IF(OR(E582="kg",E582="L"),F582/1000*G582,F582*G582)))</f>
        <v>0</v>
      </c>
    </row>
    <row r="583" spans="2:18" outlineLevel="1" x14ac:dyDescent="0.25">
      <c r="B583" s="122" t="str">
        <f>IF(C583="","",F576)</f>
        <v/>
      </c>
      <c r="C583" s="123"/>
      <c r="D583" s="122" t="str">
        <f>IF(C583="","",IFERROR(INDEX('Cadastro de insumo'!A:K,MATCH('Ficha técnica - Prod processado'!C583,'Cadastro de insumo'!E:E,0),2),""))</f>
        <v/>
      </c>
      <c r="E583" s="122" t="str">
        <f>IFERROR(INDEX('Cadastro de insumo'!$A$203:$K$1048576,MATCH('Ficha técnica - Prod processado'!C583,'Cadastro de insumo'!$E$203:$E$1048576,0),9),"")</f>
        <v/>
      </c>
      <c r="F583" s="124" t="str">
        <f>IFERROR(VLOOKUP(C583,'Cadastro de insumo'!E:K,7,0),"")</f>
        <v/>
      </c>
      <c r="G583" s="113"/>
      <c r="H583" s="113"/>
      <c r="I583" s="122">
        <f t="shared" si="30"/>
        <v>0</v>
      </c>
      <c r="J583" s="125">
        <f>IF(C583="",0,IF(E583="Pacote",VLOOKUP(C583,'Cadastro de insumo'!E:K,7,0)*G583,IF(OR(E583="kg",E583="L"),F583/1000*G583,F583*G583)))</f>
        <v>0</v>
      </c>
    </row>
    <row r="584" spans="2:18" outlineLevel="1" x14ac:dyDescent="0.25">
      <c r="B584" s="122" t="str">
        <f>IF(C584="","",F576)</f>
        <v/>
      </c>
      <c r="C584" s="123"/>
      <c r="D584" s="122" t="str">
        <f>IF(C584="","",IFERROR(INDEX('Cadastro de insumo'!A:K,MATCH('Ficha técnica - Prod processado'!C584,'Cadastro de insumo'!E:E,0),2),""))</f>
        <v/>
      </c>
      <c r="E584" s="122" t="str">
        <f>IFERROR(INDEX('Cadastro de insumo'!$A$203:$K$1048576,MATCH('Ficha técnica - Prod processado'!C584,'Cadastro de insumo'!$E$203:$E$1048576,0),9),"")</f>
        <v/>
      </c>
      <c r="F584" s="124" t="str">
        <f>IFERROR(VLOOKUP(C584,'Cadastro de insumo'!E:K,7,0),"")</f>
        <v/>
      </c>
      <c r="G584" s="113"/>
      <c r="H584" s="113"/>
      <c r="I584" s="122">
        <f t="shared" si="30"/>
        <v>0</v>
      </c>
      <c r="J584" s="125">
        <f>IF(C584="",0,IF(E584="Pacote",VLOOKUP(C584,'Cadastro de insumo'!E:K,7,0)*G584,IF(OR(E584="kg",E584="L"),F584/1000*G584,F584*G584)))</f>
        <v>0</v>
      </c>
    </row>
    <row r="585" spans="2:18" outlineLevel="1" x14ac:dyDescent="0.25">
      <c r="B585" s="122" t="str">
        <f>IF(C585="","",F576)</f>
        <v/>
      </c>
      <c r="C585" s="123"/>
      <c r="D585" s="122" t="str">
        <f>IF(C585="","",IFERROR(INDEX('Cadastro de insumo'!A:K,MATCH('Ficha técnica - Prod processado'!C585,'Cadastro de insumo'!E:E,0),2),""))</f>
        <v/>
      </c>
      <c r="E585" s="122" t="str">
        <f>IFERROR(INDEX('Cadastro de insumo'!$A$203:$K$1048576,MATCH('Ficha técnica - Prod processado'!C585,'Cadastro de insumo'!$E$203:$E$1048576,0),9),"")</f>
        <v/>
      </c>
      <c r="F585" s="124" t="str">
        <f>IFERROR(VLOOKUP(C585,'Cadastro de insumo'!E:K,7,0),"")</f>
        <v/>
      </c>
      <c r="G585" s="113"/>
      <c r="H585" s="113"/>
      <c r="I585" s="122">
        <f t="shared" si="30"/>
        <v>0</v>
      </c>
      <c r="J585" s="125">
        <f>IF(C585="",0,IF(E585="Pacote",VLOOKUP(C585,'Cadastro de insumo'!E:K,7,0)*G585,IF(OR(E585="kg",E585="L"),F585/1000*G585,F585*G585)))</f>
        <v>0</v>
      </c>
    </row>
    <row r="586" spans="2:18" outlineLevel="1" x14ac:dyDescent="0.25">
      <c r="B586" s="122" t="str">
        <f>IF(C586="","",F576)</f>
        <v/>
      </c>
      <c r="C586" s="123"/>
      <c r="D586" s="122" t="str">
        <f>IF(C586="","",IFERROR(INDEX('Cadastro de insumo'!A:K,MATCH('Ficha técnica - Prod processado'!C586,'Cadastro de insumo'!E:E,0),2),""))</f>
        <v/>
      </c>
      <c r="E586" s="122" t="str">
        <f>IFERROR(INDEX('Cadastro de insumo'!$A$203:$K$1048576,MATCH('Ficha técnica - Prod processado'!C586,'Cadastro de insumo'!$E$203:$E$1048576,0),9),"")</f>
        <v/>
      </c>
      <c r="F586" s="124" t="str">
        <f>IFERROR(VLOOKUP(C586,'Cadastro de insumo'!E:K,7,0),"")</f>
        <v/>
      </c>
      <c r="G586" s="113"/>
      <c r="H586" s="113"/>
      <c r="I586" s="122">
        <f t="shared" si="30"/>
        <v>0</v>
      </c>
      <c r="J586" s="125">
        <f>IF(C586="",0,IF(E586="Pacote",VLOOKUP(C586,'Cadastro de insumo'!E:K,7,0)*G586,IF(OR(E586="kg",E586="L"),F586/1000*G586,F586*G586)))</f>
        <v>0</v>
      </c>
    </row>
    <row r="587" spans="2:18" outlineLevel="1" x14ac:dyDescent="0.25">
      <c r="B587" s="122" t="str">
        <f>IF(C587="","",F576)</f>
        <v/>
      </c>
      <c r="C587" s="123"/>
      <c r="D587" s="122" t="str">
        <f>IF(C587="","",IFERROR(INDEX('Cadastro de insumo'!A:K,MATCH('Ficha técnica - Prod processado'!C587,'Cadastro de insumo'!E:E,0),2),""))</f>
        <v/>
      </c>
      <c r="E587" s="122" t="str">
        <f>IFERROR(INDEX('Cadastro de insumo'!$A$203:$K$1048576,MATCH('Ficha técnica - Prod processado'!C587,'Cadastro de insumo'!$E$203:$E$1048576,0),9),"")</f>
        <v/>
      </c>
      <c r="F587" s="124" t="str">
        <f>IFERROR(VLOOKUP(C587,'Cadastro de insumo'!E:K,7,0),"")</f>
        <v/>
      </c>
      <c r="G587" s="113"/>
      <c r="H587" s="113"/>
      <c r="I587" s="122">
        <f t="shared" si="30"/>
        <v>0</v>
      </c>
      <c r="J587" s="125">
        <f>IF(C587="",0,IF(E587="Pacote",VLOOKUP(C587,'Cadastro de insumo'!E:K,7,0)*G587,IF(OR(E587="kg",E587="L"),F587/1000*G587,F587*G587)))</f>
        <v>0</v>
      </c>
    </row>
    <row r="588" spans="2:18" outlineLevel="1" x14ac:dyDescent="0.25">
      <c r="B588" s="122" t="str">
        <f>IF(C588="","",F576)</f>
        <v/>
      </c>
      <c r="C588" s="123"/>
      <c r="D588" s="122" t="str">
        <f>IF(C588="","",IFERROR(INDEX('Cadastro de insumo'!A:K,MATCH('Ficha técnica - Prod processado'!C588,'Cadastro de insumo'!E:E,0),2),""))</f>
        <v/>
      </c>
      <c r="E588" s="122" t="str">
        <f>IFERROR(INDEX('Cadastro de insumo'!$A$203:$K$1048576,MATCH('Ficha técnica - Prod processado'!C588,'Cadastro de insumo'!$E$203:$E$1048576,0),9),"")</f>
        <v/>
      </c>
      <c r="F588" s="124" t="str">
        <f>IFERROR(VLOOKUP(C588,'Cadastro de insumo'!E:K,7,0),"")</f>
        <v/>
      </c>
      <c r="G588" s="113"/>
      <c r="H588" s="113"/>
      <c r="I588" s="122">
        <f t="shared" si="30"/>
        <v>0</v>
      </c>
      <c r="J588" s="125">
        <f>IF(C588="",0,IF(E588="Pacote",VLOOKUP(C588,'Cadastro de insumo'!E:K,7,0)*G588,IF(OR(E588="kg",E588="L"),F588/1000*G588,F588*G588)))</f>
        <v>0</v>
      </c>
    </row>
    <row r="589" spans="2:18" outlineLevel="1" x14ac:dyDescent="0.25">
      <c r="B589" s="122" t="str">
        <f>IF(C589="","",F576)</f>
        <v/>
      </c>
      <c r="C589" s="123"/>
      <c r="D589" s="122" t="str">
        <f>IF(C589="","",IFERROR(INDEX('Cadastro de insumo'!A:K,MATCH('Ficha técnica - Prod processado'!C589,'Cadastro de insumo'!E:E,0),2),""))</f>
        <v/>
      </c>
      <c r="E589" s="122" t="str">
        <f>IFERROR(INDEX('Cadastro de insumo'!$A$203:$K$1048576,MATCH('Ficha técnica - Prod processado'!C589,'Cadastro de insumo'!$E$203:$E$1048576,0),9),"")</f>
        <v/>
      </c>
      <c r="F589" s="124" t="str">
        <f>IFERROR(VLOOKUP(C589,'Cadastro de insumo'!E:K,7,0),"")</f>
        <v/>
      </c>
      <c r="G589" s="113"/>
      <c r="H589" s="113"/>
      <c r="I589" s="122">
        <f t="shared" si="30"/>
        <v>0</v>
      </c>
      <c r="J589" s="125">
        <f>IF(C589="",0,IF(E589="Pacote",VLOOKUP(C589,'Cadastro de insumo'!E:K,7,0)*G589,IF(OR(E589="kg",E589="L"),F589/1000*G589,F589*G589)))</f>
        <v>0</v>
      </c>
    </row>
    <row r="590" spans="2:18" outlineLevel="1" x14ac:dyDescent="0.25">
      <c r="B590" s="122" t="str">
        <f>IF(C590="","",F576)</f>
        <v/>
      </c>
      <c r="C590" s="123"/>
      <c r="D590" s="122" t="str">
        <f>IF(C590="","",IFERROR(INDEX('Cadastro de insumo'!A:K,MATCH('Ficha técnica - Prod processado'!C590,'Cadastro de insumo'!E:E,0),2),""))</f>
        <v/>
      </c>
      <c r="E590" s="122" t="str">
        <f>IFERROR(INDEX('Cadastro de insumo'!$A$203:$K$1048576,MATCH('Ficha técnica - Prod processado'!C590,'Cadastro de insumo'!$E$203:$E$1048576,0),9),"")</f>
        <v/>
      </c>
      <c r="F590" s="124" t="str">
        <f>IFERROR(VLOOKUP(C590,'Cadastro de insumo'!E:K,7,0),"")</f>
        <v/>
      </c>
      <c r="G590" s="113"/>
      <c r="H590" s="113"/>
      <c r="I590" s="122">
        <f t="shared" si="30"/>
        <v>0</v>
      </c>
      <c r="J590" s="125">
        <f>IF(C590="",0,IF(E590="Pacote",VLOOKUP(C590,'Cadastro de insumo'!E:K,7,0)*G590,IF(OR(E590="kg",E590="L"),F590/1000*G590,F590*G590)))</f>
        <v>0</v>
      </c>
    </row>
    <row r="591" spans="2:18" outlineLevel="1" x14ac:dyDescent="0.25">
      <c r="B591" s="122" t="str">
        <f>IF(C591="","",F576)</f>
        <v/>
      </c>
      <c r="C591" s="123"/>
      <c r="D591" s="122" t="str">
        <f>IF(C591="","",IFERROR(INDEX('Cadastro de insumo'!A:K,MATCH('Ficha técnica - Prod processado'!C591,'Cadastro de insumo'!E:E,0),2),""))</f>
        <v/>
      </c>
      <c r="E591" s="122" t="str">
        <f>IFERROR(INDEX('Cadastro de insumo'!$A$203:$K$1048576,MATCH('Ficha técnica - Prod processado'!C591,'Cadastro de insumo'!$E$203:$E$1048576,0),9),"")</f>
        <v/>
      </c>
      <c r="F591" s="124" t="str">
        <f>IFERROR(VLOOKUP(C591,'Cadastro de insumo'!E:K,7,0),"")</f>
        <v/>
      </c>
      <c r="G591" s="113"/>
      <c r="H591" s="113"/>
      <c r="I591" s="122">
        <f t="shared" si="30"/>
        <v>0</v>
      </c>
      <c r="J591" s="125">
        <f>IF(C591="",0,IF(E591="Pacote",VLOOKUP(C591,'Cadastro de insumo'!E:K,7,0)*G591,IF(OR(E591="kg",E591="L"),F591/1000*G591,F591*G591)))</f>
        <v>0</v>
      </c>
    </row>
    <row r="592" spans="2:18" outlineLevel="1" x14ac:dyDescent="0.25">
      <c r="B592" s="122" t="str">
        <f>IF(C592="","",F576)</f>
        <v/>
      </c>
      <c r="C592" s="123"/>
      <c r="D592" s="122" t="str">
        <f>IF(C592="","",IFERROR(INDEX('Cadastro de insumo'!A:K,MATCH('Ficha técnica - Prod processado'!C592,'Cadastro de insumo'!E:E,0),2),""))</f>
        <v/>
      </c>
      <c r="E592" s="122" t="str">
        <f>IFERROR(INDEX('Cadastro de insumo'!$A$203:$K$1048576,MATCH('Ficha técnica - Prod processado'!C592,'Cadastro de insumo'!$E$203:$E$1048576,0),9),"")</f>
        <v/>
      </c>
      <c r="F592" s="124" t="str">
        <f>IFERROR(VLOOKUP(C592,'Cadastro de insumo'!E:K,7,0),"")</f>
        <v/>
      </c>
      <c r="G592" s="113"/>
      <c r="H592" s="113"/>
      <c r="I592" s="122">
        <f t="shared" si="30"/>
        <v>0</v>
      </c>
      <c r="J592" s="125">
        <f>IF(C592="",0,IF(E592="Pacote",VLOOKUP(C592,'Cadastro de insumo'!E:K,7,0)*G592,IF(OR(E592="kg",E592="L"),F592/1000*G592,F592*G592)))</f>
        <v>0</v>
      </c>
    </row>
    <row r="593" spans="1:18" outlineLevel="1" x14ac:dyDescent="0.25">
      <c r="B593" s="122" t="str">
        <f>IF(C593="","",F576)</f>
        <v/>
      </c>
      <c r="C593" s="123"/>
      <c r="D593" s="122" t="str">
        <f>IF(C593="","",IFERROR(INDEX('Cadastro de insumo'!A:K,MATCH('Ficha técnica - Prod processado'!C593,'Cadastro de insumo'!E:E,0),2),""))</f>
        <v/>
      </c>
      <c r="E593" s="122" t="str">
        <f>IFERROR(INDEX('Cadastro de insumo'!$A$203:$K$1048576,MATCH('Ficha técnica - Prod processado'!C593,'Cadastro de insumo'!$E$203:$E$1048576,0),9),"")</f>
        <v/>
      </c>
      <c r="F593" s="124" t="str">
        <f>IFERROR(VLOOKUP(C593,'Cadastro de insumo'!E:K,7,0),"")</f>
        <v/>
      </c>
      <c r="G593" s="113"/>
      <c r="H593" s="113"/>
      <c r="I593" s="122">
        <f>IF(OR(G593="",H593=""),0,G593/H593)</f>
        <v>0</v>
      </c>
      <c r="J593" s="125">
        <f>IF(C593="",0,IF(E593="Pacote",VLOOKUP(C593,'Cadastro de insumo'!E:K,7,0)*G593,IF(OR(E593="kg",E593="L"),F593/1000*G593,F593*G593)))</f>
        <v>0</v>
      </c>
    </row>
    <row r="594" spans="1:18" x14ac:dyDescent="0.25">
      <c r="A594" s="33" t="str">
        <f>"Detalhes: "&amp;F576</f>
        <v xml:space="preserve">Detalhes: </v>
      </c>
      <c r="C594" s="126"/>
    </row>
    <row r="596" spans="1:18" ht="31.5" x14ac:dyDescent="0.25">
      <c r="E596" s="30" t="s">
        <v>21</v>
      </c>
      <c r="F596" s="76" t="s">
        <v>0</v>
      </c>
      <c r="G596" s="76" t="s">
        <v>19</v>
      </c>
      <c r="H596" s="77" t="s">
        <v>20</v>
      </c>
      <c r="I596" s="31" t="s">
        <v>22</v>
      </c>
      <c r="J596" s="31" t="s">
        <v>61</v>
      </c>
      <c r="M596" s="126"/>
    </row>
    <row r="597" spans="1:18" x14ac:dyDescent="0.25">
      <c r="E597" s="112">
        <f>E576+1</f>
        <v>29</v>
      </c>
      <c r="F597" s="113"/>
      <c r="G597" s="113"/>
      <c r="H597" s="114"/>
      <c r="I597" s="115">
        <f>SUM(J600:J614)</f>
        <v>0</v>
      </c>
      <c r="J597" s="116" t="str">
        <f>IF(H597="","",I597/H597)</f>
        <v/>
      </c>
      <c r="M597" s="126"/>
      <c r="R597" s="141"/>
    </row>
    <row r="598" spans="1:18" x14ac:dyDescent="0.25">
      <c r="B598" s="117"/>
      <c r="C598" s="118"/>
      <c r="D598" s="110"/>
      <c r="F598" s="118"/>
      <c r="G598" s="118"/>
      <c r="H598" s="119"/>
      <c r="I598" s="120"/>
      <c r="J598" s="121"/>
      <c r="M598" s="126"/>
      <c r="R598" s="141"/>
    </row>
    <row r="599" spans="1:18" ht="47.25" outlineLevel="1" x14ac:dyDescent="0.25">
      <c r="B599" s="31" t="s">
        <v>0</v>
      </c>
      <c r="C599" s="76" t="s">
        <v>13</v>
      </c>
      <c r="D599" s="31" t="s">
        <v>60</v>
      </c>
      <c r="E599" s="31" t="s">
        <v>14</v>
      </c>
      <c r="F599" s="77" t="s">
        <v>17</v>
      </c>
      <c r="G599" s="77" t="s">
        <v>56</v>
      </c>
      <c r="H599" s="77" t="s">
        <v>38</v>
      </c>
      <c r="I599" s="31" t="s">
        <v>16</v>
      </c>
      <c r="J599" s="30" t="s">
        <v>15</v>
      </c>
      <c r="M599" s="142"/>
    </row>
    <row r="600" spans="1:18" outlineLevel="1" x14ac:dyDescent="0.25">
      <c r="B600" s="122" t="str">
        <f>IF(C600="","",F597)</f>
        <v/>
      </c>
      <c r="C600" s="123"/>
      <c r="D600" s="122" t="str">
        <f>IF(C600="","",IFERROR(INDEX('Cadastro de insumo'!A:K,MATCH('Ficha técnica - Prod processado'!C600,'Cadastro de insumo'!E:E,0),2),""))</f>
        <v/>
      </c>
      <c r="E600" s="122" t="str">
        <f>IFERROR(INDEX('Cadastro de insumo'!$A$203:$K$1048576,MATCH('Ficha técnica - Prod processado'!C600,'Cadastro de insumo'!$E$203:$E$1048576,0),9),"")</f>
        <v/>
      </c>
      <c r="F600" s="124" t="str">
        <f>IFERROR(VLOOKUP(C600,'Cadastro de insumo'!E:K,7,0),"")</f>
        <v/>
      </c>
      <c r="G600" s="113"/>
      <c r="H600" s="113"/>
      <c r="I600" s="122">
        <f t="shared" ref="I600:I613" si="31">IF(OR(G600="",H600=""),0,G600/H600)</f>
        <v>0</v>
      </c>
      <c r="J600" s="125">
        <f>IF(C600="",0,IF(E600="Pacote",VLOOKUP(C600,'Cadastro de insumo'!E:K,7,0)*G600,IF(OR(E600="kg",E600="L"),F600/1000*G600,F600*G600)))</f>
        <v>0</v>
      </c>
    </row>
    <row r="601" spans="1:18" outlineLevel="1" x14ac:dyDescent="0.25">
      <c r="B601" s="122" t="str">
        <f>IF(C601="","",F597)</f>
        <v/>
      </c>
      <c r="C601" s="123"/>
      <c r="D601" s="122" t="str">
        <f>IF(C601="","",IFERROR(INDEX('Cadastro de insumo'!A:K,MATCH('Ficha técnica - Prod processado'!C601,'Cadastro de insumo'!E:E,0),2),""))</f>
        <v/>
      </c>
      <c r="E601" s="122" t="str">
        <f>IFERROR(INDEX('Cadastro de insumo'!$A$203:$K$1048576,MATCH('Ficha técnica - Prod processado'!C601,'Cadastro de insumo'!$E$203:$E$1048576,0),9),"")</f>
        <v/>
      </c>
      <c r="F601" s="124" t="str">
        <f>IFERROR(VLOOKUP(C601,'Cadastro de insumo'!E:K,7,0),"")</f>
        <v/>
      </c>
      <c r="G601" s="113"/>
      <c r="H601" s="113"/>
      <c r="I601" s="122">
        <f t="shared" si="31"/>
        <v>0</v>
      </c>
      <c r="J601" s="125">
        <f>IF(C601="",0,IF(E601="Pacote",VLOOKUP(C601,'Cadastro de insumo'!E:K,7,0)*G601,IF(OR(E601="kg",E601="L"),F601/1000*G601,F601*G601)))</f>
        <v>0</v>
      </c>
    </row>
    <row r="602" spans="1:18" outlineLevel="1" x14ac:dyDescent="0.25">
      <c r="B602" s="122" t="str">
        <f>IF(C602="","",F597)</f>
        <v/>
      </c>
      <c r="C602" s="123"/>
      <c r="D602" s="122" t="str">
        <f>IF(C602="","",IFERROR(INDEX('Cadastro de insumo'!A:K,MATCH('Ficha técnica - Prod processado'!C602,'Cadastro de insumo'!E:E,0),2),""))</f>
        <v/>
      </c>
      <c r="E602" s="122" t="str">
        <f>IFERROR(INDEX('Cadastro de insumo'!$A$203:$K$1048576,MATCH('Ficha técnica - Prod processado'!C602,'Cadastro de insumo'!$E$203:$E$1048576,0),9),"")</f>
        <v/>
      </c>
      <c r="F602" s="124" t="str">
        <f>IFERROR(VLOOKUP(C602,'Cadastro de insumo'!E:K,7,0),"")</f>
        <v/>
      </c>
      <c r="G602" s="113"/>
      <c r="H602" s="113"/>
      <c r="I602" s="122">
        <f t="shared" si="31"/>
        <v>0</v>
      </c>
      <c r="J602" s="125">
        <f>IF(C602="",0,IF(E602="Pacote",VLOOKUP(C602,'Cadastro de insumo'!E:K,7,0)*G602,IF(OR(E602="kg",E602="L"),F602/1000*G602,F602*G602)))</f>
        <v>0</v>
      </c>
    </row>
    <row r="603" spans="1:18" outlineLevel="1" x14ac:dyDescent="0.25">
      <c r="B603" s="122" t="str">
        <f>IF(C603="","",F597)</f>
        <v/>
      </c>
      <c r="C603" s="123"/>
      <c r="D603" s="122" t="str">
        <f>IF(C603="","",IFERROR(INDEX('Cadastro de insumo'!A:K,MATCH('Ficha técnica - Prod processado'!C603,'Cadastro de insumo'!E:E,0),2),""))</f>
        <v/>
      </c>
      <c r="E603" s="122" t="str">
        <f>IFERROR(INDEX('Cadastro de insumo'!$A$203:$K$1048576,MATCH('Ficha técnica - Prod processado'!C603,'Cadastro de insumo'!$E$203:$E$1048576,0),9),"")</f>
        <v/>
      </c>
      <c r="F603" s="124" t="str">
        <f>IFERROR(VLOOKUP(C603,'Cadastro de insumo'!E:K,7,0),"")</f>
        <v/>
      </c>
      <c r="G603" s="113"/>
      <c r="H603" s="113"/>
      <c r="I603" s="122">
        <f t="shared" si="31"/>
        <v>0</v>
      </c>
      <c r="J603" s="125">
        <f>IF(C603="",0,IF(E603="Pacote",VLOOKUP(C603,'Cadastro de insumo'!E:K,7,0)*G603,IF(OR(E603="kg",E603="L"),F603/1000*G603,F603*G603)))</f>
        <v>0</v>
      </c>
    </row>
    <row r="604" spans="1:18" outlineLevel="1" x14ac:dyDescent="0.25">
      <c r="B604" s="122" t="str">
        <f>IF(C604="","",F597)</f>
        <v/>
      </c>
      <c r="C604" s="123"/>
      <c r="D604" s="122" t="str">
        <f>IF(C604="","",IFERROR(INDEX('Cadastro de insumo'!A:K,MATCH('Ficha técnica - Prod processado'!C604,'Cadastro de insumo'!E:E,0),2),""))</f>
        <v/>
      </c>
      <c r="E604" s="122" t="str">
        <f>IFERROR(INDEX('Cadastro de insumo'!$A$203:$K$1048576,MATCH('Ficha técnica - Prod processado'!C604,'Cadastro de insumo'!$E$203:$E$1048576,0),9),"")</f>
        <v/>
      </c>
      <c r="F604" s="124" t="str">
        <f>IFERROR(VLOOKUP(C604,'Cadastro de insumo'!E:K,7,0),"")</f>
        <v/>
      </c>
      <c r="G604" s="113"/>
      <c r="H604" s="113"/>
      <c r="I604" s="122">
        <f t="shared" si="31"/>
        <v>0</v>
      </c>
      <c r="J604" s="125">
        <f>IF(C604="",0,IF(E604="Pacote",VLOOKUP(C604,'Cadastro de insumo'!E:K,7,0)*G604,IF(OR(E604="kg",E604="L"),F604/1000*G604,F604*G604)))</f>
        <v>0</v>
      </c>
    </row>
    <row r="605" spans="1:18" outlineLevel="1" x14ac:dyDescent="0.25">
      <c r="B605" s="122" t="str">
        <f>IF(C605="","",F597)</f>
        <v/>
      </c>
      <c r="C605" s="123"/>
      <c r="D605" s="122" t="str">
        <f>IF(C605="","",IFERROR(INDEX('Cadastro de insumo'!A:K,MATCH('Ficha técnica - Prod processado'!C605,'Cadastro de insumo'!E:E,0),2),""))</f>
        <v/>
      </c>
      <c r="E605" s="122" t="str">
        <f>IFERROR(INDEX('Cadastro de insumo'!$A$203:$K$1048576,MATCH('Ficha técnica - Prod processado'!C605,'Cadastro de insumo'!$E$203:$E$1048576,0),9),"")</f>
        <v/>
      </c>
      <c r="F605" s="124" t="str">
        <f>IFERROR(VLOOKUP(C605,'Cadastro de insumo'!E:K,7,0),"")</f>
        <v/>
      </c>
      <c r="G605" s="113"/>
      <c r="H605" s="113"/>
      <c r="I605" s="122">
        <f t="shared" si="31"/>
        <v>0</v>
      </c>
      <c r="J605" s="125">
        <f>IF(C605="",0,IF(E605="Pacote",VLOOKUP(C605,'Cadastro de insumo'!E:K,7,0)*G605,IF(OR(E605="kg",E605="L"),F605/1000*G605,F605*G605)))</f>
        <v>0</v>
      </c>
    </row>
    <row r="606" spans="1:18" outlineLevel="1" x14ac:dyDescent="0.25">
      <c r="B606" s="122" t="str">
        <f>IF(C606="","",F597)</f>
        <v/>
      </c>
      <c r="C606" s="123"/>
      <c r="D606" s="122" t="str">
        <f>IF(C606="","",IFERROR(INDEX('Cadastro de insumo'!A:K,MATCH('Ficha técnica - Prod processado'!C606,'Cadastro de insumo'!E:E,0),2),""))</f>
        <v/>
      </c>
      <c r="E606" s="122" t="str">
        <f>IFERROR(INDEX('Cadastro de insumo'!$A$203:$K$1048576,MATCH('Ficha técnica - Prod processado'!C606,'Cadastro de insumo'!$E$203:$E$1048576,0),9),"")</f>
        <v/>
      </c>
      <c r="F606" s="124" t="str">
        <f>IFERROR(VLOOKUP(C606,'Cadastro de insumo'!E:K,7,0),"")</f>
        <v/>
      </c>
      <c r="G606" s="113"/>
      <c r="H606" s="113"/>
      <c r="I606" s="122">
        <f t="shared" si="31"/>
        <v>0</v>
      </c>
      <c r="J606" s="125">
        <f>IF(C606="",0,IF(E606="Pacote",VLOOKUP(C606,'Cadastro de insumo'!E:K,7,0)*G606,IF(OR(E606="kg",E606="L"),F606/1000*G606,F606*G606)))</f>
        <v>0</v>
      </c>
    </row>
    <row r="607" spans="1:18" outlineLevel="1" x14ac:dyDescent="0.25">
      <c r="B607" s="122" t="str">
        <f>IF(C607="","",F597)</f>
        <v/>
      </c>
      <c r="C607" s="123"/>
      <c r="D607" s="122" t="str">
        <f>IF(C607="","",IFERROR(INDEX('Cadastro de insumo'!A:K,MATCH('Ficha técnica - Prod processado'!C607,'Cadastro de insumo'!E:E,0),2),""))</f>
        <v/>
      </c>
      <c r="E607" s="122" t="str">
        <f>IFERROR(INDEX('Cadastro de insumo'!$A$203:$K$1048576,MATCH('Ficha técnica - Prod processado'!C607,'Cadastro de insumo'!$E$203:$E$1048576,0),9),"")</f>
        <v/>
      </c>
      <c r="F607" s="124" t="str">
        <f>IFERROR(VLOOKUP(C607,'Cadastro de insumo'!E:K,7,0),"")</f>
        <v/>
      </c>
      <c r="G607" s="113"/>
      <c r="H607" s="113"/>
      <c r="I607" s="122">
        <f t="shared" si="31"/>
        <v>0</v>
      </c>
      <c r="J607" s="125">
        <f>IF(C607="",0,IF(E607="Pacote",VLOOKUP(C607,'Cadastro de insumo'!E:K,7,0)*G607,IF(OR(E607="kg",E607="L"),F607/1000*G607,F607*G607)))</f>
        <v>0</v>
      </c>
    </row>
    <row r="608" spans="1:18" outlineLevel="1" x14ac:dyDescent="0.25">
      <c r="B608" s="122" t="str">
        <f>IF(C608="","",F597)</f>
        <v/>
      </c>
      <c r="C608" s="123"/>
      <c r="D608" s="122" t="str">
        <f>IF(C608="","",IFERROR(INDEX('Cadastro de insumo'!A:K,MATCH('Ficha técnica - Prod processado'!C608,'Cadastro de insumo'!E:E,0),2),""))</f>
        <v/>
      </c>
      <c r="E608" s="122" t="str">
        <f>IFERROR(INDEX('Cadastro de insumo'!$A$203:$K$1048576,MATCH('Ficha técnica - Prod processado'!C608,'Cadastro de insumo'!$E$203:$E$1048576,0),9),"")</f>
        <v/>
      </c>
      <c r="F608" s="124" t="str">
        <f>IFERROR(VLOOKUP(C608,'Cadastro de insumo'!E:K,7,0),"")</f>
        <v/>
      </c>
      <c r="G608" s="113"/>
      <c r="H608" s="113"/>
      <c r="I608" s="122">
        <f t="shared" si="31"/>
        <v>0</v>
      </c>
      <c r="J608" s="125">
        <f>IF(C608="",0,IF(E608="Pacote",VLOOKUP(C608,'Cadastro de insumo'!E:K,7,0)*G608,IF(OR(E608="kg",E608="L"),F608/1000*G608,F608*G608)))</f>
        <v>0</v>
      </c>
    </row>
    <row r="609" spans="1:18" outlineLevel="1" x14ac:dyDescent="0.25">
      <c r="B609" s="122" t="str">
        <f>IF(C609="","",F597)</f>
        <v/>
      </c>
      <c r="C609" s="123"/>
      <c r="D609" s="122" t="str">
        <f>IF(C609="","",IFERROR(INDEX('Cadastro de insumo'!A:K,MATCH('Ficha técnica - Prod processado'!C609,'Cadastro de insumo'!E:E,0),2),""))</f>
        <v/>
      </c>
      <c r="E609" s="122" t="str">
        <f>IFERROR(INDEX('Cadastro de insumo'!$A$203:$K$1048576,MATCH('Ficha técnica - Prod processado'!C609,'Cadastro de insumo'!$E$203:$E$1048576,0),9),"")</f>
        <v/>
      </c>
      <c r="F609" s="124" t="str">
        <f>IFERROR(VLOOKUP(C609,'Cadastro de insumo'!E:K,7,0),"")</f>
        <v/>
      </c>
      <c r="G609" s="113"/>
      <c r="H609" s="113"/>
      <c r="I609" s="122">
        <f t="shared" si="31"/>
        <v>0</v>
      </c>
      <c r="J609" s="125">
        <f>IF(C609="",0,IF(E609="Pacote",VLOOKUP(C609,'Cadastro de insumo'!E:K,7,0)*G609,IF(OR(E609="kg",E609="L"),F609/1000*G609,F609*G609)))</f>
        <v>0</v>
      </c>
    </row>
    <row r="610" spans="1:18" outlineLevel="1" x14ac:dyDescent="0.25">
      <c r="B610" s="122" t="str">
        <f>IF(C610="","",F597)</f>
        <v/>
      </c>
      <c r="C610" s="123"/>
      <c r="D610" s="122" t="str">
        <f>IF(C610="","",IFERROR(INDEX('Cadastro de insumo'!A:K,MATCH('Ficha técnica - Prod processado'!C610,'Cadastro de insumo'!E:E,0),2),""))</f>
        <v/>
      </c>
      <c r="E610" s="122" t="str">
        <f>IFERROR(INDEX('Cadastro de insumo'!$A$203:$K$1048576,MATCH('Ficha técnica - Prod processado'!C610,'Cadastro de insumo'!$E$203:$E$1048576,0),9),"")</f>
        <v/>
      </c>
      <c r="F610" s="124" t="str">
        <f>IFERROR(VLOOKUP(C610,'Cadastro de insumo'!E:K,7,0),"")</f>
        <v/>
      </c>
      <c r="G610" s="113"/>
      <c r="H610" s="113"/>
      <c r="I610" s="122">
        <f t="shared" si="31"/>
        <v>0</v>
      </c>
      <c r="J610" s="125">
        <f>IF(C610="",0,IF(E610="Pacote",VLOOKUP(C610,'Cadastro de insumo'!E:K,7,0)*G610,IF(OR(E610="kg",E610="L"),F610/1000*G610,F610*G610)))</f>
        <v>0</v>
      </c>
    </row>
    <row r="611" spans="1:18" outlineLevel="1" x14ac:dyDescent="0.25">
      <c r="B611" s="122" t="str">
        <f>IF(C611="","",F597)</f>
        <v/>
      </c>
      <c r="C611" s="123"/>
      <c r="D611" s="122" t="str">
        <f>IF(C611="","",IFERROR(INDEX('Cadastro de insumo'!A:K,MATCH('Ficha técnica - Prod processado'!C611,'Cadastro de insumo'!E:E,0),2),""))</f>
        <v/>
      </c>
      <c r="E611" s="122" t="str">
        <f>IFERROR(INDEX('Cadastro de insumo'!$A$203:$K$1048576,MATCH('Ficha técnica - Prod processado'!C611,'Cadastro de insumo'!$E$203:$E$1048576,0),9),"")</f>
        <v/>
      </c>
      <c r="F611" s="124" t="str">
        <f>IFERROR(VLOOKUP(C611,'Cadastro de insumo'!E:K,7,0),"")</f>
        <v/>
      </c>
      <c r="G611" s="113"/>
      <c r="H611" s="113"/>
      <c r="I611" s="122">
        <f t="shared" si="31"/>
        <v>0</v>
      </c>
      <c r="J611" s="125">
        <f>IF(C611="",0,IF(E611="Pacote",VLOOKUP(C611,'Cadastro de insumo'!E:K,7,0)*G611,IF(OR(E611="kg",E611="L"),F611/1000*G611,F611*G611)))</f>
        <v>0</v>
      </c>
    </row>
    <row r="612" spans="1:18" outlineLevel="1" x14ac:dyDescent="0.25">
      <c r="B612" s="122" t="str">
        <f>IF(C612="","",F597)</f>
        <v/>
      </c>
      <c r="C612" s="123"/>
      <c r="D612" s="122" t="str">
        <f>IF(C612="","",IFERROR(INDEX('Cadastro de insumo'!A:K,MATCH('Ficha técnica - Prod processado'!C612,'Cadastro de insumo'!E:E,0),2),""))</f>
        <v/>
      </c>
      <c r="E612" s="122" t="str">
        <f>IFERROR(INDEX('Cadastro de insumo'!$A$203:$K$1048576,MATCH('Ficha técnica - Prod processado'!C612,'Cadastro de insumo'!$E$203:$E$1048576,0),9),"")</f>
        <v/>
      </c>
      <c r="F612" s="124" t="str">
        <f>IFERROR(VLOOKUP(C612,'Cadastro de insumo'!E:K,7,0),"")</f>
        <v/>
      </c>
      <c r="G612" s="113"/>
      <c r="H612" s="113"/>
      <c r="I612" s="122">
        <f t="shared" si="31"/>
        <v>0</v>
      </c>
      <c r="J612" s="125">
        <f>IF(C612="",0,IF(E612="Pacote",VLOOKUP(C612,'Cadastro de insumo'!E:K,7,0)*G612,IF(OR(E612="kg",E612="L"),F612/1000*G612,F612*G612)))</f>
        <v>0</v>
      </c>
    </row>
    <row r="613" spans="1:18" outlineLevel="1" x14ac:dyDescent="0.25">
      <c r="B613" s="122" t="str">
        <f>IF(C613="","",F597)</f>
        <v/>
      </c>
      <c r="C613" s="123"/>
      <c r="D613" s="122" t="str">
        <f>IF(C613="","",IFERROR(INDEX('Cadastro de insumo'!A:K,MATCH('Ficha técnica - Prod processado'!C613,'Cadastro de insumo'!E:E,0),2),""))</f>
        <v/>
      </c>
      <c r="E613" s="122" t="str">
        <f>IFERROR(INDEX('Cadastro de insumo'!$A$203:$K$1048576,MATCH('Ficha técnica - Prod processado'!C613,'Cadastro de insumo'!$E$203:$E$1048576,0),9),"")</f>
        <v/>
      </c>
      <c r="F613" s="124" t="str">
        <f>IFERROR(VLOOKUP(C613,'Cadastro de insumo'!E:K,7,0),"")</f>
        <v/>
      </c>
      <c r="G613" s="113"/>
      <c r="H613" s="113"/>
      <c r="I613" s="122">
        <f t="shared" si="31"/>
        <v>0</v>
      </c>
      <c r="J613" s="125">
        <f>IF(C613="",0,IF(E613="Pacote",VLOOKUP(C613,'Cadastro de insumo'!E:K,7,0)*G613,IF(OR(E613="kg",E613="L"),F613/1000*G613,F613*G613)))</f>
        <v>0</v>
      </c>
    </row>
    <row r="614" spans="1:18" outlineLevel="1" x14ac:dyDescent="0.25">
      <c r="B614" s="122" t="str">
        <f>IF(C614="","",F597)</f>
        <v/>
      </c>
      <c r="C614" s="123"/>
      <c r="D614" s="122" t="str">
        <f>IF(C614="","",IFERROR(INDEX('Cadastro de insumo'!A:K,MATCH('Ficha técnica - Prod processado'!C614,'Cadastro de insumo'!E:E,0),2),""))</f>
        <v/>
      </c>
      <c r="E614" s="122" t="str">
        <f>IFERROR(INDEX('Cadastro de insumo'!$A$203:$K$1048576,MATCH('Ficha técnica - Prod processado'!C614,'Cadastro de insumo'!$E$203:$E$1048576,0),9),"")</f>
        <v/>
      </c>
      <c r="F614" s="124" t="str">
        <f>IFERROR(VLOOKUP(C614,'Cadastro de insumo'!E:K,7,0),"")</f>
        <v/>
      </c>
      <c r="G614" s="113"/>
      <c r="H614" s="113"/>
      <c r="I614" s="122">
        <f>IF(OR(G614="",H614=""),0,G614/H614)</f>
        <v>0</v>
      </c>
      <c r="J614" s="125">
        <f>IF(C614="",0,IF(E614="Pacote",VLOOKUP(C614,'Cadastro de insumo'!E:K,7,0)*G614,IF(OR(E614="kg",E614="L"),F614/1000*G614,F614*G614)))</f>
        <v>0</v>
      </c>
    </row>
    <row r="615" spans="1:18" x14ac:dyDescent="0.25">
      <c r="A615" s="33" t="str">
        <f>"Detalhes: "&amp;F597</f>
        <v xml:space="preserve">Detalhes: </v>
      </c>
      <c r="C615" s="126"/>
    </row>
    <row r="617" spans="1:18" ht="31.5" x14ac:dyDescent="0.25">
      <c r="E617" s="30" t="s">
        <v>21</v>
      </c>
      <c r="F617" s="76" t="s">
        <v>0</v>
      </c>
      <c r="G617" s="76" t="s">
        <v>19</v>
      </c>
      <c r="H617" s="77" t="s">
        <v>20</v>
      </c>
      <c r="I617" s="31" t="s">
        <v>22</v>
      </c>
      <c r="J617" s="31" t="s">
        <v>61</v>
      </c>
      <c r="M617" s="126"/>
    </row>
    <row r="618" spans="1:18" x14ac:dyDescent="0.25">
      <c r="E618" s="112">
        <f>E597+1</f>
        <v>30</v>
      </c>
      <c r="F618" s="113"/>
      <c r="G618" s="113"/>
      <c r="H618" s="114"/>
      <c r="I618" s="115">
        <f>SUM(J621:J635)</f>
        <v>0</v>
      </c>
      <c r="J618" s="116" t="str">
        <f>IF(H618="","",I618/H618)</f>
        <v/>
      </c>
      <c r="M618" s="126"/>
      <c r="R618" s="141"/>
    </row>
    <row r="619" spans="1:18" x14ac:dyDescent="0.25">
      <c r="B619" s="117"/>
      <c r="C619" s="118"/>
      <c r="D619" s="110"/>
      <c r="F619" s="118"/>
      <c r="G619" s="118"/>
      <c r="H619" s="119"/>
      <c r="I619" s="120"/>
      <c r="J619" s="121"/>
      <c r="M619" s="126"/>
      <c r="R619" s="141"/>
    </row>
    <row r="620" spans="1:18" ht="47.25" outlineLevel="1" x14ac:dyDescent="0.25">
      <c r="B620" s="31" t="s">
        <v>0</v>
      </c>
      <c r="C620" s="76" t="s">
        <v>13</v>
      </c>
      <c r="D620" s="31" t="s">
        <v>60</v>
      </c>
      <c r="E620" s="31" t="s">
        <v>14</v>
      </c>
      <c r="F620" s="77" t="s">
        <v>17</v>
      </c>
      <c r="G620" s="77" t="s">
        <v>56</v>
      </c>
      <c r="H620" s="77" t="s">
        <v>38</v>
      </c>
      <c r="I620" s="31" t="s">
        <v>16</v>
      </c>
      <c r="J620" s="30" t="s">
        <v>15</v>
      </c>
      <c r="M620" s="142"/>
    </row>
    <row r="621" spans="1:18" outlineLevel="1" x14ac:dyDescent="0.25">
      <c r="B621" s="122" t="str">
        <f>IF(C621="","",F618)</f>
        <v/>
      </c>
      <c r="C621" s="123"/>
      <c r="D621" s="122" t="str">
        <f>IF(C621="","",IFERROR(INDEX('Cadastro de insumo'!A:K,MATCH('Ficha técnica - Prod processado'!C621,'Cadastro de insumo'!E:E,0),2),""))</f>
        <v/>
      </c>
      <c r="E621" s="122" t="str">
        <f>IFERROR(INDEX('Cadastro de insumo'!$A$203:$K$1048576,MATCH('Ficha técnica - Prod processado'!C621,'Cadastro de insumo'!$E$203:$E$1048576,0),9),"")</f>
        <v/>
      </c>
      <c r="F621" s="124" t="str">
        <f>IFERROR(VLOOKUP(C621,'Cadastro de insumo'!E:K,7,0),"")</f>
        <v/>
      </c>
      <c r="G621" s="113"/>
      <c r="H621" s="113"/>
      <c r="I621" s="122">
        <f t="shared" ref="I621:I634" si="32">IF(OR(G621="",H621=""),0,G621/H621)</f>
        <v>0</v>
      </c>
      <c r="J621" s="125">
        <f>IF(C621="",0,IF(E621="Pacote",VLOOKUP(C621,'Cadastro de insumo'!E:K,7,0)*G621,IF(OR(E621="kg",E621="L"),F621/1000*G621,F621*G621)))</f>
        <v>0</v>
      </c>
    </row>
    <row r="622" spans="1:18" outlineLevel="1" x14ac:dyDescent="0.25">
      <c r="B622" s="122" t="str">
        <f>IF(C622="","",F618)</f>
        <v/>
      </c>
      <c r="C622" s="123"/>
      <c r="D622" s="122" t="str">
        <f>IF(C622="","",IFERROR(INDEX('Cadastro de insumo'!A:K,MATCH('Ficha técnica - Prod processado'!C622,'Cadastro de insumo'!E:E,0),2),""))</f>
        <v/>
      </c>
      <c r="E622" s="122" t="str">
        <f>IFERROR(INDEX('Cadastro de insumo'!$A$203:$K$1048576,MATCH('Ficha técnica - Prod processado'!C622,'Cadastro de insumo'!$E$203:$E$1048576,0),9),"")</f>
        <v/>
      </c>
      <c r="F622" s="124" t="str">
        <f>IFERROR(VLOOKUP(C622,'Cadastro de insumo'!E:K,7,0),"")</f>
        <v/>
      </c>
      <c r="G622" s="113"/>
      <c r="H622" s="113"/>
      <c r="I622" s="122">
        <f t="shared" si="32"/>
        <v>0</v>
      </c>
      <c r="J622" s="125">
        <f>IF(C622="",0,IF(E622="Pacote",VLOOKUP(C622,'Cadastro de insumo'!E:K,7,0)*G622,IF(OR(E622="kg",E622="L"),F622/1000*G622,F622*G622)))</f>
        <v>0</v>
      </c>
    </row>
    <row r="623" spans="1:18" outlineLevel="1" x14ac:dyDescent="0.25">
      <c r="B623" s="122" t="str">
        <f>IF(C623="","",F618)</f>
        <v/>
      </c>
      <c r="C623" s="123"/>
      <c r="D623" s="122" t="str">
        <f>IF(C623="","",IFERROR(INDEX('Cadastro de insumo'!A:K,MATCH('Ficha técnica - Prod processado'!C623,'Cadastro de insumo'!E:E,0),2),""))</f>
        <v/>
      </c>
      <c r="E623" s="122" t="str">
        <f>IFERROR(INDEX('Cadastro de insumo'!$A$203:$K$1048576,MATCH('Ficha técnica - Prod processado'!C623,'Cadastro de insumo'!$E$203:$E$1048576,0),9),"")</f>
        <v/>
      </c>
      <c r="F623" s="124" t="str">
        <f>IFERROR(VLOOKUP(C623,'Cadastro de insumo'!E:K,7,0),"")</f>
        <v/>
      </c>
      <c r="G623" s="113"/>
      <c r="H623" s="113"/>
      <c r="I623" s="122">
        <f t="shared" si="32"/>
        <v>0</v>
      </c>
      <c r="J623" s="125">
        <f>IF(C623="",0,IF(E623="Pacote",VLOOKUP(C623,'Cadastro de insumo'!E:K,7,0)*G623,IF(OR(E623="kg",E623="L"),F623/1000*G623,F623*G623)))</f>
        <v>0</v>
      </c>
    </row>
    <row r="624" spans="1:18" outlineLevel="1" x14ac:dyDescent="0.25">
      <c r="B624" s="122" t="str">
        <f>IF(C624="","",F618)</f>
        <v/>
      </c>
      <c r="C624" s="123"/>
      <c r="D624" s="122" t="str">
        <f>IF(C624="","",IFERROR(INDEX('Cadastro de insumo'!A:K,MATCH('Ficha técnica - Prod processado'!C624,'Cadastro de insumo'!E:E,0),2),""))</f>
        <v/>
      </c>
      <c r="E624" s="122" t="str">
        <f>IFERROR(INDEX('Cadastro de insumo'!$A$203:$K$1048576,MATCH('Ficha técnica - Prod processado'!C624,'Cadastro de insumo'!$E$203:$E$1048576,0),9),"")</f>
        <v/>
      </c>
      <c r="F624" s="124" t="str">
        <f>IFERROR(VLOOKUP(C624,'Cadastro de insumo'!E:K,7,0),"")</f>
        <v/>
      </c>
      <c r="G624" s="113"/>
      <c r="H624" s="113"/>
      <c r="I624" s="122">
        <f t="shared" si="32"/>
        <v>0</v>
      </c>
      <c r="J624" s="125">
        <f>IF(C624="",0,IF(E624="Pacote",VLOOKUP(C624,'Cadastro de insumo'!E:K,7,0)*G624,IF(OR(E624="kg",E624="L"),F624/1000*G624,F624*G624)))</f>
        <v>0</v>
      </c>
    </row>
    <row r="625" spans="1:18" outlineLevel="1" x14ac:dyDescent="0.25">
      <c r="B625" s="122" t="str">
        <f>IF(C625="","",F618)</f>
        <v/>
      </c>
      <c r="C625" s="123"/>
      <c r="D625" s="122" t="str">
        <f>IF(C625="","",IFERROR(INDEX('Cadastro de insumo'!A:K,MATCH('Ficha técnica - Prod processado'!C625,'Cadastro de insumo'!E:E,0),2),""))</f>
        <v/>
      </c>
      <c r="E625" s="122" t="str">
        <f>IFERROR(INDEX('Cadastro de insumo'!$A$203:$K$1048576,MATCH('Ficha técnica - Prod processado'!C625,'Cadastro de insumo'!$E$203:$E$1048576,0),9),"")</f>
        <v/>
      </c>
      <c r="F625" s="124" t="str">
        <f>IFERROR(VLOOKUP(C625,'Cadastro de insumo'!E:K,7,0),"")</f>
        <v/>
      </c>
      <c r="G625" s="113"/>
      <c r="H625" s="113"/>
      <c r="I625" s="122">
        <f t="shared" si="32"/>
        <v>0</v>
      </c>
      <c r="J625" s="125">
        <f>IF(C625="",0,IF(E625="Pacote",VLOOKUP(C625,'Cadastro de insumo'!E:K,7,0)*G625,IF(OR(E625="kg",E625="L"),F625/1000*G625,F625*G625)))</f>
        <v>0</v>
      </c>
    </row>
    <row r="626" spans="1:18" outlineLevel="1" x14ac:dyDescent="0.25">
      <c r="B626" s="122" t="str">
        <f>IF(C626="","",F618)</f>
        <v/>
      </c>
      <c r="C626" s="123"/>
      <c r="D626" s="122" t="str">
        <f>IF(C626="","",IFERROR(INDEX('Cadastro de insumo'!A:K,MATCH('Ficha técnica - Prod processado'!C626,'Cadastro de insumo'!E:E,0),2),""))</f>
        <v/>
      </c>
      <c r="E626" s="122" t="str">
        <f>IFERROR(INDEX('Cadastro de insumo'!$A$203:$K$1048576,MATCH('Ficha técnica - Prod processado'!C626,'Cadastro de insumo'!$E$203:$E$1048576,0),9),"")</f>
        <v/>
      </c>
      <c r="F626" s="124" t="str">
        <f>IFERROR(VLOOKUP(C626,'Cadastro de insumo'!E:K,7,0),"")</f>
        <v/>
      </c>
      <c r="G626" s="113"/>
      <c r="H626" s="113"/>
      <c r="I626" s="122">
        <f t="shared" si="32"/>
        <v>0</v>
      </c>
      <c r="J626" s="125">
        <f>IF(C626="",0,IF(E626="Pacote",VLOOKUP(C626,'Cadastro de insumo'!E:K,7,0)*G626,IF(OR(E626="kg",E626="L"),F626/1000*G626,F626*G626)))</f>
        <v>0</v>
      </c>
    </row>
    <row r="627" spans="1:18" outlineLevel="1" x14ac:dyDescent="0.25">
      <c r="B627" s="122" t="str">
        <f>IF(C627="","",F618)</f>
        <v/>
      </c>
      <c r="C627" s="123"/>
      <c r="D627" s="122" t="str">
        <f>IF(C627="","",IFERROR(INDEX('Cadastro de insumo'!A:K,MATCH('Ficha técnica - Prod processado'!C627,'Cadastro de insumo'!E:E,0),2),""))</f>
        <v/>
      </c>
      <c r="E627" s="122" t="str">
        <f>IFERROR(INDEX('Cadastro de insumo'!$A$203:$K$1048576,MATCH('Ficha técnica - Prod processado'!C627,'Cadastro de insumo'!$E$203:$E$1048576,0),9),"")</f>
        <v/>
      </c>
      <c r="F627" s="124" t="str">
        <f>IFERROR(VLOOKUP(C627,'Cadastro de insumo'!E:K,7,0),"")</f>
        <v/>
      </c>
      <c r="G627" s="113"/>
      <c r="H627" s="113"/>
      <c r="I627" s="122">
        <f t="shared" si="32"/>
        <v>0</v>
      </c>
      <c r="J627" s="125">
        <f>IF(C627="",0,IF(E627="Pacote",VLOOKUP(C627,'Cadastro de insumo'!E:K,7,0)*G627,IF(OR(E627="kg",E627="L"),F627/1000*G627,F627*G627)))</f>
        <v>0</v>
      </c>
    </row>
    <row r="628" spans="1:18" outlineLevel="1" x14ac:dyDescent="0.25">
      <c r="B628" s="122" t="str">
        <f>IF(C628="","",F618)</f>
        <v/>
      </c>
      <c r="C628" s="123"/>
      <c r="D628" s="122" t="str">
        <f>IF(C628="","",IFERROR(INDEX('Cadastro de insumo'!A:K,MATCH('Ficha técnica - Prod processado'!C628,'Cadastro de insumo'!E:E,0),2),""))</f>
        <v/>
      </c>
      <c r="E628" s="122" t="str">
        <f>IFERROR(INDEX('Cadastro de insumo'!$A$203:$K$1048576,MATCH('Ficha técnica - Prod processado'!C628,'Cadastro de insumo'!$E$203:$E$1048576,0),9),"")</f>
        <v/>
      </c>
      <c r="F628" s="124" t="str">
        <f>IFERROR(VLOOKUP(C628,'Cadastro de insumo'!E:K,7,0),"")</f>
        <v/>
      </c>
      <c r="G628" s="113"/>
      <c r="H628" s="113"/>
      <c r="I628" s="122">
        <f t="shared" si="32"/>
        <v>0</v>
      </c>
      <c r="J628" s="125">
        <f>IF(C628="",0,IF(E628="Pacote",VLOOKUP(C628,'Cadastro de insumo'!E:K,7,0)*G628,IF(OR(E628="kg",E628="L"),F628/1000*G628,F628*G628)))</f>
        <v>0</v>
      </c>
    </row>
    <row r="629" spans="1:18" outlineLevel="1" x14ac:dyDescent="0.25">
      <c r="B629" s="122" t="str">
        <f>IF(C629="","",F618)</f>
        <v/>
      </c>
      <c r="C629" s="123"/>
      <c r="D629" s="122" t="str">
        <f>IF(C629="","",IFERROR(INDEX('Cadastro de insumo'!A:K,MATCH('Ficha técnica - Prod processado'!C629,'Cadastro de insumo'!E:E,0),2),""))</f>
        <v/>
      </c>
      <c r="E629" s="122" t="str">
        <f>IFERROR(INDEX('Cadastro de insumo'!$A$203:$K$1048576,MATCH('Ficha técnica - Prod processado'!C629,'Cadastro de insumo'!$E$203:$E$1048576,0),9),"")</f>
        <v/>
      </c>
      <c r="F629" s="124" t="str">
        <f>IFERROR(VLOOKUP(C629,'Cadastro de insumo'!E:K,7,0),"")</f>
        <v/>
      </c>
      <c r="G629" s="113"/>
      <c r="H629" s="113"/>
      <c r="I629" s="122">
        <f t="shared" si="32"/>
        <v>0</v>
      </c>
      <c r="J629" s="125">
        <f>IF(C629="",0,IF(E629="Pacote",VLOOKUP(C629,'Cadastro de insumo'!E:K,7,0)*G629,IF(OR(E629="kg",E629="L"),F629/1000*G629,F629*G629)))</f>
        <v>0</v>
      </c>
    </row>
    <row r="630" spans="1:18" outlineLevel="1" x14ac:dyDescent="0.25">
      <c r="B630" s="122" t="str">
        <f>IF(C630="","",F618)</f>
        <v/>
      </c>
      <c r="C630" s="123"/>
      <c r="D630" s="122" t="str">
        <f>IF(C630="","",IFERROR(INDEX('Cadastro de insumo'!A:K,MATCH('Ficha técnica - Prod processado'!C630,'Cadastro de insumo'!E:E,0),2),""))</f>
        <v/>
      </c>
      <c r="E630" s="122" t="str">
        <f>IFERROR(INDEX('Cadastro de insumo'!$A$203:$K$1048576,MATCH('Ficha técnica - Prod processado'!C630,'Cadastro de insumo'!$E$203:$E$1048576,0),9),"")</f>
        <v/>
      </c>
      <c r="F630" s="124" t="str">
        <f>IFERROR(VLOOKUP(C630,'Cadastro de insumo'!E:K,7,0),"")</f>
        <v/>
      </c>
      <c r="G630" s="113"/>
      <c r="H630" s="113"/>
      <c r="I630" s="122">
        <f t="shared" si="32"/>
        <v>0</v>
      </c>
      <c r="J630" s="125">
        <f>IF(C630="",0,IF(E630="Pacote",VLOOKUP(C630,'Cadastro de insumo'!E:K,7,0)*G630,IF(OR(E630="kg",E630="L"),F630/1000*G630,F630*G630)))</f>
        <v>0</v>
      </c>
    </row>
    <row r="631" spans="1:18" outlineLevel="1" x14ac:dyDescent="0.25">
      <c r="B631" s="122" t="str">
        <f>IF(C631="","",F618)</f>
        <v/>
      </c>
      <c r="C631" s="123"/>
      <c r="D631" s="122" t="str">
        <f>IF(C631="","",IFERROR(INDEX('Cadastro de insumo'!A:K,MATCH('Ficha técnica - Prod processado'!C631,'Cadastro de insumo'!E:E,0),2),""))</f>
        <v/>
      </c>
      <c r="E631" s="122" t="str">
        <f>IFERROR(INDEX('Cadastro de insumo'!$A$203:$K$1048576,MATCH('Ficha técnica - Prod processado'!C631,'Cadastro de insumo'!$E$203:$E$1048576,0),9),"")</f>
        <v/>
      </c>
      <c r="F631" s="124" t="str">
        <f>IFERROR(VLOOKUP(C631,'Cadastro de insumo'!E:K,7,0),"")</f>
        <v/>
      </c>
      <c r="G631" s="113"/>
      <c r="H631" s="113"/>
      <c r="I631" s="122">
        <f t="shared" si="32"/>
        <v>0</v>
      </c>
      <c r="J631" s="125">
        <f>IF(C631="",0,IF(E631="Pacote",VLOOKUP(C631,'Cadastro de insumo'!E:K,7,0)*G631,IF(OR(E631="kg",E631="L"),F631/1000*G631,F631*G631)))</f>
        <v>0</v>
      </c>
    </row>
    <row r="632" spans="1:18" outlineLevel="1" x14ac:dyDescent="0.25">
      <c r="B632" s="122" t="str">
        <f>IF(C632="","",F618)</f>
        <v/>
      </c>
      <c r="C632" s="123"/>
      <c r="D632" s="122" t="str">
        <f>IF(C632="","",IFERROR(INDEX('Cadastro de insumo'!A:K,MATCH('Ficha técnica - Prod processado'!C632,'Cadastro de insumo'!E:E,0),2),""))</f>
        <v/>
      </c>
      <c r="E632" s="122" t="str">
        <f>IFERROR(INDEX('Cadastro de insumo'!$A$203:$K$1048576,MATCH('Ficha técnica - Prod processado'!C632,'Cadastro de insumo'!$E$203:$E$1048576,0),9),"")</f>
        <v/>
      </c>
      <c r="F632" s="124" t="str">
        <f>IFERROR(VLOOKUP(C632,'Cadastro de insumo'!E:K,7,0),"")</f>
        <v/>
      </c>
      <c r="G632" s="113"/>
      <c r="H632" s="113"/>
      <c r="I632" s="122">
        <f t="shared" si="32"/>
        <v>0</v>
      </c>
      <c r="J632" s="125">
        <f>IF(C632="",0,IF(E632="Pacote",VLOOKUP(C632,'Cadastro de insumo'!E:K,7,0)*G632,IF(OR(E632="kg",E632="L"),F632/1000*G632,F632*G632)))</f>
        <v>0</v>
      </c>
    </row>
    <row r="633" spans="1:18" outlineLevel="1" x14ac:dyDescent="0.25">
      <c r="B633" s="122" t="str">
        <f>IF(C633="","",F618)</f>
        <v/>
      </c>
      <c r="C633" s="123"/>
      <c r="D633" s="122" t="str">
        <f>IF(C633="","",IFERROR(INDEX('Cadastro de insumo'!A:K,MATCH('Ficha técnica - Prod processado'!C633,'Cadastro de insumo'!E:E,0),2),""))</f>
        <v/>
      </c>
      <c r="E633" s="122" t="str">
        <f>IFERROR(INDEX('Cadastro de insumo'!$A$203:$K$1048576,MATCH('Ficha técnica - Prod processado'!C633,'Cadastro de insumo'!$E$203:$E$1048576,0),9),"")</f>
        <v/>
      </c>
      <c r="F633" s="124" t="str">
        <f>IFERROR(VLOOKUP(C633,'Cadastro de insumo'!E:K,7,0),"")</f>
        <v/>
      </c>
      <c r="G633" s="113"/>
      <c r="H633" s="113"/>
      <c r="I633" s="122">
        <f t="shared" si="32"/>
        <v>0</v>
      </c>
      <c r="J633" s="125">
        <f>IF(C633="",0,IF(E633="Pacote",VLOOKUP(C633,'Cadastro de insumo'!E:K,7,0)*G633,IF(OR(E633="kg",E633="L"),F633/1000*G633,F633*G633)))</f>
        <v>0</v>
      </c>
    </row>
    <row r="634" spans="1:18" outlineLevel="1" x14ac:dyDescent="0.25">
      <c r="B634" s="122" t="str">
        <f>IF(C634="","",F618)</f>
        <v/>
      </c>
      <c r="C634" s="123"/>
      <c r="D634" s="122" t="str">
        <f>IF(C634="","",IFERROR(INDEX('Cadastro de insumo'!A:K,MATCH('Ficha técnica - Prod processado'!C634,'Cadastro de insumo'!E:E,0),2),""))</f>
        <v/>
      </c>
      <c r="E634" s="122" t="str">
        <f>IFERROR(INDEX('Cadastro de insumo'!$A$203:$K$1048576,MATCH('Ficha técnica - Prod processado'!C634,'Cadastro de insumo'!$E$203:$E$1048576,0),9),"")</f>
        <v/>
      </c>
      <c r="F634" s="124" t="str">
        <f>IFERROR(VLOOKUP(C634,'Cadastro de insumo'!E:K,7,0),"")</f>
        <v/>
      </c>
      <c r="G634" s="113"/>
      <c r="H634" s="113"/>
      <c r="I634" s="122">
        <f t="shared" si="32"/>
        <v>0</v>
      </c>
      <c r="J634" s="125">
        <f>IF(C634="",0,IF(E634="Pacote",VLOOKUP(C634,'Cadastro de insumo'!E:K,7,0)*G634,IF(OR(E634="kg",E634="L"),F634/1000*G634,F634*G634)))</f>
        <v>0</v>
      </c>
    </row>
    <row r="635" spans="1:18" outlineLevel="1" x14ac:dyDescent="0.25">
      <c r="B635" s="122" t="str">
        <f>IF(C635="","",F618)</f>
        <v/>
      </c>
      <c r="C635" s="123"/>
      <c r="D635" s="122" t="str">
        <f>IF(C635="","",IFERROR(INDEX('Cadastro de insumo'!A:K,MATCH('Ficha técnica - Prod processado'!C635,'Cadastro de insumo'!E:E,0),2),""))</f>
        <v/>
      </c>
      <c r="E635" s="122" t="str">
        <f>IFERROR(INDEX('Cadastro de insumo'!$A$203:$K$1048576,MATCH('Ficha técnica - Prod processado'!C635,'Cadastro de insumo'!$E$203:$E$1048576,0),9),"")</f>
        <v/>
      </c>
      <c r="F635" s="124" t="str">
        <f>IFERROR(VLOOKUP(C635,'Cadastro de insumo'!E:K,7,0),"")</f>
        <v/>
      </c>
      <c r="G635" s="113"/>
      <c r="H635" s="113"/>
      <c r="I635" s="122">
        <f>IF(OR(G635="",H635=""),0,G635/H635)</f>
        <v>0</v>
      </c>
      <c r="J635" s="125">
        <f>IF(C635="",0,IF(E635="Pacote",VLOOKUP(C635,'Cadastro de insumo'!E:K,7,0)*G635,IF(OR(E635="kg",E635="L"),F635/1000*G635,F635*G635)))</f>
        <v>0</v>
      </c>
    </row>
    <row r="636" spans="1:18" x14ac:dyDescent="0.25">
      <c r="A636" s="33" t="str">
        <f>"Detalhes: "&amp;F618</f>
        <v xml:space="preserve">Detalhes: </v>
      </c>
      <c r="C636" s="126"/>
    </row>
    <row r="638" spans="1:18" ht="31.5" x14ac:dyDescent="0.25">
      <c r="E638" s="30" t="s">
        <v>21</v>
      </c>
      <c r="F638" s="76" t="s">
        <v>0</v>
      </c>
      <c r="G638" s="76" t="s">
        <v>19</v>
      </c>
      <c r="H638" s="77" t="s">
        <v>20</v>
      </c>
      <c r="I638" s="31" t="s">
        <v>22</v>
      </c>
      <c r="J638" s="31" t="s">
        <v>61</v>
      </c>
      <c r="M638" s="126"/>
    </row>
    <row r="639" spans="1:18" x14ac:dyDescent="0.25">
      <c r="E639" s="112">
        <f>E618+1</f>
        <v>31</v>
      </c>
      <c r="F639" s="113"/>
      <c r="G639" s="113"/>
      <c r="H639" s="114"/>
      <c r="I639" s="115">
        <f>SUM(J642:J656)</f>
        <v>0</v>
      </c>
      <c r="J639" s="116" t="str">
        <f>IF(H639="","",I639/H639)</f>
        <v/>
      </c>
      <c r="M639" s="126"/>
      <c r="R639" s="141"/>
    </row>
    <row r="640" spans="1:18" x14ac:dyDescent="0.25">
      <c r="B640" s="117"/>
      <c r="C640" s="118"/>
      <c r="D640" s="110"/>
      <c r="F640" s="118"/>
      <c r="G640" s="118"/>
      <c r="H640" s="119"/>
      <c r="I640" s="120"/>
      <c r="J640" s="121"/>
      <c r="M640" s="126"/>
      <c r="R640" s="141"/>
    </row>
    <row r="641" spans="2:13" ht="47.25" outlineLevel="1" x14ac:dyDescent="0.25">
      <c r="B641" s="31" t="s">
        <v>0</v>
      </c>
      <c r="C641" s="76" t="s">
        <v>13</v>
      </c>
      <c r="D641" s="31" t="s">
        <v>60</v>
      </c>
      <c r="E641" s="31" t="s">
        <v>14</v>
      </c>
      <c r="F641" s="77" t="s">
        <v>17</v>
      </c>
      <c r="G641" s="77" t="s">
        <v>56</v>
      </c>
      <c r="H641" s="77" t="s">
        <v>38</v>
      </c>
      <c r="I641" s="31" t="s">
        <v>16</v>
      </c>
      <c r="J641" s="30" t="s">
        <v>15</v>
      </c>
      <c r="M641" s="142"/>
    </row>
    <row r="642" spans="2:13" outlineLevel="1" x14ac:dyDescent="0.25">
      <c r="B642" s="122" t="str">
        <f>IF(C642="","",F639)</f>
        <v/>
      </c>
      <c r="C642" s="123"/>
      <c r="D642" s="122" t="str">
        <f>IF(C642="","",IFERROR(INDEX('Cadastro de insumo'!A:K,MATCH('Ficha técnica - Prod processado'!C642,'Cadastro de insumo'!E:E,0),2),""))</f>
        <v/>
      </c>
      <c r="E642" s="122" t="str">
        <f>IFERROR(INDEX('Cadastro de insumo'!$A$203:$K$1048576,MATCH('Ficha técnica - Prod processado'!C642,'Cadastro de insumo'!$E$203:$E$1048576,0),9),"")</f>
        <v/>
      </c>
      <c r="F642" s="124" t="str">
        <f>IFERROR(VLOOKUP(C642,'Cadastro de insumo'!E:K,7,0),"")</f>
        <v/>
      </c>
      <c r="G642" s="113"/>
      <c r="H642" s="113"/>
      <c r="I642" s="122">
        <f t="shared" ref="I642:I655" si="33">IF(OR(G642="",H642=""),0,G642/H642)</f>
        <v>0</v>
      </c>
      <c r="J642" s="125">
        <f>IF(C642="",0,IF(E642="Pacote",VLOOKUP(C642,'Cadastro de insumo'!E:K,7,0)*G642,IF(OR(E642="kg",E642="L"),F642/1000*G642,F642*G642)))</f>
        <v>0</v>
      </c>
    </row>
    <row r="643" spans="2:13" outlineLevel="1" x14ac:dyDescent="0.25">
      <c r="B643" s="122" t="str">
        <f>IF(C643="","",F639)</f>
        <v/>
      </c>
      <c r="C643" s="123"/>
      <c r="D643" s="122" t="str">
        <f>IF(C643="","",IFERROR(INDEX('Cadastro de insumo'!A:K,MATCH('Ficha técnica - Prod processado'!C643,'Cadastro de insumo'!E:E,0),2),""))</f>
        <v/>
      </c>
      <c r="E643" s="122" t="str">
        <f>IFERROR(INDEX('Cadastro de insumo'!$A$203:$K$1048576,MATCH('Ficha técnica - Prod processado'!C643,'Cadastro de insumo'!$E$203:$E$1048576,0),9),"")</f>
        <v/>
      </c>
      <c r="F643" s="124" t="str">
        <f>IFERROR(VLOOKUP(C643,'Cadastro de insumo'!E:K,7,0),"")</f>
        <v/>
      </c>
      <c r="G643" s="113"/>
      <c r="H643" s="113"/>
      <c r="I643" s="122">
        <f t="shared" si="33"/>
        <v>0</v>
      </c>
      <c r="J643" s="125">
        <f>IF(C643="",0,IF(E643="Pacote",VLOOKUP(C643,'Cadastro de insumo'!E:K,7,0)*G643,IF(OR(E643="kg",E643="L"),F643/1000*G643,F643*G643)))</f>
        <v>0</v>
      </c>
    </row>
    <row r="644" spans="2:13" outlineLevel="1" x14ac:dyDescent="0.25">
      <c r="B644" s="122" t="str">
        <f>IF(C644="","",F639)</f>
        <v/>
      </c>
      <c r="C644" s="123"/>
      <c r="D644" s="122" t="str">
        <f>IF(C644="","",IFERROR(INDEX('Cadastro de insumo'!A:K,MATCH('Ficha técnica - Prod processado'!C644,'Cadastro de insumo'!E:E,0),2),""))</f>
        <v/>
      </c>
      <c r="E644" s="122" t="str">
        <f>IFERROR(INDEX('Cadastro de insumo'!$A$203:$K$1048576,MATCH('Ficha técnica - Prod processado'!C644,'Cadastro de insumo'!$E$203:$E$1048576,0),9),"")</f>
        <v/>
      </c>
      <c r="F644" s="124" t="str">
        <f>IFERROR(VLOOKUP(C644,'Cadastro de insumo'!E:K,7,0),"")</f>
        <v/>
      </c>
      <c r="G644" s="113"/>
      <c r="H644" s="113"/>
      <c r="I644" s="122">
        <f t="shared" si="33"/>
        <v>0</v>
      </c>
      <c r="J644" s="125">
        <f>IF(C644="",0,IF(E644="Pacote",VLOOKUP(C644,'Cadastro de insumo'!E:K,7,0)*G644,IF(OR(E644="kg",E644="L"),F644/1000*G644,F644*G644)))</f>
        <v>0</v>
      </c>
    </row>
    <row r="645" spans="2:13" outlineLevel="1" x14ac:dyDescent="0.25">
      <c r="B645" s="122" t="str">
        <f>IF(C645="","",F639)</f>
        <v/>
      </c>
      <c r="C645" s="123"/>
      <c r="D645" s="122" t="str">
        <f>IF(C645="","",IFERROR(INDEX('Cadastro de insumo'!A:K,MATCH('Ficha técnica - Prod processado'!C645,'Cadastro de insumo'!E:E,0),2),""))</f>
        <v/>
      </c>
      <c r="E645" s="122" t="str">
        <f>IFERROR(INDEX('Cadastro de insumo'!$A$203:$K$1048576,MATCH('Ficha técnica - Prod processado'!C645,'Cadastro de insumo'!$E$203:$E$1048576,0),9),"")</f>
        <v/>
      </c>
      <c r="F645" s="124" t="str">
        <f>IFERROR(VLOOKUP(C645,'Cadastro de insumo'!E:K,7,0),"")</f>
        <v/>
      </c>
      <c r="G645" s="113"/>
      <c r="H645" s="113"/>
      <c r="I645" s="122">
        <f t="shared" si="33"/>
        <v>0</v>
      </c>
      <c r="J645" s="125">
        <f>IF(C645="",0,IF(E645="Pacote",VLOOKUP(C645,'Cadastro de insumo'!E:K,7,0)*G645,IF(OR(E645="kg",E645="L"),F645/1000*G645,F645*G645)))</f>
        <v>0</v>
      </c>
    </row>
    <row r="646" spans="2:13" outlineLevel="1" x14ac:dyDescent="0.25">
      <c r="B646" s="122" t="str">
        <f>IF(C646="","",F639)</f>
        <v/>
      </c>
      <c r="C646" s="123"/>
      <c r="D646" s="122" t="str">
        <f>IF(C646="","",IFERROR(INDEX('Cadastro de insumo'!A:K,MATCH('Ficha técnica - Prod processado'!C646,'Cadastro de insumo'!E:E,0),2),""))</f>
        <v/>
      </c>
      <c r="E646" s="122" t="str">
        <f>IFERROR(INDEX('Cadastro de insumo'!$A$203:$K$1048576,MATCH('Ficha técnica - Prod processado'!C646,'Cadastro de insumo'!$E$203:$E$1048576,0),9),"")</f>
        <v/>
      </c>
      <c r="F646" s="124" t="str">
        <f>IFERROR(VLOOKUP(C646,'Cadastro de insumo'!E:K,7,0),"")</f>
        <v/>
      </c>
      <c r="G646" s="113"/>
      <c r="H646" s="113"/>
      <c r="I646" s="122">
        <f t="shared" si="33"/>
        <v>0</v>
      </c>
      <c r="J646" s="125">
        <f>IF(C646="",0,IF(E646="Pacote",VLOOKUP(C646,'Cadastro de insumo'!E:K,7,0)*G646,IF(OR(E646="kg",E646="L"),F646/1000*G646,F646*G646)))</f>
        <v>0</v>
      </c>
    </row>
    <row r="647" spans="2:13" outlineLevel="1" x14ac:dyDescent="0.25">
      <c r="B647" s="122" t="str">
        <f>IF(C647="","",F639)</f>
        <v/>
      </c>
      <c r="C647" s="123"/>
      <c r="D647" s="122" t="str">
        <f>IF(C647="","",IFERROR(INDEX('Cadastro de insumo'!A:K,MATCH('Ficha técnica - Prod processado'!C647,'Cadastro de insumo'!E:E,0),2),""))</f>
        <v/>
      </c>
      <c r="E647" s="122" t="str">
        <f>IFERROR(INDEX('Cadastro de insumo'!$A$203:$K$1048576,MATCH('Ficha técnica - Prod processado'!C647,'Cadastro de insumo'!$E$203:$E$1048576,0),9),"")</f>
        <v/>
      </c>
      <c r="F647" s="124" t="str">
        <f>IFERROR(VLOOKUP(C647,'Cadastro de insumo'!E:K,7,0),"")</f>
        <v/>
      </c>
      <c r="G647" s="113"/>
      <c r="H647" s="113"/>
      <c r="I647" s="122">
        <f t="shared" si="33"/>
        <v>0</v>
      </c>
      <c r="J647" s="125">
        <f>IF(C647="",0,IF(E647="Pacote",VLOOKUP(C647,'Cadastro de insumo'!E:K,7,0)*G647,IF(OR(E647="kg",E647="L"),F647/1000*G647,F647*G647)))</f>
        <v>0</v>
      </c>
    </row>
    <row r="648" spans="2:13" outlineLevel="1" x14ac:dyDescent="0.25">
      <c r="B648" s="122" t="str">
        <f>IF(C648="","",F639)</f>
        <v/>
      </c>
      <c r="C648" s="123"/>
      <c r="D648" s="122" t="str">
        <f>IF(C648="","",IFERROR(INDEX('Cadastro de insumo'!A:K,MATCH('Ficha técnica - Prod processado'!C648,'Cadastro de insumo'!E:E,0),2),""))</f>
        <v/>
      </c>
      <c r="E648" s="122" t="str">
        <f>IFERROR(INDEX('Cadastro de insumo'!$A$203:$K$1048576,MATCH('Ficha técnica - Prod processado'!C648,'Cadastro de insumo'!$E$203:$E$1048576,0),9),"")</f>
        <v/>
      </c>
      <c r="F648" s="124" t="str">
        <f>IFERROR(VLOOKUP(C648,'Cadastro de insumo'!E:K,7,0),"")</f>
        <v/>
      </c>
      <c r="G648" s="113"/>
      <c r="H648" s="113"/>
      <c r="I648" s="122">
        <f t="shared" si="33"/>
        <v>0</v>
      </c>
      <c r="J648" s="125">
        <f>IF(C648="",0,IF(E648="Pacote",VLOOKUP(C648,'Cadastro de insumo'!E:K,7,0)*G648,IF(OR(E648="kg",E648="L"),F648/1000*G648,F648*G648)))</f>
        <v>0</v>
      </c>
    </row>
    <row r="649" spans="2:13" outlineLevel="1" x14ac:dyDescent="0.25">
      <c r="B649" s="122" t="str">
        <f>IF(C649="","",F639)</f>
        <v/>
      </c>
      <c r="C649" s="123"/>
      <c r="D649" s="122" t="str">
        <f>IF(C649="","",IFERROR(INDEX('Cadastro de insumo'!A:K,MATCH('Ficha técnica - Prod processado'!C649,'Cadastro de insumo'!E:E,0),2),""))</f>
        <v/>
      </c>
      <c r="E649" s="122" t="str">
        <f>IFERROR(INDEX('Cadastro de insumo'!$A$203:$K$1048576,MATCH('Ficha técnica - Prod processado'!C649,'Cadastro de insumo'!$E$203:$E$1048576,0),9),"")</f>
        <v/>
      </c>
      <c r="F649" s="124" t="str">
        <f>IFERROR(VLOOKUP(C649,'Cadastro de insumo'!E:K,7,0),"")</f>
        <v/>
      </c>
      <c r="G649" s="113"/>
      <c r="H649" s="113"/>
      <c r="I649" s="122">
        <f t="shared" si="33"/>
        <v>0</v>
      </c>
      <c r="J649" s="125">
        <f>IF(C649="",0,IF(E649="Pacote",VLOOKUP(C649,'Cadastro de insumo'!E:K,7,0)*G649,IF(OR(E649="kg",E649="L"),F649/1000*G649,F649*G649)))</f>
        <v>0</v>
      </c>
    </row>
    <row r="650" spans="2:13" outlineLevel="1" x14ac:dyDescent="0.25">
      <c r="B650" s="122" t="str">
        <f>IF(C650="","",F639)</f>
        <v/>
      </c>
      <c r="C650" s="123"/>
      <c r="D650" s="122" t="str">
        <f>IF(C650="","",IFERROR(INDEX('Cadastro de insumo'!A:K,MATCH('Ficha técnica - Prod processado'!C650,'Cadastro de insumo'!E:E,0),2),""))</f>
        <v/>
      </c>
      <c r="E650" s="122" t="str">
        <f>IFERROR(INDEX('Cadastro de insumo'!$A$203:$K$1048576,MATCH('Ficha técnica - Prod processado'!C650,'Cadastro de insumo'!$E$203:$E$1048576,0),9),"")</f>
        <v/>
      </c>
      <c r="F650" s="124" t="str">
        <f>IFERROR(VLOOKUP(C650,'Cadastro de insumo'!E:K,7,0),"")</f>
        <v/>
      </c>
      <c r="G650" s="113"/>
      <c r="H650" s="113"/>
      <c r="I650" s="122">
        <f t="shared" si="33"/>
        <v>0</v>
      </c>
      <c r="J650" s="125">
        <f>IF(C650="",0,IF(E650="Pacote",VLOOKUP(C650,'Cadastro de insumo'!E:K,7,0)*G650,IF(OR(E650="kg",E650="L"),F650/1000*G650,F650*G650)))</f>
        <v>0</v>
      </c>
    </row>
    <row r="651" spans="2:13" outlineLevel="1" x14ac:dyDescent="0.25">
      <c r="B651" s="122" t="str">
        <f>IF(C651="","",F639)</f>
        <v/>
      </c>
      <c r="C651" s="123"/>
      <c r="D651" s="122" t="str">
        <f>IF(C651="","",IFERROR(INDEX('Cadastro de insumo'!A:K,MATCH('Ficha técnica - Prod processado'!C651,'Cadastro de insumo'!E:E,0),2),""))</f>
        <v/>
      </c>
      <c r="E651" s="122" t="str">
        <f>IFERROR(INDEX('Cadastro de insumo'!$A$203:$K$1048576,MATCH('Ficha técnica - Prod processado'!C651,'Cadastro de insumo'!$E$203:$E$1048576,0),9),"")</f>
        <v/>
      </c>
      <c r="F651" s="124" t="str">
        <f>IFERROR(VLOOKUP(C651,'Cadastro de insumo'!E:K,7,0),"")</f>
        <v/>
      </c>
      <c r="G651" s="113"/>
      <c r="H651" s="113"/>
      <c r="I651" s="122">
        <f t="shared" si="33"/>
        <v>0</v>
      </c>
      <c r="J651" s="125">
        <f>IF(C651="",0,IF(E651="Pacote",VLOOKUP(C651,'Cadastro de insumo'!E:K,7,0)*G651,IF(OR(E651="kg",E651="L"),F651/1000*G651,F651*G651)))</f>
        <v>0</v>
      </c>
    </row>
    <row r="652" spans="2:13" outlineLevel="1" x14ac:dyDescent="0.25">
      <c r="B652" s="122" t="str">
        <f>IF(C652="","",F639)</f>
        <v/>
      </c>
      <c r="C652" s="123"/>
      <c r="D652" s="122" t="str">
        <f>IF(C652="","",IFERROR(INDEX('Cadastro de insumo'!A:K,MATCH('Ficha técnica - Prod processado'!C652,'Cadastro de insumo'!E:E,0),2),""))</f>
        <v/>
      </c>
      <c r="E652" s="122" t="str">
        <f>IFERROR(INDEX('Cadastro de insumo'!$A$203:$K$1048576,MATCH('Ficha técnica - Prod processado'!C652,'Cadastro de insumo'!$E$203:$E$1048576,0),9),"")</f>
        <v/>
      </c>
      <c r="F652" s="124" t="str">
        <f>IFERROR(VLOOKUP(C652,'Cadastro de insumo'!E:K,7,0),"")</f>
        <v/>
      </c>
      <c r="G652" s="113"/>
      <c r="H652" s="113"/>
      <c r="I652" s="122">
        <f t="shared" si="33"/>
        <v>0</v>
      </c>
      <c r="J652" s="125">
        <f>IF(C652="",0,IF(E652="Pacote",VLOOKUP(C652,'Cadastro de insumo'!E:K,7,0)*G652,IF(OR(E652="kg",E652="L"),F652/1000*G652,F652*G652)))</f>
        <v>0</v>
      </c>
    </row>
    <row r="653" spans="2:13" outlineLevel="1" x14ac:dyDescent="0.25">
      <c r="B653" s="122" t="str">
        <f>IF(C653="","",F639)</f>
        <v/>
      </c>
      <c r="C653" s="123"/>
      <c r="D653" s="122" t="str">
        <f>IF(C653="","",IFERROR(INDEX('Cadastro de insumo'!A:K,MATCH('Ficha técnica - Prod processado'!C653,'Cadastro de insumo'!E:E,0),2),""))</f>
        <v/>
      </c>
      <c r="E653" s="122" t="str">
        <f>IFERROR(INDEX('Cadastro de insumo'!$A$203:$K$1048576,MATCH('Ficha técnica - Prod processado'!C653,'Cadastro de insumo'!$E$203:$E$1048576,0),9),"")</f>
        <v/>
      </c>
      <c r="F653" s="124" t="str">
        <f>IFERROR(VLOOKUP(C653,'Cadastro de insumo'!E:K,7,0),"")</f>
        <v/>
      </c>
      <c r="G653" s="113"/>
      <c r="H653" s="113"/>
      <c r="I653" s="122">
        <f t="shared" si="33"/>
        <v>0</v>
      </c>
      <c r="J653" s="125">
        <f>IF(C653="",0,IF(E653="Pacote",VLOOKUP(C653,'Cadastro de insumo'!E:K,7,0)*G653,IF(OR(E653="kg",E653="L"),F653/1000*G653,F653*G653)))</f>
        <v>0</v>
      </c>
    </row>
    <row r="654" spans="2:13" outlineLevel="1" x14ac:dyDescent="0.25">
      <c r="B654" s="122" t="str">
        <f>IF(C654="","",F639)</f>
        <v/>
      </c>
      <c r="C654" s="123"/>
      <c r="D654" s="122" t="str">
        <f>IF(C654="","",IFERROR(INDEX('Cadastro de insumo'!A:K,MATCH('Ficha técnica - Prod processado'!C654,'Cadastro de insumo'!E:E,0),2),""))</f>
        <v/>
      </c>
      <c r="E654" s="122" t="str">
        <f>IFERROR(INDEX('Cadastro de insumo'!$A$203:$K$1048576,MATCH('Ficha técnica - Prod processado'!C654,'Cadastro de insumo'!$E$203:$E$1048576,0),9),"")</f>
        <v/>
      </c>
      <c r="F654" s="124" t="str">
        <f>IFERROR(VLOOKUP(C654,'Cadastro de insumo'!E:K,7,0),"")</f>
        <v/>
      </c>
      <c r="G654" s="113"/>
      <c r="H654" s="113"/>
      <c r="I654" s="122">
        <f t="shared" si="33"/>
        <v>0</v>
      </c>
      <c r="J654" s="125">
        <f>IF(C654="",0,IF(E654="Pacote",VLOOKUP(C654,'Cadastro de insumo'!E:K,7,0)*G654,IF(OR(E654="kg",E654="L"),F654/1000*G654,F654*G654)))</f>
        <v>0</v>
      </c>
    </row>
    <row r="655" spans="2:13" outlineLevel="1" x14ac:dyDescent="0.25">
      <c r="B655" s="122" t="str">
        <f>IF(C655="","",F639)</f>
        <v/>
      </c>
      <c r="C655" s="123"/>
      <c r="D655" s="122" t="str">
        <f>IF(C655="","",IFERROR(INDEX('Cadastro de insumo'!A:K,MATCH('Ficha técnica - Prod processado'!C655,'Cadastro de insumo'!E:E,0),2),""))</f>
        <v/>
      </c>
      <c r="E655" s="122" t="str">
        <f>IFERROR(INDEX('Cadastro de insumo'!$A$203:$K$1048576,MATCH('Ficha técnica - Prod processado'!C655,'Cadastro de insumo'!$E$203:$E$1048576,0),9),"")</f>
        <v/>
      </c>
      <c r="F655" s="124" t="str">
        <f>IFERROR(VLOOKUP(C655,'Cadastro de insumo'!E:K,7,0),"")</f>
        <v/>
      </c>
      <c r="G655" s="113"/>
      <c r="H655" s="113"/>
      <c r="I655" s="122">
        <f t="shared" si="33"/>
        <v>0</v>
      </c>
      <c r="J655" s="125">
        <f>IF(C655="",0,IF(E655="Pacote",VLOOKUP(C655,'Cadastro de insumo'!E:K,7,0)*G655,IF(OR(E655="kg",E655="L"),F655/1000*G655,F655*G655)))</f>
        <v>0</v>
      </c>
    </row>
    <row r="656" spans="2:13" outlineLevel="1" x14ac:dyDescent="0.25">
      <c r="B656" s="122" t="str">
        <f>IF(C656="","",F639)</f>
        <v/>
      </c>
      <c r="C656" s="123"/>
      <c r="D656" s="122" t="str">
        <f>IF(C656="","",IFERROR(INDEX('Cadastro de insumo'!A:K,MATCH('Ficha técnica - Prod processado'!C656,'Cadastro de insumo'!E:E,0),2),""))</f>
        <v/>
      </c>
      <c r="E656" s="122" t="str">
        <f>IFERROR(INDEX('Cadastro de insumo'!$A$203:$K$1048576,MATCH('Ficha técnica - Prod processado'!C656,'Cadastro de insumo'!$E$203:$E$1048576,0),9),"")</f>
        <v/>
      </c>
      <c r="F656" s="124" t="str">
        <f>IFERROR(VLOOKUP(C656,'Cadastro de insumo'!E:K,7,0),"")</f>
        <v/>
      </c>
      <c r="G656" s="113"/>
      <c r="H656" s="113"/>
      <c r="I656" s="122">
        <f>IF(OR(G656="",H656=""),0,G656/H656)</f>
        <v>0</v>
      </c>
      <c r="J656" s="125">
        <f>IF(C656="",0,IF(E656="Pacote",VLOOKUP(C656,'Cadastro de insumo'!E:K,7,0)*G656,IF(OR(E656="kg",E656="L"),F656/1000*G656,F656*G656)))</f>
        <v>0</v>
      </c>
    </row>
    <row r="657" spans="1:18" x14ac:dyDescent="0.25">
      <c r="A657" s="33" t="str">
        <f>"Detalhes: "&amp;F639</f>
        <v xml:space="preserve">Detalhes: </v>
      </c>
      <c r="C657" s="126"/>
    </row>
    <row r="659" spans="1:18" ht="31.5" x14ac:dyDescent="0.25">
      <c r="E659" s="30" t="s">
        <v>21</v>
      </c>
      <c r="F659" s="76" t="s">
        <v>0</v>
      </c>
      <c r="G659" s="76" t="s">
        <v>19</v>
      </c>
      <c r="H659" s="77" t="s">
        <v>20</v>
      </c>
      <c r="I659" s="31" t="s">
        <v>22</v>
      </c>
      <c r="J659" s="31" t="s">
        <v>61</v>
      </c>
      <c r="M659" s="126"/>
    </row>
    <row r="660" spans="1:18" x14ac:dyDescent="0.25">
      <c r="E660" s="112">
        <f>E639+1</f>
        <v>32</v>
      </c>
      <c r="F660" s="113"/>
      <c r="G660" s="113"/>
      <c r="H660" s="114"/>
      <c r="I660" s="115">
        <f>SUM(J663:J677)</f>
        <v>0</v>
      </c>
      <c r="J660" s="116" t="str">
        <f>IF(H660="","",I660/H660)</f>
        <v/>
      </c>
      <c r="M660" s="126"/>
      <c r="R660" s="141"/>
    </row>
    <row r="661" spans="1:18" x14ac:dyDescent="0.25">
      <c r="B661" s="117"/>
      <c r="C661" s="118"/>
      <c r="D661" s="110"/>
      <c r="F661" s="118"/>
      <c r="G661" s="118"/>
      <c r="H661" s="119"/>
      <c r="I661" s="120"/>
      <c r="J661" s="121"/>
      <c r="M661" s="126"/>
      <c r="R661" s="141"/>
    </row>
    <row r="662" spans="1:18" ht="47.25" outlineLevel="1" x14ac:dyDescent="0.25">
      <c r="B662" s="31" t="s">
        <v>0</v>
      </c>
      <c r="C662" s="76" t="s">
        <v>13</v>
      </c>
      <c r="D662" s="31" t="s">
        <v>60</v>
      </c>
      <c r="E662" s="31" t="s">
        <v>14</v>
      </c>
      <c r="F662" s="77" t="s">
        <v>17</v>
      </c>
      <c r="G662" s="77" t="s">
        <v>56</v>
      </c>
      <c r="H662" s="77" t="s">
        <v>38</v>
      </c>
      <c r="I662" s="31" t="s">
        <v>16</v>
      </c>
      <c r="J662" s="30" t="s">
        <v>15</v>
      </c>
      <c r="M662" s="142"/>
    </row>
    <row r="663" spans="1:18" outlineLevel="1" x14ac:dyDescent="0.25">
      <c r="B663" s="122" t="str">
        <f>IF(C663="","",F660)</f>
        <v/>
      </c>
      <c r="C663" s="123"/>
      <c r="D663" s="122" t="str">
        <f>IF(C663="","",IFERROR(INDEX('Cadastro de insumo'!A:K,MATCH('Ficha técnica - Prod processado'!C663,'Cadastro de insumo'!E:E,0),2),""))</f>
        <v/>
      </c>
      <c r="E663" s="122" t="str">
        <f>IFERROR(INDEX('Cadastro de insumo'!$A$203:$K$1048576,MATCH('Ficha técnica - Prod processado'!C663,'Cadastro de insumo'!$E$203:$E$1048576,0),9),"")</f>
        <v/>
      </c>
      <c r="F663" s="124" t="str">
        <f>IFERROR(VLOOKUP(C663,'Cadastro de insumo'!E:K,7,0),"")</f>
        <v/>
      </c>
      <c r="G663" s="113"/>
      <c r="H663" s="113"/>
      <c r="I663" s="122">
        <f t="shared" ref="I663:I676" si="34">IF(OR(G663="",H663=""),0,G663/H663)</f>
        <v>0</v>
      </c>
      <c r="J663" s="125">
        <f>IF(C663="",0,IF(E663="Pacote",VLOOKUP(C663,'Cadastro de insumo'!E:K,7,0)*G663,IF(OR(E663="kg",E663="L"),F663/1000*G663,F663*G663)))</f>
        <v>0</v>
      </c>
    </row>
    <row r="664" spans="1:18" outlineLevel="1" x14ac:dyDescent="0.25">
      <c r="B664" s="122" t="str">
        <f>IF(C664="","",F660)</f>
        <v/>
      </c>
      <c r="C664" s="123"/>
      <c r="D664" s="122" t="str">
        <f>IF(C664="","",IFERROR(INDEX('Cadastro de insumo'!A:K,MATCH('Ficha técnica - Prod processado'!C664,'Cadastro de insumo'!E:E,0),2),""))</f>
        <v/>
      </c>
      <c r="E664" s="122" t="str">
        <f>IFERROR(INDEX('Cadastro de insumo'!$A$203:$K$1048576,MATCH('Ficha técnica - Prod processado'!C664,'Cadastro de insumo'!$E$203:$E$1048576,0),9),"")</f>
        <v/>
      </c>
      <c r="F664" s="124" t="str">
        <f>IFERROR(VLOOKUP(C664,'Cadastro de insumo'!E:K,7,0),"")</f>
        <v/>
      </c>
      <c r="G664" s="113"/>
      <c r="H664" s="113"/>
      <c r="I664" s="122">
        <f t="shared" si="34"/>
        <v>0</v>
      </c>
      <c r="J664" s="125">
        <f>IF(C664="",0,IF(E664="Pacote",VLOOKUP(C664,'Cadastro de insumo'!E:K,7,0)*G664,IF(OR(E664="kg",E664="L"),F664/1000*G664,F664*G664)))</f>
        <v>0</v>
      </c>
    </row>
    <row r="665" spans="1:18" outlineLevel="1" x14ac:dyDescent="0.25">
      <c r="B665" s="122" t="str">
        <f>IF(C665="","",F660)</f>
        <v/>
      </c>
      <c r="C665" s="123"/>
      <c r="D665" s="122" t="str">
        <f>IF(C665="","",IFERROR(INDEX('Cadastro de insumo'!A:K,MATCH('Ficha técnica - Prod processado'!C665,'Cadastro de insumo'!E:E,0),2),""))</f>
        <v/>
      </c>
      <c r="E665" s="122" t="str">
        <f>IFERROR(INDEX('Cadastro de insumo'!$A$203:$K$1048576,MATCH('Ficha técnica - Prod processado'!C665,'Cadastro de insumo'!$E$203:$E$1048576,0),9),"")</f>
        <v/>
      </c>
      <c r="F665" s="124" t="str">
        <f>IFERROR(VLOOKUP(C665,'Cadastro de insumo'!E:K,7,0),"")</f>
        <v/>
      </c>
      <c r="G665" s="113"/>
      <c r="H665" s="113"/>
      <c r="I665" s="122">
        <f t="shared" si="34"/>
        <v>0</v>
      </c>
      <c r="J665" s="125">
        <f>IF(C665="",0,IF(E665="Pacote",VLOOKUP(C665,'Cadastro de insumo'!E:K,7,0)*G665,IF(OR(E665="kg",E665="L"),F665/1000*G665,F665*G665)))</f>
        <v>0</v>
      </c>
    </row>
    <row r="666" spans="1:18" outlineLevel="1" x14ac:dyDescent="0.25">
      <c r="B666" s="122" t="str">
        <f>IF(C666="","",F660)</f>
        <v/>
      </c>
      <c r="C666" s="123"/>
      <c r="D666" s="122" t="str">
        <f>IF(C666="","",IFERROR(INDEX('Cadastro de insumo'!A:K,MATCH('Ficha técnica - Prod processado'!C666,'Cadastro de insumo'!E:E,0),2),""))</f>
        <v/>
      </c>
      <c r="E666" s="122" t="str">
        <f>IFERROR(INDEX('Cadastro de insumo'!$A$203:$K$1048576,MATCH('Ficha técnica - Prod processado'!C666,'Cadastro de insumo'!$E$203:$E$1048576,0),9),"")</f>
        <v/>
      </c>
      <c r="F666" s="124" t="str">
        <f>IFERROR(VLOOKUP(C666,'Cadastro de insumo'!E:K,7,0),"")</f>
        <v/>
      </c>
      <c r="G666" s="113"/>
      <c r="H666" s="113"/>
      <c r="I666" s="122">
        <f t="shared" si="34"/>
        <v>0</v>
      </c>
      <c r="J666" s="125">
        <f>IF(C666="",0,IF(E666="Pacote",VLOOKUP(C666,'Cadastro de insumo'!E:K,7,0)*G666,IF(OR(E666="kg",E666="L"),F666/1000*G666,F666*G666)))</f>
        <v>0</v>
      </c>
    </row>
    <row r="667" spans="1:18" outlineLevel="1" x14ac:dyDescent="0.25">
      <c r="B667" s="122" t="str">
        <f>IF(C667="","",F660)</f>
        <v/>
      </c>
      <c r="C667" s="123"/>
      <c r="D667" s="122" t="str">
        <f>IF(C667="","",IFERROR(INDEX('Cadastro de insumo'!A:K,MATCH('Ficha técnica - Prod processado'!C667,'Cadastro de insumo'!E:E,0),2),""))</f>
        <v/>
      </c>
      <c r="E667" s="122" t="str">
        <f>IFERROR(INDEX('Cadastro de insumo'!$A$203:$K$1048576,MATCH('Ficha técnica - Prod processado'!C667,'Cadastro de insumo'!$E$203:$E$1048576,0),9),"")</f>
        <v/>
      </c>
      <c r="F667" s="124" t="str">
        <f>IFERROR(VLOOKUP(C667,'Cadastro de insumo'!E:K,7,0),"")</f>
        <v/>
      </c>
      <c r="G667" s="113"/>
      <c r="H667" s="113"/>
      <c r="I667" s="122">
        <f t="shared" si="34"/>
        <v>0</v>
      </c>
      <c r="J667" s="125">
        <f>IF(C667="",0,IF(E667="Pacote",VLOOKUP(C667,'Cadastro de insumo'!E:K,7,0)*G667,IF(OR(E667="kg",E667="L"),F667/1000*G667,F667*G667)))</f>
        <v>0</v>
      </c>
    </row>
    <row r="668" spans="1:18" outlineLevel="1" x14ac:dyDescent="0.25">
      <c r="B668" s="122" t="str">
        <f>IF(C668="","",F660)</f>
        <v/>
      </c>
      <c r="C668" s="123"/>
      <c r="D668" s="122" t="str">
        <f>IF(C668="","",IFERROR(INDEX('Cadastro de insumo'!A:K,MATCH('Ficha técnica - Prod processado'!C668,'Cadastro de insumo'!E:E,0),2),""))</f>
        <v/>
      </c>
      <c r="E668" s="122" t="str">
        <f>IFERROR(INDEX('Cadastro de insumo'!$A$203:$K$1048576,MATCH('Ficha técnica - Prod processado'!C668,'Cadastro de insumo'!$E$203:$E$1048576,0),9),"")</f>
        <v/>
      </c>
      <c r="F668" s="124" t="str">
        <f>IFERROR(VLOOKUP(C668,'Cadastro de insumo'!E:K,7,0),"")</f>
        <v/>
      </c>
      <c r="G668" s="113"/>
      <c r="H668" s="113"/>
      <c r="I668" s="122">
        <f t="shared" si="34"/>
        <v>0</v>
      </c>
      <c r="J668" s="125">
        <f>IF(C668="",0,IF(E668="Pacote",VLOOKUP(C668,'Cadastro de insumo'!E:K,7,0)*G668,IF(OR(E668="kg",E668="L"),F668/1000*G668,F668*G668)))</f>
        <v>0</v>
      </c>
    </row>
    <row r="669" spans="1:18" outlineLevel="1" x14ac:dyDescent="0.25">
      <c r="B669" s="122" t="str">
        <f>IF(C669="","",F660)</f>
        <v/>
      </c>
      <c r="C669" s="123"/>
      <c r="D669" s="122" t="str">
        <f>IF(C669="","",IFERROR(INDEX('Cadastro de insumo'!A:K,MATCH('Ficha técnica - Prod processado'!C669,'Cadastro de insumo'!E:E,0),2),""))</f>
        <v/>
      </c>
      <c r="E669" s="122" t="str">
        <f>IFERROR(INDEX('Cadastro de insumo'!$A$203:$K$1048576,MATCH('Ficha técnica - Prod processado'!C669,'Cadastro de insumo'!$E$203:$E$1048576,0),9),"")</f>
        <v/>
      </c>
      <c r="F669" s="124" t="str">
        <f>IFERROR(VLOOKUP(C669,'Cadastro de insumo'!E:K,7,0),"")</f>
        <v/>
      </c>
      <c r="G669" s="113"/>
      <c r="H669" s="113"/>
      <c r="I669" s="122">
        <f t="shared" si="34"/>
        <v>0</v>
      </c>
      <c r="J669" s="125">
        <f>IF(C669="",0,IF(E669="Pacote",VLOOKUP(C669,'Cadastro de insumo'!E:K,7,0)*G669,IF(OR(E669="kg",E669="L"),F669/1000*G669,F669*G669)))</f>
        <v>0</v>
      </c>
    </row>
    <row r="670" spans="1:18" outlineLevel="1" x14ac:dyDescent="0.25">
      <c r="B670" s="122" t="str">
        <f>IF(C670="","",F660)</f>
        <v/>
      </c>
      <c r="C670" s="123"/>
      <c r="D670" s="122" t="str">
        <f>IF(C670="","",IFERROR(INDEX('Cadastro de insumo'!A:K,MATCH('Ficha técnica - Prod processado'!C670,'Cadastro de insumo'!E:E,0),2),""))</f>
        <v/>
      </c>
      <c r="E670" s="122" t="str">
        <f>IFERROR(INDEX('Cadastro de insumo'!$A$203:$K$1048576,MATCH('Ficha técnica - Prod processado'!C670,'Cadastro de insumo'!$E$203:$E$1048576,0),9),"")</f>
        <v/>
      </c>
      <c r="F670" s="124" t="str">
        <f>IFERROR(VLOOKUP(C670,'Cadastro de insumo'!E:K,7,0),"")</f>
        <v/>
      </c>
      <c r="G670" s="113"/>
      <c r="H670" s="113"/>
      <c r="I670" s="122">
        <f t="shared" si="34"/>
        <v>0</v>
      </c>
      <c r="J670" s="125">
        <f>IF(C670="",0,IF(E670="Pacote",VLOOKUP(C670,'Cadastro de insumo'!E:K,7,0)*G670,IF(OR(E670="kg",E670="L"),F670/1000*G670,F670*G670)))</f>
        <v>0</v>
      </c>
    </row>
    <row r="671" spans="1:18" outlineLevel="1" x14ac:dyDescent="0.25">
      <c r="B671" s="122" t="str">
        <f>IF(C671="","",F660)</f>
        <v/>
      </c>
      <c r="C671" s="123"/>
      <c r="D671" s="122" t="str">
        <f>IF(C671="","",IFERROR(INDEX('Cadastro de insumo'!A:K,MATCH('Ficha técnica - Prod processado'!C671,'Cadastro de insumo'!E:E,0),2),""))</f>
        <v/>
      </c>
      <c r="E671" s="122" t="str">
        <f>IFERROR(INDEX('Cadastro de insumo'!$A$203:$K$1048576,MATCH('Ficha técnica - Prod processado'!C671,'Cadastro de insumo'!$E$203:$E$1048576,0),9),"")</f>
        <v/>
      </c>
      <c r="F671" s="124" t="str">
        <f>IFERROR(VLOOKUP(C671,'Cadastro de insumo'!E:K,7,0),"")</f>
        <v/>
      </c>
      <c r="G671" s="113"/>
      <c r="H671" s="113"/>
      <c r="I671" s="122">
        <f t="shared" si="34"/>
        <v>0</v>
      </c>
      <c r="J671" s="125">
        <f>IF(C671="",0,IF(E671="Pacote",VLOOKUP(C671,'Cadastro de insumo'!E:K,7,0)*G671,IF(OR(E671="kg",E671="L"),F671/1000*G671,F671*G671)))</f>
        <v>0</v>
      </c>
    </row>
    <row r="672" spans="1:18" outlineLevel="1" x14ac:dyDescent="0.25">
      <c r="B672" s="122" t="str">
        <f>IF(C672="","",F660)</f>
        <v/>
      </c>
      <c r="C672" s="123"/>
      <c r="D672" s="122" t="str">
        <f>IF(C672="","",IFERROR(INDEX('Cadastro de insumo'!A:K,MATCH('Ficha técnica - Prod processado'!C672,'Cadastro de insumo'!E:E,0),2),""))</f>
        <v/>
      </c>
      <c r="E672" s="122" t="str">
        <f>IFERROR(INDEX('Cadastro de insumo'!$A$203:$K$1048576,MATCH('Ficha técnica - Prod processado'!C672,'Cadastro de insumo'!$E$203:$E$1048576,0),9),"")</f>
        <v/>
      </c>
      <c r="F672" s="124" t="str">
        <f>IFERROR(VLOOKUP(C672,'Cadastro de insumo'!E:K,7,0),"")</f>
        <v/>
      </c>
      <c r="G672" s="113"/>
      <c r="H672" s="113"/>
      <c r="I672" s="122">
        <f t="shared" si="34"/>
        <v>0</v>
      </c>
      <c r="J672" s="125">
        <f>IF(C672="",0,IF(E672="Pacote",VLOOKUP(C672,'Cadastro de insumo'!E:K,7,0)*G672,IF(OR(E672="kg",E672="L"),F672/1000*G672,F672*G672)))</f>
        <v>0</v>
      </c>
    </row>
    <row r="673" spans="1:18" outlineLevel="1" x14ac:dyDescent="0.25">
      <c r="B673" s="122" t="str">
        <f>IF(C673="","",F660)</f>
        <v/>
      </c>
      <c r="C673" s="123"/>
      <c r="D673" s="122" t="str">
        <f>IF(C673="","",IFERROR(INDEX('Cadastro de insumo'!A:K,MATCH('Ficha técnica - Prod processado'!C673,'Cadastro de insumo'!E:E,0),2),""))</f>
        <v/>
      </c>
      <c r="E673" s="122" t="str">
        <f>IFERROR(INDEX('Cadastro de insumo'!$A$203:$K$1048576,MATCH('Ficha técnica - Prod processado'!C673,'Cadastro de insumo'!$E$203:$E$1048576,0),9),"")</f>
        <v/>
      </c>
      <c r="F673" s="124" t="str">
        <f>IFERROR(VLOOKUP(C673,'Cadastro de insumo'!E:K,7,0),"")</f>
        <v/>
      </c>
      <c r="G673" s="113"/>
      <c r="H673" s="113"/>
      <c r="I673" s="122">
        <f t="shared" si="34"/>
        <v>0</v>
      </c>
      <c r="J673" s="125">
        <f>IF(C673="",0,IF(E673="Pacote",VLOOKUP(C673,'Cadastro de insumo'!E:K,7,0)*G673,IF(OR(E673="kg",E673="L"),F673/1000*G673,F673*G673)))</f>
        <v>0</v>
      </c>
    </row>
    <row r="674" spans="1:18" outlineLevel="1" x14ac:dyDescent="0.25">
      <c r="B674" s="122" t="str">
        <f>IF(C674="","",F660)</f>
        <v/>
      </c>
      <c r="C674" s="123"/>
      <c r="D674" s="122" t="str">
        <f>IF(C674="","",IFERROR(INDEX('Cadastro de insumo'!A:K,MATCH('Ficha técnica - Prod processado'!C674,'Cadastro de insumo'!E:E,0),2),""))</f>
        <v/>
      </c>
      <c r="E674" s="122" t="str">
        <f>IFERROR(INDEX('Cadastro de insumo'!$A$203:$K$1048576,MATCH('Ficha técnica - Prod processado'!C674,'Cadastro de insumo'!$E$203:$E$1048576,0),9),"")</f>
        <v/>
      </c>
      <c r="F674" s="124" t="str">
        <f>IFERROR(VLOOKUP(C674,'Cadastro de insumo'!E:K,7,0),"")</f>
        <v/>
      </c>
      <c r="G674" s="113"/>
      <c r="H674" s="113"/>
      <c r="I674" s="122">
        <f t="shared" si="34"/>
        <v>0</v>
      </c>
      <c r="J674" s="125">
        <f>IF(C674="",0,IF(E674="Pacote",VLOOKUP(C674,'Cadastro de insumo'!E:K,7,0)*G674,IF(OR(E674="kg",E674="L"),F674/1000*G674,F674*G674)))</f>
        <v>0</v>
      </c>
    </row>
    <row r="675" spans="1:18" outlineLevel="1" x14ac:dyDescent="0.25">
      <c r="B675" s="122" t="str">
        <f>IF(C675="","",F660)</f>
        <v/>
      </c>
      <c r="C675" s="123"/>
      <c r="D675" s="122" t="str">
        <f>IF(C675="","",IFERROR(INDEX('Cadastro de insumo'!A:K,MATCH('Ficha técnica - Prod processado'!C675,'Cadastro de insumo'!E:E,0),2),""))</f>
        <v/>
      </c>
      <c r="E675" s="122" t="str">
        <f>IFERROR(INDEX('Cadastro de insumo'!$A$203:$K$1048576,MATCH('Ficha técnica - Prod processado'!C675,'Cadastro de insumo'!$E$203:$E$1048576,0),9),"")</f>
        <v/>
      </c>
      <c r="F675" s="124" t="str">
        <f>IFERROR(VLOOKUP(C675,'Cadastro de insumo'!E:K,7,0),"")</f>
        <v/>
      </c>
      <c r="G675" s="113"/>
      <c r="H675" s="113"/>
      <c r="I675" s="122">
        <f t="shared" si="34"/>
        <v>0</v>
      </c>
      <c r="J675" s="125">
        <f>IF(C675="",0,IF(E675="Pacote",VLOOKUP(C675,'Cadastro de insumo'!E:K,7,0)*G675,IF(OR(E675="kg",E675="L"),F675/1000*G675,F675*G675)))</f>
        <v>0</v>
      </c>
    </row>
    <row r="676" spans="1:18" outlineLevel="1" x14ac:dyDescent="0.25">
      <c r="B676" s="122" t="str">
        <f>IF(C676="","",F660)</f>
        <v/>
      </c>
      <c r="C676" s="123"/>
      <c r="D676" s="122" t="str">
        <f>IF(C676="","",IFERROR(INDEX('Cadastro de insumo'!A:K,MATCH('Ficha técnica - Prod processado'!C676,'Cadastro de insumo'!E:E,0),2),""))</f>
        <v/>
      </c>
      <c r="E676" s="122" t="str">
        <f>IFERROR(INDEX('Cadastro de insumo'!$A$203:$K$1048576,MATCH('Ficha técnica - Prod processado'!C676,'Cadastro de insumo'!$E$203:$E$1048576,0),9),"")</f>
        <v/>
      </c>
      <c r="F676" s="124" t="str">
        <f>IFERROR(VLOOKUP(C676,'Cadastro de insumo'!E:K,7,0),"")</f>
        <v/>
      </c>
      <c r="G676" s="113"/>
      <c r="H676" s="113"/>
      <c r="I676" s="122">
        <f t="shared" si="34"/>
        <v>0</v>
      </c>
      <c r="J676" s="125">
        <f>IF(C676="",0,IF(E676="Pacote",VLOOKUP(C676,'Cadastro de insumo'!E:K,7,0)*G676,IF(OR(E676="kg",E676="L"),F676/1000*G676,F676*G676)))</f>
        <v>0</v>
      </c>
    </row>
    <row r="677" spans="1:18" outlineLevel="1" x14ac:dyDescent="0.25">
      <c r="B677" s="122" t="str">
        <f>IF(C677="","",F660)</f>
        <v/>
      </c>
      <c r="C677" s="123"/>
      <c r="D677" s="122" t="str">
        <f>IF(C677="","",IFERROR(INDEX('Cadastro de insumo'!A:K,MATCH('Ficha técnica - Prod processado'!C677,'Cadastro de insumo'!E:E,0),2),""))</f>
        <v/>
      </c>
      <c r="E677" s="122" t="str">
        <f>IFERROR(INDEX('Cadastro de insumo'!$A$203:$K$1048576,MATCH('Ficha técnica - Prod processado'!C677,'Cadastro de insumo'!$E$203:$E$1048576,0),9),"")</f>
        <v/>
      </c>
      <c r="F677" s="124" t="str">
        <f>IFERROR(VLOOKUP(C677,'Cadastro de insumo'!E:K,7,0),"")</f>
        <v/>
      </c>
      <c r="G677" s="113"/>
      <c r="H677" s="113"/>
      <c r="I677" s="122">
        <f>IF(OR(G677="",H677=""),0,G677/H677)</f>
        <v>0</v>
      </c>
      <c r="J677" s="125">
        <f>IF(C677="",0,IF(E677="Pacote",VLOOKUP(C677,'Cadastro de insumo'!E:K,7,0)*G677,IF(OR(E677="kg",E677="L"),F677/1000*G677,F677*G677)))</f>
        <v>0</v>
      </c>
    </row>
    <row r="678" spans="1:18" x14ac:dyDescent="0.25">
      <c r="A678" s="33" t="str">
        <f>"Detalhes: "&amp;F660</f>
        <v xml:space="preserve">Detalhes: </v>
      </c>
      <c r="C678" s="126"/>
    </row>
    <row r="680" spans="1:18" ht="31.5" x14ac:dyDescent="0.25">
      <c r="E680" s="30" t="s">
        <v>21</v>
      </c>
      <c r="F680" s="76" t="s">
        <v>0</v>
      </c>
      <c r="G680" s="76" t="s">
        <v>19</v>
      </c>
      <c r="H680" s="77" t="s">
        <v>20</v>
      </c>
      <c r="I680" s="31" t="s">
        <v>22</v>
      </c>
      <c r="J680" s="31" t="s">
        <v>61</v>
      </c>
      <c r="M680" s="126"/>
    </row>
    <row r="681" spans="1:18" x14ac:dyDescent="0.25">
      <c r="E681" s="112">
        <f>E660+1</f>
        <v>33</v>
      </c>
      <c r="F681" s="113"/>
      <c r="G681" s="113"/>
      <c r="H681" s="114"/>
      <c r="I681" s="115">
        <f>SUM(J684:J698)</f>
        <v>0</v>
      </c>
      <c r="J681" s="116" t="str">
        <f>IF(H681="","",I681/H681)</f>
        <v/>
      </c>
      <c r="M681" s="126"/>
      <c r="R681" s="141"/>
    </row>
    <row r="682" spans="1:18" x14ac:dyDescent="0.25">
      <c r="B682" s="117"/>
      <c r="C682" s="118"/>
      <c r="D682" s="110"/>
      <c r="F682" s="118"/>
      <c r="G682" s="118"/>
      <c r="H682" s="119"/>
      <c r="I682" s="120"/>
      <c r="J682" s="121"/>
      <c r="M682" s="126"/>
      <c r="R682" s="141"/>
    </row>
    <row r="683" spans="1:18" ht="47.25" outlineLevel="1" x14ac:dyDescent="0.25">
      <c r="B683" s="31" t="s">
        <v>0</v>
      </c>
      <c r="C683" s="76" t="s">
        <v>13</v>
      </c>
      <c r="D683" s="31" t="s">
        <v>60</v>
      </c>
      <c r="E683" s="31" t="s">
        <v>14</v>
      </c>
      <c r="F683" s="77" t="s">
        <v>17</v>
      </c>
      <c r="G683" s="77" t="s">
        <v>56</v>
      </c>
      <c r="H683" s="77" t="s">
        <v>38</v>
      </c>
      <c r="I683" s="31" t="s">
        <v>16</v>
      </c>
      <c r="J683" s="30" t="s">
        <v>15</v>
      </c>
      <c r="M683" s="142"/>
    </row>
    <row r="684" spans="1:18" outlineLevel="1" x14ac:dyDescent="0.25">
      <c r="B684" s="122" t="str">
        <f>IF(C684="","",F681)</f>
        <v/>
      </c>
      <c r="C684" s="123"/>
      <c r="D684" s="122" t="str">
        <f>IF(C684="","",IFERROR(INDEX('Cadastro de insumo'!A:K,MATCH('Ficha técnica - Prod processado'!C684,'Cadastro de insumo'!E:E,0),2),""))</f>
        <v/>
      </c>
      <c r="E684" s="122" t="str">
        <f>IFERROR(INDEX('Cadastro de insumo'!$A$203:$K$1048576,MATCH('Ficha técnica - Prod processado'!C684,'Cadastro de insumo'!$E$203:$E$1048576,0),9),"")</f>
        <v/>
      </c>
      <c r="F684" s="124" t="str">
        <f>IFERROR(VLOOKUP(C684,'Cadastro de insumo'!E:K,7,0),"")</f>
        <v/>
      </c>
      <c r="G684" s="113"/>
      <c r="H684" s="113"/>
      <c r="I684" s="122">
        <f t="shared" ref="I684:I697" si="35">IF(OR(G684="",H684=""),0,G684/H684)</f>
        <v>0</v>
      </c>
      <c r="J684" s="125">
        <f>IF(C684="",0,IF(E684="Pacote",VLOOKUP(C684,'Cadastro de insumo'!E:K,7,0)*G684,IF(OR(E684="kg",E684="L"),F684/1000*G684,F684*G684)))</f>
        <v>0</v>
      </c>
    </row>
    <row r="685" spans="1:18" outlineLevel="1" x14ac:dyDescent="0.25">
      <c r="B685" s="122" t="str">
        <f>IF(C685="","",F681)</f>
        <v/>
      </c>
      <c r="C685" s="123"/>
      <c r="D685" s="122" t="str">
        <f>IF(C685="","",IFERROR(INDEX('Cadastro de insumo'!A:K,MATCH('Ficha técnica - Prod processado'!C685,'Cadastro de insumo'!E:E,0),2),""))</f>
        <v/>
      </c>
      <c r="E685" s="122" t="str">
        <f>IFERROR(INDEX('Cadastro de insumo'!$A$203:$K$1048576,MATCH('Ficha técnica - Prod processado'!C685,'Cadastro de insumo'!$E$203:$E$1048576,0),9),"")</f>
        <v/>
      </c>
      <c r="F685" s="124" t="str">
        <f>IFERROR(VLOOKUP(C685,'Cadastro de insumo'!E:K,7,0),"")</f>
        <v/>
      </c>
      <c r="G685" s="113"/>
      <c r="H685" s="113"/>
      <c r="I685" s="122">
        <f t="shared" si="35"/>
        <v>0</v>
      </c>
      <c r="J685" s="125">
        <f>IF(C685="",0,IF(E685="Pacote",VLOOKUP(C685,'Cadastro de insumo'!E:K,7,0)*G685,IF(OR(E685="kg",E685="L"),F685/1000*G685,F685*G685)))</f>
        <v>0</v>
      </c>
    </row>
    <row r="686" spans="1:18" outlineLevel="1" x14ac:dyDescent="0.25">
      <c r="B686" s="122" t="str">
        <f>IF(C686="","",F681)</f>
        <v/>
      </c>
      <c r="C686" s="123"/>
      <c r="D686" s="122" t="str">
        <f>IF(C686="","",IFERROR(INDEX('Cadastro de insumo'!A:K,MATCH('Ficha técnica - Prod processado'!C686,'Cadastro de insumo'!E:E,0),2),""))</f>
        <v/>
      </c>
      <c r="E686" s="122" t="str">
        <f>IFERROR(INDEX('Cadastro de insumo'!$A$203:$K$1048576,MATCH('Ficha técnica - Prod processado'!C686,'Cadastro de insumo'!$E$203:$E$1048576,0),9),"")</f>
        <v/>
      </c>
      <c r="F686" s="124" t="str">
        <f>IFERROR(VLOOKUP(C686,'Cadastro de insumo'!E:K,7,0),"")</f>
        <v/>
      </c>
      <c r="G686" s="113"/>
      <c r="H686" s="113"/>
      <c r="I686" s="122">
        <f t="shared" si="35"/>
        <v>0</v>
      </c>
      <c r="J686" s="125">
        <f>IF(C686="",0,IF(E686="Pacote",VLOOKUP(C686,'Cadastro de insumo'!E:K,7,0)*G686,IF(OR(E686="kg",E686="L"),F686/1000*G686,F686*G686)))</f>
        <v>0</v>
      </c>
    </row>
    <row r="687" spans="1:18" outlineLevel="1" x14ac:dyDescent="0.25">
      <c r="B687" s="122" t="str">
        <f>IF(C687="","",F681)</f>
        <v/>
      </c>
      <c r="C687" s="123"/>
      <c r="D687" s="122" t="str">
        <f>IF(C687="","",IFERROR(INDEX('Cadastro de insumo'!A:K,MATCH('Ficha técnica - Prod processado'!C687,'Cadastro de insumo'!E:E,0),2),""))</f>
        <v/>
      </c>
      <c r="E687" s="122" t="str">
        <f>IFERROR(INDEX('Cadastro de insumo'!$A$203:$K$1048576,MATCH('Ficha técnica - Prod processado'!C687,'Cadastro de insumo'!$E$203:$E$1048576,0),9),"")</f>
        <v/>
      </c>
      <c r="F687" s="124" t="str">
        <f>IFERROR(VLOOKUP(C687,'Cadastro de insumo'!E:K,7,0),"")</f>
        <v/>
      </c>
      <c r="G687" s="113"/>
      <c r="H687" s="113"/>
      <c r="I687" s="122">
        <f t="shared" si="35"/>
        <v>0</v>
      </c>
      <c r="J687" s="125">
        <f>IF(C687="",0,IF(E687="Pacote",VLOOKUP(C687,'Cadastro de insumo'!E:K,7,0)*G687,IF(OR(E687="kg",E687="L"),F687/1000*G687,F687*G687)))</f>
        <v>0</v>
      </c>
    </row>
    <row r="688" spans="1:18" outlineLevel="1" x14ac:dyDescent="0.25">
      <c r="B688" s="122" t="str">
        <f>IF(C688="","",F681)</f>
        <v/>
      </c>
      <c r="C688" s="123"/>
      <c r="D688" s="122" t="str">
        <f>IF(C688="","",IFERROR(INDEX('Cadastro de insumo'!A:K,MATCH('Ficha técnica - Prod processado'!C688,'Cadastro de insumo'!E:E,0),2),""))</f>
        <v/>
      </c>
      <c r="E688" s="122" t="str">
        <f>IFERROR(INDEX('Cadastro de insumo'!$A$203:$K$1048576,MATCH('Ficha técnica - Prod processado'!C688,'Cadastro de insumo'!$E$203:$E$1048576,0),9),"")</f>
        <v/>
      </c>
      <c r="F688" s="124" t="str">
        <f>IFERROR(VLOOKUP(C688,'Cadastro de insumo'!E:K,7,0),"")</f>
        <v/>
      </c>
      <c r="G688" s="113"/>
      <c r="H688" s="113"/>
      <c r="I688" s="122">
        <f t="shared" si="35"/>
        <v>0</v>
      </c>
      <c r="J688" s="125">
        <f>IF(C688="",0,IF(E688="Pacote",VLOOKUP(C688,'Cadastro de insumo'!E:K,7,0)*G688,IF(OR(E688="kg",E688="L"),F688/1000*G688,F688*G688)))</f>
        <v>0</v>
      </c>
    </row>
    <row r="689" spans="1:18" outlineLevel="1" x14ac:dyDescent="0.25">
      <c r="B689" s="122" t="str">
        <f>IF(C689="","",F681)</f>
        <v/>
      </c>
      <c r="C689" s="123"/>
      <c r="D689" s="122" t="str">
        <f>IF(C689="","",IFERROR(INDEX('Cadastro de insumo'!A:K,MATCH('Ficha técnica - Prod processado'!C689,'Cadastro de insumo'!E:E,0),2),""))</f>
        <v/>
      </c>
      <c r="E689" s="122" t="str">
        <f>IFERROR(INDEX('Cadastro de insumo'!$A$203:$K$1048576,MATCH('Ficha técnica - Prod processado'!C689,'Cadastro de insumo'!$E$203:$E$1048576,0),9),"")</f>
        <v/>
      </c>
      <c r="F689" s="124" t="str">
        <f>IFERROR(VLOOKUP(C689,'Cadastro de insumo'!E:K,7,0),"")</f>
        <v/>
      </c>
      <c r="G689" s="113"/>
      <c r="H689" s="113"/>
      <c r="I689" s="122">
        <f t="shared" si="35"/>
        <v>0</v>
      </c>
      <c r="J689" s="125">
        <f>IF(C689="",0,IF(E689="Pacote",VLOOKUP(C689,'Cadastro de insumo'!E:K,7,0)*G689,IF(OR(E689="kg",E689="L"),F689/1000*G689,F689*G689)))</f>
        <v>0</v>
      </c>
    </row>
    <row r="690" spans="1:18" outlineLevel="1" x14ac:dyDescent="0.25">
      <c r="B690" s="122" t="str">
        <f>IF(C690="","",F681)</f>
        <v/>
      </c>
      <c r="C690" s="123"/>
      <c r="D690" s="122" t="str">
        <f>IF(C690="","",IFERROR(INDEX('Cadastro de insumo'!A:K,MATCH('Ficha técnica - Prod processado'!C690,'Cadastro de insumo'!E:E,0),2),""))</f>
        <v/>
      </c>
      <c r="E690" s="122" t="str">
        <f>IFERROR(INDEX('Cadastro de insumo'!$A$203:$K$1048576,MATCH('Ficha técnica - Prod processado'!C690,'Cadastro de insumo'!$E$203:$E$1048576,0),9),"")</f>
        <v/>
      </c>
      <c r="F690" s="124" t="str">
        <f>IFERROR(VLOOKUP(C690,'Cadastro de insumo'!E:K,7,0),"")</f>
        <v/>
      </c>
      <c r="G690" s="113"/>
      <c r="H690" s="113"/>
      <c r="I690" s="122">
        <f t="shared" si="35"/>
        <v>0</v>
      </c>
      <c r="J690" s="125">
        <f>IF(C690="",0,IF(E690="Pacote",VLOOKUP(C690,'Cadastro de insumo'!E:K,7,0)*G690,IF(OR(E690="kg",E690="L"),F690/1000*G690,F690*G690)))</f>
        <v>0</v>
      </c>
    </row>
    <row r="691" spans="1:18" outlineLevel="1" x14ac:dyDescent="0.25">
      <c r="B691" s="122" t="str">
        <f>IF(C691="","",F681)</f>
        <v/>
      </c>
      <c r="C691" s="123"/>
      <c r="D691" s="122" t="str">
        <f>IF(C691="","",IFERROR(INDEX('Cadastro de insumo'!A:K,MATCH('Ficha técnica - Prod processado'!C691,'Cadastro de insumo'!E:E,0),2),""))</f>
        <v/>
      </c>
      <c r="E691" s="122" t="str">
        <f>IFERROR(INDEX('Cadastro de insumo'!$A$203:$K$1048576,MATCH('Ficha técnica - Prod processado'!C691,'Cadastro de insumo'!$E$203:$E$1048576,0),9),"")</f>
        <v/>
      </c>
      <c r="F691" s="124" t="str">
        <f>IFERROR(VLOOKUP(C691,'Cadastro de insumo'!E:K,7,0),"")</f>
        <v/>
      </c>
      <c r="G691" s="113"/>
      <c r="H691" s="113"/>
      <c r="I691" s="122">
        <f t="shared" si="35"/>
        <v>0</v>
      </c>
      <c r="J691" s="125">
        <f>IF(C691="",0,IF(E691="Pacote",VLOOKUP(C691,'Cadastro de insumo'!E:K,7,0)*G691,IF(OR(E691="kg",E691="L"),F691/1000*G691,F691*G691)))</f>
        <v>0</v>
      </c>
    </row>
    <row r="692" spans="1:18" outlineLevel="1" x14ac:dyDescent="0.25">
      <c r="B692" s="122" t="str">
        <f>IF(C692="","",F681)</f>
        <v/>
      </c>
      <c r="C692" s="123"/>
      <c r="D692" s="122" t="str">
        <f>IF(C692="","",IFERROR(INDEX('Cadastro de insumo'!A:K,MATCH('Ficha técnica - Prod processado'!C692,'Cadastro de insumo'!E:E,0),2),""))</f>
        <v/>
      </c>
      <c r="E692" s="122" t="str">
        <f>IFERROR(INDEX('Cadastro de insumo'!$A$203:$K$1048576,MATCH('Ficha técnica - Prod processado'!C692,'Cadastro de insumo'!$E$203:$E$1048576,0),9),"")</f>
        <v/>
      </c>
      <c r="F692" s="124" t="str">
        <f>IFERROR(VLOOKUP(C692,'Cadastro de insumo'!E:K,7,0),"")</f>
        <v/>
      </c>
      <c r="G692" s="113"/>
      <c r="H692" s="113"/>
      <c r="I692" s="122">
        <f t="shared" si="35"/>
        <v>0</v>
      </c>
      <c r="J692" s="125">
        <f>IF(C692="",0,IF(E692="Pacote",VLOOKUP(C692,'Cadastro de insumo'!E:K,7,0)*G692,IF(OR(E692="kg",E692="L"),F692/1000*G692,F692*G692)))</f>
        <v>0</v>
      </c>
    </row>
    <row r="693" spans="1:18" outlineLevel="1" x14ac:dyDescent="0.25">
      <c r="B693" s="122" t="str">
        <f>IF(C693="","",F681)</f>
        <v/>
      </c>
      <c r="C693" s="123"/>
      <c r="D693" s="122" t="str">
        <f>IF(C693="","",IFERROR(INDEX('Cadastro de insumo'!A:K,MATCH('Ficha técnica - Prod processado'!C693,'Cadastro de insumo'!E:E,0),2),""))</f>
        <v/>
      </c>
      <c r="E693" s="122" t="str">
        <f>IFERROR(INDEX('Cadastro de insumo'!$A$203:$K$1048576,MATCH('Ficha técnica - Prod processado'!C693,'Cadastro de insumo'!$E$203:$E$1048576,0),9),"")</f>
        <v/>
      </c>
      <c r="F693" s="124" t="str">
        <f>IFERROR(VLOOKUP(C693,'Cadastro de insumo'!E:K,7,0),"")</f>
        <v/>
      </c>
      <c r="G693" s="113"/>
      <c r="H693" s="113"/>
      <c r="I693" s="122">
        <f t="shared" si="35"/>
        <v>0</v>
      </c>
      <c r="J693" s="125">
        <f>IF(C693="",0,IF(E693="Pacote",VLOOKUP(C693,'Cadastro de insumo'!E:K,7,0)*G693,IF(OR(E693="kg",E693="L"),F693/1000*G693,F693*G693)))</f>
        <v>0</v>
      </c>
    </row>
    <row r="694" spans="1:18" outlineLevel="1" x14ac:dyDescent="0.25">
      <c r="B694" s="122" t="str">
        <f>IF(C694="","",F681)</f>
        <v/>
      </c>
      <c r="C694" s="123"/>
      <c r="D694" s="122" t="str">
        <f>IF(C694="","",IFERROR(INDEX('Cadastro de insumo'!A:K,MATCH('Ficha técnica - Prod processado'!C694,'Cadastro de insumo'!E:E,0),2),""))</f>
        <v/>
      </c>
      <c r="E694" s="122" t="str">
        <f>IFERROR(INDEX('Cadastro de insumo'!$A$203:$K$1048576,MATCH('Ficha técnica - Prod processado'!C694,'Cadastro de insumo'!$E$203:$E$1048576,0),9),"")</f>
        <v/>
      </c>
      <c r="F694" s="124" t="str">
        <f>IFERROR(VLOOKUP(C694,'Cadastro de insumo'!E:K,7,0),"")</f>
        <v/>
      </c>
      <c r="G694" s="113"/>
      <c r="H694" s="113"/>
      <c r="I694" s="122">
        <f t="shared" si="35"/>
        <v>0</v>
      </c>
      <c r="J694" s="125">
        <f>IF(C694="",0,IF(E694="Pacote",VLOOKUP(C694,'Cadastro de insumo'!E:K,7,0)*G694,IF(OR(E694="kg",E694="L"),F694/1000*G694,F694*G694)))</f>
        <v>0</v>
      </c>
    </row>
    <row r="695" spans="1:18" outlineLevel="1" x14ac:dyDescent="0.25">
      <c r="B695" s="122" t="str">
        <f>IF(C695="","",F681)</f>
        <v/>
      </c>
      <c r="C695" s="123"/>
      <c r="D695" s="122" t="str">
        <f>IF(C695="","",IFERROR(INDEX('Cadastro de insumo'!A:K,MATCH('Ficha técnica - Prod processado'!C695,'Cadastro de insumo'!E:E,0),2),""))</f>
        <v/>
      </c>
      <c r="E695" s="122" t="str">
        <f>IFERROR(INDEX('Cadastro de insumo'!$A$203:$K$1048576,MATCH('Ficha técnica - Prod processado'!C695,'Cadastro de insumo'!$E$203:$E$1048576,0),9),"")</f>
        <v/>
      </c>
      <c r="F695" s="124" t="str">
        <f>IFERROR(VLOOKUP(C695,'Cadastro de insumo'!E:K,7,0),"")</f>
        <v/>
      </c>
      <c r="G695" s="113"/>
      <c r="H695" s="113"/>
      <c r="I695" s="122">
        <f t="shared" si="35"/>
        <v>0</v>
      </c>
      <c r="J695" s="125">
        <f>IF(C695="",0,IF(E695="Pacote",VLOOKUP(C695,'Cadastro de insumo'!E:K,7,0)*G695,IF(OR(E695="kg",E695="L"),F695/1000*G695,F695*G695)))</f>
        <v>0</v>
      </c>
    </row>
    <row r="696" spans="1:18" outlineLevel="1" x14ac:dyDescent="0.25">
      <c r="B696" s="122" t="str">
        <f>IF(C696="","",F681)</f>
        <v/>
      </c>
      <c r="C696" s="123"/>
      <c r="D696" s="122" t="str">
        <f>IF(C696="","",IFERROR(INDEX('Cadastro de insumo'!A:K,MATCH('Ficha técnica - Prod processado'!C696,'Cadastro de insumo'!E:E,0),2),""))</f>
        <v/>
      </c>
      <c r="E696" s="122" t="str">
        <f>IFERROR(INDEX('Cadastro de insumo'!$A$203:$K$1048576,MATCH('Ficha técnica - Prod processado'!C696,'Cadastro de insumo'!$E$203:$E$1048576,0),9),"")</f>
        <v/>
      </c>
      <c r="F696" s="124" t="str">
        <f>IFERROR(VLOOKUP(C696,'Cadastro de insumo'!E:K,7,0),"")</f>
        <v/>
      </c>
      <c r="G696" s="113"/>
      <c r="H696" s="113"/>
      <c r="I696" s="122">
        <f t="shared" si="35"/>
        <v>0</v>
      </c>
      <c r="J696" s="125">
        <f>IF(C696="",0,IF(E696="Pacote",VLOOKUP(C696,'Cadastro de insumo'!E:K,7,0)*G696,IF(OR(E696="kg",E696="L"),F696/1000*G696,F696*G696)))</f>
        <v>0</v>
      </c>
    </row>
    <row r="697" spans="1:18" outlineLevel="1" x14ac:dyDescent="0.25">
      <c r="B697" s="122" t="str">
        <f>IF(C697="","",F681)</f>
        <v/>
      </c>
      <c r="C697" s="123"/>
      <c r="D697" s="122" t="str">
        <f>IF(C697="","",IFERROR(INDEX('Cadastro de insumo'!A:K,MATCH('Ficha técnica - Prod processado'!C697,'Cadastro de insumo'!E:E,0),2),""))</f>
        <v/>
      </c>
      <c r="E697" s="122" t="str">
        <f>IFERROR(INDEX('Cadastro de insumo'!$A$203:$K$1048576,MATCH('Ficha técnica - Prod processado'!C697,'Cadastro de insumo'!$E$203:$E$1048576,0),9),"")</f>
        <v/>
      </c>
      <c r="F697" s="124" t="str">
        <f>IFERROR(VLOOKUP(C697,'Cadastro de insumo'!E:K,7,0),"")</f>
        <v/>
      </c>
      <c r="G697" s="113"/>
      <c r="H697" s="113"/>
      <c r="I697" s="122">
        <f t="shared" si="35"/>
        <v>0</v>
      </c>
      <c r="J697" s="125">
        <f>IF(C697="",0,IF(E697="Pacote",VLOOKUP(C697,'Cadastro de insumo'!E:K,7,0)*G697,IF(OR(E697="kg",E697="L"),F697/1000*G697,F697*G697)))</f>
        <v>0</v>
      </c>
    </row>
    <row r="698" spans="1:18" outlineLevel="1" x14ac:dyDescent="0.25">
      <c r="B698" s="122" t="str">
        <f>IF(C698="","",F681)</f>
        <v/>
      </c>
      <c r="C698" s="123"/>
      <c r="D698" s="122" t="str">
        <f>IF(C698="","",IFERROR(INDEX('Cadastro de insumo'!A:K,MATCH('Ficha técnica - Prod processado'!C698,'Cadastro de insumo'!E:E,0),2),""))</f>
        <v/>
      </c>
      <c r="E698" s="122" t="str">
        <f>IFERROR(INDEX('Cadastro de insumo'!$A$203:$K$1048576,MATCH('Ficha técnica - Prod processado'!C698,'Cadastro de insumo'!$E$203:$E$1048576,0),9),"")</f>
        <v/>
      </c>
      <c r="F698" s="124" t="str">
        <f>IFERROR(VLOOKUP(C698,'Cadastro de insumo'!E:K,7,0),"")</f>
        <v/>
      </c>
      <c r="G698" s="113"/>
      <c r="H698" s="113"/>
      <c r="I698" s="122">
        <f>IF(OR(G698="",H698=""),0,G698/H698)</f>
        <v>0</v>
      </c>
      <c r="J698" s="125">
        <f>IF(C698="",0,IF(E698="Pacote",VLOOKUP(C698,'Cadastro de insumo'!E:K,7,0)*G698,IF(OR(E698="kg",E698="L"),F698/1000*G698,F698*G698)))</f>
        <v>0</v>
      </c>
    </row>
    <row r="699" spans="1:18" x14ac:dyDescent="0.25">
      <c r="A699" s="33" t="str">
        <f>"Detalhes: "&amp;F681</f>
        <v xml:space="preserve">Detalhes: </v>
      </c>
      <c r="C699" s="126"/>
    </row>
    <row r="701" spans="1:18" ht="31.5" x14ac:dyDescent="0.25">
      <c r="E701" s="30" t="s">
        <v>21</v>
      </c>
      <c r="F701" s="76" t="s">
        <v>0</v>
      </c>
      <c r="G701" s="76" t="s">
        <v>19</v>
      </c>
      <c r="H701" s="77" t="s">
        <v>20</v>
      </c>
      <c r="I701" s="31" t="s">
        <v>22</v>
      </c>
      <c r="J701" s="31" t="s">
        <v>61</v>
      </c>
      <c r="M701" s="126"/>
    </row>
    <row r="702" spans="1:18" x14ac:dyDescent="0.25">
      <c r="E702" s="112">
        <f>E681+1</f>
        <v>34</v>
      </c>
      <c r="F702" s="113"/>
      <c r="G702" s="113"/>
      <c r="H702" s="114"/>
      <c r="I702" s="115">
        <f>SUM(J705:J719)</f>
        <v>0</v>
      </c>
      <c r="J702" s="116" t="str">
        <f>IF(H702="","",I702/H702)</f>
        <v/>
      </c>
      <c r="M702" s="126"/>
      <c r="R702" s="141"/>
    </row>
    <row r="703" spans="1:18" x14ac:dyDescent="0.25">
      <c r="B703" s="117"/>
      <c r="C703" s="118"/>
      <c r="D703" s="110"/>
      <c r="F703" s="118"/>
      <c r="G703" s="118"/>
      <c r="H703" s="119"/>
      <c r="I703" s="120"/>
      <c r="J703" s="121"/>
      <c r="M703" s="126"/>
      <c r="R703" s="141"/>
    </row>
    <row r="704" spans="1:18" ht="47.25" outlineLevel="1" x14ac:dyDescent="0.25">
      <c r="B704" s="31" t="s">
        <v>0</v>
      </c>
      <c r="C704" s="76" t="s">
        <v>13</v>
      </c>
      <c r="D704" s="31" t="s">
        <v>60</v>
      </c>
      <c r="E704" s="31" t="s">
        <v>14</v>
      </c>
      <c r="F704" s="77" t="s">
        <v>17</v>
      </c>
      <c r="G704" s="77" t="s">
        <v>56</v>
      </c>
      <c r="H704" s="77" t="s">
        <v>38</v>
      </c>
      <c r="I704" s="31" t="s">
        <v>16</v>
      </c>
      <c r="J704" s="30" t="s">
        <v>15</v>
      </c>
      <c r="M704" s="142"/>
    </row>
    <row r="705" spans="1:10" outlineLevel="1" x14ac:dyDescent="0.25">
      <c r="B705" s="122" t="str">
        <f>IF(C705="","",F702)</f>
        <v/>
      </c>
      <c r="C705" s="123"/>
      <c r="D705" s="122" t="str">
        <f>IF(C705="","",IFERROR(INDEX('Cadastro de insumo'!A:K,MATCH('Ficha técnica - Prod processado'!C705,'Cadastro de insumo'!E:E,0),2),""))</f>
        <v/>
      </c>
      <c r="E705" s="122" t="str">
        <f>IFERROR(INDEX('Cadastro de insumo'!$A$203:$K$1048576,MATCH('Ficha técnica - Prod processado'!C705,'Cadastro de insumo'!$E$203:$E$1048576,0),9),"")</f>
        <v/>
      </c>
      <c r="F705" s="124" t="str">
        <f>IFERROR(VLOOKUP(C705,'Cadastro de insumo'!E:K,7,0),"")</f>
        <v/>
      </c>
      <c r="G705" s="113"/>
      <c r="H705" s="113"/>
      <c r="I705" s="122">
        <f t="shared" ref="I705:I718" si="36">IF(OR(G705="",H705=""),0,G705/H705)</f>
        <v>0</v>
      </c>
      <c r="J705" s="125">
        <f>IF(C705="",0,IF(E705="Pacote",VLOOKUP(C705,'Cadastro de insumo'!E:K,7,0)*G705,IF(OR(E705="kg",E705="L"),F705/1000*G705,F705*G705)))</f>
        <v>0</v>
      </c>
    </row>
    <row r="706" spans="1:10" outlineLevel="1" x14ac:dyDescent="0.25">
      <c r="B706" s="122" t="str">
        <f>IF(C706="","",F702)</f>
        <v/>
      </c>
      <c r="C706" s="123"/>
      <c r="D706" s="122" t="str">
        <f>IF(C706="","",IFERROR(INDEX('Cadastro de insumo'!A:K,MATCH('Ficha técnica - Prod processado'!C706,'Cadastro de insumo'!E:E,0),2),""))</f>
        <v/>
      </c>
      <c r="E706" s="122" t="str">
        <f>IFERROR(INDEX('Cadastro de insumo'!$A$203:$K$1048576,MATCH('Ficha técnica - Prod processado'!C706,'Cadastro de insumo'!$E$203:$E$1048576,0),9),"")</f>
        <v/>
      </c>
      <c r="F706" s="124" t="str">
        <f>IFERROR(VLOOKUP(C706,'Cadastro de insumo'!E:K,7,0),"")</f>
        <v/>
      </c>
      <c r="G706" s="113"/>
      <c r="H706" s="113"/>
      <c r="I706" s="122">
        <f t="shared" si="36"/>
        <v>0</v>
      </c>
      <c r="J706" s="125">
        <f>IF(C706="",0,IF(E706="Pacote",VLOOKUP(C706,'Cadastro de insumo'!E:K,7,0)*G706,IF(OR(E706="kg",E706="L"),F706/1000*G706,F706*G706)))</f>
        <v>0</v>
      </c>
    </row>
    <row r="707" spans="1:10" outlineLevel="1" x14ac:dyDescent="0.25">
      <c r="B707" s="122" t="str">
        <f>IF(C707="","",F702)</f>
        <v/>
      </c>
      <c r="C707" s="123"/>
      <c r="D707" s="122" t="str">
        <f>IF(C707="","",IFERROR(INDEX('Cadastro de insumo'!A:K,MATCH('Ficha técnica - Prod processado'!C707,'Cadastro de insumo'!E:E,0),2),""))</f>
        <v/>
      </c>
      <c r="E707" s="122" t="str">
        <f>IFERROR(INDEX('Cadastro de insumo'!$A$203:$K$1048576,MATCH('Ficha técnica - Prod processado'!C707,'Cadastro de insumo'!$E$203:$E$1048576,0),9),"")</f>
        <v/>
      </c>
      <c r="F707" s="124" t="str">
        <f>IFERROR(VLOOKUP(C707,'Cadastro de insumo'!E:K,7,0),"")</f>
        <v/>
      </c>
      <c r="G707" s="113"/>
      <c r="H707" s="113"/>
      <c r="I707" s="122">
        <f t="shared" si="36"/>
        <v>0</v>
      </c>
      <c r="J707" s="125">
        <f>IF(C707="",0,IF(E707="Pacote",VLOOKUP(C707,'Cadastro de insumo'!E:K,7,0)*G707,IF(OR(E707="kg",E707="L"),F707/1000*G707,F707*G707)))</f>
        <v>0</v>
      </c>
    </row>
    <row r="708" spans="1:10" outlineLevel="1" x14ac:dyDescent="0.25">
      <c r="B708" s="122" t="str">
        <f>IF(C708="","",F702)</f>
        <v/>
      </c>
      <c r="C708" s="123"/>
      <c r="D708" s="122" t="str">
        <f>IF(C708="","",IFERROR(INDEX('Cadastro de insumo'!A:K,MATCH('Ficha técnica - Prod processado'!C708,'Cadastro de insumo'!E:E,0),2),""))</f>
        <v/>
      </c>
      <c r="E708" s="122" t="str">
        <f>IFERROR(INDEX('Cadastro de insumo'!$A$203:$K$1048576,MATCH('Ficha técnica - Prod processado'!C708,'Cadastro de insumo'!$E$203:$E$1048576,0),9),"")</f>
        <v/>
      </c>
      <c r="F708" s="124" t="str">
        <f>IFERROR(VLOOKUP(C708,'Cadastro de insumo'!E:K,7,0),"")</f>
        <v/>
      </c>
      <c r="G708" s="113"/>
      <c r="H708" s="113"/>
      <c r="I708" s="122">
        <f t="shared" si="36"/>
        <v>0</v>
      </c>
      <c r="J708" s="125">
        <f>IF(C708="",0,IF(E708="Pacote",VLOOKUP(C708,'Cadastro de insumo'!E:K,7,0)*G708,IF(OR(E708="kg",E708="L"),F708/1000*G708,F708*G708)))</f>
        <v>0</v>
      </c>
    </row>
    <row r="709" spans="1:10" outlineLevel="1" x14ac:dyDescent="0.25">
      <c r="B709" s="122" t="str">
        <f>IF(C709="","",F702)</f>
        <v/>
      </c>
      <c r="C709" s="123"/>
      <c r="D709" s="122" t="str">
        <f>IF(C709="","",IFERROR(INDEX('Cadastro de insumo'!A:K,MATCH('Ficha técnica - Prod processado'!C709,'Cadastro de insumo'!E:E,0),2),""))</f>
        <v/>
      </c>
      <c r="E709" s="122" t="str">
        <f>IFERROR(INDEX('Cadastro de insumo'!$A$203:$K$1048576,MATCH('Ficha técnica - Prod processado'!C709,'Cadastro de insumo'!$E$203:$E$1048576,0),9),"")</f>
        <v/>
      </c>
      <c r="F709" s="124" t="str">
        <f>IFERROR(VLOOKUP(C709,'Cadastro de insumo'!E:K,7,0),"")</f>
        <v/>
      </c>
      <c r="G709" s="113"/>
      <c r="H709" s="113"/>
      <c r="I709" s="122">
        <f t="shared" si="36"/>
        <v>0</v>
      </c>
      <c r="J709" s="125">
        <f>IF(C709="",0,IF(E709="Pacote",VLOOKUP(C709,'Cadastro de insumo'!E:K,7,0)*G709,IF(OR(E709="kg",E709="L"),F709/1000*G709,F709*G709)))</f>
        <v>0</v>
      </c>
    </row>
    <row r="710" spans="1:10" outlineLevel="1" x14ac:dyDescent="0.25">
      <c r="B710" s="122" t="str">
        <f>IF(C710="","",F702)</f>
        <v/>
      </c>
      <c r="C710" s="123"/>
      <c r="D710" s="122" t="str">
        <f>IF(C710="","",IFERROR(INDEX('Cadastro de insumo'!A:K,MATCH('Ficha técnica - Prod processado'!C710,'Cadastro de insumo'!E:E,0),2),""))</f>
        <v/>
      </c>
      <c r="E710" s="122" t="str">
        <f>IFERROR(INDEX('Cadastro de insumo'!$A$203:$K$1048576,MATCH('Ficha técnica - Prod processado'!C710,'Cadastro de insumo'!$E$203:$E$1048576,0),9),"")</f>
        <v/>
      </c>
      <c r="F710" s="124" t="str">
        <f>IFERROR(VLOOKUP(C710,'Cadastro de insumo'!E:K,7,0),"")</f>
        <v/>
      </c>
      <c r="G710" s="113"/>
      <c r="H710" s="113"/>
      <c r="I710" s="122">
        <f t="shared" si="36"/>
        <v>0</v>
      </c>
      <c r="J710" s="125">
        <f>IF(C710="",0,IF(E710="Pacote",VLOOKUP(C710,'Cadastro de insumo'!E:K,7,0)*G710,IF(OR(E710="kg",E710="L"),F710/1000*G710,F710*G710)))</f>
        <v>0</v>
      </c>
    </row>
    <row r="711" spans="1:10" outlineLevel="1" x14ac:dyDescent="0.25">
      <c r="B711" s="122" t="str">
        <f>IF(C711="","",F702)</f>
        <v/>
      </c>
      <c r="C711" s="123"/>
      <c r="D711" s="122" t="str">
        <f>IF(C711="","",IFERROR(INDEX('Cadastro de insumo'!A:K,MATCH('Ficha técnica - Prod processado'!C711,'Cadastro de insumo'!E:E,0),2),""))</f>
        <v/>
      </c>
      <c r="E711" s="122" t="str">
        <f>IFERROR(INDEX('Cadastro de insumo'!$A$203:$K$1048576,MATCH('Ficha técnica - Prod processado'!C711,'Cadastro de insumo'!$E$203:$E$1048576,0),9),"")</f>
        <v/>
      </c>
      <c r="F711" s="124" t="str">
        <f>IFERROR(VLOOKUP(C711,'Cadastro de insumo'!E:K,7,0),"")</f>
        <v/>
      </c>
      <c r="G711" s="113"/>
      <c r="H711" s="113"/>
      <c r="I711" s="122">
        <f t="shared" si="36"/>
        <v>0</v>
      </c>
      <c r="J711" s="125">
        <f>IF(C711="",0,IF(E711="Pacote",VLOOKUP(C711,'Cadastro de insumo'!E:K,7,0)*G711,IF(OR(E711="kg",E711="L"),F711/1000*G711,F711*G711)))</f>
        <v>0</v>
      </c>
    </row>
    <row r="712" spans="1:10" outlineLevel="1" x14ac:dyDescent="0.25">
      <c r="B712" s="122" t="str">
        <f>IF(C712="","",F702)</f>
        <v/>
      </c>
      <c r="C712" s="123"/>
      <c r="D712" s="122" t="str">
        <f>IF(C712="","",IFERROR(INDEX('Cadastro de insumo'!A:K,MATCH('Ficha técnica - Prod processado'!C712,'Cadastro de insumo'!E:E,0),2),""))</f>
        <v/>
      </c>
      <c r="E712" s="122" t="str">
        <f>IFERROR(INDEX('Cadastro de insumo'!$A$203:$K$1048576,MATCH('Ficha técnica - Prod processado'!C712,'Cadastro de insumo'!$E$203:$E$1048576,0),9),"")</f>
        <v/>
      </c>
      <c r="F712" s="124" t="str">
        <f>IFERROR(VLOOKUP(C712,'Cadastro de insumo'!E:K,7,0),"")</f>
        <v/>
      </c>
      <c r="G712" s="113"/>
      <c r="H712" s="113"/>
      <c r="I712" s="122">
        <f t="shared" si="36"/>
        <v>0</v>
      </c>
      <c r="J712" s="125">
        <f>IF(C712="",0,IF(E712="Pacote",VLOOKUP(C712,'Cadastro de insumo'!E:K,7,0)*G712,IF(OR(E712="kg",E712="L"),F712/1000*G712,F712*G712)))</f>
        <v>0</v>
      </c>
    </row>
    <row r="713" spans="1:10" outlineLevel="1" x14ac:dyDescent="0.25">
      <c r="B713" s="122" t="str">
        <f>IF(C713="","",F702)</f>
        <v/>
      </c>
      <c r="C713" s="123"/>
      <c r="D713" s="122" t="str">
        <f>IF(C713="","",IFERROR(INDEX('Cadastro de insumo'!A:K,MATCH('Ficha técnica - Prod processado'!C713,'Cadastro de insumo'!E:E,0),2),""))</f>
        <v/>
      </c>
      <c r="E713" s="122" t="str">
        <f>IFERROR(INDEX('Cadastro de insumo'!$A$203:$K$1048576,MATCH('Ficha técnica - Prod processado'!C713,'Cadastro de insumo'!$E$203:$E$1048576,0),9),"")</f>
        <v/>
      </c>
      <c r="F713" s="124" t="str">
        <f>IFERROR(VLOOKUP(C713,'Cadastro de insumo'!E:K,7,0),"")</f>
        <v/>
      </c>
      <c r="G713" s="113"/>
      <c r="H713" s="113"/>
      <c r="I713" s="122">
        <f t="shared" si="36"/>
        <v>0</v>
      </c>
      <c r="J713" s="125">
        <f>IF(C713="",0,IF(E713="Pacote",VLOOKUP(C713,'Cadastro de insumo'!E:K,7,0)*G713,IF(OR(E713="kg",E713="L"),F713/1000*G713,F713*G713)))</f>
        <v>0</v>
      </c>
    </row>
    <row r="714" spans="1:10" outlineLevel="1" x14ac:dyDescent="0.25">
      <c r="B714" s="122" t="str">
        <f>IF(C714="","",F702)</f>
        <v/>
      </c>
      <c r="C714" s="123"/>
      <c r="D714" s="122" t="str">
        <f>IF(C714="","",IFERROR(INDEX('Cadastro de insumo'!A:K,MATCH('Ficha técnica - Prod processado'!C714,'Cadastro de insumo'!E:E,0),2),""))</f>
        <v/>
      </c>
      <c r="E714" s="122" t="str">
        <f>IFERROR(INDEX('Cadastro de insumo'!$A$203:$K$1048576,MATCH('Ficha técnica - Prod processado'!C714,'Cadastro de insumo'!$E$203:$E$1048576,0),9),"")</f>
        <v/>
      </c>
      <c r="F714" s="124" t="str">
        <f>IFERROR(VLOOKUP(C714,'Cadastro de insumo'!E:K,7,0),"")</f>
        <v/>
      </c>
      <c r="G714" s="113"/>
      <c r="H714" s="113"/>
      <c r="I714" s="122">
        <f t="shared" si="36"/>
        <v>0</v>
      </c>
      <c r="J714" s="125">
        <f>IF(C714="",0,IF(E714="Pacote",VLOOKUP(C714,'Cadastro de insumo'!E:K,7,0)*G714,IF(OR(E714="kg",E714="L"),F714/1000*G714,F714*G714)))</f>
        <v>0</v>
      </c>
    </row>
    <row r="715" spans="1:10" outlineLevel="1" x14ac:dyDescent="0.25">
      <c r="B715" s="122" t="str">
        <f>IF(C715="","",F702)</f>
        <v/>
      </c>
      <c r="C715" s="123"/>
      <c r="D715" s="122" t="str">
        <f>IF(C715="","",IFERROR(INDEX('Cadastro de insumo'!A:K,MATCH('Ficha técnica - Prod processado'!C715,'Cadastro de insumo'!E:E,0),2),""))</f>
        <v/>
      </c>
      <c r="E715" s="122" t="str">
        <f>IFERROR(INDEX('Cadastro de insumo'!$A$203:$K$1048576,MATCH('Ficha técnica - Prod processado'!C715,'Cadastro de insumo'!$E$203:$E$1048576,0),9),"")</f>
        <v/>
      </c>
      <c r="F715" s="124" t="str">
        <f>IFERROR(VLOOKUP(C715,'Cadastro de insumo'!E:K,7,0),"")</f>
        <v/>
      </c>
      <c r="G715" s="113"/>
      <c r="H715" s="113"/>
      <c r="I715" s="122">
        <f t="shared" si="36"/>
        <v>0</v>
      </c>
      <c r="J715" s="125">
        <f>IF(C715="",0,IF(E715="Pacote",VLOOKUP(C715,'Cadastro de insumo'!E:K,7,0)*G715,IF(OR(E715="kg",E715="L"),F715/1000*G715,F715*G715)))</f>
        <v>0</v>
      </c>
    </row>
    <row r="716" spans="1:10" outlineLevel="1" x14ac:dyDescent="0.25">
      <c r="B716" s="122" t="str">
        <f>IF(C716="","",F702)</f>
        <v/>
      </c>
      <c r="C716" s="123"/>
      <c r="D716" s="122" t="str">
        <f>IF(C716="","",IFERROR(INDEX('Cadastro de insumo'!A:K,MATCH('Ficha técnica - Prod processado'!C716,'Cadastro de insumo'!E:E,0),2),""))</f>
        <v/>
      </c>
      <c r="E716" s="122" t="str">
        <f>IFERROR(INDEX('Cadastro de insumo'!$A$203:$K$1048576,MATCH('Ficha técnica - Prod processado'!C716,'Cadastro de insumo'!$E$203:$E$1048576,0),9),"")</f>
        <v/>
      </c>
      <c r="F716" s="124" t="str">
        <f>IFERROR(VLOOKUP(C716,'Cadastro de insumo'!E:K,7,0),"")</f>
        <v/>
      </c>
      <c r="G716" s="113"/>
      <c r="H716" s="113"/>
      <c r="I716" s="122">
        <f t="shared" si="36"/>
        <v>0</v>
      </c>
      <c r="J716" s="125">
        <f>IF(C716="",0,IF(E716="Pacote",VLOOKUP(C716,'Cadastro de insumo'!E:K,7,0)*G716,IF(OR(E716="kg",E716="L"),F716/1000*G716,F716*G716)))</f>
        <v>0</v>
      </c>
    </row>
    <row r="717" spans="1:10" outlineLevel="1" x14ac:dyDescent="0.25">
      <c r="B717" s="122" t="str">
        <f>IF(C717="","",F702)</f>
        <v/>
      </c>
      <c r="C717" s="123"/>
      <c r="D717" s="122" t="str">
        <f>IF(C717="","",IFERROR(INDEX('Cadastro de insumo'!A:K,MATCH('Ficha técnica - Prod processado'!C717,'Cadastro de insumo'!E:E,0),2),""))</f>
        <v/>
      </c>
      <c r="E717" s="122" t="str">
        <f>IFERROR(INDEX('Cadastro de insumo'!$A$203:$K$1048576,MATCH('Ficha técnica - Prod processado'!C717,'Cadastro de insumo'!$E$203:$E$1048576,0),9),"")</f>
        <v/>
      </c>
      <c r="F717" s="124" t="str">
        <f>IFERROR(VLOOKUP(C717,'Cadastro de insumo'!E:K,7,0),"")</f>
        <v/>
      </c>
      <c r="G717" s="113"/>
      <c r="H717" s="113"/>
      <c r="I717" s="122">
        <f t="shared" si="36"/>
        <v>0</v>
      </c>
      <c r="J717" s="125">
        <f>IF(C717="",0,IF(E717="Pacote",VLOOKUP(C717,'Cadastro de insumo'!E:K,7,0)*G717,IF(OR(E717="kg",E717="L"),F717/1000*G717,F717*G717)))</f>
        <v>0</v>
      </c>
    </row>
    <row r="718" spans="1:10" outlineLevel="1" x14ac:dyDescent="0.25">
      <c r="B718" s="122" t="str">
        <f>IF(C718="","",F702)</f>
        <v/>
      </c>
      <c r="C718" s="123"/>
      <c r="D718" s="122" t="str">
        <f>IF(C718="","",IFERROR(INDEX('Cadastro de insumo'!A:K,MATCH('Ficha técnica - Prod processado'!C718,'Cadastro de insumo'!E:E,0),2),""))</f>
        <v/>
      </c>
      <c r="E718" s="122" t="str">
        <f>IFERROR(INDEX('Cadastro de insumo'!$A$203:$K$1048576,MATCH('Ficha técnica - Prod processado'!C718,'Cadastro de insumo'!$E$203:$E$1048576,0),9),"")</f>
        <v/>
      </c>
      <c r="F718" s="124" t="str">
        <f>IFERROR(VLOOKUP(C718,'Cadastro de insumo'!E:K,7,0),"")</f>
        <v/>
      </c>
      <c r="G718" s="113"/>
      <c r="H718" s="113"/>
      <c r="I718" s="122">
        <f t="shared" si="36"/>
        <v>0</v>
      </c>
      <c r="J718" s="125">
        <f>IF(C718="",0,IF(E718="Pacote",VLOOKUP(C718,'Cadastro de insumo'!E:K,7,0)*G718,IF(OR(E718="kg",E718="L"),F718/1000*G718,F718*G718)))</f>
        <v>0</v>
      </c>
    </row>
    <row r="719" spans="1:10" outlineLevel="1" x14ac:dyDescent="0.25">
      <c r="B719" s="122" t="str">
        <f>IF(C719="","",F702)</f>
        <v/>
      </c>
      <c r="C719" s="123"/>
      <c r="D719" s="122" t="str">
        <f>IF(C719="","",IFERROR(INDEX('Cadastro de insumo'!A:K,MATCH('Ficha técnica - Prod processado'!C719,'Cadastro de insumo'!E:E,0),2),""))</f>
        <v/>
      </c>
      <c r="E719" s="122" t="str">
        <f>IFERROR(INDEX('Cadastro de insumo'!$A$203:$K$1048576,MATCH('Ficha técnica - Prod processado'!C719,'Cadastro de insumo'!$E$203:$E$1048576,0),9),"")</f>
        <v/>
      </c>
      <c r="F719" s="124" t="str">
        <f>IFERROR(VLOOKUP(C719,'Cadastro de insumo'!E:K,7,0),"")</f>
        <v/>
      </c>
      <c r="G719" s="113"/>
      <c r="H719" s="113"/>
      <c r="I719" s="122">
        <f>IF(OR(G719="",H719=""),0,G719/H719)</f>
        <v>0</v>
      </c>
      <c r="J719" s="125">
        <f>IF(C719="",0,IF(E719="Pacote",VLOOKUP(C719,'Cadastro de insumo'!E:K,7,0)*G719,IF(OR(E719="kg",E719="L"),F719/1000*G719,F719*G719)))</f>
        <v>0</v>
      </c>
    </row>
    <row r="720" spans="1:10" x14ac:dyDescent="0.25">
      <c r="A720" s="33" t="str">
        <f>"Detalhes: "&amp;F702</f>
        <v xml:space="preserve">Detalhes: </v>
      </c>
      <c r="C720" s="126"/>
    </row>
    <row r="722" spans="2:18" ht="31.5" x14ac:dyDescent="0.25">
      <c r="E722" s="30" t="s">
        <v>21</v>
      </c>
      <c r="F722" s="76" t="s">
        <v>0</v>
      </c>
      <c r="G722" s="76" t="s">
        <v>19</v>
      </c>
      <c r="H722" s="77" t="s">
        <v>20</v>
      </c>
      <c r="I722" s="31" t="s">
        <v>22</v>
      </c>
      <c r="J722" s="31" t="s">
        <v>61</v>
      </c>
      <c r="M722" s="126"/>
    </row>
    <row r="723" spans="2:18" x14ac:dyDescent="0.25">
      <c r="E723" s="112">
        <f>E702+1</f>
        <v>35</v>
      </c>
      <c r="F723" s="113"/>
      <c r="G723" s="113"/>
      <c r="H723" s="114"/>
      <c r="I723" s="115">
        <f>SUM(J726:J740)</f>
        <v>0</v>
      </c>
      <c r="J723" s="116" t="str">
        <f>IF(H723="","",I723/H723)</f>
        <v/>
      </c>
      <c r="M723" s="126"/>
      <c r="R723" s="141"/>
    </row>
    <row r="724" spans="2:18" x14ac:dyDescent="0.25">
      <c r="B724" s="117"/>
      <c r="C724" s="118"/>
      <c r="D724" s="110"/>
      <c r="F724" s="118"/>
      <c r="G724" s="118"/>
      <c r="H724" s="119"/>
      <c r="I724" s="120"/>
      <c r="J724" s="121"/>
      <c r="M724" s="126"/>
      <c r="R724" s="141"/>
    </row>
    <row r="725" spans="2:18" ht="47.25" outlineLevel="1" x14ac:dyDescent="0.25">
      <c r="B725" s="31" t="s">
        <v>0</v>
      </c>
      <c r="C725" s="76" t="s">
        <v>13</v>
      </c>
      <c r="D725" s="31" t="s">
        <v>60</v>
      </c>
      <c r="E725" s="31" t="s">
        <v>14</v>
      </c>
      <c r="F725" s="77" t="s">
        <v>17</v>
      </c>
      <c r="G725" s="77" t="s">
        <v>56</v>
      </c>
      <c r="H725" s="77" t="s">
        <v>38</v>
      </c>
      <c r="I725" s="31" t="s">
        <v>16</v>
      </c>
      <c r="J725" s="30" t="s">
        <v>15</v>
      </c>
      <c r="M725" s="142"/>
    </row>
    <row r="726" spans="2:18" outlineLevel="1" x14ac:dyDescent="0.25">
      <c r="B726" s="122" t="str">
        <f>IF(C726="","",F723)</f>
        <v/>
      </c>
      <c r="C726" s="123"/>
      <c r="D726" s="122" t="str">
        <f>IF(C726="","",IFERROR(INDEX('Cadastro de insumo'!A:K,MATCH('Ficha técnica - Prod processado'!C726,'Cadastro de insumo'!E:E,0),2),""))</f>
        <v/>
      </c>
      <c r="E726" s="122" t="str">
        <f>IFERROR(INDEX('Cadastro de insumo'!$A$203:$K$1048576,MATCH('Ficha técnica - Prod processado'!C726,'Cadastro de insumo'!$E$203:$E$1048576,0),9),"")</f>
        <v/>
      </c>
      <c r="F726" s="124" t="str">
        <f>IFERROR(VLOOKUP(C726,'Cadastro de insumo'!E:K,7,0),"")</f>
        <v/>
      </c>
      <c r="G726" s="113"/>
      <c r="H726" s="113"/>
      <c r="I726" s="122">
        <f t="shared" ref="I726:I739" si="37">IF(OR(G726="",H726=""),0,G726/H726)</f>
        <v>0</v>
      </c>
      <c r="J726" s="125">
        <f>IF(C726="",0,IF(E726="Pacote",VLOOKUP(C726,'Cadastro de insumo'!E:K,7,0)*G726,IF(OR(E726="kg",E726="L"),F726/1000*G726,F726*G726)))</f>
        <v>0</v>
      </c>
    </row>
    <row r="727" spans="2:18" outlineLevel="1" x14ac:dyDescent="0.25">
      <c r="B727" s="122" t="str">
        <f>IF(C727="","",F723)</f>
        <v/>
      </c>
      <c r="C727" s="123"/>
      <c r="D727" s="122" t="str">
        <f>IF(C727="","",IFERROR(INDEX('Cadastro de insumo'!A:K,MATCH('Ficha técnica - Prod processado'!C727,'Cadastro de insumo'!E:E,0),2),""))</f>
        <v/>
      </c>
      <c r="E727" s="122" t="str">
        <f>IFERROR(INDEX('Cadastro de insumo'!$A$203:$K$1048576,MATCH('Ficha técnica - Prod processado'!C727,'Cadastro de insumo'!$E$203:$E$1048576,0),9),"")</f>
        <v/>
      </c>
      <c r="F727" s="124" t="str">
        <f>IFERROR(VLOOKUP(C727,'Cadastro de insumo'!E:K,7,0),"")</f>
        <v/>
      </c>
      <c r="G727" s="113"/>
      <c r="H727" s="113"/>
      <c r="I727" s="122">
        <f t="shared" si="37"/>
        <v>0</v>
      </c>
      <c r="J727" s="125">
        <f>IF(C727="",0,IF(E727="Pacote",VLOOKUP(C727,'Cadastro de insumo'!E:K,7,0)*G727,IF(OR(E727="kg",E727="L"),F727/1000*G727,F727*G727)))</f>
        <v>0</v>
      </c>
    </row>
    <row r="728" spans="2:18" outlineLevel="1" x14ac:dyDescent="0.25">
      <c r="B728" s="122" t="str">
        <f>IF(C728="","",F723)</f>
        <v/>
      </c>
      <c r="C728" s="123"/>
      <c r="D728" s="122" t="str">
        <f>IF(C728="","",IFERROR(INDEX('Cadastro de insumo'!A:K,MATCH('Ficha técnica - Prod processado'!C728,'Cadastro de insumo'!E:E,0),2),""))</f>
        <v/>
      </c>
      <c r="E728" s="122" t="str">
        <f>IFERROR(INDEX('Cadastro de insumo'!$A$203:$K$1048576,MATCH('Ficha técnica - Prod processado'!C728,'Cadastro de insumo'!$E$203:$E$1048576,0),9),"")</f>
        <v/>
      </c>
      <c r="F728" s="124" t="str">
        <f>IFERROR(VLOOKUP(C728,'Cadastro de insumo'!E:K,7,0),"")</f>
        <v/>
      </c>
      <c r="G728" s="113"/>
      <c r="H728" s="113"/>
      <c r="I728" s="122">
        <f t="shared" si="37"/>
        <v>0</v>
      </c>
      <c r="J728" s="125">
        <f>IF(C728="",0,IF(E728="Pacote",VLOOKUP(C728,'Cadastro de insumo'!E:K,7,0)*G728,IF(OR(E728="kg",E728="L"),F728/1000*G728,F728*G728)))</f>
        <v>0</v>
      </c>
    </row>
    <row r="729" spans="2:18" outlineLevel="1" x14ac:dyDescent="0.25">
      <c r="B729" s="122" t="str">
        <f>IF(C729="","",F723)</f>
        <v/>
      </c>
      <c r="C729" s="123"/>
      <c r="D729" s="122" t="str">
        <f>IF(C729="","",IFERROR(INDEX('Cadastro de insumo'!A:K,MATCH('Ficha técnica - Prod processado'!C729,'Cadastro de insumo'!E:E,0),2),""))</f>
        <v/>
      </c>
      <c r="E729" s="122" t="str">
        <f>IFERROR(INDEX('Cadastro de insumo'!$A$203:$K$1048576,MATCH('Ficha técnica - Prod processado'!C729,'Cadastro de insumo'!$E$203:$E$1048576,0),9),"")</f>
        <v/>
      </c>
      <c r="F729" s="124" t="str">
        <f>IFERROR(VLOOKUP(C729,'Cadastro de insumo'!E:K,7,0),"")</f>
        <v/>
      </c>
      <c r="G729" s="113"/>
      <c r="H729" s="113"/>
      <c r="I729" s="122">
        <f t="shared" si="37"/>
        <v>0</v>
      </c>
      <c r="J729" s="125">
        <f>IF(C729="",0,IF(E729="Pacote",VLOOKUP(C729,'Cadastro de insumo'!E:K,7,0)*G729,IF(OR(E729="kg",E729="L"),F729/1000*G729,F729*G729)))</f>
        <v>0</v>
      </c>
    </row>
    <row r="730" spans="2:18" outlineLevel="1" x14ac:dyDescent="0.25">
      <c r="B730" s="122" t="str">
        <f>IF(C730="","",F723)</f>
        <v/>
      </c>
      <c r="C730" s="123"/>
      <c r="D730" s="122" t="str">
        <f>IF(C730="","",IFERROR(INDEX('Cadastro de insumo'!A:K,MATCH('Ficha técnica - Prod processado'!C730,'Cadastro de insumo'!E:E,0),2),""))</f>
        <v/>
      </c>
      <c r="E730" s="122" t="str">
        <f>IFERROR(INDEX('Cadastro de insumo'!$A$203:$K$1048576,MATCH('Ficha técnica - Prod processado'!C730,'Cadastro de insumo'!$E$203:$E$1048576,0),9),"")</f>
        <v/>
      </c>
      <c r="F730" s="124" t="str">
        <f>IFERROR(VLOOKUP(C730,'Cadastro de insumo'!E:K,7,0),"")</f>
        <v/>
      </c>
      <c r="G730" s="113"/>
      <c r="H730" s="113"/>
      <c r="I730" s="122">
        <f t="shared" si="37"/>
        <v>0</v>
      </c>
      <c r="J730" s="125">
        <f>IF(C730="",0,IF(E730="Pacote",VLOOKUP(C730,'Cadastro de insumo'!E:K,7,0)*G730,IF(OR(E730="kg",E730="L"),F730/1000*G730,F730*G730)))</f>
        <v>0</v>
      </c>
    </row>
    <row r="731" spans="2:18" outlineLevel="1" x14ac:dyDescent="0.25">
      <c r="B731" s="122" t="str">
        <f>IF(C731="","",F723)</f>
        <v/>
      </c>
      <c r="C731" s="123"/>
      <c r="D731" s="122" t="str">
        <f>IF(C731="","",IFERROR(INDEX('Cadastro de insumo'!A:K,MATCH('Ficha técnica - Prod processado'!C731,'Cadastro de insumo'!E:E,0),2),""))</f>
        <v/>
      </c>
      <c r="E731" s="122" t="str">
        <f>IFERROR(INDEX('Cadastro de insumo'!$A$203:$K$1048576,MATCH('Ficha técnica - Prod processado'!C731,'Cadastro de insumo'!$E$203:$E$1048576,0),9),"")</f>
        <v/>
      </c>
      <c r="F731" s="124" t="str">
        <f>IFERROR(VLOOKUP(C731,'Cadastro de insumo'!E:K,7,0),"")</f>
        <v/>
      </c>
      <c r="G731" s="113"/>
      <c r="H731" s="113"/>
      <c r="I731" s="122">
        <f t="shared" si="37"/>
        <v>0</v>
      </c>
      <c r="J731" s="125">
        <f>IF(C731="",0,IF(E731="Pacote",VLOOKUP(C731,'Cadastro de insumo'!E:K,7,0)*G731,IF(OR(E731="kg",E731="L"),F731/1000*G731,F731*G731)))</f>
        <v>0</v>
      </c>
    </row>
    <row r="732" spans="2:18" outlineLevel="1" x14ac:dyDescent="0.25">
      <c r="B732" s="122" t="str">
        <f>IF(C732="","",F723)</f>
        <v/>
      </c>
      <c r="C732" s="123"/>
      <c r="D732" s="122" t="str">
        <f>IF(C732="","",IFERROR(INDEX('Cadastro de insumo'!A:K,MATCH('Ficha técnica - Prod processado'!C732,'Cadastro de insumo'!E:E,0),2),""))</f>
        <v/>
      </c>
      <c r="E732" s="122" t="str">
        <f>IFERROR(INDEX('Cadastro de insumo'!$A$203:$K$1048576,MATCH('Ficha técnica - Prod processado'!C732,'Cadastro de insumo'!$E$203:$E$1048576,0),9),"")</f>
        <v/>
      </c>
      <c r="F732" s="124" t="str">
        <f>IFERROR(VLOOKUP(C732,'Cadastro de insumo'!E:K,7,0),"")</f>
        <v/>
      </c>
      <c r="G732" s="113"/>
      <c r="H732" s="113"/>
      <c r="I732" s="122">
        <f t="shared" si="37"/>
        <v>0</v>
      </c>
      <c r="J732" s="125">
        <f>IF(C732="",0,IF(E732="Pacote",VLOOKUP(C732,'Cadastro de insumo'!E:K,7,0)*G732,IF(OR(E732="kg",E732="L"),F732/1000*G732,F732*G732)))</f>
        <v>0</v>
      </c>
    </row>
    <row r="733" spans="2:18" outlineLevel="1" x14ac:dyDescent="0.25">
      <c r="B733" s="122" t="str">
        <f>IF(C733="","",F723)</f>
        <v/>
      </c>
      <c r="C733" s="123"/>
      <c r="D733" s="122" t="str">
        <f>IF(C733="","",IFERROR(INDEX('Cadastro de insumo'!A:K,MATCH('Ficha técnica - Prod processado'!C733,'Cadastro de insumo'!E:E,0),2),""))</f>
        <v/>
      </c>
      <c r="E733" s="122" t="str">
        <f>IFERROR(INDEX('Cadastro de insumo'!$A$203:$K$1048576,MATCH('Ficha técnica - Prod processado'!C733,'Cadastro de insumo'!$E$203:$E$1048576,0),9),"")</f>
        <v/>
      </c>
      <c r="F733" s="124" t="str">
        <f>IFERROR(VLOOKUP(C733,'Cadastro de insumo'!E:K,7,0),"")</f>
        <v/>
      </c>
      <c r="G733" s="113"/>
      <c r="H733" s="113"/>
      <c r="I733" s="122">
        <f t="shared" si="37"/>
        <v>0</v>
      </c>
      <c r="J733" s="125">
        <f>IF(C733="",0,IF(E733="Pacote",VLOOKUP(C733,'Cadastro de insumo'!E:K,7,0)*G733,IF(OR(E733="kg",E733="L"),F733/1000*G733,F733*G733)))</f>
        <v>0</v>
      </c>
    </row>
    <row r="734" spans="2:18" outlineLevel="1" x14ac:dyDescent="0.25">
      <c r="B734" s="122" t="str">
        <f>IF(C734="","",F723)</f>
        <v/>
      </c>
      <c r="C734" s="123"/>
      <c r="D734" s="122" t="str">
        <f>IF(C734="","",IFERROR(INDEX('Cadastro de insumo'!A:K,MATCH('Ficha técnica - Prod processado'!C734,'Cadastro de insumo'!E:E,0),2),""))</f>
        <v/>
      </c>
      <c r="E734" s="122" t="str">
        <f>IFERROR(INDEX('Cadastro de insumo'!$A$203:$K$1048576,MATCH('Ficha técnica - Prod processado'!C734,'Cadastro de insumo'!$E$203:$E$1048576,0),9),"")</f>
        <v/>
      </c>
      <c r="F734" s="124" t="str">
        <f>IFERROR(VLOOKUP(C734,'Cadastro de insumo'!E:K,7,0),"")</f>
        <v/>
      </c>
      <c r="G734" s="113"/>
      <c r="H734" s="113"/>
      <c r="I734" s="122">
        <f t="shared" si="37"/>
        <v>0</v>
      </c>
      <c r="J734" s="125">
        <f>IF(C734="",0,IF(E734="Pacote",VLOOKUP(C734,'Cadastro de insumo'!E:K,7,0)*G734,IF(OR(E734="kg",E734="L"),F734/1000*G734,F734*G734)))</f>
        <v>0</v>
      </c>
    </row>
    <row r="735" spans="2:18" outlineLevel="1" x14ac:dyDescent="0.25">
      <c r="B735" s="122" t="str">
        <f>IF(C735="","",F723)</f>
        <v/>
      </c>
      <c r="C735" s="123"/>
      <c r="D735" s="122" t="str">
        <f>IF(C735="","",IFERROR(INDEX('Cadastro de insumo'!A:K,MATCH('Ficha técnica - Prod processado'!C735,'Cadastro de insumo'!E:E,0),2),""))</f>
        <v/>
      </c>
      <c r="E735" s="122" t="str">
        <f>IFERROR(INDEX('Cadastro de insumo'!$A$203:$K$1048576,MATCH('Ficha técnica - Prod processado'!C735,'Cadastro de insumo'!$E$203:$E$1048576,0),9),"")</f>
        <v/>
      </c>
      <c r="F735" s="124" t="str">
        <f>IFERROR(VLOOKUP(C735,'Cadastro de insumo'!E:K,7,0),"")</f>
        <v/>
      </c>
      <c r="G735" s="113"/>
      <c r="H735" s="113"/>
      <c r="I735" s="122">
        <f t="shared" si="37"/>
        <v>0</v>
      </c>
      <c r="J735" s="125">
        <f>IF(C735="",0,IF(E735="Pacote",VLOOKUP(C735,'Cadastro de insumo'!E:K,7,0)*G735,IF(OR(E735="kg",E735="L"),F735/1000*G735,F735*G735)))</f>
        <v>0</v>
      </c>
    </row>
    <row r="736" spans="2:18" outlineLevel="1" x14ac:dyDescent="0.25">
      <c r="B736" s="122" t="str">
        <f>IF(C736="","",F723)</f>
        <v/>
      </c>
      <c r="C736" s="123"/>
      <c r="D736" s="122" t="str">
        <f>IF(C736="","",IFERROR(INDEX('Cadastro de insumo'!A:K,MATCH('Ficha técnica - Prod processado'!C736,'Cadastro de insumo'!E:E,0),2),""))</f>
        <v/>
      </c>
      <c r="E736" s="122" t="str">
        <f>IFERROR(INDEX('Cadastro de insumo'!$A$203:$K$1048576,MATCH('Ficha técnica - Prod processado'!C736,'Cadastro de insumo'!$E$203:$E$1048576,0),9),"")</f>
        <v/>
      </c>
      <c r="F736" s="124" t="str">
        <f>IFERROR(VLOOKUP(C736,'Cadastro de insumo'!E:K,7,0),"")</f>
        <v/>
      </c>
      <c r="G736" s="113"/>
      <c r="H736" s="113"/>
      <c r="I736" s="122">
        <f t="shared" si="37"/>
        <v>0</v>
      </c>
      <c r="J736" s="125">
        <f>IF(C736="",0,IF(E736="Pacote",VLOOKUP(C736,'Cadastro de insumo'!E:K,7,0)*G736,IF(OR(E736="kg",E736="L"),F736/1000*G736,F736*G736)))</f>
        <v>0</v>
      </c>
    </row>
    <row r="737" spans="1:18" outlineLevel="1" x14ac:dyDescent="0.25">
      <c r="B737" s="122" t="str">
        <f>IF(C737="","",F723)</f>
        <v/>
      </c>
      <c r="C737" s="123"/>
      <c r="D737" s="122" t="str">
        <f>IF(C737="","",IFERROR(INDEX('Cadastro de insumo'!A:K,MATCH('Ficha técnica - Prod processado'!C737,'Cadastro de insumo'!E:E,0),2),""))</f>
        <v/>
      </c>
      <c r="E737" s="122" t="str">
        <f>IFERROR(INDEX('Cadastro de insumo'!$A$203:$K$1048576,MATCH('Ficha técnica - Prod processado'!C737,'Cadastro de insumo'!$E$203:$E$1048576,0),9),"")</f>
        <v/>
      </c>
      <c r="F737" s="124" t="str">
        <f>IFERROR(VLOOKUP(C737,'Cadastro de insumo'!E:K,7,0),"")</f>
        <v/>
      </c>
      <c r="G737" s="113"/>
      <c r="H737" s="113"/>
      <c r="I737" s="122">
        <f t="shared" si="37"/>
        <v>0</v>
      </c>
      <c r="J737" s="125">
        <f>IF(C737="",0,IF(E737="Pacote",VLOOKUP(C737,'Cadastro de insumo'!E:K,7,0)*G737,IF(OR(E737="kg",E737="L"),F737/1000*G737,F737*G737)))</f>
        <v>0</v>
      </c>
    </row>
    <row r="738" spans="1:18" outlineLevel="1" x14ac:dyDescent="0.25">
      <c r="B738" s="122" t="str">
        <f>IF(C738="","",F723)</f>
        <v/>
      </c>
      <c r="C738" s="123"/>
      <c r="D738" s="122" t="str">
        <f>IF(C738="","",IFERROR(INDEX('Cadastro de insumo'!A:K,MATCH('Ficha técnica - Prod processado'!C738,'Cadastro de insumo'!E:E,0),2),""))</f>
        <v/>
      </c>
      <c r="E738" s="122" t="str">
        <f>IFERROR(INDEX('Cadastro de insumo'!$A$203:$K$1048576,MATCH('Ficha técnica - Prod processado'!C738,'Cadastro de insumo'!$E$203:$E$1048576,0),9),"")</f>
        <v/>
      </c>
      <c r="F738" s="124" t="str">
        <f>IFERROR(VLOOKUP(C738,'Cadastro de insumo'!E:K,7,0),"")</f>
        <v/>
      </c>
      <c r="G738" s="113"/>
      <c r="H738" s="113"/>
      <c r="I738" s="122">
        <f t="shared" si="37"/>
        <v>0</v>
      </c>
      <c r="J738" s="125">
        <f>IF(C738="",0,IF(E738="Pacote",VLOOKUP(C738,'Cadastro de insumo'!E:K,7,0)*G738,IF(OR(E738="kg",E738="L"),F738/1000*G738,F738*G738)))</f>
        <v>0</v>
      </c>
    </row>
    <row r="739" spans="1:18" outlineLevel="1" x14ac:dyDescent="0.25">
      <c r="B739" s="122" t="str">
        <f>IF(C739="","",F723)</f>
        <v/>
      </c>
      <c r="C739" s="123"/>
      <c r="D739" s="122" t="str">
        <f>IF(C739="","",IFERROR(INDEX('Cadastro de insumo'!A:K,MATCH('Ficha técnica - Prod processado'!C739,'Cadastro de insumo'!E:E,0),2),""))</f>
        <v/>
      </c>
      <c r="E739" s="122" t="str">
        <f>IFERROR(INDEX('Cadastro de insumo'!$A$203:$K$1048576,MATCH('Ficha técnica - Prod processado'!C739,'Cadastro de insumo'!$E$203:$E$1048576,0),9),"")</f>
        <v/>
      </c>
      <c r="F739" s="124" t="str">
        <f>IFERROR(VLOOKUP(C739,'Cadastro de insumo'!E:K,7,0),"")</f>
        <v/>
      </c>
      <c r="G739" s="113"/>
      <c r="H739" s="113"/>
      <c r="I739" s="122">
        <f t="shared" si="37"/>
        <v>0</v>
      </c>
      <c r="J739" s="125">
        <f>IF(C739="",0,IF(E739="Pacote",VLOOKUP(C739,'Cadastro de insumo'!E:K,7,0)*G739,IF(OR(E739="kg",E739="L"),F739/1000*G739,F739*G739)))</f>
        <v>0</v>
      </c>
    </row>
    <row r="740" spans="1:18" outlineLevel="1" x14ac:dyDescent="0.25">
      <c r="B740" s="122" t="str">
        <f>IF(C740="","",F723)</f>
        <v/>
      </c>
      <c r="C740" s="123"/>
      <c r="D740" s="122" t="str">
        <f>IF(C740="","",IFERROR(INDEX('Cadastro de insumo'!A:K,MATCH('Ficha técnica - Prod processado'!C740,'Cadastro de insumo'!E:E,0),2),""))</f>
        <v/>
      </c>
      <c r="E740" s="122" t="str">
        <f>IFERROR(INDEX('Cadastro de insumo'!$A$203:$K$1048576,MATCH('Ficha técnica - Prod processado'!C740,'Cadastro de insumo'!$E$203:$E$1048576,0),9),"")</f>
        <v/>
      </c>
      <c r="F740" s="124" t="str">
        <f>IFERROR(VLOOKUP(C740,'Cadastro de insumo'!E:K,7,0),"")</f>
        <v/>
      </c>
      <c r="G740" s="113"/>
      <c r="H740" s="113"/>
      <c r="I740" s="122">
        <f>IF(OR(G740="",H740=""),0,G740/H740)</f>
        <v>0</v>
      </c>
      <c r="J740" s="125">
        <f>IF(C740="",0,IF(E740="Pacote",VLOOKUP(C740,'Cadastro de insumo'!E:K,7,0)*G740,IF(OR(E740="kg",E740="L"),F740/1000*G740,F740*G740)))</f>
        <v>0</v>
      </c>
    </row>
    <row r="741" spans="1:18" x14ac:dyDescent="0.25">
      <c r="A741" s="33" t="str">
        <f>"Detalhes: "&amp;F723</f>
        <v xml:space="preserve">Detalhes: </v>
      </c>
      <c r="C741" s="126"/>
    </row>
    <row r="743" spans="1:18" ht="31.5" x14ac:dyDescent="0.25">
      <c r="E743" s="30" t="s">
        <v>21</v>
      </c>
      <c r="F743" s="76" t="s">
        <v>0</v>
      </c>
      <c r="G743" s="76" t="s">
        <v>19</v>
      </c>
      <c r="H743" s="77" t="s">
        <v>20</v>
      </c>
      <c r="I743" s="31" t="s">
        <v>22</v>
      </c>
      <c r="J743" s="31" t="s">
        <v>61</v>
      </c>
      <c r="M743" s="126"/>
    </row>
    <row r="744" spans="1:18" x14ac:dyDescent="0.25">
      <c r="E744" s="112">
        <f>E723+1</f>
        <v>36</v>
      </c>
      <c r="F744" s="113"/>
      <c r="G744" s="113"/>
      <c r="H744" s="114"/>
      <c r="I744" s="115">
        <f>SUM(J747:J761)</f>
        <v>0</v>
      </c>
      <c r="J744" s="116" t="str">
        <f>IF(H744="","",I744/H744)</f>
        <v/>
      </c>
      <c r="M744" s="126"/>
      <c r="R744" s="141"/>
    </row>
    <row r="745" spans="1:18" x14ac:dyDescent="0.25">
      <c r="B745" s="117"/>
      <c r="C745" s="118"/>
      <c r="D745" s="110"/>
      <c r="F745" s="118"/>
      <c r="G745" s="118"/>
      <c r="H745" s="119"/>
      <c r="I745" s="120"/>
      <c r="J745" s="121"/>
      <c r="M745" s="126"/>
      <c r="R745" s="141"/>
    </row>
    <row r="746" spans="1:18" ht="47.25" outlineLevel="1" x14ac:dyDescent="0.25">
      <c r="B746" s="31" t="s">
        <v>0</v>
      </c>
      <c r="C746" s="76" t="s">
        <v>13</v>
      </c>
      <c r="D746" s="31" t="s">
        <v>60</v>
      </c>
      <c r="E746" s="31" t="s">
        <v>14</v>
      </c>
      <c r="F746" s="77" t="s">
        <v>17</v>
      </c>
      <c r="G746" s="77" t="s">
        <v>56</v>
      </c>
      <c r="H746" s="77" t="s">
        <v>38</v>
      </c>
      <c r="I746" s="31" t="s">
        <v>16</v>
      </c>
      <c r="J746" s="30" t="s">
        <v>15</v>
      </c>
      <c r="M746" s="142"/>
    </row>
    <row r="747" spans="1:18" outlineLevel="1" x14ac:dyDescent="0.25">
      <c r="B747" s="122" t="str">
        <f>IF(C747="","",F744)</f>
        <v/>
      </c>
      <c r="C747" s="123"/>
      <c r="D747" s="122" t="str">
        <f>IF(C747="","",IFERROR(INDEX('Cadastro de insumo'!A:K,MATCH('Ficha técnica - Prod processado'!C747,'Cadastro de insumo'!E:E,0),2),""))</f>
        <v/>
      </c>
      <c r="E747" s="122" t="str">
        <f>IFERROR(INDEX('Cadastro de insumo'!$A$203:$K$1048576,MATCH('Ficha técnica - Prod processado'!C747,'Cadastro de insumo'!$E$203:$E$1048576,0),9),"")</f>
        <v/>
      </c>
      <c r="F747" s="124" t="str">
        <f>IFERROR(VLOOKUP(C747,'Cadastro de insumo'!E:K,7,0),"")</f>
        <v/>
      </c>
      <c r="G747" s="113"/>
      <c r="H747" s="113"/>
      <c r="I747" s="122">
        <f t="shared" ref="I747:I760" si="38">IF(OR(G747="",H747=""),0,G747/H747)</f>
        <v>0</v>
      </c>
      <c r="J747" s="125">
        <f>IF(C747="",0,IF(E747="Pacote",VLOOKUP(C747,'Cadastro de insumo'!E:K,7,0)*G747,IF(OR(E747="kg",E747="L"),F747/1000*G747,F747*G747)))</f>
        <v>0</v>
      </c>
    </row>
    <row r="748" spans="1:18" outlineLevel="1" x14ac:dyDescent="0.25">
      <c r="B748" s="122" t="str">
        <f>IF(C748="","",F744)</f>
        <v/>
      </c>
      <c r="C748" s="123"/>
      <c r="D748" s="122" t="str">
        <f>IF(C748="","",IFERROR(INDEX('Cadastro de insumo'!A:K,MATCH('Ficha técnica - Prod processado'!C748,'Cadastro de insumo'!E:E,0),2),""))</f>
        <v/>
      </c>
      <c r="E748" s="122" t="str">
        <f>IFERROR(INDEX('Cadastro de insumo'!$A$203:$K$1048576,MATCH('Ficha técnica - Prod processado'!C748,'Cadastro de insumo'!$E$203:$E$1048576,0),9),"")</f>
        <v/>
      </c>
      <c r="F748" s="124" t="str">
        <f>IFERROR(VLOOKUP(C748,'Cadastro de insumo'!E:K,7,0),"")</f>
        <v/>
      </c>
      <c r="G748" s="113"/>
      <c r="H748" s="113"/>
      <c r="I748" s="122">
        <f t="shared" si="38"/>
        <v>0</v>
      </c>
      <c r="J748" s="125">
        <f>IF(C748="",0,IF(E748="Pacote",VLOOKUP(C748,'Cadastro de insumo'!E:K,7,0)*G748,IF(OR(E748="kg",E748="L"),F748/1000*G748,F748*G748)))</f>
        <v>0</v>
      </c>
    </row>
    <row r="749" spans="1:18" outlineLevel="1" x14ac:dyDescent="0.25">
      <c r="B749" s="122" t="str">
        <f>IF(C749="","",F744)</f>
        <v/>
      </c>
      <c r="C749" s="123"/>
      <c r="D749" s="122" t="str">
        <f>IF(C749="","",IFERROR(INDEX('Cadastro de insumo'!A:K,MATCH('Ficha técnica - Prod processado'!C749,'Cadastro de insumo'!E:E,0),2),""))</f>
        <v/>
      </c>
      <c r="E749" s="122" t="str">
        <f>IFERROR(INDEX('Cadastro de insumo'!$A$203:$K$1048576,MATCH('Ficha técnica - Prod processado'!C749,'Cadastro de insumo'!$E$203:$E$1048576,0),9),"")</f>
        <v/>
      </c>
      <c r="F749" s="124" t="str">
        <f>IFERROR(VLOOKUP(C749,'Cadastro de insumo'!E:K,7,0),"")</f>
        <v/>
      </c>
      <c r="G749" s="113"/>
      <c r="H749" s="113"/>
      <c r="I749" s="122">
        <f t="shared" si="38"/>
        <v>0</v>
      </c>
      <c r="J749" s="125">
        <f>IF(C749="",0,IF(E749="Pacote",VLOOKUP(C749,'Cadastro de insumo'!E:K,7,0)*G749,IF(OR(E749="kg",E749="L"),F749/1000*G749,F749*G749)))</f>
        <v>0</v>
      </c>
    </row>
    <row r="750" spans="1:18" outlineLevel="1" x14ac:dyDescent="0.25">
      <c r="B750" s="122" t="str">
        <f>IF(C750="","",F744)</f>
        <v/>
      </c>
      <c r="C750" s="123"/>
      <c r="D750" s="122" t="str">
        <f>IF(C750="","",IFERROR(INDEX('Cadastro de insumo'!A:K,MATCH('Ficha técnica - Prod processado'!C750,'Cadastro de insumo'!E:E,0),2),""))</f>
        <v/>
      </c>
      <c r="E750" s="122" t="str">
        <f>IFERROR(INDEX('Cadastro de insumo'!$A$203:$K$1048576,MATCH('Ficha técnica - Prod processado'!C750,'Cadastro de insumo'!$E$203:$E$1048576,0),9),"")</f>
        <v/>
      </c>
      <c r="F750" s="124" t="str">
        <f>IFERROR(VLOOKUP(C750,'Cadastro de insumo'!E:K,7,0),"")</f>
        <v/>
      </c>
      <c r="G750" s="113"/>
      <c r="H750" s="113"/>
      <c r="I750" s="122">
        <f t="shared" si="38"/>
        <v>0</v>
      </c>
      <c r="J750" s="125">
        <f>IF(C750="",0,IF(E750="Pacote",VLOOKUP(C750,'Cadastro de insumo'!E:K,7,0)*G750,IF(OR(E750="kg",E750="L"),F750/1000*G750,F750*G750)))</f>
        <v>0</v>
      </c>
    </row>
    <row r="751" spans="1:18" outlineLevel="1" x14ac:dyDescent="0.25">
      <c r="B751" s="122" t="str">
        <f>IF(C751="","",F744)</f>
        <v/>
      </c>
      <c r="C751" s="123"/>
      <c r="D751" s="122" t="str">
        <f>IF(C751="","",IFERROR(INDEX('Cadastro de insumo'!A:K,MATCH('Ficha técnica - Prod processado'!C751,'Cadastro de insumo'!E:E,0),2),""))</f>
        <v/>
      </c>
      <c r="E751" s="122" t="str">
        <f>IFERROR(INDEX('Cadastro de insumo'!$A$203:$K$1048576,MATCH('Ficha técnica - Prod processado'!C751,'Cadastro de insumo'!$E$203:$E$1048576,0),9),"")</f>
        <v/>
      </c>
      <c r="F751" s="124" t="str">
        <f>IFERROR(VLOOKUP(C751,'Cadastro de insumo'!E:K,7,0),"")</f>
        <v/>
      </c>
      <c r="G751" s="113"/>
      <c r="H751" s="113"/>
      <c r="I751" s="122">
        <f t="shared" si="38"/>
        <v>0</v>
      </c>
      <c r="J751" s="125">
        <f>IF(C751="",0,IF(E751="Pacote",VLOOKUP(C751,'Cadastro de insumo'!E:K,7,0)*G751,IF(OR(E751="kg",E751="L"),F751/1000*G751,F751*G751)))</f>
        <v>0</v>
      </c>
    </row>
    <row r="752" spans="1:18" outlineLevel="1" x14ac:dyDescent="0.25">
      <c r="B752" s="122" t="str">
        <f>IF(C752="","",F744)</f>
        <v/>
      </c>
      <c r="C752" s="123"/>
      <c r="D752" s="122" t="str">
        <f>IF(C752="","",IFERROR(INDEX('Cadastro de insumo'!A:K,MATCH('Ficha técnica - Prod processado'!C752,'Cadastro de insumo'!E:E,0),2),""))</f>
        <v/>
      </c>
      <c r="E752" s="122" t="str">
        <f>IFERROR(INDEX('Cadastro de insumo'!$A$203:$K$1048576,MATCH('Ficha técnica - Prod processado'!C752,'Cadastro de insumo'!$E$203:$E$1048576,0),9),"")</f>
        <v/>
      </c>
      <c r="F752" s="124" t="str">
        <f>IFERROR(VLOOKUP(C752,'Cadastro de insumo'!E:K,7,0),"")</f>
        <v/>
      </c>
      <c r="G752" s="113"/>
      <c r="H752" s="113"/>
      <c r="I752" s="122">
        <f t="shared" si="38"/>
        <v>0</v>
      </c>
      <c r="J752" s="125">
        <f>IF(C752="",0,IF(E752="Pacote",VLOOKUP(C752,'Cadastro de insumo'!E:K,7,0)*G752,IF(OR(E752="kg",E752="L"),F752/1000*G752,F752*G752)))</f>
        <v>0</v>
      </c>
    </row>
    <row r="753" spans="1:18" outlineLevel="1" x14ac:dyDescent="0.25">
      <c r="B753" s="122" t="str">
        <f>IF(C753="","",F744)</f>
        <v/>
      </c>
      <c r="C753" s="123"/>
      <c r="D753" s="122" t="str">
        <f>IF(C753="","",IFERROR(INDEX('Cadastro de insumo'!A:K,MATCH('Ficha técnica - Prod processado'!C753,'Cadastro de insumo'!E:E,0),2),""))</f>
        <v/>
      </c>
      <c r="E753" s="122" t="str">
        <f>IFERROR(INDEX('Cadastro de insumo'!$A$203:$K$1048576,MATCH('Ficha técnica - Prod processado'!C753,'Cadastro de insumo'!$E$203:$E$1048576,0),9),"")</f>
        <v/>
      </c>
      <c r="F753" s="124" t="str">
        <f>IFERROR(VLOOKUP(C753,'Cadastro de insumo'!E:K,7,0),"")</f>
        <v/>
      </c>
      <c r="G753" s="113"/>
      <c r="H753" s="113"/>
      <c r="I753" s="122">
        <f t="shared" si="38"/>
        <v>0</v>
      </c>
      <c r="J753" s="125">
        <f>IF(C753="",0,IF(E753="Pacote",VLOOKUP(C753,'Cadastro de insumo'!E:K,7,0)*G753,IF(OR(E753="kg",E753="L"),F753/1000*G753,F753*G753)))</f>
        <v>0</v>
      </c>
    </row>
    <row r="754" spans="1:18" outlineLevel="1" x14ac:dyDescent="0.25">
      <c r="B754" s="122" t="str">
        <f>IF(C754="","",F744)</f>
        <v/>
      </c>
      <c r="C754" s="123"/>
      <c r="D754" s="122" t="str">
        <f>IF(C754="","",IFERROR(INDEX('Cadastro de insumo'!A:K,MATCH('Ficha técnica - Prod processado'!C754,'Cadastro de insumo'!E:E,0),2),""))</f>
        <v/>
      </c>
      <c r="E754" s="122" t="str">
        <f>IFERROR(INDEX('Cadastro de insumo'!$A$203:$K$1048576,MATCH('Ficha técnica - Prod processado'!C754,'Cadastro de insumo'!$E$203:$E$1048576,0),9),"")</f>
        <v/>
      </c>
      <c r="F754" s="124" t="str">
        <f>IFERROR(VLOOKUP(C754,'Cadastro de insumo'!E:K,7,0),"")</f>
        <v/>
      </c>
      <c r="G754" s="113"/>
      <c r="H754" s="113"/>
      <c r="I754" s="122">
        <f t="shared" si="38"/>
        <v>0</v>
      </c>
      <c r="J754" s="125">
        <f>IF(C754="",0,IF(E754="Pacote",VLOOKUP(C754,'Cadastro de insumo'!E:K,7,0)*G754,IF(OR(E754="kg",E754="L"),F754/1000*G754,F754*G754)))</f>
        <v>0</v>
      </c>
    </row>
    <row r="755" spans="1:18" outlineLevel="1" x14ac:dyDescent="0.25">
      <c r="B755" s="122" t="str">
        <f>IF(C755="","",F744)</f>
        <v/>
      </c>
      <c r="C755" s="123"/>
      <c r="D755" s="122" t="str">
        <f>IF(C755="","",IFERROR(INDEX('Cadastro de insumo'!A:K,MATCH('Ficha técnica - Prod processado'!C755,'Cadastro de insumo'!E:E,0),2),""))</f>
        <v/>
      </c>
      <c r="E755" s="122" t="str">
        <f>IFERROR(INDEX('Cadastro de insumo'!$A$203:$K$1048576,MATCH('Ficha técnica - Prod processado'!C755,'Cadastro de insumo'!$E$203:$E$1048576,0),9),"")</f>
        <v/>
      </c>
      <c r="F755" s="124" t="str">
        <f>IFERROR(VLOOKUP(C755,'Cadastro de insumo'!E:K,7,0),"")</f>
        <v/>
      </c>
      <c r="G755" s="113"/>
      <c r="H755" s="113"/>
      <c r="I755" s="122">
        <f t="shared" si="38"/>
        <v>0</v>
      </c>
      <c r="J755" s="125">
        <f>IF(C755="",0,IF(E755="Pacote",VLOOKUP(C755,'Cadastro de insumo'!E:K,7,0)*G755,IF(OR(E755="kg",E755="L"),F755/1000*G755,F755*G755)))</f>
        <v>0</v>
      </c>
    </row>
    <row r="756" spans="1:18" outlineLevel="1" x14ac:dyDescent="0.25">
      <c r="B756" s="122" t="str">
        <f>IF(C756="","",F744)</f>
        <v/>
      </c>
      <c r="C756" s="123"/>
      <c r="D756" s="122" t="str">
        <f>IF(C756="","",IFERROR(INDEX('Cadastro de insumo'!A:K,MATCH('Ficha técnica - Prod processado'!C756,'Cadastro de insumo'!E:E,0),2),""))</f>
        <v/>
      </c>
      <c r="E756" s="122" t="str">
        <f>IFERROR(INDEX('Cadastro de insumo'!$A$203:$K$1048576,MATCH('Ficha técnica - Prod processado'!C756,'Cadastro de insumo'!$E$203:$E$1048576,0),9),"")</f>
        <v/>
      </c>
      <c r="F756" s="124" t="str">
        <f>IFERROR(VLOOKUP(C756,'Cadastro de insumo'!E:K,7,0),"")</f>
        <v/>
      </c>
      <c r="G756" s="113"/>
      <c r="H756" s="113"/>
      <c r="I756" s="122">
        <f t="shared" si="38"/>
        <v>0</v>
      </c>
      <c r="J756" s="125">
        <f>IF(C756="",0,IF(E756="Pacote",VLOOKUP(C756,'Cadastro de insumo'!E:K,7,0)*G756,IF(OR(E756="kg",E756="L"),F756/1000*G756,F756*G756)))</f>
        <v>0</v>
      </c>
    </row>
    <row r="757" spans="1:18" outlineLevel="1" x14ac:dyDescent="0.25">
      <c r="B757" s="122" t="str">
        <f>IF(C757="","",F744)</f>
        <v/>
      </c>
      <c r="C757" s="123"/>
      <c r="D757" s="122" t="str">
        <f>IF(C757="","",IFERROR(INDEX('Cadastro de insumo'!A:K,MATCH('Ficha técnica - Prod processado'!C757,'Cadastro de insumo'!E:E,0),2),""))</f>
        <v/>
      </c>
      <c r="E757" s="122" t="str">
        <f>IFERROR(INDEX('Cadastro de insumo'!$A$203:$K$1048576,MATCH('Ficha técnica - Prod processado'!C757,'Cadastro de insumo'!$E$203:$E$1048576,0),9),"")</f>
        <v/>
      </c>
      <c r="F757" s="124" t="str">
        <f>IFERROR(VLOOKUP(C757,'Cadastro de insumo'!E:K,7,0),"")</f>
        <v/>
      </c>
      <c r="G757" s="113"/>
      <c r="H757" s="113"/>
      <c r="I757" s="122">
        <f t="shared" si="38"/>
        <v>0</v>
      </c>
      <c r="J757" s="125">
        <f>IF(C757="",0,IF(E757="Pacote",VLOOKUP(C757,'Cadastro de insumo'!E:K,7,0)*G757,IF(OR(E757="kg",E757="L"),F757/1000*G757,F757*G757)))</f>
        <v>0</v>
      </c>
    </row>
    <row r="758" spans="1:18" outlineLevel="1" x14ac:dyDescent="0.25">
      <c r="B758" s="122" t="str">
        <f>IF(C758="","",F744)</f>
        <v/>
      </c>
      <c r="C758" s="123"/>
      <c r="D758" s="122" t="str">
        <f>IF(C758="","",IFERROR(INDEX('Cadastro de insumo'!A:K,MATCH('Ficha técnica - Prod processado'!C758,'Cadastro de insumo'!E:E,0),2),""))</f>
        <v/>
      </c>
      <c r="E758" s="122" t="str">
        <f>IFERROR(INDEX('Cadastro de insumo'!$A$203:$K$1048576,MATCH('Ficha técnica - Prod processado'!C758,'Cadastro de insumo'!$E$203:$E$1048576,0),9),"")</f>
        <v/>
      </c>
      <c r="F758" s="124" t="str">
        <f>IFERROR(VLOOKUP(C758,'Cadastro de insumo'!E:K,7,0),"")</f>
        <v/>
      </c>
      <c r="G758" s="113"/>
      <c r="H758" s="113"/>
      <c r="I758" s="122">
        <f t="shared" si="38"/>
        <v>0</v>
      </c>
      <c r="J758" s="125">
        <f>IF(C758="",0,IF(E758="Pacote",VLOOKUP(C758,'Cadastro de insumo'!E:K,7,0)*G758,IF(OR(E758="kg",E758="L"),F758/1000*G758,F758*G758)))</f>
        <v>0</v>
      </c>
    </row>
    <row r="759" spans="1:18" outlineLevel="1" x14ac:dyDescent="0.25">
      <c r="B759" s="122" t="str">
        <f>IF(C759="","",F744)</f>
        <v/>
      </c>
      <c r="C759" s="123"/>
      <c r="D759" s="122" t="str">
        <f>IF(C759="","",IFERROR(INDEX('Cadastro de insumo'!A:K,MATCH('Ficha técnica - Prod processado'!C759,'Cadastro de insumo'!E:E,0),2),""))</f>
        <v/>
      </c>
      <c r="E759" s="122" t="str">
        <f>IFERROR(INDEX('Cadastro de insumo'!$A$203:$K$1048576,MATCH('Ficha técnica - Prod processado'!C759,'Cadastro de insumo'!$E$203:$E$1048576,0),9),"")</f>
        <v/>
      </c>
      <c r="F759" s="124" t="str">
        <f>IFERROR(VLOOKUP(C759,'Cadastro de insumo'!E:K,7,0),"")</f>
        <v/>
      </c>
      <c r="G759" s="113"/>
      <c r="H759" s="113"/>
      <c r="I759" s="122">
        <f t="shared" si="38"/>
        <v>0</v>
      </c>
      <c r="J759" s="125">
        <f>IF(C759="",0,IF(E759="Pacote",VLOOKUP(C759,'Cadastro de insumo'!E:K,7,0)*G759,IF(OR(E759="kg",E759="L"),F759/1000*G759,F759*G759)))</f>
        <v>0</v>
      </c>
    </row>
    <row r="760" spans="1:18" outlineLevel="1" x14ac:dyDescent="0.25">
      <c r="B760" s="122" t="str">
        <f>IF(C760="","",F744)</f>
        <v/>
      </c>
      <c r="C760" s="123"/>
      <c r="D760" s="122" t="str">
        <f>IF(C760="","",IFERROR(INDEX('Cadastro de insumo'!A:K,MATCH('Ficha técnica - Prod processado'!C760,'Cadastro de insumo'!E:E,0),2),""))</f>
        <v/>
      </c>
      <c r="E760" s="122" t="str">
        <f>IFERROR(INDEX('Cadastro de insumo'!$A$203:$K$1048576,MATCH('Ficha técnica - Prod processado'!C760,'Cadastro de insumo'!$E$203:$E$1048576,0),9),"")</f>
        <v/>
      </c>
      <c r="F760" s="124" t="str">
        <f>IFERROR(VLOOKUP(C760,'Cadastro de insumo'!E:K,7,0),"")</f>
        <v/>
      </c>
      <c r="G760" s="113"/>
      <c r="H760" s="113"/>
      <c r="I760" s="122">
        <f t="shared" si="38"/>
        <v>0</v>
      </c>
      <c r="J760" s="125">
        <f>IF(C760="",0,IF(E760="Pacote",VLOOKUP(C760,'Cadastro de insumo'!E:K,7,0)*G760,IF(OR(E760="kg",E760="L"),F760/1000*G760,F760*G760)))</f>
        <v>0</v>
      </c>
    </row>
    <row r="761" spans="1:18" outlineLevel="1" x14ac:dyDescent="0.25">
      <c r="B761" s="122" t="str">
        <f>IF(C761="","",F744)</f>
        <v/>
      </c>
      <c r="C761" s="123"/>
      <c r="D761" s="122" t="str">
        <f>IF(C761="","",IFERROR(INDEX('Cadastro de insumo'!A:K,MATCH('Ficha técnica - Prod processado'!C761,'Cadastro de insumo'!E:E,0),2),""))</f>
        <v/>
      </c>
      <c r="E761" s="122" t="str">
        <f>IFERROR(INDEX('Cadastro de insumo'!$A$203:$K$1048576,MATCH('Ficha técnica - Prod processado'!C761,'Cadastro de insumo'!$E$203:$E$1048576,0),9),"")</f>
        <v/>
      </c>
      <c r="F761" s="124" t="str">
        <f>IFERROR(VLOOKUP(C761,'Cadastro de insumo'!E:K,7,0),"")</f>
        <v/>
      </c>
      <c r="G761" s="113"/>
      <c r="H761" s="113"/>
      <c r="I761" s="122">
        <f>IF(OR(G761="",H761=""),0,G761/H761)</f>
        <v>0</v>
      </c>
      <c r="J761" s="125">
        <f>IF(C761="",0,IF(E761="Pacote",VLOOKUP(C761,'Cadastro de insumo'!E:K,7,0)*G761,IF(OR(E761="kg",E761="L"),F761/1000*G761,F761*G761)))</f>
        <v>0</v>
      </c>
    </row>
    <row r="762" spans="1:18" x14ac:dyDescent="0.25">
      <c r="A762" s="33" t="str">
        <f>"Detalhes: "&amp;F744</f>
        <v xml:space="preserve">Detalhes: </v>
      </c>
      <c r="C762" s="126"/>
    </row>
    <row r="764" spans="1:18" ht="31.5" x14ac:dyDescent="0.25">
      <c r="E764" s="30" t="s">
        <v>21</v>
      </c>
      <c r="F764" s="76" t="s">
        <v>0</v>
      </c>
      <c r="G764" s="76" t="s">
        <v>19</v>
      </c>
      <c r="H764" s="77" t="s">
        <v>20</v>
      </c>
      <c r="I764" s="31" t="s">
        <v>22</v>
      </c>
      <c r="J764" s="31" t="s">
        <v>61</v>
      </c>
      <c r="M764" s="126"/>
    </row>
    <row r="765" spans="1:18" x14ac:dyDescent="0.25">
      <c r="E765" s="112">
        <f>E744+1</f>
        <v>37</v>
      </c>
      <c r="F765" s="113"/>
      <c r="G765" s="113"/>
      <c r="H765" s="114"/>
      <c r="I765" s="115">
        <f>SUM(J768:J782)</f>
        <v>0</v>
      </c>
      <c r="J765" s="116" t="str">
        <f>IF(H765="","",I765/H765)</f>
        <v/>
      </c>
      <c r="M765" s="126"/>
      <c r="R765" s="141"/>
    </row>
    <row r="766" spans="1:18" x14ac:dyDescent="0.25">
      <c r="B766" s="117"/>
      <c r="C766" s="118"/>
      <c r="D766" s="110"/>
      <c r="F766" s="118"/>
      <c r="G766" s="118"/>
      <c r="H766" s="119"/>
      <c r="I766" s="120"/>
      <c r="J766" s="121"/>
      <c r="M766" s="126"/>
      <c r="R766" s="141"/>
    </row>
    <row r="767" spans="1:18" ht="47.25" outlineLevel="1" x14ac:dyDescent="0.25">
      <c r="B767" s="31" t="s">
        <v>0</v>
      </c>
      <c r="C767" s="76" t="s">
        <v>13</v>
      </c>
      <c r="D767" s="31" t="s">
        <v>60</v>
      </c>
      <c r="E767" s="31" t="s">
        <v>14</v>
      </c>
      <c r="F767" s="77" t="s">
        <v>17</v>
      </c>
      <c r="G767" s="77" t="s">
        <v>56</v>
      </c>
      <c r="H767" s="77" t="s">
        <v>38</v>
      </c>
      <c r="I767" s="31" t="s">
        <v>16</v>
      </c>
      <c r="J767" s="30" t="s">
        <v>15</v>
      </c>
      <c r="M767" s="142"/>
    </row>
    <row r="768" spans="1:18" outlineLevel="1" x14ac:dyDescent="0.25">
      <c r="B768" s="122" t="str">
        <f>IF(C768="","",F765)</f>
        <v/>
      </c>
      <c r="C768" s="123"/>
      <c r="D768" s="122" t="str">
        <f>IF(C768="","",IFERROR(INDEX('Cadastro de insumo'!A:K,MATCH('Ficha técnica - Prod processado'!C768,'Cadastro de insumo'!E:E,0),2),""))</f>
        <v/>
      </c>
      <c r="E768" s="122" t="str">
        <f>IFERROR(INDEX('Cadastro de insumo'!$A$203:$K$1048576,MATCH('Ficha técnica - Prod processado'!C768,'Cadastro de insumo'!$E$203:$E$1048576,0),9),"")</f>
        <v/>
      </c>
      <c r="F768" s="124" t="str">
        <f>IFERROR(VLOOKUP(C768,'Cadastro de insumo'!E:K,7,0),"")</f>
        <v/>
      </c>
      <c r="G768" s="113"/>
      <c r="H768" s="113"/>
      <c r="I768" s="122">
        <f t="shared" ref="I768:I781" si="39">IF(OR(G768="",H768=""),0,G768/H768)</f>
        <v>0</v>
      </c>
      <c r="J768" s="125">
        <f>IF(C768="",0,IF(E768="Pacote",VLOOKUP(C768,'Cadastro de insumo'!E:K,7,0)*G768,IF(OR(E768="kg",E768="L"),F768/1000*G768,F768*G768)))</f>
        <v>0</v>
      </c>
    </row>
    <row r="769" spans="1:10" outlineLevel="1" x14ac:dyDescent="0.25">
      <c r="B769" s="122" t="str">
        <f>IF(C769="","",F765)</f>
        <v/>
      </c>
      <c r="C769" s="123"/>
      <c r="D769" s="122" t="str">
        <f>IF(C769="","",IFERROR(INDEX('Cadastro de insumo'!A:K,MATCH('Ficha técnica - Prod processado'!C769,'Cadastro de insumo'!E:E,0),2),""))</f>
        <v/>
      </c>
      <c r="E769" s="122" t="str">
        <f>IFERROR(INDEX('Cadastro de insumo'!$A$203:$K$1048576,MATCH('Ficha técnica - Prod processado'!C769,'Cadastro de insumo'!$E$203:$E$1048576,0),9),"")</f>
        <v/>
      </c>
      <c r="F769" s="124" t="str">
        <f>IFERROR(VLOOKUP(C769,'Cadastro de insumo'!E:K,7,0),"")</f>
        <v/>
      </c>
      <c r="G769" s="113"/>
      <c r="H769" s="113"/>
      <c r="I769" s="122">
        <f t="shared" si="39"/>
        <v>0</v>
      </c>
      <c r="J769" s="125">
        <f>IF(C769="",0,IF(E769="Pacote",VLOOKUP(C769,'Cadastro de insumo'!E:K,7,0)*G769,IF(OR(E769="kg",E769="L"),F769/1000*G769,F769*G769)))</f>
        <v>0</v>
      </c>
    </row>
    <row r="770" spans="1:10" outlineLevel="1" x14ac:dyDescent="0.25">
      <c r="B770" s="122" t="str">
        <f>IF(C770="","",F765)</f>
        <v/>
      </c>
      <c r="C770" s="123"/>
      <c r="D770" s="122" t="str">
        <f>IF(C770="","",IFERROR(INDEX('Cadastro de insumo'!A:K,MATCH('Ficha técnica - Prod processado'!C770,'Cadastro de insumo'!E:E,0),2),""))</f>
        <v/>
      </c>
      <c r="E770" s="122" t="str">
        <f>IFERROR(INDEX('Cadastro de insumo'!$A$203:$K$1048576,MATCH('Ficha técnica - Prod processado'!C770,'Cadastro de insumo'!$E$203:$E$1048576,0),9),"")</f>
        <v/>
      </c>
      <c r="F770" s="124" t="str">
        <f>IFERROR(VLOOKUP(C770,'Cadastro de insumo'!E:K,7,0),"")</f>
        <v/>
      </c>
      <c r="G770" s="113"/>
      <c r="H770" s="113"/>
      <c r="I770" s="122">
        <f t="shared" si="39"/>
        <v>0</v>
      </c>
      <c r="J770" s="125">
        <f>IF(C770="",0,IF(E770="Pacote",VLOOKUP(C770,'Cadastro de insumo'!E:K,7,0)*G770,IF(OR(E770="kg",E770="L"),F770/1000*G770,F770*G770)))</f>
        <v>0</v>
      </c>
    </row>
    <row r="771" spans="1:10" outlineLevel="1" x14ac:dyDescent="0.25">
      <c r="B771" s="122" t="str">
        <f>IF(C771="","",F765)</f>
        <v/>
      </c>
      <c r="C771" s="123"/>
      <c r="D771" s="122" t="str">
        <f>IF(C771="","",IFERROR(INDEX('Cadastro de insumo'!A:K,MATCH('Ficha técnica - Prod processado'!C771,'Cadastro de insumo'!E:E,0),2),""))</f>
        <v/>
      </c>
      <c r="E771" s="122" t="str">
        <f>IFERROR(INDEX('Cadastro de insumo'!$A$203:$K$1048576,MATCH('Ficha técnica - Prod processado'!C771,'Cadastro de insumo'!$E$203:$E$1048576,0),9),"")</f>
        <v/>
      </c>
      <c r="F771" s="124" t="str">
        <f>IFERROR(VLOOKUP(C771,'Cadastro de insumo'!E:K,7,0),"")</f>
        <v/>
      </c>
      <c r="G771" s="113"/>
      <c r="H771" s="113"/>
      <c r="I771" s="122">
        <f t="shared" si="39"/>
        <v>0</v>
      </c>
      <c r="J771" s="125">
        <f>IF(C771="",0,IF(E771="Pacote",VLOOKUP(C771,'Cadastro de insumo'!E:K,7,0)*G771,IF(OR(E771="kg",E771="L"),F771/1000*G771,F771*G771)))</f>
        <v>0</v>
      </c>
    </row>
    <row r="772" spans="1:10" outlineLevel="1" x14ac:dyDescent="0.25">
      <c r="B772" s="122" t="str">
        <f>IF(C772="","",F765)</f>
        <v/>
      </c>
      <c r="C772" s="123"/>
      <c r="D772" s="122" t="str">
        <f>IF(C772="","",IFERROR(INDEX('Cadastro de insumo'!A:K,MATCH('Ficha técnica - Prod processado'!C772,'Cadastro de insumo'!E:E,0),2),""))</f>
        <v/>
      </c>
      <c r="E772" s="122" t="str">
        <f>IFERROR(INDEX('Cadastro de insumo'!$A$203:$K$1048576,MATCH('Ficha técnica - Prod processado'!C772,'Cadastro de insumo'!$E$203:$E$1048576,0),9),"")</f>
        <v/>
      </c>
      <c r="F772" s="124" t="str">
        <f>IFERROR(VLOOKUP(C772,'Cadastro de insumo'!E:K,7,0),"")</f>
        <v/>
      </c>
      <c r="G772" s="113"/>
      <c r="H772" s="113"/>
      <c r="I772" s="122">
        <f t="shared" si="39"/>
        <v>0</v>
      </c>
      <c r="J772" s="125">
        <f>IF(C772="",0,IF(E772="Pacote",VLOOKUP(C772,'Cadastro de insumo'!E:K,7,0)*G772,IF(OR(E772="kg",E772="L"),F772/1000*G772,F772*G772)))</f>
        <v>0</v>
      </c>
    </row>
    <row r="773" spans="1:10" outlineLevel="1" x14ac:dyDescent="0.25">
      <c r="B773" s="122" t="str">
        <f>IF(C773="","",F765)</f>
        <v/>
      </c>
      <c r="C773" s="123"/>
      <c r="D773" s="122" t="str">
        <f>IF(C773="","",IFERROR(INDEX('Cadastro de insumo'!A:K,MATCH('Ficha técnica - Prod processado'!C773,'Cadastro de insumo'!E:E,0),2),""))</f>
        <v/>
      </c>
      <c r="E773" s="122" t="str">
        <f>IFERROR(INDEX('Cadastro de insumo'!$A$203:$K$1048576,MATCH('Ficha técnica - Prod processado'!C773,'Cadastro de insumo'!$E$203:$E$1048576,0),9),"")</f>
        <v/>
      </c>
      <c r="F773" s="124" t="str">
        <f>IFERROR(VLOOKUP(C773,'Cadastro de insumo'!E:K,7,0),"")</f>
        <v/>
      </c>
      <c r="G773" s="113"/>
      <c r="H773" s="113"/>
      <c r="I773" s="122">
        <f t="shared" si="39"/>
        <v>0</v>
      </c>
      <c r="J773" s="125">
        <f>IF(C773="",0,IF(E773="Pacote",VLOOKUP(C773,'Cadastro de insumo'!E:K,7,0)*G773,IF(OR(E773="kg",E773="L"),F773/1000*G773,F773*G773)))</f>
        <v>0</v>
      </c>
    </row>
    <row r="774" spans="1:10" outlineLevel="1" x14ac:dyDescent="0.25">
      <c r="B774" s="122" t="str">
        <f>IF(C774="","",F765)</f>
        <v/>
      </c>
      <c r="C774" s="123"/>
      <c r="D774" s="122" t="str">
        <f>IF(C774="","",IFERROR(INDEX('Cadastro de insumo'!A:K,MATCH('Ficha técnica - Prod processado'!C774,'Cadastro de insumo'!E:E,0),2),""))</f>
        <v/>
      </c>
      <c r="E774" s="122" t="str">
        <f>IFERROR(INDEX('Cadastro de insumo'!$A$203:$K$1048576,MATCH('Ficha técnica - Prod processado'!C774,'Cadastro de insumo'!$E$203:$E$1048576,0),9),"")</f>
        <v/>
      </c>
      <c r="F774" s="124" t="str">
        <f>IFERROR(VLOOKUP(C774,'Cadastro de insumo'!E:K,7,0),"")</f>
        <v/>
      </c>
      <c r="G774" s="113"/>
      <c r="H774" s="113"/>
      <c r="I774" s="122">
        <f t="shared" si="39"/>
        <v>0</v>
      </c>
      <c r="J774" s="125">
        <f>IF(C774="",0,IF(E774="Pacote",VLOOKUP(C774,'Cadastro de insumo'!E:K,7,0)*G774,IF(OR(E774="kg",E774="L"),F774/1000*G774,F774*G774)))</f>
        <v>0</v>
      </c>
    </row>
    <row r="775" spans="1:10" outlineLevel="1" x14ac:dyDescent="0.25">
      <c r="B775" s="122" t="str">
        <f>IF(C775="","",F765)</f>
        <v/>
      </c>
      <c r="C775" s="123"/>
      <c r="D775" s="122" t="str">
        <f>IF(C775="","",IFERROR(INDEX('Cadastro de insumo'!A:K,MATCH('Ficha técnica - Prod processado'!C775,'Cadastro de insumo'!E:E,0),2),""))</f>
        <v/>
      </c>
      <c r="E775" s="122" t="str">
        <f>IFERROR(INDEX('Cadastro de insumo'!$A$203:$K$1048576,MATCH('Ficha técnica - Prod processado'!C775,'Cadastro de insumo'!$E$203:$E$1048576,0),9),"")</f>
        <v/>
      </c>
      <c r="F775" s="124" t="str">
        <f>IFERROR(VLOOKUP(C775,'Cadastro de insumo'!E:K,7,0),"")</f>
        <v/>
      </c>
      <c r="G775" s="113"/>
      <c r="H775" s="113"/>
      <c r="I775" s="122">
        <f t="shared" si="39"/>
        <v>0</v>
      </c>
      <c r="J775" s="125">
        <f>IF(C775="",0,IF(E775="Pacote",VLOOKUP(C775,'Cadastro de insumo'!E:K,7,0)*G775,IF(OR(E775="kg",E775="L"),F775/1000*G775,F775*G775)))</f>
        <v>0</v>
      </c>
    </row>
    <row r="776" spans="1:10" outlineLevel="1" x14ac:dyDescent="0.25">
      <c r="B776" s="122" t="str">
        <f>IF(C776="","",F765)</f>
        <v/>
      </c>
      <c r="C776" s="123"/>
      <c r="D776" s="122" t="str">
        <f>IF(C776="","",IFERROR(INDEX('Cadastro de insumo'!A:K,MATCH('Ficha técnica - Prod processado'!C776,'Cadastro de insumo'!E:E,0),2),""))</f>
        <v/>
      </c>
      <c r="E776" s="122" t="str">
        <f>IFERROR(INDEX('Cadastro de insumo'!$A$203:$K$1048576,MATCH('Ficha técnica - Prod processado'!C776,'Cadastro de insumo'!$E$203:$E$1048576,0),9),"")</f>
        <v/>
      </c>
      <c r="F776" s="124" t="str">
        <f>IFERROR(VLOOKUP(C776,'Cadastro de insumo'!E:K,7,0),"")</f>
        <v/>
      </c>
      <c r="G776" s="113"/>
      <c r="H776" s="113"/>
      <c r="I776" s="122">
        <f t="shared" si="39"/>
        <v>0</v>
      </c>
      <c r="J776" s="125">
        <f>IF(C776="",0,IF(E776="Pacote",VLOOKUP(C776,'Cadastro de insumo'!E:K,7,0)*G776,IF(OR(E776="kg",E776="L"),F776/1000*G776,F776*G776)))</f>
        <v>0</v>
      </c>
    </row>
    <row r="777" spans="1:10" outlineLevel="1" x14ac:dyDescent="0.25">
      <c r="B777" s="122" t="str">
        <f>IF(C777="","",F765)</f>
        <v/>
      </c>
      <c r="C777" s="123"/>
      <c r="D777" s="122" t="str">
        <f>IF(C777="","",IFERROR(INDEX('Cadastro de insumo'!A:K,MATCH('Ficha técnica - Prod processado'!C777,'Cadastro de insumo'!E:E,0),2),""))</f>
        <v/>
      </c>
      <c r="E777" s="122" t="str">
        <f>IFERROR(INDEX('Cadastro de insumo'!$A$203:$K$1048576,MATCH('Ficha técnica - Prod processado'!C777,'Cadastro de insumo'!$E$203:$E$1048576,0),9),"")</f>
        <v/>
      </c>
      <c r="F777" s="124" t="str">
        <f>IFERROR(VLOOKUP(C777,'Cadastro de insumo'!E:K,7,0),"")</f>
        <v/>
      </c>
      <c r="G777" s="113"/>
      <c r="H777" s="113"/>
      <c r="I777" s="122">
        <f t="shared" si="39"/>
        <v>0</v>
      </c>
      <c r="J777" s="125">
        <f>IF(C777="",0,IF(E777="Pacote",VLOOKUP(C777,'Cadastro de insumo'!E:K,7,0)*G777,IF(OR(E777="kg",E777="L"),F777/1000*G777,F777*G777)))</f>
        <v>0</v>
      </c>
    </row>
    <row r="778" spans="1:10" outlineLevel="1" x14ac:dyDescent="0.25">
      <c r="B778" s="122" t="str">
        <f>IF(C778="","",F765)</f>
        <v/>
      </c>
      <c r="C778" s="123"/>
      <c r="D778" s="122" t="str">
        <f>IF(C778="","",IFERROR(INDEX('Cadastro de insumo'!A:K,MATCH('Ficha técnica - Prod processado'!C778,'Cadastro de insumo'!E:E,0),2),""))</f>
        <v/>
      </c>
      <c r="E778" s="122" t="str">
        <f>IFERROR(INDEX('Cadastro de insumo'!$A$203:$K$1048576,MATCH('Ficha técnica - Prod processado'!C778,'Cadastro de insumo'!$E$203:$E$1048576,0),9),"")</f>
        <v/>
      </c>
      <c r="F778" s="124" t="str">
        <f>IFERROR(VLOOKUP(C778,'Cadastro de insumo'!E:K,7,0),"")</f>
        <v/>
      </c>
      <c r="G778" s="113"/>
      <c r="H778" s="113"/>
      <c r="I778" s="122">
        <f t="shared" si="39"/>
        <v>0</v>
      </c>
      <c r="J778" s="125">
        <f>IF(C778="",0,IF(E778="Pacote",VLOOKUP(C778,'Cadastro de insumo'!E:K,7,0)*G778,IF(OR(E778="kg",E778="L"),F778/1000*G778,F778*G778)))</f>
        <v>0</v>
      </c>
    </row>
    <row r="779" spans="1:10" outlineLevel="1" x14ac:dyDescent="0.25">
      <c r="B779" s="122" t="str">
        <f>IF(C779="","",F765)</f>
        <v/>
      </c>
      <c r="C779" s="123"/>
      <c r="D779" s="122" t="str">
        <f>IF(C779="","",IFERROR(INDEX('Cadastro de insumo'!A:K,MATCH('Ficha técnica - Prod processado'!C779,'Cadastro de insumo'!E:E,0),2),""))</f>
        <v/>
      </c>
      <c r="E779" s="122" t="str">
        <f>IFERROR(INDEX('Cadastro de insumo'!$A$203:$K$1048576,MATCH('Ficha técnica - Prod processado'!C779,'Cadastro de insumo'!$E$203:$E$1048576,0),9),"")</f>
        <v/>
      </c>
      <c r="F779" s="124" t="str">
        <f>IFERROR(VLOOKUP(C779,'Cadastro de insumo'!E:K,7,0),"")</f>
        <v/>
      </c>
      <c r="G779" s="113"/>
      <c r="H779" s="113"/>
      <c r="I779" s="122">
        <f t="shared" si="39"/>
        <v>0</v>
      </c>
      <c r="J779" s="125">
        <f>IF(C779="",0,IF(E779="Pacote",VLOOKUP(C779,'Cadastro de insumo'!E:K,7,0)*G779,IF(OR(E779="kg",E779="L"),F779/1000*G779,F779*G779)))</f>
        <v>0</v>
      </c>
    </row>
    <row r="780" spans="1:10" outlineLevel="1" x14ac:dyDescent="0.25">
      <c r="B780" s="122" t="str">
        <f>IF(C780="","",F765)</f>
        <v/>
      </c>
      <c r="C780" s="123"/>
      <c r="D780" s="122" t="str">
        <f>IF(C780="","",IFERROR(INDEX('Cadastro de insumo'!A:K,MATCH('Ficha técnica - Prod processado'!C780,'Cadastro de insumo'!E:E,0),2),""))</f>
        <v/>
      </c>
      <c r="E780" s="122" t="str">
        <f>IFERROR(INDEX('Cadastro de insumo'!$A$203:$K$1048576,MATCH('Ficha técnica - Prod processado'!C780,'Cadastro de insumo'!$E$203:$E$1048576,0),9),"")</f>
        <v/>
      </c>
      <c r="F780" s="124" t="str">
        <f>IFERROR(VLOOKUP(C780,'Cadastro de insumo'!E:K,7,0),"")</f>
        <v/>
      </c>
      <c r="G780" s="113"/>
      <c r="H780" s="113"/>
      <c r="I780" s="122">
        <f t="shared" si="39"/>
        <v>0</v>
      </c>
      <c r="J780" s="125">
        <f>IF(C780="",0,IF(E780="Pacote",VLOOKUP(C780,'Cadastro de insumo'!E:K,7,0)*G780,IF(OR(E780="kg",E780="L"),F780/1000*G780,F780*G780)))</f>
        <v>0</v>
      </c>
    </row>
    <row r="781" spans="1:10" outlineLevel="1" x14ac:dyDescent="0.25">
      <c r="B781" s="122" t="str">
        <f>IF(C781="","",F765)</f>
        <v/>
      </c>
      <c r="C781" s="123"/>
      <c r="D781" s="122" t="str">
        <f>IF(C781="","",IFERROR(INDEX('Cadastro de insumo'!A:K,MATCH('Ficha técnica - Prod processado'!C781,'Cadastro de insumo'!E:E,0),2),""))</f>
        <v/>
      </c>
      <c r="E781" s="122" t="str">
        <f>IFERROR(INDEX('Cadastro de insumo'!$A$203:$K$1048576,MATCH('Ficha técnica - Prod processado'!C781,'Cadastro de insumo'!$E$203:$E$1048576,0),9),"")</f>
        <v/>
      </c>
      <c r="F781" s="124" t="str">
        <f>IFERROR(VLOOKUP(C781,'Cadastro de insumo'!E:K,7,0),"")</f>
        <v/>
      </c>
      <c r="G781" s="113"/>
      <c r="H781" s="113"/>
      <c r="I781" s="122">
        <f t="shared" si="39"/>
        <v>0</v>
      </c>
      <c r="J781" s="125">
        <f>IF(C781="",0,IF(E781="Pacote",VLOOKUP(C781,'Cadastro de insumo'!E:K,7,0)*G781,IF(OR(E781="kg",E781="L"),F781/1000*G781,F781*G781)))</f>
        <v>0</v>
      </c>
    </row>
    <row r="782" spans="1:10" outlineLevel="1" x14ac:dyDescent="0.25">
      <c r="B782" s="122" t="str">
        <f>IF(C782="","",F765)</f>
        <v/>
      </c>
      <c r="C782" s="123"/>
      <c r="D782" s="122" t="str">
        <f>IF(C782="","",IFERROR(INDEX('Cadastro de insumo'!A:K,MATCH('Ficha técnica - Prod processado'!C782,'Cadastro de insumo'!E:E,0),2),""))</f>
        <v/>
      </c>
      <c r="E782" s="122" t="str">
        <f>IFERROR(INDEX('Cadastro de insumo'!$A$203:$K$1048576,MATCH('Ficha técnica - Prod processado'!C782,'Cadastro de insumo'!$E$203:$E$1048576,0),9),"")</f>
        <v/>
      </c>
      <c r="F782" s="124" t="str">
        <f>IFERROR(VLOOKUP(C782,'Cadastro de insumo'!E:K,7,0),"")</f>
        <v/>
      </c>
      <c r="G782" s="113"/>
      <c r="H782" s="113"/>
      <c r="I782" s="122">
        <f>IF(OR(G782="",H782=""),0,G782/H782)</f>
        <v>0</v>
      </c>
      <c r="J782" s="125">
        <f>IF(C782="",0,IF(E782="Pacote",VLOOKUP(C782,'Cadastro de insumo'!E:K,7,0)*G782,IF(OR(E782="kg",E782="L"),F782/1000*G782,F782*G782)))</f>
        <v>0</v>
      </c>
    </row>
    <row r="783" spans="1:10" x14ac:dyDescent="0.25">
      <c r="A783" s="33" t="str">
        <f>"Detalhes: "&amp;F765</f>
        <v xml:space="preserve">Detalhes: </v>
      </c>
      <c r="C783" s="126"/>
    </row>
    <row r="785" spans="2:18" ht="31.5" x14ac:dyDescent="0.25">
      <c r="E785" s="30" t="s">
        <v>21</v>
      </c>
      <c r="F785" s="76" t="s">
        <v>0</v>
      </c>
      <c r="G785" s="76" t="s">
        <v>19</v>
      </c>
      <c r="H785" s="77" t="s">
        <v>20</v>
      </c>
      <c r="I785" s="31" t="s">
        <v>22</v>
      </c>
      <c r="J785" s="31" t="s">
        <v>61</v>
      </c>
      <c r="M785" s="126"/>
    </row>
    <row r="786" spans="2:18" x14ac:dyDescent="0.25">
      <c r="E786" s="112">
        <f>E765+1</f>
        <v>38</v>
      </c>
      <c r="F786" s="113"/>
      <c r="G786" s="113"/>
      <c r="H786" s="114"/>
      <c r="I786" s="115">
        <f>SUM(J789:J803)</f>
        <v>0</v>
      </c>
      <c r="J786" s="116" t="str">
        <f>IF(H786="","",I786/H786)</f>
        <v/>
      </c>
      <c r="M786" s="126"/>
      <c r="R786" s="141"/>
    </row>
    <row r="787" spans="2:18" x14ac:dyDescent="0.25">
      <c r="B787" s="117"/>
      <c r="C787" s="118"/>
      <c r="D787" s="110"/>
      <c r="F787" s="118"/>
      <c r="G787" s="118"/>
      <c r="H787" s="119"/>
      <c r="I787" s="120"/>
      <c r="J787" s="121"/>
      <c r="M787" s="126"/>
      <c r="R787" s="141"/>
    </row>
    <row r="788" spans="2:18" ht="47.25" outlineLevel="1" x14ac:dyDescent="0.25">
      <c r="B788" s="31" t="s">
        <v>0</v>
      </c>
      <c r="C788" s="76" t="s">
        <v>13</v>
      </c>
      <c r="D788" s="31" t="s">
        <v>60</v>
      </c>
      <c r="E788" s="31" t="s">
        <v>14</v>
      </c>
      <c r="F788" s="77" t="s">
        <v>17</v>
      </c>
      <c r="G788" s="77" t="s">
        <v>56</v>
      </c>
      <c r="H788" s="77" t="s">
        <v>38</v>
      </c>
      <c r="I788" s="31" t="s">
        <v>16</v>
      </c>
      <c r="J788" s="30" t="s">
        <v>15</v>
      </c>
      <c r="M788" s="142"/>
    </row>
    <row r="789" spans="2:18" outlineLevel="1" x14ac:dyDescent="0.25">
      <c r="B789" s="122" t="str">
        <f>IF(C789="","",F786)</f>
        <v/>
      </c>
      <c r="C789" s="123"/>
      <c r="D789" s="122" t="str">
        <f>IF(C789="","",IFERROR(INDEX('Cadastro de insumo'!A:K,MATCH('Ficha técnica - Prod processado'!C789,'Cadastro de insumo'!E:E,0),2),""))</f>
        <v/>
      </c>
      <c r="E789" s="122" t="str">
        <f>IFERROR(INDEX('Cadastro de insumo'!$A$203:$K$1048576,MATCH('Ficha técnica - Prod processado'!C789,'Cadastro de insumo'!$E$203:$E$1048576,0),9),"")</f>
        <v/>
      </c>
      <c r="F789" s="124" t="str">
        <f>IFERROR(VLOOKUP(C789,'Cadastro de insumo'!E:K,7,0),"")</f>
        <v/>
      </c>
      <c r="G789" s="113"/>
      <c r="H789" s="113"/>
      <c r="I789" s="122">
        <f t="shared" ref="I789:I802" si="40">IF(OR(G789="",H789=""),0,G789/H789)</f>
        <v>0</v>
      </c>
      <c r="J789" s="125">
        <f>IF(C789="",0,IF(E789="Pacote",VLOOKUP(C789,'Cadastro de insumo'!E:K,7,0)*G789,IF(OR(E789="kg",E789="L"),F789/1000*G789,F789*G789)))</f>
        <v>0</v>
      </c>
    </row>
    <row r="790" spans="2:18" outlineLevel="1" x14ac:dyDescent="0.25">
      <c r="B790" s="122" t="str">
        <f>IF(C790="","",F786)</f>
        <v/>
      </c>
      <c r="C790" s="123"/>
      <c r="D790" s="122" t="str">
        <f>IF(C790="","",IFERROR(INDEX('Cadastro de insumo'!A:K,MATCH('Ficha técnica - Prod processado'!C790,'Cadastro de insumo'!E:E,0),2),""))</f>
        <v/>
      </c>
      <c r="E790" s="122" t="str">
        <f>IFERROR(INDEX('Cadastro de insumo'!$A$203:$K$1048576,MATCH('Ficha técnica - Prod processado'!C790,'Cadastro de insumo'!$E$203:$E$1048576,0),9),"")</f>
        <v/>
      </c>
      <c r="F790" s="124" t="str">
        <f>IFERROR(VLOOKUP(C790,'Cadastro de insumo'!E:K,7,0),"")</f>
        <v/>
      </c>
      <c r="G790" s="113"/>
      <c r="H790" s="113"/>
      <c r="I790" s="122">
        <f t="shared" si="40"/>
        <v>0</v>
      </c>
      <c r="J790" s="125">
        <f>IF(C790="",0,IF(E790="Pacote",VLOOKUP(C790,'Cadastro de insumo'!E:K,7,0)*G790,IF(OR(E790="kg",E790="L"),F790/1000*G790,F790*G790)))</f>
        <v>0</v>
      </c>
    </row>
    <row r="791" spans="2:18" outlineLevel="1" x14ac:dyDescent="0.25">
      <c r="B791" s="122" t="str">
        <f>IF(C791="","",F786)</f>
        <v/>
      </c>
      <c r="C791" s="123"/>
      <c r="D791" s="122" t="str">
        <f>IF(C791="","",IFERROR(INDEX('Cadastro de insumo'!A:K,MATCH('Ficha técnica - Prod processado'!C791,'Cadastro de insumo'!E:E,0),2),""))</f>
        <v/>
      </c>
      <c r="E791" s="122" t="str">
        <f>IFERROR(INDEX('Cadastro de insumo'!$A$203:$K$1048576,MATCH('Ficha técnica - Prod processado'!C791,'Cadastro de insumo'!$E$203:$E$1048576,0),9),"")</f>
        <v/>
      </c>
      <c r="F791" s="124" t="str">
        <f>IFERROR(VLOOKUP(C791,'Cadastro de insumo'!E:K,7,0),"")</f>
        <v/>
      </c>
      <c r="G791" s="113"/>
      <c r="H791" s="113"/>
      <c r="I791" s="122">
        <f t="shared" si="40"/>
        <v>0</v>
      </c>
      <c r="J791" s="125">
        <f>IF(C791="",0,IF(E791="Pacote",VLOOKUP(C791,'Cadastro de insumo'!E:K,7,0)*G791,IF(OR(E791="kg",E791="L"),F791/1000*G791,F791*G791)))</f>
        <v>0</v>
      </c>
    </row>
    <row r="792" spans="2:18" outlineLevel="1" x14ac:dyDescent="0.25">
      <c r="B792" s="122" t="str">
        <f>IF(C792="","",F786)</f>
        <v/>
      </c>
      <c r="C792" s="123"/>
      <c r="D792" s="122" t="str">
        <f>IF(C792="","",IFERROR(INDEX('Cadastro de insumo'!A:K,MATCH('Ficha técnica - Prod processado'!C792,'Cadastro de insumo'!E:E,0),2),""))</f>
        <v/>
      </c>
      <c r="E792" s="122" t="str">
        <f>IFERROR(INDEX('Cadastro de insumo'!$A$203:$K$1048576,MATCH('Ficha técnica - Prod processado'!C792,'Cadastro de insumo'!$E$203:$E$1048576,0),9),"")</f>
        <v/>
      </c>
      <c r="F792" s="124" t="str">
        <f>IFERROR(VLOOKUP(C792,'Cadastro de insumo'!E:K,7,0),"")</f>
        <v/>
      </c>
      <c r="G792" s="113"/>
      <c r="H792" s="113"/>
      <c r="I792" s="122">
        <f t="shared" si="40"/>
        <v>0</v>
      </c>
      <c r="J792" s="125">
        <f>IF(C792="",0,IF(E792="Pacote",VLOOKUP(C792,'Cadastro de insumo'!E:K,7,0)*G792,IF(OR(E792="kg",E792="L"),F792/1000*G792,F792*G792)))</f>
        <v>0</v>
      </c>
    </row>
    <row r="793" spans="2:18" outlineLevel="1" x14ac:dyDescent="0.25">
      <c r="B793" s="122" t="str">
        <f>IF(C793="","",F786)</f>
        <v/>
      </c>
      <c r="C793" s="123"/>
      <c r="D793" s="122" t="str">
        <f>IF(C793="","",IFERROR(INDEX('Cadastro de insumo'!A:K,MATCH('Ficha técnica - Prod processado'!C793,'Cadastro de insumo'!E:E,0),2),""))</f>
        <v/>
      </c>
      <c r="E793" s="122" t="str">
        <f>IFERROR(INDEX('Cadastro de insumo'!$A$203:$K$1048576,MATCH('Ficha técnica - Prod processado'!C793,'Cadastro de insumo'!$E$203:$E$1048576,0),9),"")</f>
        <v/>
      </c>
      <c r="F793" s="124" t="str">
        <f>IFERROR(VLOOKUP(C793,'Cadastro de insumo'!E:K,7,0),"")</f>
        <v/>
      </c>
      <c r="G793" s="113"/>
      <c r="H793" s="113"/>
      <c r="I793" s="122">
        <f t="shared" si="40"/>
        <v>0</v>
      </c>
      <c r="J793" s="125">
        <f>IF(C793="",0,IF(E793="Pacote",VLOOKUP(C793,'Cadastro de insumo'!E:K,7,0)*G793,IF(OR(E793="kg",E793="L"),F793/1000*G793,F793*G793)))</f>
        <v>0</v>
      </c>
    </row>
    <row r="794" spans="2:18" outlineLevel="1" x14ac:dyDescent="0.25">
      <c r="B794" s="122" t="str">
        <f>IF(C794="","",F786)</f>
        <v/>
      </c>
      <c r="C794" s="123"/>
      <c r="D794" s="122" t="str">
        <f>IF(C794="","",IFERROR(INDEX('Cadastro de insumo'!A:K,MATCH('Ficha técnica - Prod processado'!C794,'Cadastro de insumo'!E:E,0),2),""))</f>
        <v/>
      </c>
      <c r="E794" s="122" t="str">
        <f>IFERROR(INDEX('Cadastro de insumo'!$A$203:$K$1048576,MATCH('Ficha técnica - Prod processado'!C794,'Cadastro de insumo'!$E$203:$E$1048576,0),9),"")</f>
        <v/>
      </c>
      <c r="F794" s="124" t="str">
        <f>IFERROR(VLOOKUP(C794,'Cadastro de insumo'!E:K,7,0),"")</f>
        <v/>
      </c>
      <c r="G794" s="113"/>
      <c r="H794" s="113"/>
      <c r="I794" s="122">
        <f t="shared" si="40"/>
        <v>0</v>
      </c>
      <c r="J794" s="125">
        <f>IF(C794="",0,IF(E794="Pacote",VLOOKUP(C794,'Cadastro de insumo'!E:K,7,0)*G794,IF(OR(E794="kg",E794="L"),F794/1000*G794,F794*G794)))</f>
        <v>0</v>
      </c>
    </row>
    <row r="795" spans="2:18" outlineLevel="1" x14ac:dyDescent="0.25">
      <c r="B795" s="122" t="str">
        <f>IF(C795="","",F786)</f>
        <v/>
      </c>
      <c r="C795" s="123"/>
      <c r="D795" s="122" t="str">
        <f>IF(C795="","",IFERROR(INDEX('Cadastro de insumo'!A:K,MATCH('Ficha técnica - Prod processado'!C795,'Cadastro de insumo'!E:E,0),2),""))</f>
        <v/>
      </c>
      <c r="E795" s="122" t="str">
        <f>IFERROR(INDEX('Cadastro de insumo'!$A$203:$K$1048576,MATCH('Ficha técnica - Prod processado'!C795,'Cadastro de insumo'!$E$203:$E$1048576,0),9),"")</f>
        <v/>
      </c>
      <c r="F795" s="124" t="str">
        <f>IFERROR(VLOOKUP(C795,'Cadastro de insumo'!E:K,7,0),"")</f>
        <v/>
      </c>
      <c r="G795" s="113"/>
      <c r="H795" s="113"/>
      <c r="I795" s="122">
        <f t="shared" si="40"/>
        <v>0</v>
      </c>
      <c r="J795" s="125">
        <f>IF(C795="",0,IF(E795="Pacote",VLOOKUP(C795,'Cadastro de insumo'!E:K,7,0)*G795,IF(OR(E795="kg",E795="L"),F795/1000*G795,F795*G795)))</f>
        <v>0</v>
      </c>
    </row>
    <row r="796" spans="2:18" outlineLevel="1" x14ac:dyDescent="0.25">
      <c r="B796" s="122" t="str">
        <f>IF(C796="","",F786)</f>
        <v/>
      </c>
      <c r="C796" s="123"/>
      <c r="D796" s="122" t="str">
        <f>IF(C796="","",IFERROR(INDEX('Cadastro de insumo'!A:K,MATCH('Ficha técnica - Prod processado'!C796,'Cadastro de insumo'!E:E,0),2),""))</f>
        <v/>
      </c>
      <c r="E796" s="122" t="str">
        <f>IFERROR(INDEX('Cadastro de insumo'!$A$203:$K$1048576,MATCH('Ficha técnica - Prod processado'!C796,'Cadastro de insumo'!$E$203:$E$1048576,0),9),"")</f>
        <v/>
      </c>
      <c r="F796" s="124" t="str">
        <f>IFERROR(VLOOKUP(C796,'Cadastro de insumo'!E:K,7,0),"")</f>
        <v/>
      </c>
      <c r="G796" s="113"/>
      <c r="H796" s="113"/>
      <c r="I796" s="122">
        <f t="shared" si="40"/>
        <v>0</v>
      </c>
      <c r="J796" s="125">
        <f>IF(C796="",0,IF(E796="Pacote",VLOOKUP(C796,'Cadastro de insumo'!E:K,7,0)*G796,IF(OR(E796="kg",E796="L"),F796/1000*G796,F796*G796)))</f>
        <v>0</v>
      </c>
    </row>
    <row r="797" spans="2:18" outlineLevel="1" x14ac:dyDescent="0.25">
      <c r="B797" s="122" t="str">
        <f>IF(C797="","",F786)</f>
        <v/>
      </c>
      <c r="C797" s="123"/>
      <c r="D797" s="122" t="str">
        <f>IF(C797="","",IFERROR(INDEX('Cadastro de insumo'!A:K,MATCH('Ficha técnica - Prod processado'!C797,'Cadastro de insumo'!E:E,0),2),""))</f>
        <v/>
      </c>
      <c r="E797" s="122" t="str">
        <f>IFERROR(INDEX('Cadastro de insumo'!$A$203:$K$1048576,MATCH('Ficha técnica - Prod processado'!C797,'Cadastro de insumo'!$E$203:$E$1048576,0),9),"")</f>
        <v/>
      </c>
      <c r="F797" s="124" t="str">
        <f>IFERROR(VLOOKUP(C797,'Cadastro de insumo'!E:K,7,0),"")</f>
        <v/>
      </c>
      <c r="G797" s="113"/>
      <c r="H797" s="113"/>
      <c r="I797" s="122">
        <f t="shared" si="40"/>
        <v>0</v>
      </c>
      <c r="J797" s="125">
        <f>IF(C797="",0,IF(E797="Pacote",VLOOKUP(C797,'Cadastro de insumo'!E:K,7,0)*G797,IF(OR(E797="kg",E797="L"),F797/1000*G797,F797*G797)))</f>
        <v>0</v>
      </c>
    </row>
    <row r="798" spans="2:18" outlineLevel="1" x14ac:dyDescent="0.25">
      <c r="B798" s="122" t="str">
        <f>IF(C798="","",F786)</f>
        <v/>
      </c>
      <c r="C798" s="123"/>
      <c r="D798" s="122" t="str">
        <f>IF(C798="","",IFERROR(INDEX('Cadastro de insumo'!A:K,MATCH('Ficha técnica - Prod processado'!C798,'Cadastro de insumo'!E:E,0),2),""))</f>
        <v/>
      </c>
      <c r="E798" s="122" t="str">
        <f>IFERROR(INDEX('Cadastro de insumo'!$A$203:$K$1048576,MATCH('Ficha técnica - Prod processado'!C798,'Cadastro de insumo'!$E$203:$E$1048576,0),9),"")</f>
        <v/>
      </c>
      <c r="F798" s="124" t="str">
        <f>IFERROR(VLOOKUP(C798,'Cadastro de insumo'!E:K,7,0),"")</f>
        <v/>
      </c>
      <c r="G798" s="113"/>
      <c r="H798" s="113"/>
      <c r="I798" s="122">
        <f t="shared" si="40"/>
        <v>0</v>
      </c>
      <c r="J798" s="125">
        <f>IF(C798="",0,IF(E798="Pacote",VLOOKUP(C798,'Cadastro de insumo'!E:K,7,0)*G798,IF(OR(E798="kg",E798="L"),F798/1000*G798,F798*G798)))</f>
        <v>0</v>
      </c>
    </row>
    <row r="799" spans="2:18" outlineLevel="1" x14ac:dyDescent="0.25">
      <c r="B799" s="122" t="str">
        <f>IF(C799="","",F786)</f>
        <v/>
      </c>
      <c r="C799" s="123"/>
      <c r="D799" s="122" t="str">
        <f>IF(C799="","",IFERROR(INDEX('Cadastro de insumo'!A:K,MATCH('Ficha técnica - Prod processado'!C799,'Cadastro de insumo'!E:E,0),2),""))</f>
        <v/>
      </c>
      <c r="E799" s="122" t="str">
        <f>IFERROR(INDEX('Cadastro de insumo'!$A$203:$K$1048576,MATCH('Ficha técnica - Prod processado'!C799,'Cadastro de insumo'!$E$203:$E$1048576,0),9),"")</f>
        <v/>
      </c>
      <c r="F799" s="124" t="str">
        <f>IFERROR(VLOOKUP(C799,'Cadastro de insumo'!E:K,7,0),"")</f>
        <v/>
      </c>
      <c r="G799" s="113"/>
      <c r="H799" s="113"/>
      <c r="I799" s="122">
        <f t="shared" si="40"/>
        <v>0</v>
      </c>
      <c r="J799" s="125">
        <f>IF(C799="",0,IF(E799="Pacote",VLOOKUP(C799,'Cadastro de insumo'!E:K,7,0)*G799,IF(OR(E799="kg",E799="L"),F799/1000*G799,F799*G799)))</f>
        <v>0</v>
      </c>
    </row>
    <row r="800" spans="2:18" outlineLevel="1" x14ac:dyDescent="0.25">
      <c r="B800" s="122" t="str">
        <f>IF(C800="","",F786)</f>
        <v/>
      </c>
      <c r="C800" s="123"/>
      <c r="D800" s="122" t="str">
        <f>IF(C800="","",IFERROR(INDEX('Cadastro de insumo'!A:K,MATCH('Ficha técnica - Prod processado'!C800,'Cadastro de insumo'!E:E,0),2),""))</f>
        <v/>
      </c>
      <c r="E800" s="122" t="str">
        <f>IFERROR(INDEX('Cadastro de insumo'!$A$203:$K$1048576,MATCH('Ficha técnica - Prod processado'!C800,'Cadastro de insumo'!$E$203:$E$1048576,0),9),"")</f>
        <v/>
      </c>
      <c r="F800" s="124" t="str">
        <f>IFERROR(VLOOKUP(C800,'Cadastro de insumo'!E:K,7,0),"")</f>
        <v/>
      </c>
      <c r="G800" s="113"/>
      <c r="H800" s="113"/>
      <c r="I800" s="122">
        <f t="shared" si="40"/>
        <v>0</v>
      </c>
      <c r="J800" s="125">
        <f>IF(C800="",0,IF(E800="Pacote",VLOOKUP(C800,'Cadastro de insumo'!E:K,7,0)*G800,IF(OR(E800="kg",E800="L"),F800/1000*G800,F800*G800)))</f>
        <v>0</v>
      </c>
    </row>
    <row r="801" spans="1:18" outlineLevel="1" x14ac:dyDescent="0.25">
      <c r="B801" s="122" t="str">
        <f>IF(C801="","",F786)</f>
        <v/>
      </c>
      <c r="C801" s="123"/>
      <c r="D801" s="122" t="str">
        <f>IF(C801="","",IFERROR(INDEX('Cadastro de insumo'!A:K,MATCH('Ficha técnica - Prod processado'!C801,'Cadastro de insumo'!E:E,0),2),""))</f>
        <v/>
      </c>
      <c r="E801" s="122" t="str">
        <f>IFERROR(INDEX('Cadastro de insumo'!$A$203:$K$1048576,MATCH('Ficha técnica - Prod processado'!C801,'Cadastro de insumo'!$E$203:$E$1048576,0),9),"")</f>
        <v/>
      </c>
      <c r="F801" s="124" t="str">
        <f>IFERROR(VLOOKUP(C801,'Cadastro de insumo'!E:K,7,0),"")</f>
        <v/>
      </c>
      <c r="G801" s="113"/>
      <c r="H801" s="113"/>
      <c r="I801" s="122">
        <f t="shared" si="40"/>
        <v>0</v>
      </c>
      <c r="J801" s="125">
        <f>IF(C801="",0,IF(E801="Pacote",VLOOKUP(C801,'Cadastro de insumo'!E:K,7,0)*G801,IF(OR(E801="kg",E801="L"),F801/1000*G801,F801*G801)))</f>
        <v>0</v>
      </c>
    </row>
    <row r="802" spans="1:18" outlineLevel="1" x14ac:dyDescent="0.25">
      <c r="B802" s="122" t="str">
        <f>IF(C802="","",F786)</f>
        <v/>
      </c>
      <c r="C802" s="123"/>
      <c r="D802" s="122" t="str">
        <f>IF(C802="","",IFERROR(INDEX('Cadastro de insumo'!A:K,MATCH('Ficha técnica - Prod processado'!C802,'Cadastro de insumo'!E:E,0),2),""))</f>
        <v/>
      </c>
      <c r="E802" s="122" t="str">
        <f>IFERROR(INDEX('Cadastro de insumo'!$A$203:$K$1048576,MATCH('Ficha técnica - Prod processado'!C802,'Cadastro de insumo'!$E$203:$E$1048576,0),9),"")</f>
        <v/>
      </c>
      <c r="F802" s="124" t="str">
        <f>IFERROR(VLOOKUP(C802,'Cadastro de insumo'!E:K,7,0),"")</f>
        <v/>
      </c>
      <c r="G802" s="113"/>
      <c r="H802" s="113"/>
      <c r="I802" s="122">
        <f t="shared" si="40"/>
        <v>0</v>
      </c>
      <c r="J802" s="125">
        <f>IF(C802="",0,IF(E802="Pacote",VLOOKUP(C802,'Cadastro de insumo'!E:K,7,0)*G802,IF(OR(E802="kg",E802="L"),F802/1000*G802,F802*G802)))</f>
        <v>0</v>
      </c>
    </row>
    <row r="803" spans="1:18" outlineLevel="1" x14ac:dyDescent="0.25">
      <c r="B803" s="122" t="str">
        <f>IF(C803="","",F786)</f>
        <v/>
      </c>
      <c r="C803" s="123"/>
      <c r="D803" s="122" t="str">
        <f>IF(C803="","",IFERROR(INDEX('Cadastro de insumo'!A:K,MATCH('Ficha técnica - Prod processado'!C803,'Cadastro de insumo'!E:E,0),2),""))</f>
        <v/>
      </c>
      <c r="E803" s="122" t="str">
        <f>IFERROR(INDEX('Cadastro de insumo'!$A$203:$K$1048576,MATCH('Ficha técnica - Prod processado'!C803,'Cadastro de insumo'!$E$203:$E$1048576,0),9),"")</f>
        <v/>
      </c>
      <c r="F803" s="124" t="str">
        <f>IFERROR(VLOOKUP(C803,'Cadastro de insumo'!E:K,7,0),"")</f>
        <v/>
      </c>
      <c r="G803" s="113"/>
      <c r="H803" s="113"/>
      <c r="I803" s="122">
        <f>IF(OR(G803="",H803=""),0,G803/H803)</f>
        <v>0</v>
      </c>
      <c r="J803" s="125">
        <f>IF(C803="",0,IF(E803="Pacote",VLOOKUP(C803,'Cadastro de insumo'!E:K,7,0)*G803,IF(OR(E803="kg",E803="L"),F803/1000*G803,F803*G803)))</f>
        <v>0</v>
      </c>
    </row>
    <row r="804" spans="1:18" x14ac:dyDescent="0.25">
      <c r="A804" s="33" t="str">
        <f>"Detalhes: "&amp;F786</f>
        <v xml:space="preserve">Detalhes: </v>
      </c>
      <c r="C804" s="126"/>
    </row>
    <row r="806" spans="1:18" ht="31.5" x14ac:dyDescent="0.25">
      <c r="E806" s="30" t="s">
        <v>21</v>
      </c>
      <c r="F806" s="76" t="s">
        <v>0</v>
      </c>
      <c r="G806" s="76" t="s">
        <v>19</v>
      </c>
      <c r="H806" s="77" t="s">
        <v>20</v>
      </c>
      <c r="I806" s="31" t="s">
        <v>22</v>
      </c>
      <c r="J806" s="31" t="s">
        <v>61</v>
      </c>
      <c r="M806" s="126"/>
    </row>
    <row r="807" spans="1:18" x14ac:dyDescent="0.25">
      <c r="E807" s="112">
        <f>E786+1</f>
        <v>39</v>
      </c>
      <c r="F807" s="113"/>
      <c r="G807" s="113"/>
      <c r="H807" s="114"/>
      <c r="I807" s="115">
        <f>SUM(J810:J824)</f>
        <v>0</v>
      </c>
      <c r="J807" s="116" t="str">
        <f>IF(H807="","",I807/H807)</f>
        <v/>
      </c>
      <c r="M807" s="126"/>
      <c r="R807" s="141"/>
    </row>
    <row r="808" spans="1:18" x14ac:dyDescent="0.25">
      <c r="B808" s="117"/>
      <c r="C808" s="118"/>
      <c r="D808" s="110"/>
      <c r="F808" s="118"/>
      <c r="G808" s="118"/>
      <c r="H808" s="119"/>
      <c r="I808" s="120"/>
      <c r="J808" s="121"/>
      <c r="M808" s="126"/>
      <c r="R808" s="141"/>
    </row>
    <row r="809" spans="1:18" ht="47.25" outlineLevel="1" x14ac:dyDescent="0.25">
      <c r="B809" s="31" t="s">
        <v>0</v>
      </c>
      <c r="C809" s="76" t="s">
        <v>13</v>
      </c>
      <c r="D809" s="31" t="s">
        <v>60</v>
      </c>
      <c r="E809" s="31" t="s">
        <v>14</v>
      </c>
      <c r="F809" s="77" t="s">
        <v>17</v>
      </c>
      <c r="G809" s="77" t="s">
        <v>56</v>
      </c>
      <c r="H809" s="77" t="s">
        <v>38</v>
      </c>
      <c r="I809" s="31" t="s">
        <v>16</v>
      </c>
      <c r="J809" s="30" t="s">
        <v>15</v>
      </c>
      <c r="M809" s="142"/>
    </row>
    <row r="810" spans="1:18" outlineLevel="1" x14ac:dyDescent="0.25">
      <c r="B810" s="122" t="str">
        <f>IF(C810="","",F807)</f>
        <v/>
      </c>
      <c r="C810" s="123"/>
      <c r="D810" s="122" t="str">
        <f>IF(C810="","",IFERROR(INDEX('Cadastro de insumo'!A:K,MATCH('Ficha técnica - Prod processado'!C810,'Cadastro de insumo'!E:E,0),2),""))</f>
        <v/>
      </c>
      <c r="E810" s="122" t="str">
        <f>IFERROR(INDEX('Cadastro de insumo'!$A$203:$K$1048576,MATCH('Ficha técnica - Prod processado'!C810,'Cadastro de insumo'!$E$203:$E$1048576,0),9),"")</f>
        <v/>
      </c>
      <c r="F810" s="124" t="str">
        <f>IFERROR(VLOOKUP(C810,'Cadastro de insumo'!E:K,7,0),"")</f>
        <v/>
      </c>
      <c r="G810" s="113"/>
      <c r="H810" s="113"/>
      <c r="I810" s="122">
        <f t="shared" ref="I810:I823" si="41">IF(OR(G810="",H810=""),0,G810/H810)</f>
        <v>0</v>
      </c>
      <c r="J810" s="125">
        <f>IF(C810="",0,IF(E810="Pacote",VLOOKUP(C810,'Cadastro de insumo'!E:K,7,0)*G810,IF(OR(E810="kg",E810="L"),F810/1000*G810,F810*G810)))</f>
        <v>0</v>
      </c>
    </row>
    <row r="811" spans="1:18" outlineLevel="1" x14ac:dyDescent="0.25">
      <c r="B811" s="122" t="str">
        <f>IF(C811="","",F807)</f>
        <v/>
      </c>
      <c r="C811" s="123"/>
      <c r="D811" s="122" t="str">
        <f>IF(C811="","",IFERROR(INDEX('Cadastro de insumo'!A:K,MATCH('Ficha técnica - Prod processado'!C811,'Cadastro de insumo'!E:E,0),2),""))</f>
        <v/>
      </c>
      <c r="E811" s="122" t="str">
        <f>IFERROR(INDEX('Cadastro de insumo'!$A$203:$K$1048576,MATCH('Ficha técnica - Prod processado'!C811,'Cadastro de insumo'!$E$203:$E$1048576,0),9),"")</f>
        <v/>
      </c>
      <c r="F811" s="124" t="str">
        <f>IFERROR(VLOOKUP(C811,'Cadastro de insumo'!E:K,7,0),"")</f>
        <v/>
      </c>
      <c r="G811" s="113"/>
      <c r="H811" s="113"/>
      <c r="I811" s="122">
        <f t="shared" si="41"/>
        <v>0</v>
      </c>
      <c r="J811" s="125">
        <f>IF(C811="",0,IF(E811="Pacote",VLOOKUP(C811,'Cadastro de insumo'!E:K,7,0)*G811,IF(OR(E811="kg",E811="L"),F811/1000*G811,F811*G811)))</f>
        <v>0</v>
      </c>
    </row>
    <row r="812" spans="1:18" outlineLevel="1" x14ac:dyDescent="0.25">
      <c r="B812" s="122" t="str">
        <f>IF(C812="","",F807)</f>
        <v/>
      </c>
      <c r="C812" s="123"/>
      <c r="D812" s="122" t="str">
        <f>IF(C812="","",IFERROR(INDEX('Cadastro de insumo'!A:K,MATCH('Ficha técnica - Prod processado'!C812,'Cadastro de insumo'!E:E,0),2),""))</f>
        <v/>
      </c>
      <c r="E812" s="122" t="str">
        <f>IFERROR(INDEX('Cadastro de insumo'!$A$203:$K$1048576,MATCH('Ficha técnica - Prod processado'!C812,'Cadastro de insumo'!$E$203:$E$1048576,0),9),"")</f>
        <v/>
      </c>
      <c r="F812" s="124" t="str">
        <f>IFERROR(VLOOKUP(C812,'Cadastro de insumo'!E:K,7,0),"")</f>
        <v/>
      </c>
      <c r="G812" s="113"/>
      <c r="H812" s="113"/>
      <c r="I812" s="122">
        <f t="shared" si="41"/>
        <v>0</v>
      </c>
      <c r="J812" s="125">
        <f>IF(C812="",0,IF(E812="Pacote",VLOOKUP(C812,'Cadastro de insumo'!E:K,7,0)*G812,IF(OR(E812="kg",E812="L"),F812/1000*G812,F812*G812)))</f>
        <v>0</v>
      </c>
    </row>
    <row r="813" spans="1:18" outlineLevel="1" x14ac:dyDescent="0.25">
      <c r="B813" s="122" t="str">
        <f>IF(C813="","",F807)</f>
        <v/>
      </c>
      <c r="C813" s="123"/>
      <c r="D813" s="122" t="str">
        <f>IF(C813="","",IFERROR(INDEX('Cadastro de insumo'!A:K,MATCH('Ficha técnica - Prod processado'!C813,'Cadastro de insumo'!E:E,0),2),""))</f>
        <v/>
      </c>
      <c r="E813" s="122" t="str">
        <f>IFERROR(INDEX('Cadastro de insumo'!$A$203:$K$1048576,MATCH('Ficha técnica - Prod processado'!C813,'Cadastro de insumo'!$E$203:$E$1048576,0),9),"")</f>
        <v/>
      </c>
      <c r="F813" s="124" t="str">
        <f>IFERROR(VLOOKUP(C813,'Cadastro de insumo'!E:K,7,0),"")</f>
        <v/>
      </c>
      <c r="G813" s="113"/>
      <c r="H813" s="113"/>
      <c r="I813" s="122">
        <f t="shared" si="41"/>
        <v>0</v>
      </c>
      <c r="J813" s="125">
        <f>IF(C813="",0,IF(E813="Pacote",VLOOKUP(C813,'Cadastro de insumo'!E:K,7,0)*G813,IF(OR(E813="kg",E813="L"),F813/1000*G813,F813*G813)))</f>
        <v>0</v>
      </c>
    </row>
    <row r="814" spans="1:18" outlineLevel="1" x14ac:dyDescent="0.25">
      <c r="B814" s="122" t="str">
        <f>IF(C814="","",F807)</f>
        <v/>
      </c>
      <c r="C814" s="123"/>
      <c r="D814" s="122" t="str">
        <f>IF(C814="","",IFERROR(INDEX('Cadastro de insumo'!A:K,MATCH('Ficha técnica - Prod processado'!C814,'Cadastro de insumo'!E:E,0),2),""))</f>
        <v/>
      </c>
      <c r="E814" s="122" t="str">
        <f>IFERROR(INDEX('Cadastro de insumo'!$A$203:$K$1048576,MATCH('Ficha técnica - Prod processado'!C814,'Cadastro de insumo'!$E$203:$E$1048576,0),9),"")</f>
        <v/>
      </c>
      <c r="F814" s="124" t="str">
        <f>IFERROR(VLOOKUP(C814,'Cadastro de insumo'!E:K,7,0),"")</f>
        <v/>
      </c>
      <c r="G814" s="113"/>
      <c r="H814" s="113"/>
      <c r="I814" s="122">
        <f t="shared" si="41"/>
        <v>0</v>
      </c>
      <c r="J814" s="125">
        <f>IF(C814="",0,IF(E814="Pacote",VLOOKUP(C814,'Cadastro de insumo'!E:K,7,0)*G814,IF(OR(E814="kg",E814="L"),F814/1000*G814,F814*G814)))</f>
        <v>0</v>
      </c>
    </row>
    <row r="815" spans="1:18" outlineLevel="1" x14ac:dyDescent="0.25">
      <c r="B815" s="122" t="str">
        <f>IF(C815="","",F807)</f>
        <v/>
      </c>
      <c r="C815" s="123"/>
      <c r="D815" s="122" t="str">
        <f>IF(C815="","",IFERROR(INDEX('Cadastro de insumo'!A:K,MATCH('Ficha técnica - Prod processado'!C815,'Cadastro de insumo'!E:E,0),2),""))</f>
        <v/>
      </c>
      <c r="E815" s="122" t="str">
        <f>IFERROR(INDEX('Cadastro de insumo'!$A$203:$K$1048576,MATCH('Ficha técnica - Prod processado'!C815,'Cadastro de insumo'!$E$203:$E$1048576,0),9),"")</f>
        <v/>
      </c>
      <c r="F815" s="124" t="str">
        <f>IFERROR(VLOOKUP(C815,'Cadastro de insumo'!E:K,7,0),"")</f>
        <v/>
      </c>
      <c r="G815" s="113"/>
      <c r="H815" s="113"/>
      <c r="I815" s="122">
        <f t="shared" si="41"/>
        <v>0</v>
      </c>
      <c r="J815" s="125">
        <f>IF(C815="",0,IF(E815="Pacote",VLOOKUP(C815,'Cadastro de insumo'!E:K,7,0)*G815,IF(OR(E815="kg",E815="L"),F815/1000*G815,F815*G815)))</f>
        <v>0</v>
      </c>
    </row>
    <row r="816" spans="1:18" outlineLevel="1" x14ac:dyDescent="0.25">
      <c r="B816" s="122" t="str">
        <f>IF(C816="","",F807)</f>
        <v/>
      </c>
      <c r="C816" s="123"/>
      <c r="D816" s="122" t="str">
        <f>IF(C816="","",IFERROR(INDEX('Cadastro de insumo'!A:K,MATCH('Ficha técnica - Prod processado'!C816,'Cadastro de insumo'!E:E,0),2),""))</f>
        <v/>
      </c>
      <c r="E816" s="122" t="str">
        <f>IFERROR(INDEX('Cadastro de insumo'!$A$203:$K$1048576,MATCH('Ficha técnica - Prod processado'!C816,'Cadastro de insumo'!$E$203:$E$1048576,0),9),"")</f>
        <v/>
      </c>
      <c r="F816" s="124" t="str">
        <f>IFERROR(VLOOKUP(C816,'Cadastro de insumo'!E:K,7,0),"")</f>
        <v/>
      </c>
      <c r="G816" s="113"/>
      <c r="H816" s="113"/>
      <c r="I816" s="122">
        <f t="shared" si="41"/>
        <v>0</v>
      </c>
      <c r="J816" s="125">
        <f>IF(C816="",0,IF(E816="Pacote",VLOOKUP(C816,'Cadastro de insumo'!E:K,7,0)*G816,IF(OR(E816="kg",E816="L"),F816/1000*G816,F816*G816)))</f>
        <v>0</v>
      </c>
    </row>
    <row r="817" spans="1:18" outlineLevel="1" x14ac:dyDescent="0.25">
      <c r="B817" s="122" t="str">
        <f>IF(C817="","",F807)</f>
        <v/>
      </c>
      <c r="C817" s="123"/>
      <c r="D817" s="122" t="str">
        <f>IF(C817="","",IFERROR(INDEX('Cadastro de insumo'!A:K,MATCH('Ficha técnica - Prod processado'!C817,'Cadastro de insumo'!E:E,0),2),""))</f>
        <v/>
      </c>
      <c r="E817" s="122" t="str">
        <f>IFERROR(INDEX('Cadastro de insumo'!$A$203:$K$1048576,MATCH('Ficha técnica - Prod processado'!C817,'Cadastro de insumo'!$E$203:$E$1048576,0),9),"")</f>
        <v/>
      </c>
      <c r="F817" s="124" t="str">
        <f>IFERROR(VLOOKUP(C817,'Cadastro de insumo'!E:K,7,0),"")</f>
        <v/>
      </c>
      <c r="G817" s="113"/>
      <c r="H817" s="113"/>
      <c r="I817" s="122">
        <f t="shared" si="41"/>
        <v>0</v>
      </c>
      <c r="J817" s="125">
        <f>IF(C817="",0,IF(E817="Pacote",VLOOKUP(C817,'Cadastro de insumo'!E:K,7,0)*G817,IF(OR(E817="kg",E817="L"),F817/1000*G817,F817*G817)))</f>
        <v>0</v>
      </c>
    </row>
    <row r="818" spans="1:18" outlineLevel="1" x14ac:dyDescent="0.25">
      <c r="B818" s="122" t="str">
        <f>IF(C818="","",F807)</f>
        <v/>
      </c>
      <c r="C818" s="123"/>
      <c r="D818" s="122" t="str">
        <f>IF(C818="","",IFERROR(INDEX('Cadastro de insumo'!A:K,MATCH('Ficha técnica - Prod processado'!C818,'Cadastro de insumo'!E:E,0),2),""))</f>
        <v/>
      </c>
      <c r="E818" s="122" t="str">
        <f>IFERROR(INDEX('Cadastro de insumo'!$A$203:$K$1048576,MATCH('Ficha técnica - Prod processado'!C818,'Cadastro de insumo'!$E$203:$E$1048576,0),9),"")</f>
        <v/>
      </c>
      <c r="F818" s="124" t="str">
        <f>IFERROR(VLOOKUP(C818,'Cadastro de insumo'!E:K,7,0),"")</f>
        <v/>
      </c>
      <c r="G818" s="113"/>
      <c r="H818" s="113"/>
      <c r="I818" s="122">
        <f t="shared" si="41"/>
        <v>0</v>
      </c>
      <c r="J818" s="125">
        <f>IF(C818="",0,IF(E818="Pacote",VLOOKUP(C818,'Cadastro de insumo'!E:K,7,0)*G818,IF(OR(E818="kg",E818="L"),F818/1000*G818,F818*G818)))</f>
        <v>0</v>
      </c>
    </row>
    <row r="819" spans="1:18" outlineLevel="1" x14ac:dyDescent="0.25">
      <c r="B819" s="122" t="str">
        <f>IF(C819="","",F807)</f>
        <v/>
      </c>
      <c r="C819" s="123"/>
      <c r="D819" s="122" t="str">
        <f>IF(C819="","",IFERROR(INDEX('Cadastro de insumo'!A:K,MATCH('Ficha técnica - Prod processado'!C819,'Cadastro de insumo'!E:E,0),2),""))</f>
        <v/>
      </c>
      <c r="E819" s="122" t="str">
        <f>IFERROR(INDEX('Cadastro de insumo'!$A$203:$K$1048576,MATCH('Ficha técnica - Prod processado'!C819,'Cadastro de insumo'!$E$203:$E$1048576,0),9),"")</f>
        <v/>
      </c>
      <c r="F819" s="124" t="str">
        <f>IFERROR(VLOOKUP(C819,'Cadastro de insumo'!E:K,7,0),"")</f>
        <v/>
      </c>
      <c r="G819" s="113"/>
      <c r="H819" s="113"/>
      <c r="I819" s="122">
        <f t="shared" si="41"/>
        <v>0</v>
      </c>
      <c r="J819" s="125">
        <f>IF(C819="",0,IF(E819="Pacote",VLOOKUP(C819,'Cadastro de insumo'!E:K,7,0)*G819,IF(OR(E819="kg",E819="L"),F819/1000*G819,F819*G819)))</f>
        <v>0</v>
      </c>
    </row>
    <row r="820" spans="1:18" outlineLevel="1" x14ac:dyDescent="0.25">
      <c r="B820" s="122" t="str">
        <f>IF(C820="","",F807)</f>
        <v/>
      </c>
      <c r="C820" s="123"/>
      <c r="D820" s="122" t="str">
        <f>IF(C820="","",IFERROR(INDEX('Cadastro de insumo'!A:K,MATCH('Ficha técnica - Prod processado'!C820,'Cadastro de insumo'!E:E,0),2),""))</f>
        <v/>
      </c>
      <c r="E820" s="122" t="str">
        <f>IFERROR(INDEX('Cadastro de insumo'!$A$203:$K$1048576,MATCH('Ficha técnica - Prod processado'!C820,'Cadastro de insumo'!$E$203:$E$1048576,0),9),"")</f>
        <v/>
      </c>
      <c r="F820" s="124" t="str">
        <f>IFERROR(VLOOKUP(C820,'Cadastro de insumo'!E:K,7,0),"")</f>
        <v/>
      </c>
      <c r="G820" s="113"/>
      <c r="H820" s="113"/>
      <c r="I820" s="122">
        <f t="shared" si="41"/>
        <v>0</v>
      </c>
      <c r="J820" s="125">
        <f>IF(C820="",0,IF(E820="Pacote",VLOOKUP(C820,'Cadastro de insumo'!E:K,7,0)*G820,IF(OR(E820="kg",E820="L"),F820/1000*G820,F820*G820)))</f>
        <v>0</v>
      </c>
    </row>
    <row r="821" spans="1:18" outlineLevel="1" x14ac:dyDescent="0.25">
      <c r="B821" s="122" t="str">
        <f>IF(C821="","",F807)</f>
        <v/>
      </c>
      <c r="C821" s="123"/>
      <c r="D821" s="122" t="str">
        <f>IF(C821="","",IFERROR(INDEX('Cadastro de insumo'!A:K,MATCH('Ficha técnica - Prod processado'!C821,'Cadastro de insumo'!E:E,0),2),""))</f>
        <v/>
      </c>
      <c r="E821" s="122" t="str">
        <f>IFERROR(INDEX('Cadastro de insumo'!$A$203:$K$1048576,MATCH('Ficha técnica - Prod processado'!C821,'Cadastro de insumo'!$E$203:$E$1048576,0),9),"")</f>
        <v/>
      </c>
      <c r="F821" s="124" t="str">
        <f>IFERROR(VLOOKUP(C821,'Cadastro de insumo'!E:K,7,0),"")</f>
        <v/>
      </c>
      <c r="G821" s="113"/>
      <c r="H821" s="113"/>
      <c r="I821" s="122">
        <f t="shared" si="41"/>
        <v>0</v>
      </c>
      <c r="J821" s="125">
        <f>IF(C821="",0,IF(E821="Pacote",VLOOKUP(C821,'Cadastro de insumo'!E:K,7,0)*G821,IF(OR(E821="kg",E821="L"),F821/1000*G821,F821*G821)))</f>
        <v>0</v>
      </c>
    </row>
    <row r="822" spans="1:18" outlineLevel="1" x14ac:dyDescent="0.25">
      <c r="B822" s="122" t="str">
        <f>IF(C822="","",F807)</f>
        <v/>
      </c>
      <c r="C822" s="123"/>
      <c r="D822" s="122" t="str">
        <f>IF(C822="","",IFERROR(INDEX('Cadastro de insumo'!A:K,MATCH('Ficha técnica - Prod processado'!C822,'Cadastro de insumo'!E:E,0),2),""))</f>
        <v/>
      </c>
      <c r="E822" s="122" t="str">
        <f>IFERROR(INDEX('Cadastro de insumo'!$A$203:$K$1048576,MATCH('Ficha técnica - Prod processado'!C822,'Cadastro de insumo'!$E$203:$E$1048576,0),9),"")</f>
        <v/>
      </c>
      <c r="F822" s="124" t="str">
        <f>IFERROR(VLOOKUP(C822,'Cadastro de insumo'!E:K,7,0),"")</f>
        <v/>
      </c>
      <c r="G822" s="113"/>
      <c r="H822" s="113"/>
      <c r="I822" s="122">
        <f t="shared" si="41"/>
        <v>0</v>
      </c>
      <c r="J822" s="125">
        <f>IF(C822="",0,IF(E822="Pacote",VLOOKUP(C822,'Cadastro de insumo'!E:K,7,0)*G822,IF(OR(E822="kg",E822="L"),F822/1000*G822,F822*G822)))</f>
        <v>0</v>
      </c>
    </row>
    <row r="823" spans="1:18" outlineLevel="1" x14ac:dyDescent="0.25">
      <c r="B823" s="122" t="str">
        <f>IF(C823="","",F807)</f>
        <v/>
      </c>
      <c r="C823" s="123"/>
      <c r="D823" s="122" t="str">
        <f>IF(C823="","",IFERROR(INDEX('Cadastro de insumo'!A:K,MATCH('Ficha técnica - Prod processado'!C823,'Cadastro de insumo'!E:E,0),2),""))</f>
        <v/>
      </c>
      <c r="E823" s="122" t="str">
        <f>IFERROR(INDEX('Cadastro de insumo'!$A$203:$K$1048576,MATCH('Ficha técnica - Prod processado'!C823,'Cadastro de insumo'!$E$203:$E$1048576,0),9),"")</f>
        <v/>
      </c>
      <c r="F823" s="124" t="str">
        <f>IFERROR(VLOOKUP(C823,'Cadastro de insumo'!E:K,7,0),"")</f>
        <v/>
      </c>
      <c r="G823" s="113"/>
      <c r="H823" s="113"/>
      <c r="I823" s="122">
        <f t="shared" si="41"/>
        <v>0</v>
      </c>
      <c r="J823" s="125">
        <f>IF(C823="",0,IF(E823="Pacote",VLOOKUP(C823,'Cadastro de insumo'!E:K,7,0)*G823,IF(OR(E823="kg",E823="L"),F823/1000*G823,F823*G823)))</f>
        <v>0</v>
      </c>
    </row>
    <row r="824" spans="1:18" outlineLevel="1" x14ac:dyDescent="0.25">
      <c r="B824" s="122" t="str">
        <f>IF(C824="","",F807)</f>
        <v/>
      </c>
      <c r="C824" s="123"/>
      <c r="D824" s="122" t="str">
        <f>IF(C824="","",IFERROR(INDEX('Cadastro de insumo'!A:K,MATCH('Ficha técnica - Prod processado'!C824,'Cadastro de insumo'!E:E,0),2),""))</f>
        <v/>
      </c>
      <c r="E824" s="122" t="str">
        <f>IFERROR(INDEX('Cadastro de insumo'!$A$203:$K$1048576,MATCH('Ficha técnica - Prod processado'!C824,'Cadastro de insumo'!$E$203:$E$1048576,0),9),"")</f>
        <v/>
      </c>
      <c r="F824" s="124" t="str">
        <f>IFERROR(VLOOKUP(C824,'Cadastro de insumo'!E:K,7,0),"")</f>
        <v/>
      </c>
      <c r="G824" s="113"/>
      <c r="H824" s="113"/>
      <c r="I824" s="122">
        <f>IF(OR(G824="",H824=""),0,G824/H824)</f>
        <v>0</v>
      </c>
      <c r="J824" s="125">
        <f>IF(C824="",0,IF(E824="Pacote",VLOOKUP(C824,'Cadastro de insumo'!E:K,7,0)*G824,IF(OR(E824="kg",E824="L"),F824/1000*G824,F824*G824)))</f>
        <v>0</v>
      </c>
    </row>
    <row r="825" spans="1:18" x14ac:dyDescent="0.25">
      <c r="A825" s="33" t="str">
        <f>"Detalhes: "&amp;F807</f>
        <v xml:space="preserve">Detalhes: </v>
      </c>
      <c r="C825" s="126"/>
    </row>
    <row r="827" spans="1:18" ht="31.5" x14ac:dyDescent="0.25">
      <c r="E827" s="30" t="s">
        <v>21</v>
      </c>
      <c r="F827" s="76" t="s">
        <v>0</v>
      </c>
      <c r="G827" s="76" t="s">
        <v>19</v>
      </c>
      <c r="H827" s="77" t="s">
        <v>20</v>
      </c>
      <c r="I827" s="31" t="s">
        <v>22</v>
      </c>
      <c r="J827" s="31" t="s">
        <v>61</v>
      </c>
      <c r="M827" s="126"/>
    </row>
    <row r="828" spans="1:18" x14ac:dyDescent="0.25">
      <c r="E828" s="112">
        <f>E807+1</f>
        <v>40</v>
      </c>
      <c r="F828" s="113"/>
      <c r="G828" s="113"/>
      <c r="H828" s="114"/>
      <c r="I828" s="115">
        <f>SUM(J831:J845)</f>
        <v>0</v>
      </c>
      <c r="J828" s="116" t="str">
        <f>IF(H828="","",I828/H828)</f>
        <v/>
      </c>
      <c r="M828" s="126"/>
      <c r="R828" s="141"/>
    </row>
    <row r="829" spans="1:18" x14ac:dyDescent="0.25">
      <c r="B829" s="117"/>
      <c r="C829" s="118"/>
      <c r="D829" s="110"/>
      <c r="F829" s="118"/>
      <c r="G829" s="118"/>
      <c r="H829" s="119"/>
      <c r="I829" s="120"/>
      <c r="J829" s="121"/>
      <c r="M829" s="126"/>
      <c r="R829" s="141"/>
    </row>
    <row r="830" spans="1:18" ht="47.25" outlineLevel="1" x14ac:dyDescent="0.25">
      <c r="B830" s="31" t="s">
        <v>0</v>
      </c>
      <c r="C830" s="76" t="s">
        <v>13</v>
      </c>
      <c r="D830" s="31" t="s">
        <v>60</v>
      </c>
      <c r="E830" s="31" t="s">
        <v>14</v>
      </c>
      <c r="F830" s="77" t="s">
        <v>17</v>
      </c>
      <c r="G830" s="77" t="s">
        <v>56</v>
      </c>
      <c r="H830" s="77" t="s">
        <v>38</v>
      </c>
      <c r="I830" s="31" t="s">
        <v>16</v>
      </c>
      <c r="J830" s="30" t="s">
        <v>15</v>
      </c>
      <c r="M830" s="142"/>
    </row>
    <row r="831" spans="1:18" outlineLevel="1" x14ac:dyDescent="0.25">
      <c r="B831" s="122" t="str">
        <f>IF(C831="","",F828)</f>
        <v/>
      </c>
      <c r="C831" s="123"/>
      <c r="D831" s="122" t="str">
        <f>IF(C831="","",IFERROR(INDEX('Cadastro de insumo'!A:K,MATCH('Ficha técnica - Prod processado'!C831,'Cadastro de insumo'!E:E,0),2),""))</f>
        <v/>
      </c>
      <c r="E831" s="122" t="str">
        <f>IFERROR(INDEX('Cadastro de insumo'!$A$203:$K$1048576,MATCH('Ficha técnica - Prod processado'!C831,'Cadastro de insumo'!$E$203:$E$1048576,0),9),"")</f>
        <v/>
      </c>
      <c r="F831" s="124" t="str">
        <f>IFERROR(VLOOKUP(C831,'Cadastro de insumo'!E:K,7,0),"")</f>
        <v/>
      </c>
      <c r="G831" s="113"/>
      <c r="H831" s="113"/>
      <c r="I831" s="122">
        <f t="shared" ref="I831:I844" si="42">IF(OR(G831="",H831=""),0,G831/H831)</f>
        <v>0</v>
      </c>
      <c r="J831" s="125">
        <f>IF(C831="",0,IF(E831="Pacote",VLOOKUP(C831,'Cadastro de insumo'!E:K,7,0)*G831,IF(OR(E831="kg",E831="L"),F831/1000*G831,F831*G831)))</f>
        <v>0</v>
      </c>
    </row>
    <row r="832" spans="1:18" outlineLevel="1" x14ac:dyDescent="0.25">
      <c r="B832" s="122" t="str">
        <f>IF(C832="","",F828)</f>
        <v/>
      </c>
      <c r="C832" s="123"/>
      <c r="D832" s="122" t="str">
        <f>IF(C832="","",IFERROR(INDEX('Cadastro de insumo'!A:K,MATCH('Ficha técnica - Prod processado'!C832,'Cadastro de insumo'!E:E,0),2),""))</f>
        <v/>
      </c>
      <c r="E832" s="122" t="str">
        <f>IFERROR(INDEX('Cadastro de insumo'!$A$203:$K$1048576,MATCH('Ficha técnica - Prod processado'!C832,'Cadastro de insumo'!$E$203:$E$1048576,0),9),"")</f>
        <v/>
      </c>
      <c r="F832" s="124" t="str">
        <f>IFERROR(VLOOKUP(C832,'Cadastro de insumo'!E:K,7,0),"")</f>
        <v/>
      </c>
      <c r="G832" s="113"/>
      <c r="H832" s="113"/>
      <c r="I832" s="122">
        <f t="shared" si="42"/>
        <v>0</v>
      </c>
      <c r="J832" s="125">
        <f>IF(C832="",0,IF(E832="Pacote",VLOOKUP(C832,'Cadastro de insumo'!E:K,7,0)*G832,IF(OR(E832="kg",E832="L"),F832/1000*G832,F832*G832)))</f>
        <v>0</v>
      </c>
    </row>
    <row r="833" spans="1:13" outlineLevel="1" x14ac:dyDescent="0.25">
      <c r="B833" s="122" t="str">
        <f>IF(C833="","",F828)</f>
        <v/>
      </c>
      <c r="C833" s="123"/>
      <c r="D833" s="122" t="str">
        <f>IF(C833="","",IFERROR(INDEX('Cadastro de insumo'!A:K,MATCH('Ficha técnica - Prod processado'!C833,'Cadastro de insumo'!E:E,0),2),""))</f>
        <v/>
      </c>
      <c r="E833" s="122" t="str">
        <f>IFERROR(INDEX('Cadastro de insumo'!$A$203:$K$1048576,MATCH('Ficha técnica - Prod processado'!C833,'Cadastro de insumo'!$E$203:$E$1048576,0),9),"")</f>
        <v/>
      </c>
      <c r="F833" s="124" t="str">
        <f>IFERROR(VLOOKUP(C833,'Cadastro de insumo'!E:K,7,0),"")</f>
        <v/>
      </c>
      <c r="G833" s="113"/>
      <c r="H833" s="113"/>
      <c r="I833" s="122">
        <f t="shared" si="42"/>
        <v>0</v>
      </c>
      <c r="J833" s="125">
        <f>IF(C833="",0,IF(E833="Pacote",VLOOKUP(C833,'Cadastro de insumo'!E:K,7,0)*G833,IF(OR(E833="kg",E833="L"),F833/1000*G833,F833*G833)))</f>
        <v>0</v>
      </c>
    </row>
    <row r="834" spans="1:13" outlineLevel="1" x14ac:dyDescent="0.25">
      <c r="B834" s="122" t="str">
        <f>IF(C834="","",F828)</f>
        <v/>
      </c>
      <c r="C834" s="123"/>
      <c r="D834" s="122" t="str">
        <f>IF(C834="","",IFERROR(INDEX('Cadastro de insumo'!A:K,MATCH('Ficha técnica - Prod processado'!C834,'Cadastro de insumo'!E:E,0),2),""))</f>
        <v/>
      </c>
      <c r="E834" s="122" t="str">
        <f>IFERROR(INDEX('Cadastro de insumo'!$A$203:$K$1048576,MATCH('Ficha técnica - Prod processado'!C834,'Cadastro de insumo'!$E$203:$E$1048576,0),9),"")</f>
        <v/>
      </c>
      <c r="F834" s="124" t="str">
        <f>IFERROR(VLOOKUP(C834,'Cadastro de insumo'!E:K,7,0),"")</f>
        <v/>
      </c>
      <c r="G834" s="113"/>
      <c r="H834" s="113"/>
      <c r="I834" s="122">
        <f t="shared" si="42"/>
        <v>0</v>
      </c>
      <c r="J834" s="125">
        <f>IF(C834="",0,IF(E834="Pacote",VLOOKUP(C834,'Cadastro de insumo'!E:K,7,0)*G834,IF(OR(E834="kg",E834="L"),F834/1000*G834,F834*G834)))</f>
        <v>0</v>
      </c>
    </row>
    <row r="835" spans="1:13" outlineLevel="1" x14ac:dyDescent="0.25">
      <c r="B835" s="122" t="str">
        <f>IF(C835="","",F828)</f>
        <v/>
      </c>
      <c r="C835" s="123"/>
      <c r="D835" s="122" t="str">
        <f>IF(C835="","",IFERROR(INDEX('Cadastro de insumo'!A:K,MATCH('Ficha técnica - Prod processado'!C835,'Cadastro de insumo'!E:E,0),2),""))</f>
        <v/>
      </c>
      <c r="E835" s="122" t="str">
        <f>IFERROR(INDEX('Cadastro de insumo'!$A$203:$K$1048576,MATCH('Ficha técnica - Prod processado'!C835,'Cadastro de insumo'!$E$203:$E$1048576,0),9),"")</f>
        <v/>
      </c>
      <c r="F835" s="124" t="str">
        <f>IFERROR(VLOOKUP(C835,'Cadastro de insumo'!E:K,7,0),"")</f>
        <v/>
      </c>
      <c r="G835" s="113"/>
      <c r="H835" s="113"/>
      <c r="I835" s="122">
        <f t="shared" si="42"/>
        <v>0</v>
      </c>
      <c r="J835" s="125">
        <f>IF(C835="",0,IF(E835="Pacote",VLOOKUP(C835,'Cadastro de insumo'!E:K,7,0)*G835,IF(OR(E835="kg",E835="L"),F835/1000*G835,F835*G835)))</f>
        <v>0</v>
      </c>
    </row>
    <row r="836" spans="1:13" outlineLevel="1" x14ac:dyDescent="0.25">
      <c r="B836" s="122" t="str">
        <f>IF(C836="","",F828)</f>
        <v/>
      </c>
      <c r="C836" s="123"/>
      <c r="D836" s="122" t="str">
        <f>IF(C836="","",IFERROR(INDEX('Cadastro de insumo'!A:K,MATCH('Ficha técnica - Prod processado'!C836,'Cadastro de insumo'!E:E,0),2),""))</f>
        <v/>
      </c>
      <c r="E836" s="122" t="str">
        <f>IFERROR(INDEX('Cadastro de insumo'!$A$203:$K$1048576,MATCH('Ficha técnica - Prod processado'!C836,'Cadastro de insumo'!$E$203:$E$1048576,0),9),"")</f>
        <v/>
      </c>
      <c r="F836" s="124" t="str">
        <f>IFERROR(VLOOKUP(C836,'Cadastro de insumo'!E:K,7,0),"")</f>
        <v/>
      </c>
      <c r="G836" s="113"/>
      <c r="H836" s="113"/>
      <c r="I836" s="122">
        <f t="shared" si="42"/>
        <v>0</v>
      </c>
      <c r="J836" s="125">
        <f>IF(C836="",0,IF(E836="Pacote",VLOOKUP(C836,'Cadastro de insumo'!E:K,7,0)*G836,IF(OR(E836="kg",E836="L"),F836/1000*G836,F836*G836)))</f>
        <v>0</v>
      </c>
    </row>
    <row r="837" spans="1:13" outlineLevel="1" x14ac:dyDescent="0.25">
      <c r="B837" s="122" t="str">
        <f>IF(C837="","",F828)</f>
        <v/>
      </c>
      <c r="C837" s="123"/>
      <c r="D837" s="122" t="str">
        <f>IF(C837="","",IFERROR(INDEX('Cadastro de insumo'!A:K,MATCH('Ficha técnica - Prod processado'!C837,'Cadastro de insumo'!E:E,0),2),""))</f>
        <v/>
      </c>
      <c r="E837" s="122" t="str">
        <f>IFERROR(INDEX('Cadastro de insumo'!$A$203:$K$1048576,MATCH('Ficha técnica - Prod processado'!C837,'Cadastro de insumo'!$E$203:$E$1048576,0),9),"")</f>
        <v/>
      </c>
      <c r="F837" s="124" t="str">
        <f>IFERROR(VLOOKUP(C837,'Cadastro de insumo'!E:K,7,0),"")</f>
        <v/>
      </c>
      <c r="G837" s="113"/>
      <c r="H837" s="113"/>
      <c r="I837" s="122">
        <f t="shared" si="42"/>
        <v>0</v>
      </c>
      <c r="J837" s="125">
        <f>IF(C837="",0,IF(E837="Pacote",VLOOKUP(C837,'Cadastro de insumo'!E:K,7,0)*G837,IF(OR(E837="kg",E837="L"),F837/1000*G837,F837*G837)))</f>
        <v>0</v>
      </c>
    </row>
    <row r="838" spans="1:13" outlineLevel="1" x14ac:dyDescent="0.25">
      <c r="B838" s="122" t="str">
        <f>IF(C838="","",F828)</f>
        <v/>
      </c>
      <c r="C838" s="123"/>
      <c r="D838" s="122" t="str">
        <f>IF(C838="","",IFERROR(INDEX('Cadastro de insumo'!A:K,MATCH('Ficha técnica - Prod processado'!C838,'Cadastro de insumo'!E:E,0),2),""))</f>
        <v/>
      </c>
      <c r="E838" s="122" t="str">
        <f>IFERROR(INDEX('Cadastro de insumo'!$A$203:$K$1048576,MATCH('Ficha técnica - Prod processado'!C838,'Cadastro de insumo'!$E$203:$E$1048576,0),9),"")</f>
        <v/>
      </c>
      <c r="F838" s="124" t="str">
        <f>IFERROR(VLOOKUP(C838,'Cadastro de insumo'!E:K,7,0),"")</f>
        <v/>
      </c>
      <c r="G838" s="113"/>
      <c r="H838" s="113"/>
      <c r="I838" s="122">
        <f t="shared" si="42"/>
        <v>0</v>
      </c>
      <c r="J838" s="125">
        <f>IF(C838="",0,IF(E838="Pacote",VLOOKUP(C838,'Cadastro de insumo'!E:K,7,0)*G838,IF(OR(E838="kg",E838="L"),F838/1000*G838,F838*G838)))</f>
        <v>0</v>
      </c>
    </row>
    <row r="839" spans="1:13" outlineLevel="1" x14ac:dyDescent="0.25">
      <c r="B839" s="122" t="str">
        <f>IF(C839="","",F828)</f>
        <v/>
      </c>
      <c r="C839" s="123"/>
      <c r="D839" s="122" t="str">
        <f>IF(C839="","",IFERROR(INDEX('Cadastro de insumo'!A:K,MATCH('Ficha técnica - Prod processado'!C839,'Cadastro de insumo'!E:E,0),2),""))</f>
        <v/>
      </c>
      <c r="E839" s="122" t="str">
        <f>IFERROR(INDEX('Cadastro de insumo'!$A$203:$K$1048576,MATCH('Ficha técnica - Prod processado'!C839,'Cadastro de insumo'!$E$203:$E$1048576,0),9),"")</f>
        <v/>
      </c>
      <c r="F839" s="124" t="str">
        <f>IFERROR(VLOOKUP(C839,'Cadastro de insumo'!E:K,7,0),"")</f>
        <v/>
      </c>
      <c r="G839" s="113"/>
      <c r="H839" s="113"/>
      <c r="I839" s="122">
        <f t="shared" si="42"/>
        <v>0</v>
      </c>
      <c r="J839" s="125">
        <f>IF(C839="",0,IF(E839="Pacote",VLOOKUP(C839,'Cadastro de insumo'!E:K,7,0)*G839,IF(OR(E839="kg",E839="L"),F839/1000*G839,F839*G839)))</f>
        <v>0</v>
      </c>
    </row>
    <row r="840" spans="1:13" outlineLevel="1" x14ac:dyDescent="0.25">
      <c r="B840" s="122" t="str">
        <f>IF(C840="","",F828)</f>
        <v/>
      </c>
      <c r="C840" s="123"/>
      <c r="D840" s="122" t="str">
        <f>IF(C840="","",IFERROR(INDEX('Cadastro de insumo'!A:K,MATCH('Ficha técnica - Prod processado'!C840,'Cadastro de insumo'!E:E,0),2),""))</f>
        <v/>
      </c>
      <c r="E840" s="122" t="str">
        <f>IFERROR(INDEX('Cadastro de insumo'!$A$203:$K$1048576,MATCH('Ficha técnica - Prod processado'!C840,'Cadastro de insumo'!$E$203:$E$1048576,0),9),"")</f>
        <v/>
      </c>
      <c r="F840" s="124" t="str">
        <f>IFERROR(VLOOKUP(C840,'Cadastro de insumo'!E:K,7,0),"")</f>
        <v/>
      </c>
      <c r="G840" s="113"/>
      <c r="H840" s="113"/>
      <c r="I840" s="122">
        <f t="shared" si="42"/>
        <v>0</v>
      </c>
      <c r="J840" s="125">
        <f>IF(C840="",0,IF(E840="Pacote",VLOOKUP(C840,'Cadastro de insumo'!E:K,7,0)*G840,IF(OR(E840="kg",E840="L"),F840/1000*G840,F840*G840)))</f>
        <v>0</v>
      </c>
    </row>
    <row r="841" spans="1:13" outlineLevel="1" x14ac:dyDescent="0.25">
      <c r="B841" s="122" t="str">
        <f>IF(C841="","",F828)</f>
        <v/>
      </c>
      <c r="C841" s="123"/>
      <c r="D841" s="122" t="str">
        <f>IF(C841="","",IFERROR(INDEX('Cadastro de insumo'!A:K,MATCH('Ficha técnica - Prod processado'!C841,'Cadastro de insumo'!E:E,0),2),""))</f>
        <v/>
      </c>
      <c r="E841" s="122" t="str">
        <f>IFERROR(INDEX('Cadastro de insumo'!$A$203:$K$1048576,MATCH('Ficha técnica - Prod processado'!C841,'Cadastro de insumo'!$E$203:$E$1048576,0),9),"")</f>
        <v/>
      </c>
      <c r="F841" s="124" t="str">
        <f>IFERROR(VLOOKUP(C841,'Cadastro de insumo'!E:K,7,0),"")</f>
        <v/>
      </c>
      <c r="G841" s="113"/>
      <c r="H841" s="113"/>
      <c r="I841" s="122">
        <f t="shared" si="42"/>
        <v>0</v>
      </c>
      <c r="J841" s="125">
        <f>IF(C841="",0,IF(E841="Pacote",VLOOKUP(C841,'Cadastro de insumo'!E:K,7,0)*G841,IF(OR(E841="kg",E841="L"),F841/1000*G841,F841*G841)))</f>
        <v>0</v>
      </c>
    </row>
    <row r="842" spans="1:13" outlineLevel="1" x14ac:dyDescent="0.25">
      <c r="B842" s="122" t="str">
        <f>IF(C842="","",F828)</f>
        <v/>
      </c>
      <c r="C842" s="123"/>
      <c r="D842" s="122" t="str">
        <f>IF(C842="","",IFERROR(INDEX('Cadastro de insumo'!A:K,MATCH('Ficha técnica - Prod processado'!C842,'Cadastro de insumo'!E:E,0),2),""))</f>
        <v/>
      </c>
      <c r="E842" s="122" t="str">
        <f>IFERROR(INDEX('Cadastro de insumo'!$A$203:$K$1048576,MATCH('Ficha técnica - Prod processado'!C842,'Cadastro de insumo'!$E$203:$E$1048576,0),9),"")</f>
        <v/>
      </c>
      <c r="F842" s="124" t="str">
        <f>IFERROR(VLOOKUP(C842,'Cadastro de insumo'!E:K,7,0),"")</f>
        <v/>
      </c>
      <c r="G842" s="113"/>
      <c r="H842" s="113"/>
      <c r="I842" s="122">
        <f t="shared" si="42"/>
        <v>0</v>
      </c>
      <c r="J842" s="125">
        <f>IF(C842="",0,IF(E842="Pacote",VLOOKUP(C842,'Cadastro de insumo'!E:K,7,0)*G842,IF(OR(E842="kg",E842="L"),F842/1000*G842,F842*G842)))</f>
        <v>0</v>
      </c>
    </row>
    <row r="843" spans="1:13" outlineLevel="1" x14ac:dyDescent="0.25">
      <c r="B843" s="122" t="str">
        <f>IF(C843="","",F828)</f>
        <v/>
      </c>
      <c r="C843" s="123"/>
      <c r="D843" s="122" t="str">
        <f>IF(C843="","",IFERROR(INDEX('Cadastro de insumo'!A:K,MATCH('Ficha técnica - Prod processado'!C843,'Cadastro de insumo'!E:E,0),2),""))</f>
        <v/>
      </c>
      <c r="E843" s="122" t="str">
        <f>IFERROR(INDEX('Cadastro de insumo'!$A$203:$K$1048576,MATCH('Ficha técnica - Prod processado'!C843,'Cadastro de insumo'!$E$203:$E$1048576,0),9),"")</f>
        <v/>
      </c>
      <c r="F843" s="124" t="str">
        <f>IFERROR(VLOOKUP(C843,'Cadastro de insumo'!E:K,7,0),"")</f>
        <v/>
      </c>
      <c r="G843" s="113"/>
      <c r="H843" s="113"/>
      <c r="I843" s="122">
        <f t="shared" si="42"/>
        <v>0</v>
      </c>
      <c r="J843" s="125">
        <f>IF(C843="",0,IF(E843="Pacote",VLOOKUP(C843,'Cadastro de insumo'!E:K,7,0)*G843,IF(OR(E843="kg",E843="L"),F843/1000*G843,F843*G843)))</f>
        <v>0</v>
      </c>
    </row>
    <row r="844" spans="1:13" outlineLevel="1" x14ac:dyDescent="0.25">
      <c r="B844" s="122" t="str">
        <f>IF(C844="","",F828)</f>
        <v/>
      </c>
      <c r="C844" s="123"/>
      <c r="D844" s="122" t="str">
        <f>IF(C844="","",IFERROR(INDEX('Cadastro de insumo'!A:K,MATCH('Ficha técnica - Prod processado'!C844,'Cadastro de insumo'!E:E,0),2),""))</f>
        <v/>
      </c>
      <c r="E844" s="122" t="str">
        <f>IFERROR(INDEX('Cadastro de insumo'!$A$203:$K$1048576,MATCH('Ficha técnica - Prod processado'!C844,'Cadastro de insumo'!$E$203:$E$1048576,0),9),"")</f>
        <v/>
      </c>
      <c r="F844" s="124" t="str">
        <f>IFERROR(VLOOKUP(C844,'Cadastro de insumo'!E:K,7,0),"")</f>
        <v/>
      </c>
      <c r="G844" s="113"/>
      <c r="H844" s="113"/>
      <c r="I844" s="122">
        <f t="shared" si="42"/>
        <v>0</v>
      </c>
      <c r="J844" s="125">
        <f>IF(C844="",0,IF(E844="Pacote",VLOOKUP(C844,'Cadastro de insumo'!E:K,7,0)*G844,IF(OR(E844="kg",E844="L"),F844/1000*G844,F844*G844)))</f>
        <v>0</v>
      </c>
    </row>
    <row r="845" spans="1:13" outlineLevel="1" x14ac:dyDescent="0.25">
      <c r="B845" s="122" t="str">
        <f>IF(C845="","",F828)</f>
        <v/>
      </c>
      <c r="C845" s="123"/>
      <c r="D845" s="122" t="str">
        <f>IF(C845="","",IFERROR(INDEX('Cadastro de insumo'!A:K,MATCH('Ficha técnica - Prod processado'!C845,'Cadastro de insumo'!E:E,0),2),""))</f>
        <v/>
      </c>
      <c r="E845" s="122" t="str">
        <f>IFERROR(INDEX('Cadastro de insumo'!$A$203:$K$1048576,MATCH('Ficha técnica - Prod processado'!C845,'Cadastro de insumo'!$E$203:$E$1048576,0),9),"")</f>
        <v/>
      </c>
      <c r="F845" s="124" t="str">
        <f>IFERROR(VLOOKUP(C845,'Cadastro de insumo'!E:K,7,0),"")</f>
        <v/>
      </c>
      <c r="G845" s="113"/>
      <c r="H845" s="113"/>
      <c r="I845" s="122">
        <f>IF(OR(G845="",H845=""),0,G845/H845)</f>
        <v>0</v>
      </c>
      <c r="J845" s="125">
        <f>IF(C845="",0,IF(E845="Pacote",VLOOKUP(C845,'Cadastro de insumo'!E:K,7,0)*G845,IF(OR(E845="kg",E845="L"),F845/1000*G845,F845*G845)))</f>
        <v>0</v>
      </c>
    </row>
    <row r="846" spans="1:13" x14ac:dyDescent="0.25">
      <c r="A846" s="33" t="str">
        <f>"Detalhes: "&amp;F828</f>
        <v xml:space="preserve">Detalhes: </v>
      </c>
      <c r="C846" s="126"/>
    </row>
    <row r="848" spans="1:13" ht="31.5" x14ac:dyDescent="0.25">
      <c r="E848" s="30" t="s">
        <v>21</v>
      </c>
      <c r="F848" s="76" t="s">
        <v>0</v>
      </c>
      <c r="G848" s="76" t="s">
        <v>19</v>
      </c>
      <c r="H848" s="77" t="s">
        <v>20</v>
      </c>
      <c r="I848" s="31" t="s">
        <v>22</v>
      </c>
      <c r="J848" s="31" t="s">
        <v>61</v>
      </c>
      <c r="M848" s="126"/>
    </row>
    <row r="849" spans="2:18" x14ac:dyDescent="0.25">
      <c r="E849" s="112">
        <f>E828+1</f>
        <v>41</v>
      </c>
      <c r="F849" s="113"/>
      <c r="G849" s="113"/>
      <c r="H849" s="114"/>
      <c r="I849" s="115">
        <f>SUM(J852:J866)</f>
        <v>0</v>
      </c>
      <c r="J849" s="116" t="str">
        <f>IF(H849="","",I849/H849)</f>
        <v/>
      </c>
      <c r="M849" s="126"/>
      <c r="R849" s="141"/>
    </row>
    <row r="850" spans="2:18" x14ac:dyDescent="0.25">
      <c r="B850" s="117"/>
      <c r="C850" s="118"/>
      <c r="D850" s="110"/>
      <c r="F850" s="118"/>
      <c r="G850" s="118"/>
      <c r="H850" s="119"/>
      <c r="I850" s="120"/>
      <c r="J850" s="121"/>
      <c r="M850" s="126"/>
      <c r="R850" s="141"/>
    </row>
    <row r="851" spans="2:18" ht="47.25" outlineLevel="1" x14ac:dyDescent="0.25">
      <c r="B851" s="31" t="s">
        <v>0</v>
      </c>
      <c r="C851" s="76" t="s">
        <v>13</v>
      </c>
      <c r="D851" s="31" t="s">
        <v>60</v>
      </c>
      <c r="E851" s="31" t="s">
        <v>14</v>
      </c>
      <c r="F851" s="77" t="s">
        <v>17</v>
      </c>
      <c r="G851" s="77" t="s">
        <v>56</v>
      </c>
      <c r="H851" s="77" t="s">
        <v>38</v>
      </c>
      <c r="I851" s="31" t="s">
        <v>16</v>
      </c>
      <c r="J851" s="30" t="s">
        <v>15</v>
      </c>
      <c r="M851" s="142"/>
    </row>
    <row r="852" spans="2:18" outlineLevel="1" x14ac:dyDescent="0.25">
      <c r="B852" s="122" t="str">
        <f>IF(C852="","",F849)</f>
        <v/>
      </c>
      <c r="C852" s="123"/>
      <c r="D852" s="122" t="str">
        <f>IF(C852="","",IFERROR(INDEX('Cadastro de insumo'!A:K,MATCH('Ficha técnica - Prod processado'!C852,'Cadastro de insumo'!E:E,0),2),""))</f>
        <v/>
      </c>
      <c r="E852" s="122" t="str">
        <f>IFERROR(INDEX('Cadastro de insumo'!$A$203:$K$1048576,MATCH('Ficha técnica - Prod processado'!C852,'Cadastro de insumo'!$E$203:$E$1048576,0),9),"")</f>
        <v/>
      </c>
      <c r="F852" s="124" t="str">
        <f>IFERROR(VLOOKUP(C852,'Cadastro de insumo'!E:K,7,0),"")</f>
        <v/>
      </c>
      <c r="G852" s="113"/>
      <c r="H852" s="113"/>
      <c r="I852" s="122">
        <f t="shared" ref="I852:I865" si="43">IF(OR(G852="",H852=""),0,G852/H852)</f>
        <v>0</v>
      </c>
      <c r="J852" s="125">
        <f>IF(C852="",0,IF(E852="Pacote",VLOOKUP(C852,'Cadastro de insumo'!E:K,7,0)*G852,IF(OR(E852="kg",E852="L"),F852/1000*G852,F852*G852)))</f>
        <v>0</v>
      </c>
    </row>
    <row r="853" spans="2:18" outlineLevel="1" x14ac:dyDescent="0.25">
      <c r="B853" s="122" t="str">
        <f>IF(C853="","",F849)</f>
        <v/>
      </c>
      <c r="C853" s="123"/>
      <c r="D853" s="122" t="str">
        <f>IF(C853="","",IFERROR(INDEX('Cadastro de insumo'!A:K,MATCH('Ficha técnica - Prod processado'!C853,'Cadastro de insumo'!E:E,0),2),""))</f>
        <v/>
      </c>
      <c r="E853" s="122" t="str">
        <f>IFERROR(INDEX('Cadastro de insumo'!$A$203:$K$1048576,MATCH('Ficha técnica - Prod processado'!C853,'Cadastro de insumo'!$E$203:$E$1048576,0),9),"")</f>
        <v/>
      </c>
      <c r="F853" s="124" t="str">
        <f>IFERROR(VLOOKUP(C853,'Cadastro de insumo'!E:K,7,0),"")</f>
        <v/>
      </c>
      <c r="G853" s="113"/>
      <c r="H853" s="113"/>
      <c r="I853" s="122">
        <f t="shared" si="43"/>
        <v>0</v>
      </c>
      <c r="J853" s="125">
        <f>IF(C853="",0,IF(E853="Pacote",VLOOKUP(C853,'Cadastro de insumo'!E:K,7,0)*G853,IF(OR(E853="kg",E853="L"),F853/1000*G853,F853*G853)))</f>
        <v>0</v>
      </c>
    </row>
    <row r="854" spans="2:18" outlineLevel="1" x14ac:dyDescent="0.25">
      <c r="B854" s="122" t="str">
        <f>IF(C854="","",F849)</f>
        <v/>
      </c>
      <c r="C854" s="123"/>
      <c r="D854" s="122" t="str">
        <f>IF(C854="","",IFERROR(INDEX('Cadastro de insumo'!A:K,MATCH('Ficha técnica - Prod processado'!C854,'Cadastro de insumo'!E:E,0),2),""))</f>
        <v/>
      </c>
      <c r="E854" s="122" t="str">
        <f>IFERROR(INDEX('Cadastro de insumo'!$A$203:$K$1048576,MATCH('Ficha técnica - Prod processado'!C854,'Cadastro de insumo'!$E$203:$E$1048576,0),9),"")</f>
        <v/>
      </c>
      <c r="F854" s="124" t="str">
        <f>IFERROR(VLOOKUP(C854,'Cadastro de insumo'!E:K,7,0),"")</f>
        <v/>
      </c>
      <c r="G854" s="113"/>
      <c r="H854" s="113"/>
      <c r="I854" s="122">
        <f t="shared" si="43"/>
        <v>0</v>
      </c>
      <c r="J854" s="125">
        <f>IF(C854="",0,IF(E854="Pacote",VLOOKUP(C854,'Cadastro de insumo'!E:K,7,0)*G854,IF(OR(E854="kg",E854="L"),F854/1000*G854,F854*G854)))</f>
        <v>0</v>
      </c>
    </row>
    <row r="855" spans="2:18" outlineLevel="1" x14ac:dyDescent="0.25">
      <c r="B855" s="122" t="str">
        <f>IF(C855="","",F849)</f>
        <v/>
      </c>
      <c r="C855" s="123"/>
      <c r="D855" s="122" t="str">
        <f>IF(C855="","",IFERROR(INDEX('Cadastro de insumo'!A:K,MATCH('Ficha técnica - Prod processado'!C855,'Cadastro de insumo'!E:E,0),2),""))</f>
        <v/>
      </c>
      <c r="E855" s="122" t="str">
        <f>IFERROR(INDEX('Cadastro de insumo'!$A$203:$K$1048576,MATCH('Ficha técnica - Prod processado'!C855,'Cadastro de insumo'!$E$203:$E$1048576,0),9),"")</f>
        <v/>
      </c>
      <c r="F855" s="124" t="str">
        <f>IFERROR(VLOOKUP(C855,'Cadastro de insumo'!E:K,7,0),"")</f>
        <v/>
      </c>
      <c r="G855" s="113"/>
      <c r="H855" s="113"/>
      <c r="I855" s="122">
        <f t="shared" si="43"/>
        <v>0</v>
      </c>
      <c r="J855" s="125">
        <f>IF(C855="",0,IF(E855="Pacote",VLOOKUP(C855,'Cadastro de insumo'!E:K,7,0)*G855,IF(OR(E855="kg",E855="L"),F855/1000*G855,F855*G855)))</f>
        <v>0</v>
      </c>
    </row>
    <row r="856" spans="2:18" outlineLevel="1" x14ac:dyDescent="0.25">
      <c r="B856" s="122" t="str">
        <f>IF(C856="","",F849)</f>
        <v/>
      </c>
      <c r="C856" s="123"/>
      <c r="D856" s="122" t="str">
        <f>IF(C856="","",IFERROR(INDEX('Cadastro de insumo'!A:K,MATCH('Ficha técnica - Prod processado'!C856,'Cadastro de insumo'!E:E,0),2),""))</f>
        <v/>
      </c>
      <c r="E856" s="122" t="str">
        <f>IFERROR(INDEX('Cadastro de insumo'!$A$203:$K$1048576,MATCH('Ficha técnica - Prod processado'!C856,'Cadastro de insumo'!$E$203:$E$1048576,0),9),"")</f>
        <v/>
      </c>
      <c r="F856" s="124" t="str">
        <f>IFERROR(VLOOKUP(C856,'Cadastro de insumo'!E:K,7,0),"")</f>
        <v/>
      </c>
      <c r="G856" s="113"/>
      <c r="H856" s="113"/>
      <c r="I856" s="122">
        <f t="shared" si="43"/>
        <v>0</v>
      </c>
      <c r="J856" s="125">
        <f>IF(C856="",0,IF(E856="Pacote",VLOOKUP(C856,'Cadastro de insumo'!E:K,7,0)*G856,IF(OR(E856="kg",E856="L"),F856/1000*G856,F856*G856)))</f>
        <v>0</v>
      </c>
    </row>
    <row r="857" spans="2:18" outlineLevel="1" x14ac:dyDescent="0.25">
      <c r="B857" s="122" t="str">
        <f>IF(C857="","",F849)</f>
        <v/>
      </c>
      <c r="C857" s="123"/>
      <c r="D857" s="122" t="str">
        <f>IF(C857="","",IFERROR(INDEX('Cadastro de insumo'!A:K,MATCH('Ficha técnica - Prod processado'!C857,'Cadastro de insumo'!E:E,0),2),""))</f>
        <v/>
      </c>
      <c r="E857" s="122" t="str">
        <f>IFERROR(INDEX('Cadastro de insumo'!$A$203:$K$1048576,MATCH('Ficha técnica - Prod processado'!C857,'Cadastro de insumo'!$E$203:$E$1048576,0),9),"")</f>
        <v/>
      </c>
      <c r="F857" s="124" t="str">
        <f>IFERROR(VLOOKUP(C857,'Cadastro de insumo'!E:K,7,0),"")</f>
        <v/>
      </c>
      <c r="G857" s="113"/>
      <c r="H857" s="113"/>
      <c r="I857" s="122">
        <f t="shared" si="43"/>
        <v>0</v>
      </c>
      <c r="J857" s="125">
        <f>IF(C857="",0,IF(E857="Pacote",VLOOKUP(C857,'Cadastro de insumo'!E:K,7,0)*G857,IF(OR(E857="kg",E857="L"),F857/1000*G857,F857*G857)))</f>
        <v>0</v>
      </c>
    </row>
    <row r="858" spans="2:18" outlineLevel="1" x14ac:dyDescent="0.25">
      <c r="B858" s="122" t="str">
        <f>IF(C858="","",F849)</f>
        <v/>
      </c>
      <c r="C858" s="123"/>
      <c r="D858" s="122" t="str">
        <f>IF(C858="","",IFERROR(INDEX('Cadastro de insumo'!A:K,MATCH('Ficha técnica - Prod processado'!C858,'Cadastro de insumo'!E:E,0),2),""))</f>
        <v/>
      </c>
      <c r="E858" s="122" t="str">
        <f>IFERROR(INDEX('Cadastro de insumo'!$A$203:$K$1048576,MATCH('Ficha técnica - Prod processado'!C858,'Cadastro de insumo'!$E$203:$E$1048576,0),9),"")</f>
        <v/>
      </c>
      <c r="F858" s="124" t="str">
        <f>IFERROR(VLOOKUP(C858,'Cadastro de insumo'!E:K,7,0),"")</f>
        <v/>
      </c>
      <c r="G858" s="113"/>
      <c r="H858" s="113"/>
      <c r="I858" s="122">
        <f t="shared" si="43"/>
        <v>0</v>
      </c>
      <c r="J858" s="125">
        <f>IF(C858="",0,IF(E858="Pacote",VLOOKUP(C858,'Cadastro de insumo'!E:K,7,0)*G858,IF(OR(E858="kg",E858="L"),F858/1000*G858,F858*G858)))</f>
        <v>0</v>
      </c>
    </row>
    <row r="859" spans="2:18" outlineLevel="1" x14ac:dyDescent="0.25">
      <c r="B859" s="122" t="str">
        <f>IF(C859="","",F849)</f>
        <v/>
      </c>
      <c r="C859" s="123"/>
      <c r="D859" s="122" t="str">
        <f>IF(C859="","",IFERROR(INDEX('Cadastro de insumo'!A:K,MATCH('Ficha técnica - Prod processado'!C859,'Cadastro de insumo'!E:E,0),2),""))</f>
        <v/>
      </c>
      <c r="E859" s="122" t="str">
        <f>IFERROR(INDEX('Cadastro de insumo'!$A$203:$K$1048576,MATCH('Ficha técnica - Prod processado'!C859,'Cadastro de insumo'!$E$203:$E$1048576,0),9),"")</f>
        <v/>
      </c>
      <c r="F859" s="124" t="str">
        <f>IFERROR(VLOOKUP(C859,'Cadastro de insumo'!E:K,7,0),"")</f>
        <v/>
      </c>
      <c r="G859" s="113"/>
      <c r="H859" s="113"/>
      <c r="I859" s="122">
        <f t="shared" si="43"/>
        <v>0</v>
      </c>
      <c r="J859" s="125">
        <f>IF(C859="",0,IF(E859="Pacote",VLOOKUP(C859,'Cadastro de insumo'!E:K,7,0)*G859,IF(OR(E859="kg",E859="L"),F859/1000*G859,F859*G859)))</f>
        <v>0</v>
      </c>
    </row>
    <row r="860" spans="2:18" outlineLevel="1" x14ac:dyDescent="0.25">
      <c r="B860" s="122" t="str">
        <f>IF(C860="","",F849)</f>
        <v/>
      </c>
      <c r="C860" s="123"/>
      <c r="D860" s="122" t="str">
        <f>IF(C860="","",IFERROR(INDEX('Cadastro de insumo'!A:K,MATCH('Ficha técnica - Prod processado'!C860,'Cadastro de insumo'!E:E,0),2),""))</f>
        <v/>
      </c>
      <c r="E860" s="122" t="str">
        <f>IFERROR(INDEX('Cadastro de insumo'!$A$203:$K$1048576,MATCH('Ficha técnica - Prod processado'!C860,'Cadastro de insumo'!$E$203:$E$1048576,0),9),"")</f>
        <v/>
      </c>
      <c r="F860" s="124" t="str">
        <f>IFERROR(VLOOKUP(C860,'Cadastro de insumo'!E:K,7,0),"")</f>
        <v/>
      </c>
      <c r="G860" s="113"/>
      <c r="H860" s="113"/>
      <c r="I860" s="122">
        <f t="shared" si="43"/>
        <v>0</v>
      </c>
      <c r="J860" s="125">
        <f>IF(C860="",0,IF(E860="Pacote",VLOOKUP(C860,'Cadastro de insumo'!E:K,7,0)*G860,IF(OR(E860="kg",E860="L"),F860/1000*G860,F860*G860)))</f>
        <v>0</v>
      </c>
    </row>
    <row r="861" spans="2:18" outlineLevel="1" x14ac:dyDescent="0.25">
      <c r="B861" s="122" t="str">
        <f>IF(C861="","",F849)</f>
        <v/>
      </c>
      <c r="C861" s="123"/>
      <c r="D861" s="122" t="str">
        <f>IF(C861="","",IFERROR(INDEX('Cadastro de insumo'!A:K,MATCH('Ficha técnica - Prod processado'!C861,'Cadastro de insumo'!E:E,0),2),""))</f>
        <v/>
      </c>
      <c r="E861" s="122" t="str">
        <f>IFERROR(INDEX('Cadastro de insumo'!$A$203:$K$1048576,MATCH('Ficha técnica - Prod processado'!C861,'Cadastro de insumo'!$E$203:$E$1048576,0),9),"")</f>
        <v/>
      </c>
      <c r="F861" s="124" t="str">
        <f>IFERROR(VLOOKUP(C861,'Cadastro de insumo'!E:K,7,0),"")</f>
        <v/>
      </c>
      <c r="G861" s="113"/>
      <c r="H861" s="113"/>
      <c r="I861" s="122">
        <f t="shared" si="43"/>
        <v>0</v>
      </c>
      <c r="J861" s="125">
        <f>IF(C861="",0,IF(E861="Pacote",VLOOKUP(C861,'Cadastro de insumo'!E:K,7,0)*G861,IF(OR(E861="kg",E861="L"),F861/1000*G861,F861*G861)))</f>
        <v>0</v>
      </c>
    </row>
    <row r="862" spans="2:18" outlineLevel="1" x14ac:dyDescent="0.25">
      <c r="B862" s="122" t="str">
        <f>IF(C862="","",F849)</f>
        <v/>
      </c>
      <c r="C862" s="123"/>
      <c r="D862" s="122" t="str">
        <f>IF(C862="","",IFERROR(INDEX('Cadastro de insumo'!A:K,MATCH('Ficha técnica - Prod processado'!C862,'Cadastro de insumo'!E:E,0),2),""))</f>
        <v/>
      </c>
      <c r="E862" s="122" t="str">
        <f>IFERROR(INDEX('Cadastro de insumo'!$A$203:$K$1048576,MATCH('Ficha técnica - Prod processado'!C862,'Cadastro de insumo'!$E$203:$E$1048576,0),9),"")</f>
        <v/>
      </c>
      <c r="F862" s="124" t="str">
        <f>IFERROR(VLOOKUP(C862,'Cadastro de insumo'!E:K,7,0),"")</f>
        <v/>
      </c>
      <c r="G862" s="113"/>
      <c r="H862" s="113"/>
      <c r="I862" s="122">
        <f t="shared" si="43"/>
        <v>0</v>
      </c>
      <c r="J862" s="125">
        <f>IF(C862="",0,IF(E862="Pacote",VLOOKUP(C862,'Cadastro de insumo'!E:K,7,0)*G862,IF(OR(E862="kg",E862="L"),F862/1000*G862,F862*G862)))</f>
        <v>0</v>
      </c>
    </row>
    <row r="863" spans="2:18" outlineLevel="1" x14ac:dyDescent="0.25">
      <c r="B863" s="122" t="str">
        <f>IF(C863="","",F849)</f>
        <v/>
      </c>
      <c r="C863" s="123"/>
      <c r="D863" s="122" t="str">
        <f>IF(C863="","",IFERROR(INDEX('Cadastro de insumo'!A:K,MATCH('Ficha técnica - Prod processado'!C863,'Cadastro de insumo'!E:E,0),2),""))</f>
        <v/>
      </c>
      <c r="E863" s="122" t="str">
        <f>IFERROR(INDEX('Cadastro de insumo'!$A$203:$K$1048576,MATCH('Ficha técnica - Prod processado'!C863,'Cadastro de insumo'!$E$203:$E$1048576,0),9),"")</f>
        <v/>
      </c>
      <c r="F863" s="124" t="str">
        <f>IFERROR(VLOOKUP(C863,'Cadastro de insumo'!E:K,7,0),"")</f>
        <v/>
      </c>
      <c r="G863" s="113"/>
      <c r="H863" s="113"/>
      <c r="I863" s="122">
        <f t="shared" si="43"/>
        <v>0</v>
      </c>
      <c r="J863" s="125">
        <f>IF(C863="",0,IF(E863="Pacote",VLOOKUP(C863,'Cadastro de insumo'!E:K,7,0)*G863,IF(OR(E863="kg",E863="L"),F863/1000*G863,F863*G863)))</f>
        <v>0</v>
      </c>
    </row>
    <row r="864" spans="2:18" outlineLevel="1" x14ac:dyDescent="0.25">
      <c r="B864" s="122" t="str">
        <f>IF(C864="","",F849)</f>
        <v/>
      </c>
      <c r="C864" s="123"/>
      <c r="D864" s="122" t="str">
        <f>IF(C864="","",IFERROR(INDEX('Cadastro de insumo'!A:K,MATCH('Ficha técnica - Prod processado'!C864,'Cadastro de insumo'!E:E,0),2),""))</f>
        <v/>
      </c>
      <c r="E864" s="122" t="str">
        <f>IFERROR(INDEX('Cadastro de insumo'!$A$203:$K$1048576,MATCH('Ficha técnica - Prod processado'!C864,'Cadastro de insumo'!$E$203:$E$1048576,0),9),"")</f>
        <v/>
      </c>
      <c r="F864" s="124" t="str">
        <f>IFERROR(VLOOKUP(C864,'Cadastro de insumo'!E:K,7,0),"")</f>
        <v/>
      </c>
      <c r="G864" s="113"/>
      <c r="H864" s="113"/>
      <c r="I864" s="122">
        <f t="shared" si="43"/>
        <v>0</v>
      </c>
      <c r="J864" s="125">
        <f>IF(C864="",0,IF(E864="Pacote",VLOOKUP(C864,'Cadastro de insumo'!E:K,7,0)*G864,IF(OR(E864="kg",E864="L"),F864/1000*G864,F864*G864)))</f>
        <v>0</v>
      </c>
    </row>
    <row r="865" spans="1:18" outlineLevel="1" x14ac:dyDescent="0.25">
      <c r="B865" s="122" t="str">
        <f>IF(C865="","",F849)</f>
        <v/>
      </c>
      <c r="C865" s="123"/>
      <c r="D865" s="122" t="str">
        <f>IF(C865="","",IFERROR(INDEX('Cadastro de insumo'!A:K,MATCH('Ficha técnica - Prod processado'!C865,'Cadastro de insumo'!E:E,0),2),""))</f>
        <v/>
      </c>
      <c r="E865" s="122" t="str">
        <f>IFERROR(INDEX('Cadastro de insumo'!$A$203:$K$1048576,MATCH('Ficha técnica - Prod processado'!C865,'Cadastro de insumo'!$E$203:$E$1048576,0),9),"")</f>
        <v/>
      </c>
      <c r="F865" s="124" t="str">
        <f>IFERROR(VLOOKUP(C865,'Cadastro de insumo'!E:K,7,0),"")</f>
        <v/>
      </c>
      <c r="G865" s="113"/>
      <c r="H865" s="113"/>
      <c r="I865" s="122">
        <f t="shared" si="43"/>
        <v>0</v>
      </c>
      <c r="J865" s="125">
        <f>IF(C865="",0,IF(E865="Pacote",VLOOKUP(C865,'Cadastro de insumo'!E:K,7,0)*G865,IF(OR(E865="kg",E865="L"),F865/1000*G865,F865*G865)))</f>
        <v>0</v>
      </c>
    </row>
    <row r="866" spans="1:18" outlineLevel="1" x14ac:dyDescent="0.25">
      <c r="B866" s="122" t="str">
        <f>IF(C866="","",F849)</f>
        <v/>
      </c>
      <c r="C866" s="123"/>
      <c r="D866" s="122" t="str">
        <f>IF(C866="","",IFERROR(INDEX('Cadastro de insumo'!A:K,MATCH('Ficha técnica - Prod processado'!C866,'Cadastro de insumo'!E:E,0),2),""))</f>
        <v/>
      </c>
      <c r="E866" s="122" t="str">
        <f>IFERROR(INDEX('Cadastro de insumo'!$A$203:$K$1048576,MATCH('Ficha técnica - Prod processado'!C866,'Cadastro de insumo'!$E$203:$E$1048576,0),9),"")</f>
        <v/>
      </c>
      <c r="F866" s="124" t="str">
        <f>IFERROR(VLOOKUP(C866,'Cadastro de insumo'!E:K,7,0),"")</f>
        <v/>
      </c>
      <c r="G866" s="113"/>
      <c r="H866" s="113"/>
      <c r="I866" s="122">
        <f>IF(OR(G866="",H866=""),0,G866/H866)</f>
        <v>0</v>
      </c>
      <c r="J866" s="125">
        <f>IF(C866="",0,IF(E866="Pacote",VLOOKUP(C866,'Cadastro de insumo'!E:K,7,0)*G866,IF(OR(E866="kg",E866="L"),F866/1000*G866,F866*G866)))</f>
        <v>0</v>
      </c>
    </row>
    <row r="867" spans="1:18" x14ac:dyDescent="0.25">
      <c r="A867" s="33" t="str">
        <f>"Detalhes: "&amp;F849</f>
        <v xml:space="preserve">Detalhes: </v>
      </c>
      <c r="C867" s="126"/>
    </row>
    <row r="869" spans="1:18" ht="31.5" x14ac:dyDescent="0.25">
      <c r="E869" s="30" t="s">
        <v>21</v>
      </c>
      <c r="F869" s="76" t="s">
        <v>0</v>
      </c>
      <c r="G869" s="76" t="s">
        <v>19</v>
      </c>
      <c r="H869" s="77" t="s">
        <v>20</v>
      </c>
      <c r="I869" s="31" t="s">
        <v>22</v>
      </c>
      <c r="J869" s="31" t="s">
        <v>61</v>
      </c>
      <c r="M869" s="126"/>
    </row>
    <row r="870" spans="1:18" x14ac:dyDescent="0.25">
      <c r="E870" s="112">
        <f>E849+1</f>
        <v>42</v>
      </c>
      <c r="F870" s="113"/>
      <c r="G870" s="113"/>
      <c r="H870" s="114"/>
      <c r="I870" s="115">
        <f>SUM(J873:J887)</f>
        <v>0</v>
      </c>
      <c r="J870" s="116" t="str">
        <f>IF(H870="","",I870/H870)</f>
        <v/>
      </c>
      <c r="M870" s="126"/>
      <c r="R870" s="141"/>
    </row>
    <row r="871" spans="1:18" x14ac:dyDescent="0.25">
      <c r="B871" s="117"/>
      <c r="C871" s="118"/>
      <c r="D871" s="110"/>
      <c r="F871" s="118"/>
      <c r="G871" s="118"/>
      <c r="H871" s="119"/>
      <c r="I871" s="120"/>
      <c r="J871" s="121"/>
      <c r="M871" s="126"/>
      <c r="R871" s="141"/>
    </row>
    <row r="872" spans="1:18" ht="47.25" outlineLevel="1" x14ac:dyDescent="0.25">
      <c r="B872" s="31" t="s">
        <v>0</v>
      </c>
      <c r="C872" s="76" t="s">
        <v>13</v>
      </c>
      <c r="D872" s="31" t="s">
        <v>60</v>
      </c>
      <c r="E872" s="31" t="s">
        <v>14</v>
      </c>
      <c r="F872" s="77" t="s">
        <v>17</v>
      </c>
      <c r="G872" s="77" t="s">
        <v>56</v>
      </c>
      <c r="H872" s="77" t="s">
        <v>38</v>
      </c>
      <c r="I872" s="31" t="s">
        <v>16</v>
      </c>
      <c r="J872" s="30" t="s">
        <v>15</v>
      </c>
      <c r="M872" s="142"/>
    </row>
    <row r="873" spans="1:18" outlineLevel="1" x14ac:dyDescent="0.25">
      <c r="B873" s="122" t="str">
        <f>IF(C873="","",F870)</f>
        <v/>
      </c>
      <c r="C873" s="123"/>
      <c r="D873" s="122" t="str">
        <f>IF(C873="","",IFERROR(INDEX('Cadastro de insumo'!A:K,MATCH('Ficha técnica - Prod processado'!C873,'Cadastro de insumo'!E:E,0),2),""))</f>
        <v/>
      </c>
      <c r="E873" s="122" t="str">
        <f>IFERROR(INDEX('Cadastro de insumo'!$A$203:$K$1048576,MATCH('Ficha técnica - Prod processado'!C873,'Cadastro de insumo'!$E$203:$E$1048576,0),9),"")</f>
        <v/>
      </c>
      <c r="F873" s="124" t="str">
        <f>IFERROR(VLOOKUP(C873,'Cadastro de insumo'!E:K,7,0),"")</f>
        <v/>
      </c>
      <c r="G873" s="113"/>
      <c r="H873" s="113"/>
      <c r="I873" s="122">
        <f t="shared" ref="I873:I886" si="44">IF(OR(G873="",H873=""),0,G873/H873)</f>
        <v>0</v>
      </c>
      <c r="J873" s="125">
        <f>IF(C873="",0,IF(E873="Pacote",VLOOKUP(C873,'Cadastro de insumo'!E:K,7,0)*G873,IF(OR(E873="kg",E873="L"),F873/1000*G873,F873*G873)))</f>
        <v>0</v>
      </c>
    </row>
    <row r="874" spans="1:18" outlineLevel="1" x14ac:dyDescent="0.25">
      <c r="B874" s="122" t="str">
        <f>IF(C874="","",F870)</f>
        <v/>
      </c>
      <c r="C874" s="123"/>
      <c r="D874" s="122" t="str">
        <f>IF(C874="","",IFERROR(INDEX('Cadastro de insumo'!A:K,MATCH('Ficha técnica - Prod processado'!C874,'Cadastro de insumo'!E:E,0),2),""))</f>
        <v/>
      </c>
      <c r="E874" s="122" t="str">
        <f>IFERROR(INDEX('Cadastro de insumo'!$A$203:$K$1048576,MATCH('Ficha técnica - Prod processado'!C874,'Cadastro de insumo'!$E$203:$E$1048576,0),9),"")</f>
        <v/>
      </c>
      <c r="F874" s="124" t="str">
        <f>IFERROR(VLOOKUP(C874,'Cadastro de insumo'!E:K,7,0),"")</f>
        <v/>
      </c>
      <c r="G874" s="113"/>
      <c r="H874" s="113"/>
      <c r="I874" s="122">
        <f t="shared" si="44"/>
        <v>0</v>
      </c>
      <c r="J874" s="125">
        <f>IF(C874="",0,IF(E874="Pacote",VLOOKUP(C874,'Cadastro de insumo'!E:K,7,0)*G874,IF(OR(E874="kg",E874="L"),F874/1000*G874,F874*G874)))</f>
        <v>0</v>
      </c>
    </row>
    <row r="875" spans="1:18" outlineLevel="1" x14ac:dyDescent="0.25">
      <c r="B875" s="122" t="str">
        <f>IF(C875="","",F870)</f>
        <v/>
      </c>
      <c r="C875" s="123"/>
      <c r="D875" s="122" t="str">
        <f>IF(C875="","",IFERROR(INDEX('Cadastro de insumo'!A:K,MATCH('Ficha técnica - Prod processado'!C875,'Cadastro de insumo'!E:E,0),2),""))</f>
        <v/>
      </c>
      <c r="E875" s="122" t="str">
        <f>IFERROR(INDEX('Cadastro de insumo'!$A$203:$K$1048576,MATCH('Ficha técnica - Prod processado'!C875,'Cadastro de insumo'!$E$203:$E$1048576,0),9),"")</f>
        <v/>
      </c>
      <c r="F875" s="124" t="str">
        <f>IFERROR(VLOOKUP(C875,'Cadastro de insumo'!E:K,7,0),"")</f>
        <v/>
      </c>
      <c r="G875" s="113"/>
      <c r="H875" s="113"/>
      <c r="I875" s="122">
        <f t="shared" si="44"/>
        <v>0</v>
      </c>
      <c r="J875" s="125">
        <f>IF(C875="",0,IF(E875="Pacote",VLOOKUP(C875,'Cadastro de insumo'!E:K,7,0)*G875,IF(OR(E875="kg",E875="L"),F875/1000*G875,F875*G875)))</f>
        <v>0</v>
      </c>
    </row>
    <row r="876" spans="1:18" outlineLevel="1" x14ac:dyDescent="0.25">
      <c r="B876" s="122" t="str">
        <f>IF(C876="","",F870)</f>
        <v/>
      </c>
      <c r="C876" s="123"/>
      <c r="D876" s="122" t="str">
        <f>IF(C876="","",IFERROR(INDEX('Cadastro de insumo'!A:K,MATCH('Ficha técnica - Prod processado'!C876,'Cadastro de insumo'!E:E,0),2),""))</f>
        <v/>
      </c>
      <c r="E876" s="122" t="str">
        <f>IFERROR(INDEX('Cadastro de insumo'!$A$203:$K$1048576,MATCH('Ficha técnica - Prod processado'!C876,'Cadastro de insumo'!$E$203:$E$1048576,0),9),"")</f>
        <v/>
      </c>
      <c r="F876" s="124" t="str">
        <f>IFERROR(VLOOKUP(C876,'Cadastro de insumo'!E:K,7,0),"")</f>
        <v/>
      </c>
      <c r="G876" s="113"/>
      <c r="H876" s="113"/>
      <c r="I876" s="122">
        <f t="shared" si="44"/>
        <v>0</v>
      </c>
      <c r="J876" s="125">
        <f>IF(C876="",0,IF(E876="Pacote",VLOOKUP(C876,'Cadastro de insumo'!E:K,7,0)*G876,IF(OR(E876="kg",E876="L"),F876/1000*G876,F876*G876)))</f>
        <v>0</v>
      </c>
    </row>
    <row r="877" spans="1:18" outlineLevel="1" x14ac:dyDescent="0.25">
      <c r="B877" s="122" t="str">
        <f>IF(C877="","",F870)</f>
        <v/>
      </c>
      <c r="C877" s="123"/>
      <c r="D877" s="122" t="str">
        <f>IF(C877="","",IFERROR(INDEX('Cadastro de insumo'!A:K,MATCH('Ficha técnica - Prod processado'!C877,'Cadastro de insumo'!E:E,0),2),""))</f>
        <v/>
      </c>
      <c r="E877" s="122" t="str">
        <f>IFERROR(INDEX('Cadastro de insumo'!$A$203:$K$1048576,MATCH('Ficha técnica - Prod processado'!C877,'Cadastro de insumo'!$E$203:$E$1048576,0),9),"")</f>
        <v/>
      </c>
      <c r="F877" s="124" t="str">
        <f>IFERROR(VLOOKUP(C877,'Cadastro de insumo'!E:K,7,0),"")</f>
        <v/>
      </c>
      <c r="G877" s="113"/>
      <c r="H877" s="113"/>
      <c r="I877" s="122">
        <f t="shared" si="44"/>
        <v>0</v>
      </c>
      <c r="J877" s="125">
        <f>IF(C877="",0,IF(E877="Pacote",VLOOKUP(C877,'Cadastro de insumo'!E:K,7,0)*G877,IF(OR(E877="kg",E877="L"),F877/1000*G877,F877*G877)))</f>
        <v>0</v>
      </c>
    </row>
    <row r="878" spans="1:18" outlineLevel="1" x14ac:dyDescent="0.25">
      <c r="B878" s="122" t="str">
        <f>IF(C878="","",F870)</f>
        <v/>
      </c>
      <c r="C878" s="123"/>
      <c r="D878" s="122" t="str">
        <f>IF(C878="","",IFERROR(INDEX('Cadastro de insumo'!A:K,MATCH('Ficha técnica - Prod processado'!C878,'Cadastro de insumo'!E:E,0),2),""))</f>
        <v/>
      </c>
      <c r="E878" s="122" t="str">
        <f>IFERROR(INDEX('Cadastro de insumo'!$A$203:$K$1048576,MATCH('Ficha técnica - Prod processado'!C878,'Cadastro de insumo'!$E$203:$E$1048576,0),9),"")</f>
        <v/>
      </c>
      <c r="F878" s="124" t="str">
        <f>IFERROR(VLOOKUP(C878,'Cadastro de insumo'!E:K,7,0),"")</f>
        <v/>
      </c>
      <c r="G878" s="113"/>
      <c r="H878" s="113"/>
      <c r="I878" s="122">
        <f t="shared" si="44"/>
        <v>0</v>
      </c>
      <c r="J878" s="125">
        <f>IF(C878="",0,IF(E878="Pacote",VLOOKUP(C878,'Cadastro de insumo'!E:K,7,0)*G878,IF(OR(E878="kg",E878="L"),F878/1000*G878,F878*G878)))</f>
        <v>0</v>
      </c>
    </row>
    <row r="879" spans="1:18" outlineLevel="1" x14ac:dyDescent="0.25">
      <c r="B879" s="122" t="str">
        <f>IF(C879="","",F870)</f>
        <v/>
      </c>
      <c r="C879" s="123"/>
      <c r="D879" s="122" t="str">
        <f>IF(C879="","",IFERROR(INDEX('Cadastro de insumo'!A:K,MATCH('Ficha técnica - Prod processado'!C879,'Cadastro de insumo'!E:E,0),2),""))</f>
        <v/>
      </c>
      <c r="E879" s="122" t="str">
        <f>IFERROR(INDEX('Cadastro de insumo'!$A$203:$K$1048576,MATCH('Ficha técnica - Prod processado'!C879,'Cadastro de insumo'!$E$203:$E$1048576,0),9),"")</f>
        <v/>
      </c>
      <c r="F879" s="124" t="str">
        <f>IFERROR(VLOOKUP(C879,'Cadastro de insumo'!E:K,7,0),"")</f>
        <v/>
      </c>
      <c r="G879" s="113"/>
      <c r="H879" s="113"/>
      <c r="I879" s="122">
        <f t="shared" si="44"/>
        <v>0</v>
      </c>
      <c r="J879" s="125">
        <f>IF(C879="",0,IF(E879="Pacote",VLOOKUP(C879,'Cadastro de insumo'!E:K,7,0)*G879,IF(OR(E879="kg",E879="L"),F879/1000*G879,F879*G879)))</f>
        <v>0</v>
      </c>
    </row>
    <row r="880" spans="1:18" outlineLevel="1" x14ac:dyDescent="0.25">
      <c r="B880" s="122" t="str">
        <f>IF(C880="","",F870)</f>
        <v/>
      </c>
      <c r="C880" s="123"/>
      <c r="D880" s="122" t="str">
        <f>IF(C880="","",IFERROR(INDEX('Cadastro de insumo'!A:K,MATCH('Ficha técnica - Prod processado'!C880,'Cadastro de insumo'!E:E,0),2),""))</f>
        <v/>
      </c>
      <c r="E880" s="122" t="str">
        <f>IFERROR(INDEX('Cadastro de insumo'!$A$203:$K$1048576,MATCH('Ficha técnica - Prod processado'!C880,'Cadastro de insumo'!$E$203:$E$1048576,0),9),"")</f>
        <v/>
      </c>
      <c r="F880" s="124" t="str">
        <f>IFERROR(VLOOKUP(C880,'Cadastro de insumo'!E:K,7,0),"")</f>
        <v/>
      </c>
      <c r="G880" s="113"/>
      <c r="H880" s="113"/>
      <c r="I880" s="122">
        <f t="shared" si="44"/>
        <v>0</v>
      </c>
      <c r="J880" s="125">
        <f>IF(C880="",0,IF(E880="Pacote",VLOOKUP(C880,'Cadastro de insumo'!E:K,7,0)*G880,IF(OR(E880="kg",E880="L"),F880/1000*G880,F880*G880)))</f>
        <v>0</v>
      </c>
    </row>
    <row r="881" spans="1:18" outlineLevel="1" x14ac:dyDescent="0.25">
      <c r="B881" s="122" t="str">
        <f>IF(C881="","",F870)</f>
        <v/>
      </c>
      <c r="C881" s="123"/>
      <c r="D881" s="122" t="str">
        <f>IF(C881="","",IFERROR(INDEX('Cadastro de insumo'!A:K,MATCH('Ficha técnica - Prod processado'!C881,'Cadastro de insumo'!E:E,0),2),""))</f>
        <v/>
      </c>
      <c r="E881" s="122" t="str">
        <f>IFERROR(INDEX('Cadastro de insumo'!$A$203:$K$1048576,MATCH('Ficha técnica - Prod processado'!C881,'Cadastro de insumo'!$E$203:$E$1048576,0),9),"")</f>
        <v/>
      </c>
      <c r="F881" s="124" t="str">
        <f>IFERROR(VLOOKUP(C881,'Cadastro de insumo'!E:K,7,0),"")</f>
        <v/>
      </c>
      <c r="G881" s="113"/>
      <c r="H881" s="113"/>
      <c r="I881" s="122">
        <f t="shared" si="44"/>
        <v>0</v>
      </c>
      <c r="J881" s="125">
        <f>IF(C881="",0,IF(E881="Pacote",VLOOKUP(C881,'Cadastro de insumo'!E:K,7,0)*G881,IF(OR(E881="kg",E881="L"),F881/1000*G881,F881*G881)))</f>
        <v>0</v>
      </c>
    </row>
    <row r="882" spans="1:18" outlineLevel="1" x14ac:dyDescent="0.25">
      <c r="B882" s="122" t="str">
        <f>IF(C882="","",F870)</f>
        <v/>
      </c>
      <c r="C882" s="123"/>
      <c r="D882" s="122" t="str">
        <f>IF(C882="","",IFERROR(INDEX('Cadastro de insumo'!A:K,MATCH('Ficha técnica - Prod processado'!C882,'Cadastro de insumo'!E:E,0),2),""))</f>
        <v/>
      </c>
      <c r="E882" s="122" t="str">
        <f>IFERROR(INDEX('Cadastro de insumo'!$A$203:$K$1048576,MATCH('Ficha técnica - Prod processado'!C882,'Cadastro de insumo'!$E$203:$E$1048576,0),9),"")</f>
        <v/>
      </c>
      <c r="F882" s="124" t="str">
        <f>IFERROR(VLOOKUP(C882,'Cadastro de insumo'!E:K,7,0),"")</f>
        <v/>
      </c>
      <c r="G882" s="113"/>
      <c r="H882" s="113"/>
      <c r="I882" s="122">
        <f t="shared" si="44"/>
        <v>0</v>
      </c>
      <c r="J882" s="125">
        <f>IF(C882="",0,IF(E882="Pacote",VLOOKUP(C882,'Cadastro de insumo'!E:K,7,0)*G882,IF(OR(E882="kg",E882="L"),F882/1000*G882,F882*G882)))</f>
        <v>0</v>
      </c>
    </row>
    <row r="883" spans="1:18" outlineLevel="1" x14ac:dyDescent="0.25">
      <c r="B883" s="122" t="str">
        <f>IF(C883="","",F870)</f>
        <v/>
      </c>
      <c r="C883" s="123"/>
      <c r="D883" s="122" t="str">
        <f>IF(C883="","",IFERROR(INDEX('Cadastro de insumo'!A:K,MATCH('Ficha técnica - Prod processado'!C883,'Cadastro de insumo'!E:E,0),2),""))</f>
        <v/>
      </c>
      <c r="E883" s="122" t="str">
        <f>IFERROR(INDEX('Cadastro de insumo'!$A$203:$K$1048576,MATCH('Ficha técnica - Prod processado'!C883,'Cadastro de insumo'!$E$203:$E$1048576,0),9),"")</f>
        <v/>
      </c>
      <c r="F883" s="124" t="str">
        <f>IFERROR(VLOOKUP(C883,'Cadastro de insumo'!E:K,7,0),"")</f>
        <v/>
      </c>
      <c r="G883" s="113"/>
      <c r="H883" s="113"/>
      <c r="I883" s="122">
        <f t="shared" si="44"/>
        <v>0</v>
      </c>
      <c r="J883" s="125">
        <f>IF(C883="",0,IF(E883="Pacote",VLOOKUP(C883,'Cadastro de insumo'!E:K,7,0)*G883,IF(OR(E883="kg",E883="L"),F883/1000*G883,F883*G883)))</f>
        <v>0</v>
      </c>
    </row>
    <row r="884" spans="1:18" outlineLevel="1" x14ac:dyDescent="0.25">
      <c r="B884" s="122" t="str">
        <f>IF(C884="","",F870)</f>
        <v/>
      </c>
      <c r="C884" s="123"/>
      <c r="D884" s="122" t="str">
        <f>IF(C884="","",IFERROR(INDEX('Cadastro de insumo'!A:K,MATCH('Ficha técnica - Prod processado'!C884,'Cadastro de insumo'!E:E,0),2),""))</f>
        <v/>
      </c>
      <c r="E884" s="122" t="str">
        <f>IFERROR(INDEX('Cadastro de insumo'!$A$203:$K$1048576,MATCH('Ficha técnica - Prod processado'!C884,'Cadastro de insumo'!$E$203:$E$1048576,0),9),"")</f>
        <v/>
      </c>
      <c r="F884" s="124" t="str">
        <f>IFERROR(VLOOKUP(C884,'Cadastro de insumo'!E:K,7,0),"")</f>
        <v/>
      </c>
      <c r="G884" s="113"/>
      <c r="H884" s="113"/>
      <c r="I884" s="122">
        <f t="shared" si="44"/>
        <v>0</v>
      </c>
      <c r="J884" s="125">
        <f>IF(C884="",0,IF(E884="Pacote",VLOOKUP(C884,'Cadastro de insumo'!E:K,7,0)*G884,IF(OR(E884="kg",E884="L"),F884/1000*G884,F884*G884)))</f>
        <v>0</v>
      </c>
    </row>
    <row r="885" spans="1:18" outlineLevel="1" x14ac:dyDescent="0.25">
      <c r="B885" s="122" t="str">
        <f>IF(C885="","",F870)</f>
        <v/>
      </c>
      <c r="C885" s="123"/>
      <c r="D885" s="122" t="str">
        <f>IF(C885="","",IFERROR(INDEX('Cadastro de insumo'!A:K,MATCH('Ficha técnica - Prod processado'!C885,'Cadastro de insumo'!E:E,0),2),""))</f>
        <v/>
      </c>
      <c r="E885" s="122" t="str">
        <f>IFERROR(INDEX('Cadastro de insumo'!$A$203:$K$1048576,MATCH('Ficha técnica - Prod processado'!C885,'Cadastro de insumo'!$E$203:$E$1048576,0),9),"")</f>
        <v/>
      </c>
      <c r="F885" s="124" t="str">
        <f>IFERROR(VLOOKUP(C885,'Cadastro de insumo'!E:K,7,0),"")</f>
        <v/>
      </c>
      <c r="G885" s="113"/>
      <c r="H885" s="113"/>
      <c r="I885" s="122">
        <f t="shared" si="44"/>
        <v>0</v>
      </c>
      <c r="J885" s="125">
        <f>IF(C885="",0,IF(E885="Pacote",VLOOKUP(C885,'Cadastro de insumo'!E:K,7,0)*G885,IF(OR(E885="kg",E885="L"),F885/1000*G885,F885*G885)))</f>
        <v>0</v>
      </c>
    </row>
    <row r="886" spans="1:18" outlineLevel="1" x14ac:dyDescent="0.25">
      <c r="B886" s="122" t="str">
        <f>IF(C886="","",F870)</f>
        <v/>
      </c>
      <c r="C886" s="123"/>
      <c r="D886" s="122" t="str">
        <f>IF(C886="","",IFERROR(INDEX('Cadastro de insumo'!A:K,MATCH('Ficha técnica - Prod processado'!C886,'Cadastro de insumo'!E:E,0),2),""))</f>
        <v/>
      </c>
      <c r="E886" s="122" t="str">
        <f>IFERROR(INDEX('Cadastro de insumo'!$A$203:$K$1048576,MATCH('Ficha técnica - Prod processado'!C886,'Cadastro de insumo'!$E$203:$E$1048576,0),9),"")</f>
        <v/>
      </c>
      <c r="F886" s="124" t="str">
        <f>IFERROR(VLOOKUP(C886,'Cadastro de insumo'!E:K,7,0),"")</f>
        <v/>
      </c>
      <c r="G886" s="113"/>
      <c r="H886" s="113"/>
      <c r="I886" s="122">
        <f t="shared" si="44"/>
        <v>0</v>
      </c>
      <c r="J886" s="125">
        <f>IF(C886="",0,IF(E886="Pacote",VLOOKUP(C886,'Cadastro de insumo'!E:K,7,0)*G886,IF(OR(E886="kg",E886="L"),F886/1000*G886,F886*G886)))</f>
        <v>0</v>
      </c>
    </row>
    <row r="887" spans="1:18" outlineLevel="1" x14ac:dyDescent="0.25">
      <c r="B887" s="122" t="str">
        <f>IF(C887="","",F870)</f>
        <v/>
      </c>
      <c r="C887" s="123"/>
      <c r="D887" s="122" t="str">
        <f>IF(C887="","",IFERROR(INDEX('Cadastro de insumo'!A:K,MATCH('Ficha técnica - Prod processado'!C887,'Cadastro de insumo'!E:E,0),2),""))</f>
        <v/>
      </c>
      <c r="E887" s="122" t="str">
        <f>IFERROR(INDEX('Cadastro de insumo'!$A$203:$K$1048576,MATCH('Ficha técnica - Prod processado'!C887,'Cadastro de insumo'!$E$203:$E$1048576,0),9),"")</f>
        <v/>
      </c>
      <c r="F887" s="124" t="str">
        <f>IFERROR(VLOOKUP(C887,'Cadastro de insumo'!E:K,7,0),"")</f>
        <v/>
      </c>
      <c r="G887" s="113"/>
      <c r="H887" s="113"/>
      <c r="I887" s="122">
        <f>IF(OR(G887="",H887=""),0,G887/H887)</f>
        <v>0</v>
      </c>
      <c r="J887" s="125">
        <f>IF(C887="",0,IF(E887="Pacote",VLOOKUP(C887,'Cadastro de insumo'!E:K,7,0)*G887,IF(OR(E887="kg",E887="L"),F887/1000*G887,F887*G887)))</f>
        <v>0</v>
      </c>
    </row>
    <row r="888" spans="1:18" x14ac:dyDescent="0.25">
      <c r="A888" s="33" t="str">
        <f>"Detalhes: "&amp;F870</f>
        <v xml:space="preserve">Detalhes: </v>
      </c>
      <c r="C888" s="126"/>
    </row>
    <row r="890" spans="1:18" ht="31.5" x14ac:dyDescent="0.25">
      <c r="E890" s="30" t="s">
        <v>21</v>
      </c>
      <c r="F890" s="76" t="s">
        <v>0</v>
      </c>
      <c r="G890" s="76" t="s">
        <v>19</v>
      </c>
      <c r="H890" s="77" t="s">
        <v>20</v>
      </c>
      <c r="I890" s="31" t="s">
        <v>22</v>
      </c>
      <c r="J890" s="31" t="s">
        <v>61</v>
      </c>
      <c r="M890" s="126"/>
    </row>
    <row r="891" spans="1:18" x14ac:dyDescent="0.25">
      <c r="E891" s="112">
        <f>E870+1</f>
        <v>43</v>
      </c>
      <c r="F891" s="113"/>
      <c r="G891" s="113"/>
      <c r="H891" s="114"/>
      <c r="I891" s="115">
        <f>SUM(J894:J908)</f>
        <v>0</v>
      </c>
      <c r="J891" s="116" t="str">
        <f>IF(H891="","",I891/H891)</f>
        <v/>
      </c>
      <c r="M891" s="126"/>
      <c r="R891" s="141"/>
    </row>
    <row r="892" spans="1:18" x14ac:dyDescent="0.25">
      <c r="B892" s="117"/>
      <c r="C892" s="118"/>
      <c r="D892" s="110"/>
      <c r="F892" s="118"/>
      <c r="G892" s="118"/>
      <c r="H892" s="119"/>
      <c r="I892" s="120"/>
      <c r="J892" s="121"/>
      <c r="M892" s="126"/>
      <c r="R892" s="141"/>
    </row>
    <row r="893" spans="1:18" ht="47.25" outlineLevel="1" x14ac:dyDescent="0.25">
      <c r="B893" s="31" t="s">
        <v>0</v>
      </c>
      <c r="C893" s="76" t="s">
        <v>13</v>
      </c>
      <c r="D893" s="31" t="s">
        <v>60</v>
      </c>
      <c r="E893" s="31" t="s">
        <v>14</v>
      </c>
      <c r="F893" s="77" t="s">
        <v>17</v>
      </c>
      <c r="G893" s="77" t="s">
        <v>56</v>
      </c>
      <c r="H893" s="77" t="s">
        <v>38</v>
      </c>
      <c r="I893" s="31" t="s">
        <v>16</v>
      </c>
      <c r="J893" s="30" t="s">
        <v>15</v>
      </c>
      <c r="M893" s="142"/>
    </row>
    <row r="894" spans="1:18" outlineLevel="1" x14ac:dyDescent="0.25">
      <c r="B894" s="122" t="str">
        <f>IF(C894="","",F891)</f>
        <v/>
      </c>
      <c r="C894" s="123"/>
      <c r="D894" s="122" t="str">
        <f>IF(C894="","",IFERROR(INDEX('Cadastro de insumo'!A:K,MATCH('Ficha técnica - Prod processado'!C894,'Cadastro de insumo'!E:E,0),2),""))</f>
        <v/>
      </c>
      <c r="E894" s="122" t="str">
        <f>IFERROR(INDEX('Cadastro de insumo'!$A$203:$K$1048576,MATCH('Ficha técnica - Prod processado'!C894,'Cadastro de insumo'!$E$203:$E$1048576,0),9),"")</f>
        <v/>
      </c>
      <c r="F894" s="124" t="str">
        <f>IFERROR(VLOOKUP(C894,'Cadastro de insumo'!E:K,7,0),"")</f>
        <v/>
      </c>
      <c r="G894" s="113"/>
      <c r="H894" s="113"/>
      <c r="I894" s="122">
        <f t="shared" ref="I894:I907" si="45">IF(OR(G894="",H894=""),0,G894/H894)</f>
        <v>0</v>
      </c>
      <c r="J894" s="125">
        <f>IF(C894="",0,IF(E894="Pacote",VLOOKUP(C894,'Cadastro de insumo'!E:K,7,0)*G894,IF(OR(E894="kg",E894="L"),F894/1000*G894,F894*G894)))</f>
        <v>0</v>
      </c>
    </row>
    <row r="895" spans="1:18" outlineLevel="1" x14ac:dyDescent="0.25">
      <c r="B895" s="122" t="str">
        <f>IF(C895="","",F891)</f>
        <v/>
      </c>
      <c r="C895" s="123"/>
      <c r="D895" s="122" t="str">
        <f>IF(C895="","",IFERROR(INDEX('Cadastro de insumo'!A:K,MATCH('Ficha técnica - Prod processado'!C895,'Cadastro de insumo'!E:E,0),2),""))</f>
        <v/>
      </c>
      <c r="E895" s="122" t="str">
        <f>IFERROR(INDEX('Cadastro de insumo'!$A$203:$K$1048576,MATCH('Ficha técnica - Prod processado'!C895,'Cadastro de insumo'!$E$203:$E$1048576,0),9),"")</f>
        <v/>
      </c>
      <c r="F895" s="124" t="str">
        <f>IFERROR(VLOOKUP(C895,'Cadastro de insumo'!E:K,7,0),"")</f>
        <v/>
      </c>
      <c r="G895" s="113"/>
      <c r="H895" s="113"/>
      <c r="I895" s="122">
        <f t="shared" si="45"/>
        <v>0</v>
      </c>
      <c r="J895" s="125">
        <f>IF(C895="",0,IF(E895="Pacote",VLOOKUP(C895,'Cadastro de insumo'!E:K,7,0)*G895,IF(OR(E895="kg",E895="L"),F895/1000*G895,F895*G895)))</f>
        <v>0</v>
      </c>
    </row>
    <row r="896" spans="1:18" outlineLevel="1" x14ac:dyDescent="0.25">
      <c r="B896" s="122" t="str">
        <f>IF(C896="","",F891)</f>
        <v/>
      </c>
      <c r="C896" s="123"/>
      <c r="D896" s="122" t="str">
        <f>IF(C896="","",IFERROR(INDEX('Cadastro de insumo'!A:K,MATCH('Ficha técnica - Prod processado'!C896,'Cadastro de insumo'!E:E,0),2),""))</f>
        <v/>
      </c>
      <c r="E896" s="122" t="str">
        <f>IFERROR(INDEX('Cadastro de insumo'!$A$203:$K$1048576,MATCH('Ficha técnica - Prod processado'!C896,'Cadastro de insumo'!$E$203:$E$1048576,0),9),"")</f>
        <v/>
      </c>
      <c r="F896" s="124" t="str">
        <f>IFERROR(VLOOKUP(C896,'Cadastro de insumo'!E:K,7,0),"")</f>
        <v/>
      </c>
      <c r="G896" s="113"/>
      <c r="H896" s="113"/>
      <c r="I896" s="122">
        <f t="shared" si="45"/>
        <v>0</v>
      </c>
      <c r="J896" s="125">
        <f>IF(C896="",0,IF(E896="Pacote",VLOOKUP(C896,'Cadastro de insumo'!E:K,7,0)*G896,IF(OR(E896="kg",E896="L"),F896/1000*G896,F896*G896)))</f>
        <v>0</v>
      </c>
    </row>
    <row r="897" spans="1:18" outlineLevel="1" x14ac:dyDescent="0.25">
      <c r="B897" s="122" t="str">
        <f>IF(C897="","",F891)</f>
        <v/>
      </c>
      <c r="C897" s="123"/>
      <c r="D897" s="122" t="str">
        <f>IF(C897="","",IFERROR(INDEX('Cadastro de insumo'!A:K,MATCH('Ficha técnica - Prod processado'!C897,'Cadastro de insumo'!E:E,0),2),""))</f>
        <v/>
      </c>
      <c r="E897" s="122" t="str">
        <f>IFERROR(INDEX('Cadastro de insumo'!$A$203:$K$1048576,MATCH('Ficha técnica - Prod processado'!C897,'Cadastro de insumo'!$E$203:$E$1048576,0),9),"")</f>
        <v/>
      </c>
      <c r="F897" s="124" t="str">
        <f>IFERROR(VLOOKUP(C897,'Cadastro de insumo'!E:K,7,0),"")</f>
        <v/>
      </c>
      <c r="G897" s="113"/>
      <c r="H897" s="113"/>
      <c r="I897" s="122">
        <f t="shared" si="45"/>
        <v>0</v>
      </c>
      <c r="J897" s="125">
        <f>IF(C897="",0,IF(E897="Pacote",VLOOKUP(C897,'Cadastro de insumo'!E:K,7,0)*G897,IF(OR(E897="kg",E897="L"),F897/1000*G897,F897*G897)))</f>
        <v>0</v>
      </c>
    </row>
    <row r="898" spans="1:18" outlineLevel="1" x14ac:dyDescent="0.25">
      <c r="B898" s="122" t="str">
        <f>IF(C898="","",F891)</f>
        <v/>
      </c>
      <c r="C898" s="123"/>
      <c r="D898" s="122" t="str">
        <f>IF(C898="","",IFERROR(INDEX('Cadastro de insumo'!A:K,MATCH('Ficha técnica - Prod processado'!C898,'Cadastro de insumo'!E:E,0),2),""))</f>
        <v/>
      </c>
      <c r="E898" s="122" t="str">
        <f>IFERROR(INDEX('Cadastro de insumo'!$A$203:$K$1048576,MATCH('Ficha técnica - Prod processado'!C898,'Cadastro de insumo'!$E$203:$E$1048576,0),9),"")</f>
        <v/>
      </c>
      <c r="F898" s="124" t="str">
        <f>IFERROR(VLOOKUP(C898,'Cadastro de insumo'!E:K,7,0),"")</f>
        <v/>
      </c>
      <c r="G898" s="113"/>
      <c r="H898" s="113"/>
      <c r="I898" s="122">
        <f t="shared" si="45"/>
        <v>0</v>
      </c>
      <c r="J898" s="125">
        <f>IF(C898="",0,IF(E898="Pacote",VLOOKUP(C898,'Cadastro de insumo'!E:K,7,0)*G898,IF(OR(E898="kg",E898="L"),F898/1000*G898,F898*G898)))</f>
        <v>0</v>
      </c>
    </row>
    <row r="899" spans="1:18" outlineLevel="1" x14ac:dyDescent="0.25">
      <c r="B899" s="122" t="str">
        <f>IF(C899="","",F891)</f>
        <v/>
      </c>
      <c r="C899" s="123"/>
      <c r="D899" s="122" t="str">
        <f>IF(C899="","",IFERROR(INDEX('Cadastro de insumo'!A:K,MATCH('Ficha técnica - Prod processado'!C899,'Cadastro de insumo'!E:E,0),2),""))</f>
        <v/>
      </c>
      <c r="E899" s="122" t="str">
        <f>IFERROR(INDEX('Cadastro de insumo'!$A$203:$K$1048576,MATCH('Ficha técnica - Prod processado'!C899,'Cadastro de insumo'!$E$203:$E$1048576,0),9),"")</f>
        <v/>
      </c>
      <c r="F899" s="124" t="str">
        <f>IFERROR(VLOOKUP(C899,'Cadastro de insumo'!E:K,7,0),"")</f>
        <v/>
      </c>
      <c r="G899" s="113"/>
      <c r="H899" s="113"/>
      <c r="I899" s="122">
        <f t="shared" si="45"/>
        <v>0</v>
      </c>
      <c r="J899" s="125">
        <f>IF(C899="",0,IF(E899="Pacote",VLOOKUP(C899,'Cadastro de insumo'!E:K,7,0)*G899,IF(OR(E899="kg",E899="L"),F899/1000*G899,F899*G899)))</f>
        <v>0</v>
      </c>
    </row>
    <row r="900" spans="1:18" outlineLevel="1" x14ac:dyDescent="0.25">
      <c r="B900" s="122" t="str">
        <f>IF(C900="","",F891)</f>
        <v/>
      </c>
      <c r="C900" s="123"/>
      <c r="D900" s="122" t="str">
        <f>IF(C900="","",IFERROR(INDEX('Cadastro de insumo'!A:K,MATCH('Ficha técnica - Prod processado'!C900,'Cadastro de insumo'!E:E,0),2),""))</f>
        <v/>
      </c>
      <c r="E900" s="122" t="str">
        <f>IFERROR(INDEX('Cadastro de insumo'!$A$203:$K$1048576,MATCH('Ficha técnica - Prod processado'!C900,'Cadastro de insumo'!$E$203:$E$1048576,0),9),"")</f>
        <v/>
      </c>
      <c r="F900" s="124" t="str">
        <f>IFERROR(VLOOKUP(C900,'Cadastro de insumo'!E:K,7,0),"")</f>
        <v/>
      </c>
      <c r="G900" s="113"/>
      <c r="H900" s="113"/>
      <c r="I900" s="122">
        <f t="shared" si="45"/>
        <v>0</v>
      </c>
      <c r="J900" s="125">
        <f>IF(C900="",0,IF(E900="Pacote",VLOOKUP(C900,'Cadastro de insumo'!E:K,7,0)*G900,IF(OR(E900="kg",E900="L"),F900/1000*G900,F900*G900)))</f>
        <v>0</v>
      </c>
    </row>
    <row r="901" spans="1:18" outlineLevel="1" x14ac:dyDescent="0.25">
      <c r="B901" s="122" t="str">
        <f>IF(C901="","",F891)</f>
        <v/>
      </c>
      <c r="C901" s="123"/>
      <c r="D901" s="122" t="str">
        <f>IF(C901="","",IFERROR(INDEX('Cadastro de insumo'!A:K,MATCH('Ficha técnica - Prod processado'!C901,'Cadastro de insumo'!E:E,0),2),""))</f>
        <v/>
      </c>
      <c r="E901" s="122" t="str">
        <f>IFERROR(INDEX('Cadastro de insumo'!$A$203:$K$1048576,MATCH('Ficha técnica - Prod processado'!C901,'Cadastro de insumo'!$E$203:$E$1048576,0),9),"")</f>
        <v/>
      </c>
      <c r="F901" s="124" t="str">
        <f>IFERROR(VLOOKUP(C901,'Cadastro de insumo'!E:K,7,0),"")</f>
        <v/>
      </c>
      <c r="G901" s="113"/>
      <c r="H901" s="113"/>
      <c r="I901" s="122">
        <f t="shared" si="45"/>
        <v>0</v>
      </c>
      <c r="J901" s="125">
        <f>IF(C901="",0,IF(E901="Pacote",VLOOKUP(C901,'Cadastro de insumo'!E:K,7,0)*G901,IF(OR(E901="kg",E901="L"),F901/1000*G901,F901*G901)))</f>
        <v>0</v>
      </c>
    </row>
    <row r="902" spans="1:18" outlineLevel="1" x14ac:dyDescent="0.25">
      <c r="B902" s="122" t="str">
        <f>IF(C902="","",F891)</f>
        <v/>
      </c>
      <c r="C902" s="123"/>
      <c r="D902" s="122" t="str">
        <f>IF(C902="","",IFERROR(INDEX('Cadastro de insumo'!A:K,MATCH('Ficha técnica - Prod processado'!C902,'Cadastro de insumo'!E:E,0),2),""))</f>
        <v/>
      </c>
      <c r="E902" s="122" t="str">
        <f>IFERROR(INDEX('Cadastro de insumo'!$A$203:$K$1048576,MATCH('Ficha técnica - Prod processado'!C902,'Cadastro de insumo'!$E$203:$E$1048576,0),9),"")</f>
        <v/>
      </c>
      <c r="F902" s="124" t="str">
        <f>IFERROR(VLOOKUP(C902,'Cadastro de insumo'!E:K,7,0),"")</f>
        <v/>
      </c>
      <c r="G902" s="113"/>
      <c r="H902" s="113"/>
      <c r="I902" s="122">
        <f t="shared" si="45"/>
        <v>0</v>
      </c>
      <c r="J902" s="125">
        <f>IF(C902="",0,IF(E902="Pacote",VLOOKUP(C902,'Cadastro de insumo'!E:K,7,0)*G902,IF(OR(E902="kg",E902="L"),F902/1000*G902,F902*G902)))</f>
        <v>0</v>
      </c>
    </row>
    <row r="903" spans="1:18" outlineLevel="1" x14ac:dyDescent="0.25">
      <c r="B903" s="122" t="str">
        <f>IF(C903="","",F891)</f>
        <v/>
      </c>
      <c r="C903" s="123"/>
      <c r="D903" s="122" t="str">
        <f>IF(C903="","",IFERROR(INDEX('Cadastro de insumo'!A:K,MATCH('Ficha técnica - Prod processado'!C903,'Cadastro de insumo'!E:E,0),2),""))</f>
        <v/>
      </c>
      <c r="E903" s="122" t="str">
        <f>IFERROR(INDEX('Cadastro de insumo'!$A$203:$K$1048576,MATCH('Ficha técnica - Prod processado'!C903,'Cadastro de insumo'!$E$203:$E$1048576,0),9),"")</f>
        <v/>
      </c>
      <c r="F903" s="124" t="str">
        <f>IFERROR(VLOOKUP(C903,'Cadastro de insumo'!E:K,7,0),"")</f>
        <v/>
      </c>
      <c r="G903" s="113"/>
      <c r="H903" s="113"/>
      <c r="I903" s="122">
        <f t="shared" si="45"/>
        <v>0</v>
      </c>
      <c r="J903" s="125">
        <f>IF(C903="",0,IF(E903="Pacote",VLOOKUP(C903,'Cadastro de insumo'!E:K,7,0)*G903,IF(OR(E903="kg",E903="L"),F903/1000*G903,F903*G903)))</f>
        <v>0</v>
      </c>
    </row>
    <row r="904" spans="1:18" outlineLevel="1" x14ac:dyDescent="0.25">
      <c r="B904" s="122" t="str">
        <f>IF(C904="","",F891)</f>
        <v/>
      </c>
      <c r="C904" s="123"/>
      <c r="D904" s="122" t="str">
        <f>IF(C904="","",IFERROR(INDEX('Cadastro de insumo'!A:K,MATCH('Ficha técnica - Prod processado'!C904,'Cadastro de insumo'!E:E,0),2),""))</f>
        <v/>
      </c>
      <c r="E904" s="122" t="str">
        <f>IFERROR(INDEX('Cadastro de insumo'!$A$203:$K$1048576,MATCH('Ficha técnica - Prod processado'!C904,'Cadastro de insumo'!$E$203:$E$1048576,0),9),"")</f>
        <v/>
      </c>
      <c r="F904" s="124" t="str">
        <f>IFERROR(VLOOKUP(C904,'Cadastro de insumo'!E:K,7,0),"")</f>
        <v/>
      </c>
      <c r="G904" s="113"/>
      <c r="H904" s="113"/>
      <c r="I904" s="122">
        <f t="shared" si="45"/>
        <v>0</v>
      </c>
      <c r="J904" s="125">
        <f>IF(C904="",0,IF(E904="Pacote",VLOOKUP(C904,'Cadastro de insumo'!E:K,7,0)*G904,IF(OR(E904="kg",E904="L"),F904/1000*G904,F904*G904)))</f>
        <v>0</v>
      </c>
    </row>
    <row r="905" spans="1:18" outlineLevel="1" x14ac:dyDescent="0.25">
      <c r="B905" s="122" t="str">
        <f>IF(C905="","",F891)</f>
        <v/>
      </c>
      <c r="C905" s="123"/>
      <c r="D905" s="122" t="str">
        <f>IF(C905="","",IFERROR(INDEX('Cadastro de insumo'!A:K,MATCH('Ficha técnica - Prod processado'!C905,'Cadastro de insumo'!E:E,0),2),""))</f>
        <v/>
      </c>
      <c r="E905" s="122" t="str">
        <f>IFERROR(INDEX('Cadastro de insumo'!$A$203:$K$1048576,MATCH('Ficha técnica - Prod processado'!C905,'Cadastro de insumo'!$E$203:$E$1048576,0),9),"")</f>
        <v/>
      </c>
      <c r="F905" s="124" t="str">
        <f>IFERROR(VLOOKUP(C905,'Cadastro de insumo'!E:K,7,0),"")</f>
        <v/>
      </c>
      <c r="G905" s="113"/>
      <c r="H905" s="113"/>
      <c r="I905" s="122">
        <f t="shared" si="45"/>
        <v>0</v>
      </c>
      <c r="J905" s="125">
        <f>IF(C905="",0,IF(E905="Pacote",VLOOKUP(C905,'Cadastro de insumo'!E:K,7,0)*G905,IF(OR(E905="kg",E905="L"),F905/1000*G905,F905*G905)))</f>
        <v>0</v>
      </c>
    </row>
    <row r="906" spans="1:18" outlineLevel="1" x14ac:dyDescent="0.25">
      <c r="B906" s="122" t="str">
        <f>IF(C906="","",F891)</f>
        <v/>
      </c>
      <c r="C906" s="123"/>
      <c r="D906" s="122" t="str">
        <f>IF(C906="","",IFERROR(INDEX('Cadastro de insumo'!A:K,MATCH('Ficha técnica - Prod processado'!C906,'Cadastro de insumo'!E:E,0),2),""))</f>
        <v/>
      </c>
      <c r="E906" s="122" t="str">
        <f>IFERROR(INDEX('Cadastro de insumo'!$A$203:$K$1048576,MATCH('Ficha técnica - Prod processado'!C906,'Cadastro de insumo'!$E$203:$E$1048576,0),9),"")</f>
        <v/>
      </c>
      <c r="F906" s="124" t="str">
        <f>IFERROR(VLOOKUP(C906,'Cadastro de insumo'!E:K,7,0),"")</f>
        <v/>
      </c>
      <c r="G906" s="113"/>
      <c r="H906" s="113"/>
      <c r="I906" s="122">
        <f t="shared" si="45"/>
        <v>0</v>
      </c>
      <c r="J906" s="125">
        <f>IF(C906="",0,IF(E906="Pacote",VLOOKUP(C906,'Cadastro de insumo'!E:K,7,0)*G906,IF(OR(E906="kg",E906="L"),F906/1000*G906,F906*G906)))</f>
        <v>0</v>
      </c>
    </row>
    <row r="907" spans="1:18" outlineLevel="1" x14ac:dyDescent="0.25">
      <c r="B907" s="122" t="str">
        <f>IF(C907="","",F891)</f>
        <v/>
      </c>
      <c r="C907" s="123"/>
      <c r="D907" s="122" t="str">
        <f>IF(C907="","",IFERROR(INDEX('Cadastro de insumo'!A:K,MATCH('Ficha técnica - Prod processado'!C907,'Cadastro de insumo'!E:E,0),2),""))</f>
        <v/>
      </c>
      <c r="E907" s="122" t="str">
        <f>IFERROR(INDEX('Cadastro de insumo'!$A$203:$K$1048576,MATCH('Ficha técnica - Prod processado'!C907,'Cadastro de insumo'!$E$203:$E$1048576,0),9),"")</f>
        <v/>
      </c>
      <c r="F907" s="124" t="str">
        <f>IFERROR(VLOOKUP(C907,'Cadastro de insumo'!E:K,7,0),"")</f>
        <v/>
      </c>
      <c r="G907" s="113"/>
      <c r="H907" s="113"/>
      <c r="I907" s="122">
        <f t="shared" si="45"/>
        <v>0</v>
      </c>
      <c r="J907" s="125">
        <f>IF(C907="",0,IF(E907="Pacote",VLOOKUP(C907,'Cadastro de insumo'!E:K,7,0)*G907,IF(OR(E907="kg",E907="L"),F907/1000*G907,F907*G907)))</f>
        <v>0</v>
      </c>
    </row>
    <row r="908" spans="1:18" outlineLevel="1" x14ac:dyDescent="0.25">
      <c r="B908" s="122" t="str">
        <f>IF(C908="","",F891)</f>
        <v/>
      </c>
      <c r="C908" s="123"/>
      <c r="D908" s="122" t="str">
        <f>IF(C908="","",IFERROR(INDEX('Cadastro de insumo'!A:K,MATCH('Ficha técnica - Prod processado'!C908,'Cadastro de insumo'!E:E,0),2),""))</f>
        <v/>
      </c>
      <c r="E908" s="122" t="str">
        <f>IFERROR(INDEX('Cadastro de insumo'!$A$203:$K$1048576,MATCH('Ficha técnica - Prod processado'!C908,'Cadastro de insumo'!$E$203:$E$1048576,0),9),"")</f>
        <v/>
      </c>
      <c r="F908" s="124" t="str">
        <f>IFERROR(VLOOKUP(C908,'Cadastro de insumo'!E:K,7,0),"")</f>
        <v/>
      </c>
      <c r="G908" s="113"/>
      <c r="H908" s="113"/>
      <c r="I908" s="122">
        <f>IF(OR(G908="",H908=""),0,G908/H908)</f>
        <v>0</v>
      </c>
      <c r="J908" s="125">
        <f>IF(C908="",0,IF(E908="Pacote",VLOOKUP(C908,'Cadastro de insumo'!E:K,7,0)*G908,IF(OR(E908="kg",E908="L"),F908/1000*G908,F908*G908)))</f>
        <v>0</v>
      </c>
    </row>
    <row r="909" spans="1:18" x14ac:dyDescent="0.25">
      <c r="A909" s="33" t="str">
        <f>"Detalhes: "&amp;F891</f>
        <v xml:space="preserve">Detalhes: </v>
      </c>
      <c r="C909" s="126"/>
    </row>
    <row r="911" spans="1:18" ht="31.5" x14ac:dyDescent="0.25">
      <c r="E911" s="30" t="s">
        <v>21</v>
      </c>
      <c r="F911" s="76" t="s">
        <v>0</v>
      </c>
      <c r="G911" s="76" t="s">
        <v>19</v>
      </c>
      <c r="H911" s="77" t="s">
        <v>20</v>
      </c>
      <c r="I911" s="31" t="s">
        <v>22</v>
      </c>
      <c r="J911" s="31" t="s">
        <v>61</v>
      </c>
      <c r="M911" s="126"/>
    </row>
    <row r="912" spans="1:18" x14ac:dyDescent="0.25">
      <c r="E912" s="112">
        <f>E891+1</f>
        <v>44</v>
      </c>
      <c r="F912" s="113"/>
      <c r="G912" s="113"/>
      <c r="H912" s="114"/>
      <c r="I912" s="115">
        <f>SUM(J915:J929)</f>
        <v>0</v>
      </c>
      <c r="J912" s="116" t="str">
        <f>IF(H912="","",I912/H912)</f>
        <v/>
      </c>
      <c r="M912" s="126"/>
      <c r="R912" s="141"/>
    </row>
    <row r="913" spans="2:18" x14ac:dyDescent="0.25">
      <c r="B913" s="117"/>
      <c r="C913" s="118"/>
      <c r="D913" s="110"/>
      <c r="F913" s="118"/>
      <c r="G913" s="118"/>
      <c r="H913" s="119"/>
      <c r="I913" s="120"/>
      <c r="J913" s="121"/>
      <c r="M913" s="126"/>
      <c r="R913" s="141"/>
    </row>
    <row r="914" spans="2:18" ht="47.25" outlineLevel="1" x14ac:dyDescent="0.25">
      <c r="B914" s="31" t="s">
        <v>0</v>
      </c>
      <c r="C914" s="76" t="s">
        <v>13</v>
      </c>
      <c r="D914" s="31" t="s">
        <v>60</v>
      </c>
      <c r="E914" s="31" t="s">
        <v>14</v>
      </c>
      <c r="F914" s="77" t="s">
        <v>17</v>
      </c>
      <c r="G914" s="77" t="s">
        <v>56</v>
      </c>
      <c r="H914" s="77" t="s">
        <v>38</v>
      </c>
      <c r="I914" s="31" t="s">
        <v>16</v>
      </c>
      <c r="J914" s="30" t="s">
        <v>15</v>
      </c>
      <c r="M914" s="142"/>
    </row>
    <row r="915" spans="2:18" outlineLevel="1" x14ac:dyDescent="0.25">
      <c r="B915" s="122" t="str">
        <f>IF(C915="","",F912)</f>
        <v/>
      </c>
      <c r="C915" s="123"/>
      <c r="D915" s="122" t="str">
        <f>IF(C915="","",IFERROR(INDEX('Cadastro de insumo'!A:K,MATCH('Ficha técnica - Prod processado'!C915,'Cadastro de insumo'!E:E,0),2),""))</f>
        <v/>
      </c>
      <c r="E915" s="122" t="str">
        <f>IFERROR(INDEX('Cadastro de insumo'!$A$203:$K$1048576,MATCH('Ficha técnica - Prod processado'!C915,'Cadastro de insumo'!$E$203:$E$1048576,0),9),"")</f>
        <v/>
      </c>
      <c r="F915" s="124" t="str">
        <f>IFERROR(VLOOKUP(C915,'Cadastro de insumo'!E:K,7,0),"")</f>
        <v/>
      </c>
      <c r="G915" s="113"/>
      <c r="H915" s="113"/>
      <c r="I915" s="122">
        <f t="shared" ref="I915:I928" si="46">IF(OR(G915="",H915=""),0,G915/H915)</f>
        <v>0</v>
      </c>
      <c r="J915" s="125">
        <f>IF(C915="",0,IF(E915="Pacote",VLOOKUP(C915,'Cadastro de insumo'!E:K,7,0)*G915,IF(OR(E915="kg",E915="L"),F915/1000*G915,F915*G915)))</f>
        <v>0</v>
      </c>
    </row>
    <row r="916" spans="2:18" outlineLevel="1" x14ac:dyDescent="0.25">
      <c r="B916" s="122" t="str">
        <f>IF(C916="","",F912)</f>
        <v/>
      </c>
      <c r="C916" s="123"/>
      <c r="D916" s="122" t="str">
        <f>IF(C916="","",IFERROR(INDEX('Cadastro de insumo'!A:K,MATCH('Ficha técnica - Prod processado'!C916,'Cadastro de insumo'!E:E,0),2),""))</f>
        <v/>
      </c>
      <c r="E916" s="122" t="str">
        <f>IFERROR(INDEX('Cadastro de insumo'!$A$203:$K$1048576,MATCH('Ficha técnica - Prod processado'!C916,'Cadastro de insumo'!$E$203:$E$1048576,0),9),"")</f>
        <v/>
      </c>
      <c r="F916" s="124" t="str">
        <f>IFERROR(VLOOKUP(C916,'Cadastro de insumo'!E:K,7,0),"")</f>
        <v/>
      </c>
      <c r="G916" s="113"/>
      <c r="H916" s="113"/>
      <c r="I916" s="122">
        <f t="shared" si="46"/>
        <v>0</v>
      </c>
      <c r="J916" s="125">
        <f>IF(C916="",0,IF(E916="Pacote",VLOOKUP(C916,'Cadastro de insumo'!E:K,7,0)*G916,IF(OR(E916="kg",E916="L"),F916/1000*G916,F916*G916)))</f>
        <v>0</v>
      </c>
    </row>
    <row r="917" spans="2:18" outlineLevel="1" x14ac:dyDescent="0.25">
      <c r="B917" s="122" t="str">
        <f>IF(C917="","",F912)</f>
        <v/>
      </c>
      <c r="C917" s="123"/>
      <c r="D917" s="122" t="str">
        <f>IF(C917="","",IFERROR(INDEX('Cadastro de insumo'!A:K,MATCH('Ficha técnica - Prod processado'!C917,'Cadastro de insumo'!E:E,0),2),""))</f>
        <v/>
      </c>
      <c r="E917" s="122" t="str">
        <f>IFERROR(INDEX('Cadastro de insumo'!$A$203:$K$1048576,MATCH('Ficha técnica - Prod processado'!C917,'Cadastro de insumo'!$E$203:$E$1048576,0),9),"")</f>
        <v/>
      </c>
      <c r="F917" s="124" t="str">
        <f>IFERROR(VLOOKUP(C917,'Cadastro de insumo'!E:K,7,0),"")</f>
        <v/>
      </c>
      <c r="G917" s="113"/>
      <c r="H917" s="113"/>
      <c r="I917" s="122">
        <f t="shared" si="46"/>
        <v>0</v>
      </c>
      <c r="J917" s="125">
        <f>IF(C917="",0,IF(E917="Pacote",VLOOKUP(C917,'Cadastro de insumo'!E:K,7,0)*G917,IF(OR(E917="kg",E917="L"),F917/1000*G917,F917*G917)))</f>
        <v>0</v>
      </c>
    </row>
    <row r="918" spans="2:18" outlineLevel="1" x14ac:dyDescent="0.25">
      <c r="B918" s="122" t="str">
        <f>IF(C918="","",F912)</f>
        <v/>
      </c>
      <c r="C918" s="123"/>
      <c r="D918" s="122" t="str">
        <f>IF(C918="","",IFERROR(INDEX('Cadastro de insumo'!A:K,MATCH('Ficha técnica - Prod processado'!C918,'Cadastro de insumo'!E:E,0),2),""))</f>
        <v/>
      </c>
      <c r="E918" s="122" t="str">
        <f>IFERROR(INDEX('Cadastro de insumo'!$A$203:$K$1048576,MATCH('Ficha técnica - Prod processado'!C918,'Cadastro de insumo'!$E$203:$E$1048576,0),9),"")</f>
        <v/>
      </c>
      <c r="F918" s="124" t="str">
        <f>IFERROR(VLOOKUP(C918,'Cadastro de insumo'!E:K,7,0),"")</f>
        <v/>
      </c>
      <c r="G918" s="113"/>
      <c r="H918" s="113"/>
      <c r="I918" s="122">
        <f t="shared" si="46"/>
        <v>0</v>
      </c>
      <c r="J918" s="125">
        <f>IF(C918="",0,IF(E918="Pacote",VLOOKUP(C918,'Cadastro de insumo'!E:K,7,0)*G918,IF(OR(E918="kg",E918="L"),F918/1000*G918,F918*G918)))</f>
        <v>0</v>
      </c>
    </row>
    <row r="919" spans="2:18" outlineLevel="1" x14ac:dyDescent="0.25">
      <c r="B919" s="122" t="str">
        <f>IF(C919="","",F912)</f>
        <v/>
      </c>
      <c r="C919" s="123"/>
      <c r="D919" s="122" t="str">
        <f>IF(C919="","",IFERROR(INDEX('Cadastro de insumo'!A:K,MATCH('Ficha técnica - Prod processado'!C919,'Cadastro de insumo'!E:E,0),2),""))</f>
        <v/>
      </c>
      <c r="E919" s="122" t="str">
        <f>IFERROR(INDEX('Cadastro de insumo'!$A$203:$K$1048576,MATCH('Ficha técnica - Prod processado'!C919,'Cadastro de insumo'!$E$203:$E$1048576,0),9),"")</f>
        <v/>
      </c>
      <c r="F919" s="124" t="str">
        <f>IFERROR(VLOOKUP(C919,'Cadastro de insumo'!E:K,7,0),"")</f>
        <v/>
      </c>
      <c r="G919" s="113"/>
      <c r="H919" s="113"/>
      <c r="I919" s="122">
        <f t="shared" si="46"/>
        <v>0</v>
      </c>
      <c r="J919" s="125">
        <f>IF(C919="",0,IF(E919="Pacote",VLOOKUP(C919,'Cadastro de insumo'!E:K,7,0)*G919,IF(OR(E919="kg",E919="L"),F919/1000*G919,F919*G919)))</f>
        <v>0</v>
      </c>
    </row>
    <row r="920" spans="2:18" outlineLevel="1" x14ac:dyDescent="0.25">
      <c r="B920" s="122" t="str">
        <f>IF(C920="","",F912)</f>
        <v/>
      </c>
      <c r="C920" s="123"/>
      <c r="D920" s="122" t="str">
        <f>IF(C920="","",IFERROR(INDEX('Cadastro de insumo'!A:K,MATCH('Ficha técnica - Prod processado'!C920,'Cadastro de insumo'!E:E,0),2),""))</f>
        <v/>
      </c>
      <c r="E920" s="122" t="str">
        <f>IFERROR(INDEX('Cadastro de insumo'!$A$203:$K$1048576,MATCH('Ficha técnica - Prod processado'!C920,'Cadastro de insumo'!$E$203:$E$1048576,0),9),"")</f>
        <v/>
      </c>
      <c r="F920" s="124" t="str">
        <f>IFERROR(VLOOKUP(C920,'Cadastro de insumo'!E:K,7,0),"")</f>
        <v/>
      </c>
      <c r="G920" s="113"/>
      <c r="H920" s="113"/>
      <c r="I920" s="122">
        <f t="shared" si="46"/>
        <v>0</v>
      </c>
      <c r="J920" s="125">
        <f>IF(C920="",0,IF(E920="Pacote",VLOOKUP(C920,'Cadastro de insumo'!E:K,7,0)*G920,IF(OR(E920="kg",E920="L"),F920/1000*G920,F920*G920)))</f>
        <v>0</v>
      </c>
    </row>
    <row r="921" spans="2:18" outlineLevel="1" x14ac:dyDescent="0.25">
      <c r="B921" s="122" t="str">
        <f>IF(C921="","",F912)</f>
        <v/>
      </c>
      <c r="C921" s="123"/>
      <c r="D921" s="122" t="str">
        <f>IF(C921="","",IFERROR(INDEX('Cadastro de insumo'!A:K,MATCH('Ficha técnica - Prod processado'!C921,'Cadastro de insumo'!E:E,0),2),""))</f>
        <v/>
      </c>
      <c r="E921" s="122" t="str">
        <f>IFERROR(INDEX('Cadastro de insumo'!$A$203:$K$1048576,MATCH('Ficha técnica - Prod processado'!C921,'Cadastro de insumo'!$E$203:$E$1048576,0),9),"")</f>
        <v/>
      </c>
      <c r="F921" s="124" t="str">
        <f>IFERROR(VLOOKUP(C921,'Cadastro de insumo'!E:K,7,0),"")</f>
        <v/>
      </c>
      <c r="G921" s="113"/>
      <c r="H921" s="113"/>
      <c r="I921" s="122">
        <f t="shared" si="46"/>
        <v>0</v>
      </c>
      <c r="J921" s="125">
        <f>IF(C921="",0,IF(E921="Pacote",VLOOKUP(C921,'Cadastro de insumo'!E:K,7,0)*G921,IF(OR(E921="kg",E921="L"),F921/1000*G921,F921*G921)))</f>
        <v>0</v>
      </c>
    </row>
    <row r="922" spans="2:18" outlineLevel="1" x14ac:dyDescent="0.25">
      <c r="B922" s="122" t="str">
        <f>IF(C922="","",F912)</f>
        <v/>
      </c>
      <c r="C922" s="123"/>
      <c r="D922" s="122" t="str">
        <f>IF(C922="","",IFERROR(INDEX('Cadastro de insumo'!A:K,MATCH('Ficha técnica - Prod processado'!C922,'Cadastro de insumo'!E:E,0),2),""))</f>
        <v/>
      </c>
      <c r="E922" s="122" t="str">
        <f>IFERROR(INDEX('Cadastro de insumo'!$A$203:$K$1048576,MATCH('Ficha técnica - Prod processado'!C922,'Cadastro de insumo'!$E$203:$E$1048576,0),9),"")</f>
        <v/>
      </c>
      <c r="F922" s="124" t="str">
        <f>IFERROR(VLOOKUP(C922,'Cadastro de insumo'!E:K,7,0),"")</f>
        <v/>
      </c>
      <c r="G922" s="113"/>
      <c r="H922" s="113"/>
      <c r="I922" s="122">
        <f t="shared" si="46"/>
        <v>0</v>
      </c>
      <c r="J922" s="125">
        <f>IF(C922="",0,IF(E922="Pacote",VLOOKUP(C922,'Cadastro de insumo'!E:K,7,0)*G922,IF(OR(E922="kg",E922="L"),F922/1000*G922,F922*G922)))</f>
        <v>0</v>
      </c>
    </row>
    <row r="923" spans="2:18" outlineLevel="1" x14ac:dyDescent="0.25">
      <c r="B923" s="122" t="str">
        <f>IF(C923="","",F912)</f>
        <v/>
      </c>
      <c r="C923" s="123"/>
      <c r="D923" s="122" t="str">
        <f>IF(C923="","",IFERROR(INDEX('Cadastro de insumo'!A:K,MATCH('Ficha técnica - Prod processado'!C923,'Cadastro de insumo'!E:E,0),2),""))</f>
        <v/>
      </c>
      <c r="E923" s="122" t="str">
        <f>IFERROR(INDEX('Cadastro de insumo'!$A$203:$K$1048576,MATCH('Ficha técnica - Prod processado'!C923,'Cadastro de insumo'!$E$203:$E$1048576,0),9),"")</f>
        <v/>
      </c>
      <c r="F923" s="124" t="str">
        <f>IFERROR(VLOOKUP(C923,'Cadastro de insumo'!E:K,7,0),"")</f>
        <v/>
      </c>
      <c r="G923" s="113"/>
      <c r="H923" s="113"/>
      <c r="I923" s="122">
        <f t="shared" si="46"/>
        <v>0</v>
      </c>
      <c r="J923" s="125">
        <f>IF(C923="",0,IF(E923="Pacote",VLOOKUP(C923,'Cadastro de insumo'!E:K,7,0)*G923,IF(OR(E923="kg",E923="L"),F923/1000*G923,F923*G923)))</f>
        <v>0</v>
      </c>
    </row>
    <row r="924" spans="2:18" outlineLevel="1" x14ac:dyDescent="0.25">
      <c r="B924" s="122" t="str">
        <f>IF(C924="","",F912)</f>
        <v/>
      </c>
      <c r="C924" s="123"/>
      <c r="D924" s="122" t="str">
        <f>IF(C924="","",IFERROR(INDEX('Cadastro de insumo'!A:K,MATCH('Ficha técnica - Prod processado'!C924,'Cadastro de insumo'!E:E,0),2),""))</f>
        <v/>
      </c>
      <c r="E924" s="122" t="str">
        <f>IFERROR(INDEX('Cadastro de insumo'!$A$203:$K$1048576,MATCH('Ficha técnica - Prod processado'!C924,'Cadastro de insumo'!$E$203:$E$1048576,0),9),"")</f>
        <v/>
      </c>
      <c r="F924" s="124" t="str">
        <f>IFERROR(VLOOKUP(C924,'Cadastro de insumo'!E:K,7,0),"")</f>
        <v/>
      </c>
      <c r="G924" s="113"/>
      <c r="H924" s="113"/>
      <c r="I924" s="122">
        <f t="shared" si="46"/>
        <v>0</v>
      </c>
      <c r="J924" s="125">
        <f>IF(C924="",0,IF(E924="Pacote",VLOOKUP(C924,'Cadastro de insumo'!E:K,7,0)*G924,IF(OR(E924="kg",E924="L"),F924/1000*G924,F924*G924)))</f>
        <v>0</v>
      </c>
    </row>
    <row r="925" spans="2:18" outlineLevel="1" x14ac:dyDescent="0.25">
      <c r="B925" s="122" t="str">
        <f>IF(C925="","",F912)</f>
        <v/>
      </c>
      <c r="C925" s="123"/>
      <c r="D925" s="122" t="str">
        <f>IF(C925="","",IFERROR(INDEX('Cadastro de insumo'!A:K,MATCH('Ficha técnica - Prod processado'!C925,'Cadastro de insumo'!E:E,0),2),""))</f>
        <v/>
      </c>
      <c r="E925" s="122" t="str">
        <f>IFERROR(INDEX('Cadastro de insumo'!$A$203:$K$1048576,MATCH('Ficha técnica - Prod processado'!C925,'Cadastro de insumo'!$E$203:$E$1048576,0),9),"")</f>
        <v/>
      </c>
      <c r="F925" s="124" t="str">
        <f>IFERROR(VLOOKUP(C925,'Cadastro de insumo'!E:K,7,0),"")</f>
        <v/>
      </c>
      <c r="G925" s="113"/>
      <c r="H925" s="113"/>
      <c r="I925" s="122">
        <f t="shared" si="46"/>
        <v>0</v>
      </c>
      <c r="J925" s="125">
        <f>IF(C925="",0,IF(E925="Pacote",VLOOKUP(C925,'Cadastro de insumo'!E:K,7,0)*G925,IF(OR(E925="kg",E925="L"),F925/1000*G925,F925*G925)))</f>
        <v>0</v>
      </c>
    </row>
    <row r="926" spans="2:18" outlineLevel="1" x14ac:dyDescent="0.25">
      <c r="B926" s="122" t="str">
        <f>IF(C926="","",F912)</f>
        <v/>
      </c>
      <c r="C926" s="123"/>
      <c r="D926" s="122" t="str">
        <f>IF(C926="","",IFERROR(INDEX('Cadastro de insumo'!A:K,MATCH('Ficha técnica - Prod processado'!C926,'Cadastro de insumo'!E:E,0),2),""))</f>
        <v/>
      </c>
      <c r="E926" s="122" t="str">
        <f>IFERROR(INDEX('Cadastro de insumo'!$A$203:$K$1048576,MATCH('Ficha técnica - Prod processado'!C926,'Cadastro de insumo'!$E$203:$E$1048576,0),9),"")</f>
        <v/>
      </c>
      <c r="F926" s="124" t="str">
        <f>IFERROR(VLOOKUP(C926,'Cadastro de insumo'!E:K,7,0),"")</f>
        <v/>
      </c>
      <c r="G926" s="113"/>
      <c r="H926" s="113"/>
      <c r="I926" s="122">
        <f t="shared" si="46"/>
        <v>0</v>
      </c>
      <c r="J926" s="125">
        <f>IF(C926="",0,IF(E926="Pacote",VLOOKUP(C926,'Cadastro de insumo'!E:K,7,0)*G926,IF(OR(E926="kg",E926="L"),F926/1000*G926,F926*G926)))</f>
        <v>0</v>
      </c>
    </row>
    <row r="927" spans="2:18" outlineLevel="1" x14ac:dyDescent="0.25">
      <c r="B927" s="122" t="str">
        <f>IF(C927="","",F912)</f>
        <v/>
      </c>
      <c r="C927" s="123"/>
      <c r="D927" s="122" t="str">
        <f>IF(C927="","",IFERROR(INDEX('Cadastro de insumo'!A:K,MATCH('Ficha técnica - Prod processado'!C927,'Cadastro de insumo'!E:E,0),2),""))</f>
        <v/>
      </c>
      <c r="E927" s="122" t="str">
        <f>IFERROR(INDEX('Cadastro de insumo'!$A$203:$K$1048576,MATCH('Ficha técnica - Prod processado'!C927,'Cadastro de insumo'!$E$203:$E$1048576,0),9),"")</f>
        <v/>
      </c>
      <c r="F927" s="124" t="str">
        <f>IFERROR(VLOOKUP(C927,'Cadastro de insumo'!E:K,7,0),"")</f>
        <v/>
      </c>
      <c r="G927" s="113"/>
      <c r="H927" s="113"/>
      <c r="I927" s="122">
        <f t="shared" si="46"/>
        <v>0</v>
      </c>
      <c r="J927" s="125">
        <f>IF(C927="",0,IF(E927="Pacote",VLOOKUP(C927,'Cadastro de insumo'!E:K,7,0)*G927,IF(OR(E927="kg",E927="L"),F927/1000*G927,F927*G927)))</f>
        <v>0</v>
      </c>
    </row>
    <row r="928" spans="2:18" outlineLevel="1" x14ac:dyDescent="0.25">
      <c r="B928" s="122" t="str">
        <f>IF(C928="","",F912)</f>
        <v/>
      </c>
      <c r="C928" s="123"/>
      <c r="D928" s="122" t="str">
        <f>IF(C928="","",IFERROR(INDEX('Cadastro de insumo'!A:K,MATCH('Ficha técnica - Prod processado'!C928,'Cadastro de insumo'!E:E,0),2),""))</f>
        <v/>
      </c>
      <c r="E928" s="122" t="str">
        <f>IFERROR(INDEX('Cadastro de insumo'!$A$203:$K$1048576,MATCH('Ficha técnica - Prod processado'!C928,'Cadastro de insumo'!$E$203:$E$1048576,0),9),"")</f>
        <v/>
      </c>
      <c r="F928" s="124" t="str">
        <f>IFERROR(VLOOKUP(C928,'Cadastro de insumo'!E:K,7,0),"")</f>
        <v/>
      </c>
      <c r="G928" s="113"/>
      <c r="H928" s="113"/>
      <c r="I928" s="122">
        <f t="shared" si="46"/>
        <v>0</v>
      </c>
      <c r="J928" s="125">
        <f>IF(C928="",0,IF(E928="Pacote",VLOOKUP(C928,'Cadastro de insumo'!E:K,7,0)*G928,IF(OR(E928="kg",E928="L"),F928/1000*G928,F928*G928)))</f>
        <v>0</v>
      </c>
    </row>
    <row r="929" spans="1:18" outlineLevel="1" x14ac:dyDescent="0.25">
      <c r="B929" s="122" t="str">
        <f>IF(C929="","",F912)</f>
        <v/>
      </c>
      <c r="C929" s="123"/>
      <c r="D929" s="122" t="str">
        <f>IF(C929="","",IFERROR(INDEX('Cadastro de insumo'!A:K,MATCH('Ficha técnica - Prod processado'!C929,'Cadastro de insumo'!E:E,0),2),""))</f>
        <v/>
      </c>
      <c r="E929" s="122" t="str">
        <f>IFERROR(INDEX('Cadastro de insumo'!$A$203:$K$1048576,MATCH('Ficha técnica - Prod processado'!C929,'Cadastro de insumo'!$E$203:$E$1048576,0),9),"")</f>
        <v/>
      </c>
      <c r="F929" s="124" t="str">
        <f>IFERROR(VLOOKUP(C929,'Cadastro de insumo'!E:K,7,0),"")</f>
        <v/>
      </c>
      <c r="G929" s="113"/>
      <c r="H929" s="113"/>
      <c r="I929" s="122">
        <f>IF(OR(G929="",H929=""),0,G929/H929)</f>
        <v>0</v>
      </c>
      <c r="J929" s="125">
        <f>IF(C929="",0,IF(E929="Pacote",VLOOKUP(C929,'Cadastro de insumo'!E:K,7,0)*G929,IF(OR(E929="kg",E929="L"),F929/1000*G929,F929*G929)))</f>
        <v>0</v>
      </c>
    </row>
    <row r="930" spans="1:18" x14ac:dyDescent="0.25">
      <c r="A930" s="33" t="str">
        <f>"Detalhes: "&amp;F912</f>
        <v xml:space="preserve">Detalhes: </v>
      </c>
      <c r="C930" s="126"/>
    </row>
    <row r="932" spans="1:18" ht="31.5" x14ac:dyDescent="0.25">
      <c r="E932" s="30" t="s">
        <v>21</v>
      </c>
      <c r="F932" s="76" t="s">
        <v>0</v>
      </c>
      <c r="G932" s="76" t="s">
        <v>19</v>
      </c>
      <c r="H932" s="77" t="s">
        <v>20</v>
      </c>
      <c r="I932" s="31" t="s">
        <v>22</v>
      </c>
      <c r="J932" s="31" t="s">
        <v>61</v>
      </c>
      <c r="M932" s="126"/>
    </row>
    <row r="933" spans="1:18" x14ac:dyDescent="0.25">
      <c r="E933" s="112">
        <f>E912+1</f>
        <v>45</v>
      </c>
      <c r="F933" s="113"/>
      <c r="G933" s="113"/>
      <c r="H933" s="114"/>
      <c r="I933" s="115">
        <f>SUM(J936:J950)</f>
        <v>0</v>
      </c>
      <c r="J933" s="116" t="str">
        <f>IF(H933="","",I933/H933)</f>
        <v/>
      </c>
      <c r="M933" s="126"/>
      <c r="R933" s="141"/>
    </row>
    <row r="934" spans="1:18" x14ac:dyDescent="0.25">
      <c r="B934" s="117"/>
      <c r="C934" s="118"/>
      <c r="D934" s="110"/>
      <c r="F934" s="118"/>
      <c r="G934" s="118"/>
      <c r="H934" s="119"/>
      <c r="I934" s="120"/>
      <c r="J934" s="121"/>
      <c r="M934" s="126"/>
      <c r="R934" s="141"/>
    </row>
    <row r="935" spans="1:18" ht="47.25" outlineLevel="1" x14ac:dyDescent="0.25">
      <c r="B935" s="31" t="s">
        <v>0</v>
      </c>
      <c r="C935" s="76" t="s">
        <v>13</v>
      </c>
      <c r="D935" s="31" t="s">
        <v>60</v>
      </c>
      <c r="E935" s="31" t="s">
        <v>14</v>
      </c>
      <c r="F935" s="77" t="s">
        <v>17</v>
      </c>
      <c r="G935" s="77" t="s">
        <v>56</v>
      </c>
      <c r="H935" s="77" t="s">
        <v>38</v>
      </c>
      <c r="I935" s="31" t="s">
        <v>16</v>
      </c>
      <c r="J935" s="30" t="s">
        <v>15</v>
      </c>
      <c r="M935" s="142"/>
    </row>
    <row r="936" spans="1:18" outlineLevel="1" x14ac:dyDescent="0.25">
      <c r="B936" s="122" t="str">
        <f>IF(C936="","",F933)</f>
        <v/>
      </c>
      <c r="C936" s="123"/>
      <c r="D936" s="122" t="str">
        <f>IF(C936="","",IFERROR(INDEX('Cadastro de insumo'!A:K,MATCH('Ficha técnica - Prod processado'!C936,'Cadastro de insumo'!E:E,0),2),""))</f>
        <v/>
      </c>
      <c r="E936" s="122" t="str">
        <f>IFERROR(INDEX('Cadastro de insumo'!$A$203:$K$1048576,MATCH('Ficha técnica - Prod processado'!C936,'Cadastro de insumo'!$E$203:$E$1048576,0),9),"")</f>
        <v/>
      </c>
      <c r="F936" s="124" t="str">
        <f>IFERROR(VLOOKUP(C936,'Cadastro de insumo'!E:K,7,0),"")</f>
        <v/>
      </c>
      <c r="G936" s="113"/>
      <c r="H936" s="113"/>
      <c r="I936" s="122">
        <f t="shared" ref="I936:I949" si="47">IF(OR(G936="",H936=""),0,G936/H936)</f>
        <v>0</v>
      </c>
      <c r="J936" s="125">
        <f>IF(C936="",0,IF(E936="Pacote",VLOOKUP(C936,'Cadastro de insumo'!E:K,7,0)*G936,IF(OR(E936="kg",E936="L"),F936/1000*G936,F936*G936)))</f>
        <v>0</v>
      </c>
    </row>
    <row r="937" spans="1:18" outlineLevel="1" x14ac:dyDescent="0.25">
      <c r="B937" s="122" t="str">
        <f>IF(C937="","",F933)</f>
        <v/>
      </c>
      <c r="C937" s="123"/>
      <c r="D937" s="122" t="str">
        <f>IF(C937="","",IFERROR(INDEX('Cadastro de insumo'!A:K,MATCH('Ficha técnica - Prod processado'!C937,'Cadastro de insumo'!E:E,0),2),""))</f>
        <v/>
      </c>
      <c r="E937" s="122" t="str">
        <f>IFERROR(INDEX('Cadastro de insumo'!$A$203:$K$1048576,MATCH('Ficha técnica - Prod processado'!C937,'Cadastro de insumo'!$E$203:$E$1048576,0),9),"")</f>
        <v/>
      </c>
      <c r="F937" s="124" t="str">
        <f>IFERROR(VLOOKUP(C937,'Cadastro de insumo'!E:K,7,0),"")</f>
        <v/>
      </c>
      <c r="G937" s="113"/>
      <c r="H937" s="113"/>
      <c r="I937" s="122">
        <f t="shared" si="47"/>
        <v>0</v>
      </c>
      <c r="J937" s="125">
        <f>IF(C937="",0,IF(E937="Pacote",VLOOKUP(C937,'Cadastro de insumo'!E:K,7,0)*G937,IF(OR(E937="kg",E937="L"),F937/1000*G937,F937*G937)))</f>
        <v>0</v>
      </c>
    </row>
    <row r="938" spans="1:18" outlineLevel="1" x14ac:dyDescent="0.25">
      <c r="B938" s="122" t="str">
        <f>IF(C938="","",F933)</f>
        <v/>
      </c>
      <c r="C938" s="123"/>
      <c r="D938" s="122" t="str">
        <f>IF(C938="","",IFERROR(INDEX('Cadastro de insumo'!A:K,MATCH('Ficha técnica - Prod processado'!C938,'Cadastro de insumo'!E:E,0),2),""))</f>
        <v/>
      </c>
      <c r="E938" s="122" t="str">
        <f>IFERROR(INDEX('Cadastro de insumo'!$A$203:$K$1048576,MATCH('Ficha técnica - Prod processado'!C938,'Cadastro de insumo'!$E$203:$E$1048576,0),9),"")</f>
        <v/>
      </c>
      <c r="F938" s="124" t="str">
        <f>IFERROR(VLOOKUP(C938,'Cadastro de insumo'!E:K,7,0),"")</f>
        <v/>
      </c>
      <c r="G938" s="113"/>
      <c r="H938" s="113"/>
      <c r="I938" s="122">
        <f t="shared" si="47"/>
        <v>0</v>
      </c>
      <c r="J938" s="125">
        <f>IF(C938="",0,IF(E938="Pacote",VLOOKUP(C938,'Cadastro de insumo'!E:K,7,0)*G938,IF(OR(E938="kg",E938="L"),F938/1000*G938,F938*G938)))</f>
        <v>0</v>
      </c>
    </row>
    <row r="939" spans="1:18" outlineLevel="1" x14ac:dyDescent="0.25">
      <c r="B939" s="122" t="str">
        <f>IF(C939="","",F933)</f>
        <v/>
      </c>
      <c r="C939" s="123"/>
      <c r="D939" s="122" t="str">
        <f>IF(C939="","",IFERROR(INDEX('Cadastro de insumo'!A:K,MATCH('Ficha técnica - Prod processado'!C939,'Cadastro de insumo'!E:E,0),2),""))</f>
        <v/>
      </c>
      <c r="E939" s="122" t="str">
        <f>IFERROR(INDEX('Cadastro de insumo'!$A$203:$K$1048576,MATCH('Ficha técnica - Prod processado'!C939,'Cadastro de insumo'!$E$203:$E$1048576,0),9),"")</f>
        <v/>
      </c>
      <c r="F939" s="124" t="str">
        <f>IFERROR(VLOOKUP(C939,'Cadastro de insumo'!E:K,7,0),"")</f>
        <v/>
      </c>
      <c r="G939" s="113"/>
      <c r="H939" s="113"/>
      <c r="I939" s="122">
        <f t="shared" si="47"/>
        <v>0</v>
      </c>
      <c r="J939" s="125">
        <f>IF(C939="",0,IF(E939="Pacote",VLOOKUP(C939,'Cadastro de insumo'!E:K,7,0)*G939,IF(OR(E939="kg",E939="L"),F939/1000*G939,F939*G939)))</f>
        <v>0</v>
      </c>
    </row>
    <row r="940" spans="1:18" outlineLevel="1" x14ac:dyDescent="0.25">
      <c r="B940" s="122" t="str">
        <f>IF(C940="","",F933)</f>
        <v/>
      </c>
      <c r="C940" s="123"/>
      <c r="D940" s="122" t="str">
        <f>IF(C940="","",IFERROR(INDEX('Cadastro de insumo'!A:K,MATCH('Ficha técnica - Prod processado'!C940,'Cadastro de insumo'!E:E,0),2),""))</f>
        <v/>
      </c>
      <c r="E940" s="122" t="str">
        <f>IFERROR(INDEX('Cadastro de insumo'!$A$203:$K$1048576,MATCH('Ficha técnica - Prod processado'!C940,'Cadastro de insumo'!$E$203:$E$1048576,0),9),"")</f>
        <v/>
      </c>
      <c r="F940" s="124" t="str">
        <f>IFERROR(VLOOKUP(C940,'Cadastro de insumo'!E:K,7,0),"")</f>
        <v/>
      </c>
      <c r="G940" s="113"/>
      <c r="H940" s="113"/>
      <c r="I940" s="122">
        <f t="shared" si="47"/>
        <v>0</v>
      </c>
      <c r="J940" s="125">
        <f>IF(C940="",0,IF(E940="Pacote",VLOOKUP(C940,'Cadastro de insumo'!E:K,7,0)*G940,IF(OR(E940="kg",E940="L"),F940/1000*G940,F940*G940)))</f>
        <v>0</v>
      </c>
    </row>
    <row r="941" spans="1:18" outlineLevel="1" x14ac:dyDescent="0.25">
      <c r="B941" s="122" t="str">
        <f>IF(C941="","",F933)</f>
        <v/>
      </c>
      <c r="C941" s="123"/>
      <c r="D941" s="122" t="str">
        <f>IF(C941="","",IFERROR(INDEX('Cadastro de insumo'!A:K,MATCH('Ficha técnica - Prod processado'!C941,'Cadastro de insumo'!E:E,0),2),""))</f>
        <v/>
      </c>
      <c r="E941" s="122" t="str">
        <f>IFERROR(INDEX('Cadastro de insumo'!$A$203:$K$1048576,MATCH('Ficha técnica - Prod processado'!C941,'Cadastro de insumo'!$E$203:$E$1048576,0),9),"")</f>
        <v/>
      </c>
      <c r="F941" s="124" t="str">
        <f>IFERROR(VLOOKUP(C941,'Cadastro de insumo'!E:K,7,0),"")</f>
        <v/>
      </c>
      <c r="G941" s="113"/>
      <c r="H941" s="113"/>
      <c r="I941" s="122">
        <f t="shared" si="47"/>
        <v>0</v>
      </c>
      <c r="J941" s="125">
        <f>IF(C941="",0,IF(E941="Pacote",VLOOKUP(C941,'Cadastro de insumo'!E:K,7,0)*G941,IF(OR(E941="kg",E941="L"),F941/1000*G941,F941*G941)))</f>
        <v>0</v>
      </c>
    </row>
    <row r="942" spans="1:18" outlineLevel="1" x14ac:dyDescent="0.25">
      <c r="B942" s="122" t="str">
        <f>IF(C942="","",F933)</f>
        <v/>
      </c>
      <c r="C942" s="123"/>
      <c r="D942" s="122" t="str">
        <f>IF(C942="","",IFERROR(INDEX('Cadastro de insumo'!A:K,MATCH('Ficha técnica - Prod processado'!C942,'Cadastro de insumo'!E:E,0),2),""))</f>
        <v/>
      </c>
      <c r="E942" s="122" t="str">
        <f>IFERROR(INDEX('Cadastro de insumo'!$A$203:$K$1048576,MATCH('Ficha técnica - Prod processado'!C942,'Cadastro de insumo'!$E$203:$E$1048576,0),9),"")</f>
        <v/>
      </c>
      <c r="F942" s="124" t="str">
        <f>IFERROR(VLOOKUP(C942,'Cadastro de insumo'!E:K,7,0),"")</f>
        <v/>
      </c>
      <c r="G942" s="113"/>
      <c r="H942" s="113"/>
      <c r="I942" s="122">
        <f t="shared" si="47"/>
        <v>0</v>
      </c>
      <c r="J942" s="125">
        <f>IF(C942="",0,IF(E942="Pacote",VLOOKUP(C942,'Cadastro de insumo'!E:K,7,0)*G942,IF(OR(E942="kg",E942="L"),F942/1000*G942,F942*G942)))</f>
        <v>0</v>
      </c>
    </row>
    <row r="943" spans="1:18" outlineLevel="1" x14ac:dyDescent="0.25">
      <c r="B943" s="122" t="str">
        <f>IF(C943="","",F933)</f>
        <v/>
      </c>
      <c r="C943" s="123"/>
      <c r="D943" s="122" t="str">
        <f>IF(C943="","",IFERROR(INDEX('Cadastro de insumo'!A:K,MATCH('Ficha técnica - Prod processado'!C943,'Cadastro de insumo'!E:E,0),2),""))</f>
        <v/>
      </c>
      <c r="E943" s="122" t="str">
        <f>IFERROR(INDEX('Cadastro de insumo'!$A$203:$K$1048576,MATCH('Ficha técnica - Prod processado'!C943,'Cadastro de insumo'!$E$203:$E$1048576,0),9),"")</f>
        <v/>
      </c>
      <c r="F943" s="124" t="str">
        <f>IFERROR(VLOOKUP(C943,'Cadastro de insumo'!E:K,7,0),"")</f>
        <v/>
      </c>
      <c r="G943" s="113"/>
      <c r="H943" s="113"/>
      <c r="I943" s="122">
        <f t="shared" si="47"/>
        <v>0</v>
      </c>
      <c r="J943" s="125">
        <f>IF(C943="",0,IF(E943="Pacote",VLOOKUP(C943,'Cadastro de insumo'!E:K,7,0)*G943,IF(OR(E943="kg",E943="L"),F943/1000*G943,F943*G943)))</f>
        <v>0</v>
      </c>
    </row>
    <row r="944" spans="1:18" outlineLevel="1" x14ac:dyDescent="0.25">
      <c r="B944" s="122" t="str">
        <f>IF(C944="","",F933)</f>
        <v/>
      </c>
      <c r="C944" s="123"/>
      <c r="D944" s="122" t="str">
        <f>IF(C944="","",IFERROR(INDEX('Cadastro de insumo'!A:K,MATCH('Ficha técnica - Prod processado'!C944,'Cadastro de insumo'!E:E,0),2),""))</f>
        <v/>
      </c>
      <c r="E944" s="122" t="str">
        <f>IFERROR(INDEX('Cadastro de insumo'!$A$203:$K$1048576,MATCH('Ficha técnica - Prod processado'!C944,'Cadastro de insumo'!$E$203:$E$1048576,0),9),"")</f>
        <v/>
      </c>
      <c r="F944" s="124" t="str">
        <f>IFERROR(VLOOKUP(C944,'Cadastro de insumo'!E:K,7,0),"")</f>
        <v/>
      </c>
      <c r="G944" s="113"/>
      <c r="H944" s="113"/>
      <c r="I944" s="122">
        <f t="shared" si="47"/>
        <v>0</v>
      </c>
      <c r="J944" s="125">
        <f>IF(C944="",0,IF(E944="Pacote",VLOOKUP(C944,'Cadastro de insumo'!E:K,7,0)*G944,IF(OR(E944="kg",E944="L"),F944/1000*G944,F944*G944)))</f>
        <v>0</v>
      </c>
    </row>
    <row r="945" spans="1:18" outlineLevel="1" x14ac:dyDescent="0.25">
      <c r="B945" s="122" t="str">
        <f>IF(C945="","",F933)</f>
        <v/>
      </c>
      <c r="C945" s="123"/>
      <c r="D945" s="122" t="str">
        <f>IF(C945="","",IFERROR(INDEX('Cadastro de insumo'!A:K,MATCH('Ficha técnica - Prod processado'!C945,'Cadastro de insumo'!E:E,0),2),""))</f>
        <v/>
      </c>
      <c r="E945" s="122" t="str">
        <f>IFERROR(INDEX('Cadastro de insumo'!$A$203:$K$1048576,MATCH('Ficha técnica - Prod processado'!C945,'Cadastro de insumo'!$E$203:$E$1048576,0),9),"")</f>
        <v/>
      </c>
      <c r="F945" s="124" t="str">
        <f>IFERROR(VLOOKUP(C945,'Cadastro de insumo'!E:K,7,0),"")</f>
        <v/>
      </c>
      <c r="G945" s="113"/>
      <c r="H945" s="113"/>
      <c r="I945" s="122">
        <f t="shared" si="47"/>
        <v>0</v>
      </c>
      <c r="J945" s="125">
        <f>IF(C945="",0,IF(E945="Pacote",VLOOKUP(C945,'Cadastro de insumo'!E:K,7,0)*G945,IF(OR(E945="kg",E945="L"),F945/1000*G945,F945*G945)))</f>
        <v>0</v>
      </c>
    </row>
    <row r="946" spans="1:18" outlineLevel="1" x14ac:dyDescent="0.25">
      <c r="B946" s="122" t="str">
        <f>IF(C946="","",F933)</f>
        <v/>
      </c>
      <c r="C946" s="123"/>
      <c r="D946" s="122" t="str">
        <f>IF(C946="","",IFERROR(INDEX('Cadastro de insumo'!A:K,MATCH('Ficha técnica - Prod processado'!C946,'Cadastro de insumo'!E:E,0),2),""))</f>
        <v/>
      </c>
      <c r="E946" s="122" t="str">
        <f>IFERROR(INDEX('Cadastro de insumo'!$A$203:$K$1048576,MATCH('Ficha técnica - Prod processado'!C946,'Cadastro de insumo'!$E$203:$E$1048576,0),9),"")</f>
        <v/>
      </c>
      <c r="F946" s="124" t="str">
        <f>IFERROR(VLOOKUP(C946,'Cadastro de insumo'!E:K,7,0),"")</f>
        <v/>
      </c>
      <c r="G946" s="113"/>
      <c r="H946" s="113"/>
      <c r="I946" s="122">
        <f t="shared" si="47"/>
        <v>0</v>
      </c>
      <c r="J946" s="125">
        <f>IF(C946="",0,IF(E946="Pacote",VLOOKUP(C946,'Cadastro de insumo'!E:K,7,0)*G946,IF(OR(E946="kg",E946="L"),F946/1000*G946,F946*G946)))</f>
        <v>0</v>
      </c>
    </row>
    <row r="947" spans="1:18" outlineLevel="1" x14ac:dyDescent="0.25">
      <c r="B947" s="122" t="str">
        <f>IF(C947="","",F933)</f>
        <v/>
      </c>
      <c r="C947" s="123"/>
      <c r="D947" s="122" t="str">
        <f>IF(C947="","",IFERROR(INDEX('Cadastro de insumo'!A:K,MATCH('Ficha técnica - Prod processado'!C947,'Cadastro de insumo'!E:E,0),2),""))</f>
        <v/>
      </c>
      <c r="E947" s="122" t="str">
        <f>IFERROR(INDEX('Cadastro de insumo'!$A$203:$K$1048576,MATCH('Ficha técnica - Prod processado'!C947,'Cadastro de insumo'!$E$203:$E$1048576,0),9),"")</f>
        <v/>
      </c>
      <c r="F947" s="124" t="str">
        <f>IFERROR(VLOOKUP(C947,'Cadastro de insumo'!E:K,7,0),"")</f>
        <v/>
      </c>
      <c r="G947" s="113"/>
      <c r="H947" s="113"/>
      <c r="I947" s="122">
        <f t="shared" si="47"/>
        <v>0</v>
      </c>
      <c r="J947" s="125">
        <f>IF(C947="",0,IF(E947="Pacote",VLOOKUP(C947,'Cadastro de insumo'!E:K,7,0)*G947,IF(OR(E947="kg",E947="L"),F947/1000*G947,F947*G947)))</f>
        <v>0</v>
      </c>
    </row>
    <row r="948" spans="1:18" outlineLevel="1" x14ac:dyDescent="0.25">
      <c r="B948" s="122" t="str">
        <f>IF(C948="","",F933)</f>
        <v/>
      </c>
      <c r="C948" s="123"/>
      <c r="D948" s="122" t="str">
        <f>IF(C948="","",IFERROR(INDEX('Cadastro de insumo'!A:K,MATCH('Ficha técnica - Prod processado'!C948,'Cadastro de insumo'!E:E,0),2),""))</f>
        <v/>
      </c>
      <c r="E948" s="122" t="str">
        <f>IFERROR(INDEX('Cadastro de insumo'!$A$203:$K$1048576,MATCH('Ficha técnica - Prod processado'!C948,'Cadastro de insumo'!$E$203:$E$1048576,0),9),"")</f>
        <v/>
      </c>
      <c r="F948" s="124" t="str">
        <f>IFERROR(VLOOKUP(C948,'Cadastro de insumo'!E:K,7,0),"")</f>
        <v/>
      </c>
      <c r="G948" s="113"/>
      <c r="H948" s="113"/>
      <c r="I948" s="122">
        <f t="shared" si="47"/>
        <v>0</v>
      </c>
      <c r="J948" s="125">
        <f>IF(C948="",0,IF(E948="Pacote",VLOOKUP(C948,'Cadastro de insumo'!E:K,7,0)*G948,IF(OR(E948="kg",E948="L"),F948/1000*G948,F948*G948)))</f>
        <v>0</v>
      </c>
    </row>
    <row r="949" spans="1:18" outlineLevel="1" x14ac:dyDescent="0.25">
      <c r="B949" s="122" t="str">
        <f>IF(C949="","",F933)</f>
        <v/>
      </c>
      <c r="C949" s="123"/>
      <c r="D949" s="122" t="str">
        <f>IF(C949="","",IFERROR(INDEX('Cadastro de insumo'!A:K,MATCH('Ficha técnica - Prod processado'!C949,'Cadastro de insumo'!E:E,0),2),""))</f>
        <v/>
      </c>
      <c r="E949" s="122" t="str">
        <f>IFERROR(INDEX('Cadastro de insumo'!$A$203:$K$1048576,MATCH('Ficha técnica - Prod processado'!C949,'Cadastro de insumo'!$E$203:$E$1048576,0),9),"")</f>
        <v/>
      </c>
      <c r="F949" s="124" t="str">
        <f>IFERROR(VLOOKUP(C949,'Cadastro de insumo'!E:K,7,0),"")</f>
        <v/>
      </c>
      <c r="G949" s="113"/>
      <c r="H949" s="113"/>
      <c r="I949" s="122">
        <f t="shared" si="47"/>
        <v>0</v>
      </c>
      <c r="J949" s="125">
        <f>IF(C949="",0,IF(E949="Pacote",VLOOKUP(C949,'Cadastro de insumo'!E:K,7,0)*G949,IF(OR(E949="kg",E949="L"),F949/1000*G949,F949*G949)))</f>
        <v>0</v>
      </c>
    </row>
    <row r="950" spans="1:18" outlineLevel="1" x14ac:dyDescent="0.25">
      <c r="B950" s="122" t="str">
        <f>IF(C950="","",F933)</f>
        <v/>
      </c>
      <c r="C950" s="123"/>
      <c r="D950" s="122" t="str">
        <f>IF(C950="","",IFERROR(INDEX('Cadastro de insumo'!A:K,MATCH('Ficha técnica - Prod processado'!C950,'Cadastro de insumo'!E:E,0),2),""))</f>
        <v/>
      </c>
      <c r="E950" s="122" t="str">
        <f>IFERROR(INDEX('Cadastro de insumo'!$A$203:$K$1048576,MATCH('Ficha técnica - Prod processado'!C950,'Cadastro de insumo'!$E$203:$E$1048576,0),9),"")</f>
        <v/>
      </c>
      <c r="F950" s="124" t="str">
        <f>IFERROR(VLOOKUP(C950,'Cadastro de insumo'!E:K,7,0),"")</f>
        <v/>
      </c>
      <c r="G950" s="113"/>
      <c r="H950" s="113"/>
      <c r="I950" s="122">
        <f>IF(OR(G950="",H950=""),0,G950/H950)</f>
        <v>0</v>
      </c>
      <c r="J950" s="125">
        <f>IF(C950="",0,IF(E950="Pacote",VLOOKUP(C950,'Cadastro de insumo'!E:K,7,0)*G950,IF(OR(E950="kg",E950="L"),F950/1000*G950,F950*G950)))</f>
        <v>0</v>
      </c>
    </row>
    <row r="951" spans="1:18" x14ac:dyDescent="0.25">
      <c r="A951" s="33" t="str">
        <f>"Detalhes: "&amp;F933</f>
        <v xml:space="preserve">Detalhes: </v>
      </c>
      <c r="C951" s="126"/>
    </row>
    <row r="953" spans="1:18" ht="31.5" x14ac:dyDescent="0.25">
      <c r="E953" s="30" t="s">
        <v>21</v>
      </c>
      <c r="F953" s="76" t="s">
        <v>0</v>
      </c>
      <c r="G953" s="76" t="s">
        <v>19</v>
      </c>
      <c r="H953" s="77" t="s">
        <v>20</v>
      </c>
      <c r="I953" s="31" t="s">
        <v>22</v>
      </c>
      <c r="J953" s="31" t="s">
        <v>61</v>
      </c>
      <c r="M953" s="126"/>
    </row>
    <row r="954" spans="1:18" x14ac:dyDescent="0.25">
      <c r="E954" s="112">
        <f>E933+1</f>
        <v>46</v>
      </c>
      <c r="F954" s="113"/>
      <c r="G954" s="113"/>
      <c r="H954" s="114"/>
      <c r="I954" s="115">
        <f>SUM(J957:J971)</f>
        <v>0</v>
      </c>
      <c r="J954" s="116" t="str">
        <f>IF(H954="","",I954/H954)</f>
        <v/>
      </c>
      <c r="M954" s="126"/>
      <c r="R954" s="141"/>
    </row>
    <row r="955" spans="1:18" x14ac:dyDescent="0.25">
      <c r="B955" s="117"/>
      <c r="C955" s="118"/>
      <c r="D955" s="110"/>
      <c r="F955" s="118"/>
      <c r="G955" s="118"/>
      <c r="H955" s="119"/>
      <c r="I955" s="120"/>
      <c r="J955" s="121"/>
      <c r="M955" s="126"/>
      <c r="R955" s="141"/>
    </row>
    <row r="956" spans="1:18" ht="47.25" outlineLevel="1" x14ac:dyDescent="0.25">
      <c r="B956" s="31" t="s">
        <v>0</v>
      </c>
      <c r="C956" s="76" t="s">
        <v>13</v>
      </c>
      <c r="D956" s="31" t="s">
        <v>60</v>
      </c>
      <c r="E956" s="31" t="s">
        <v>14</v>
      </c>
      <c r="F956" s="77" t="s">
        <v>17</v>
      </c>
      <c r="G956" s="77" t="s">
        <v>56</v>
      </c>
      <c r="H956" s="77" t="s">
        <v>38</v>
      </c>
      <c r="I956" s="31" t="s">
        <v>16</v>
      </c>
      <c r="J956" s="30" t="s">
        <v>15</v>
      </c>
      <c r="M956" s="142"/>
    </row>
    <row r="957" spans="1:18" outlineLevel="1" x14ac:dyDescent="0.25">
      <c r="B957" s="122" t="str">
        <f>IF(C957="","",F954)</f>
        <v/>
      </c>
      <c r="C957" s="123"/>
      <c r="D957" s="122" t="str">
        <f>IF(C957="","",IFERROR(INDEX('Cadastro de insumo'!A:K,MATCH('Ficha técnica - Prod processado'!C957,'Cadastro de insumo'!E:E,0),2),""))</f>
        <v/>
      </c>
      <c r="E957" s="122" t="str">
        <f>IFERROR(INDEX('Cadastro de insumo'!$A$203:$K$1048576,MATCH('Ficha técnica - Prod processado'!C957,'Cadastro de insumo'!$E$203:$E$1048576,0),9),"")</f>
        <v/>
      </c>
      <c r="F957" s="124" t="str">
        <f>IFERROR(VLOOKUP(C957,'Cadastro de insumo'!E:K,7,0),"")</f>
        <v/>
      </c>
      <c r="G957" s="113"/>
      <c r="H957" s="113"/>
      <c r="I957" s="122">
        <f t="shared" ref="I957:I970" si="48">IF(OR(G957="",H957=""),0,G957/H957)</f>
        <v>0</v>
      </c>
      <c r="J957" s="125">
        <f>IF(C957="",0,IF(E957="Pacote",VLOOKUP(C957,'Cadastro de insumo'!E:K,7,0)*G957,IF(OR(E957="kg",E957="L"),F957/1000*G957,F957*G957)))</f>
        <v>0</v>
      </c>
    </row>
    <row r="958" spans="1:18" outlineLevel="1" x14ac:dyDescent="0.25">
      <c r="B958" s="122" t="str">
        <f>IF(C958="","",F954)</f>
        <v/>
      </c>
      <c r="C958" s="123"/>
      <c r="D958" s="122" t="str">
        <f>IF(C958="","",IFERROR(INDEX('Cadastro de insumo'!A:K,MATCH('Ficha técnica - Prod processado'!C958,'Cadastro de insumo'!E:E,0),2),""))</f>
        <v/>
      </c>
      <c r="E958" s="122" t="str">
        <f>IFERROR(INDEX('Cadastro de insumo'!$A$203:$K$1048576,MATCH('Ficha técnica - Prod processado'!C958,'Cadastro de insumo'!$E$203:$E$1048576,0),9),"")</f>
        <v/>
      </c>
      <c r="F958" s="124" t="str">
        <f>IFERROR(VLOOKUP(C958,'Cadastro de insumo'!E:K,7,0),"")</f>
        <v/>
      </c>
      <c r="G958" s="113"/>
      <c r="H958" s="113"/>
      <c r="I958" s="122">
        <f t="shared" si="48"/>
        <v>0</v>
      </c>
      <c r="J958" s="125">
        <f>IF(C958="",0,IF(E958="Pacote",VLOOKUP(C958,'Cadastro de insumo'!E:K,7,0)*G958,IF(OR(E958="kg",E958="L"),F958/1000*G958,F958*G958)))</f>
        <v>0</v>
      </c>
    </row>
    <row r="959" spans="1:18" outlineLevel="1" x14ac:dyDescent="0.25">
      <c r="B959" s="122" t="str">
        <f>IF(C959="","",F954)</f>
        <v/>
      </c>
      <c r="C959" s="123"/>
      <c r="D959" s="122" t="str">
        <f>IF(C959="","",IFERROR(INDEX('Cadastro de insumo'!A:K,MATCH('Ficha técnica - Prod processado'!C959,'Cadastro de insumo'!E:E,0),2),""))</f>
        <v/>
      </c>
      <c r="E959" s="122" t="str">
        <f>IFERROR(INDEX('Cadastro de insumo'!$A$203:$K$1048576,MATCH('Ficha técnica - Prod processado'!C959,'Cadastro de insumo'!$E$203:$E$1048576,0),9),"")</f>
        <v/>
      </c>
      <c r="F959" s="124" t="str">
        <f>IFERROR(VLOOKUP(C959,'Cadastro de insumo'!E:K,7,0),"")</f>
        <v/>
      </c>
      <c r="G959" s="113"/>
      <c r="H959" s="113"/>
      <c r="I959" s="122">
        <f t="shared" si="48"/>
        <v>0</v>
      </c>
      <c r="J959" s="125">
        <f>IF(C959="",0,IF(E959="Pacote",VLOOKUP(C959,'Cadastro de insumo'!E:K,7,0)*G959,IF(OR(E959="kg",E959="L"),F959/1000*G959,F959*G959)))</f>
        <v>0</v>
      </c>
    </row>
    <row r="960" spans="1:18" outlineLevel="1" x14ac:dyDescent="0.25">
      <c r="B960" s="122" t="str">
        <f>IF(C960="","",F954)</f>
        <v/>
      </c>
      <c r="C960" s="123"/>
      <c r="D960" s="122" t="str">
        <f>IF(C960="","",IFERROR(INDEX('Cadastro de insumo'!A:K,MATCH('Ficha técnica - Prod processado'!C960,'Cadastro de insumo'!E:E,0),2),""))</f>
        <v/>
      </c>
      <c r="E960" s="122" t="str">
        <f>IFERROR(INDEX('Cadastro de insumo'!$A$203:$K$1048576,MATCH('Ficha técnica - Prod processado'!C960,'Cadastro de insumo'!$E$203:$E$1048576,0),9),"")</f>
        <v/>
      </c>
      <c r="F960" s="124" t="str">
        <f>IFERROR(VLOOKUP(C960,'Cadastro de insumo'!E:K,7,0),"")</f>
        <v/>
      </c>
      <c r="G960" s="113"/>
      <c r="H960" s="113"/>
      <c r="I960" s="122">
        <f t="shared" si="48"/>
        <v>0</v>
      </c>
      <c r="J960" s="125">
        <f>IF(C960="",0,IF(E960="Pacote",VLOOKUP(C960,'Cadastro de insumo'!E:K,7,0)*G960,IF(OR(E960="kg",E960="L"),F960/1000*G960,F960*G960)))</f>
        <v>0</v>
      </c>
    </row>
    <row r="961" spans="1:18" outlineLevel="1" x14ac:dyDescent="0.25">
      <c r="B961" s="122" t="str">
        <f>IF(C961="","",F954)</f>
        <v/>
      </c>
      <c r="C961" s="123"/>
      <c r="D961" s="122" t="str">
        <f>IF(C961="","",IFERROR(INDEX('Cadastro de insumo'!A:K,MATCH('Ficha técnica - Prod processado'!C961,'Cadastro de insumo'!E:E,0),2),""))</f>
        <v/>
      </c>
      <c r="E961" s="122" t="str">
        <f>IFERROR(INDEX('Cadastro de insumo'!$A$203:$K$1048576,MATCH('Ficha técnica - Prod processado'!C961,'Cadastro de insumo'!$E$203:$E$1048576,0),9),"")</f>
        <v/>
      </c>
      <c r="F961" s="124" t="str">
        <f>IFERROR(VLOOKUP(C961,'Cadastro de insumo'!E:K,7,0),"")</f>
        <v/>
      </c>
      <c r="G961" s="113"/>
      <c r="H961" s="113"/>
      <c r="I961" s="122">
        <f t="shared" si="48"/>
        <v>0</v>
      </c>
      <c r="J961" s="125">
        <f>IF(C961="",0,IF(E961="Pacote",VLOOKUP(C961,'Cadastro de insumo'!E:K,7,0)*G961,IF(OR(E961="kg",E961="L"),F961/1000*G961,F961*G961)))</f>
        <v>0</v>
      </c>
    </row>
    <row r="962" spans="1:18" outlineLevel="1" x14ac:dyDescent="0.25">
      <c r="B962" s="122" t="str">
        <f>IF(C962="","",F954)</f>
        <v/>
      </c>
      <c r="C962" s="123"/>
      <c r="D962" s="122" t="str">
        <f>IF(C962="","",IFERROR(INDEX('Cadastro de insumo'!A:K,MATCH('Ficha técnica - Prod processado'!C962,'Cadastro de insumo'!E:E,0),2),""))</f>
        <v/>
      </c>
      <c r="E962" s="122" t="str">
        <f>IFERROR(INDEX('Cadastro de insumo'!$A$203:$K$1048576,MATCH('Ficha técnica - Prod processado'!C962,'Cadastro de insumo'!$E$203:$E$1048576,0),9),"")</f>
        <v/>
      </c>
      <c r="F962" s="124" t="str">
        <f>IFERROR(VLOOKUP(C962,'Cadastro de insumo'!E:K,7,0),"")</f>
        <v/>
      </c>
      <c r="G962" s="113"/>
      <c r="H962" s="113"/>
      <c r="I962" s="122">
        <f t="shared" si="48"/>
        <v>0</v>
      </c>
      <c r="J962" s="125">
        <f>IF(C962="",0,IF(E962="Pacote",VLOOKUP(C962,'Cadastro de insumo'!E:K,7,0)*G962,IF(OR(E962="kg",E962="L"),F962/1000*G962,F962*G962)))</f>
        <v>0</v>
      </c>
    </row>
    <row r="963" spans="1:18" outlineLevel="1" x14ac:dyDescent="0.25">
      <c r="B963" s="122" t="str">
        <f>IF(C963="","",F954)</f>
        <v/>
      </c>
      <c r="C963" s="123"/>
      <c r="D963" s="122" t="str">
        <f>IF(C963="","",IFERROR(INDEX('Cadastro de insumo'!A:K,MATCH('Ficha técnica - Prod processado'!C963,'Cadastro de insumo'!E:E,0),2),""))</f>
        <v/>
      </c>
      <c r="E963" s="122" t="str">
        <f>IFERROR(INDEX('Cadastro de insumo'!$A$203:$K$1048576,MATCH('Ficha técnica - Prod processado'!C963,'Cadastro de insumo'!$E$203:$E$1048576,0),9),"")</f>
        <v/>
      </c>
      <c r="F963" s="124" t="str">
        <f>IFERROR(VLOOKUP(C963,'Cadastro de insumo'!E:K,7,0),"")</f>
        <v/>
      </c>
      <c r="G963" s="113"/>
      <c r="H963" s="113"/>
      <c r="I963" s="122">
        <f t="shared" si="48"/>
        <v>0</v>
      </c>
      <c r="J963" s="125">
        <f>IF(C963="",0,IF(E963="Pacote",VLOOKUP(C963,'Cadastro de insumo'!E:K,7,0)*G963,IF(OR(E963="kg",E963="L"),F963/1000*G963,F963*G963)))</f>
        <v>0</v>
      </c>
    </row>
    <row r="964" spans="1:18" outlineLevel="1" x14ac:dyDescent="0.25">
      <c r="B964" s="122" t="str">
        <f>IF(C964="","",F954)</f>
        <v/>
      </c>
      <c r="C964" s="123"/>
      <c r="D964" s="122" t="str">
        <f>IF(C964="","",IFERROR(INDEX('Cadastro de insumo'!A:K,MATCH('Ficha técnica - Prod processado'!C964,'Cadastro de insumo'!E:E,0),2),""))</f>
        <v/>
      </c>
      <c r="E964" s="122" t="str">
        <f>IFERROR(INDEX('Cadastro de insumo'!$A$203:$K$1048576,MATCH('Ficha técnica - Prod processado'!C964,'Cadastro de insumo'!$E$203:$E$1048576,0),9),"")</f>
        <v/>
      </c>
      <c r="F964" s="124" t="str">
        <f>IFERROR(VLOOKUP(C964,'Cadastro de insumo'!E:K,7,0),"")</f>
        <v/>
      </c>
      <c r="G964" s="113"/>
      <c r="H964" s="113"/>
      <c r="I964" s="122">
        <f t="shared" si="48"/>
        <v>0</v>
      </c>
      <c r="J964" s="125">
        <f>IF(C964="",0,IF(E964="Pacote",VLOOKUP(C964,'Cadastro de insumo'!E:K,7,0)*G964,IF(OR(E964="kg",E964="L"),F964/1000*G964,F964*G964)))</f>
        <v>0</v>
      </c>
    </row>
    <row r="965" spans="1:18" outlineLevel="1" x14ac:dyDescent="0.25">
      <c r="B965" s="122" t="str">
        <f>IF(C965="","",F954)</f>
        <v/>
      </c>
      <c r="C965" s="123"/>
      <c r="D965" s="122" t="str">
        <f>IF(C965="","",IFERROR(INDEX('Cadastro de insumo'!A:K,MATCH('Ficha técnica - Prod processado'!C965,'Cadastro de insumo'!E:E,0),2),""))</f>
        <v/>
      </c>
      <c r="E965" s="122" t="str">
        <f>IFERROR(INDEX('Cadastro de insumo'!$A$203:$K$1048576,MATCH('Ficha técnica - Prod processado'!C965,'Cadastro de insumo'!$E$203:$E$1048576,0),9),"")</f>
        <v/>
      </c>
      <c r="F965" s="124" t="str">
        <f>IFERROR(VLOOKUP(C965,'Cadastro de insumo'!E:K,7,0),"")</f>
        <v/>
      </c>
      <c r="G965" s="113"/>
      <c r="H965" s="113"/>
      <c r="I965" s="122">
        <f t="shared" si="48"/>
        <v>0</v>
      </c>
      <c r="J965" s="125">
        <f>IF(C965="",0,IF(E965="Pacote",VLOOKUP(C965,'Cadastro de insumo'!E:K,7,0)*G965,IF(OR(E965="kg",E965="L"),F965/1000*G965,F965*G965)))</f>
        <v>0</v>
      </c>
    </row>
    <row r="966" spans="1:18" outlineLevel="1" x14ac:dyDescent="0.25">
      <c r="B966" s="122" t="str">
        <f>IF(C966="","",F954)</f>
        <v/>
      </c>
      <c r="C966" s="123"/>
      <c r="D966" s="122" t="str">
        <f>IF(C966="","",IFERROR(INDEX('Cadastro de insumo'!A:K,MATCH('Ficha técnica - Prod processado'!C966,'Cadastro de insumo'!E:E,0),2),""))</f>
        <v/>
      </c>
      <c r="E966" s="122" t="str">
        <f>IFERROR(INDEX('Cadastro de insumo'!$A$203:$K$1048576,MATCH('Ficha técnica - Prod processado'!C966,'Cadastro de insumo'!$E$203:$E$1048576,0),9),"")</f>
        <v/>
      </c>
      <c r="F966" s="124" t="str">
        <f>IFERROR(VLOOKUP(C966,'Cadastro de insumo'!E:K,7,0),"")</f>
        <v/>
      </c>
      <c r="G966" s="113"/>
      <c r="H966" s="113"/>
      <c r="I966" s="122">
        <f t="shared" si="48"/>
        <v>0</v>
      </c>
      <c r="J966" s="125">
        <f>IF(C966="",0,IF(E966="Pacote",VLOOKUP(C966,'Cadastro de insumo'!E:K,7,0)*G966,IF(OR(E966="kg",E966="L"),F966/1000*G966,F966*G966)))</f>
        <v>0</v>
      </c>
    </row>
    <row r="967" spans="1:18" outlineLevel="1" x14ac:dyDescent="0.25">
      <c r="B967" s="122" t="str">
        <f>IF(C967="","",F954)</f>
        <v/>
      </c>
      <c r="C967" s="123"/>
      <c r="D967" s="122" t="str">
        <f>IF(C967="","",IFERROR(INDEX('Cadastro de insumo'!A:K,MATCH('Ficha técnica - Prod processado'!C967,'Cadastro de insumo'!E:E,0),2),""))</f>
        <v/>
      </c>
      <c r="E967" s="122" t="str">
        <f>IFERROR(INDEX('Cadastro de insumo'!$A$203:$K$1048576,MATCH('Ficha técnica - Prod processado'!C967,'Cadastro de insumo'!$E$203:$E$1048576,0),9),"")</f>
        <v/>
      </c>
      <c r="F967" s="124" t="str">
        <f>IFERROR(VLOOKUP(C967,'Cadastro de insumo'!E:K,7,0),"")</f>
        <v/>
      </c>
      <c r="G967" s="113"/>
      <c r="H967" s="113"/>
      <c r="I967" s="122">
        <f t="shared" si="48"/>
        <v>0</v>
      </c>
      <c r="J967" s="125">
        <f>IF(C967="",0,IF(E967="Pacote",VLOOKUP(C967,'Cadastro de insumo'!E:K,7,0)*G967,IF(OR(E967="kg",E967="L"),F967/1000*G967,F967*G967)))</f>
        <v>0</v>
      </c>
    </row>
    <row r="968" spans="1:18" outlineLevel="1" x14ac:dyDescent="0.25">
      <c r="B968" s="122" t="str">
        <f>IF(C968="","",F954)</f>
        <v/>
      </c>
      <c r="C968" s="123"/>
      <c r="D968" s="122" t="str">
        <f>IF(C968="","",IFERROR(INDEX('Cadastro de insumo'!A:K,MATCH('Ficha técnica - Prod processado'!C968,'Cadastro de insumo'!E:E,0),2),""))</f>
        <v/>
      </c>
      <c r="E968" s="122" t="str">
        <f>IFERROR(INDEX('Cadastro de insumo'!$A$203:$K$1048576,MATCH('Ficha técnica - Prod processado'!C968,'Cadastro de insumo'!$E$203:$E$1048576,0),9),"")</f>
        <v/>
      </c>
      <c r="F968" s="124" t="str">
        <f>IFERROR(VLOOKUP(C968,'Cadastro de insumo'!E:K,7,0),"")</f>
        <v/>
      </c>
      <c r="G968" s="113"/>
      <c r="H968" s="113"/>
      <c r="I968" s="122">
        <f t="shared" si="48"/>
        <v>0</v>
      </c>
      <c r="J968" s="125">
        <f>IF(C968="",0,IF(E968="Pacote",VLOOKUP(C968,'Cadastro de insumo'!E:K,7,0)*G968,IF(OR(E968="kg",E968="L"),F968/1000*G968,F968*G968)))</f>
        <v>0</v>
      </c>
    </row>
    <row r="969" spans="1:18" outlineLevel="1" x14ac:dyDescent="0.25">
      <c r="B969" s="122" t="str">
        <f>IF(C969="","",F954)</f>
        <v/>
      </c>
      <c r="C969" s="123"/>
      <c r="D969" s="122" t="str">
        <f>IF(C969="","",IFERROR(INDEX('Cadastro de insumo'!A:K,MATCH('Ficha técnica - Prod processado'!C969,'Cadastro de insumo'!E:E,0),2),""))</f>
        <v/>
      </c>
      <c r="E969" s="122" t="str">
        <f>IFERROR(INDEX('Cadastro de insumo'!$A$203:$K$1048576,MATCH('Ficha técnica - Prod processado'!C969,'Cadastro de insumo'!$E$203:$E$1048576,0),9),"")</f>
        <v/>
      </c>
      <c r="F969" s="124" t="str">
        <f>IFERROR(VLOOKUP(C969,'Cadastro de insumo'!E:K,7,0),"")</f>
        <v/>
      </c>
      <c r="G969" s="113"/>
      <c r="H969" s="113"/>
      <c r="I969" s="122">
        <f t="shared" si="48"/>
        <v>0</v>
      </c>
      <c r="J969" s="125">
        <f>IF(C969="",0,IF(E969="Pacote",VLOOKUP(C969,'Cadastro de insumo'!E:K,7,0)*G969,IF(OR(E969="kg",E969="L"),F969/1000*G969,F969*G969)))</f>
        <v>0</v>
      </c>
    </row>
    <row r="970" spans="1:18" outlineLevel="1" x14ac:dyDescent="0.25">
      <c r="B970" s="122" t="str">
        <f>IF(C970="","",F954)</f>
        <v/>
      </c>
      <c r="C970" s="123"/>
      <c r="D970" s="122" t="str">
        <f>IF(C970="","",IFERROR(INDEX('Cadastro de insumo'!A:K,MATCH('Ficha técnica - Prod processado'!C970,'Cadastro de insumo'!E:E,0),2),""))</f>
        <v/>
      </c>
      <c r="E970" s="122" t="str">
        <f>IFERROR(INDEX('Cadastro de insumo'!$A$203:$K$1048576,MATCH('Ficha técnica - Prod processado'!C970,'Cadastro de insumo'!$E$203:$E$1048576,0),9),"")</f>
        <v/>
      </c>
      <c r="F970" s="124" t="str">
        <f>IFERROR(VLOOKUP(C970,'Cadastro de insumo'!E:K,7,0),"")</f>
        <v/>
      </c>
      <c r="G970" s="113"/>
      <c r="H970" s="113"/>
      <c r="I970" s="122">
        <f t="shared" si="48"/>
        <v>0</v>
      </c>
      <c r="J970" s="125">
        <f>IF(C970="",0,IF(E970="Pacote",VLOOKUP(C970,'Cadastro de insumo'!E:K,7,0)*G970,IF(OR(E970="kg",E970="L"),F970/1000*G970,F970*G970)))</f>
        <v>0</v>
      </c>
    </row>
    <row r="971" spans="1:18" outlineLevel="1" x14ac:dyDescent="0.25">
      <c r="B971" s="122" t="str">
        <f>IF(C971="","",F954)</f>
        <v/>
      </c>
      <c r="C971" s="123"/>
      <c r="D971" s="122" t="str">
        <f>IF(C971="","",IFERROR(INDEX('Cadastro de insumo'!A:K,MATCH('Ficha técnica - Prod processado'!C971,'Cadastro de insumo'!E:E,0),2),""))</f>
        <v/>
      </c>
      <c r="E971" s="122" t="str">
        <f>IFERROR(INDEX('Cadastro de insumo'!$A$203:$K$1048576,MATCH('Ficha técnica - Prod processado'!C971,'Cadastro de insumo'!$E$203:$E$1048576,0),9),"")</f>
        <v/>
      </c>
      <c r="F971" s="124" t="str">
        <f>IFERROR(VLOOKUP(C971,'Cadastro de insumo'!E:K,7,0),"")</f>
        <v/>
      </c>
      <c r="G971" s="113"/>
      <c r="H971" s="113"/>
      <c r="I971" s="122">
        <f>IF(OR(G971="",H971=""),0,G971/H971)</f>
        <v>0</v>
      </c>
      <c r="J971" s="125">
        <f>IF(C971="",0,IF(E971="Pacote",VLOOKUP(C971,'Cadastro de insumo'!E:K,7,0)*G971,IF(OR(E971="kg",E971="L"),F971/1000*G971,F971*G971)))</f>
        <v>0</v>
      </c>
    </row>
    <row r="972" spans="1:18" x14ac:dyDescent="0.25">
      <c r="A972" s="33" t="str">
        <f>"Detalhes: "&amp;F954</f>
        <v xml:space="preserve">Detalhes: </v>
      </c>
      <c r="C972" s="126"/>
    </row>
    <row r="974" spans="1:18" ht="31.5" x14ac:dyDescent="0.25">
      <c r="E974" s="30" t="s">
        <v>21</v>
      </c>
      <c r="F974" s="76" t="s">
        <v>0</v>
      </c>
      <c r="G974" s="76" t="s">
        <v>19</v>
      </c>
      <c r="H974" s="77" t="s">
        <v>20</v>
      </c>
      <c r="I974" s="31" t="s">
        <v>22</v>
      </c>
      <c r="J974" s="31" t="s">
        <v>61</v>
      </c>
      <c r="M974" s="126"/>
    </row>
    <row r="975" spans="1:18" x14ac:dyDescent="0.25">
      <c r="E975" s="112">
        <f>E954+1</f>
        <v>47</v>
      </c>
      <c r="F975" s="113"/>
      <c r="G975" s="113"/>
      <c r="H975" s="114"/>
      <c r="I975" s="115">
        <f>SUM(J978:J992)</f>
        <v>0</v>
      </c>
      <c r="J975" s="116" t="str">
        <f>IF(H975="","",I975/H975)</f>
        <v/>
      </c>
      <c r="M975" s="126"/>
      <c r="R975" s="141"/>
    </row>
    <row r="976" spans="1:18" x14ac:dyDescent="0.25">
      <c r="B976" s="117"/>
      <c r="C976" s="118"/>
      <c r="D976" s="110"/>
      <c r="F976" s="118"/>
      <c r="G976" s="118"/>
      <c r="H976" s="119"/>
      <c r="I976" s="120"/>
      <c r="J976" s="121"/>
      <c r="M976" s="126"/>
      <c r="R976" s="141"/>
    </row>
    <row r="977" spans="2:13" ht="47.25" outlineLevel="1" x14ac:dyDescent="0.25">
      <c r="B977" s="31" t="s">
        <v>0</v>
      </c>
      <c r="C977" s="76" t="s">
        <v>13</v>
      </c>
      <c r="D977" s="31" t="s">
        <v>60</v>
      </c>
      <c r="E977" s="31" t="s">
        <v>14</v>
      </c>
      <c r="F977" s="77" t="s">
        <v>17</v>
      </c>
      <c r="G977" s="77" t="s">
        <v>56</v>
      </c>
      <c r="H977" s="77" t="s">
        <v>38</v>
      </c>
      <c r="I977" s="31" t="s">
        <v>16</v>
      </c>
      <c r="J977" s="30" t="s">
        <v>15</v>
      </c>
      <c r="M977" s="142"/>
    </row>
    <row r="978" spans="2:13" outlineLevel="1" x14ac:dyDescent="0.25">
      <c r="B978" s="122" t="str">
        <f>IF(C978="","",F975)</f>
        <v/>
      </c>
      <c r="C978" s="123"/>
      <c r="D978" s="122" t="str">
        <f>IF(C978="","",IFERROR(INDEX('Cadastro de insumo'!A:K,MATCH('Ficha técnica - Prod processado'!C978,'Cadastro de insumo'!E:E,0),2),""))</f>
        <v/>
      </c>
      <c r="E978" s="122" t="str">
        <f>IFERROR(INDEX('Cadastro de insumo'!$A$203:$K$1048576,MATCH('Ficha técnica - Prod processado'!C978,'Cadastro de insumo'!$E$203:$E$1048576,0),9),"")</f>
        <v/>
      </c>
      <c r="F978" s="124" t="str">
        <f>IFERROR(VLOOKUP(C978,'Cadastro de insumo'!E:K,7,0),"")</f>
        <v/>
      </c>
      <c r="G978" s="113"/>
      <c r="H978" s="113"/>
      <c r="I978" s="122">
        <f t="shared" ref="I978:I991" si="49">IF(OR(G978="",H978=""),0,G978/H978)</f>
        <v>0</v>
      </c>
      <c r="J978" s="125">
        <f>IF(C978="",0,IF(E978="Pacote",VLOOKUP(C978,'Cadastro de insumo'!E:K,7,0)*G978,IF(OR(E978="kg",E978="L"),F978/1000*G978,F978*G978)))</f>
        <v>0</v>
      </c>
    </row>
    <row r="979" spans="2:13" outlineLevel="1" x14ac:dyDescent="0.25">
      <c r="B979" s="122" t="str">
        <f>IF(C979="","",F975)</f>
        <v/>
      </c>
      <c r="C979" s="123"/>
      <c r="D979" s="122" t="str">
        <f>IF(C979="","",IFERROR(INDEX('Cadastro de insumo'!A:K,MATCH('Ficha técnica - Prod processado'!C979,'Cadastro de insumo'!E:E,0),2),""))</f>
        <v/>
      </c>
      <c r="E979" s="122" t="str">
        <f>IFERROR(INDEX('Cadastro de insumo'!$A$203:$K$1048576,MATCH('Ficha técnica - Prod processado'!C979,'Cadastro de insumo'!$E$203:$E$1048576,0),9),"")</f>
        <v/>
      </c>
      <c r="F979" s="124" t="str">
        <f>IFERROR(VLOOKUP(C979,'Cadastro de insumo'!E:K,7,0),"")</f>
        <v/>
      </c>
      <c r="G979" s="113"/>
      <c r="H979" s="113"/>
      <c r="I979" s="122">
        <f t="shared" si="49"/>
        <v>0</v>
      </c>
      <c r="J979" s="125">
        <f>IF(C979="",0,IF(E979="Pacote",VLOOKUP(C979,'Cadastro de insumo'!E:K,7,0)*G979,IF(OR(E979="kg",E979="L"),F979/1000*G979,F979*G979)))</f>
        <v>0</v>
      </c>
    </row>
    <row r="980" spans="2:13" outlineLevel="1" x14ac:dyDescent="0.25">
      <c r="B980" s="122" t="str">
        <f>IF(C980="","",F975)</f>
        <v/>
      </c>
      <c r="C980" s="123"/>
      <c r="D980" s="122" t="str">
        <f>IF(C980="","",IFERROR(INDEX('Cadastro de insumo'!A:K,MATCH('Ficha técnica - Prod processado'!C980,'Cadastro de insumo'!E:E,0),2),""))</f>
        <v/>
      </c>
      <c r="E980" s="122" t="str">
        <f>IFERROR(INDEX('Cadastro de insumo'!$A$203:$K$1048576,MATCH('Ficha técnica - Prod processado'!C980,'Cadastro de insumo'!$E$203:$E$1048576,0),9),"")</f>
        <v/>
      </c>
      <c r="F980" s="124" t="str">
        <f>IFERROR(VLOOKUP(C980,'Cadastro de insumo'!E:K,7,0),"")</f>
        <v/>
      </c>
      <c r="G980" s="113"/>
      <c r="H980" s="113"/>
      <c r="I980" s="122">
        <f t="shared" si="49"/>
        <v>0</v>
      </c>
      <c r="J980" s="125">
        <f>IF(C980="",0,IF(E980="Pacote",VLOOKUP(C980,'Cadastro de insumo'!E:K,7,0)*G980,IF(OR(E980="kg",E980="L"),F980/1000*G980,F980*G980)))</f>
        <v>0</v>
      </c>
    </row>
    <row r="981" spans="2:13" outlineLevel="1" x14ac:dyDescent="0.25">
      <c r="B981" s="122" t="str">
        <f>IF(C981="","",F975)</f>
        <v/>
      </c>
      <c r="C981" s="123"/>
      <c r="D981" s="122" t="str">
        <f>IF(C981="","",IFERROR(INDEX('Cadastro de insumo'!A:K,MATCH('Ficha técnica - Prod processado'!C981,'Cadastro de insumo'!E:E,0),2),""))</f>
        <v/>
      </c>
      <c r="E981" s="122" t="str">
        <f>IFERROR(INDEX('Cadastro de insumo'!$A$203:$K$1048576,MATCH('Ficha técnica - Prod processado'!C981,'Cadastro de insumo'!$E$203:$E$1048576,0),9),"")</f>
        <v/>
      </c>
      <c r="F981" s="124" t="str">
        <f>IFERROR(VLOOKUP(C981,'Cadastro de insumo'!E:K,7,0),"")</f>
        <v/>
      </c>
      <c r="G981" s="113"/>
      <c r="H981" s="113"/>
      <c r="I981" s="122">
        <f t="shared" si="49"/>
        <v>0</v>
      </c>
      <c r="J981" s="125">
        <f>IF(C981="",0,IF(E981="Pacote",VLOOKUP(C981,'Cadastro de insumo'!E:K,7,0)*G981,IF(OR(E981="kg",E981="L"),F981/1000*G981,F981*G981)))</f>
        <v>0</v>
      </c>
    </row>
    <row r="982" spans="2:13" outlineLevel="1" x14ac:dyDescent="0.25">
      <c r="B982" s="122" t="str">
        <f>IF(C982="","",F975)</f>
        <v/>
      </c>
      <c r="C982" s="123"/>
      <c r="D982" s="122" t="str">
        <f>IF(C982="","",IFERROR(INDEX('Cadastro de insumo'!A:K,MATCH('Ficha técnica - Prod processado'!C982,'Cadastro de insumo'!E:E,0),2),""))</f>
        <v/>
      </c>
      <c r="E982" s="122" t="str">
        <f>IFERROR(INDEX('Cadastro de insumo'!$A$203:$K$1048576,MATCH('Ficha técnica - Prod processado'!C982,'Cadastro de insumo'!$E$203:$E$1048576,0),9),"")</f>
        <v/>
      </c>
      <c r="F982" s="124" t="str">
        <f>IFERROR(VLOOKUP(C982,'Cadastro de insumo'!E:K,7,0),"")</f>
        <v/>
      </c>
      <c r="G982" s="113"/>
      <c r="H982" s="113"/>
      <c r="I982" s="122">
        <f t="shared" si="49"/>
        <v>0</v>
      </c>
      <c r="J982" s="125">
        <f>IF(C982="",0,IF(E982="Pacote",VLOOKUP(C982,'Cadastro de insumo'!E:K,7,0)*G982,IF(OR(E982="kg",E982="L"),F982/1000*G982,F982*G982)))</f>
        <v>0</v>
      </c>
    </row>
    <row r="983" spans="2:13" outlineLevel="1" x14ac:dyDescent="0.25">
      <c r="B983" s="122" t="str">
        <f>IF(C983="","",F975)</f>
        <v/>
      </c>
      <c r="C983" s="123"/>
      <c r="D983" s="122" t="str">
        <f>IF(C983="","",IFERROR(INDEX('Cadastro de insumo'!A:K,MATCH('Ficha técnica - Prod processado'!C983,'Cadastro de insumo'!E:E,0),2),""))</f>
        <v/>
      </c>
      <c r="E983" s="122" t="str">
        <f>IFERROR(INDEX('Cadastro de insumo'!$A$203:$K$1048576,MATCH('Ficha técnica - Prod processado'!C983,'Cadastro de insumo'!$E$203:$E$1048576,0),9),"")</f>
        <v/>
      </c>
      <c r="F983" s="124" t="str">
        <f>IFERROR(VLOOKUP(C983,'Cadastro de insumo'!E:K,7,0),"")</f>
        <v/>
      </c>
      <c r="G983" s="113"/>
      <c r="H983" s="113"/>
      <c r="I983" s="122">
        <f t="shared" si="49"/>
        <v>0</v>
      </c>
      <c r="J983" s="125">
        <f>IF(C983="",0,IF(E983="Pacote",VLOOKUP(C983,'Cadastro de insumo'!E:K,7,0)*G983,IF(OR(E983="kg",E983="L"),F983/1000*G983,F983*G983)))</f>
        <v>0</v>
      </c>
    </row>
    <row r="984" spans="2:13" outlineLevel="1" x14ac:dyDescent="0.25">
      <c r="B984" s="122" t="str">
        <f>IF(C984="","",F975)</f>
        <v/>
      </c>
      <c r="C984" s="123"/>
      <c r="D984" s="122" t="str">
        <f>IF(C984="","",IFERROR(INDEX('Cadastro de insumo'!A:K,MATCH('Ficha técnica - Prod processado'!C984,'Cadastro de insumo'!E:E,0),2),""))</f>
        <v/>
      </c>
      <c r="E984" s="122" t="str">
        <f>IFERROR(INDEX('Cadastro de insumo'!$A$203:$K$1048576,MATCH('Ficha técnica - Prod processado'!C984,'Cadastro de insumo'!$E$203:$E$1048576,0),9),"")</f>
        <v/>
      </c>
      <c r="F984" s="124" t="str">
        <f>IFERROR(VLOOKUP(C984,'Cadastro de insumo'!E:K,7,0),"")</f>
        <v/>
      </c>
      <c r="G984" s="113"/>
      <c r="H984" s="113"/>
      <c r="I984" s="122">
        <f t="shared" si="49"/>
        <v>0</v>
      </c>
      <c r="J984" s="125">
        <f>IF(C984="",0,IF(E984="Pacote",VLOOKUP(C984,'Cadastro de insumo'!E:K,7,0)*G984,IF(OR(E984="kg",E984="L"),F984/1000*G984,F984*G984)))</f>
        <v>0</v>
      </c>
    </row>
    <row r="985" spans="2:13" outlineLevel="1" x14ac:dyDescent="0.25">
      <c r="B985" s="122" t="str">
        <f>IF(C985="","",F975)</f>
        <v/>
      </c>
      <c r="C985" s="123"/>
      <c r="D985" s="122" t="str">
        <f>IF(C985="","",IFERROR(INDEX('Cadastro de insumo'!A:K,MATCH('Ficha técnica - Prod processado'!C985,'Cadastro de insumo'!E:E,0),2),""))</f>
        <v/>
      </c>
      <c r="E985" s="122" t="str">
        <f>IFERROR(INDEX('Cadastro de insumo'!$A$203:$K$1048576,MATCH('Ficha técnica - Prod processado'!C985,'Cadastro de insumo'!$E$203:$E$1048576,0),9),"")</f>
        <v/>
      </c>
      <c r="F985" s="124" t="str">
        <f>IFERROR(VLOOKUP(C985,'Cadastro de insumo'!E:K,7,0),"")</f>
        <v/>
      </c>
      <c r="G985" s="113"/>
      <c r="H985" s="113"/>
      <c r="I985" s="122">
        <f t="shared" si="49"/>
        <v>0</v>
      </c>
      <c r="J985" s="125">
        <f>IF(C985="",0,IF(E985="Pacote",VLOOKUP(C985,'Cadastro de insumo'!E:K,7,0)*G985,IF(OR(E985="kg",E985="L"),F985/1000*G985,F985*G985)))</f>
        <v>0</v>
      </c>
    </row>
    <row r="986" spans="2:13" outlineLevel="1" x14ac:dyDescent="0.25">
      <c r="B986" s="122" t="str">
        <f>IF(C986="","",F975)</f>
        <v/>
      </c>
      <c r="C986" s="123"/>
      <c r="D986" s="122" t="str">
        <f>IF(C986="","",IFERROR(INDEX('Cadastro de insumo'!A:K,MATCH('Ficha técnica - Prod processado'!C986,'Cadastro de insumo'!E:E,0),2),""))</f>
        <v/>
      </c>
      <c r="E986" s="122" t="str">
        <f>IFERROR(INDEX('Cadastro de insumo'!$A$203:$K$1048576,MATCH('Ficha técnica - Prod processado'!C986,'Cadastro de insumo'!$E$203:$E$1048576,0),9),"")</f>
        <v/>
      </c>
      <c r="F986" s="124" t="str">
        <f>IFERROR(VLOOKUP(C986,'Cadastro de insumo'!E:K,7,0),"")</f>
        <v/>
      </c>
      <c r="G986" s="113"/>
      <c r="H986" s="113"/>
      <c r="I986" s="122">
        <f t="shared" si="49"/>
        <v>0</v>
      </c>
      <c r="J986" s="125">
        <f>IF(C986="",0,IF(E986="Pacote",VLOOKUP(C986,'Cadastro de insumo'!E:K,7,0)*G986,IF(OR(E986="kg",E986="L"),F986/1000*G986,F986*G986)))</f>
        <v>0</v>
      </c>
    </row>
    <row r="987" spans="2:13" outlineLevel="1" x14ac:dyDescent="0.25">
      <c r="B987" s="122" t="str">
        <f>IF(C987="","",F975)</f>
        <v/>
      </c>
      <c r="C987" s="123"/>
      <c r="D987" s="122" t="str">
        <f>IF(C987="","",IFERROR(INDEX('Cadastro de insumo'!A:K,MATCH('Ficha técnica - Prod processado'!C987,'Cadastro de insumo'!E:E,0),2),""))</f>
        <v/>
      </c>
      <c r="E987" s="122" t="str">
        <f>IFERROR(INDEX('Cadastro de insumo'!$A$203:$K$1048576,MATCH('Ficha técnica - Prod processado'!C987,'Cadastro de insumo'!$E$203:$E$1048576,0),9),"")</f>
        <v/>
      </c>
      <c r="F987" s="124" t="str">
        <f>IFERROR(VLOOKUP(C987,'Cadastro de insumo'!E:K,7,0),"")</f>
        <v/>
      </c>
      <c r="G987" s="113"/>
      <c r="H987" s="113"/>
      <c r="I987" s="122">
        <f t="shared" si="49"/>
        <v>0</v>
      </c>
      <c r="J987" s="125">
        <f>IF(C987="",0,IF(E987="Pacote",VLOOKUP(C987,'Cadastro de insumo'!E:K,7,0)*G987,IF(OR(E987="kg",E987="L"),F987/1000*G987,F987*G987)))</f>
        <v>0</v>
      </c>
    </row>
    <row r="988" spans="2:13" outlineLevel="1" x14ac:dyDescent="0.25">
      <c r="B988" s="122" t="str">
        <f>IF(C988="","",F975)</f>
        <v/>
      </c>
      <c r="C988" s="123"/>
      <c r="D988" s="122" t="str">
        <f>IF(C988="","",IFERROR(INDEX('Cadastro de insumo'!A:K,MATCH('Ficha técnica - Prod processado'!C988,'Cadastro de insumo'!E:E,0),2),""))</f>
        <v/>
      </c>
      <c r="E988" s="122" t="str">
        <f>IFERROR(INDEX('Cadastro de insumo'!$A$203:$K$1048576,MATCH('Ficha técnica - Prod processado'!C988,'Cadastro de insumo'!$E$203:$E$1048576,0),9),"")</f>
        <v/>
      </c>
      <c r="F988" s="124" t="str">
        <f>IFERROR(VLOOKUP(C988,'Cadastro de insumo'!E:K,7,0),"")</f>
        <v/>
      </c>
      <c r="G988" s="113"/>
      <c r="H988" s="113"/>
      <c r="I988" s="122">
        <f t="shared" si="49"/>
        <v>0</v>
      </c>
      <c r="J988" s="125">
        <f>IF(C988="",0,IF(E988="Pacote",VLOOKUP(C988,'Cadastro de insumo'!E:K,7,0)*G988,IF(OR(E988="kg",E988="L"),F988/1000*G988,F988*G988)))</f>
        <v>0</v>
      </c>
    </row>
    <row r="989" spans="2:13" outlineLevel="1" x14ac:dyDescent="0.25">
      <c r="B989" s="122" t="str">
        <f>IF(C989="","",F975)</f>
        <v/>
      </c>
      <c r="C989" s="123"/>
      <c r="D989" s="122" t="str">
        <f>IF(C989="","",IFERROR(INDEX('Cadastro de insumo'!A:K,MATCH('Ficha técnica - Prod processado'!C989,'Cadastro de insumo'!E:E,0),2),""))</f>
        <v/>
      </c>
      <c r="E989" s="122" t="str">
        <f>IFERROR(INDEX('Cadastro de insumo'!$A$203:$K$1048576,MATCH('Ficha técnica - Prod processado'!C989,'Cadastro de insumo'!$E$203:$E$1048576,0),9),"")</f>
        <v/>
      </c>
      <c r="F989" s="124" t="str">
        <f>IFERROR(VLOOKUP(C989,'Cadastro de insumo'!E:K,7,0),"")</f>
        <v/>
      </c>
      <c r="G989" s="113"/>
      <c r="H989" s="113"/>
      <c r="I989" s="122">
        <f t="shared" si="49"/>
        <v>0</v>
      </c>
      <c r="J989" s="125">
        <f>IF(C989="",0,IF(E989="Pacote",VLOOKUP(C989,'Cadastro de insumo'!E:K,7,0)*G989,IF(OR(E989="kg",E989="L"),F989/1000*G989,F989*G989)))</f>
        <v>0</v>
      </c>
    </row>
    <row r="990" spans="2:13" outlineLevel="1" x14ac:dyDescent="0.25">
      <c r="B990" s="122" t="str">
        <f>IF(C990="","",F975)</f>
        <v/>
      </c>
      <c r="C990" s="123"/>
      <c r="D990" s="122" t="str">
        <f>IF(C990="","",IFERROR(INDEX('Cadastro de insumo'!A:K,MATCH('Ficha técnica - Prod processado'!C990,'Cadastro de insumo'!E:E,0),2),""))</f>
        <v/>
      </c>
      <c r="E990" s="122" t="str">
        <f>IFERROR(INDEX('Cadastro de insumo'!$A$203:$K$1048576,MATCH('Ficha técnica - Prod processado'!C990,'Cadastro de insumo'!$E$203:$E$1048576,0),9),"")</f>
        <v/>
      </c>
      <c r="F990" s="124" t="str">
        <f>IFERROR(VLOOKUP(C990,'Cadastro de insumo'!E:K,7,0),"")</f>
        <v/>
      </c>
      <c r="G990" s="113"/>
      <c r="H990" s="113"/>
      <c r="I990" s="122">
        <f t="shared" si="49"/>
        <v>0</v>
      </c>
      <c r="J990" s="125">
        <f>IF(C990="",0,IF(E990="Pacote",VLOOKUP(C990,'Cadastro de insumo'!E:K,7,0)*G990,IF(OR(E990="kg",E990="L"),F990/1000*G990,F990*G990)))</f>
        <v>0</v>
      </c>
    </row>
    <row r="991" spans="2:13" outlineLevel="1" x14ac:dyDescent="0.25">
      <c r="B991" s="122" t="str">
        <f>IF(C991="","",F975)</f>
        <v/>
      </c>
      <c r="C991" s="123"/>
      <c r="D991" s="122" t="str">
        <f>IF(C991="","",IFERROR(INDEX('Cadastro de insumo'!A:K,MATCH('Ficha técnica - Prod processado'!C991,'Cadastro de insumo'!E:E,0),2),""))</f>
        <v/>
      </c>
      <c r="E991" s="122" t="str">
        <f>IFERROR(INDEX('Cadastro de insumo'!$A$203:$K$1048576,MATCH('Ficha técnica - Prod processado'!C991,'Cadastro de insumo'!$E$203:$E$1048576,0),9),"")</f>
        <v/>
      </c>
      <c r="F991" s="124" t="str">
        <f>IFERROR(VLOOKUP(C991,'Cadastro de insumo'!E:K,7,0),"")</f>
        <v/>
      </c>
      <c r="G991" s="113"/>
      <c r="H991" s="113"/>
      <c r="I991" s="122">
        <f t="shared" si="49"/>
        <v>0</v>
      </c>
      <c r="J991" s="125">
        <f>IF(C991="",0,IF(E991="Pacote",VLOOKUP(C991,'Cadastro de insumo'!E:K,7,0)*G991,IF(OR(E991="kg",E991="L"),F991/1000*G991,F991*G991)))</f>
        <v>0</v>
      </c>
    </row>
    <row r="992" spans="2:13" outlineLevel="1" x14ac:dyDescent="0.25">
      <c r="B992" s="122" t="str">
        <f>IF(C992="","",F975)</f>
        <v/>
      </c>
      <c r="C992" s="123"/>
      <c r="D992" s="122" t="str">
        <f>IF(C992="","",IFERROR(INDEX('Cadastro de insumo'!A:K,MATCH('Ficha técnica - Prod processado'!C992,'Cadastro de insumo'!E:E,0),2),""))</f>
        <v/>
      </c>
      <c r="E992" s="122" t="str">
        <f>IFERROR(INDEX('Cadastro de insumo'!$A$203:$K$1048576,MATCH('Ficha técnica - Prod processado'!C992,'Cadastro de insumo'!$E$203:$E$1048576,0),9),"")</f>
        <v/>
      </c>
      <c r="F992" s="124" t="str">
        <f>IFERROR(VLOOKUP(C992,'Cadastro de insumo'!E:K,7,0),"")</f>
        <v/>
      </c>
      <c r="G992" s="113"/>
      <c r="H992" s="113"/>
      <c r="I992" s="122">
        <f>IF(OR(G992="",H992=""),0,G992/H992)</f>
        <v>0</v>
      </c>
      <c r="J992" s="125">
        <f>IF(C992="",0,IF(E992="Pacote",VLOOKUP(C992,'Cadastro de insumo'!E:K,7,0)*G992,IF(OR(E992="kg",E992="L"),F992/1000*G992,F992*G992)))</f>
        <v>0</v>
      </c>
    </row>
    <row r="993" spans="1:18" x14ac:dyDescent="0.25">
      <c r="A993" s="33" t="str">
        <f>"Detalhes: "&amp;F975</f>
        <v xml:space="preserve">Detalhes: </v>
      </c>
      <c r="C993" s="126"/>
    </row>
    <row r="995" spans="1:18" ht="31.5" x14ac:dyDescent="0.25">
      <c r="E995" s="30" t="s">
        <v>21</v>
      </c>
      <c r="F995" s="76" t="s">
        <v>0</v>
      </c>
      <c r="G995" s="76" t="s">
        <v>19</v>
      </c>
      <c r="H995" s="77" t="s">
        <v>20</v>
      </c>
      <c r="I995" s="31" t="s">
        <v>22</v>
      </c>
      <c r="J995" s="31" t="s">
        <v>61</v>
      </c>
      <c r="M995" s="126"/>
    </row>
    <row r="996" spans="1:18" x14ac:dyDescent="0.25">
      <c r="E996" s="112">
        <f>E975+1</f>
        <v>48</v>
      </c>
      <c r="F996" s="113"/>
      <c r="G996" s="113"/>
      <c r="H996" s="114"/>
      <c r="I996" s="115">
        <f>SUM(J999:J1013)</f>
        <v>0</v>
      </c>
      <c r="J996" s="116" t="str">
        <f>IF(H996="","",I996/H996)</f>
        <v/>
      </c>
      <c r="M996" s="126"/>
      <c r="R996" s="141"/>
    </row>
    <row r="997" spans="1:18" x14ac:dyDescent="0.25">
      <c r="B997" s="117"/>
      <c r="C997" s="118"/>
      <c r="D997" s="110"/>
      <c r="F997" s="118"/>
      <c r="G997" s="118"/>
      <c r="H997" s="119"/>
      <c r="I997" s="120"/>
      <c r="J997" s="121"/>
      <c r="M997" s="126"/>
      <c r="R997" s="141"/>
    </row>
    <row r="998" spans="1:18" ht="47.25" outlineLevel="1" x14ac:dyDescent="0.25">
      <c r="B998" s="31" t="s">
        <v>0</v>
      </c>
      <c r="C998" s="76" t="s">
        <v>13</v>
      </c>
      <c r="D998" s="31" t="s">
        <v>60</v>
      </c>
      <c r="E998" s="31" t="s">
        <v>14</v>
      </c>
      <c r="F998" s="77" t="s">
        <v>17</v>
      </c>
      <c r="G998" s="77" t="s">
        <v>56</v>
      </c>
      <c r="H998" s="77" t="s">
        <v>38</v>
      </c>
      <c r="I998" s="31" t="s">
        <v>16</v>
      </c>
      <c r="J998" s="30" t="s">
        <v>15</v>
      </c>
      <c r="M998" s="142"/>
    </row>
    <row r="999" spans="1:18" outlineLevel="1" x14ac:dyDescent="0.25">
      <c r="B999" s="122" t="str">
        <f>IF(C999="","",F996)</f>
        <v/>
      </c>
      <c r="C999" s="123"/>
      <c r="D999" s="122" t="str">
        <f>IF(C999="","",IFERROR(INDEX('Cadastro de insumo'!A:K,MATCH('Ficha técnica - Prod processado'!C999,'Cadastro de insumo'!E:E,0),2),""))</f>
        <v/>
      </c>
      <c r="E999" s="122" t="str">
        <f>IFERROR(INDEX('Cadastro de insumo'!$A$203:$K$1048576,MATCH('Ficha técnica - Prod processado'!C999,'Cadastro de insumo'!$E$203:$E$1048576,0),9),"")</f>
        <v/>
      </c>
      <c r="F999" s="124" t="str">
        <f>IFERROR(VLOOKUP(C999,'Cadastro de insumo'!E:K,7,0),"")</f>
        <v/>
      </c>
      <c r="G999" s="113"/>
      <c r="H999" s="113"/>
      <c r="I999" s="122">
        <f t="shared" ref="I999:I1012" si="50">IF(OR(G999="",H999=""),0,G999/H999)</f>
        <v>0</v>
      </c>
      <c r="J999" s="125">
        <f>IF(C999="",0,IF(E999="Pacote",VLOOKUP(C999,'Cadastro de insumo'!E:K,7,0)*G999,IF(OR(E999="kg",E999="L"),F999/1000*G999,F999*G999)))</f>
        <v>0</v>
      </c>
    </row>
    <row r="1000" spans="1:18" outlineLevel="1" x14ac:dyDescent="0.25">
      <c r="B1000" s="122" t="str">
        <f>IF(C1000="","",F996)</f>
        <v/>
      </c>
      <c r="C1000" s="123"/>
      <c r="D1000" s="122" t="str">
        <f>IF(C1000="","",IFERROR(INDEX('Cadastro de insumo'!A:K,MATCH('Ficha técnica - Prod processado'!C1000,'Cadastro de insumo'!E:E,0),2),""))</f>
        <v/>
      </c>
      <c r="E1000" s="122" t="str">
        <f>IFERROR(INDEX('Cadastro de insumo'!$A$203:$K$1048576,MATCH('Ficha técnica - Prod processado'!C1000,'Cadastro de insumo'!$E$203:$E$1048576,0),9),"")</f>
        <v/>
      </c>
      <c r="F1000" s="124" t="str">
        <f>IFERROR(VLOOKUP(C1000,'Cadastro de insumo'!E:K,7,0),"")</f>
        <v/>
      </c>
      <c r="G1000" s="113"/>
      <c r="H1000" s="113"/>
      <c r="I1000" s="122">
        <f t="shared" si="50"/>
        <v>0</v>
      </c>
      <c r="J1000" s="125">
        <f>IF(C1000="",0,IF(E1000="Pacote",VLOOKUP(C1000,'Cadastro de insumo'!E:K,7,0)*G1000,IF(OR(E1000="kg",E1000="L"),F1000/1000*G1000,F1000*G1000)))</f>
        <v>0</v>
      </c>
    </row>
    <row r="1001" spans="1:18" outlineLevel="1" x14ac:dyDescent="0.25">
      <c r="B1001" s="122" t="str">
        <f>IF(C1001="","",F996)</f>
        <v/>
      </c>
      <c r="C1001" s="123"/>
      <c r="D1001" s="122" t="str">
        <f>IF(C1001="","",IFERROR(INDEX('Cadastro de insumo'!A:K,MATCH('Ficha técnica - Prod processado'!C1001,'Cadastro de insumo'!E:E,0),2),""))</f>
        <v/>
      </c>
      <c r="E1001" s="122" t="str">
        <f>IFERROR(INDEX('Cadastro de insumo'!$A$203:$K$1048576,MATCH('Ficha técnica - Prod processado'!C1001,'Cadastro de insumo'!$E$203:$E$1048576,0),9),"")</f>
        <v/>
      </c>
      <c r="F1001" s="124" t="str">
        <f>IFERROR(VLOOKUP(C1001,'Cadastro de insumo'!E:K,7,0),"")</f>
        <v/>
      </c>
      <c r="G1001" s="113"/>
      <c r="H1001" s="113"/>
      <c r="I1001" s="122">
        <f t="shared" si="50"/>
        <v>0</v>
      </c>
      <c r="J1001" s="125">
        <f>IF(C1001="",0,IF(E1001="Pacote",VLOOKUP(C1001,'Cadastro de insumo'!E:K,7,0)*G1001,IF(OR(E1001="kg",E1001="L"),F1001/1000*G1001,F1001*G1001)))</f>
        <v>0</v>
      </c>
    </row>
    <row r="1002" spans="1:18" outlineLevel="1" x14ac:dyDescent="0.25">
      <c r="B1002" s="122" t="str">
        <f>IF(C1002="","",F996)</f>
        <v/>
      </c>
      <c r="C1002" s="123"/>
      <c r="D1002" s="122" t="str">
        <f>IF(C1002="","",IFERROR(INDEX('Cadastro de insumo'!A:K,MATCH('Ficha técnica - Prod processado'!C1002,'Cadastro de insumo'!E:E,0),2),""))</f>
        <v/>
      </c>
      <c r="E1002" s="122" t="str">
        <f>IFERROR(INDEX('Cadastro de insumo'!$A$203:$K$1048576,MATCH('Ficha técnica - Prod processado'!C1002,'Cadastro de insumo'!$E$203:$E$1048576,0),9),"")</f>
        <v/>
      </c>
      <c r="F1002" s="124" t="str">
        <f>IFERROR(VLOOKUP(C1002,'Cadastro de insumo'!E:K,7,0),"")</f>
        <v/>
      </c>
      <c r="G1002" s="113"/>
      <c r="H1002" s="113"/>
      <c r="I1002" s="122">
        <f t="shared" si="50"/>
        <v>0</v>
      </c>
      <c r="J1002" s="125">
        <f>IF(C1002="",0,IF(E1002="Pacote",VLOOKUP(C1002,'Cadastro de insumo'!E:K,7,0)*G1002,IF(OR(E1002="kg",E1002="L"),F1002/1000*G1002,F1002*G1002)))</f>
        <v>0</v>
      </c>
    </row>
    <row r="1003" spans="1:18" outlineLevel="1" x14ac:dyDescent="0.25">
      <c r="B1003" s="122" t="str">
        <f>IF(C1003="","",F996)</f>
        <v/>
      </c>
      <c r="C1003" s="123"/>
      <c r="D1003" s="122" t="str">
        <f>IF(C1003="","",IFERROR(INDEX('Cadastro de insumo'!A:K,MATCH('Ficha técnica - Prod processado'!C1003,'Cadastro de insumo'!E:E,0),2),""))</f>
        <v/>
      </c>
      <c r="E1003" s="122" t="str">
        <f>IFERROR(INDEX('Cadastro de insumo'!$A$203:$K$1048576,MATCH('Ficha técnica - Prod processado'!C1003,'Cadastro de insumo'!$E$203:$E$1048576,0),9),"")</f>
        <v/>
      </c>
      <c r="F1003" s="124" t="str">
        <f>IFERROR(VLOOKUP(C1003,'Cadastro de insumo'!E:K,7,0),"")</f>
        <v/>
      </c>
      <c r="G1003" s="113"/>
      <c r="H1003" s="113"/>
      <c r="I1003" s="122">
        <f t="shared" si="50"/>
        <v>0</v>
      </c>
      <c r="J1003" s="125">
        <f>IF(C1003="",0,IF(E1003="Pacote",VLOOKUP(C1003,'Cadastro de insumo'!E:K,7,0)*G1003,IF(OR(E1003="kg",E1003="L"),F1003/1000*G1003,F1003*G1003)))</f>
        <v>0</v>
      </c>
    </row>
    <row r="1004" spans="1:18" outlineLevel="1" x14ac:dyDescent="0.25">
      <c r="B1004" s="122" t="str">
        <f>IF(C1004="","",F996)</f>
        <v/>
      </c>
      <c r="C1004" s="123"/>
      <c r="D1004" s="122" t="str">
        <f>IF(C1004="","",IFERROR(INDEX('Cadastro de insumo'!A:K,MATCH('Ficha técnica - Prod processado'!C1004,'Cadastro de insumo'!E:E,0),2),""))</f>
        <v/>
      </c>
      <c r="E1004" s="122" t="str">
        <f>IFERROR(INDEX('Cadastro de insumo'!$A$203:$K$1048576,MATCH('Ficha técnica - Prod processado'!C1004,'Cadastro de insumo'!$E$203:$E$1048576,0),9),"")</f>
        <v/>
      </c>
      <c r="F1004" s="124" t="str">
        <f>IFERROR(VLOOKUP(C1004,'Cadastro de insumo'!E:K,7,0),"")</f>
        <v/>
      </c>
      <c r="G1004" s="113"/>
      <c r="H1004" s="113"/>
      <c r="I1004" s="122">
        <f t="shared" si="50"/>
        <v>0</v>
      </c>
      <c r="J1004" s="125">
        <f>IF(C1004="",0,IF(E1004="Pacote",VLOOKUP(C1004,'Cadastro de insumo'!E:K,7,0)*G1004,IF(OR(E1004="kg",E1004="L"),F1004/1000*G1004,F1004*G1004)))</f>
        <v>0</v>
      </c>
    </row>
    <row r="1005" spans="1:18" outlineLevel="1" x14ac:dyDescent="0.25">
      <c r="B1005" s="122" t="str">
        <f>IF(C1005="","",F996)</f>
        <v/>
      </c>
      <c r="C1005" s="123"/>
      <c r="D1005" s="122" t="str">
        <f>IF(C1005="","",IFERROR(INDEX('Cadastro de insumo'!A:K,MATCH('Ficha técnica - Prod processado'!C1005,'Cadastro de insumo'!E:E,0),2),""))</f>
        <v/>
      </c>
      <c r="E1005" s="122" t="str">
        <f>IFERROR(INDEX('Cadastro de insumo'!$A$203:$K$1048576,MATCH('Ficha técnica - Prod processado'!C1005,'Cadastro de insumo'!$E$203:$E$1048576,0),9),"")</f>
        <v/>
      </c>
      <c r="F1005" s="124" t="str">
        <f>IFERROR(VLOOKUP(C1005,'Cadastro de insumo'!E:K,7,0),"")</f>
        <v/>
      </c>
      <c r="G1005" s="113"/>
      <c r="H1005" s="113"/>
      <c r="I1005" s="122">
        <f t="shared" si="50"/>
        <v>0</v>
      </c>
      <c r="J1005" s="125">
        <f>IF(C1005="",0,IF(E1005="Pacote",VLOOKUP(C1005,'Cadastro de insumo'!E:K,7,0)*G1005,IF(OR(E1005="kg",E1005="L"),F1005/1000*G1005,F1005*G1005)))</f>
        <v>0</v>
      </c>
    </row>
    <row r="1006" spans="1:18" outlineLevel="1" x14ac:dyDescent="0.25">
      <c r="B1006" s="122" t="str">
        <f>IF(C1006="","",F996)</f>
        <v/>
      </c>
      <c r="C1006" s="123"/>
      <c r="D1006" s="122" t="str">
        <f>IF(C1006="","",IFERROR(INDEX('Cadastro de insumo'!A:K,MATCH('Ficha técnica - Prod processado'!C1006,'Cadastro de insumo'!E:E,0),2),""))</f>
        <v/>
      </c>
      <c r="E1006" s="122" t="str">
        <f>IFERROR(INDEX('Cadastro de insumo'!$A$203:$K$1048576,MATCH('Ficha técnica - Prod processado'!C1006,'Cadastro de insumo'!$E$203:$E$1048576,0),9),"")</f>
        <v/>
      </c>
      <c r="F1006" s="124" t="str">
        <f>IFERROR(VLOOKUP(C1006,'Cadastro de insumo'!E:K,7,0),"")</f>
        <v/>
      </c>
      <c r="G1006" s="113"/>
      <c r="H1006" s="113"/>
      <c r="I1006" s="122">
        <f t="shared" si="50"/>
        <v>0</v>
      </c>
      <c r="J1006" s="125">
        <f>IF(C1006="",0,IF(E1006="Pacote",VLOOKUP(C1006,'Cadastro de insumo'!E:K,7,0)*G1006,IF(OR(E1006="kg",E1006="L"),F1006/1000*G1006,F1006*G1006)))</f>
        <v>0</v>
      </c>
    </row>
    <row r="1007" spans="1:18" outlineLevel="1" x14ac:dyDescent="0.25">
      <c r="B1007" s="122" t="str">
        <f>IF(C1007="","",F996)</f>
        <v/>
      </c>
      <c r="C1007" s="123"/>
      <c r="D1007" s="122" t="str">
        <f>IF(C1007="","",IFERROR(INDEX('Cadastro de insumo'!A:K,MATCH('Ficha técnica - Prod processado'!C1007,'Cadastro de insumo'!E:E,0),2),""))</f>
        <v/>
      </c>
      <c r="E1007" s="122" t="str">
        <f>IFERROR(INDEX('Cadastro de insumo'!$A$203:$K$1048576,MATCH('Ficha técnica - Prod processado'!C1007,'Cadastro de insumo'!$E$203:$E$1048576,0),9),"")</f>
        <v/>
      </c>
      <c r="F1007" s="124" t="str">
        <f>IFERROR(VLOOKUP(C1007,'Cadastro de insumo'!E:K,7,0),"")</f>
        <v/>
      </c>
      <c r="G1007" s="113"/>
      <c r="H1007" s="113"/>
      <c r="I1007" s="122">
        <f t="shared" si="50"/>
        <v>0</v>
      </c>
      <c r="J1007" s="125">
        <f>IF(C1007="",0,IF(E1007="Pacote",VLOOKUP(C1007,'Cadastro de insumo'!E:K,7,0)*G1007,IF(OR(E1007="kg",E1007="L"),F1007/1000*G1007,F1007*G1007)))</f>
        <v>0</v>
      </c>
    </row>
    <row r="1008" spans="1:18" outlineLevel="1" x14ac:dyDescent="0.25">
      <c r="B1008" s="122" t="str">
        <f>IF(C1008="","",F996)</f>
        <v/>
      </c>
      <c r="C1008" s="123"/>
      <c r="D1008" s="122" t="str">
        <f>IF(C1008="","",IFERROR(INDEX('Cadastro de insumo'!A:K,MATCH('Ficha técnica - Prod processado'!C1008,'Cadastro de insumo'!E:E,0),2),""))</f>
        <v/>
      </c>
      <c r="E1008" s="122" t="str">
        <f>IFERROR(INDEX('Cadastro de insumo'!$A$203:$K$1048576,MATCH('Ficha técnica - Prod processado'!C1008,'Cadastro de insumo'!$E$203:$E$1048576,0),9),"")</f>
        <v/>
      </c>
      <c r="F1008" s="124" t="str">
        <f>IFERROR(VLOOKUP(C1008,'Cadastro de insumo'!E:K,7,0),"")</f>
        <v/>
      </c>
      <c r="G1008" s="113"/>
      <c r="H1008" s="113"/>
      <c r="I1008" s="122">
        <f t="shared" si="50"/>
        <v>0</v>
      </c>
      <c r="J1008" s="125">
        <f>IF(C1008="",0,IF(E1008="Pacote",VLOOKUP(C1008,'Cadastro de insumo'!E:K,7,0)*G1008,IF(OR(E1008="kg",E1008="L"),F1008/1000*G1008,F1008*G1008)))</f>
        <v>0</v>
      </c>
    </row>
    <row r="1009" spans="1:18" outlineLevel="1" x14ac:dyDescent="0.25">
      <c r="B1009" s="122" t="str">
        <f>IF(C1009="","",F996)</f>
        <v/>
      </c>
      <c r="C1009" s="123"/>
      <c r="D1009" s="122" t="str">
        <f>IF(C1009="","",IFERROR(INDEX('Cadastro de insumo'!A:K,MATCH('Ficha técnica - Prod processado'!C1009,'Cadastro de insumo'!E:E,0),2),""))</f>
        <v/>
      </c>
      <c r="E1009" s="122" t="str">
        <f>IFERROR(INDEX('Cadastro de insumo'!$A$203:$K$1048576,MATCH('Ficha técnica - Prod processado'!C1009,'Cadastro de insumo'!$E$203:$E$1048576,0),9),"")</f>
        <v/>
      </c>
      <c r="F1009" s="124" t="str">
        <f>IFERROR(VLOOKUP(C1009,'Cadastro de insumo'!E:K,7,0),"")</f>
        <v/>
      </c>
      <c r="G1009" s="113"/>
      <c r="H1009" s="113"/>
      <c r="I1009" s="122">
        <f t="shared" si="50"/>
        <v>0</v>
      </c>
      <c r="J1009" s="125">
        <f>IF(C1009="",0,IF(E1009="Pacote",VLOOKUP(C1009,'Cadastro de insumo'!E:K,7,0)*G1009,IF(OR(E1009="kg",E1009="L"),F1009/1000*G1009,F1009*G1009)))</f>
        <v>0</v>
      </c>
    </row>
    <row r="1010" spans="1:18" outlineLevel="1" x14ac:dyDescent="0.25">
      <c r="B1010" s="122" t="str">
        <f>IF(C1010="","",F996)</f>
        <v/>
      </c>
      <c r="C1010" s="123"/>
      <c r="D1010" s="122" t="str">
        <f>IF(C1010="","",IFERROR(INDEX('Cadastro de insumo'!A:K,MATCH('Ficha técnica - Prod processado'!C1010,'Cadastro de insumo'!E:E,0),2),""))</f>
        <v/>
      </c>
      <c r="E1010" s="122" t="str">
        <f>IFERROR(INDEX('Cadastro de insumo'!$A$203:$K$1048576,MATCH('Ficha técnica - Prod processado'!C1010,'Cadastro de insumo'!$E$203:$E$1048576,0),9),"")</f>
        <v/>
      </c>
      <c r="F1010" s="124" t="str">
        <f>IFERROR(VLOOKUP(C1010,'Cadastro de insumo'!E:K,7,0),"")</f>
        <v/>
      </c>
      <c r="G1010" s="113"/>
      <c r="H1010" s="113"/>
      <c r="I1010" s="122">
        <f t="shared" si="50"/>
        <v>0</v>
      </c>
      <c r="J1010" s="125">
        <f>IF(C1010="",0,IF(E1010="Pacote",VLOOKUP(C1010,'Cadastro de insumo'!E:K,7,0)*G1010,IF(OR(E1010="kg",E1010="L"),F1010/1000*G1010,F1010*G1010)))</f>
        <v>0</v>
      </c>
    </row>
    <row r="1011" spans="1:18" outlineLevel="1" x14ac:dyDescent="0.25">
      <c r="B1011" s="122" t="str">
        <f>IF(C1011="","",F996)</f>
        <v/>
      </c>
      <c r="C1011" s="123"/>
      <c r="D1011" s="122" t="str">
        <f>IF(C1011="","",IFERROR(INDEX('Cadastro de insumo'!A:K,MATCH('Ficha técnica - Prod processado'!C1011,'Cadastro de insumo'!E:E,0),2),""))</f>
        <v/>
      </c>
      <c r="E1011" s="122" t="str">
        <f>IFERROR(INDEX('Cadastro de insumo'!$A$203:$K$1048576,MATCH('Ficha técnica - Prod processado'!C1011,'Cadastro de insumo'!$E$203:$E$1048576,0),9),"")</f>
        <v/>
      </c>
      <c r="F1011" s="124" t="str">
        <f>IFERROR(VLOOKUP(C1011,'Cadastro de insumo'!E:K,7,0),"")</f>
        <v/>
      </c>
      <c r="G1011" s="113"/>
      <c r="H1011" s="113"/>
      <c r="I1011" s="122">
        <f t="shared" si="50"/>
        <v>0</v>
      </c>
      <c r="J1011" s="125">
        <f>IF(C1011="",0,IF(E1011="Pacote",VLOOKUP(C1011,'Cadastro de insumo'!E:K,7,0)*G1011,IF(OR(E1011="kg",E1011="L"),F1011/1000*G1011,F1011*G1011)))</f>
        <v>0</v>
      </c>
    </row>
    <row r="1012" spans="1:18" outlineLevel="1" x14ac:dyDescent="0.25">
      <c r="B1012" s="122" t="str">
        <f>IF(C1012="","",F996)</f>
        <v/>
      </c>
      <c r="C1012" s="123"/>
      <c r="D1012" s="122" t="str">
        <f>IF(C1012="","",IFERROR(INDEX('Cadastro de insumo'!A:K,MATCH('Ficha técnica - Prod processado'!C1012,'Cadastro de insumo'!E:E,0),2),""))</f>
        <v/>
      </c>
      <c r="E1012" s="122" t="str">
        <f>IFERROR(INDEX('Cadastro de insumo'!$A$203:$K$1048576,MATCH('Ficha técnica - Prod processado'!C1012,'Cadastro de insumo'!$E$203:$E$1048576,0),9),"")</f>
        <v/>
      </c>
      <c r="F1012" s="124" t="str">
        <f>IFERROR(VLOOKUP(C1012,'Cadastro de insumo'!E:K,7,0),"")</f>
        <v/>
      </c>
      <c r="G1012" s="113"/>
      <c r="H1012" s="113"/>
      <c r="I1012" s="122">
        <f t="shared" si="50"/>
        <v>0</v>
      </c>
      <c r="J1012" s="125">
        <f>IF(C1012="",0,IF(E1012="Pacote",VLOOKUP(C1012,'Cadastro de insumo'!E:K,7,0)*G1012,IF(OR(E1012="kg",E1012="L"),F1012/1000*G1012,F1012*G1012)))</f>
        <v>0</v>
      </c>
    </row>
    <row r="1013" spans="1:18" outlineLevel="1" x14ac:dyDescent="0.25">
      <c r="B1013" s="122" t="str">
        <f>IF(C1013="","",F996)</f>
        <v/>
      </c>
      <c r="C1013" s="123"/>
      <c r="D1013" s="122" t="str">
        <f>IF(C1013="","",IFERROR(INDEX('Cadastro de insumo'!A:K,MATCH('Ficha técnica - Prod processado'!C1013,'Cadastro de insumo'!E:E,0),2),""))</f>
        <v/>
      </c>
      <c r="E1013" s="122" t="str">
        <f>IFERROR(INDEX('Cadastro de insumo'!$A$203:$K$1048576,MATCH('Ficha técnica - Prod processado'!C1013,'Cadastro de insumo'!$E$203:$E$1048576,0),9),"")</f>
        <v/>
      </c>
      <c r="F1013" s="124" t="str">
        <f>IFERROR(VLOOKUP(C1013,'Cadastro de insumo'!E:K,7,0),"")</f>
        <v/>
      </c>
      <c r="G1013" s="113"/>
      <c r="H1013" s="113"/>
      <c r="I1013" s="122">
        <f>IF(OR(G1013="",H1013=""),0,G1013/H1013)</f>
        <v>0</v>
      </c>
      <c r="J1013" s="125">
        <f>IF(C1013="",0,IF(E1013="Pacote",VLOOKUP(C1013,'Cadastro de insumo'!E:K,7,0)*G1013,IF(OR(E1013="kg",E1013="L"),F1013/1000*G1013,F1013*G1013)))</f>
        <v>0</v>
      </c>
    </row>
    <row r="1014" spans="1:18" x14ac:dyDescent="0.25">
      <c r="A1014" s="33" t="str">
        <f>"Detalhes: "&amp;F996</f>
        <v xml:space="preserve">Detalhes: </v>
      </c>
      <c r="C1014" s="126"/>
    </row>
    <row r="1016" spans="1:18" ht="31.5" x14ac:dyDescent="0.25">
      <c r="E1016" s="30" t="s">
        <v>21</v>
      </c>
      <c r="F1016" s="76" t="s">
        <v>0</v>
      </c>
      <c r="G1016" s="76" t="s">
        <v>19</v>
      </c>
      <c r="H1016" s="77" t="s">
        <v>20</v>
      </c>
      <c r="I1016" s="31" t="s">
        <v>22</v>
      </c>
      <c r="J1016" s="31" t="s">
        <v>61</v>
      </c>
      <c r="M1016" s="126"/>
    </row>
    <row r="1017" spans="1:18" x14ac:dyDescent="0.25">
      <c r="E1017" s="112">
        <f>E996+1</f>
        <v>49</v>
      </c>
      <c r="F1017" s="113"/>
      <c r="G1017" s="113"/>
      <c r="H1017" s="114"/>
      <c r="I1017" s="115">
        <f>SUM(J1020:J1034)</f>
        <v>0</v>
      </c>
      <c r="J1017" s="116" t="str">
        <f>IF(H1017="","",I1017/H1017)</f>
        <v/>
      </c>
      <c r="M1017" s="126"/>
      <c r="R1017" s="141"/>
    </row>
    <row r="1018" spans="1:18" x14ac:dyDescent="0.25">
      <c r="B1018" s="117"/>
      <c r="C1018" s="118"/>
      <c r="D1018" s="110"/>
      <c r="F1018" s="118"/>
      <c r="G1018" s="118"/>
      <c r="H1018" s="119"/>
      <c r="I1018" s="120"/>
      <c r="J1018" s="121"/>
      <c r="M1018" s="126"/>
      <c r="R1018" s="141"/>
    </row>
    <row r="1019" spans="1:18" ht="47.25" outlineLevel="1" x14ac:dyDescent="0.25">
      <c r="B1019" s="31" t="s">
        <v>0</v>
      </c>
      <c r="C1019" s="76" t="s">
        <v>13</v>
      </c>
      <c r="D1019" s="31" t="s">
        <v>60</v>
      </c>
      <c r="E1019" s="31" t="s">
        <v>14</v>
      </c>
      <c r="F1019" s="77" t="s">
        <v>17</v>
      </c>
      <c r="G1019" s="77" t="s">
        <v>56</v>
      </c>
      <c r="H1019" s="77" t="s">
        <v>38</v>
      </c>
      <c r="I1019" s="31" t="s">
        <v>16</v>
      </c>
      <c r="J1019" s="30" t="s">
        <v>15</v>
      </c>
      <c r="M1019" s="142"/>
    </row>
    <row r="1020" spans="1:18" outlineLevel="1" x14ac:dyDescent="0.25">
      <c r="B1020" s="122" t="str">
        <f>IF(C1020="","",F1017)</f>
        <v/>
      </c>
      <c r="C1020" s="123"/>
      <c r="D1020" s="122" t="str">
        <f>IF(C1020="","",IFERROR(INDEX('Cadastro de insumo'!A:K,MATCH('Ficha técnica - Prod processado'!C1020,'Cadastro de insumo'!E:E,0),2),""))</f>
        <v/>
      </c>
      <c r="E1020" s="122" t="str">
        <f>IFERROR(INDEX('Cadastro de insumo'!$A$203:$K$1048576,MATCH('Ficha técnica - Prod processado'!C1020,'Cadastro de insumo'!$E$203:$E$1048576,0),9),"")</f>
        <v/>
      </c>
      <c r="F1020" s="124" t="str">
        <f>IFERROR(VLOOKUP(C1020,'Cadastro de insumo'!E:K,7,0),"")</f>
        <v/>
      </c>
      <c r="G1020" s="113"/>
      <c r="H1020" s="113"/>
      <c r="I1020" s="122">
        <f t="shared" ref="I1020:I1033" si="51">IF(OR(G1020="",H1020=""),0,G1020/H1020)</f>
        <v>0</v>
      </c>
      <c r="J1020" s="125">
        <f>IF(C1020="",0,IF(E1020="Pacote",VLOOKUP(C1020,'Cadastro de insumo'!E:K,7,0)*G1020,IF(OR(E1020="kg",E1020="L"),F1020/1000*G1020,F1020*G1020)))</f>
        <v>0</v>
      </c>
    </row>
    <row r="1021" spans="1:18" outlineLevel="1" x14ac:dyDescent="0.25">
      <c r="B1021" s="122" t="str">
        <f>IF(C1021="","",F1017)</f>
        <v/>
      </c>
      <c r="C1021" s="123"/>
      <c r="D1021" s="122" t="str">
        <f>IF(C1021="","",IFERROR(INDEX('Cadastro de insumo'!A:K,MATCH('Ficha técnica - Prod processado'!C1021,'Cadastro de insumo'!E:E,0),2),""))</f>
        <v/>
      </c>
      <c r="E1021" s="122" t="str">
        <f>IFERROR(INDEX('Cadastro de insumo'!$A$203:$K$1048576,MATCH('Ficha técnica - Prod processado'!C1021,'Cadastro de insumo'!$E$203:$E$1048576,0),9),"")</f>
        <v/>
      </c>
      <c r="F1021" s="124" t="str">
        <f>IFERROR(VLOOKUP(C1021,'Cadastro de insumo'!E:K,7,0),"")</f>
        <v/>
      </c>
      <c r="G1021" s="113"/>
      <c r="H1021" s="113"/>
      <c r="I1021" s="122">
        <f t="shared" si="51"/>
        <v>0</v>
      </c>
      <c r="J1021" s="125">
        <f>IF(C1021="",0,IF(E1021="Pacote",VLOOKUP(C1021,'Cadastro de insumo'!E:K,7,0)*G1021,IF(OR(E1021="kg",E1021="L"),F1021/1000*G1021,F1021*G1021)))</f>
        <v>0</v>
      </c>
    </row>
    <row r="1022" spans="1:18" outlineLevel="1" x14ac:dyDescent="0.25">
      <c r="B1022" s="122" t="str">
        <f>IF(C1022="","",F1017)</f>
        <v/>
      </c>
      <c r="C1022" s="123"/>
      <c r="D1022" s="122" t="str">
        <f>IF(C1022="","",IFERROR(INDEX('Cadastro de insumo'!A:K,MATCH('Ficha técnica - Prod processado'!C1022,'Cadastro de insumo'!E:E,0),2),""))</f>
        <v/>
      </c>
      <c r="E1022" s="122" t="str">
        <f>IFERROR(INDEX('Cadastro de insumo'!$A$203:$K$1048576,MATCH('Ficha técnica - Prod processado'!C1022,'Cadastro de insumo'!$E$203:$E$1048576,0),9),"")</f>
        <v/>
      </c>
      <c r="F1022" s="124" t="str">
        <f>IFERROR(VLOOKUP(C1022,'Cadastro de insumo'!E:K,7,0),"")</f>
        <v/>
      </c>
      <c r="G1022" s="113"/>
      <c r="H1022" s="113"/>
      <c r="I1022" s="122">
        <f t="shared" si="51"/>
        <v>0</v>
      </c>
      <c r="J1022" s="125">
        <f>IF(C1022="",0,IF(E1022="Pacote",VLOOKUP(C1022,'Cadastro de insumo'!E:K,7,0)*G1022,IF(OR(E1022="kg",E1022="L"),F1022/1000*G1022,F1022*G1022)))</f>
        <v>0</v>
      </c>
    </row>
    <row r="1023" spans="1:18" outlineLevel="1" x14ac:dyDescent="0.25">
      <c r="B1023" s="122" t="str">
        <f>IF(C1023="","",F1017)</f>
        <v/>
      </c>
      <c r="C1023" s="123"/>
      <c r="D1023" s="122" t="str">
        <f>IF(C1023="","",IFERROR(INDEX('Cadastro de insumo'!A:K,MATCH('Ficha técnica - Prod processado'!C1023,'Cadastro de insumo'!E:E,0),2),""))</f>
        <v/>
      </c>
      <c r="E1023" s="122" t="str">
        <f>IFERROR(INDEX('Cadastro de insumo'!$A$203:$K$1048576,MATCH('Ficha técnica - Prod processado'!C1023,'Cadastro de insumo'!$E$203:$E$1048576,0),9),"")</f>
        <v/>
      </c>
      <c r="F1023" s="124" t="str">
        <f>IFERROR(VLOOKUP(C1023,'Cadastro de insumo'!E:K,7,0),"")</f>
        <v/>
      </c>
      <c r="G1023" s="113"/>
      <c r="H1023" s="113"/>
      <c r="I1023" s="122">
        <f t="shared" si="51"/>
        <v>0</v>
      </c>
      <c r="J1023" s="125">
        <f>IF(C1023="",0,IF(E1023="Pacote",VLOOKUP(C1023,'Cadastro de insumo'!E:K,7,0)*G1023,IF(OR(E1023="kg",E1023="L"),F1023/1000*G1023,F1023*G1023)))</f>
        <v>0</v>
      </c>
    </row>
    <row r="1024" spans="1:18" outlineLevel="1" x14ac:dyDescent="0.25">
      <c r="B1024" s="122" t="str">
        <f>IF(C1024="","",F1017)</f>
        <v/>
      </c>
      <c r="C1024" s="123"/>
      <c r="D1024" s="122" t="str">
        <f>IF(C1024="","",IFERROR(INDEX('Cadastro de insumo'!A:K,MATCH('Ficha técnica - Prod processado'!C1024,'Cadastro de insumo'!E:E,0),2),""))</f>
        <v/>
      </c>
      <c r="E1024" s="122" t="str">
        <f>IFERROR(INDEX('Cadastro de insumo'!$A$203:$K$1048576,MATCH('Ficha técnica - Prod processado'!C1024,'Cadastro de insumo'!$E$203:$E$1048576,0),9),"")</f>
        <v/>
      </c>
      <c r="F1024" s="124" t="str">
        <f>IFERROR(VLOOKUP(C1024,'Cadastro de insumo'!E:K,7,0),"")</f>
        <v/>
      </c>
      <c r="G1024" s="113"/>
      <c r="H1024" s="113"/>
      <c r="I1024" s="122">
        <f t="shared" si="51"/>
        <v>0</v>
      </c>
      <c r="J1024" s="125">
        <f>IF(C1024="",0,IF(E1024="Pacote",VLOOKUP(C1024,'Cadastro de insumo'!E:K,7,0)*G1024,IF(OR(E1024="kg",E1024="L"),F1024/1000*G1024,F1024*G1024)))</f>
        <v>0</v>
      </c>
    </row>
    <row r="1025" spans="1:18" outlineLevel="1" x14ac:dyDescent="0.25">
      <c r="B1025" s="122" t="str">
        <f>IF(C1025="","",F1017)</f>
        <v/>
      </c>
      <c r="C1025" s="123"/>
      <c r="D1025" s="122" t="str">
        <f>IF(C1025="","",IFERROR(INDEX('Cadastro de insumo'!A:K,MATCH('Ficha técnica - Prod processado'!C1025,'Cadastro de insumo'!E:E,0),2),""))</f>
        <v/>
      </c>
      <c r="E1025" s="122" t="str">
        <f>IFERROR(INDEX('Cadastro de insumo'!$A$203:$K$1048576,MATCH('Ficha técnica - Prod processado'!C1025,'Cadastro de insumo'!$E$203:$E$1048576,0),9),"")</f>
        <v/>
      </c>
      <c r="F1025" s="124" t="str">
        <f>IFERROR(VLOOKUP(C1025,'Cadastro de insumo'!E:K,7,0),"")</f>
        <v/>
      </c>
      <c r="G1025" s="113"/>
      <c r="H1025" s="113"/>
      <c r="I1025" s="122">
        <f t="shared" si="51"/>
        <v>0</v>
      </c>
      <c r="J1025" s="125">
        <f>IF(C1025="",0,IF(E1025="Pacote",VLOOKUP(C1025,'Cadastro de insumo'!E:K,7,0)*G1025,IF(OR(E1025="kg",E1025="L"),F1025/1000*G1025,F1025*G1025)))</f>
        <v>0</v>
      </c>
    </row>
    <row r="1026" spans="1:18" outlineLevel="1" x14ac:dyDescent="0.25">
      <c r="B1026" s="122" t="str">
        <f>IF(C1026="","",F1017)</f>
        <v/>
      </c>
      <c r="C1026" s="123"/>
      <c r="D1026" s="122" t="str">
        <f>IF(C1026="","",IFERROR(INDEX('Cadastro de insumo'!A:K,MATCH('Ficha técnica - Prod processado'!C1026,'Cadastro de insumo'!E:E,0),2),""))</f>
        <v/>
      </c>
      <c r="E1026" s="122" t="str">
        <f>IFERROR(INDEX('Cadastro de insumo'!$A$203:$K$1048576,MATCH('Ficha técnica - Prod processado'!C1026,'Cadastro de insumo'!$E$203:$E$1048576,0),9),"")</f>
        <v/>
      </c>
      <c r="F1026" s="124" t="str">
        <f>IFERROR(VLOOKUP(C1026,'Cadastro de insumo'!E:K,7,0),"")</f>
        <v/>
      </c>
      <c r="G1026" s="113"/>
      <c r="H1026" s="113"/>
      <c r="I1026" s="122">
        <f t="shared" si="51"/>
        <v>0</v>
      </c>
      <c r="J1026" s="125">
        <f>IF(C1026="",0,IF(E1026="Pacote",VLOOKUP(C1026,'Cadastro de insumo'!E:K,7,0)*G1026,IF(OR(E1026="kg",E1026="L"),F1026/1000*G1026,F1026*G1026)))</f>
        <v>0</v>
      </c>
    </row>
    <row r="1027" spans="1:18" outlineLevel="1" x14ac:dyDescent="0.25">
      <c r="B1027" s="122" t="str">
        <f>IF(C1027="","",F1017)</f>
        <v/>
      </c>
      <c r="C1027" s="123"/>
      <c r="D1027" s="122" t="str">
        <f>IF(C1027="","",IFERROR(INDEX('Cadastro de insumo'!A:K,MATCH('Ficha técnica - Prod processado'!C1027,'Cadastro de insumo'!E:E,0),2),""))</f>
        <v/>
      </c>
      <c r="E1027" s="122" t="str">
        <f>IFERROR(INDEX('Cadastro de insumo'!$A$203:$K$1048576,MATCH('Ficha técnica - Prod processado'!C1027,'Cadastro de insumo'!$E$203:$E$1048576,0),9),"")</f>
        <v/>
      </c>
      <c r="F1027" s="124" t="str">
        <f>IFERROR(VLOOKUP(C1027,'Cadastro de insumo'!E:K,7,0),"")</f>
        <v/>
      </c>
      <c r="G1027" s="113"/>
      <c r="H1027" s="113"/>
      <c r="I1027" s="122">
        <f t="shared" si="51"/>
        <v>0</v>
      </c>
      <c r="J1027" s="125">
        <f>IF(C1027="",0,IF(E1027="Pacote",VLOOKUP(C1027,'Cadastro de insumo'!E:K,7,0)*G1027,IF(OR(E1027="kg",E1027="L"),F1027/1000*G1027,F1027*G1027)))</f>
        <v>0</v>
      </c>
    </row>
    <row r="1028" spans="1:18" outlineLevel="1" x14ac:dyDescent="0.25">
      <c r="B1028" s="122" t="str">
        <f>IF(C1028="","",F1017)</f>
        <v/>
      </c>
      <c r="C1028" s="123"/>
      <c r="D1028" s="122" t="str">
        <f>IF(C1028="","",IFERROR(INDEX('Cadastro de insumo'!A:K,MATCH('Ficha técnica - Prod processado'!C1028,'Cadastro de insumo'!E:E,0),2),""))</f>
        <v/>
      </c>
      <c r="E1028" s="122" t="str">
        <f>IFERROR(INDEX('Cadastro de insumo'!$A$203:$K$1048576,MATCH('Ficha técnica - Prod processado'!C1028,'Cadastro de insumo'!$E$203:$E$1048576,0),9),"")</f>
        <v/>
      </c>
      <c r="F1028" s="124" t="str">
        <f>IFERROR(VLOOKUP(C1028,'Cadastro de insumo'!E:K,7,0),"")</f>
        <v/>
      </c>
      <c r="G1028" s="113"/>
      <c r="H1028" s="113"/>
      <c r="I1028" s="122">
        <f t="shared" si="51"/>
        <v>0</v>
      </c>
      <c r="J1028" s="125">
        <f>IF(C1028="",0,IF(E1028="Pacote",VLOOKUP(C1028,'Cadastro de insumo'!E:K,7,0)*G1028,IF(OR(E1028="kg",E1028="L"),F1028/1000*G1028,F1028*G1028)))</f>
        <v>0</v>
      </c>
    </row>
    <row r="1029" spans="1:18" outlineLevel="1" x14ac:dyDescent="0.25">
      <c r="B1029" s="122" t="str">
        <f>IF(C1029="","",F1017)</f>
        <v/>
      </c>
      <c r="C1029" s="123"/>
      <c r="D1029" s="122" t="str">
        <f>IF(C1029="","",IFERROR(INDEX('Cadastro de insumo'!A:K,MATCH('Ficha técnica - Prod processado'!C1029,'Cadastro de insumo'!E:E,0),2),""))</f>
        <v/>
      </c>
      <c r="E1029" s="122" t="str">
        <f>IFERROR(INDEX('Cadastro de insumo'!$A$203:$K$1048576,MATCH('Ficha técnica - Prod processado'!C1029,'Cadastro de insumo'!$E$203:$E$1048576,0),9),"")</f>
        <v/>
      </c>
      <c r="F1029" s="124" t="str">
        <f>IFERROR(VLOOKUP(C1029,'Cadastro de insumo'!E:K,7,0),"")</f>
        <v/>
      </c>
      <c r="G1029" s="113"/>
      <c r="H1029" s="113"/>
      <c r="I1029" s="122">
        <f t="shared" si="51"/>
        <v>0</v>
      </c>
      <c r="J1029" s="125">
        <f>IF(C1029="",0,IF(E1029="Pacote",VLOOKUP(C1029,'Cadastro de insumo'!E:K,7,0)*G1029,IF(OR(E1029="kg",E1029="L"),F1029/1000*G1029,F1029*G1029)))</f>
        <v>0</v>
      </c>
    </row>
    <row r="1030" spans="1:18" outlineLevel="1" x14ac:dyDescent="0.25">
      <c r="B1030" s="122" t="str">
        <f>IF(C1030="","",F1017)</f>
        <v/>
      </c>
      <c r="C1030" s="123"/>
      <c r="D1030" s="122" t="str">
        <f>IF(C1030="","",IFERROR(INDEX('Cadastro de insumo'!A:K,MATCH('Ficha técnica - Prod processado'!C1030,'Cadastro de insumo'!E:E,0),2),""))</f>
        <v/>
      </c>
      <c r="E1030" s="122" t="str">
        <f>IFERROR(INDEX('Cadastro de insumo'!$A$203:$K$1048576,MATCH('Ficha técnica - Prod processado'!C1030,'Cadastro de insumo'!$E$203:$E$1048576,0),9),"")</f>
        <v/>
      </c>
      <c r="F1030" s="124" t="str">
        <f>IFERROR(VLOOKUP(C1030,'Cadastro de insumo'!E:K,7,0),"")</f>
        <v/>
      </c>
      <c r="G1030" s="113"/>
      <c r="H1030" s="113"/>
      <c r="I1030" s="122">
        <f t="shared" si="51"/>
        <v>0</v>
      </c>
      <c r="J1030" s="125">
        <f>IF(C1030="",0,IF(E1030="Pacote",VLOOKUP(C1030,'Cadastro de insumo'!E:K,7,0)*G1030,IF(OR(E1030="kg",E1030="L"),F1030/1000*G1030,F1030*G1030)))</f>
        <v>0</v>
      </c>
    </row>
    <row r="1031" spans="1:18" outlineLevel="1" x14ac:dyDescent="0.25">
      <c r="B1031" s="122" t="str">
        <f>IF(C1031="","",F1017)</f>
        <v/>
      </c>
      <c r="C1031" s="123"/>
      <c r="D1031" s="122" t="str">
        <f>IF(C1031="","",IFERROR(INDEX('Cadastro de insumo'!A:K,MATCH('Ficha técnica - Prod processado'!C1031,'Cadastro de insumo'!E:E,0),2),""))</f>
        <v/>
      </c>
      <c r="E1031" s="122" t="str">
        <f>IFERROR(INDEX('Cadastro de insumo'!$A$203:$K$1048576,MATCH('Ficha técnica - Prod processado'!C1031,'Cadastro de insumo'!$E$203:$E$1048576,0),9),"")</f>
        <v/>
      </c>
      <c r="F1031" s="124" t="str">
        <f>IFERROR(VLOOKUP(C1031,'Cadastro de insumo'!E:K,7,0),"")</f>
        <v/>
      </c>
      <c r="G1031" s="113"/>
      <c r="H1031" s="113"/>
      <c r="I1031" s="122">
        <f t="shared" si="51"/>
        <v>0</v>
      </c>
      <c r="J1031" s="125">
        <f>IF(C1031="",0,IF(E1031="Pacote",VLOOKUP(C1031,'Cadastro de insumo'!E:K,7,0)*G1031,IF(OR(E1031="kg",E1031="L"),F1031/1000*G1031,F1031*G1031)))</f>
        <v>0</v>
      </c>
    </row>
    <row r="1032" spans="1:18" outlineLevel="1" x14ac:dyDescent="0.25">
      <c r="B1032" s="122" t="str">
        <f>IF(C1032="","",F1017)</f>
        <v/>
      </c>
      <c r="C1032" s="123"/>
      <c r="D1032" s="122" t="str">
        <f>IF(C1032="","",IFERROR(INDEX('Cadastro de insumo'!A:K,MATCH('Ficha técnica - Prod processado'!C1032,'Cadastro de insumo'!E:E,0),2),""))</f>
        <v/>
      </c>
      <c r="E1032" s="122" t="str">
        <f>IFERROR(INDEX('Cadastro de insumo'!$A$203:$K$1048576,MATCH('Ficha técnica - Prod processado'!C1032,'Cadastro de insumo'!$E$203:$E$1048576,0),9),"")</f>
        <v/>
      </c>
      <c r="F1032" s="124" t="str">
        <f>IFERROR(VLOOKUP(C1032,'Cadastro de insumo'!E:K,7,0),"")</f>
        <v/>
      </c>
      <c r="G1032" s="113"/>
      <c r="H1032" s="113"/>
      <c r="I1032" s="122">
        <f t="shared" si="51"/>
        <v>0</v>
      </c>
      <c r="J1032" s="125">
        <f>IF(C1032="",0,IF(E1032="Pacote",VLOOKUP(C1032,'Cadastro de insumo'!E:K,7,0)*G1032,IF(OR(E1032="kg",E1032="L"),F1032/1000*G1032,F1032*G1032)))</f>
        <v>0</v>
      </c>
    </row>
    <row r="1033" spans="1:18" outlineLevel="1" x14ac:dyDescent="0.25">
      <c r="B1033" s="122" t="str">
        <f>IF(C1033="","",F1017)</f>
        <v/>
      </c>
      <c r="C1033" s="123"/>
      <c r="D1033" s="122" t="str">
        <f>IF(C1033="","",IFERROR(INDEX('Cadastro de insumo'!A:K,MATCH('Ficha técnica - Prod processado'!C1033,'Cadastro de insumo'!E:E,0),2),""))</f>
        <v/>
      </c>
      <c r="E1033" s="122" t="str">
        <f>IFERROR(INDEX('Cadastro de insumo'!$A$203:$K$1048576,MATCH('Ficha técnica - Prod processado'!C1033,'Cadastro de insumo'!$E$203:$E$1048576,0),9),"")</f>
        <v/>
      </c>
      <c r="F1033" s="124" t="str">
        <f>IFERROR(VLOOKUP(C1033,'Cadastro de insumo'!E:K,7,0),"")</f>
        <v/>
      </c>
      <c r="G1033" s="113"/>
      <c r="H1033" s="113"/>
      <c r="I1033" s="122">
        <f t="shared" si="51"/>
        <v>0</v>
      </c>
      <c r="J1033" s="125">
        <f>IF(C1033="",0,IF(E1033="Pacote",VLOOKUP(C1033,'Cadastro de insumo'!E:K,7,0)*G1033,IF(OR(E1033="kg",E1033="L"),F1033/1000*G1033,F1033*G1033)))</f>
        <v>0</v>
      </c>
    </row>
    <row r="1034" spans="1:18" outlineLevel="1" x14ac:dyDescent="0.25">
      <c r="B1034" s="122" t="str">
        <f>IF(C1034="","",F1017)</f>
        <v/>
      </c>
      <c r="C1034" s="123"/>
      <c r="D1034" s="122" t="str">
        <f>IF(C1034="","",IFERROR(INDEX('Cadastro de insumo'!A:K,MATCH('Ficha técnica - Prod processado'!C1034,'Cadastro de insumo'!E:E,0),2),""))</f>
        <v/>
      </c>
      <c r="E1034" s="122" t="str">
        <f>IFERROR(INDEX('Cadastro de insumo'!$A$203:$K$1048576,MATCH('Ficha técnica - Prod processado'!C1034,'Cadastro de insumo'!$E$203:$E$1048576,0),9),"")</f>
        <v/>
      </c>
      <c r="F1034" s="124" t="str">
        <f>IFERROR(VLOOKUP(C1034,'Cadastro de insumo'!E:K,7,0),"")</f>
        <v/>
      </c>
      <c r="G1034" s="113"/>
      <c r="H1034" s="113"/>
      <c r="I1034" s="122">
        <f>IF(OR(G1034="",H1034=""),0,G1034/H1034)</f>
        <v>0</v>
      </c>
      <c r="J1034" s="125">
        <f>IF(C1034="",0,IF(E1034="Pacote",VLOOKUP(C1034,'Cadastro de insumo'!E:K,7,0)*G1034,IF(OR(E1034="kg",E1034="L"),F1034/1000*G1034,F1034*G1034)))</f>
        <v>0</v>
      </c>
    </row>
    <row r="1035" spans="1:18" x14ac:dyDescent="0.25">
      <c r="A1035" s="33" t="str">
        <f>"Detalhes: "&amp;F1017</f>
        <v xml:space="preserve">Detalhes: </v>
      </c>
      <c r="C1035" s="126"/>
    </row>
    <row r="1037" spans="1:18" ht="31.5" x14ac:dyDescent="0.25">
      <c r="E1037" s="30" t="s">
        <v>21</v>
      </c>
      <c r="F1037" s="76" t="s">
        <v>0</v>
      </c>
      <c r="G1037" s="76" t="s">
        <v>19</v>
      </c>
      <c r="H1037" s="77" t="s">
        <v>20</v>
      </c>
      <c r="I1037" s="31" t="s">
        <v>22</v>
      </c>
      <c r="J1037" s="31" t="s">
        <v>61</v>
      </c>
      <c r="M1037" s="126"/>
    </row>
    <row r="1038" spans="1:18" x14ac:dyDescent="0.25">
      <c r="E1038" s="112">
        <f>E1017+1</f>
        <v>50</v>
      </c>
      <c r="F1038" s="113"/>
      <c r="G1038" s="113"/>
      <c r="H1038" s="114"/>
      <c r="I1038" s="115">
        <f>SUM(J1041:J1055)</f>
        <v>0</v>
      </c>
      <c r="J1038" s="116" t="str">
        <f>IF(H1038="","",I1038/H1038)</f>
        <v/>
      </c>
      <c r="M1038" s="126"/>
      <c r="R1038" s="141"/>
    </row>
    <row r="1039" spans="1:18" x14ac:dyDescent="0.25">
      <c r="B1039" s="117"/>
      <c r="C1039" s="118"/>
      <c r="D1039" s="110"/>
      <c r="F1039" s="118"/>
      <c r="G1039" s="118"/>
      <c r="H1039" s="119"/>
      <c r="I1039" s="120"/>
      <c r="J1039" s="121"/>
      <c r="M1039" s="126"/>
      <c r="R1039" s="141"/>
    </row>
    <row r="1040" spans="1:18" ht="47.25" outlineLevel="1" x14ac:dyDescent="0.25">
      <c r="B1040" s="31" t="s">
        <v>0</v>
      </c>
      <c r="C1040" s="76" t="s">
        <v>13</v>
      </c>
      <c r="D1040" s="31" t="s">
        <v>60</v>
      </c>
      <c r="E1040" s="31" t="s">
        <v>14</v>
      </c>
      <c r="F1040" s="77" t="s">
        <v>17</v>
      </c>
      <c r="G1040" s="77" t="s">
        <v>56</v>
      </c>
      <c r="H1040" s="77" t="s">
        <v>38</v>
      </c>
      <c r="I1040" s="31" t="s">
        <v>16</v>
      </c>
      <c r="J1040" s="30" t="s">
        <v>15</v>
      </c>
      <c r="M1040" s="142"/>
    </row>
    <row r="1041" spans="1:10" outlineLevel="1" x14ac:dyDescent="0.25">
      <c r="B1041" s="122" t="str">
        <f>IF(C1041="","",F1038)</f>
        <v/>
      </c>
      <c r="C1041" s="123"/>
      <c r="D1041" s="122" t="str">
        <f>IF(C1041="","",IFERROR(INDEX('Cadastro de insumo'!A:K,MATCH('Ficha técnica - Prod processado'!C1041,'Cadastro de insumo'!E:E,0),2),""))</f>
        <v/>
      </c>
      <c r="E1041" s="122" t="str">
        <f>IFERROR(INDEX('Cadastro de insumo'!$A$203:$K$1048576,MATCH('Ficha técnica - Prod processado'!C1041,'Cadastro de insumo'!$E$203:$E$1048576,0),9),"")</f>
        <v/>
      </c>
      <c r="F1041" s="124" t="str">
        <f>IFERROR(VLOOKUP(C1041,'Cadastro de insumo'!E:K,7,0),"")</f>
        <v/>
      </c>
      <c r="G1041" s="113"/>
      <c r="H1041" s="113"/>
      <c r="I1041" s="122">
        <f t="shared" ref="I1041:I1054" si="52">IF(OR(G1041="",H1041=""),0,G1041/H1041)</f>
        <v>0</v>
      </c>
      <c r="J1041" s="125">
        <f>IF(C1041="",0,IF(E1041="Pacote",VLOOKUP(C1041,'Cadastro de insumo'!E:K,7,0)*G1041,IF(OR(E1041="kg",E1041="L"),F1041/1000*G1041,F1041*G1041)))</f>
        <v>0</v>
      </c>
    </row>
    <row r="1042" spans="1:10" outlineLevel="1" x14ac:dyDescent="0.25">
      <c r="B1042" s="122" t="str">
        <f>IF(C1042="","",F1038)</f>
        <v/>
      </c>
      <c r="C1042" s="123"/>
      <c r="D1042" s="122" t="str">
        <f>IF(C1042="","",IFERROR(INDEX('Cadastro de insumo'!A:K,MATCH('Ficha técnica - Prod processado'!C1042,'Cadastro de insumo'!E:E,0),2),""))</f>
        <v/>
      </c>
      <c r="E1042" s="122" t="str">
        <f>IFERROR(INDEX('Cadastro de insumo'!$A$203:$K$1048576,MATCH('Ficha técnica - Prod processado'!C1042,'Cadastro de insumo'!$E$203:$E$1048576,0),9),"")</f>
        <v/>
      </c>
      <c r="F1042" s="124" t="str">
        <f>IFERROR(VLOOKUP(C1042,'Cadastro de insumo'!E:K,7,0),"")</f>
        <v/>
      </c>
      <c r="G1042" s="113"/>
      <c r="H1042" s="113"/>
      <c r="I1042" s="122">
        <f t="shared" si="52"/>
        <v>0</v>
      </c>
      <c r="J1042" s="125">
        <f>IF(C1042="",0,IF(E1042="Pacote",VLOOKUP(C1042,'Cadastro de insumo'!E:K,7,0)*G1042,IF(OR(E1042="kg",E1042="L"),F1042/1000*G1042,F1042*G1042)))</f>
        <v>0</v>
      </c>
    </row>
    <row r="1043" spans="1:10" outlineLevel="1" x14ac:dyDescent="0.25">
      <c r="B1043" s="122" t="str">
        <f>IF(C1043="","",F1038)</f>
        <v/>
      </c>
      <c r="C1043" s="123"/>
      <c r="D1043" s="122" t="str">
        <f>IF(C1043="","",IFERROR(INDEX('Cadastro de insumo'!A:K,MATCH('Ficha técnica - Prod processado'!C1043,'Cadastro de insumo'!E:E,0),2),""))</f>
        <v/>
      </c>
      <c r="E1043" s="122" t="str">
        <f>IFERROR(INDEX('Cadastro de insumo'!$A$203:$K$1048576,MATCH('Ficha técnica - Prod processado'!C1043,'Cadastro de insumo'!$E$203:$E$1048576,0),9),"")</f>
        <v/>
      </c>
      <c r="F1043" s="124" t="str">
        <f>IFERROR(VLOOKUP(C1043,'Cadastro de insumo'!E:K,7,0),"")</f>
        <v/>
      </c>
      <c r="G1043" s="113"/>
      <c r="H1043" s="113"/>
      <c r="I1043" s="122">
        <f t="shared" si="52"/>
        <v>0</v>
      </c>
      <c r="J1043" s="125">
        <f>IF(C1043="",0,IF(E1043="Pacote",VLOOKUP(C1043,'Cadastro de insumo'!E:K,7,0)*G1043,IF(OR(E1043="kg",E1043="L"),F1043/1000*G1043,F1043*G1043)))</f>
        <v>0</v>
      </c>
    </row>
    <row r="1044" spans="1:10" outlineLevel="1" x14ac:dyDescent="0.25">
      <c r="B1044" s="122" t="str">
        <f>IF(C1044="","",F1038)</f>
        <v/>
      </c>
      <c r="C1044" s="123"/>
      <c r="D1044" s="122" t="str">
        <f>IF(C1044="","",IFERROR(INDEX('Cadastro de insumo'!A:K,MATCH('Ficha técnica - Prod processado'!C1044,'Cadastro de insumo'!E:E,0),2),""))</f>
        <v/>
      </c>
      <c r="E1044" s="122" t="str">
        <f>IFERROR(INDEX('Cadastro de insumo'!$A$203:$K$1048576,MATCH('Ficha técnica - Prod processado'!C1044,'Cadastro de insumo'!$E$203:$E$1048576,0),9),"")</f>
        <v/>
      </c>
      <c r="F1044" s="124" t="str">
        <f>IFERROR(VLOOKUP(C1044,'Cadastro de insumo'!E:K,7,0),"")</f>
        <v/>
      </c>
      <c r="G1044" s="113"/>
      <c r="H1044" s="113"/>
      <c r="I1044" s="122">
        <f t="shared" si="52"/>
        <v>0</v>
      </c>
      <c r="J1044" s="125">
        <f>IF(C1044="",0,IF(E1044="Pacote",VLOOKUP(C1044,'Cadastro de insumo'!E:K,7,0)*G1044,IF(OR(E1044="kg",E1044="L"),F1044/1000*G1044,F1044*G1044)))</f>
        <v>0</v>
      </c>
    </row>
    <row r="1045" spans="1:10" outlineLevel="1" x14ac:dyDescent="0.25">
      <c r="B1045" s="122" t="str">
        <f>IF(C1045="","",F1038)</f>
        <v/>
      </c>
      <c r="C1045" s="123"/>
      <c r="D1045" s="122" t="str">
        <f>IF(C1045="","",IFERROR(INDEX('Cadastro de insumo'!A:K,MATCH('Ficha técnica - Prod processado'!C1045,'Cadastro de insumo'!E:E,0),2),""))</f>
        <v/>
      </c>
      <c r="E1045" s="122" t="str">
        <f>IFERROR(INDEX('Cadastro de insumo'!$A$203:$K$1048576,MATCH('Ficha técnica - Prod processado'!C1045,'Cadastro de insumo'!$E$203:$E$1048576,0),9),"")</f>
        <v/>
      </c>
      <c r="F1045" s="124" t="str">
        <f>IFERROR(VLOOKUP(C1045,'Cadastro de insumo'!E:K,7,0),"")</f>
        <v/>
      </c>
      <c r="G1045" s="113"/>
      <c r="H1045" s="113"/>
      <c r="I1045" s="122">
        <f t="shared" si="52"/>
        <v>0</v>
      </c>
      <c r="J1045" s="125">
        <f>IF(C1045="",0,IF(E1045="Pacote",VLOOKUP(C1045,'Cadastro de insumo'!E:K,7,0)*G1045,IF(OR(E1045="kg",E1045="L"),F1045/1000*G1045,F1045*G1045)))</f>
        <v>0</v>
      </c>
    </row>
    <row r="1046" spans="1:10" outlineLevel="1" x14ac:dyDescent="0.25">
      <c r="B1046" s="122" t="str">
        <f>IF(C1046="","",F1038)</f>
        <v/>
      </c>
      <c r="C1046" s="123"/>
      <c r="D1046" s="122" t="str">
        <f>IF(C1046="","",IFERROR(INDEX('Cadastro de insumo'!A:K,MATCH('Ficha técnica - Prod processado'!C1046,'Cadastro de insumo'!E:E,0),2),""))</f>
        <v/>
      </c>
      <c r="E1046" s="122" t="str">
        <f>IFERROR(INDEX('Cadastro de insumo'!$A$203:$K$1048576,MATCH('Ficha técnica - Prod processado'!C1046,'Cadastro de insumo'!$E$203:$E$1048576,0),9),"")</f>
        <v/>
      </c>
      <c r="F1046" s="124" t="str">
        <f>IFERROR(VLOOKUP(C1046,'Cadastro de insumo'!E:K,7,0),"")</f>
        <v/>
      </c>
      <c r="G1046" s="113"/>
      <c r="H1046" s="113"/>
      <c r="I1046" s="122">
        <f t="shared" si="52"/>
        <v>0</v>
      </c>
      <c r="J1046" s="125">
        <f>IF(C1046="",0,IF(E1046="Pacote",VLOOKUP(C1046,'Cadastro de insumo'!E:K,7,0)*G1046,IF(OR(E1046="kg",E1046="L"),F1046/1000*G1046,F1046*G1046)))</f>
        <v>0</v>
      </c>
    </row>
    <row r="1047" spans="1:10" outlineLevel="1" x14ac:dyDescent="0.25">
      <c r="B1047" s="122" t="str">
        <f>IF(C1047="","",F1038)</f>
        <v/>
      </c>
      <c r="C1047" s="123"/>
      <c r="D1047" s="122" t="str">
        <f>IF(C1047="","",IFERROR(INDEX('Cadastro de insumo'!A:K,MATCH('Ficha técnica - Prod processado'!C1047,'Cadastro de insumo'!E:E,0),2),""))</f>
        <v/>
      </c>
      <c r="E1047" s="122" t="str">
        <f>IFERROR(INDEX('Cadastro de insumo'!$A$203:$K$1048576,MATCH('Ficha técnica - Prod processado'!C1047,'Cadastro de insumo'!$E$203:$E$1048576,0),9),"")</f>
        <v/>
      </c>
      <c r="F1047" s="124" t="str">
        <f>IFERROR(VLOOKUP(C1047,'Cadastro de insumo'!E:K,7,0),"")</f>
        <v/>
      </c>
      <c r="G1047" s="113"/>
      <c r="H1047" s="113"/>
      <c r="I1047" s="122">
        <f t="shared" si="52"/>
        <v>0</v>
      </c>
      <c r="J1047" s="125">
        <f>IF(C1047="",0,IF(E1047="Pacote",VLOOKUP(C1047,'Cadastro de insumo'!E:K,7,0)*G1047,IF(OR(E1047="kg",E1047="L"),F1047/1000*G1047,F1047*G1047)))</f>
        <v>0</v>
      </c>
    </row>
    <row r="1048" spans="1:10" outlineLevel="1" x14ac:dyDescent="0.25">
      <c r="B1048" s="122" t="str">
        <f>IF(C1048="","",F1038)</f>
        <v/>
      </c>
      <c r="C1048" s="123"/>
      <c r="D1048" s="122" t="str">
        <f>IF(C1048="","",IFERROR(INDEX('Cadastro de insumo'!A:K,MATCH('Ficha técnica - Prod processado'!C1048,'Cadastro de insumo'!E:E,0),2),""))</f>
        <v/>
      </c>
      <c r="E1048" s="122" t="str">
        <f>IFERROR(INDEX('Cadastro de insumo'!$A$203:$K$1048576,MATCH('Ficha técnica - Prod processado'!C1048,'Cadastro de insumo'!$E$203:$E$1048576,0),9),"")</f>
        <v/>
      </c>
      <c r="F1048" s="124" t="str">
        <f>IFERROR(VLOOKUP(C1048,'Cadastro de insumo'!E:K,7,0),"")</f>
        <v/>
      </c>
      <c r="G1048" s="113"/>
      <c r="H1048" s="113"/>
      <c r="I1048" s="122">
        <f t="shared" si="52"/>
        <v>0</v>
      </c>
      <c r="J1048" s="125">
        <f>IF(C1048="",0,IF(E1048="Pacote",VLOOKUP(C1048,'Cadastro de insumo'!E:K,7,0)*G1048,IF(OR(E1048="kg",E1048="L"),F1048/1000*G1048,F1048*G1048)))</f>
        <v>0</v>
      </c>
    </row>
    <row r="1049" spans="1:10" outlineLevel="1" x14ac:dyDescent="0.25">
      <c r="B1049" s="122" t="str">
        <f>IF(C1049="","",F1038)</f>
        <v/>
      </c>
      <c r="C1049" s="123"/>
      <c r="D1049" s="122" t="str">
        <f>IF(C1049="","",IFERROR(INDEX('Cadastro de insumo'!A:K,MATCH('Ficha técnica - Prod processado'!C1049,'Cadastro de insumo'!E:E,0),2),""))</f>
        <v/>
      </c>
      <c r="E1049" s="122" t="str">
        <f>IFERROR(INDEX('Cadastro de insumo'!$A$203:$K$1048576,MATCH('Ficha técnica - Prod processado'!C1049,'Cadastro de insumo'!$E$203:$E$1048576,0),9),"")</f>
        <v/>
      </c>
      <c r="F1049" s="124" t="str">
        <f>IFERROR(VLOOKUP(C1049,'Cadastro de insumo'!E:K,7,0),"")</f>
        <v/>
      </c>
      <c r="G1049" s="113"/>
      <c r="H1049" s="113"/>
      <c r="I1049" s="122">
        <f t="shared" si="52"/>
        <v>0</v>
      </c>
      <c r="J1049" s="125">
        <f>IF(C1049="",0,IF(E1049="Pacote",VLOOKUP(C1049,'Cadastro de insumo'!E:K,7,0)*G1049,IF(OR(E1049="kg",E1049="L"),F1049/1000*G1049,F1049*G1049)))</f>
        <v>0</v>
      </c>
    </row>
    <row r="1050" spans="1:10" outlineLevel="1" x14ac:dyDescent="0.25">
      <c r="B1050" s="122" t="str">
        <f>IF(C1050="","",F1038)</f>
        <v/>
      </c>
      <c r="C1050" s="123"/>
      <c r="D1050" s="122" t="str">
        <f>IF(C1050="","",IFERROR(INDEX('Cadastro de insumo'!A:K,MATCH('Ficha técnica - Prod processado'!C1050,'Cadastro de insumo'!E:E,0),2),""))</f>
        <v/>
      </c>
      <c r="E1050" s="122" t="str">
        <f>IFERROR(INDEX('Cadastro de insumo'!$A$203:$K$1048576,MATCH('Ficha técnica - Prod processado'!C1050,'Cadastro de insumo'!$E$203:$E$1048576,0),9),"")</f>
        <v/>
      </c>
      <c r="F1050" s="124" t="str">
        <f>IFERROR(VLOOKUP(C1050,'Cadastro de insumo'!E:K,7,0),"")</f>
        <v/>
      </c>
      <c r="G1050" s="113"/>
      <c r="H1050" s="113"/>
      <c r="I1050" s="122">
        <f t="shared" si="52"/>
        <v>0</v>
      </c>
      <c r="J1050" s="125">
        <f>IF(C1050="",0,IF(E1050="Pacote",VLOOKUP(C1050,'Cadastro de insumo'!E:K,7,0)*G1050,IF(OR(E1050="kg",E1050="L"),F1050/1000*G1050,F1050*G1050)))</f>
        <v>0</v>
      </c>
    </row>
    <row r="1051" spans="1:10" outlineLevel="1" x14ac:dyDescent="0.25">
      <c r="B1051" s="122" t="str">
        <f>IF(C1051="","",F1038)</f>
        <v/>
      </c>
      <c r="C1051" s="123"/>
      <c r="D1051" s="122" t="str">
        <f>IF(C1051="","",IFERROR(INDEX('Cadastro de insumo'!A:K,MATCH('Ficha técnica - Prod processado'!C1051,'Cadastro de insumo'!E:E,0),2),""))</f>
        <v/>
      </c>
      <c r="E1051" s="122" t="str">
        <f>IFERROR(INDEX('Cadastro de insumo'!$A$203:$K$1048576,MATCH('Ficha técnica - Prod processado'!C1051,'Cadastro de insumo'!$E$203:$E$1048576,0),9),"")</f>
        <v/>
      </c>
      <c r="F1051" s="124" t="str">
        <f>IFERROR(VLOOKUP(C1051,'Cadastro de insumo'!E:K,7,0),"")</f>
        <v/>
      </c>
      <c r="G1051" s="113"/>
      <c r="H1051" s="113"/>
      <c r="I1051" s="122">
        <f t="shared" si="52"/>
        <v>0</v>
      </c>
      <c r="J1051" s="125">
        <f>IF(C1051="",0,IF(E1051="Pacote",VLOOKUP(C1051,'Cadastro de insumo'!E:K,7,0)*G1051,IF(OR(E1051="kg",E1051="L"),F1051/1000*G1051,F1051*G1051)))</f>
        <v>0</v>
      </c>
    </row>
    <row r="1052" spans="1:10" outlineLevel="1" x14ac:dyDescent="0.25">
      <c r="B1052" s="122" t="str">
        <f>IF(C1052="","",F1038)</f>
        <v/>
      </c>
      <c r="C1052" s="123"/>
      <c r="D1052" s="122" t="str">
        <f>IF(C1052="","",IFERROR(INDEX('Cadastro de insumo'!A:K,MATCH('Ficha técnica - Prod processado'!C1052,'Cadastro de insumo'!E:E,0),2),""))</f>
        <v/>
      </c>
      <c r="E1052" s="122" t="str">
        <f>IFERROR(INDEX('Cadastro de insumo'!$A$203:$K$1048576,MATCH('Ficha técnica - Prod processado'!C1052,'Cadastro de insumo'!$E$203:$E$1048576,0),9),"")</f>
        <v/>
      </c>
      <c r="F1052" s="124" t="str">
        <f>IFERROR(VLOOKUP(C1052,'Cadastro de insumo'!E:K,7,0),"")</f>
        <v/>
      </c>
      <c r="G1052" s="113"/>
      <c r="H1052" s="113"/>
      <c r="I1052" s="122">
        <f t="shared" si="52"/>
        <v>0</v>
      </c>
      <c r="J1052" s="125">
        <f>IF(C1052="",0,IF(E1052="Pacote",VLOOKUP(C1052,'Cadastro de insumo'!E:K,7,0)*G1052,IF(OR(E1052="kg",E1052="L"),F1052/1000*G1052,F1052*G1052)))</f>
        <v>0</v>
      </c>
    </row>
    <row r="1053" spans="1:10" outlineLevel="1" x14ac:dyDescent="0.25">
      <c r="B1053" s="122" t="str">
        <f>IF(C1053="","",F1038)</f>
        <v/>
      </c>
      <c r="C1053" s="123"/>
      <c r="D1053" s="122" t="str">
        <f>IF(C1053="","",IFERROR(INDEX('Cadastro de insumo'!A:K,MATCH('Ficha técnica - Prod processado'!C1053,'Cadastro de insumo'!E:E,0),2),""))</f>
        <v/>
      </c>
      <c r="E1053" s="122" t="str">
        <f>IFERROR(INDEX('Cadastro de insumo'!$A$203:$K$1048576,MATCH('Ficha técnica - Prod processado'!C1053,'Cadastro de insumo'!$E$203:$E$1048576,0),9),"")</f>
        <v/>
      </c>
      <c r="F1053" s="124" t="str">
        <f>IFERROR(VLOOKUP(C1053,'Cadastro de insumo'!E:K,7,0),"")</f>
        <v/>
      </c>
      <c r="G1053" s="113"/>
      <c r="H1053" s="113"/>
      <c r="I1053" s="122">
        <f t="shared" si="52"/>
        <v>0</v>
      </c>
      <c r="J1053" s="125">
        <f>IF(C1053="",0,IF(E1053="Pacote",VLOOKUP(C1053,'Cadastro de insumo'!E:K,7,0)*G1053,IF(OR(E1053="kg",E1053="L"),F1053/1000*G1053,F1053*G1053)))</f>
        <v>0</v>
      </c>
    </row>
    <row r="1054" spans="1:10" outlineLevel="1" x14ac:dyDescent="0.25">
      <c r="B1054" s="122" t="str">
        <f>IF(C1054="","",F1038)</f>
        <v/>
      </c>
      <c r="C1054" s="123"/>
      <c r="D1054" s="122" t="str">
        <f>IF(C1054="","",IFERROR(INDEX('Cadastro de insumo'!A:K,MATCH('Ficha técnica - Prod processado'!C1054,'Cadastro de insumo'!E:E,0),2),""))</f>
        <v/>
      </c>
      <c r="E1054" s="122" t="str">
        <f>IFERROR(INDEX('Cadastro de insumo'!$A$203:$K$1048576,MATCH('Ficha técnica - Prod processado'!C1054,'Cadastro de insumo'!$E$203:$E$1048576,0),9),"")</f>
        <v/>
      </c>
      <c r="F1054" s="124" t="str">
        <f>IFERROR(VLOOKUP(C1054,'Cadastro de insumo'!E:K,7,0),"")</f>
        <v/>
      </c>
      <c r="G1054" s="113"/>
      <c r="H1054" s="113"/>
      <c r="I1054" s="122">
        <f t="shared" si="52"/>
        <v>0</v>
      </c>
      <c r="J1054" s="125">
        <f>IF(C1054="",0,IF(E1054="Pacote",VLOOKUP(C1054,'Cadastro de insumo'!E:K,7,0)*G1054,IF(OR(E1054="kg",E1054="L"),F1054/1000*G1054,F1054*G1054)))</f>
        <v>0</v>
      </c>
    </row>
    <row r="1055" spans="1:10" outlineLevel="1" x14ac:dyDescent="0.25">
      <c r="B1055" s="122" t="str">
        <f>IF(C1055="","",F1038)</f>
        <v/>
      </c>
      <c r="C1055" s="123"/>
      <c r="D1055" s="122" t="str">
        <f>IF(C1055="","",IFERROR(INDEX('Cadastro de insumo'!A:K,MATCH('Ficha técnica - Prod processado'!C1055,'Cadastro de insumo'!E:E,0),2),""))</f>
        <v/>
      </c>
      <c r="E1055" s="122" t="str">
        <f>IFERROR(INDEX('Cadastro de insumo'!$A$203:$K$1048576,MATCH('Ficha técnica - Prod processado'!C1055,'Cadastro de insumo'!$E$203:$E$1048576,0),9),"")</f>
        <v/>
      </c>
      <c r="F1055" s="124" t="str">
        <f>IFERROR(VLOOKUP(C1055,'Cadastro de insumo'!E:K,7,0),"")</f>
        <v/>
      </c>
      <c r="G1055" s="113"/>
      <c r="H1055" s="113"/>
      <c r="I1055" s="122">
        <f>IF(OR(G1055="",H1055=""),0,G1055/H1055)</f>
        <v>0</v>
      </c>
      <c r="J1055" s="125">
        <f>IF(C1055="",0,IF(E1055="Pacote",VLOOKUP(C1055,'Cadastro de insumo'!E:K,7,0)*G1055,IF(OR(E1055="kg",E1055="L"),F1055/1000*G1055,F1055*G1055)))</f>
        <v>0</v>
      </c>
    </row>
    <row r="1056" spans="1:10" x14ac:dyDescent="0.25">
      <c r="A1056" s="33" t="str">
        <f>"Detalhes: "&amp;F1038</f>
        <v xml:space="preserve">Detalhes: </v>
      </c>
      <c r="C1056" s="126"/>
    </row>
    <row r="1058" spans="2:18" ht="31.5" x14ac:dyDescent="0.25">
      <c r="E1058" s="30" t="s">
        <v>21</v>
      </c>
      <c r="F1058" s="76" t="s">
        <v>0</v>
      </c>
      <c r="G1058" s="76" t="s">
        <v>19</v>
      </c>
      <c r="H1058" s="77" t="s">
        <v>20</v>
      </c>
      <c r="I1058" s="31" t="s">
        <v>22</v>
      </c>
      <c r="J1058" s="31" t="s">
        <v>61</v>
      </c>
      <c r="M1058" s="126"/>
    </row>
    <row r="1059" spans="2:18" x14ac:dyDescent="0.25">
      <c r="E1059" s="112">
        <f>E1038+1</f>
        <v>51</v>
      </c>
      <c r="F1059" s="113"/>
      <c r="G1059" s="113"/>
      <c r="H1059" s="114"/>
      <c r="I1059" s="115">
        <f>SUM(J1062:J1076)</f>
        <v>0</v>
      </c>
      <c r="J1059" s="116" t="str">
        <f>IF(H1059="","",I1059/H1059)</f>
        <v/>
      </c>
      <c r="M1059" s="126"/>
      <c r="R1059" s="141"/>
    </row>
    <row r="1060" spans="2:18" x14ac:dyDescent="0.25">
      <c r="B1060" s="117"/>
      <c r="C1060" s="118"/>
      <c r="D1060" s="110"/>
      <c r="F1060" s="118"/>
      <c r="G1060" s="118"/>
      <c r="H1060" s="119"/>
      <c r="I1060" s="120"/>
      <c r="J1060" s="121"/>
      <c r="M1060" s="126"/>
      <c r="R1060" s="141"/>
    </row>
    <row r="1061" spans="2:18" ht="47.25" outlineLevel="1" x14ac:dyDescent="0.25">
      <c r="B1061" s="31" t="s">
        <v>0</v>
      </c>
      <c r="C1061" s="76" t="s">
        <v>13</v>
      </c>
      <c r="D1061" s="31" t="s">
        <v>60</v>
      </c>
      <c r="E1061" s="31" t="s">
        <v>14</v>
      </c>
      <c r="F1061" s="77" t="s">
        <v>17</v>
      </c>
      <c r="G1061" s="77" t="s">
        <v>56</v>
      </c>
      <c r="H1061" s="77" t="s">
        <v>38</v>
      </c>
      <c r="I1061" s="31" t="s">
        <v>16</v>
      </c>
      <c r="J1061" s="30" t="s">
        <v>15</v>
      </c>
      <c r="M1061" s="142"/>
    </row>
    <row r="1062" spans="2:18" outlineLevel="1" x14ac:dyDescent="0.25">
      <c r="B1062" s="122" t="str">
        <f>IF(C1062="","",F1059)</f>
        <v/>
      </c>
      <c r="C1062" s="123"/>
      <c r="D1062" s="122" t="str">
        <f>IF(C1062="","",IFERROR(INDEX('Cadastro de insumo'!A:K,MATCH('Ficha técnica - Prod processado'!C1062,'Cadastro de insumo'!E:E,0),2),""))</f>
        <v/>
      </c>
      <c r="E1062" s="122" t="str">
        <f>IFERROR(INDEX('Cadastro de insumo'!$A$203:$K$1048576,MATCH('Ficha técnica - Prod processado'!C1062,'Cadastro de insumo'!$E$203:$E$1048576,0),9),"")</f>
        <v/>
      </c>
      <c r="F1062" s="124" t="str">
        <f>IFERROR(VLOOKUP(C1062,'Cadastro de insumo'!E:K,7,0),"")</f>
        <v/>
      </c>
      <c r="G1062" s="113"/>
      <c r="H1062" s="113"/>
      <c r="I1062" s="122">
        <f t="shared" ref="I1062:I1075" si="53">IF(OR(G1062="",H1062=""),0,G1062/H1062)</f>
        <v>0</v>
      </c>
      <c r="J1062" s="125">
        <f>IF(C1062="",0,IF(E1062="Pacote",VLOOKUP(C1062,'Cadastro de insumo'!E:K,7,0)*G1062,IF(OR(E1062="kg",E1062="L"),F1062/1000*G1062,F1062*G1062)))</f>
        <v>0</v>
      </c>
    </row>
    <row r="1063" spans="2:18" outlineLevel="1" x14ac:dyDescent="0.25">
      <c r="B1063" s="122" t="str">
        <f>IF(C1063="","",F1059)</f>
        <v/>
      </c>
      <c r="C1063" s="123"/>
      <c r="D1063" s="122" t="str">
        <f>IF(C1063="","",IFERROR(INDEX('Cadastro de insumo'!A:K,MATCH('Ficha técnica - Prod processado'!C1063,'Cadastro de insumo'!E:E,0),2),""))</f>
        <v/>
      </c>
      <c r="E1063" s="122" t="str">
        <f>IFERROR(INDEX('Cadastro de insumo'!$A$203:$K$1048576,MATCH('Ficha técnica - Prod processado'!C1063,'Cadastro de insumo'!$E$203:$E$1048576,0),9),"")</f>
        <v/>
      </c>
      <c r="F1063" s="124" t="str">
        <f>IFERROR(VLOOKUP(C1063,'Cadastro de insumo'!E:K,7,0),"")</f>
        <v/>
      </c>
      <c r="G1063" s="113"/>
      <c r="H1063" s="113"/>
      <c r="I1063" s="122">
        <f t="shared" si="53"/>
        <v>0</v>
      </c>
      <c r="J1063" s="125">
        <f>IF(C1063="",0,IF(E1063="Pacote",VLOOKUP(C1063,'Cadastro de insumo'!E:K,7,0)*G1063,IF(OR(E1063="kg",E1063="L"),F1063/1000*G1063,F1063*G1063)))</f>
        <v>0</v>
      </c>
    </row>
    <row r="1064" spans="2:18" outlineLevel="1" x14ac:dyDescent="0.25">
      <c r="B1064" s="122" t="str">
        <f>IF(C1064="","",F1059)</f>
        <v/>
      </c>
      <c r="C1064" s="123"/>
      <c r="D1064" s="122" t="str">
        <f>IF(C1064="","",IFERROR(INDEX('Cadastro de insumo'!A:K,MATCH('Ficha técnica - Prod processado'!C1064,'Cadastro de insumo'!E:E,0),2),""))</f>
        <v/>
      </c>
      <c r="E1064" s="122" t="str">
        <f>IFERROR(INDEX('Cadastro de insumo'!$A$203:$K$1048576,MATCH('Ficha técnica - Prod processado'!C1064,'Cadastro de insumo'!$E$203:$E$1048576,0),9),"")</f>
        <v/>
      </c>
      <c r="F1064" s="124" t="str">
        <f>IFERROR(VLOOKUP(C1064,'Cadastro de insumo'!E:K,7,0),"")</f>
        <v/>
      </c>
      <c r="G1064" s="113"/>
      <c r="H1064" s="113"/>
      <c r="I1064" s="122">
        <f t="shared" si="53"/>
        <v>0</v>
      </c>
      <c r="J1064" s="125">
        <f>IF(C1064="",0,IF(E1064="Pacote",VLOOKUP(C1064,'Cadastro de insumo'!E:K,7,0)*G1064,IF(OR(E1064="kg",E1064="L"),F1064/1000*G1064,F1064*G1064)))</f>
        <v>0</v>
      </c>
    </row>
    <row r="1065" spans="2:18" outlineLevel="1" x14ac:dyDescent="0.25">
      <c r="B1065" s="122" t="str">
        <f>IF(C1065="","",F1059)</f>
        <v/>
      </c>
      <c r="C1065" s="123"/>
      <c r="D1065" s="122" t="str">
        <f>IF(C1065="","",IFERROR(INDEX('Cadastro de insumo'!A:K,MATCH('Ficha técnica - Prod processado'!C1065,'Cadastro de insumo'!E:E,0),2),""))</f>
        <v/>
      </c>
      <c r="E1065" s="122" t="str">
        <f>IFERROR(INDEX('Cadastro de insumo'!$A$203:$K$1048576,MATCH('Ficha técnica - Prod processado'!C1065,'Cadastro de insumo'!$E$203:$E$1048576,0),9),"")</f>
        <v/>
      </c>
      <c r="F1065" s="124" t="str">
        <f>IFERROR(VLOOKUP(C1065,'Cadastro de insumo'!E:K,7,0),"")</f>
        <v/>
      </c>
      <c r="G1065" s="113"/>
      <c r="H1065" s="113"/>
      <c r="I1065" s="122">
        <f t="shared" si="53"/>
        <v>0</v>
      </c>
      <c r="J1065" s="125">
        <f>IF(C1065="",0,IF(E1065="Pacote",VLOOKUP(C1065,'Cadastro de insumo'!E:K,7,0)*G1065,IF(OR(E1065="kg",E1065="L"),F1065/1000*G1065,F1065*G1065)))</f>
        <v>0</v>
      </c>
    </row>
    <row r="1066" spans="2:18" outlineLevel="1" x14ac:dyDescent="0.25">
      <c r="B1066" s="122" t="str">
        <f>IF(C1066="","",F1059)</f>
        <v/>
      </c>
      <c r="C1066" s="123"/>
      <c r="D1066" s="122" t="str">
        <f>IF(C1066="","",IFERROR(INDEX('Cadastro de insumo'!A:K,MATCH('Ficha técnica - Prod processado'!C1066,'Cadastro de insumo'!E:E,0),2),""))</f>
        <v/>
      </c>
      <c r="E1066" s="122" t="str">
        <f>IFERROR(INDEX('Cadastro de insumo'!$A$203:$K$1048576,MATCH('Ficha técnica - Prod processado'!C1066,'Cadastro de insumo'!$E$203:$E$1048576,0),9),"")</f>
        <v/>
      </c>
      <c r="F1066" s="124" t="str">
        <f>IFERROR(VLOOKUP(C1066,'Cadastro de insumo'!E:K,7,0),"")</f>
        <v/>
      </c>
      <c r="G1066" s="113"/>
      <c r="H1066" s="113"/>
      <c r="I1066" s="122">
        <f t="shared" si="53"/>
        <v>0</v>
      </c>
      <c r="J1066" s="125">
        <f>IF(C1066="",0,IF(E1066="Pacote",VLOOKUP(C1066,'Cadastro de insumo'!E:K,7,0)*G1066,IF(OR(E1066="kg",E1066="L"),F1066/1000*G1066,F1066*G1066)))</f>
        <v>0</v>
      </c>
    </row>
    <row r="1067" spans="2:18" outlineLevel="1" x14ac:dyDescent="0.25">
      <c r="B1067" s="122" t="str">
        <f>IF(C1067="","",F1059)</f>
        <v/>
      </c>
      <c r="C1067" s="123"/>
      <c r="D1067" s="122" t="str">
        <f>IF(C1067="","",IFERROR(INDEX('Cadastro de insumo'!A:K,MATCH('Ficha técnica - Prod processado'!C1067,'Cadastro de insumo'!E:E,0),2),""))</f>
        <v/>
      </c>
      <c r="E1067" s="122" t="str">
        <f>IFERROR(INDEX('Cadastro de insumo'!$A$203:$K$1048576,MATCH('Ficha técnica - Prod processado'!C1067,'Cadastro de insumo'!$E$203:$E$1048576,0),9),"")</f>
        <v/>
      </c>
      <c r="F1067" s="124" t="str">
        <f>IFERROR(VLOOKUP(C1067,'Cadastro de insumo'!E:K,7,0),"")</f>
        <v/>
      </c>
      <c r="G1067" s="113"/>
      <c r="H1067" s="113"/>
      <c r="I1067" s="122">
        <f t="shared" si="53"/>
        <v>0</v>
      </c>
      <c r="J1067" s="125">
        <f>IF(C1067="",0,IF(E1067="Pacote",VLOOKUP(C1067,'Cadastro de insumo'!E:K,7,0)*G1067,IF(OR(E1067="kg",E1067="L"),F1067/1000*G1067,F1067*G1067)))</f>
        <v>0</v>
      </c>
    </row>
    <row r="1068" spans="2:18" outlineLevel="1" x14ac:dyDescent="0.25">
      <c r="B1068" s="122" t="str">
        <f>IF(C1068="","",F1059)</f>
        <v/>
      </c>
      <c r="C1068" s="123"/>
      <c r="D1068" s="122" t="str">
        <f>IF(C1068="","",IFERROR(INDEX('Cadastro de insumo'!A:K,MATCH('Ficha técnica - Prod processado'!C1068,'Cadastro de insumo'!E:E,0),2),""))</f>
        <v/>
      </c>
      <c r="E1068" s="122" t="str">
        <f>IFERROR(INDEX('Cadastro de insumo'!$A$203:$K$1048576,MATCH('Ficha técnica - Prod processado'!C1068,'Cadastro de insumo'!$E$203:$E$1048576,0),9),"")</f>
        <v/>
      </c>
      <c r="F1068" s="124" t="str">
        <f>IFERROR(VLOOKUP(C1068,'Cadastro de insumo'!E:K,7,0),"")</f>
        <v/>
      </c>
      <c r="G1068" s="113"/>
      <c r="H1068" s="113"/>
      <c r="I1068" s="122">
        <f t="shared" si="53"/>
        <v>0</v>
      </c>
      <c r="J1068" s="125">
        <f>IF(C1068="",0,IF(E1068="Pacote",VLOOKUP(C1068,'Cadastro de insumo'!E:K,7,0)*G1068,IF(OR(E1068="kg",E1068="L"),F1068/1000*G1068,F1068*G1068)))</f>
        <v>0</v>
      </c>
    </row>
    <row r="1069" spans="2:18" outlineLevel="1" x14ac:dyDescent="0.25">
      <c r="B1069" s="122" t="str">
        <f>IF(C1069="","",F1059)</f>
        <v/>
      </c>
      <c r="C1069" s="123"/>
      <c r="D1069" s="122" t="str">
        <f>IF(C1069="","",IFERROR(INDEX('Cadastro de insumo'!A:K,MATCH('Ficha técnica - Prod processado'!C1069,'Cadastro de insumo'!E:E,0),2),""))</f>
        <v/>
      </c>
      <c r="E1069" s="122" t="str">
        <f>IFERROR(INDEX('Cadastro de insumo'!$A$203:$K$1048576,MATCH('Ficha técnica - Prod processado'!C1069,'Cadastro de insumo'!$E$203:$E$1048576,0),9),"")</f>
        <v/>
      </c>
      <c r="F1069" s="124" t="str">
        <f>IFERROR(VLOOKUP(C1069,'Cadastro de insumo'!E:K,7,0),"")</f>
        <v/>
      </c>
      <c r="G1069" s="113"/>
      <c r="H1069" s="113"/>
      <c r="I1069" s="122">
        <f t="shared" si="53"/>
        <v>0</v>
      </c>
      <c r="J1069" s="125">
        <f>IF(C1069="",0,IF(E1069="Pacote",VLOOKUP(C1069,'Cadastro de insumo'!E:K,7,0)*G1069,IF(OR(E1069="kg",E1069="L"),F1069/1000*G1069,F1069*G1069)))</f>
        <v>0</v>
      </c>
    </row>
    <row r="1070" spans="2:18" outlineLevel="1" x14ac:dyDescent="0.25">
      <c r="B1070" s="122" t="str">
        <f>IF(C1070="","",F1059)</f>
        <v/>
      </c>
      <c r="C1070" s="123"/>
      <c r="D1070" s="122" t="str">
        <f>IF(C1070="","",IFERROR(INDEX('Cadastro de insumo'!A:K,MATCH('Ficha técnica - Prod processado'!C1070,'Cadastro de insumo'!E:E,0),2),""))</f>
        <v/>
      </c>
      <c r="E1070" s="122" t="str">
        <f>IFERROR(INDEX('Cadastro de insumo'!$A$203:$K$1048576,MATCH('Ficha técnica - Prod processado'!C1070,'Cadastro de insumo'!$E$203:$E$1048576,0),9),"")</f>
        <v/>
      </c>
      <c r="F1070" s="124" t="str">
        <f>IFERROR(VLOOKUP(C1070,'Cadastro de insumo'!E:K,7,0),"")</f>
        <v/>
      </c>
      <c r="G1070" s="113"/>
      <c r="H1070" s="113"/>
      <c r="I1070" s="122">
        <f t="shared" si="53"/>
        <v>0</v>
      </c>
      <c r="J1070" s="125">
        <f>IF(C1070="",0,IF(E1070="Pacote",VLOOKUP(C1070,'Cadastro de insumo'!E:K,7,0)*G1070,IF(OR(E1070="kg",E1070="L"),F1070/1000*G1070,F1070*G1070)))</f>
        <v>0</v>
      </c>
    </row>
    <row r="1071" spans="2:18" outlineLevel="1" x14ac:dyDescent="0.25">
      <c r="B1071" s="122" t="str">
        <f>IF(C1071="","",F1059)</f>
        <v/>
      </c>
      <c r="C1071" s="123"/>
      <c r="D1071" s="122" t="str">
        <f>IF(C1071="","",IFERROR(INDEX('Cadastro de insumo'!A:K,MATCH('Ficha técnica - Prod processado'!C1071,'Cadastro de insumo'!E:E,0),2),""))</f>
        <v/>
      </c>
      <c r="E1071" s="122" t="str">
        <f>IFERROR(INDEX('Cadastro de insumo'!$A$203:$K$1048576,MATCH('Ficha técnica - Prod processado'!C1071,'Cadastro de insumo'!$E$203:$E$1048576,0),9),"")</f>
        <v/>
      </c>
      <c r="F1071" s="124" t="str">
        <f>IFERROR(VLOOKUP(C1071,'Cadastro de insumo'!E:K,7,0),"")</f>
        <v/>
      </c>
      <c r="G1071" s="113"/>
      <c r="H1071" s="113"/>
      <c r="I1071" s="122">
        <f t="shared" si="53"/>
        <v>0</v>
      </c>
      <c r="J1071" s="125">
        <f>IF(C1071="",0,IF(E1071="Pacote",VLOOKUP(C1071,'Cadastro de insumo'!E:K,7,0)*G1071,IF(OR(E1071="kg",E1071="L"),F1071/1000*G1071,F1071*G1071)))</f>
        <v>0</v>
      </c>
    </row>
    <row r="1072" spans="2:18" outlineLevel="1" x14ac:dyDescent="0.25">
      <c r="B1072" s="122" t="str">
        <f>IF(C1072="","",F1059)</f>
        <v/>
      </c>
      <c r="C1072" s="123"/>
      <c r="D1072" s="122" t="str">
        <f>IF(C1072="","",IFERROR(INDEX('Cadastro de insumo'!A:K,MATCH('Ficha técnica - Prod processado'!C1072,'Cadastro de insumo'!E:E,0),2),""))</f>
        <v/>
      </c>
      <c r="E1072" s="122" t="str">
        <f>IFERROR(INDEX('Cadastro de insumo'!$A$203:$K$1048576,MATCH('Ficha técnica - Prod processado'!C1072,'Cadastro de insumo'!$E$203:$E$1048576,0),9),"")</f>
        <v/>
      </c>
      <c r="F1072" s="124" t="str">
        <f>IFERROR(VLOOKUP(C1072,'Cadastro de insumo'!E:K,7,0),"")</f>
        <v/>
      </c>
      <c r="G1072" s="113"/>
      <c r="H1072" s="113"/>
      <c r="I1072" s="122">
        <f t="shared" si="53"/>
        <v>0</v>
      </c>
      <c r="J1072" s="125">
        <f>IF(C1072="",0,IF(E1072="Pacote",VLOOKUP(C1072,'Cadastro de insumo'!E:K,7,0)*G1072,IF(OR(E1072="kg",E1072="L"),F1072/1000*G1072,F1072*G1072)))</f>
        <v>0</v>
      </c>
    </row>
    <row r="1073" spans="1:18" outlineLevel="1" x14ac:dyDescent="0.25">
      <c r="B1073" s="122" t="str">
        <f>IF(C1073="","",F1059)</f>
        <v/>
      </c>
      <c r="C1073" s="123"/>
      <c r="D1073" s="122" t="str">
        <f>IF(C1073="","",IFERROR(INDEX('Cadastro de insumo'!A:K,MATCH('Ficha técnica - Prod processado'!C1073,'Cadastro de insumo'!E:E,0),2),""))</f>
        <v/>
      </c>
      <c r="E1073" s="122" t="str">
        <f>IFERROR(INDEX('Cadastro de insumo'!$A$203:$K$1048576,MATCH('Ficha técnica - Prod processado'!C1073,'Cadastro de insumo'!$E$203:$E$1048576,0),9),"")</f>
        <v/>
      </c>
      <c r="F1073" s="124" t="str">
        <f>IFERROR(VLOOKUP(C1073,'Cadastro de insumo'!E:K,7,0),"")</f>
        <v/>
      </c>
      <c r="G1073" s="113"/>
      <c r="H1073" s="113"/>
      <c r="I1073" s="122">
        <f t="shared" si="53"/>
        <v>0</v>
      </c>
      <c r="J1073" s="125">
        <f>IF(C1073="",0,IF(E1073="Pacote",VLOOKUP(C1073,'Cadastro de insumo'!E:K,7,0)*G1073,IF(OR(E1073="kg",E1073="L"),F1073/1000*G1073,F1073*G1073)))</f>
        <v>0</v>
      </c>
    </row>
    <row r="1074" spans="1:18" outlineLevel="1" x14ac:dyDescent="0.25">
      <c r="B1074" s="122" t="str">
        <f>IF(C1074="","",F1059)</f>
        <v/>
      </c>
      <c r="C1074" s="123"/>
      <c r="D1074" s="122" t="str">
        <f>IF(C1074="","",IFERROR(INDEX('Cadastro de insumo'!A:K,MATCH('Ficha técnica - Prod processado'!C1074,'Cadastro de insumo'!E:E,0),2),""))</f>
        <v/>
      </c>
      <c r="E1074" s="122" t="str">
        <f>IFERROR(INDEX('Cadastro de insumo'!$A$203:$K$1048576,MATCH('Ficha técnica - Prod processado'!C1074,'Cadastro de insumo'!$E$203:$E$1048576,0),9),"")</f>
        <v/>
      </c>
      <c r="F1074" s="124" t="str">
        <f>IFERROR(VLOOKUP(C1074,'Cadastro de insumo'!E:K,7,0),"")</f>
        <v/>
      </c>
      <c r="G1074" s="113"/>
      <c r="H1074" s="113"/>
      <c r="I1074" s="122">
        <f t="shared" si="53"/>
        <v>0</v>
      </c>
      <c r="J1074" s="125">
        <f>IF(C1074="",0,IF(E1074="Pacote",VLOOKUP(C1074,'Cadastro de insumo'!E:K,7,0)*G1074,IF(OR(E1074="kg",E1074="L"),F1074/1000*G1074,F1074*G1074)))</f>
        <v>0</v>
      </c>
    </row>
    <row r="1075" spans="1:18" outlineLevel="1" x14ac:dyDescent="0.25">
      <c r="B1075" s="122" t="str">
        <f>IF(C1075="","",F1059)</f>
        <v/>
      </c>
      <c r="C1075" s="123"/>
      <c r="D1075" s="122" t="str">
        <f>IF(C1075="","",IFERROR(INDEX('Cadastro de insumo'!A:K,MATCH('Ficha técnica - Prod processado'!C1075,'Cadastro de insumo'!E:E,0),2),""))</f>
        <v/>
      </c>
      <c r="E1075" s="122" t="str">
        <f>IFERROR(INDEX('Cadastro de insumo'!$A$203:$K$1048576,MATCH('Ficha técnica - Prod processado'!C1075,'Cadastro de insumo'!$E$203:$E$1048576,0),9),"")</f>
        <v/>
      </c>
      <c r="F1075" s="124" t="str">
        <f>IFERROR(VLOOKUP(C1075,'Cadastro de insumo'!E:K,7,0),"")</f>
        <v/>
      </c>
      <c r="G1075" s="113"/>
      <c r="H1075" s="113"/>
      <c r="I1075" s="122">
        <f t="shared" si="53"/>
        <v>0</v>
      </c>
      <c r="J1075" s="125">
        <f>IF(C1075="",0,IF(E1075="Pacote",VLOOKUP(C1075,'Cadastro de insumo'!E:K,7,0)*G1075,IF(OR(E1075="kg",E1075="L"),F1075/1000*G1075,F1075*G1075)))</f>
        <v>0</v>
      </c>
    </row>
    <row r="1076" spans="1:18" outlineLevel="1" x14ac:dyDescent="0.25">
      <c r="B1076" s="122" t="str">
        <f>IF(C1076="","",F1059)</f>
        <v/>
      </c>
      <c r="C1076" s="123"/>
      <c r="D1076" s="122" t="str">
        <f>IF(C1076="","",IFERROR(INDEX('Cadastro de insumo'!A:K,MATCH('Ficha técnica - Prod processado'!C1076,'Cadastro de insumo'!E:E,0),2),""))</f>
        <v/>
      </c>
      <c r="E1076" s="122" t="str">
        <f>IFERROR(INDEX('Cadastro de insumo'!$A$203:$K$1048576,MATCH('Ficha técnica - Prod processado'!C1076,'Cadastro de insumo'!$E$203:$E$1048576,0),9),"")</f>
        <v/>
      </c>
      <c r="F1076" s="124" t="str">
        <f>IFERROR(VLOOKUP(C1076,'Cadastro de insumo'!E:K,7,0),"")</f>
        <v/>
      </c>
      <c r="G1076" s="113"/>
      <c r="H1076" s="113"/>
      <c r="I1076" s="122">
        <f>IF(OR(G1076="",H1076=""),0,G1076/H1076)</f>
        <v>0</v>
      </c>
      <c r="J1076" s="125">
        <f>IF(C1076="",0,IF(E1076="Pacote",VLOOKUP(C1076,'Cadastro de insumo'!E:K,7,0)*G1076,IF(OR(E1076="kg",E1076="L"),F1076/1000*G1076,F1076*G1076)))</f>
        <v>0</v>
      </c>
    </row>
    <row r="1077" spans="1:18" x14ac:dyDescent="0.25">
      <c r="A1077" s="33" t="str">
        <f>"Detalhes: "&amp;F1059</f>
        <v xml:space="preserve">Detalhes: </v>
      </c>
      <c r="C1077" s="126"/>
    </row>
    <row r="1079" spans="1:18" ht="31.5" x14ac:dyDescent="0.25">
      <c r="E1079" s="30" t="s">
        <v>21</v>
      </c>
      <c r="F1079" s="76" t="s">
        <v>0</v>
      </c>
      <c r="G1079" s="76" t="s">
        <v>19</v>
      </c>
      <c r="H1079" s="77" t="s">
        <v>20</v>
      </c>
      <c r="I1079" s="31" t="s">
        <v>22</v>
      </c>
      <c r="J1079" s="31" t="s">
        <v>61</v>
      </c>
      <c r="M1079" s="126"/>
    </row>
    <row r="1080" spans="1:18" x14ac:dyDescent="0.25">
      <c r="E1080" s="112">
        <f>E1059+1</f>
        <v>52</v>
      </c>
      <c r="F1080" s="113"/>
      <c r="G1080" s="113"/>
      <c r="H1080" s="114"/>
      <c r="I1080" s="115">
        <f>SUM(J1083:J1097)</f>
        <v>0</v>
      </c>
      <c r="J1080" s="116" t="str">
        <f>IF(H1080="","",I1080/H1080)</f>
        <v/>
      </c>
      <c r="M1080" s="126"/>
      <c r="R1080" s="141"/>
    </row>
    <row r="1081" spans="1:18" x14ac:dyDescent="0.25">
      <c r="B1081" s="117"/>
      <c r="C1081" s="118"/>
      <c r="D1081" s="110"/>
      <c r="F1081" s="118"/>
      <c r="G1081" s="118"/>
      <c r="H1081" s="119"/>
      <c r="I1081" s="120"/>
      <c r="J1081" s="121"/>
      <c r="M1081" s="126"/>
      <c r="R1081" s="141"/>
    </row>
    <row r="1082" spans="1:18" ht="47.25" outlineLevel="1" x14ac:dyDescent="0.25">
      <c r="B1082" s="31" t="s">
        <v>0</v>
      </c>
      <c r="C1082" s="76" t="s">
        <v>13</v>
      </c>
      <c r="D1082" s="31" t="s">
        <v>60</v>
      </c>
      <c r="E1082" s="31" t="s">
        <v>14</v>
      </c>
      <c r="F1082" s="77" t="s">
        <v>17</v>
      </c>
      <c r="G1082" s="77" t="s">
        <v>56</v>
      </c>
      <c r="H1082" s="77" t="s">
        <v>38</v>
      </c>
      <c r="I1082" s="31" t="s">
        <v>16</v>
      </c>
      <c r="J1082" s="30" t="s">
        <v>15</v>
      </c>
      <c r="M1082" s="142"/>
    </row>
    <row r="1083" spans="1:18" outlineLevel="1" x14ac:dyDescent="0.25">
      <c r="B1083" s="122" t="str">
        <f>IF(C1083="","",F1080)</f>
        <v/>
      </c>
      <c r="C1083" s="123"/>
      <c r="D1083" s="122" t="str">
        <f>IF(C1083="","",IFERROR(INDEX('Cadastro de insumo'!A:K,MATCH('Ficha técnica - Prod processado'!C1083,'Cadastro de insumo'!E:E,0),2),""))</f>
        <v/>
      </c>
      <c r="E1083" s="122" t="str">
        <f>IFERROR(INDEX('Cadastro de insumo'!$A$203:$K$1048576,MATCH('Ficha técnica - Prod processado'!C1083,'Cadastro de insumo'!$E$203:$E$1048576,0),9),"")</f>
        <v/>
      </c>
      <c r="F1083" s="124" t="str">
        <f>IFERROR(VLOOKUP(C1083,'Cadastro de insumo'!E:K,7,0),"")</f>
        <v/>
      </c>
      <c r="G1083" s="113"/>
      <c r="H1083" s="113"/>
      <c r="I1083" s="122">
        <f t="shared" ref="I1083:I1096" si="54">IF(OR(G1083="",H1083=""),0,G1083/H1083)</f>
        <v>0</v>
      </c>
      <c r="J1083" s="125">
        <f>IF(C1083="",0,IF(E1083="Pacote",VLOOKUP(C1083,'Cadastro de insumo'!E:K,7,0)*G1083,IF(OR(E1083="kg",E1083="L"),F1083/1000*G1083,F1083*G1083)))</f>
        <v>0</v>
      </c>
    </row>
    <row r="1084" spans="1:18" outlineLevel="1" x14ac:dyDescent="0.25">
      <c r="B1084" s="122" t="str">
        <f>IF(C1084="","",F1080)</f>
        <v/>
      </c>
      <c r="C1084" s="123"/>
      <c r="D1084" s="122" t="str">
        <f>IF(C1084="","",IFERROR(INDEX('Cadastro de insumo'!A:K,MATCH('Ficha técnica - Prod processado'!C1084,'Cadastro de insumo'!E:E,0),2),""))</f>
        <v/>
      </c>
      <c r="E1084" s="122" t="str">
        <f>IFERROR(INDEX('Cadastro de insumo'!$A$203:$K$1048576,MATCH('Ficha técnica - Prod processado'!C1084,'Cadastro de insumo'!$E$203:$E$1048576,0),9),"")</f>
        <v/>
      </c>
      <c r="F1084" s="124" t="str">
        <f>IFERROR(VLOOKUP(C1084,'Cadastro de insumo'!E:K,7,0),"")</f>
        <v/>
      </c>
      <c r="G1084" s="113"/>
      <c r="H1084" s="113"/>
      <c r="I1084" s="122">
        <f t="shared" si="54"/>
        <v>0</v>
      </c>
      <c r="J1084" s="125">
        <f>IF(C1084="",0,IF(E1084="Pacote",VLOOKUP(C1084,'Cadastro de insumo'!E:K,7,0)*G1084,IF(OR(E1084="kg",E1084="L"),F1084/1000*G1084,F1084*G1084)))</f>
        <v>0</v>
      </c>
    </row>
    <row r="1085" spans="1:18" outlineLevel="1" x14ac:dyDescent="0.25">
      <c r="B1085" s="122" t="str">
        <f>IF(C1085="","",F1080)</f>
        <v/>
      </c>
      <c r="C1085" s="123"/>
      <c r="D1085" s="122" t="str">
        <f>IF(C1085="","",IFERROR(INDEX('Cadastro de insumo'!A:K,MATCH('Ficha técnica - Prod processado'!C1085,'Cadastro de insumo'!E:E,0),2),""))</f>
        <v/>
      </c>
      <c r="E1085" s="122" t="str">
        <f>IFERROR(INDEX('Cadastro de insumo'!$A$203:$K$1048576,MATCH('Ficha técnica - Prod processado'!C1085,'Cadastro de insumo'!$E$203:$E$1048576,0),9),"")</f>
        <v/>
      </c>
      <c r="F1085" s="124" t="str">
        <f>IFERROR(VLOOKUP(C1085,'Cadastro de insumo'!E:K,7,0),"")</f>
        <v/>
      </c>
      <c r="G1085" s="113"/>
      <c r="H1085" s="113"/>
      <c r="I1085" s="122">
        <f t="shared" si="54"/>
        <v>0</v>
      </c>
      <c r="J1085" s="125">
        <f>IF(C1085="",0,IF(E1085="Pacote",VLOOKUP(C1085,'Cadastro de insumo'!E:K,7,0)*G1085,IF(OR(E1085="kg",E1085="L"),F1085/1000*G1085,F1085*G1085)))</f>
        <v>0</v>
      </c>
    </row>
    <row r="1086" spans="1:18" outlineLevel="1" x14ac:dyDescent="0.25">
      <c r="B1086" s="122" t="str">
        <f>IF(C1086="","",F1080)</f>
        <v/>
      </c>
      <c r="C1086" s="123"/>
      <c r="D1086" s="122" t="str">
        <f>IF(C1086="","",IFERROR(INDEX('Cadastro de insumo'!A:K,MATCH('Ficha técnica - Prod processado'!C1086,'Cadastro de insumo'!E:E,0),2),""))</f>
        <v/>
      </c>
      <c r="E1086" s="122" t="str">
        <f>IFERROR(INDEX('Cadastro de insumo'!$A$203:$K$1048576,MATCH('Ficha técnica - Prod processado'!C1086,'Cadastro de insumo'!$E$203:$E$1048576,0),9),"")</f>
        <v/>
      </c>
      <c r="F1086" s="124" t="str">
        <f>IFERROR(VLOOKUP(C1086,'Cadastro de insumo'!E:K,7,0),"")</f>
        <v/>
      </c>
      <c r="G1086" s="113"/>
      <c r="H1086" s="113"/>
      <c r="I1086" s="122">
        <f t="shared" si="54"/>
        <v>0</v>
      </c>
      <c r="J1086" s="125">
        <f>IF(C1086="",0,IF(E1086="Pacote",VLOOKUP(C1086,'Cadastro de insumo'!E:K,7,0)*G1086,IF(OR(E1086="kg",E1086="L"),F1086/1000*G1086,F1086*G1086)))</f>
        <v>0</v>
      </c>
    </row>
    <row r="1087" spans="1:18" outlineLevel="1" x14ac:dyDescent="0.25">
      <c r="B1087" s="122" t="str">
        <f>IF(C1087="","",F1080)</f>
        <v/>
      </c>
      <c r="C1087" s="123"/>
      <c r="D1087" s="122" t="str">
        <f>IF(C1087="","",IFERROR(INDEX('Cadastro de insumo'!A:K,MATCH('Ficha técnica - Prod processado'!C1087,'Cadastro de insumo'!E:E,0),2),""))</f>
        <v/>
      </c>
      <c r="E1087" s="122" t="str">
        <f>IFERROR(INDEX('Cadastro de insumo'!$A$203:$K$1048576,MATCH('Ficha técnica - Prod processado'!C1087,'Cadastro de insumo'!$E$203:$E$1048576,0),9),"")</f>
        <v/>
      </c>
      <c r="F1087" s="124" t="str">
        <f>IFERROR(VLOOKUP(C1087,'Cadastro de insumo'!E:K,7,0),"")</f>
        <v/>
      </c>
      <c r="G1087" s="113"/>
      <c r="H1087" s="113"/>
      <c r="I1087" s="122">
        <f t="shared" si="54"/>
        <v>0</v>
      </c>
      <c r="J1087" s="125">
        <f>IF(C1087="",0,IF(E1087="Pacote",VLOOKUP(C1087,'Cadastro de insumo'!E:K,7,0)*G1087,IF(OR(E1087="kg",E1087="L"),F1087/1000*G1087,F1087*G1087)))</f>
        <v>0</v>
      </c>
    </row>
    <row r="1088" spans="1:18" outlineLevel="1" x14ac:dyDescent="0.25">
      <c r="B1088" s="122" t="str">
        <f>IF(C1088="","",F1080)</f>
        <v/>
      </c>
      <c r="C1088" s="123"/>
      <c r="D1088" s="122" t="str">
        <f>IF(C1088="","",IFERROR(INDEX('Cadastro de insumo'!A:K,MATCH('Ficha técnica - Prod processado'!C1088,'Cadastro de insumo'!E:E,0),2),""))</f>
        <v/>
      </c>
      <c r="E1088" s="122" t="str">
        <f>IFERROR(INDEX('Cadastro de insumo'!$A$203:$K$1048576,MATCH('Ficha técnica - Prod processado'!C1088,'Cadastro de insumo'!$E$203:$E$1048576,0),9),"")</f>
        <v/>
      </c>
      <c r="F1088" s="124" t="str">
        <f>IFERROR(VLOOKUP(C1088,'Cadastro de insumo'!E:K,7,0),"")</f>
        <v/>
      </c>
      <c r="G1088" s="113"/>
      <c r="H1088" s="113"/>
      <c r="I1088" s="122">
        <f t="shared" si="54"/>
        <v>0</v>
      </c>
      <c r="J1088" s="125">
        <f>IF(C1088="",0,IF(E1088="Pacote",VLOOKUP(C1088,'Cadastro de insumo'!E:K,7,0)*G1088,IF(OR(E1088="kg",E1088="L"),F1088/1000*G1088,F1088*G1088)))</f>
        <v>0</v>
      </c>
    </row>
    <row r="1089" spans="1:18" outlineLevel="1" x14ac:dyDescent="0.25">
      <c r="B1089" s="122" t="str">
        <f>IF(C1089="","",F1080)</f>
        <v/>
      </c>
      <c r="C1089" s="123"/>
      <c r="D1089" s="122" t="str">
        <f>IF(C1089="","",IFERROR(INDEX('Cadastro de insumo'!A:K,MATCH('Ficha técnica - Prod processado'!C1089,'Cadastro de insumo'!E:E,0),2),""))</f>
        <v/>
      </c>
      <c r="E1089" s="122" t="str">
        <f>IFERROR(INDEX('Cadastro de insumo'!$A$203:$K$1048576,MATCH('Ficha técnica - Prod processado'!C1089,'Cadastro de insumo'!$E$203:$E$1048576,0),9),"")</f>
        <v/>
      </c>
      <c r="F1089" s="124" t="str">
        <f>IFERROR(VLOOKUP(C1089,'Cadastro de insumo'!E:K,7,0),"")</f>
        <v/>
      </c>
      <c r="G1089" s="113"/>
      <c r="H1089" s="113"/>
      <c r="I1089" s="122">
        <f t="shared" si="54"/>
        <v>0</v>
      </c>
      <c r="J1089" s="125">
        <f>IF(C1089="",0,IF(E1089="Pacote",VLOOKUP(C1089,'Cadastro de insumo'!E:K,7,0)*G1089,IF(OR(E1089="kg",E1089="L"),F1089/1000*G1089,F1089*G1089)))</f>
        <v>0</v>
      </c>
    </row>
    <row r="1090" spans="1:18" outlineLevel="1" x14ac:dyDescent="0.25">
      <c r="B1090" s="122" t="str">
        <f>IF(C1090="","",F1080)</f>
        <v/>
      </c>
      <c r="C1090" s="123"/>
      <c r="D1090" s="122" t="str">
        <f>IF(C1090="","",IFERROR(INDEX('Cadastro de insumo'!A:K,MATCH('Ficha técnica - Prod processado'!C1090,'Cadastro de insumo'!E:E,0),2),""))</f>
        <v/>
      </c>
      <c r="E1090" s="122" t="str">
        <f>IFERROR(INDEX('Cadastro de insumo'!$A$203:$K$1048576,MATCH('Ficha técnica - Prod processado'!C1090,'Cadastro de insumo'!$E$203:$E$1048576,0),9),"")</f>
        <v/>
      </c>
      <c r="F1090" s="124" t="str">
        <f>IFERROR(VLOOKUP(C1090,'Cadastro de insumo'!E:K,7,0),"")</f>
        <v/>
      </c>
      <c r="G1090" s="113"/>
      <c r="H1090" s="113"/>
      <c r="I1090" s="122">
        <f t="shared" si="54"/>
        <v>0</v>
      </c>
      <c r="J1090" s="125">
        <f>IF(C1090="",0,IF(E1090="Pacote",VLOOKUP(C1090,'Cadastro de insumo'!E:K,7,0)*G1090,IF(OR(E1090="kg",E1090="L"),F1090/1000*G1090,F1090*G1090)))</f>
        <v>0</v>
      </c>
    </row>
    <row r="1091" spans="1:18" outlineLevel="1" x14ac:dyDescent="0.25">
      <c r="B1091" s="122" t="str">
        <f>IF(C1091="","",F1080)</f>
        <v/>
      </c>
      <c r="C1091" s="123"/>
      <c r="D1091" s="122" t="str">
        <f>IF(C1091="","",IFERROR(INDEX('Cadastro de insumo'!A:K,MATCH('Ficha técnica - Prod processado'!C1091,'Cadastro de insumo'!E:E,0),2),""))</f>
        <v/>
      </c>
      <c r="E1091" s="122" t="str">
        <f>IFERROR(INDEX('Cadastro de insumo'!$A$203:$K$1048576,MATCH('Ficha técnica - Prod processado'!C1091,'Cadastro de insumo'!$E$203:$E$1048576,0),9),"")</f>
        <v/>
      </c>
      <c r="F1091" s="124" t="str">
        <f>IFERROR(VLOOKUP(C1091,'Cadastro de insumo'!E:K,7,0),"")</f>
        <v/>
      </c>
      <c r="G1091" s="113"/>
      <c r="H1091" s="113"/>
      <c r="I1091" s="122">
        <f t="shared" si="54"/>
        <v>0</v>
      </c>
      <c r="J1091" s="125">
        <f>IF(C1091="",0,IF(E1091="Pacote",VLOOKUP(C1091,'Cadastro de insumo'!E:K,7,0)*G1091,IF(OR(E1091="kg",E1091="L"),F1091/1000*G1091,F1091*G1091)))</f>
        <v>0</v>
      </c>
    </row>
    <row r="1092" spans="1:18" outlineLevel="1" x14ac:dyDescent="0.25">
      <c r="B1092" s="122" t="str">
        <f>IF(C1092="","",F1080)</f>
        <v/>
      </c>
      <c r="C1092" s="123"/>
      <c r="D1092" s="122" t="str">
        <f>IF(C1092="","",IFERROR(INDEX('Cadastro de insumo'!A:K,MATCH('Ficha técnica - Prod processado'!C1092,'Cadastro de insumo'!E:E,0),2),""))</f>
        <v/>
      </c>
      <c r="E1092" s="122" t="str">
        <f>IFERROR(INDEX('Cadastro de insumo'!$A$203:$K$1048576,MATCH('Ficha técnica - Prod processado'!C1092,'Cadastro de insumo'!$E$203:$E$1048576,0),9),"")</f>
        <v/>
      </c>
      <c r="F1092" s="124" t="str">
        <f>IFERROR(VLOOKUP(C1092,'Cadastro de insumo'!E:K,7,0),"")</f>
        <v/>
      </c>
      <c r="G1092" s="113"/>
      <c r="H1092" s="113"/>
      <c r="I1092" s="122">
        <f t="shared" si="54"/>
        <v>0</v>
      </c>
      <c r="J1092" s="125">
        <f>IF(C1092="",0,IF(E1092="Pacote",VLOOKUP(C1092,'Cadastro de insumo'!E:K,7,0)*G1092,IF(OR(E1092="kg",E1092="L"),F1092/1000*G1092,F1092*G1092)))</f>
        <v>0</v>
      </c>
    </row>
    <row r="1093" spans="1:18" outlineLevel="1" x14ac:dyDescent="0.25">
      <c r="B1093" s="122" t="str">
        <f>IF(C1093="","",F1080)</f>
        <v/>
      </c>
      <c r="C1093" s="123"/>
      <c r="D1093" s="122" t="str">
        <f>IF(C1093="","",IFERROR(INDEX('Cadastro de insumo'!A:K,MATCH('Ficha técnica - Prod processado'!C1093,'Cadastro de insumo'!E:E,0),2),""))</f>
        <v/>
      </c>
      <c r="E1093" s="122" t="str">
        <f>IFERROR(INDEX('Cadastro de insumo'!$A$203:$K$1048576,MATCH('Ficha técnica - Prod processado'!C1093,'Cadastro de insumo'!$E$203:$E$1048576,0),9),"")</f>
        <v/>
      </c>
      <c r="F1093" s="124" t="str">
        <f>IFERROR(VLOOKUP(C1093,'Cadastro de insumo'!E:K,7,0),"")</f>
        <v/>
      </c>
      <c r="G1093" s="113"/>
      <c r="H1093" s="113"/>
      <c r="I1093" s="122">
        <f t="shared" si="54"/>
        <v>0</v>
      </c>
      <c r="J1093" s="125">
        <f>IF(C1093="",0,IF(E1093="Pacote",VLOOKUP(C1093,'Cadastro de insumo'!E:K,7,0)*G1093,IF(OR(E1093="kg",E1093="L"),F1093/1000*G1093,F1093*G1093)))</f>
        <v>0</v>
      </c>
    </row>
    <row r="1094" spans="1:18" outlineLevel="1" x14ac:dyDescent="0.25">
      <c r="B1094" s="122" t="str">
        <f>IF(C1094="","",F1080)</f>
        <v/>
      </c>
      <c r="C1094" s="123"/>
      <c r="D1094" s="122" t="str">
        <f>IF(C1094="","",IFERROR(INDEX('Cadastro de insumo'!A:K,MATCH('Ficha técnica - Prod processado'!C1094,'Cadastro de insumo'!E:E,0),2),""))</f>
        <v/>
      </c>
      <c r="E1094" s="122" t="str">
        <f>IFERROR(INDEX('Cadastro de insumo'!$A$203:$K$1048576,MATCH('Ficha técnica - Prod processado'!C1094,'Cadastro de insumo'!$E$203:$E$1048576,0),9),"")</f>
        <v/>
      </c>
      <c r="F1094" s="124" t="str">
        <f>IFERROR(VLOOKUP(C1094,'Cadastro de insumo'!E:K,7,0),"")</f>
        <v/>
      </c>
      <c r="G1094" s="113"/>
      <c r="H1094" s="113"/>
      <c r="I1094" s="122">
        <f t="shared" si="54"/>
        <v>0</v>
      </c>
      <c r="J1094" s="125">
        <f>IF(C1094="",0,IF(E1094="Pacote",VLOOKUP(C1094,'Cadastro de insumo'!E:K,7,0)*G1094,IF(OR(E1094="kg",E1094="L"),F1094/1000*G1094,F1094*G1094)))</f>
        <v>0</v>
      </c>
    </row>
    <row r="1095" spans="1:18" outlineLevel="1" x14ac:dyDescent="0.25">
      <c r="B1095" s="122" t="str">
        <f>IF(C1095="","",F1080)</f>
        <v/>
      </c>
      <c r="C1095" s="123"/>
      <c r="D1095" s="122" t="str">
        <f>IF(C1095="","",IFERROR(INDEX('Cadastro de insumo'!A:K,MATCH('Ficha técnica - Prod processado'!C1095,'Cadastro de insumo'!E:E,0),2),""))</f>
        <v/>
      </c>
      <c r="E1095" s="122" t="str">
        <f>IFERROR(INDEX('Cadastro de insumo'!$A$203:$K$1048576,MATCH('Ficha técnica - Prod processado'!C1095,'Cadastro de insumo'!$E$203:$E$1048576,0),9),"")</f>
        <v/>
      </c>
      <c r="F1095" s="124" t="str">
        <f>IFERROR(VLOOKUP(C1095,'Cadastro de insumo'!E:K,7,0),"")</f>
        <v/>
      </c>
      <c r="G1095" s="113"/>
      <c r="H1095" s="113"/>
      <c r="I1095" s="122">
        <f t="shared" si="54"/>
        <v>0</v>
      </c>
      <c r="J1095" s="125">
        <f>IF(C1095="",0,IF(E1095="Pacote",VLOOKUP(C1095,'Cadastro de insumo'!E:K,7,0)*G1095,IF(OR(E1095="kg",E1095="L"),F1095/1000*G1095,F1095*G1095)))</f>
        <v>0</v>
      </c>
    </row>
    <row r="1096" spans="1:18" outlineLevel="1" x14ac:dyDescent="0.25">
      <c r="B1096" s="122" t="str">
        <f>IF(C1096="","",F1080)</f>
        <v/>
      </c>
      <c r="C1096" s="123"/>
      <c r="D1096" s="122" t="str">
        <f>IF(C1096="","",IFERROR(INDEX('Cadastro de insumo'!A:K,MATCH('Ficha técnica - Prod processado'!C1096,'Cadastro de insumo'!E:E,0),2),""))</f>
        <v/>
      </c>
      <c r="E1096" s="122" t="str">
        <f>IFERROR(INDEX('Cadastro de insumo'!$A$203:$K$1048576,MATCH('Ficha técnica - Prod processado'!C1096,'Cadastro de insumo'!$E$203:$E$1048576,0),9),"")</f>
        <v/>
      </c>
      <c r="F1096" s="124" t="str">
        <f>IFERROR(VLOOKUP(C1096,'Cadastro de insumo'!E:K,7,0),"")</f>
        <v/>
      </c>
      <c r="G1096" s="113"/>
      <c r="H1096" s="113"/>
      <c r="I1096" s="122">
        <f t="shared" si="54"/>
        <v>0</v>
      </c>
      <c r="J1096" s="125">
        <f>IF(C1096="",0,IF(E1096="Pacote",VLOOKUP(C1096,'Cadastro de insumo'!E:K,7,0)*G1096,IF(OR(E1096="kg",E1096="L"),F1096/1000*G1096,F1096*G1096)))</f>
        <v>0</v>
      </c>
    </row>
    <row r="1097" spans="1:18" outlineLevel="1" x14ac:dyDescent="0.25">
      <c r="B1097" s="122" t="str">
        <f>IF(C1097="","",F1080)</f>
        <v/>
      </c>
      <c r="C1097" s="123"/>
      <c r="D1097" s="122" t="str">
        <f>IF(C1097="","",IFERROR(INDEX('Cadastro de insumo'!A:K,MATCH('Ficha técnica - Prod processado'!C1097,'Cadastro de insumo'!E:E,0),2),""))</f>
        <v/>
      </c>
      <c r="E1097" s="122" t="str">
        <f>IFERROR(INDEX('Cadastro de insumo'!$A$203:$K$1048576,MATCH('Ficha técnica - Prod processado'!C1097,'Cadastro de insumo'!$E$203:$E$1048576,0),9),"")</f>
        <v/>
      </c>
      <c r="F1097" s="124" t="str">
        <f>IFERROR(VLOOKUP(C1097,'Cadastro de insumo'!E:K,7,0),"")</f>
        <v/>
      </c>
      <c r="G1097" s="113"/>
      <c r="H1097" s="113"/>
      <c r="I1097" s="122">
        <f>IF(OR(G1097="",H1097=""),0,G1097/H1097)</f>
        <v>0</v>
      </c>
      <c r="J1097" s="125">
        <f>IF(C1097="",0,IF(E1097="Pacote",VLOOKUP(C1097,'Cadastro de insumo'!E:K,7,0)*G1097,IF(OR(E1097="kg",E1097="L"),F1097/1000*G1097,F1097*G1097)))</f>
        <v>0</v>
      </c>
    </row>
    <row r="1098" spans="1:18" x14ac:dyDescent="0.25">
      <c r="A1098" s="33" t="str">
        <f>"Detalhes: "&amp;F1080</f>
        <v xml:space="preserve">Detalhes: </v>
      </c>
      <c r="C1098" s="126"/>
    </row>
    <row r="1100" spans="1:18" ht="31.5" x14ac:dyDescent="0.25">
      <c r="E1100" s="30" t="s">
        <v>21</v>
      </c>
      <c r="F1100" s="76" t="s">
        <v>0</v>
      </c>
      <c r="G1100" s="76" t="s">
        <v>19</v>
      </c>
      <c r="H1100" s="77" t="s">
        <v>20</v>
      </c>
      <c r="I1100" s="31" t="s">
        <v>22</v>
      </c>
      <c r="J1100" s="31" t="s">
        <v>61</v>
      </c>
      <c r="M1100" s="126"/>
    </row>
    <row r="1101" spans="1:18" x14ac:dyDescent="0.25">
      <c r="E1101" s="112">
        <f>E1080+1</f>
        <v>53</v>
      </c>
      <c r="F1101" s="113"/>
      <c r="G1101" s="113"/>
      <c r="H1101" s="114"/>
      <c r="I1101" s="115">
        <f>SUM(J1104:J1118)</f>
        <v>0</v>
      </c>
      <c r="J1101" s="116" t="str">
        <f>IF(H1101="","",I1101/H1101)</f>
        <v/>
      </c>
      <c r="M1101" s="126"/>
      <c r="R1101" s="141"/>
    </row>
    <row r="1102" spans="1:18" x14ac:dyDescent="0.25">
      <c r="B1102" s="117"/>
      <c r="C1102" s="118"/>
      <c r="D1102" s="110"/>
      <c r="F1102" s="118"/>
      <c r="G1102" s="118"/>
      <c r="H1102" s="119"/>
      <c r="I1102" s="120"/>
      <c r="J1102" s="121"/>
      <c r="M1102" s="126"/>
      <c r="R1102" s="141"/>
    </row>
    <row r="1103" spans="1:18" ht="47.25" outlineLevel="1" x14ac:dyDescent="0.25">
      <c r="B1103" s="31" t="s">
        <v>0</v>
      </c>
      <c r="C1103" s="76" t="s">
        <v>13</v>
      </c>
      <c r="D1103" s="31" t="s">
        <v>60</v>
      </c>
      <c r="E1103" s="31" t="s">
        <v>14</v>
      </c>
      <c r="F1103" s="77" t="s">
        <v>17</v>
      </c>
      <c r="G1103" s="77" t="s">
        <v>56</v>
      </c>
      <c r="H1103" s="77" t="s">
        <v>38</v>
      </c>
      <c r="I1103" s="31" t="s">
        <v>16</v>
      </c>
      <c r="J1103" s="30" t="s">
        <v>15</v>
      </c>
      <c r="M1103" s="142"/>
    </row>
    <row r="1104" spans="1:18" outlineLevel="1" x14ac:dyDescent="0.25">
      <c r="B1104" s="122" t="str">
        <f>IF(C1104="","",F1101)</f>
        <v/>
      </c>
      <c r="C1104" s="123"/>
      <c r="D1104" s="122" t="str">
        <f>IF(C1104="","",IFERROR(INDEX('Cadastro de insumo'!A:K,MATCH('Ficha técnica - Prod processado'!C1104,'Cadastro de insumo'!E:E,0),2),""))</f>
        <v/>
      </c>
      <c r="E1104" s="122" t="str">
        <f>IFERROR(INDEX('Cadastro de insumo'!$A$203:$K$1048576,MATCH('Ficha técnica - Prod processado'!C1104,'Cadastro de insumo'!$E$203:$E$1048576,0),9),"")</f>
        <v/>
      </c>
      <c r="F1104" s="124" t="str">
        <f>IFERROR(VLOOKUP(C1104,'Cadastro de insumo'!E:K,7,0),"")</f>
        <v/>
      </c>
      <c r="G1104" s="113"/>
      <c r="H1104" s="113"/>
      <c r="I1104" s="122">
        <f t="shared" ref="I1104:I1117" si="55">IF(OR(G1104="",H1104=""),0,G1104/H1104)</f>
        <v>0</v>
      </c>
      <c r="J1104" s="125">
        <f>IF(C1104="",0,IF(E1104="Pacote",VLOOKUP(C1104,'Cadastro de insumo'!E:K,7,0)*G1104,IF(OR(E1104="kg",E1104="L"),F1104/1000*G1104,F1104*G1104)))</f>
        <v>0</v>
      </c>
    </row>
    <row r="1105" spans="1:10" outlineLevel="1" x14ac:dyDescent="0.25">
      <c r="B1105" s="122" t="str">
        <f>IF(C1105="","",F1101)</f>
        <v/>
      </c>
      <c r="C1105" s="123"/>
      <c r="D1105" s="122" t="str">
        <f>IF(C1105="","",IFERROR(INDEX('Cadastro de insumo'!A:K,MATCH('Ficha técnica - Prod processado'!C1105,'Cadastro de insumo'!E:E,0),2),""))</f>
        <v/>
      </c>
      <c r="E1105" s="122" t="str">
        <f>IFERROR(INDEX('Cadastro de insumo'!$A$203:$K$1048576,MATCH('Ficha técnica - Prod processado'!C1105,'Cadastro de insumo'!$E$203:$E$1048576,0),9),"")</f>
        <v/>
      </c>
      <c r="F1105" s="124" t="str">
        <f>IFERROR(VLOOKUP(C1105,'Cadastro de insumo'!E:K,7,0),"")</f>
        <v/>
      </c>
      <c r="G1105" s="113"/>
      <c r="H1105" s="113"/>
      <c r="I1105" s="122">
        <f t="shared" si="55"/>
        <v>0</v>
      </c>
      <c r="J1105" s="125">
        <f>IF(C1105="",0,IF(E1105="Pacote",VLOOKUP(C1105,'Cadastro de insumo'!E:K,7,0)*G1105,IF(OR(E1105="kg",E1105="L"),F1105/1000*G1105,F1105*G1105)))</f>
        <v>0</v>
      </c>
    </row>
    <row r="1106" spans="1:10" outlineLevel="1" x14ac:dyDescent="0.25">
      <c r="B1106" s="122" t="str">
        <f>IF(C1106="","",F1101)</f>
        <v/>
      </c>
      <c r="C1106" s="123"/>
      <c r="D1106" s="122" t="str">
        <f>IF(C1106="","",IFERROR(INDEX('Cadastro de insumo'!A:K,MATCH('Ficha técnica - Prod processado'!C1106,'Cadastro de insumo'!E:E,0),2),""))</f>
        <v/>
      </c>
      <c r="E1106" s="122" t="str">
        <f>IFERROR(INDEX('Cadastro de insumo'!$A$203:$K$1048576,MATCH('Ficha técnica - Prod processado'!C1106,'Cadastro de insumo'!$E$203:$E$1048576,0),9),"")</f>
        <v/>
      </c>
      <c r="F1106" s="124" t="str">
        <f>IFERROR(VLOOKUP(C1106,'Cadastro de insumo'!E:K,7,0),"")</f>
        <v/>
      </c>
      <c r="G1106" s="113"/>
      <c r="H1106" s="113"/>
      <c r="I1106" s="122">
        <f t="shared" si="55"/>
        <v>0</v>
      </c>
      <c r="J1106" s="125">
        <f>IF(C1106="",0,IF(E1106="Pacote",VLOOKUP(C1106,'Cadastro de insumo'!E:K,7,0)*G1106,IF(OR(E1106="kg",E1106="L"),F1106/1000*G1106,F1106*G1106)))</f>
        <v>0</v>
      </c>
    </row>
    <row r="1107" spans="1:10" outlineLevel="1" x14ac:dyDescent="0.25">
      <c r="B1107" s="122" t="str">
        <f>IF(C1107="","",F1101)</f>
        <v/>
      </c>
      <c r="C1107" s="123"/>
      <c r="D1107" s="122" t="str">
        <f>IF(C1107="","",IFERROR(INDEX('Cadastro de insumo'!A:K,MATCH('Ficha técnica - Prod processado'!C1107,'Cadastro de insumo'!E:E,0),2),""))</f>
        <v/>
      </c>
      <c r="E1107" s="122" t="str">
        <f>IFERROR(INDEX('Cadastro de insumo'!$A$203:$K$1048576,MATCH('Ficha técnica - Prod processado'!C1107,'Cadastro de insumo'!$E$203:$E$1048576,0),9),"")</f>
        <v/>
      </c>
      <c r="F1107" s="124" t="str">
        <f>IFERROR(VLOOKUP(C1107,'Cadastro de insumo'!E:K,7,0),"")</f>
        <v/>
      </c>
      <c r="G1107" s="113"/>
      <c r="H1107" s="113"/>
      <c r="I1107" s="122">
        <f t="shared" si="55"/>
        <v>0</v>
      </c>
      <c r="J1107" s="125">
        <f>IF(C1107="",0,IF(E1107="Pacote",VLOOKUP(C1107,'Cadastro de insumo'!E:K,7,0)*G1107,IF(OR(E1107="kg",E1107="L"),F1107/1000*G1107,F1107*G1107)))</f>
        <v>0</v>
      </c>
    </row>
    <row r="1108" spans="1:10" outlineLevel="1" x14ac:dyDescent="0.25">
      <c r="B1108" s="122" t="str">
        <f>IF(C1108="","",F1101)</f>
        <v/>
      </c>
      <c r="C1108" s="123"/>
      <c r="D1108" s="122" t="str">
        <f>IF(C1108="","",IFERROR(INDEX('Cadastro de insumo'!A:K,MATCH('Ficha técnica - Prod processado'!C1108,'Cadastro de insumo'!E:E,0),2),""))</f>
        <v/>
      </c>
      <c r="E1108" s="122" t="str">
        <f>IFERROR(INDEX('Cadastro de insumo'!$A$203:$K$1048576,MATCH('Ficha técnica - Prod processado'!C1108,'Cadastro de insumo'!$E$203:$E$1048576,0),9),"")</f>
        <v/>
      </c>
      <c r="F1108" s="124" t="str">
        <f>IFERROR(VLOOKUP(C1108,'Cadastro de insumo'!E:K,7,0),"")</f>
        <v/>
      </c>
      <c r="G1108" s="113"/>
      <c r="H1108" s="113"/>
      <c r="I1108" s="122">
        <f t="shared" si="55"/>
        <v>0</v>
      </c>
      <c r="J1108" s="125">
        <f>IF(C1108="",0,IF(E1108="Pacote",VLOOKUP(C1108,'Cadastro de insumo'!E:K,7,0)*G1108,IF(OR(E1108="kg",E1108="L"),F1108/1000*G1108,F1108*G1108)))</f>
        <v>0</v>
      </c>
    </row>
    <row r="1109" spans="1:10" outlineLevel="1" x14ac:dyDescent="0.25">
      <c r="B1109" s="122" t="str">
        <f>IF(C1109="","",F1101)</f>
        <v/>
      </c>
      <c r="C1109" s="123"/>
      <c r="D1109" s="122" t="str">
        <f>IF(C1109="","",IFERROR(INDEX('Cadastro de insumo'!A:K,MATCH('Ficha técnica - Prod processado'!C1109,'Cadastro de insumo'!E:E,0),2),""))</f>
        <v/>
      </c>
      <c r="E1109" s="122" t="str">
        <f>IFERROR(INDEX('Cadastro de insumo'!$A$203:$K$1048576,MATCH('Ficha técnica - Prod processado'!C1109,'Cadastro de insumo'!$E$203:$E$1048576,0),9),"")</f>
        <v/>
      </c>
      <c r="F1109" s="124" t="str">
        <f>IFERROR(VLOOKUP(C1109,'Cadastro de insumo'!E:K,7,0),"")</f>
        <v/>
      </c>
      <c r="G1109" s="113"/>
      <c r="H1109" s="113"/>
      <c r="I1109" s="122">
        <f t="shared" si="55"/>
        <v>0</v>
      </c>
      <c r="J1109" s="125">
        <f>IF(C1109="",0,IF(E1109="Pacote",VLOOKUP(C1109,'Cadastro de insumo'!E:K,7,0)*G1109,IF(OR(E1109="kg",E1109="L"),F1109/1000*G1109,F1109*G1109)))</f>
        <v>0</v>
      </c>
    </row>
    <row r="1110" spans="1:10" outlineLevel="1" x14ac:dyDescent="0.25">
      <c r="B1110" s="122" t="str">
        <f>IF(C1110="","",F1101)</f>
        <v/>
      </c>
      <c r="C1110" s="123"/>
      <c r="D1110" s="122" t="str">
        <f>IF(C1110="","",IFERROR(INDEX('Cadastro de insumo'!A:K,MATCH('Ficha técnica - Prod processado'!C1110,'Cadastro de insumo'!E:E,0),2),""))</f>
        <v/>
      </c>
      <c r="E1110" s="122" t="str">
        <f>IFERROR(INDEX('Cadastro de insumo'!$A$203:$K$1048576,MATCH('Ficha técnica - Prod processado'!C1110,'Cadastro de insumo'!$E$203:$E$1048576,0),9),"")</f>
        <v/>
      </c>
      <c r="F1110" s="124" t="str">
        <f>IFERROR(VLOOKUP(C1110,'Cadastro de insumo'!E:K,7,0),"")</f>
        <v/>
      </c>
      <c r="G1110" s="113"/>
      <c r="H1110" s="113"/>
      <c r="I1110" s="122">
        <f t="shared" si="55"/>
        <v>0</v>
      </c>
      <c r="J1110" s="125">
        <f>IF(C1110="",0,IF(E1110="Pacote",VLOOKUP(C1110,'Cadastro de insumo'!E:K,7,0)*G1110,IF(OR(E1110="kg",E1110="L"),F1110/1000*G1110,F1110*G1110)))</f>
        <v>0</v>
      </c>
    </row>
    <row r="1111" spans="1:10" outlineLevel="1" x14ac:dyDescent="0.25">
      <c r="B1111" s="122" t="str">
        <f>IF(C1111="","",F1101)</f>
        <v/>
      </c>
      <c r="C1111" s="123"/>
      <c r="D1111" s="122" t="str">
        <f>IF(C1111="","",IFERROR(INDEX('Cadastro de insumo'!A:K,MATCH('Ficha técnica - Prod processado'!C1111,'Cadastro de insumo'!E:E,0),2),""))</f>
        <v/>
      </c>
      <c r="E1111" s="122" t="str">
        <f>IFERROR(INDEX('Cadastro de insumo'!$A$203:$K$1048576,MATCH('Ficha técnica - Prod processado'!C1111,'Cadastro de insumo'!$E$203:$E$1048576,0),9),"")</f>
        <v/>
      </c>
      <c r="F1111" s="124" t="str">
        <f>IFERROR(VLOOKUP(C1111,'Cadastro de insumo'!E:K,7,0),"")</f>
        <v/>
      </c>
      <c r="G1111" s="113"/>
      <c r="H1111" s="113"/>
      <c r="I1111" s="122">
        <f t="shared" si="55"/>
        <v>0</v>
      </c>
      <c r="J1111" s="125">
        <f>IF(C1111="",0,IF(E1111="Pacote",VLOOKUP(C1111,'Cadastro de insumo'!E:K,7,0)*G1111,IF(OR(E1111="kg",E1111="L"),F1111/1000*G1111,F1111*G1111)))</f>
        <v>0</v>
      </c>
    </row>
    <row r="1112" spans="1:10" outlineLevel="1" x14ac:dyDescent="0.25">
      <c r="B1112" s="122" t="str">
        <f>IF(C1112="","",F1101)</f>
        <v/>
      </c>
      <c r="C1112" s="123"/>
      <c r="D1112" s="122" t="str">
        <f>IF(C1112="","",IFERROR(INDEX('Cadastro de insumo'!A:K,MATCH('Ficha técnica - Prod processado'!C1112,'Cadastro de insumo'!E:E,0),2),""))</f>
        <v/>
      </c>
      <c r="E1112" s="122" t="str">
        <f>IFERROR(INDEX('Cadastro de insumo'!$A$203:$K$1048576,MATCH('Ficha técnica - Prod processado'!C1112,'Cadastro de insumo'!$E$203:$E$1048576,0),9),"")</f>
        <v/>
      </c>
      <c r="F1112" s="124" t="str">
        <f>IFERROR(VLOOKUP(C1112,'Cadastro de insumo'!E:K,7,0),"")</f>
        <v/>
      </c>
      <c r="G1112" s="113"/>
      <c r="H1112" s="113"/>
      <c r="I1112" s="122">
        <f t="shared" si="55"/>
        <v>0</v>
      </c>
      <c r="J1112" s="125">
        <f>IF(C1112="",0,IF(E1112="Pacote",VLOOKUP(C1112,'Cadastro de insumo'!E:K,7,0)*G1112,IF(OR(E1112="kg",E1112="L"),F1112/1000*G1112,F1112*G1112)))</f>
        <v>0</v>
      </c>
    </row>
    <row r="1113" spans="1:10" outlineLevel="1" x14ac:dyDescent="0.25">
      <c r="B1113" s="122" t="str">
        <f>IF(C1113="","",F1101)</f>
        <v/>
      </c>
      <c r="C1113" s="123"/>
      <c r="D1113" s="122" t="str">
        <f>IF(C1113="","",IFERROR(INDEX('Cadastro de insumo'!A:K,MATCH('Ficha técnica - Prod processado'!C1113,'Cadastro de insumo'!E:E,0),2),""))</f>
        <v/>
      </c>
      <c r="E1113" s="122" t="str">
        <f>IFERROR(INDEX('Cadastro de insumo'!$A$203:$K$1048576,MATCH('Ficha técnica - Prod processado'!C1113,'Cadastro de insumo'!$E$203:$E$1048576,0),9),"")</f>
        <v/>
      </c>
      <c r="F1113" s="124" t="str">
        <f>IFERROR(VLOOKUP(C1113,'Cadastro de insumo'!E:K,7,0),"")</f>
        <v/>
      </c>
      <c r="G1113" s="113"/>
      <c r="H1113" s="113"/>
      <c r="I1113" s="122">
        <f t="shared" si="55"/>
        <v>0</v>
      </c>
      <c r="J1113" s="125">
        <f>IF(C1113="",0,IF(E1113="Pacote",VLOOKUP(C1113,'Cadastro de insumo'!E:K,7,0)*G1113,IF(OR(E1113="kg",E1113="L"),F1113/1000*G1113,F1113*G1113)))</f>
        <v>0</v>
      </c>
    </row>
    <row r="1114" spans="1:10" outlineLevel="1" x14ac:dyDescent="0.25">
      <c r="B1114" s="122" t="str">
        <f>IF(C1114="","",F1101)</f>
        <v/>
      </c>
      <c r="C1114" s="123"/>
      <c r="D1114" s="122" t="str">
        <f>IF(C1114="","",IFERROR(INDEX('Cadastro de insumo'!A:K,MATCH('Ficha técnica - Prod processado'!C1114,'Cadastro de insumo'!E:E,0),2),""))</f>
        <v/>
      </c>
      <c r="E1114" s="122" t="str">
        <f>IFERROR(INDEX('Cadastro de insumo'!$A$203:$K$1048576,MATCH('Ficha técnica - Prod processado'!C1114,'Cadastro de insumo'!$E$203:$E$1048576,0),9),"")</f>
        <v/>
      </c>
      <c r="F1114" s="124" t="str">
        <f>IFERROR(VLOOKUP(C1114,'Cadastro de insumo'!E:K,7,0),"")</f>
        <v/>
      </c>
      <c r="G1114" s="113"/>
      <c r="H1114" s="113"/>
      <c r="I1114" s="122">
        <f t="shared" si="55"/>
        <v>0</v>
      </c>
      <c r="J1114" s="125">
        <f>IF(C1114="",0,IF(E1114="Pacote",VLOOKUP(C1114,'Cadastro de insumo'!E:K,7,0)*G1114,IF(OR(E1114="kg",E1114="L"),F1114/1000*G1114,F1114*G1114)))</f>
        <v>0</v>
      </c>
    </row>
    <row r="1115" spans="1:10" outlineLevel="1" x14ac:dyDescent="0.25">
      <c r="B1115" s="122" t="str">
        <f>IF(C1115="","",F1101)</f>
        <v/>
      </c>
      <c r="C1115" s="123"/>
      <c r="D1115" s="122" t="str">
        <f>IF(C1115="","",IFERROR(INDEX('Cadastro de insumo'!A:K,MATCH('Ficha técnica - Prod processado'!C1115,'Cadastro de insumo'!E:E,0),2),""))</f>
        <v/>
      </c>
      <c r="E1115" s="122" t="str">
        <f>IFERROR(INDEX('Cadastro de insumo'!$A$203:$K$1048576,MATCH('Ficha técnica - Prod processado'!C1115,'Cadastro de insumo'!$E$203:$E$1048576,0),9),"")</f>
        <v/>
      </c>
      <c r="F1115" s="124" t="str">
        <f>IFERROR(VLOOKUP(C1115,'Cadastro de insumo'!E:K,7,0),"")</f>
        <v/>
      </c>
      <c r="G1115" s="113"/>
      <c r="H1115" s="113"/>
      <c r="I1115" s="122">
        <f t="shared" si="55"/>
        <v>0</v>
      </c>
      <c r="J1115" s="125">
        <f>IF(C1115="",0,IF(E1115="Pacote",VLOOKUP(C1115,'Cadastro de insumo'!E:K,7,0)*G1115,IF(OR(E1115="kg",E1115="L"),F1115/1000*G1115,F1115*G1115)))</f>
        <v>0</v>
      </c>
    </row>
    <row r="1116" spans="1:10" outlineLevel="1" x14ac:dyDescent="0.25">
      <c r="B1116" s="122" t="str">
        <f>IF(C1116="","",F1101)</f>
        <v/>
      </c>
      <c r="C1116" s="123"/>
      <c r="D1116" s="122" t="str">
        <f>IF(C1116="","",IFERROR(INDEX('Cadastro de insumo'!A:K,MATCH('Ficha técnica - Prod processado'!C1116,'Cadastro de insumo'!E:E,0),2),""))</f>
        <v/>
      </c>
      <c r="E1116" s="122" t="str">
        <f>IFERROR(INDEX('Cadastro de insumo'!$A$203:$K$1048576,MATCH('Ficha técnica - Prod processado'!C1116,'Cadastro de insumo'!$E$203:$E$1048576,0),9),"")</f>
        <v/>
      </c>
      <c r="F1116" s="124" t="str">
        <f>IFERROR(VLOOKUP(C1116,'Cadastro de insumo'!E:K,7,0),"")</f>
        <v/>
      </c>
      <c r="G1116" s="113"/>
      <c r="H1116" s="113"/>
      <c r="I1116" s="122">
        <f t="shared" si="55"/>
        <v>0</v>
      </c>
      <c r="J1116" s="125">
        <f>IF(C1116="",0,IF(E1116="Pacote",VLOOKUP(C1116,'Cadastro de insumo'!E:K,7,0)*G1116,IF(OR(E1116="kg",E1116="L"),F1116/1000*G1116,F1116*G1116)))</f>
        <v>0</v>
      </c>
    </row>
    <row r="1117" spans="1:10" outlineLevel="1" x14ac:dyDescent="0.25">
      <c r="B1117" s="122" t="str">
        <f>IF(C1117="","",F1101)</f>
        <v/>
      </c>
      <c r="C1117" s="123"/>
      <c r="D1117" s="122" t="str">
        <f>IF(C1117="","",IFERROR(INDEX('Cadastro de insumo'!A:K,MATCH('Ficha técnica - Prod processado'!C1117,'Cadastro de insumo'!E:E,0),2),""))</f>
        <v/>
      </c>
      <c r="E1117" s="122" t="str">
        <f>IFERROR(INDEX('Cadastro de insumo'!$A$203:$K$1048576,MATCH('Ficha técnica - Prod processado'!C1117,'Cadastro de insumo'!$E$203:$E$1048576,0),9),"")</f>
        <v/>
      </c>
      <c r="F1117" s="124" t="str">
        <f>IFERROR(VLOOKUP(C1117,'Cadastro de insumo'!E:K,7,0),"")</f>
        <v/>
      </c>
      <c r="G1117" s="113"/>
      <c r="H1117" s="113"/>
      <c r="I1117" s="122">
        <f t="shared" si="55"/>
        <v>0</v>
      </c>
      <c r="J1117" s="125">
        <f>IF(C1117="",0,IF(E1117="Pacote",VLOOKUP(C1117,'Cadastro de insumo'!E:K,7,0)*G1117,IF(OR(E1117="kg",E1117="L"),F1117/1000*G1117,F1117*G1117)))</f>
        <v>0</v>
      </c>
    </row>
    <row r="1118" spans="1:10" outlineLevel="1" x14ac:dyDescent="0.25">
      <c r="B1118" s="122" t="str">
        <f>IF(C1118="","",F1101)</f>
        <v/>
      </c>
      <c r="C1118" s="123"/>
      <c r="D1118" s="122" t="str">
        <f>IF(C1118="","",IFERROR(INDEX('Cadastro de insumo'!A:K,MATCH('Ficha técnica - Prod processado'!C1118,'Cadastro de insumo'!E:E,0),2),""))</f>
        <v/>
      </c>
      <c r="E1118" s="122" t="str">
        <f>IFERROR(INDEX('Cadastro de insumo'!$A$203:$K$1048576,MATCH('Ficha técnica - Prod processado'!C1118,'Cadastro de insumo'!$E$203:$E$1048576,0),9),"")</f>
        <v/>
      </c>
      <c r="F1118" s="124" t="str">
        <f>IFERROR(VLOOKUP(C1118,'Cadastro de insumo'!E:K,7,0),"")</f>
        <v/>
      </c>
      <c r="G1118" s="113"/>
      <c r="H1118" s="113"/>
      <c r="I1118" s="122">
        <f>IF(OR(G1118="",H1118=""),0,G1118/H1118)</f>
        <v>0</v>
      </c>
      <c r="J1118" s="125">
        <f>IF(C1118="",0,IF(E1118="Pacote",VLOOKUP(C1118,'Cadastro de insumo'!E:K,7,0)*G1118,IF(OR(E1118="kg",E1118="L"),F1118/1000*G1118,F1118*G1118)))</f>
        <v>0</v>
      </c>
    </row>
    <row r="1119" spans="1:10" x14ac:dyDescent="0.25">
      <c r="A1119" s="33" t="str">
        <f>"Detalhes: "&amp;F1101</f>
        <v xml:space="preserve">Detalhes: </v>
      </c>
      <c r="C1119" s="126"/>
    </row>
    <row r="1121" spans="2:18" ht="31.5" x14ac:dyDescent="0.25">
      <c r="E1121" s="30" t="s">
        <v>21</v>
      </c>
      <c r="F1121" s="76" t="s">
        <v>0</v>
      </c>
      <c r="G1121" s="76" t="s">
        <v>19</v>
      </c>
      <c r="H1121" s="77" t="s">
        <v>20</v>
      </c>
      <c r="I1121" s="31" t="s">
        <v>22</v>
      </c>
      <c r="J1121" s="31" t="s">
        <v>61</v>
      </c>
      <c r="M1121" s="126"/>
    </row>
    <row r="1122" spans="2:18" x14ac:dyDescent="0.25">
      <c r="E1122" s="112">
        <f>E1101+1</f>
        <v>54</v>
      </c>
      <c r="F1122" s="113"/>
      <c r="G1122" s="113"/>
      <c r="H1122" s="114"/>
      <c r="I1122" s="115">
        <f>SUM(J1125:J1139)</f>
        <v>0</v>
      </c>
      <c r="J1122" s="116" t="str">
        <f>IF(H1122="","",I1122/H1122)</f>
        <v/>
      </c>
      <c r="M1122" s="126"/>
      <c r="R1122" s="141"/>
    </row>
    <row r="1123" spans="2:18" x14ac:dyDescent="0.25">
      <c r="B1123" s="117"/>
      <c r="C1123" s="118"/>
      <c r="D1123" s="110"/>
      <c r="F1123" s="118"/>
      <c r="G1123" s="118"/>
      <c r="H1123" s="119"/>
      <c r="I1123" s="120"/>
      <c r="J1123" s="121"/>
      <c r="M1123" s="126"/>
      <c r="R1123" s="141"/>
    </row>
    <row r="1124" spans="2:18" ht="47.25" outlineLevel="1" x14ac:dyDescent="0.25">
      <c r="B1124" s="31" t="s">
        <v>0</v>
      </c>
      <c r="C1124" s="76" t="s">
        <v>13</v>
      </c>
      <c r="D1124" s="31" t="s">
        <v>60</v>
      </c>
      <c r="E1124" s="31" t="s">
        <v>14</v>
      </c>
      <c r="F1124" s="77" t="s">
        <v>17</v>
      </c>
      <c r="G1124" s="77" t="s">
        <v>56</v>
      </c>
      <c r="H1124" s="77" t="s">
        <v>38</v>
      </c>
      <c r="I1124" s="31" t="s">
        <v>16</v>
      </c>
      <c r="J1124" s="30" t="s">
        <v>15</v>
      </c>
      <c r="M1124" s="142"/>
    </row>
    <row r="1125" spans="2:18" outlineLevel="1" x14ac:dyDescent="0.25">
      <c r="B1125" s="122" t="str">
        <f>IF(C1125="","",F1122)</f>
        <v/>
      </c>
      <c r="C1125" s="123"/>
      <c r="D1125" s="122" t="str">
        <f>IF(C1125="","",IFERROR(INDEX('Cadastro de insumo'!A:K,MATCH('Ficha técnica - Prod processado'!C1125,'Cadastro de insumo'!E:E,0),2),""))</f>
        <v/>
      </c>
      <c r="E1125" s="122" t="str">
        <f>IFERROR(INDEX('Cadastro de insumo'!$A$203:$K$1048576,MATCH('Ficha técnica - Prod processado'!C1125,'Cadastro de insumo'!$E$203:$E$1048576,0),9),"")</f>
        <v/>
      </c>
      <c r="F1125" s="124" t="str">
        <f>IFERROR(VLOOKUP(C1125,'Cadastro de insumo'!E:K,7,0),"")</f>
        <v/>
      </c>
      <c r="G1125" s="113"/>
      <c r="H1125" s="113"/>
      <c r="I1125" s="122">
        <f t="shared" ref="I1125:I1138" si="56">IF(OR(G1125="",H1125=""),0,G1125/H1125)</f>
        <v>0</v>
      </c>
      <c r="J1125" s="125">
        <f>IF(C1125="",0,IF(E1125="Pacote",VLOOKUP(C1125,'Cadastro de insumo'!E:K,7,0)*G1125,IF(OR(E1125="kg",E1125="L"),F1125/1000*G1125,F1125*G1125)))</f>
        <v>0</v>
      </c>
    </row>
    <row r="1126" spans="2:18" outlineLevel="1" x14ac:dyDescent="0.25">
      <c r="B1126" s="122" t="str">
        <f>IF(C1126="","",F1122)</f>
        <v/>
      </c>
      <c r="C1126" s="123"/>
      <c r="D1126" s="122" t="str">
        <f>IF(C1126="","",IFERROR(INDEX('Cadastro de insumo'!A:K,MATCH('Ficha técnica - Prod processado'!C1126,'Cadastro de insumo'!E:E,0),2),""))</f>
        <v/>
      </c>
      <c r="E1126" s="122" t="str">
        <f>IFERROR(INDEX('Cadastro de insumo'!$A$203:$K$1048576,MATCH('Ficha técnica - Prod processado'!C1126,'Cadastro de insumo'!$E$203:$E$1048576,0),9),"")</f>
        <v/>
      </c>
      <c r="F1126" s="124" t="str">
        <f>IFERROR(VLOOKUP(C1126,'Cadastro de insumo'!E:K,7,0),"")</f>
        <v/>
      </c>
      <c r="G1126" s="113"/>
      <c r="H1126" s="113"/>
      <c r="I1126" s="122">
        <f t="shared" si="56"/>
        <v>0</v>
      </c>
      <c r="J1126" s="125">
        <f>IF(C1126="",0,IF(E1126="Pacote",VLOOKUP(C1126,'Cadastro de insumo'!E:K,7,0)*G1126,IF(OR(E1126="kg",E1126="L"),F1126/1000*G1126,F1126*G1126)))</f>
        <v>0</v>
      </c>
    </row>
    <row r="1127" spans="2:18" outlineLevel="1" x14ac:dyDescent="0.25">
      <c r="B1127" s="122" t="str">
        <f>IF(C1127="","",F1122)</f>
        <v/>
      </c>
      <c r="C1127" s="123"/>
      <c r="D1127" s="122" t="str">
        <f>IF(C1127="","",IFERROR(INDEX('Cadastro de insumo'!A:K,MATCH('Ficha técnica - Prod processado'!C1127,'Cadastro de insumo'!E:E,0),2),""))</f>
        <v/>
      </c>
      <c r="E1127" s="122" t="str">
        <f>IFERROR(INDEX('Cadastro de insumo'!$A$203:$K$1048576,MATCH('Ficha técnica - Prod processado'!C1127,'Cadastro de insumo'!$E$203:$E$1048576,0),9),"")</f>
        <v/>
      </c>
      <c r="F1127" s="124" t="str">
        <f>IFERROR(VLOOKUP(C1127,'Cadastro de insumo'!E:K,7,0),"")</f>
        <v/>
      </c>
      <c r="G1127" s="113"/>
      <c r="H1127" s="113"/>
      <c r="I1127" s="122">
        <f t="shared" si="56"/>
        <v>0</v>
      </c>
      <c r="J1127" s="125">
        <f>IF(C1127="",0,IF(E1127="Pacote",VLOOKUP(C1127,'Cadastro de insumo'!E:K,7,0)*G1127,IF(OR(E1127="kg",E1127="L"),F1127/1000*G1127,F1127*G1127)))</f>
        <v>0</v>
      </c>
    </row>
    <row r="1128" spans="2:18" outlineLevel="1" x14ac:dyDescent="0.25">
      <c r="B1128" s="122" t="str">
        <f>IF(C1128="","",F1122)</f>
        <v/>
      </c>
      <c r="C1128" s="123"/>
      <c r="D1128" s="122" t="str">
        <f>IF(C1128="","",IFERROR(INDEX('Cadastro de insumo'!A:K,MATCH('Ficha técnica - Prod processado'!C1128,'Cadastro de insumo'!E:E,0),2),""))</f>
        <v/>
      </c>
      <c r="E1128" s="122" t="str">
        <f>IFERROR(INDEX('Cadastro de insumo'!$A$203:$K$1048576,MATCH('Ficha técnica - Prod processado'!C1128,'Cadastro de insumo'!$E$203:$E$1048576,0),9),"")</f>
        <v/>
      </c>
      <c r="F1128" s="124" t="str">
        <f>IFERROR(VLOOKUP(C1128,'Cadastro de insumo'!E:K,7,0),"")</f>
        <v/>
      </c>
      <c r="G1128" s="113"/>
      <c r="H1128" s="113"/>
      <c r="I1128" s="122">
        <f t="shared" si="56"/>
        <v>0</v>
      </c>
      <c r="J1128" s="125">
        <f>IF(C1128="",0,IF(E1128="Pacote",VLOOKUP(C1128,'Cadastro de insumo'!E:K,7,0)*G1128,IF(OR(E1128="kg",E1128="L"),F1128/1000*G1128,F1128*G1128)))</f>
        <v>0</v>
      </c>
    </row>
    <row r="1129" spans="2:18" outlineLevel="1" x14ac:dyDescent="0.25">
      <c r="B1129" s="122" t="str">
        <f>IF(C1129="","",F1122)</f>
        <v/>
      </c>
      <c r="C1129" s="123"/>
      <c r="D1129" s="122" t="str">
        <f>IF(C1129="","",IFERROR(INDEX('Cadastro de insumo'!A:K,MATCH('Ficha técnica - Prod processado'!C1129,'Cadastro de insumo'!E:E,0),2),""))</f>
        <v/>
      </c>
      <c r="E1129" s="122" t="str">
        <f>IFERROR(INDEX('Cadastro de insumo'!$A$203:$K$1048576,MATCH('Ficha técnica - Prod processado'!C1129,'Cadastro de insumo'!$E$203:$E$1048576,0),9),"")</f>
        <v/>
      </c>
      <c r="F1129" s="124" t="str">
        <f>IFERROR(VLOOKUP(C1129,'Cadastro de insumo'!E:K,7,0),"")</f>
        <v/>
      </c>
      <c r="G1129" s="113"/>
      <c r="H1129" s="113"/>
      <c r="I1129" s="122">
        <f t="shared" si="56"/>
        <v>0</v>
      </c>
      <c r="J1129" s="125">
        <f>IF(C1129="",0,IF(E1129="Pacote",VLOOKUP(C1129,'Cadastro de insumo'!E:K,7,0)*G1129,IF(OR(E1129="kg",E1129="L"),F1129/1000*G1129,F1129*G1129)))</f>
        <v>0</v>
      </c>
    </row>
    <row r="1130" spans="2:18" outlineLevel="1" x14ac:dyDescent="0.25">
      <c r="B1130" s="122" t="str">
        <f>IF(C1130="","",F1122)</f>
        <v/>
      </c>
      <c r="C1130" s="123"/>
      <c r="D1130" s="122" t="str">
        <f>IF(C1130="","",IFERROR(INDEX('Cadastro de insumo'!A:K,MATCH('Ficha técnica - Prod processado'!C1130,'Cadastro de insumo'!E:E,0),2),""))</f>
        <v/>
      </c>
      <c r="E1130" s="122" t="str">
        <f>IFERROR(INDEX('Cadastro de insumo'!$A$203:$K$1048576,MATCH('Ficha técnica - Prod processado'!C1130,'Cadastro de insumo'!$E$203:$E$1048576,0),9),"")</f>
        <v/>
      </c>
      <c r="F1130" s="124" t="str">
        <f>IFERROR(VLOOKUP(C1130,'Cadastro de insumo'!E:K,7,0),"")</f>
        <v/>
      </c>
      <c r="G1130" s="113"/>
      <c r="H1130" s="113"/>
      <c r="I1130" s="122">
        <f t="shared" si="56"/>
        <v>0</v>
      </c>
      <c r="J1130" s="125">
        <f>IF(C1130="",0,IF(E1130="Pacote",VLOOKUP(C1130,'Cadastro de insumo'!E:K,7,0)*G1130,IF(OR(E1130="kg",E1130="L"),F1130/1000*G1130,F1130*G1130)))</f>
        <v>0</v>
      </c>
    </row>
    <row r="1131" spans="2:18" outlineLevel="1" x14ac:dyDescent="0.25">
      <c r="B1131" s="122" t="str">
        <f>IF(C1131="","",F1122)</f>
        <v/>
      </c>
      <c r="C1131" s="123"/>
      <c r="D1131" s="122" t="str">
        <f>IF(C1131="","",IFERROR(INDEX('Cadastro de insumo'!A:K,MATCH('Ficha técnica - Prod processado'!C1131,'Cadastro de insumo'!E:E,0),2),""))</f>
        <v/>
      </c>
      <c r="E1131" s="122" t="str">
        <f>IFERROR(INDEX('Cadastro de insumo'!$A$203:$K$1048576,MATCH('Ficha técnica - Prod processado'!C1131,'Cadastro de insumo'!$E$203:$E$1048576,0),9),"")</f>
        <v/>
      </c>
      <c r="F1131" s="124" t="str">
        <f>IFERROR(VLOOKUP(C1131,'Cadastro de insumo'!E:K,7,0),"")</f>
        <v/>
      </c>
      <c r="G1131" s="113"/>
      <c r="H1131" s="113"/>
      <c r="I1131" s="122">
        <f t="shared" si="56"/>
        <v>0</v>
      </c>
      <c r="J1131" s="125">
        <f>IF(C1131="",0,IF(E1131="Pacote",VLOOKUP(C1131,'Cadastro de insumo'!E:K,7,0)*G1131,IF(OR(E1131="kg",E1131="L"),F1131/1000*G1131,F1131*G1131)))</f>
        <v>0</v>
      </c>
    </row>
    <row r="1132" spans="2:18" outlineLevel="1" x14ac:dyDescent="0.25">
      <c r="B1132" s="122" t="str">
        <f>IF(C1132="","",F1122)</f>
        <v/>
      </c>
      <c r="C1132" s="123"/>
      <c r="D1132" s="122" t="str">
        <f>IF(C1132="","",IFERROR(INDEX('Cadastro de insumo'!A:K,MATCH('Ficha técnica - Prod processado'!C1132,'Cadastro de insumo'!E:E,0),2),""))</f>
        <v/>
      </c>
      <c r="E1132" s="122" t="str">
        <f>IFERROR(INDEX('Cadastro de insumo'!$A$203:$K$1048576,MATCH('Ficha técnica - Prod processado'!C1132,'Cadastro de insumo'!$E$203:$E$1048576,0),9),"")</f>
        <v/>
      </c>
      <c r="F1132" s="124" t="str">
        <f>IFERROR(VLOOKUP(C1132,'Cadastro de insumo'!E:K,7,0),"")</f>
        <v/>
      </c>
      <c r="G1132" s="113"/>
      <c r="H1132" s="113"/>
      <c r="I1132" s="122">
        <f t="shared" si="56"/>
        <v>0</v>
      </c>
      <c r="J1132" s="125">
        <f>IF(C1132="",0,IF(E1132="Pacote",VLOOKUP(C1132,'Cadastro de insumo'!E:K,7,0)*G1132,IF(OR(E1132="kg",E1132="L"),F1132/1000*G1132,F1132*G1132)))</f>
        <v>0</v>
      </c>
    </row>
    <row r="1133" spans="2:18" outlineLevel="1" x14ac:dyDescent="0.25">
      <c r="B1133" s="122" t="str">
        <f>IF(C1133="","",F1122)</f>
        <v/>
      </c>
      <c r="C1133" s="123"/>
      <c r="D1133" s="122" t="str">
        <f>IF(C1133="","",IFERROR(INDEX('Cadastro de insumo'!A:K,MATCH('Ficha técnica - Prod processado'!C1133,'Cadastro de insumo'!E:E,0),2),""))</f>
        <v/>
      </c>
      <c r="E1133" s="122" t="str">
        <f>IFERROR(INDEX('Cadastro de insumo'!$A$203:$K$1048576,MATCH('Ficha técnica - Prod processado'!C1133,'Cadastro de insumo'!$E$203:$E$1048576,0),9),"")</f>
        <v/>
      </c>
      <c r="F1133" s="124" t="str">
        <f>IFERROR(VLOOKUP(C1133,'Cadastro de insumo'!E:K,7,0),"")</f>
        <v/>
      </c>
      <c r="G1133" s="113"/>
      <c r="H1133" s="113"/>
      <c r="I1133" s="122">
        <f t="shared" si="56"/>
        <v>0</v>
      </c>
      <c r="J1133" s="125">
        <f>IF(C1133="",0,IF(E1133="Pacote",VLOOKUP(C1133,'Cadastro de insumo'!E:K,7,0)*G1133,IF(OR(E1133="kg",E1133="L"),F1133/1000*G1133,F1133*G1133)))</f>
        <v>0</v>
      </c>
    </row>
    <row r="1134" spans="2:18" outlineLevel="1" x14ac:dyDescent="0.25">
      <c r="B1134" s="122" t="str">
        <f>IF(C1134="","",F1122)</f>
        <v/>
      </c>
      <c r="C1134" s="123"/>
      <c r="D1134" s="122" t="str">
        <f>IF(C1134="","",IFERROR(INDEX('Cadastro de insumo'!A:K,MATCH('Ficha técnica - Prod processado'!C1134,'Cadastro de insumo'!E:E,0),2),""))</f>
        <v/>
      </c>
      <c r="E1134" s="122" t="str">
        <f>IFERROR(INDEX('Cadastro de insumo'!$A$203:$K$1048576,MATCH('Ficha técnica - Prod processado'!C1134,'Cadastro de insumo'!$E$203:$E$1048576,0),9),"")</f>
        <v/>
      </c>
      <c r="F1134" s="124" t="str">
        <f>IFERROR(VLOOKUP(C1134,'Cadastro de insumo'!E:K,7,0),"")</f>
        <v/>
      </c>
      <c r="G1134" s="113"/>
      <c r="H1134" s="113"/>
      <c r="I1134" s="122">
        <f t="shared" si="56"/>
        <v>0</v>
      </c>
      <c r="J1134" s="125">
        <f>IF(C1134="",0,IF(E1134="Pacote",VLOOKUP(C1134,'Cadastro de insumo'!E:K,7,0)*G1134,IF(OR(E1134="kg",E1134="L"),F1134/1000*G1134,F1134*G1134)))</f>
        <v>0</v>
      </c>
    </row>
    <row r="1135" spans="2:18" outlineLevel="1" x14ac:dyDescent="0.25">
      <c r="B1135" s="122" t="str">
        <f>IF(C1135="","",F1122)</f>
        <v/>
      </c>
      <c r="C1135" s="123"/>
      <c r="D1135" s="122" t="str">
        <f>IF(C1135="","",IFERROR(INDEX('Cadastro de insumo'!A:K,MATCH('Ficha técnica - Prod processado'!C1135,'Cadastro de insumo'!E:E,0),2),""))</f>
        <v/>
      </c>
      <c r="E1135" s="122" t="str">
        <f>IFERROR(INDEX('Cadastro de insumo'!$A$203:$K$1048576,MATCH('Ficha técnica - Prod processado'!C1135,'Cadastro de insumo'!$E$203:$E$1048576,0),9),"")</f>
        <v/>
      </c>
      <c r="F1135" s="124" t="str">
        <f>IFERROR(VLOOKUP(C1135,'Cadastro de insumo'!E:K,7,0),"")</f>
        <v/>
      </c>
      <c r="G1135" s="113"/>
      <c r="H1135" s="113"/>
      <c r="I1135" s="122">
        <f t="shared" si="56"/>
        <v>0</v>
      </c>
      <c r="J1135" s="125">
        <f>IF(C1135="",0,IF(E1135="Pacote",VLOOKUP(C1135,'Cadastro de insumo'!E:K,7,0)*G1135,IF(OR(E1135="kg",E1135="L"),F1135/1000*G1135,F1135*G1135)))</f>
        <v>0</v>
      </c>
    </row>
    <row r="1136" spans="2:18" outlineLevel="1" x14ac:dyDescent="0.25">
      <c r="B1136" s="122" t="str">
        <f>IF(C1136="","",F1122)</f>
        <v/>
      </c>
      <c r="C1136" s="123"/>
      <c r="D1136" s="122" t="str">
        <f>IF(C1136="","",IFERROR(INDEX('Cadastro de insumo'!A:K,MATCH('Ficha técnica - Prod processado'!C1136,'Cadastro de insumo'!E:E,0),2),""))</f>
        <v/>
      </c>
      <c r="E1136" s="122" t="str">
        <f>IFERROR(INDEX('Cadastro de insumo'!$A$203:$K$1048576,MATCH('Ficha técnica - Prod processado'!C1136,'Cadastro de insumo'!$E$203:$E$1048576,0),9),"")</f>
        <v/>
      </c>
      <c r="F1136" s="124" t="str">
        <f>IFERROR(VLOOKUP(C1136,'Cadastro de insumo'!E:K,7,0),"")</f>
        <v/>
      </c>
      <c r="G1136" s="113"/>
      <c r="H1136" s="113"/>
      <c r="I1136" s="122">
        <f t="shared" si="56"/>
        <v>0</v>
      </c>
      <c r="J1136" s="125">
        <f>IF(C1136="",0,IF(E1136="Pacote",VLOOKUP(C1136,'Cadastro de insumo'!E:K,7,0)*G1136,IF(OR(E1136="kg",E1136="L"),F1136/1000*G1136,F1136*G1136)))</f>
        <v>0</v>
      </c>
    </row>
    <row r="1137" spans="1:18" outlineLevel="1" x14ac:dyDescent="0.25">
      <c r="B1137" s="122" t="str">
        <f>IF(C1137="","",F1122)</f>
        <v/>
      </c>
      <c r="C1137" s="123"/>
      <c r="D1137" s="122" t="str">
        <f>IF(C1137="","",IFERROR(INDEX('Cadastro de insumo'!A:K,MATCH('Ficha técnica - Prod processado'!C1137,'Cadastro de insumo'!E:E,0),2),""))</f>
        <v/>
      </c>
      <c r="E1137" s="122" t="str">
        <f>IFERROR(INDEX('Cadastro de insumo'!$A$203:$K$1048576,MATCH('Ficha técnica - Prod processado'!C1137,'Cadastro de insumo'!$E$203:$E$1048576,0),9),"")</f>
        <v/>
      </c>
      <c r="F1137" s="124" t="str">
        <f>IFERROR(VLOOKUP(C1137,'Cadastro de insumo'!E:K,7,0),"")</f>
        <v/>
      </c>
      <c r="G1137" s="113"/>
      <c r="H1137" s="113"/>
      <c r="I1137" s="122">
        <f t="shared" si="56"/>
        <v>0</v>
      </c>
      <c r="J1137" s="125">
        <f>IF(C1137="",0,IF(E1137="Pacote",VLOOKUP(C1137,'Cadastro de insumo'!E:K,7,0)*G1137,IF(OR(E1137="kg",E1137="L"),F1137/1000*G1137,F1137*G1137)))</f>
        <v>0</v>
      </c>
    </row>
    <row r="1138" spans="1:18" outlineLevel="1" x14ac:dyDescent="0.25">
      <c r="B1138" s="122" t="str">
        <f>IF(C1138="","",F1122)</f>
        <v/>
      </c>
      <c r="C1138" s="123"/>
      <c r="D1138" s="122" t="str">
        <f>IF(C1138="","",IFERROR(INDEX('Cadastro de insumo'!A:K,MATCH('Ficha técnica - Prod processado'!C1138,'Cadastro de insumo'!E:E,0),2),""))</f>
        <v/>
      </c>
      <c r="E1138" s="122" t="str">
        <f>IFERROR(INDEX('Cadastro de insumo'!$A$203:$K$1048576,MATCH('Ficha técnica - Prod processado'!C1138,'Cadastro de insumo'!$E$203:$E$1048576,0),9),"")</f>
        <v/>
      </c>
      <c r="F1138" s="124" t="str">
        <f>IFERROR(VLOOKUP(C1138,'Cadastro de insumo'!E:K,7,0),"")</f>
        <v/>
      </c>
      <c r="G1138" s="113"/>
      <c r="H1138" s="113"/>
      <c r="I1138" s="122">
        <f t="shared" si="56"/>
        <v>0</v>
      </c>
      <c r="J1138" s="125">
        <f>IF(C1138="",0,IF(E1138="Pacote",VLOOKUP(C1138,'Cadastro de insumo'!E:K,7,0)*G1138,IF(OR(E1138="kg",E1138="L"),F1138/1000*G1138,F1138*G1138)))</f>
        <v>0</v>
      </c>
    </row>
    <row r="1139" spans="1:18" outlineLevel="1" x14ac:dyDescent="0.25">
      <c r="B1139" s="122" t="str">
        <f>IF(C1139="","",F1122)</f>
        <v/>
      </c>
      <c r="C1139" s="123"/>
      <c r="D1139" s="122" t="str">
        <f>IF(C1139="","",IFERROR(INDEX('Cadastro de insumo'!A:K,MATCH('Ficha técnica - Prod processado'!C1139,'Cadastro de insumo'!E:E,0),2),""))</f>
        <v/>
      </c>
      <c r="E1139" s="122" t="str">
        <f>IFERROR(INDEX('Cadastro de insumo'!$A$203:$K$1048576,MATCH('Ficha técnica - Prod processado'!C1139,'Cadastro de insumo'!$E$203:$E$1048576,0),9),"")</f>
        <v/>
      </c>
      <c r="F1139" s="124" t="str">
        <f>IFERROR(VLOOKUP(C1139,'Cadastro de insumo'!E:K,7,0),"")</f>
        <v/>
      </c>
      <c r="G1139" s="113"/>
      <c r="H1139" s="113"/>
      <c r="I1139" s="122">
        <f>IF(OR(G1139="",H1139=""),0,G1139/H1139)</f>
        <v>0</v>
      </c>
      <c r="J1139" s="125">
        <f>IF(C1139="",0,IF(E1139="Pacote",VLOOKUP(C1139,'Cadastro de insumo'!E:K,7,0)*G1139,IF(OR(E1139="kg",E1139="L"),F1139/1000*G1139,F1139*G1139)))</f>
        <v>0</v>
      </c>
    </row>
    <row r="1140" spans="1:18" x14ac:dyDescent="0.25">
      <c r="A1140" s="33" t="str">
        <f>"Detalhes: "&amp;F1122</f>
        <v xml:space="preserve">Detalhes: </v>
      </c>
      <c r="C1140" s="126"/>
    </row>
    <row r="1142" spans="1:18" ht="31.5" x14ac:dyDescent="0.25">
      <c r="E1142" s="30" t="s">
        <v>21</v>
      </c>
      <c r="F1142" s="76" t="s">
        <v>0</v>
      </c>
      <c r="G1142" s="76" t="s">
        <v>19</v>
      </c>
      <c r="H1142" s="77" t="s">
        <v>20</v>
      </c>
      <c r="I1142" s="31" t="s">
        <v>22</v>
      </c>
      <c r="J1142" s="31" t="s">
        <v>61</v>
      </c>
      <c r="M1142" s="126"/>
    </row>
    <row r="1143" spans="1:18" x14ac:dyDescent="0.25">
      <c r="E1143" s="112">
        <f>E1122+1</f>
        <v>55</v>
      </c>
      <c r="F1143" s="113"/>
      <c r="G1143" s="113"/>
      <c r="H1143" s="114"/>
      <c r="I1143" s="115">
        <f>SUM(J1146:J1160)</f>
        <v>0</v>
      </c>
      <c r="J1143" s="116" t="str">
        <f>IF(H1143="","",I1143/H1143)</f>
        <v/>
      </c>
      <c r="M1143" s="126"/>
      <c r="R1143" s="141"/>
    </row>
    <row r="1144" spans="1:18" x14ac:dyDescent="0.25">
      <c r="B1144" s="117"/>
      <c r="C1144" s="118"/>
      <c r="D1144" s="110"/>
      <c r="F1144" s="118"/>
      <c r="G1144" s="118"/>
      <c r="H1144" s="119"/>
      <c r="I1144" s="120"/>
      <c r="J1144" s="121"/>
      <c r="M1144" s="126"/>
      <c r="R1144" s="141"/>
    </row>
    <row r="1145" spans="1:18" ht="47.25" outlineLevel="1" x14ac:dyDescent="0.25">
      <c r="B1145" s="31" t="s">
        <v>0</v>
      </c>
      <c r="C1145" s="76" t="s">
        <v>13</v>
      </c>
      <c r="D1145" s="31" t="s">
        <v>60</v>
      </c>
      <c r="E1145" s="31" t="s">
        <v>14</v>
      </c>
      <c r="F1145" s="77" t="s">
        <v>17</v>
      </c>
      <c r="G1145" s="77" t="s">
        <v>56</v>
      </c>
      <c r="H1145" s="77" t="s">
        <v>38</v>
      </c>
      <c r="I1145" s="31" t="s">
        <v>16</v>
      </c>
      <c r="J1145" s="30" t="s">
        <v>15</v>
      </c>
      <c r="M1145" s="142"/>
    </row>
    <row r="1146" spans="1:18" outlineLevel="1" x14ac:dyDescent="0.25">
      <c r="B1146" s="122" t="str">
        <f>IF(C1146="","",F1143)</f>
        <v/>
      </c>
      <c r="C1146" s="123"/>
      <c r="D1146" s="122" t="str">
        <f>IF(C1146="","",IFERROR(INDEX('Cadastro de insumo'!A:K,MATCH('Ficha técnica - Prod processado'!C1146,'Cadastro de insumo'!E:E,0),2),""))</f>
        <v/>
      </c>
      <c r="E1146" s="122" t="str">
        <f>IFERROR(INDEX('Cadastro de insumo'!$A$203:$K$1048576,MATCH('Ficha técnica - Prod processado'!C1146,'Cadastro de insumo'!$E$203:$E$1048576,0),9),"")</f>
        <v/>
      </c>
      <c r="F1146" s="124" t="str">
        <f>IFERROR(VLOOKUP(C1146,'Cadastro de insumo'!E:K,7,0),"")</f>
        <v/>
      </c>
      <c r="G1146" s="113"/>
      <c r="H1146" s="113"/>
      <c r="I1146" s="122">
        <f t="shared" ref="I1146:I1159" si="57">IF(OR(G1146="",H1146=""),0,G1146/H1146)</f>
        <v>0</v>
      </c>
      <c r="J1146" s="125">
        <f>IF(C1146="",0,IF(E1146="Pacote",VLOOKUP(C1146,'Cadastro de insumo'!E:K,7,0)*G1146,IF(OR(E1146="kg",E1146="L"),F1146/1000*G1146,F1146*G1146)))</f>
        <v>0</v>
      </c>
    </row>
    <row r="1147" spans="1:18" outlineLevel="1" x14ac:dyDescent="0.25">
      <c r="B1147" s="122" t="str">
        <f>IF(C1147="","",F1143)</f>
        <v/>
      </c>
      <c r="C1147" s="123"/>
      <c r="D1147" s="122" t="str">
        <f>IF(C1147="","",IFERROR(INDEX('Cadastro de insumo'!A:K,MATCH('Ficha técnica - Prod processado'!C1147,'Cadastro de insumo'!E:E,0),2),""))</f>
        <v/>
      </c>
      <c r="E1147" s="122" t="str">
        <f>IFERROR(INDEX('Cadastro de insumo'!$A$203:$K$1048576,MATCH('Ficha técnica - Prod processado'!C1147,'Cadastro de insumo'!$E$203:$E$1048576,0),9),"")</f>
        <v/>
      </c>
      <c r="F1147" s="124" t="str">
        <f>IFERROR(VLOOKUP(C1147,'Cadastro de insumo'!E:K,7,0),"")</f>
        <v/>
      </c>
      <c r="G1147" s="113"/>
      <c r="H1147" s="113"/>
      <c r="I1147" s="122">
        <f t="shared" si="57"/>
        <v>0</v>
      </c>
      <c r="J1147" s="125">
        <f>IF(C1147="",0,IF(E1147="Pacote",VLOOKUP(C1147,'Cadastro de insumo'!E:K,7,0)*G1147,IF(OR(E1147="kg",E1147="L"),F1147/1000*G1147,F1147*G1147)))</f>
        <v>0</v>
      </c>
    </row>
    <row r="1148" spans="1:18" outlineLevel="1" x14ac:dyDescent="0.25">
      <c r="B1148" s="122" t="str">
        <f>IF(C1148="","",F1143)</f>
        <v/>
      </c>
      <c r="C1148" s="123"/>
      <c r="D1148" s="122" t="str">
        <f>IF(C1148="","",IFERROR(INDEX('Cadastro de insumo'!A:K,MATCH('Ficha técnica - Prod processado'!C1148,'Cadastro de insumo'!E:E,0),2),""))</f>
        <v/>
      </c>
      <c r="E1148" s="122" t="str">
        <f>IFERROR(INDEX('Cadastro de insumo'!$A$203:$K$1048576,MATCH('Ficha técnica - Prod processado'!C1148,'Cadastro de insumo'!$E$203:$E$1048576,0),9),"")</f>
        <v/>
      </c>
      <c r="F1148" s="124" t="str">
        <f>IFERROR(VLOOKUP(C1148,'Cadastro de insumo'!E:K,7,0),"")</f>
        <v/>
      </c>
      <c r="G1148" s="113"/>
      <c r="H1148" s="113"/>
      <c r="I1148" s="122">
        <f t="shared" si="57"/>
        <v>0</v>
      </c>
      <c r="J1148" s="125">
        <f>IF(C1148="",0,IF(E1148="Pacote",VLOOKUP(C1148,'Cadastro de insumo'!E:K,7,0)*G1148,IF(OR(E1148="kg",E1148="L"),F1148/1000*G1148,F1148*G1148)))</f>
        <v>0</v>
      </c>
    </row>
    <row r="1149" spans="1:18" outlineLevel="1" x14ac:dyDescent="0.25">
      <c r="B1149" s="122" t="str">
        <f>IF(C1149="","",F1143)</f>
        <v/>
      </c>
      <c r="C1149" s="123"/>
      <c r="D1149" s="122" t="str">
        <f>IF(C1149="","",IFERROR(INDEX('Cadastro de insumo'!A:K,MATCH('Ficha técnica - Prod processado'!C1149,'Cadastro de insumo'!E:E,0),2),""))</f>
        <v/>
      </c>
      <c r="E1149" s="122" t="str">
        <f>IFERROR(INDEX('Cadastro de insumo'!$A$203:$K$1048576,MATCH('Ficha técnica - Prod processado'!C1149,'Cadastro de insumo'!$E$203:$E$1048576,0),9),"")</f>
        <v/>
      </c>
      <c r="F1149" s="124" t="str">
        <f>IFERROR(VLOOKUP(C1149,'Cadastro de insumo'!E:K,7,0),"")</f>
        <v/>
      </c>
      <c r="G1149" s="113"/>
      <c r="H1149" s="113"/>
      <c r="I1149" s="122">
        <f t="shared" si="57"/>
        <v>0</v>
      </c>
      <c r="J1149" s="125">
        <f>IF(C1149="",0,IF(E1149="Pacote",VLOOKUP(C1149,'Cadastro de insumo'!E:K,7,0)*G1149,IF(OR(E1149="kg",E1149="L"),F1149/1000*G1149,F1149*G1149)))</f>
        <v>0</v>
      </c>
    </row>
    <row r="1150" spans="1:18" outlineLevel="1" x14ac:dyDescent="0.25">
      <c r="B1150" s="122" t="str">
        <f>IF(C1150="","",F1143)</f>
        <v/>
      </c>
      <c r="C1150" s="123"/>
      <c r="D1150" s="122" t="str">
        <f>IF(C1150="","",IFERROR(INDEX('Cadastro de insumo'!A:K,MATCH('Ficha técnica - Prod processado'!C1150,'Cadastro de insumo'!E:E,0),2),""))</f>
        <v/>
      </c>
      <c r="E1150" s="122" t="str">
        <f>IFERROR(INDEX('Cadastro de insumo'!$A$203:$K$1048576,MATCH('Ficha técnica - Prod processado'!C1150,'Cadastro de insumo'!$E$203:$E$1048576,0),9),"")</f>
        <v/>
      </c>
      <c r="F1150" s="124" t="str">
        <f>IFERROR(VLOOKUP(C1150,'Cadastro de insumo'!E:K,7,0),"")</f>
        <v/>
      </c>
      <c r="G1150" s="113"/>
      <c r="H1150" s="113"/>
      <c r="I1150" s="122">
        <f t="shared" si="57"/>
        <v>0</v>
      </c>
      <c r="J1150" s="125">
        <f>IF(C1150="",0,IF(E1150="Pacote",VLOOKUP(C1150,'Cadastro de insumo'!E:K,7,0)*G1150,IF(OR(E1150="kg",E1150="L"),F1150/1000*G1150,F1150*G1150)))</f>
        <v>0</v>
      </c>
    </row>
    <row r="1151" spans="1:18" outlineLevel="1" x14ac:dyDescent="0.25">
      <c r="B1151" s="122" t="str">
        <f>IF(C1151="","",F1143)</f>
        <v/>
      </c>
      <c r="C1151" s="123"/>
      <c r="D1151" s="122" t="str">
        <f>IF(C1151="","",IFERROR(INDEX('Cadastro de insumo'!A:K,MATCH('Ficha técnica - Prod processado'!C1151,'Cadastro de insumo'!E:E,0),2),""))</f>
        <v/>
      </c>
      <c r="E1151" s="122" t="str">
        <f>IFERROR(INDEX('Cadastro de insumo'!$A$203:$K$1048576,MATCH('Ficha técnica - Prod processado'!C1151,'Cadastro de insumo'!$E$203:$E$1048576,0),9),"")</f>
        <v/>
      </c>
      <c r="F1151" s="124" t="str">
        <f>IFERROR(VLOOKUP(C1151,'Cadastro de insumo'!E:K,7,0),"")</f>
        <v/>
      </c>
      <c r="G1151" s="113"/>
      <c r="H1151" s="113"/>
      <c r="I1151" s="122">
        <f t="shared" si="57"/>
        <v>0</v>
      </c>
      <c r="J1151" s="125">
        <f>IF(C1151="",0,IF(E1151="Pacote",VLOOKUP(C1151,'Cadastro de insumo'!E:K,7,0)*G1151,IF(OR(E1151="kg",E1151="L"),F1151/1000*G1151,F1151*G1151)))</f>
        <v>0</v>
      </c>
    </row>
    <row r="1152" spans="1:18" outlineLevel="1" x14ac:dyDescent="0.25">
      <c r="B1152" s="122" t="str">
        <f>IF(C1152="","",F1143)</f>
        <v/>
      </c>
      <c r="C1152" s="123"/>
      <c r="D1152" s="122" t="str">
        <f>IF(C1152="","",IFERROR(INDEX('Cadastro de insumo'!A:K,MATCH('Ficha técnica - Prod processado'!C1152,'Cadastro de insumo'!E:E,0),2),""))</f>
        <v/>
      </c>
      <c r="E1152" s="122" t="str">
        <f>IFERROR(INDEX('Cadastro de insumo'!$A$203:$K$1048576,MATCH('Ficha técnica - Prod processado'!C1152,'Cadastro de insumo'!$E$203:$E$1048576,0),9),"")</f>
        <v/>
      </c>
      <c r="F1152" s="124" t="str">
        <f>IFERROR(VLOOKUP(C1152,'Cadastro de insumo'!E:K,7,0),"")</f>
        <v/>
      </c>
      <c r="G1152" s="113"/>
      <c r="H1152" s="113"/>
      <c r="I1152" s="122">
        <f t="shared" si="57"/>
        <v>0</v>
      </c>
      <c r="J1152" s="125">
        <f>IF(C1152="",0,IF(E1152="Pacote",VLOOKUP(C1152,'Cadastro de insumo'!E:K,7,0)*G1152,IF(OR(E1152="kg",E1152="L"),F1152/1000*G1152,F1152*G1152)))</f>
        <v>0</v>
      </c>
    </row>
    <row r="1153" spans="1:18" outlineLevel="1" x14ac:dyDescent="0.25">
      <c r="B1153" s="122" t="str">
        <f>IF(C1153="","",F1143)</f>
        <v/>
      </c>
      <c r="C1153" s="123"/>
      <c r="D1153" s="122" t="str">
        <f>IF(C1153="","",IFERROR(INDEX('Cadastro de insumo'!A:K,MATCH('Ficha técnica - Prod processado'!C1153,'Cadastro de insumo'!E:E,0),2),""))</f>
        <v/>
      </c>
      <c r="E1153" s="122" t="str">
        <f>IFERROR(INDEX('Cadastro de insumo'!$A$203:$K$1048576,MATCH('Ficha técnica - Prod processado'!C1153,'Cadastro de insumo'!$E$203:$E$1048576,0),9),"")</f>
        <v/>
      </c>
      <c r="F1153" s="124" t="str">
        <f>IFERROR(VLOOKUP(C1153,'Cadastro de insumo'!E:K,7,0),"")</f>
        <v/>
      </c>
      <c r="G1153" s="113"/>
      <c r="H1153" s="113"/>
      <c r="I1153" s="122">
        <f t="shared" si="57"/>
        <v>0</v>
      </c>
      <c r="J1153" s="125">
        <f>IF(C1153="",0,IF(E1153="Pacote",VLOOKUP(C1153,'Cadastro de insumo'!E:K,7,0)*G1153,IF(OR(E1153="kg",E1153="L"),F1153/1000*G1153,F1153*G1153)))</f>
        <v>0</v>
      </c>
    </row>
    <row r="1154" spans="1:18" outlineLevel="1" x14ac:dyDescent="0.25">
      <c r="B1154" s="122" t="str">
        <f>IF(C1154="","",F1143)</f>
        <v/>
      </c>
      <c r="C1154" s="123"/>
      <c r="D1154" s="122" t="str">
        <f>IF(C1154="","",IFERROR(INDEX('Cadastro de insumo'!A:K,MATCH('Ficha técnica - Prod processado'!C1154,'Cadastro de insumo'!E:E,0),2),""))</f>
        <v/>
      </c>
      <c r="E1154" s="122" t="str">
        <f>IFERROR(INDEX('Cadastro de insumo'!$A$203:$K$1048576,MATCH('Ficha técnica - Prod processado'!C1154,'Cadastro de insumo'!$E$203:$E$1048576,0),9),"")</f>
        <v/>
      </c>
      <c r="F1154" s="124" t="str">
        <f>IFERROR(VLOOKUP(C1154,'Cadastro de insumo'!E:K,7,0),"")</f>
        <v/>
      </c>
      <c r="G1154" s="113"/>
      <c r="H1154" s="113"/>
      <c r="I1154" s="122">
        <f t="shared" si="57"/>
        <v>0</v>
      </c>
      <c r="J1154" s="125">
        <f>IF(C1154="",0,IF(E1154="Pacote",VLOOKUP(C1154,'Cadastro de insumo'!E:K,7,0)*G1154,IF(OR(E1154="kg",E1154="L"),F1154/1000*G1154,F1154*G1154)))</f>
        <v>0</v>
      </c>
    </row>
    <row r="1155" spans="1:18" outlineLevel="1" x14ac:dyDescent="0.25">
      <c r="B1155" s="122" t="str">
        <f>IF(C1155="","",F1143)</f>
        <v/>
      </c>
      <c r="C1155" s="123"/>
      <c r="D1155" s="122" t="str">
        <f>IF(C1155="","",IFERROR(INDEX('Cadastro de insumo'!A:K,MATCH('Ficha técnica - Prod processado'!C1155,'Cadastro de insumo'!E:E,0),2),""))</f>
        <v/>
      </c>
      <c r="E1155" s="122" t="str">
        <f>IFERROR(INDEX('Cadastro de insumo'!$A$203:$K$1048576,MATCH('Ficha técnica - Prod processado'!C1155,'Cadastro de insumo'!$E$203:$E$1048576,0),9),"")</f>
        <v/>
      </c>
      <c r="F1155" s="124" t="str">
        <f>IFERROR(VLOOKUP(C1155,'Cadastro de insumo'!E:K,7,0),"")</f>
        <v/>
      </c>
      <c r="G1155" s="113"/>
      <c r="H1155" s="113"/>
      <c r="I1155" s="122">
        <f t="shared" si="57"/>
        <v>0</v>
      </c>
      <c r="J1155" s="125">
        <f>IF(C1155="",0,IF(E1155="Pacote",VLOOKUP(C1155,'Cadastro de insumo'!E:K,7,0)*G1155,IF(OR(E1155="kg",E1155="L"),F1155/1000*G1155,F1155*G1155)))</f>
        <v>0</v>
      </c>
    </row>
    <row r="1156" spans="1:18" outlineLevel="1" x14ac:dyDescent="0.25">
      <c r="B1156" s="122" t="str">
        <f>IF(C1156="","",F1143)</f>
        <v/>
      </c>
      <c r="C1156" s="123"/>
      <c r="D1156" s="122" t="str">
        <f>IF(C1156="","",IFERROR(INDEX('Cadastro de insumo'!A:K,MATCH('Ficha técnica - Prod processado'!C1156,'Cadastro de insumo'!E:E,0),2),""))</f>
        <v/>
      </c>
      <c r="E1156" s="122" t="str">
        <f>IFERROR(INDEX('Cadastro de insumo'!$A$203:$K$1048576,MATCH('Ficha técnica - Prod processado'!C1156,'Cadastro de insumo'!$E$203:$E$1048576,0),9),"")</f>
        <v/>
      </c>
      <c r="F1156" s="124" t="str">
        <f>IFERROR(VLOOKUP(C1156,'Cadastro de insumo'!E:K,7,0),"")</f>
        <v/>
      </c>
      <c r="G1156" s="113"/>
      <c r="H1156" s="113"/>
      <c r="I1156" s="122">
        <f t="shared" si="57"/>
        <v>0</v>
      </c>
      <c r="J1156" s="125">
        <f>IF(C1156="",0,IF(E1156="Pacote",VLOOKUP(C1156,'Cadastro de insumo'!E:K,7,0)*G1156,IF(OR(E1156="kg",E1156="L"),F1156/1000*G1156,F1156*G1156)))</f>
        <v>0</v>
      </c>
    </row>
    <row r="1157" spans="1:18" outlineLevel="1" x14ac:dyDescent="0.25">
      <c r="B1157" s="122" t="str">
        <f>IF(C1157="","",F1143)</f>
        <v/>
      </c>
      <c r="C1157" s="123"/>
      <c r="D1157" s="122" t="str">
        <f>IF(C1157="","",IFERROR(INDEX('Cadastro de insumo'!A:K,MATCH('Ficha técnica - Prod processado'!C1157,'Cadastro de insumo'!E:E,0),2),""))</f>
        <v/>
      </c>
      <c r="E1157" s="122" t="str">
        <f>IFERROR(INDEX('Cadastro de insumo'!$A$203:$K$1048576,MATCH('Ficha técnica - Prod processado'!C1157,'Cadastro de insumo'!$E$203:$E$1048576,0),9),"")</f>
        <v/>
      </c>
      <c r="F1157" s="124" t="str">
        <f>IFERROR(VLOOKUP(C1157,'Cadastro de insumo'!E:K,7,0),"")</f>
        <v/>
      </c>
      <c r="G1157" s="113"/>
      <c r="H1157" s="113"/>
      <c r="I1157" s="122">
        <f t="shared" si="57"/>
        <v>0</v>
      </c>
      <c r="J1157" s="125">
        <f>IF(C1157="",0,IF(E1157="Pacote",VLOOKUP(C1157,'Cadastro de insumo'!E:K,7,0)*G1157,IF(OR(E1157="kg",E1157="L"),F1157/1000*G1157,F1157*G1157)))</f>
        <v>0</v>
      </c>
    </row>
    <row r="1158" spans="1:18" outlineLevel="1" x14ac:dyDescent="0.25">
      <c r="B1158" s="122" t="str">
        <f>IF(C1158="","",F1143)</f>
        <v/>
      </c>
      <c r="C1158" s="123"/>
      <c r="D1158" s="122" t="str">
        <f>IF(C1158="","",IFERROR(INDEX('Cadastro de insumo'!A:K,MATCH('Ficha técnica - Prod processado'!C1158,'Cadastro de insumo'!E:E,0),2),""))</f>
        <v/>
      </c>
      <c r="E1158" s="122" t="str">
        <f>IFERROR(INDEX('Cadastro de insumo'!$A$203:$K$1048576,MATCH('Ficha técnica - Prod processado'!C1158,'Cadastro de insumo'!$E$203:$E$1048576,0),9),"")</f>
        <v/>
      </c>
      <c r="F1158" s="124" t="str">
        <f>IFERROR(VLOOKUP(C1158,'Cadastro de insumo'!E:K,7,0),"")</f>
        <v/>
      </c>
      <c r="G1158" s="113"/>
      <c r="H1158" s="113"/>
      <c r="I1158" s="122">
        <f t="shared" si="57"/>
        <v>0</v>
      </c>
      <c r="J1158" s="125">
        <f>IF(C1158="",0,IF(E1158="Pacote",VLOOKUP(C1158,'Cadastro de insumo'!E:K,7,0)*G1158,IF(OR(E1158="kg",E1158="L"),F1158/1000*G1158,F1158*G1158)))</f>
        <v>0</v>
      </c>
    </row>
    <row r="1159" spans="1:18" outlineLevel="1" x14ac:dyDescent="0.25">
      <c r="B1159" s="122" t="str">
        <f>IF(C1159="","",F1143)</f>
        <v/>
      </c>
      <c r="C1159" s="123"/>
      <c r="D1159" s="122" t="str">
        <f>IF(C1159="","",IFERROR(INDEX('Cadastro de insumo'!A:K,MATCH('Ficha técnica - Prod processado'!C1159,'Cadastro de insumo'!E:E,0),2),""))</f>
        <v/>
      </c>
      <c r="E1159" s="122" t="str">
        <f>IFERROR(INDEX('Cadastro de insumo'!$A$203:$K$1048576,MATCH('Ficha técnica - Prod processado'!C1159,'Cadastro de insumo'!$E$203:$E$1048576,0),9),"")</f>
        <v/>
      </c>
      <c r="F1159" s="124" t="str">
        <f>IFERROR(VLOOKUP(C1159,'Cadastro de insumo'!E:K,7,0),"")</f>
        <v/>
      </c>
      <c r="G1159" s="113"/>
      <c r="H1159" s="113"/>
      <c r="I1159" s="122">
        <f t="shared" si="57"/>
        <v>0</v>
      </c>
      <c r="J1159" s="125">
        <f>IF(C1159="",0,IF(E1159="Pacote",VLOOKUP(C1159,'Cadastro de insumo'!E:K,7,0)*G1159,IF(OR(E1159="kg",E1159="L"),F1159/1000*G1159,F1159*G1159)))</f>
        <v>0</v>
      </c>
    </row>
    <row r="1160" spans="1:18" outlineLevel="1" x14ac:dyDescent="0.25">
      <c r="B1160" s="122" t="str">
        <f>IF(C1160="","",F1143)</f>
        <v/>
      </c>
      <c r="C1160" s="123"/>
      <c r="D1160" s="122" t="str">
        <f>IF(C1160="","",IFERROR(INDEX('Cadastro de insumo'!A:K,MATCH('Ficha técnica - Prod processado'!C1160,'Cadastro de insumo'!E:E,0),2),""))</f>
        <v/>
      </c>
      <c r="E1160" s="122" t="str">
        <f>IFERROR(INDEX('Cadastro de insumo'!$A$203:$K$1048576,MATCH('Ficha técnica - Prod processado'!C1160,'Cadastro de insumo'!$E$203:$E$1048576,0),9),"")</f>
        <v/>
      </c>
      <c r="F1160" s="124" t="str">
        <f>IFERROR(VLOOKUP(C1160,'Cadastro de insumo'!E:K,7,0),"")</f>
        <v/>
      </c>
      <c r="G1160" s="113"/>
      <c r="H1160" s="113"/>
      <c r="I1160" s="122">
        <f>IF(OR(G1160="",H1160=""),0,G1160/H1160)</f>
        <v>0</v>
      </c>
      <c r="J1160" s="125">
        <f>IF(C1160="",0,IF(E1160="Pacote",VLOOKUP(C1160,'Cadastro de insumo'!E:K,7,0)*G1160,IF(OR(E1160="kg",E1160="L"),F1160/1000*G1160,F1160*G1160)))</f>
        <v>0</v>
      </c>
    </row>
    <row r="1161" spans="1:18" x14ac:dyDescent="0.25">
      <c r="A1161" s="33" t="str">
        <f>"Detalhes: "&amp;F1143</f>
        <v xml:space="preserve">Detalhes: </v>
      </c>
      <c r="C1161" s="126"/>
    </row>
    <row r="1163" spans="1:18" ht="31.5" x14ac:dyDescent="0.25">
      <c r="E1163" s="30" t="s">
        <v>21</v>
      </c>
      <c r="F1163" s="76" t="s">
        <v>0</v>
      </c>
      <c r="G1163" s="76" t="s">
        <v>19</v>
      </c>
      <c r="H1163" s="77" t="s">
        <v>20</v>
      </c>
      <c r="I1163" s="31" t="s">
        <v>22</v>
      </c>
      <c r="J1163" s="31" t="s">
        <v>61</v>
      </c>
      <c r="M1163" s="126"/>
    </row>
    <row r="1164" spans="1:18" x14ac:dyDescent="0.25">
      <c r="E1164" s="112">
        <f>E1143+1</f>
        <v>56</v>
      </c>
      <c r="F1164" s="113"/>
      <c r="G1164" s="113"/>
      <c r="H1164" s="114"/>
      <c r="I1164" s="115">
        <f>SUM(J1167:J1181)</f>
        <v>0</v>
      </c>
      <c r="J1164" s="116" t="str">
        <f>IF(H1164="","",I1164/H1164)</f>
        <v/>
      </c>
      <c r="M1164" s="126"/>
      <c r="R1164" s="141"/>
    </row>
    <row r="1165" spans="1:18" x14ac:dyDescent="0.25">
      <c r="B1165" s="117"/>
      <c r="C1165" s="118"/>
      <c r="D1165" s="110"/>
      <c r="F1165" s="118"/>
      <c r="G1165" s="118"/>
      <c r="H1165" s="119"/>
      <c r="I1165" s="120"/>
      <c r="J1165" s="121"/>
      <c r="M1165" s="126"/>
      <c r="R1165" s="141"/>
    </row>
    <row r="1166" spans="1:18" ht="47.25" outlineLevel="1" x14ac:dyDescent="0.25">
      <c r="B1166" s="31" t="s">
        <v>0</v>
      </c>
      <c r="C1166" s="76" t="s">
        <v>13</v>
      </c>
      <c r="D1166" s="31" t="s">
        <v>60</v>
      </c>
      <c r="E1166" s="31" t="s">
        <v>14</v>
      </c>
      <c r="F1166" s="77" t="s">
        <v>17</v>
      </c>
      <c r="G1166" s="77" t="s">
        <v>56</v>
      </c>
      <c r="H1166" s="77" t="s">
        <v>38</v>
      </c>
      <c r="I1166" s="31" t="s">
        <v>16</v>
      </c>
      <c r="J1166" s="30" t="s">
        <v>15</v>
      </c>
      <c r="M1166" s="142"/>
    </row>
    <row r="1167" spans="1:18" outlineLevel="1" x14ac:dyDescent="0.25">
      <c r="B1167" s="122" t="str">
        <f>IF(C1167="","",F1164)</f>
        <v/>
      </c>
      <c r="C1167" s="123"/>
      <c r="D1167" s="122" t="str">
        <f>IF(C1167="","",IFERROR(INDEX('Cadastro de insumo'!A:K,MATCH('Ficha técnica - Prod processado'!C1167,'Cadastro de insumo'!E:E,0),2),""))</f>
        <v/>
      </c>
      <c r="E1167" s="122" t="str">
        <f>IFERROR(INDEX('Cadastro de insumo'!$A$203:$K$1048576,MATCH('Ficha técnica - Prod processado'!C1167,'Cadastro de insumo'!$E$203:$E$1048576,0),9),"")</f>
        <v/>
      </c>
      <c r="F1167" s="124" t="str">
        <f>IFERROR(VLOOKUP(C1167,'Cadastro de insumo'!E:K,7,0),"")</f>
        <v/>
      </c>
      <c r="G1167" s="113"/>
      <c r="H1167" s="113"/>
      <c r="I1167" s="122">
        <f t="shared" ref="I1167:I1180" si="58">IF(OR(G1167="",H1167=""),0,G1167/H1167)</f>
        <v>0</v>
      </c>
      <c r="J1167" s="125">
        <f>IF(C1167="",0,IF(E1167="Pacote",VLOOKUP(C1167,'Cadastro de insumo'!E:K,7,0)*G1167,IF(OR(E1167="kg",E1167="L"),F1167/1000*G1167,F1167*G1167)))</f>
        <v>0</v>
      </c>
    </row>
    <row r="1168" spans="1:18" outlineLevel="1" x14ac:dyDescent="0.25">
      <c r="B1168" s="122" t="str">
        <f>IF(C1168="","",F1164)</f>
        <v/>
      </c>
      <c r="C1168" s="123"/>
      <c r="D1168" s="122" t="str">
        <f>IF(C1168="","",IFERROR(INDEX('Cadastro de insumo'!A:K,MATCH('Ficha técnica - Prod processado'!C1168,'Cadastro de insumo'!E:E,0),2),""))</f>
        <v/>
      </c>
      <c r="E1168" s="122" t="str">
        <f>IFERROR(INDEX('Cadastro de insumo'!$A$203:$K$1048576,MATCH('Ficha técnica - Prod processado'!C1168,'Cadastro de insumo'!$E$203:$E$1048576,0),9),"")</f>
        <v/>
      </c>
      <c r="F1168" s="124" t="str">
        <f>IFERROR(VLOOKUP(C1168,'Cadastro de insumo'!E:K,7,0),"")</f>
        <v/>
      </c>
      <c r="G1168" s="113"/>
      <c r="H1168" s="113"/>
      <c r="I1168" s="122">
        <f t="shared" si="58"/>
        <v>0</v>
      </c>
      <c r="J1168" s="125">
        <f>IF(C1168="",0,IF(E1168="Pacote",VLOOKUP(C1168,'Cadastro de insumo'!E:K,7,0)*G1168,IF(OR(E1168="kg",E1168="L"),F1168/1000*G1168,F1168*G1168)))</f>
        <v>0</v>
      </c>
    </row>
    <row r="1169" spans="1:13" outlineLevel="1" x14ac:dyDescent="0.25">
      <c r="B1169" s="122" t="str">
        <f>IF(C1169="","",F1164)</f>
        <v/>
      </c>
      <c r="C1169" s="123"/>
      <c r="D1169" s="122" t="str">
        <f>IF(C1169="","",IFERROR(INDEX('Cadastro de insumo'!A:K,MATCH('Ficha técnica - Prod processado'!C1169,'Cadastro de insumo'!E:E,0),2),""))</f>
        <v/>
      </c>
      <c r="E1169" s="122" t="str">
        <f>IFERROR(INDEX('Cadastro de insumo'!$A$203:$K$1048576,MATCH('Ficha técnica - Prod processado'!C1169,'Cadastro de insumo'!$E$203:$E$1048576,0),9),"")</f>
        <v/>
      </c>
      <c r="F1169" s="124" t="str">
        <f>IFERROR(VLOOKUP(C1169,'Cadastro de insumo'!E:K,7,0),"")</f>
        <v/>
      </c>
      <c r="G1169" s="113"/>
      <c r="H1169" s="113"/>
      <c r="I1169" s="122">
        <f t="shared" si="58"/>
        <v>0</v>
      </c>
      <c r="J1169" s="125">
        <f>IF(C1169="",0,IF(E1169="Pacote",VLOOKUP(C1169,'Cadastro de insumo'!E:K,7,0)*G1169,IF(OR(E1169="kg",E1169="L"),F1169/1000*G1169,F1169*G1169)))</f>
        <v>0</v>
      </c>
    </row>
    <row r="1170" spans="1:13" outlineLevel="1" x14ac:dyDescent="0.25">
      <c r="B1170" s="122" t="str">
        <f>IF(C1170="","",F1164)</f>
        <v/>
      </c>
      <c r="C1170" s="123"/>
      <c r="D1170" s="122" t="str">
        <f>IF(C1170="","",IFERROR(INDEX('Cadastro de insumo'!A:K,MATCH('Ficha técnica - Prod processado'!C1170,'Cadastro de insumo'!E:E,0),2),""))</f>
        <v/>
      </c>
      <c r="E1170" s="122" t="str">
        <f>IFERROR(INDEX('Cadastro de insumo'!$A$203:$K$1048576,MATCH('Ficha técnica - Prod processado'!C1170,'Cadastro de insumo'!$E$203:$E$1048576,0),9),"")</f>
        <v/>
      </c>
      <c r="F1170" s="124" t="str">
        <f>IFERROR(VLOOKUP(C1170,'Cadastro de insumo'!E:K,7,0),"")</f>
        <v/>
      </c>
      <c r="G1170" s="113"/>
      <c r="H1170" s="113"/>
      <c r="I1170" s="122">
        <f t="shared" si="58"/>
        <v>0</v>
      </c>
      <c r="J1170" s="125">
        <f>IF(C1170="",0,IF(E1170="Pacote",VLOOKUP(C1170,'Cadastro de insumo'!E:K,7,0)*G1170,IF(OR(E1170="kg",E1170="L"),F1170/1000*G1170,F1170*G1170)))</f>
        <v>0</v>
      </c>
    </row>
    <row r="1171" spans="1:13" outlineLevel="1" x14ac:dyDescent="0.25">
      <c r="B1171" s="122" t="str">
        <f>IF(C1171="","",F1164)</f>
        <v/>
      </c>
      <c r="C1171" s="123"/>
      <c r="D1171" s="122" t="str">
        <f>IF(C1171="","",IFERROR(INDEX('Cadastro de insumo'!A:K,MATCH('Ficha técnica - Prod processado'!C1171,'Cadastro de insumo'!E:E,0),2),""))</f>
        <v/>
      </c>
      <c r="E1171" s="122" t="str">
        <f>IFERROR(INDEX('Cadastro de insumo'!$A$203:$K$1048576,MATCH('Ficha técnica - Prod processado'!C1171,'Cadastro de insumo'!$E$203:$E$1048576,0),9),"")</f>
        <v/>
      </c>
      <c r="F1171" s="124" t="str">
        <f>IFERROR(VLOOKUP(C1171,'Cadastro de insumo'!E:K,7,0),"")</f>
        <v/>
      </c>
      <c r="G1171" s="113"/>
      <c r="H1171" s="113"/>
      <c r="I1171" s="122">
        <f t="shared" si="58"/>
        <v>0</v>
      </c>
      <c r="J1171" s="125">
        <f>IF(C1171="",0,IF(E1171="Pacote",VLOOKUP(C1171,'Cadastro de insumo'!E:K,7,0)*G1171,IF(OR(E1171="kg",E1171="L"),F1171/1000*G1171,F1171*G1171)))</f>
        <v>0</v>
      </c>
    </row>
    <row r="1172" spans="1:13" outlineLevel="1" x14ac:dyDescent="0.25">
      <c r="B1172" s="122" t="str">
        <f>IF(C1172="","",F1164)</f>
        <v/>
      </c>
      <c r="C1172" s="123"/>
      <c r="D1172" s="122" t="str">
        <f>IF(C1172="","",IFERROR(INDEX('Cadastro de insumo'!A:K,MATCH('Ficha técnica - Prod processado'!C1172,'Cadastro de insumo'!E:E,0),2),""))</f>
        <v/>
      </c>
      <c r="E1172" s="122" t="str">
        <f>IFERROR(INDEX('Cadastro de insumo'!$A$203:$K$1048576,MATCH('Ficha técnica - Prod processado'!C1172,'Cadastro de insumo'!$E$203:$E$1048576,0),9),"")</f>
        <v/>
      </c>
      <c r="F1172" s="124" t="str">
        <f>IFERROR(VLOOKUP(C1172,'Cadastro de insumo'!E:K,7,0),"")</f>
        <v/>
      </c>
      <c r="G1172" s="113"/>
      <c r="H1172" s="113"/>
      <c r="I1172" s="122">
        <f t="shared" si="58"/>
        <v>0</v>
      </c>
      <c r="J1172" s="125">
        <f>IF(C1172="",0,IF(E1172="Pacote",VLOOKUP(C1172,'Cadastro de insumo'!E:K,7,0)*G1172,IF(OR(E1172="kg",E1172="L"),F1172/1000*G1172,F1172*G1172)))</f>
        <v>0</v>
      </c>
    </row>
    <row r="1173" spans="1:13" outlineLevel="1" x14ac:dyDescent="0.25">
      <c r="B1173" s="122" t="str">
        <f>IF(C1173="","",F1164)</f>
        <v/>
      </c>
      <c r="C1173" s="123"/>
      <c r="D1173" s="122" t="str">
        <f>IF(C1173="","",IFERROR(INDEX('Cadastro de insumo'!A:K,MATCH('Ficha técnica - Prod processado'!C1173,'Cadastro de insumo'!E:E,0),2),""))</f>
        <v/>
      </c>
      <c r="E1173" s="122" t="str">
        <f>IFERROR(INDEX('Cadastro de insumo'!$A$203:$K$1048576,MATCH('Ficha técnica - Prod processado'!C1173,'Cadastro de insumo'!$E$203:$E$1048576,0),9),"")</f>
        <v/>
      </c>
      <c r="F1173" s="124" t="str">
        <f>IFERROR(VLOOKUP(C1173,'Cadastro de insumo'!E:K,7,0),"")</f>
        <v/>
      </c>
      <c r="G1173" s="113"/>
      <c r="H1173" s="113"/>
      <c r="I1173" s="122">
        <f t="shared" si="58"/>
        <v>0</v>
      </c>
      <c r="J1173" s="125">
        <f>IF(C1173="",0,IF(E1173="Pacote",VLOOKUP(C1173,'Cadastro de insumo'!E:K,7,0)*G1173,IF(OR(E1173="kg",E1173="L"),F1173/1000*G1173,F1173*G1173)))</f>
        <v>0</v>
      </c>
    </row>
    <row r="1174" spans="1:13" outlineLevel="1" x14ac:dyDescent="0.25">
      <c r="B1174" s="122" t="str">
        <f>IF(C1174="","",F1164)</f>
        <v/>
      </c>
      <c r="C1174" s="123"/>
      <c r="D1174" s="122" t="str">
        <f>IF(C1174="","",IFERROR(INDEX('Cadastro de insumo'!A:K,MATCH('Ficha técnica - Prod processado'!C1174,'Cadastro de insumo'!E:E,0),2),""))</f>
        <v/>
      </c>
      <c r="E1174" s="122" t="str">
        <f>IFERROR(INDEX('Cadastro de insumo'!$A$203:$K$1048576,MATCH('Ficha técnica - Prod processado'!C1174,'Cadastro de insumo'!$E$203:$E$1048576,0),9),"")</f>
        <v/>
      </c>
      <c r="F1174" s="124" t="str">
        <f>IFERROR(VLOOKUP(C1174,'Cadastro de insumo'!E:K,7,0),"")</f>
        <v/>
      </c>
      <c r="G1174" s="113"/>
      <c r="H1174" s="113"/>
      <c r="I1174" s="122">
        <f t="shared" si="58"/>
        <v>0</v>
      </c>
      <c r="J1174" s="125">
        <f>IF(C1174="",0,IF(E1174="Pacote",VLOOKUP(C1174,'Cadastro de insumo'!E:K,7,0)*G1174,IF(OR(E1174="kg",E1174="L"),F1174/1000*G1174,F1174*G1174)))</f>
        <v>0</v>
      </c>
    </row>
    <row r="1175" spans="1:13" outlineLevel="1" x14ac:dyDescent="0.25">
      <c r="B1175" s="122" t="str">
        <f>IF(C1175="","",F1164)</f>
        <v/>
      </c>
      <c r="C1175" s="123"/>
      <c r="D1175" s="122" t="str">
        <f>IF(C1175="","",IFERROR(INDEX('Cadastro de insumo'!A:K,MATCH('Ficha técnica - Prod processado'!C1175,'Cadastro de insumo'!E:E,0),2),""))</f>
        <v/>
      </c>
      <c r="E1175" s="122" t="str">
        <f>IFERROR(INDEX('Cadastro de insumo'!$A$203:$K$1048576,MATCH('Ficha técnica - Prod processado'!C1175,'Cadastro de insumo'!$E$203:$E$1048576,0),9),"")</f>
        <v/>
      </c>
      <c r="F1175" s="124" t="str">
        <f>IFERROR(VLOOKUP(C1175,'Cadastro de insumo'!E:K,7,0),"")</f>
        <v/>
      </c>
      <c r="G1175" s="113"/>
      <c r="H1175" s="113"/>
      <c r="I1175" s="122">
        <f t="shared" si="58"/>
        <v>0</v>
      </c>
      <c r="J1175" s="125">
        <f>IF(C1175="",0,IF(E1175="Pacote",VLOOKUP(C1175,'Cadastro de insumo'!E:K,7,0)*G1175,IF(OR(E1175="kg",E1175="L"),F1175/1000*G1175,F1175*G1175)))</f>
        <v>0</v>
      </c>
    </row>
    <row r="1176" spans="1:13" outlineLevel="1" x14ac:dyDescent="0.25">
      <c r="B1176" s="122" t="str">
        <f>IF(C1176="","",F1164)</f>
        <v/>
      </c>
      <c r="C1176" s="123"/>
      <c r="D1176" s="122" t="str">
        <f>IF(C1176="","",IFERROR(INDEX('Cadastro de insumo'!A:K,MATCH('Ficha técnica - Prod processado'!C1176,'Cadastro de insumo'!E:E,0),2),""))</f>
        <v/>
      </c>
      <c r="E1176" s="122" t="str">
        <f>IFERROR(INDEX('Cadastro de insumo'!$A$203:$K$1048576,MATCH('Ficha técnica - Prod processado'!C1176,'Cadastro de insumo'!$E$203:$E$1048576,0),9),"")</f>
        <v/>
      </c>
      <c r="F1176" s="124" t="str">
        <f>IFERROR(VLOOKUP(C1176,'Cadastro de insumo'!E:K,7,0),"")</f>
        <v/>
      </c>
      <c r="G1176" s="113"/>
      <c r="H1176" s="113"/>
      <c r="I1176" s="122">
        <f t="shared" si="58"/>
        <v>0</v>
      </c>
      <c r="J1176" s="125">
        <f>IF(C1176="",0,IF(E1176="Pacote",VLOOKUP(C1176,'Cadastro de insumo'!E:K,7,0)*G1176,IF(OR(E1176="kg",E1176="L"),F1176/1000*G1176,F1176*G1176)))</f>
        <v>0</v>
      </c>
    </row>
    <row r="1177" spans="1:13" outlineLevel="1" x14ac:dyDescent="0.25">
      <c r="B1177" s="122" t="str">
        <f>IF(C1177="","",F1164)</f>
        <v/>
      </c>
      <c r="C1177" s="123"/>
      <c r="D1177" s="122" t="str">
        <f>IF(C1177="","",IFERROR(INDEX('Cadastro de insumo'!A:K,MATCH('Ficha técnica - Prod processado'!C1177,'Cadastro de insumo'!E:E,0),2),""))</f>
        <v/>
      </c>
      <c r="E1177" s="122" t="str">
        <f>IFERROR(INDEX('Cadastro de insumo'!$A$203:$K$1048576,MATCH('Ficha técnica - Prod processado'!C1177,'Cadastro de insumo'!$E$203:$E$1048576,0),9),"")</f>
        <v/>
      </c>
      <c r="F1177" s="124" t="str">
        <f>IFERROR(VLOOKUP(C1177,'Cadastro de insumo'!E:K,7,0),"")</f>
        <v/>
      </c>
      <c r="G1177" s="113"/>
      <c r="H1177" s="113"/>
      <c r="I1177" s="122">
        <f t="shared" si="58"/>
        <v>0</v>
      </c>
      <c r="J1177" s="125">
        <f>IF(C1177="",0,IF(E1177="Pacote",VLOOKUP(C1177,'Cadastro de insumo'!E:K,7,0)*G1177,IF(OR(E1177="kg",E1177="L"),F1177/1000*G1177,F1177*G1177)))</f>
        <v>0</v>
      </c>
    </row>
    <row r="1178" spans="1:13" outlineLevel="1" x14ac:dyDescent="0.25">
      <c r="B1178" s="122" t="str">
        <f>IF(C1178="","",F1164)</f>
        <v/>
      </c>
      <c r="C1178" s="123"/>
      <c r="D1178" s="122" t="str">
        <f>IF(C1178="","",IFERROR(INDEX('Cadastro de insumo'!A:K,MATCH('Ficha técnica - Prod processado'!C1178,'Cadastro de insumo'!E:E,0),2),""))</f>
        <v/>
      </c>
      <c r="E1178" s="122" t="str">
        <f>IFERROR(INDEX('Cadastro de insumo'!$A$203:$K$1048576,MATCH('Ficha técnica - Prod processado'!C1178,'Cadastro de insumo'!$E$203:$E$1048576,0),9),"")</f>
        <v/>
      </c>
      <c r="F1178" s="124" t="str">
        <f>IFERROR(VLOOKUP(C1178,'Cadastro de insumo'!E:K,7,0),"")</f>
        <v/>
      </c>
      <c r="G1178" s="113"/>
      <c r="H1178" s="113"/>
      <c r="I1178" s="122">
        <f t="shared" si="58"/>
        <v>0</v>
      </c>
      <c r="J1178" s="125">
        <f>IF(C1178="",0,IF(E1178="Pacote",VLOOKUP(C1178,'Cadastro de insumo'!E:K,7,0)*G1178,IF(OR(E1178="kg",E1178="L"),F1178/1000*G1178,F1178*G1178)))</f>
        <v>0</v>
      </c>
    </row>
    <row r="1179" spans="1:13" outlineLevel="1" x14ac:dyDescent="0.25">
      <c r="B1179" s="122" t="str">
        <f>IF(C1179="","",F1164)</f>
        <v/>
      </c>
      <c r="C1179" s="123"/>
      <c r="D1179" s="122" t="str">
        <f>IF(C1179="","",IFERROR(INDEX('Cadastro de insumo'!A:K,MATCH('Ficha técnica - Prod processado'!C1179,'Cadastro de insumo'!E:E,0),2),""))</f>
        <v/>
      </c>
      <c r="E1179" s="122" t="str">
        <f>IFERROR(INDEX('Cadastro de insumo'!$A$203:$K$1048576,MATCH('Ficha técnica - Prod processado'!C1179,'Cadastro de insumo'!$E$203:$E$1048576,0),9),"")</f>
        <v/>
      </c>
      <c r="F1179" s="124" t="str">
        <f>IFERROR(VLOOKUP(C1179,'Cadastro de insumo'!E:K,7,0),"")</f>
        <v/>
      </c>
      <c r="G1179" s="113"/>
      <c r="H1179" s="113"/>
      <c r="I1179" s="122">
        <f t="shared" si="58"/>
        <v>0</v>
      </c>
      <c r="J1179" s="125">
        <f>IF(C1179="",0,IF(E1179="Pacote",VLOOKUP(C1179,'Cadastro de insumo'!E:K,7,0)*G1179,IF(OR(E1179="kg",E1179="L"),F1179/1000*G1179,F1179*G1179)))</f>
        <v>0</v>
      </c>
    </row>
    <row r="1180" spans="1:13" outlineLevel="1" x14ac:dyDescent="0.25">
      <c r="B1180" s="122" t="str">
        <f>IF(C1180="","",F1164)</f>
        <v/>
      </c>
      <c r="C1180" s="123"/>
      <c r="D1180" s="122" t="str">
        <f>IF(C1180="","",IFERROR(INDEX('Cadastro de insumo'!A:K,MATCH('Ficha técnica - Prod processado'!C1180,'Cadastro de insumo'!E:E,0),2),""))</f>
        <v/>
      </c>
      <c r="E1180" s="122" t="str">
        <f>IFERROR(INDEX('Cadastro de insumo'!$A$203:$K$1048576,MATCH('Ficha técnica - Prod processado'!C1180,'Cadastro de insumo'!$E$203:$E$1048576,0),9),"")</f>
        <v/>
      </c>
      <c r="F1180" s="124" t="str">
        <f>IFERROR(VLOOKUP(C1180,'Cadastro de insumo'!E:K,7,0),"")</f>
        <v/>
      </c>
      <c r="G1180" s="113"/>
      <c r="H1180" s="113"/>
      <c r="I1180" s="122">
        <f t="shared" si="58"/>
        <v>0</v>
      </c>
      <c r="J1180" s="125">
        <f>IF(C1180="",0,IF(E1180="Pacote",VLOOKUP(C1180,'Cadastro de insumo'!E:K,7,0)*G1180,IF(OR(E1180="kg",E1180="L"),F1180/1000*G1180,F1180*G1180)))</f>
        <v>0</v>
      </c>
    </row>
    <row r="1181" spans="1:13" outlineLevel="1" x14ac:dyDescent="0.25">
      <c r="B1181" s="122" t="str">
        <f>IF(C1181="","",F1164)</f>
        <v/>
      </c>
      <c r="C1181" s="123"/>
      <c r="D1181" s="122" t="str">
        <f>IF(C1181="","",IFERROR(INDEX('Cadastro de insumo'!A:K,MATCH('Ficha técnica - Prod processado'!C1181,'Cadastro de insumo'!E:E,0),2),""))</f>
        <v/>
      </c>
      <c r="E1181" s="122" t="str">
        <f>IFERROR(INDEX('Cadastro de insumo'!$A$203:$K$1048576,MATCH('Ficha técnica - Prod processado'!C1181,'Cadastro de insumo'!$E$203:$E$1048576,0),9),"")</f>
        <v/>
      </c>
      <c r="F1181" s="124" t="str">
        <f>IFERROR(VLOOKUP(C1181,'Cadastro de insumo'!E:K,7,0),"")</f>
        <v/>
      </c>
      <c r="G1181" s="113"/>
      <c r="H1181" s="113"/>
      <c r="I1181" s="122">
        <f>IF(OR(G1181="",H1181=""),0,G1181/H1181)</f>
        <v>0</v>
      </c>
      <c r="J1181" s="125">
        <f>IF(C1181="",0,IF(E1181="Pacote",VLOOKUP(C1181,'Cadastro de insumo'!E:K,7,0)*G1181,IF(OR(E1181="kg",E1181="L"),F1181/1000*G1181,F1181*G1181)))</f>
        <v>0</v>
      </c>
    </row>
    <row r="1182" spans="1:13" x14ac:dyDescent="0.25">
      <c r="A1182" s="33" t="str">
        <f>"Detalhes: "&amp;F1164</f>
        <v xml:space="preserve">Detalhes: </v>
      </c>
      <c r="C1182" s="126"/>
    </row>
    <row r="1184" spans="1:13" ht="31.5" x14ac:dyDescent="0.25">
      <c r="E1184" s="30" t="s">
        <v>21</v>
      </c>
      <c r="F1184" s="76" t="s">
        <v>0</v>
      </c>
      <c r="G1184" s="76" t="s">
        <v>19</v>
      </c>
      <c r="H1184" s="77" t="s">
        <v>20</v>
      </c>
      <c r="I1184" s="31" t="s">
        <v>22</v>
      </c>
      <c r="J1184" s="31" t="s">
        <v>61</v>
      </c>
      <c r="M1184" s="126"/>
    </row>
    <row r="1185" spans="2:18" x14ac:dyDescent="0.25">
      <c r="E1185" s="112">
        <f>E1164+1</f>
        <v>57</v>
      </c>
      <c r="F1185" s="113"/>
      <c r="G1185" s="113"/>
      <c r="H1185" s="114"/>
      <c r="I1185" s="115">
        <f>SUM(J1188:J1202)</f>
        <v>0</v>
      </c>
      <c r="J1185" s="116" t="str">
        <f>IF(H1185="","",I1185/H1185)</f>
        <v/>
      </c>
      <c r="M1185" s="126"/>
      <c r="R1185" s="141"/>
    </row>
    <row r="1186" spans="2:18" x14ac:dyDescent="0.25">
      <c r="B1186" s="117"/>
      <c r="C1186" s="118"/>
      <c r="D1186" s="110"/>
      <c r="F1186" s="118"/>
      <c r="G1186" s="118"/>
      <c r="H1186" s="119"/>
      <c r="I1186" s="120"/>
      <c r="J1186" s="121"/>
      <c r="M1186" s="126"/>
      <c r="R1186" s="141"/>
    </row>
    <row r="1187" spans="2:18" ht="47.25" outlineLevel="1" x14ac:dyDescent="0.25">
      <c r="B1187" s="31" t="s">
        <v>0</v>
      </c>
      <c r="C1187" s="76" t="s">
        <v>13</v>
      </c>
      <c r="D1187" s="31" t="s">
        <v>60</v>
      </c>
      <c r="E1187" s="31" t="s">
        <v>14</v>
      </c>
      <c r="F1187" s="77" t="s">
        <v>17</v>
      </c>
      <c r="G1187" s="77" t="s">
        <v>56</v>
      </c>
      <c r="H1187" s="77" t="s">
        <v>38</v>
      </c>
      <c r="I1187" s="31" t="s">
        <v>16</v>
      </c>
      <c r="J1187" s="30" t="s">
        <v>15</v>
      </c>
      <c r="M1187" s="142"/>
    </row>
    <row r="1188" spans="2:18" outlineLevel="1" x14ac:dyDescent="0.25">
      <c r="B1188" s="122" t="str">
        <f>IF(C1188="","",F1185)</f>
        <v/>
      </c>
      <c r="C1188" s="123"/>
      <c r="D1188" s="122" t="str">
        <f>IF(C1188="","",IFERROR(INDEX('Cadastro de insumo'!A:K,MATCH('Ficha técnica - Prod processado'!C1188,'Cadastro de insumo'!E:E,0),2),""))</f>
        <v/>
      </c>
      <c r="E1188" s="122" t="str">
        <f>IFERROR(INDEX('Cadastro de insumo'!$A$203:$K$1048576,MATCH('Ficha técnica - Prod processado'!C1188,'Cadastro de insumo'!$E$203:$E$1048576,0),9),"")</f>
        <v/>
      </c>
      <c r="F1188" s="124" t="str">
        <f>IFERROR(VLOOKUP(C1188,'Cadastro de insumo'!E:K,7,0),"")</f>
        <v/>
      </c>
      <c r="G1188" s="113"/>
      <c r="H1188" s="113"/>
      <c r="I1188" s="122">
        <f t="shared" ref="I1188:I1201" si="59">IF(OR(G1188="",H1188=""),0,G1188/H1188)</f>
        <v>0</v>
      </c>
      <c r="J1188" s="125">
        <f>IF(C1188="",0,IF(E1188="Pacote",VLOOKUP(C1188,'Cadastro de insumo'!E:K,7,0)*G1188,IF(OR(E1188="kg",E1188="L"),F1188/1000*G1188,F1188*G1188)))</f>
        <v>0</v>
      </c>
    </row>
    <row r="1189" spans="2:18" outlineLevel="1" x14ac:dyDescent="0.25">
      <c r="B1189" s="122" t="str">
        <f>IF(C1189="","",F1185)</f>
        <v/>
      </c>
      <c r="C1189" s="123"/>
      <c r="D1189" s="122" t="str">
        <f>IF(C1189="","",IFERROR(INDEX('Cadastro de insumo'!A:K,MATCH('Ficha técnica - Prod processado'!C1189,'Cadastro de insumo'!E:E,0),2),""))</f>
        <v/>
      </c>
      <c r="E1189" s="122" t="str">
        <f>IFERROR(INDEX('Cadastro de insumo'!$A$203:$K$1048576,MATCH('Ficha técnica - Prod processado'!C1189,'Cadastro de insumo'!$E$203:$E$1048576,0),9),"")</f>
        <v/>
      </c>
      <c r="F1189" s="124" t="str">
        <f>IFERROR(VLOOKUP(C1189,'Cadastro de insumo'!E:K,7,0),"")</f>
        <v/>
      </c>
      <c r="G1189" s="113"/>
      <c r="H1189" s="113"/>
      <c r="I1189" s="122">
        <f t="shared" si="59"/>
        <v>0</v>
      </c>
      <c r="J1189" s="125">
        <f>IF(C1189="",0,IF(E1189="Pacote",VLOOKUP(C1189,'Cadastro de insumo'!E:K,7,0)*G1189,IF(OR(E1189="kg",E1189="L"),F1189/1000*G1189,F1189*G1189)))</f>
        <v>0</v>
      </c>
    </row>
    <row r="1190" spans="2:18" outlineLevel="1" x14ac:dyDescent="0.25">
      <c r="B1190" s="122" t="str">
        <f>IF(C1190="","",F1185)</f>
        <v/>
      </c>
      <c r="C1190" s="123"/>
      <c r="D1190" s="122" t="str">
        <f>IF(C1190="","",IFERROR(INDEX('Cadastro de insumo'!A:K,MATCH('Ficha técnica - Prod processado'!C1190,'Cadastro de insumo'!E:E,0),2),""))</f>
        <v/>
      </c>
      <c r="E1190" s="122" t="str">
        <f>IFERROR(INDEX('Cadastro de insumo'!$A$203:$K$1048576,MATCH('Ficha técnica - Prod processado'!C1190,'Cadastro de insumo'!$E$203:$E$1048576,0),9),"")</f>
        <v/>
      </c>
      <c r="F1190" s="124" t="str">
        <f>IFERROR(VLOOKUP(C1190,'Cadastro de insumo'!E:K,7,0),"")</f>
        <v/>
      </c>
      <c r="G1190" s="113"/>
      <c r="H1190" s="113"/>
      <c r="I1190" s="122">
        <f t="shared" si="59"/>
        <v>0</v>
      </c>
      <c r="J1190" s="125">
        <f>IF(C1190="",0,IF(E1190="Pacote",VLOOKUP(C1190,'Cadastro de insumo'!E:K,7,0)*G1190,IF(OR(E1190="kg",E1190="L"),F1190/1000*G1190,F1190*G1190)))</f>
        <v>0</v>
      </c>
    </row>
    <row r="1191" spans="2:18" outlineLevel="1" x14ac:dyDescent="0.25">
      <c r="B1191" s="122" t="str">
        <f>IF(C1191="","",F1185)</f>
        <v/>
      </c>
      <c r="C1191" s="123"/>
      <c r="D1191" s="122" t="str">
        <f>IF(C1191="","",IFERROR(INDEX('Cadastro de insumo'!A:K,MATCH('Ficha técnica - Prod processado'!C1191,'Cadastro de insumo'!E:E,0),2),""))</f>
        <v/>
      </c>
      <c r="E1191" s="122" t="str">
        <f>IFERROR(INDEX('Cadastro de insumo'!$A$203:$K$1048576,MATCH('Ficha técnica - Prod processado'!C1191,'Cadastro de insumo'!$E$203:$E$1048576,0),9),"")</f>
        <v/>
      </c>
      <c r="F1191" s="124" t="str">
        <f>IFERROR(VLOOKUP(C1191,'Cadastro de insumo'!E:K,7,0),"")</f>
        <v/>
      </c>
      <c r="G1191" s="113"/>
      <c r="H1191" s="113"/>
      <c r="I1191" s="122">
        <f t="shared" si="59"/>
        <v>0</v>
      </c>
      <c r="J1191" s="125">
        <f>IF(C1191="",0,IF(E1191="Pacote",VLOOKUP(C1191,'Cadastro de insumo'!E:K,7,0)*G1191,IF(OR(E1191="kg",E1191="L"),F1191/1000*G1191,F1191*G1191)))</f>
        <v>0</v>
      </c>
    </row>
    <row r="1192" spans="2:18" outlineLevel="1" x14ac:dyDescent="0.25">
      <c r="B1192" s="122" t="str">
        <f>IF(C1192="","",F1185)</f>
        <v/>
      </c>
      <c r="C1192" s="123"/>
      <c r="D1192" s="122" t="str">
        <f>IF(C1192="","",IFERROR(INDEX('Cadastro de insumo'!A:K,MATCH('Ficha técnica - Prod processado'!C1192,'Cadastro de insumo'!E:E,0),2),""))</f>
        <v/>
      </c>
      <c r="E1192" s="122" t="str">
        <f>IFERROR(INDEX('Cadastro de insumo'!$A$203:$K$1048576,MATCH('Ficha técnica - Prod processado'!C1192,'Cadastro de insumo'!$E$203:$E$1048576,0),9),"")</f>
        <v/>
      </c>
      <c r="F1192" s="124" t="str">
        <f>IFERROR(VLOOKUP(C1192,'Cadastro de insumo'!E:K,7,0),"")</f>
        <v/>
      </c>
      <c r="G1192" s="113"/>
      <c r="H1192" s="113"/>
      <c r="I1192" s="122">
        <f t="shared" si="59"/>
        <v>0</v>
      </c>
      <c r="J1192" s="125">
        <f>IF(C1192="",0,IF(E1192="Pacote",VLOOKUP(C1192,'Cadastro de insumo'!E:K,7,0)*G1192,IF(OR(E1192="kg",E1192="L"),F1192/1000*G1192,F1192*G1192)))</f>
        <v>0</v>
      </c>
    </row>
    <row r="1193" spans="2:18" outlineLevel="1" x14ac:dyDescent="0.25">
      <c r="B1193" s="122" t="str">
        <f>IF(C1193="","",F1185)</f>
        <v/>
      </c>
      <c r="C1193" s="123"/>
      <c r="D1193" s="122" t="str">
        <f>IF(C1193="","",IFERROR(INDEX('Cadastro de insumo'!A:K,MATCH('Ficha técnica - Prod processado'!C1193,'Cadastro de insumo'!E:E,0),2),""))</f>
        <v/>
      </c>
      <c r="E1193" s="122" t="str">
        <f>IFERROR(INDEX('Cadastro de insumo'!$A$203:$K$1048576,MATCH('Ficha técnica - Prod processado'!C1193,'Cadastro de insumo'!$E$203:$E$1048576,0),9),"")</f>
        <v/>
      </c>
      <c r="F1193" s="124" t="str">
        <f>IFERROR(VLOOKUP(C1193,'Cadastro de insumo'!E:K,7,0),"")</f>
        <v/>
      </c>
      <c r="G1193" s="113"/>
      <c r="H1193" s="113"/>
      <c r="I1193" s="122">
        <f t="shared" si="59"/>
        <v>0</v>
      </c>
      <c r="J1193" s="125">
        <f>IF(C1193="",0,IF(E1193="Pacote",VLOOKUP(C1193,'Cadastro de insumo'!E:K,7,0)*G1193,IF(OR(E1193="kg",E1193="L"),F1193/1000*G1193,F1193*G1193)))</f>
        <v>0</v>
      </c>
    </row>
    <row r="1194" spans="2:18" outlineLevel="1" x14ac:dyDescent="0.25">
      <c r="B1194" s="122" t="str">
        <f>IF(C1194="","",F1185)</f>
        <v/>
      </c>
      <c r="C1194" s="123"/>
      <c r="D1194" s="122" t="str">
        <f>IF(C1194="","",IFERROR(INDEX('Cadastro de insumo'!A:K,MATCH('Ficha técnica - Prod processado'!C1194,'Cadastro de insumo'!E:E,0),2),""))</f>
        <v/>
      </c>
      <c r="E1194" s="122" t="str">
        <f>IFERROR(INDEX('Cadastro de insumo'!$A$203:$K$1048576,MATCH('Ficha técnica - Prod processado'!C1194,'Cadastro de insumo'!$E$203:$E$1048576,0),9),"")</f>
        <v/>
      </c>
      <c r="F1194" s="124" t="str">
        <f>IFERROR(VLOOKUP(C1194,'Cadastro de insumo'!E:K,7,0),"")</f>
        <v/>
      </c>
      <c r="G1194" s="113"/>
      <c r="H1194" s="113"/>
      <c r="I1194" s="122">
        <f t="shared" si="59"/>
        <v>0</v>
      </c>
      <c r="J1194" s="125">
        <f>IF(C1194="",0,IF(E1194="Pacote",VLOOKUP(C1194,'Cadastro de insumo'!E:K,7,0)*G1194,IF(OR(E1194="kg",E1194="L"),F1194/1000*G1194,F1194*G1194)))</f>
        <v>0</v>
      </c>
    </row>
    <row r="1195" spans="2:18" outlineLevel="1" x14ac:dyDescent="0.25">
      <c r="B1195" s="122" t="str">
        <f>IF(C1195="","",F1185)</f>
        <v/>
      </c>
      <c r="C1195" s="123"/>
      <c r="D1195" s="122" t="str">
        <f>IF(C1195="","",IFERROR(INDEX('Cadastro de insumo'!A:K,MATCH('Ficha técnica - Prod processado'!C1195,'Cadastro de insumo'!E:E,0),2),""))</f>
        <v/>
      </c>
      <c r="E1195" s="122" t="str">
        <f>IFERROR(INDEX('Cadastro de insumo'!$A$203:$K$1048576,MATCH('Ficha técnica - Prod processado'!C1195,'Cadastro de insumo'!$E$203:$E$1048576,0),9),"")</f>
        <v/>
      </c>
      <c r="F1195" s="124" t="str">
        <f>IFERROR(VLOOKUP(C1195,'Cadastro de insumo'!E:K,7,0),"")</f>
        <v/>
      </c>
      <c r="G1195" s="113"/>
      <c r="H1195" s="113"/>
      <c r="I1195" s="122">
        <f t="shared" si="59"/>
        <v>0</v>
      </c>
      <c r="J1195" s="125">
        <f>IF(C1195="",0,IF(E1195="Pacote",VLOOKUP(C1195,'Cadastro de insumo'!E:K,7,0)*G1195,IF(OR(E1195="kg",E1195="L"),F1195/1000*G1195,F1195*G1195)))</f>
        <v>0</v>
      </c>
    </row>
    <row r="1196" spans="2:18" outlineLevel="1" x14ac:dyDescent="0.25">
      <c r="B1196" s="122" t="str">
        <f>IF(C1196="","",F1185)</f>
        <v/>
      </c>
      <c r="C1196" s="123"/>
      <c r="D1196" s="122" t="str">
        <f>IF(C1196="","",IFERROR(INDEX('Cadastro de insumo'!A:K,MATCH('Ficha técnica - Prod processado'!C1196,'Cadastro de insumo'!E:E,0),2),""))</f>
        <v/>
      </c>
      <c r="E1196" s="122" t="str">
        <f>IFERROR(INDEX('Cadastro de insumo'!$A$203:$K$1048576,MATCH('Ficha técnica - Prod processado'!C1196,'Cadastro de insumo'!$E$203:$E$1048576,0),9),"")</f>
        <v/>
      </c>
      <c r="F1196" s="124" t="str">
        <f>IFERROR(VLOOKUP(C1196,'Cadastro de insumo'!E:K,7,0),"")</f>
        <v/>
      </c>
      <c r="G1196" s="113"/>
      <c r="H1196" s="113"/>
      <c r="I1196" s="122">
        <f t="shared" si="59"/>
        <v>0</v>
      </c>
      <c r="J1196" s="125">
        <f>IF(C1196="",0,IF(E1196="Pacote",VLOOKUP(C1196,'Cadastro de insumo'!E:K,7,0)*G1196,IF(OR(E1196="kg",E1196="L"),F1196/1000*G1196,F1196*G1196)))</f>
        <v>0</v>
      </c>
    </row>
    <row r="1197" spans="2:18" outlineLevel="1" x14ac:dyDescent="0.25">
      <c r="B1197" s="122" t="str">
        <f>IF(C1197="","",F1185)</f>
        <v/>
      </c>
      <c r="C1197" s="123"/>
      <c r="D1197" s="122" t="str">
        <f>IF(C1197="","",IFERROR(INDEX('Cadastro de insumo'!A:K,MATCH('Ficha técnica - Prod processado'!C1197,'Cadastro de insumo'!E:E,0),2),""))</f>
        <v/>
      </c>
      <c r="E1197" s="122" t="str">
        <f>IFERROR(INDEX('Cadastro de insumo'!$A$203:$K$1048576,MATCH('Ficha técnica - Prod processado'!C1197,'Cadastro de insumo'!$E$203:$E$1048576,0),9),"")</f>
        <v/>
      </c>
      <c r="F1197" s="124" t="str">
        <f>IFERROR(VLOOKUP(C1197,'Cadastro de insumo'!E:K,7,0),"")</f>
        <v/>
      </c>
      <c r="G1197" s="113"/>
      <c r="H1197" s="113"/>
      <c r="I1197" s="122">
        <f t="shared" si="59"/>
        <v>0</v>
      </c>
      <c r="J1197" s="125">
        <f>IF(C1197="",0,IF(E1197="Pacote",VLOOKUP(C1197,'Cadastro de insumo'!E:K,7,0)*G1197,IF(OR(E1197="kg",E1197="L"),F1197/1000*G1197,F1197*G1197)))</f>
        <v>0</v>
      </c>
    </row>
    <row r="1198" spans="2:18" outlineLevel="1" x14ac:dyDescent="0.25">
      <c r="B1198" s="122" t="str">
        <f>IF(C1198="","",F1185)</f>
        <v/>
      </c>
      <c r="C1198" s="123"/>
      <c r="D1198" s="122" t="str">
        <f>IF(C1198="","",IFERROR(INDEX('Cadastro de insumo'!A:K,MATCH('Ficha técnica - Prod processado'!C1198,'Cadastro de insumo'!E:E,0),2),""))</f>
        <v/>
      </c>
      <c r="E1198" s="122" t="str">
        <f>IFERROR(INDEX('Cadastro de insumo'!$A$203:$K$1048576,MATCH('Ficha técnica - Prod processado'!C1198,'Cadastro de insumo'!$E$203:$E$1048576,0),9),"")</f>
        <v/>
      </c>
      <c r="F1198" s="124" t="str">
        <f>IFERROR(VLOOKUP(C1198,'Cadastro de insumo'!E:K,7,0),"")</f>
        <v/>
      </c>
      <c r="G1198" s="113"/>
      <c r="H1198" s="113"/>
      <c r="I1198" s="122">
        <f t="shared" si="59"/>
        <v>0</v>
      </c>
      <c r="J1198" s="125">
        <f>IF(C1198="",0,IF(E1198="Pacote",VLOOKUP(C1198,'Cadastro de insumo'!E:K,7,0)*G1198,IF(OR(E1198="kg",E1198="L"),F1198/1000*G1198,F1198*G1198)))</f>
        <v>0</v>
      </c>
    </row>
    <row r="1199" spans="2:18" outlineLevel="1" x14ac:dyDescent="0.25">
      <c r="B1199" s="122" t="str">
        <f>IF(C1199="","",F1185)</f>
        <v/>
      </c>
      <c r="C1199" s="123"/>
      <c r="D1199" s="122" t="str">
        <f>IF(C1199="","",IFERROR(INDEX('Cadastro de insumo'!A:K,MATCH('Ficha técnica - Prod processado'!C1199,'Cadastro de insumo'!E:E,0),2),""))</f>
        <v/>
      </c>
      <c r="E1199" s="122" t="str">
        <f>IFERROR(INDEX('Cadastro de insumo'!$A$203:$K$1048576,MATCH('Ficha técnica - Prod processado'!C1199,'Cadastro de insumo'!$E$203:$E$1048576,0),9),"")</f>
        <v/>
      </c>
      <c r="F1199" s="124" t="str">
        <f>IFERROR(VLOOKUP(C1199,'Cadastro de insumo'!E:K,7,0),"")</f>
        <v/>
      </c>
      <c r="G1199" s="113"/>
      <c r="H1199" s="113"/>
      <c r="I1199" s="122">
        <f t="shared" si="59"/>
        <v>0</v>
      </c>
      <c r="J1199" s="125">
        <f>IF(C1199="",0,IF(E1199="Pacote",VLOOKUP(C1199,'Cadastro de insumo'!E:K,7,0)*G1199,IF(OR(E1199="kg",E1199="L"),F1199/1000*G1199,F1199*G1199)))</f>
        <v>0</v>
      </c>
    </row>
    <row r="1200" spans="2:18" outlineLevel="1" x14ac:dyDescent="0.25">
      <c r="B1200" s="122" t="str">
        <f>IF(C1200="","",F1185)</f>
        <v/>
      </c>
      <c r="C1200" s="123"/>
      <c r="D1200" s="122" t="str">
        <f>IF(C1200="","",IFERROR(INDEX('Cadastro de insumo'!A:K,MATCH('Ficha técnica - Prod processado'!C1200,'Cadastro de insumo'!E:E,0),2),""))</f>
        <v/>
      </c>
      <c r="E1200" s="122" t="str">
        <f>IFERROR(INDEX('Cadastro de insumo'!$A$203:$K$1048576,MATCH('Ficha técnica - Prod processado'!C1200,'Cadastro de insumo'!$E$203:$E$1048576,0),9),"")</f>
        <v/>
      </c>
      <c r="F1200" s="124" t="str">
        <f>IFERROR(VLOOKUP(C1200,'Cadastro de insumo'!E:K,7,0),"")</f>
        <v/>
      </c>
      <c r="G1200" s="113"/>
      <c r="H1200" s="113"/>
      <c r="I1200" s="122">
        <f t="shared" si="59"/>
        <v>0</v>
      </c>
      <c r="J1200" s="125">
        <f>IF(C1200="",0,IF(E1200="Pacote",VLOOKUP(C1200,'Cadastro de insumo'!E:K,7,0)*G1200,IF(OR(E1200="kg",E1200="L"),F1200/1000*G1200,F1200*G1200)))</f>
        <v>0</v>
      </c>
    </row>
    <row r="1201" spans="1:18" outlineLevel="1" x14ac:dyDescent="0.25">
      <c r="B1201" s="122" t="str">
        <f>IF(C1201="","",F1185)</f>
        <v/>
      </c>
      <c r="C1201" s="123"/>
      <c r="D1201" s="122" t="str">
        <f>IF(C1201="","",IFERROR(INDEX('Cadastro de insumo'!A:K,MATCH('Ficha técnica - Prod processado'!C1201,'Cadastro de insumo'!E:E,0),2),""))</f>
        <v/>
      </c>
      <c r="E1201" s="122" t="str">
        <f>IFERROR(INDEX('Cadastro de insumo'!$A$203:$K$1048576,MATCH('Ficha técnica - Prod processado'!C1201,'Cadastro de insumo'!$E$203:$E$1048576,0),9),"")</f>
        <v/>
      </c>
      <c r="F1201" s="124" t="str">
        <f>IFERROR(VLOOKUP(C1201,'Cadastro de insumo'!E:K,7,0),"")</f>
        <v/>
      </c>
      <c r="G1201" s="113"/>
      <c r="H1201" s="113"/>
      <c r="I1201" s="122">
        <f t="shared" si="59"/>
        <v>0</v>
      </c>
      <c r="J1201" s="125">
        <f>IF(C1201="",0,IF(E1201="Pacote",VLOOKUP(C1201,'Cadastro de insumo'!E:K,7,0)*G1201,IF(OR(E1201="kg",E1201="L"),F1201/1000*G1201,F1201*G1201)))</f>
        <v>0</v>
      </c>
    </row>
    <row r="1202" spans="1:18" outlineLevel="1" x14ac:dyDescent="0.25">
      <c r="B1202" s="122" t="str">
        <f>IF(C1202="","",F1185)</f>
        <v/>
      </c>
      <c r="C1202" s="123"/>
      <c r="D1202" s="122" t="str">
        <f>IF(C1202="","",IFERROR(INDEX('Cadastro de insumo'!A:K,MATCH('Ficha técnica - Prod processado'!C1202,'Cadastro de insumo'!E:E,0),2),""))</f>
        <v/>
      </c>
      <c r="E1202" s="122" t="str">
        <f>IFERROR(INDEX('Cadastro de insumo'!$A$203:$K$1048576,MATCH('Ficha técnica - Prod processado'!C1202,'Cadastro de insumo'!$E$203:$E$1048576,0),9),"")</f>
        <v/>
      </c>
      <c r="F1202" s="124" t="str">
        <f>IFERROR(VLOOKUP(C1202,'Cadastro de insumo'!E:K,7,0),"")</f>
        <v/>
      </c>
      <c r="G1202" s="113"/>
      <c r="H1202" s="113"/>
      <c r="I1202" s="122">
        <f>IF(OR(G1202="",H1202=""),0,G1202/H1202)</f>
        <v>0</v>
      </c>
      <c r="J1202" s="125">
        <f>IF(C1202="",0,IF(E1202="Pacote",VLOOKUP(C1202,'Cadastro de insumo'!E:K,7,0)*G1202,IF(OR(E1202="kg",E1202="L"),F1202/1000*G1202,F1202*G1202)))</f>
        <v>0</v>
      </c>
    </row>
    <row r="1203" spans="1:18" x14ac:dyDescent="0.25">
      <c r="A1203" s="33" t="str">
        <f>"Detalhes: "&amp;F1185</f>
        <v xml:space="preserve">Detalhes: </v>
      </c>
      <c r="C1203" s="126"/>
    </row>
    <row r="1205" spans="1:18" ht="31.5" x14ac:dyDescent="0.25">
      <c r="E1205" s="30" t="s">
        <v>21</v>
      </c>
      <c r="F1205" s="76" t="s">
        <v>0</v>
      </c>
      <c r="G1205" s="76" t="s">
        <v>19</v>
      </c>
      <c r="H1205" s="77" t="s">
        <v>20</v>
      </c>
      <c r="I1205" s="31" t="s">
        <v>22</v>
      </c>
      <c r="J1205" s="31" t="s">
        <v>61</v>
      </c>
      <c r="M1205" s="126"/>
    </row>
    <row r="1206" spans="1:18" x14ac:dyDescent="0.25">
      <c r="E1206" s="112">
        <f>E1185+1</f>
        <v>58</v>
      </c>
      <c r="F1206" s="113"/>
      <c r="G1206" s="113"/>
      <c r="H1206" s="114"/>
      <c r="I1206" s="115">
        <f>SUM(J1209:J1223)</f>
        <v>0</v>
      </c>
      <c r="J1206" s="116" t="str">
        <f>IF(H1206="","",I1206/H1206)</f>
        <v/>
      </c>
      <c r="M1206" s="126"/>
      <c r="R1206" s="141"/>
    </row>
    <row r="1207" spans="1:18" x14ac:dyDescent="0.25">
      <c r="B1207" s="117"/>
      <c r="C1207" s="118"/>
      <c r="D1207" s="110"/>
      <c r="F1207" s="118"/>
      <c r="G1207" s="118"/>
      <c r="H1207" s="119"/>
      <c r="I1207" s="120"/>
      <c r="J1207" s="121"/>
      <c r="M1207" s="126"/>
      <c r="R1207" s="141"/>
    </row>
    <row r="1208" spans="1:18" ht="47.25" outlineLevel="1" x14ac:dyDescent="0.25">
      <c r="B1208" s="31" t="s">
        <v>0</v>
      </c>
      <c r="C1208" s="76" t="s">
        <v>13</v>
      </c>
      <c r="D1208" s="31" t="s">
        <v>60</v>
      </c>
      <c r="E1208" s="31" t="s">
        <v>14</v>
      </c>
      <c r="F1208" s="77" t="s">
        <v>17</v>
      </c>
      <c r="G1208" s="77" t="s">
        <v>56</v>
      </c>
      <c r="H1208" s="77" t="s">
        <v>38</v>
      </c>
      <c r="I1208" s="31" t="s">
        <v>16</v>
      </c>
      <c r="J1208" s="30" t="s">
        <v>15</v>
      </c>
      <c r="M1208" s="142"/>
    </row>
    <row r="1209" spans="1:18" outlineLevel="1" x14ac:dyDescent="0.25">
      <c r="B1209" s="122" t="str">
        <f>IF(C1209="","",F1206)</f>
        <v/>
      </c>
      <c r="C1209" s="123"/>
      <c r="D1209" s="122" t="str">
        <f>IF(C1209="","",IFERROR(INDEX('Cadastro de insumo'!A:K,MATCH('Ficha técnica - Prod processado'!C1209,'Cadastro de insumo'!E:E,0),2),""))</f>
        <v/>
      </c>
      <c r="E1209" s="122" t="str">
        <f>IFERROR(INDEX('Cadastro de insumo'!$A$203:$K$1048576,MATCH('Ficha técnica - Prod processado'!C1209,'Cadastro de insumo'!$E$203:$E$1048576,0),9),"")</f>
        <v/>
      </c>
      <c r="F1209" s="124" t="str">
        <f>IFERROR(VLOOKUP(C1209,'Cadastro de insumo'!E:K,7,0),"")</f>
        <v/>
      </c>
      <c r="G1209" s="113"/>
      <c r="H1209" s="113"/>
      <c r="I1209" s="122">
        <f t="shared" ref="I1209:I1222" si="60">IF(OR(G1209="",H1209=""),0,G1209/H1209)</f>
        <v>0</v>
      </c>
      <c r="J1209" s="125">
        <f>IF(C1209="",0,IF(E1209="Pacote",VLOOKUP(C1209,'Cadastro de insumo'!E:K,7,0)*G1209,IF(OR(E1209="kg",E1209="L"),F1209/1000*G1209,F1209*G1209)))</f>
        <v>0</v>
      </c>
    </row>
    <row r="1210" spans="1:18" outlineLevel="1" x14ac:dyDescent="0.25">
      <c r="B1210" s="122" t="str">
        <f>IF(C1210="","",F1206)</f>
        <v/>
      </c>
      <c r="C1210" s="123"/>
      <c r="D1210" s="122" t="str">
        <f>IF(C1210="","",IFERROR(INDEX('Cadastro de insumo'!A:K,MATCH('Ficha técnica - Prod processado'!C1210,'Cadastro de insumo'!E:E,0),2),""))</f>
        <v/>
      </c>
      <c r="E1210" s="122" t="str">
        <f>IFERROR(INDEX('Cadastro de insumo'!$A$203:$K$1048576,MATCH('Ficha técnica - Prod processado'!C1210,'Cadastro de insumo'!$E$203:$E$1048576,0),9),"")</f>
        <v/>
      </c>
      <c r="F1210" s="124" t="str">
        <f>IFERROR(VLOOKUP(C1210,'Cadastro de insumo'!E:K,7,0),"")</f>
        <v/>
      </c>
      <c r="G1210" s="113"/>
      <c r="H1210" s="113"/>
      <c r="I1210" s="122">
        <f t="shared" si="60"/>
        <v>0</v>
      </c>
      <c r="J1210" s="125">
        <f>IF(C1210="",0,IF(E1210="Pacote",VLOOKUP(C1210,'Cadastro de insumo'!E:K,7,0)*G1210,IF(OR(E1210="kg",E1210="L"),F1210/1000*G1210,F1210*G1210)))</f>
        <v>0</v>
      </c>
    </row>
    <row r="1211" spans="1:18" outlineLevel="1" x14ac:dyDescent="0.25">
      <c r="B1211" s="122" t="str">
        <f>IF(C1211="","",F1206)</f>
        <v/>
      </c>
      <c r="C1211" s="123"/>
      <c r="D1211" s="122" t="str">
        <f>IF(C1211="","",IFERROR(INDEX('Cadastro de insumo'!A:K,MATCH('Ficha técnica - Prod processado'!C1211,'Cadastro de insumo'!E:E,0),2),""))</f>
        <v/>
      </c>
      <c r="E1211" s="122" t="str">
        <f>IFERROR(INDEX('Cadastro de insumo'!$A$203:$K$1048576,MATCH('Ficha técnica - Prod processado'!C1211,'Cadastro de insumo'!$E$203:$E$1048576,0),9),"")</f>
        <v/>
      </c>
      <c r="F1211" s="124" t="str">
        <f>IFERROR(VLOOKUP(C1211,'Cadastro de insumo'!E:K,7,0),"")</f>
        <v/>
      </c>
      <c r="G1211" s="113"/>
      <c r="H1211" s="113"/>
      <c r="I1211" s="122">
        <f t="shared" si="60"/>
        <v>0</v>
      </c>
      <c r="J1211" s="125">
        <f>IF(C1211="",0,IF(E1211="Pacote",VLOOKUP(C1211,'Cadastro de insumo'!E:K,7,0)*G1211,IF(OR(E1211="kg",E1211="L"),F1211/1000*G1211,F1211*G1211)))</f>
        <v>0</v>
      </c>
    </row>
    <row r="1212" spans="1:18" outlineLevel="1" x14ac:dyDescent="0.25">
      <c r="B1212" s="122" t="str">
        <f>IF(C1212="","",F1206)</f>
        <v/>
      </c>
      <c r="C1212" s="123"/>
      <c r="D1212" s="122" t="str">
        <f>IF(C1212="","",IFERROR(INDEX('Cadastro de insumo'!A:K,MATCH('Ficha técnica - Prod processado'!C1212,'Cadastro de insumo'!E:E,0),2),""))</f>
        <v/>
      </c>
      <c r="E1212" s="122" t="str">
        <f>IFERROR(INDEX('Cadastro de insumo'!$A$203:$K$1048576,MATCH('Ficha técnica - Prod processado'!C1212,'Cadastro de insumo'!$E$203:$E$1048576,0),9),"")</f>
        <v/>
      </c>
      <c r="F1212" s="124" t="str">
        <f>IFERROR(VLOOKUP(C1212,'Cadastro de insumo'!E:K,7,0),"")</f>
        <v/>
      </c>
      <c r="G1212" s="113"/>
      <c r="H1212" s="113"/>
      <c r="I1212" s="122">
        <f t="shared" si="60"/>
        <v>0</v>
      </c>
      <c r="J1212" s="125">
        <f>IF(C1212="",0,IF(E1212="Pacote",VLOOKUP(C1212,'Cadastro de insumo'!E:K,7,0)*G1212,IF(OR(E1212="kg",E1212="L"),F1212/1000*G1212,F1212*G1212)))</f>
        <v>0</v>
      </c>
    </row>
    <row r="1213" spans="1:18" outlineLevel="1" x14ac:dyDescent="0.25">
      <c r="B1213" s="122" t="str">
        <f>IF(C1213="","",F1206)</f>
        <v/>
      </c>
      <c r="C1213" s="123"/>
      <c r="D1213" s="122" t="str">
        <f>IF(C1213="","",IFERROR(INDEX('Cadastro de insumo'!A:K,MATCH('Ficha técnica - Prod processado'!C1213,'Cadastro de insumo'!E:E,0),2),""))</f>
        <v/>
      </c>
      <c r="E1213" s="122" t="str">
        <f>IFERROR(INDEX('Cadastro de insumo'!$A$203:$K$1048576,MATCH('Ficha técnica - Prod processado'!C1213,'Cadastro de insumo'!$E$203:$E$1048576,0),9),"")</f>
        <v/>
      </c>
      <c r="F1213" s="124" t="str">
        <f>IFERROR(VLOOKUP(C1213,'Cadastro de insumo'!E:K,7,0),"")</f>
        <v/>
      </c>
      <c r="G1213" s="113"/>
      <c r="H1213" s="113"/>
      <c r="I1213" s="122">
        <f t="shared" si="60"/>
        <v>0</v>
      </c>
      <c r="J1213" s="125">
        <f>IF(C1213="",0,IF(E1213="Pacote",VLOOKUP(C1213,'Cadastro de insumo'!E:K,7,0)*G1213,IF(OR(E1213="kg",E1213="L"),F1213/1000*G1213,F1213*G1213)))</f>
        <v>0</v>
      </c>
    </row>
    <row r="1214" spans="1:18" outlineLevel="1" x14ac:dyDescent="0.25">
      <c r="B1214" s="122" t="str">
        <f>IF(C1214="","",F1206)</f>
        <v/>
      </c>
      <c r="C1214" s="123"/>
      <c r="D1214" s="122" t="str">
        <f>IF(C1214="","",IFERROR(INDEX('Cadastro de insumo'!A:K,MATCH('Ficha técnica - Prod processado'!C1214,'Cadastro de insumo'!E:E,0),2),""))</f>
        <v/>
      </c>
      <c r="E1214" s="122" t="str">
        <f>IFERROR(INDEX('Cadastro de insumo'!$A$203:$K$1048576,MATCH('Ficha técnica - Prod processado'!C1214,'Cadastro de insumo'!$E$203:$E$1048576,0),9),"")</f>
        <v/>
      </c>
      <c r="F1214" s="124" t="str">
        <f>IFERROR(VLOOKUP(C1214,'Cadastro de insumo'!E:K,7,0),"")</f>
        <v/>
      </c>
      <c r="G1214" s="113"/>
      <c r="H1214" s="113"/>
      <c r="I1214" s="122">
        <f t="shared" si="60"/>
        <v>0</v>
      </c>
      <c r="J1214" s="125">
        <f>IF(C1214="",0,IF(E1214="Pacote",VLOOKUP(C1214,'Cadastro de insumo'!E:K,7,0)*G1214,IF(OR(E1214="kg",E1214="L"),F1214/1000*G1214,F1214*G1214)))</f>
        <v>0</v>
      </c>
    </row>
    <row r="1215" spans="1:18" outlineLevel="1" x14ac:dyDescent="0.25">
      <c r="B1215" s="122" t="str">
        <f>IF(C1215="","",F1206)</f>
        <v/>
      </c>
      <c r="C1215" s="123"/>
      <c r="D1215" s="122" t="str">
        <f>IF(C1215="","",IFERROR(INDEX('Cadastro de insumo'!A:K,MATCH('Ficha técnica - Prod processado'!C1215,'Cadastro de insumo'!E:E,0),2),""))</f>
        <v/>
      </c>
      <c r="E1215" s="122" t="str">
        <f>IFERROR(INDEX('Cadastro de insumo'!$A$203:$K$1048576,MATCH('Ficha técnica - Prod processado'!C1215,'Cadastro de insumo'!$E$203:$E$1048576,0),9),"")</f>
        <v/>
      </c>
      <c r="F1215" s="124" t="str">
        <f>IFERROR(VLOOKUP(C1215,'Cadastro de insumo'!E:K,7,0),"")</f>
        <v/>
      </c>
      <c r="G1215" s="113"/>
      <c r="H1215" s="113"/>
      <c r="I1215" s="122">
        <f t="shared" si="60"/>
        <v>0</v>
      </c>
      <c r="J1215" s="125">
        <f>IF(C1215="",0,IF(E1215="Pacote",VLOOKUP(C1215,'Cadastro de insumo'!E:K,7,0)*G1215,IF(OR(E1215="kg",E1215="L"),F1215/1000*G1215,F1215*G1215)))</f>
        <v>0</v>
      </c>
    </row>
    <row r="1216" spans="1:18" outlineLevel="1" x14ac:dyDescent="0.25">
      <c r="B1216" s="122" t="str">
        <f>IF(C1216="","",F1206)</f>
        <v/>
      </c>
      <c r="C1216" s="123"/>
      <c r="D1216" s="122" t="str">
        <f>IF(C1216="","",IFERROR(INDEX('Cadastro de insumo'!A:K,MATCH('Ficha técnica - Prod processado'!C1216,'Cadastro de insumo'!E:E,0),2),""))</f>
        <v/>
      </c>
      <c r="E1216" s="122" t="str">
        <f>IFERROR(INDEX('Cadastro de insumo'!$A$203:$K$1048576,MATCH('Ficha técnica - Prod processado'!C1216,'Cadastro de insumo'!$E$203:$E$1048576,0),9),"")</f>
        <v/>
      </c>
      <c r="F1216" s="124" t="str">
        <f>IFERROR(VLOOKUP(C1216,'Cadastro de insumo'!E:K,7,0),"")</f>
        <v/>
      </c>
      <c r="G1216" s="113"/>
      <c r="H1216" s="113"/>
      <c r="I1216" s="122">
        <f t="shared" si="60"/>
        <v>0</v>
      </c>
      <c r="J1216" s="125">
        <f>IF(C1216="",0,IF(E1216="Pacote",VLOOKUP(C1216,'Cadastro de insumo'!E:K,7,0)*G1216,IF(OR(E1216="kg",E1216="L"),F1216/1000*G1216,F1216*G1216)))</f>
        <v>0</v>
      </c>
    </row>
    <row r="1217" spans="1:18" outlineLevel="1" x14ac:dyDescent="0.25">
      <c r="B1217" s="122" t="str">
        <f>IF(C1217="","",F1206)</f>
        <v/>
      </c>
      <c r="C1217" s="123"/>
      <c r="D1217" s="122" t="str">
        <f>IF(C1217="","",IFERROR(INDEX('Cadastro de insumo'!A:K,MATCH('Ficha técnica - Prod processado'!C1217,'Cadastro de insumo'!E:E,0),2),""))</f>
        <v/>
      </c>
      <c r="E1217" s="122" t="str">
        <f>IFERROR(INDEX('Cadastro de insumo'!$A$203:$K$1048576,MATCH('Ficha técnica - Prod processado'!C1217,'Cadastro de insumo'!$E$203:$E$1048576,0),9),"")</f>
        <v/>
      </c>
      <c r="F1217" s="124" t="str">
        <f>IFERROR(VLOOKUP(C1217,'Cadastro de insumo'!E:K,7,0),"")</f>
        <v/>
      </c>
      <c r="G1217" s="113"/>
      <c r="H1217" s="113"/>
      <c r="I1217" s="122">
        <f t="shared" si="60"/>
        <v>0</v>
      </c>
      <c r="J1217" s="125">
        <f>IF(C1217="",0,IF(E1217="Pacote",VLOOKUP(C1217,'Cadastro de insumo'!E:K,7,0)*G1217,IF(OR(E1217="kg",E1217="L"),F1217/1000*G1217,F1217*G1217)))</f>
        <v>0</v>
      </c>
    </row>
    <row r="1218" spans="1:18" outlineLevel="1" x14ac:dyDescent="0.25">
      <c r="B1218" s="122" t="str">
        <f>IF(C1218="","",F1206)</f>
        <v/>
      </c>
      <c r="C1218" s="123"/>
      <c r="D1218" s="122" t="str">
        <f>IF(C1218="","",IFERROR(INDEX('Cadastro de insumo'!A:K,MATCH('Ficha técnica - Prod processado'!C1218,'Cadastro de insumo'!E:E,0),2),""))</f>
        <v/>
      </c>
      <c r="E1218" s="122" t="str">
        <f>IFERROR(INDEX('Cadastro de insumo'!$A$203:$K$1048576,MATCH('Ficha técnica - Prod processado'!C1218,'Cadastro de insumo'!$E$203:$E$1048576,0),9),"")</f>
        <v/>
      </c>
      <c r="F1218" s="124" t="str">
        <f>IFERROR(VLOOKUP(C1218,'Cadastro de insumo'!E:K,7,0),"")</f>
        <v/>
      </c>
      <c r="G1218" s="113"/>
      <c r="H1218" s="113"/>
      <c r="I1218" s="122">
        <f t="shared" si="60"/>
        <v>0</v>
      </c>
      <c r="J1218" s="125">
        <f>IF(C1218="",0,IF(E1218="Pacote",VLOOKUP(C1218,'Cadastro de insumo'!E:K,7,0)*G1218,IF(OR(E1218="kg",E1218="L"),F1218/1000*G1218,F1218*G1218)))</f>
        <v>0</v>
      </c>
    </row>
    <row r="1219" spans="1:18" outlineLevel="1" x14ac:dyDescent="0.25">
      <c r="B1219" s="122" t="str">
        <f>IF(C1219="","",F1206)</f>
        <v/>
      </c>
      <c r="C1219" s="123"/>
      <c r="D1219" s="122" t="str">
        <f>IF(C1219="","",IFERROR(INDEX('Cadastro de insumo'!A:K,MATCH('Ficha técnica - Prod processado'!C1219,'Cadastro de insumo'!E:E,0),2),""))</f>
        <v/>
      </c>
      <c r="E1219" s="122" t="str">
        <f>IFERROR(INDEX('Cadastro de insumo'!$A$203:$K$1048576,MATCH('Ficha técnica - Prod processado'!C1219,'Cadastro de insumo'!$E$203:$E$1048576,0),9),"")</f>
        <v/>
      </c>
      <c r="F1219" s="124" t="str">
        <f>IFERROR(VLOOKUP(C1219,'Cadastro de insumo'!E:K,7,0),"")</f>
        <v/>
      </c>
      <c r="G1219" s="113"/>
      <c r="H1219" s="113"/>
      <c r="I1219" s="122">
        <f t="shared" si="60"/>
        <v>0</v>
      </c>
      <c r="J1219" s="125">
        <f>IF(C1219="",0,IF(E1219="Pacote",VLOOKUP(C1219,'Cadastro de insumo'!E:K,7,0)*G1219,IF(OR(E1219="kg",E1219="L"),F1219/1000*G1219,F1219*G1219)))</f>
        <v>0</v>
      </c>
    </row>
    <row r="1220" spans="1:18" outlineLevel="1" x14ac:dyDescent="0.25">
      <c r="B1220" s="122" t="str">
        <f>IF(C1220="","",F1206)</f>
        <v/>
      </c>
      <c r="C1220" s="123"/>
      <c r="D1220" s="122" t="str">
        <f>IF(C1220="","",IFERROR(INDEX('Cadastro de insumo'!A:K,MATCH('Ficha técnica - Prod processado'!C1220,'Cadastro de insumo'!E:E,0),2),""))</f>
        <v/>
      </c>
      <c r="E1220" s="122" t="str">
        <f>IFERROR(INDEX('Cadastro de insumo'!$A$203:$K$1048576,MATCH('Ficha técnica - Prod processado'!C1220,'Cadastro de insumo'!$E$203:$E$1048576,0),9),"")</f>
        <v/>
      </c>
      <c r="F1220" s="124" t="str">
        <f>IFERROR(VLOOKUP(C1220,'Cadastro de insumo'!E:K,7,0),"")</f>
        <v/>
      </c>
      <c r="G1220" s="113"/>
      <c r="H1220" s="113"/>
      <c r="I1220" s="122">
        <f t="shared" si="60"/>
        <v>0</v>
      </c>
      <c r="J1220" s="125">
        <f>IF(C1220="",0,IF(E1220="Pacote",VLOOKUP(C1220,'Cadastro de insumo'!E:K,7,0)*G1220,IF(OR(E1220="kg",E1220="L"),F1220/1000*G1220,F1220*G1220)))</f>
        <v>0</v>
      </c>
    </row>
    <row r="1221" spans="1:18" outlineLevel="1" x14ac:dyDescent="0.25">
      <c r="B1221" s="122" t="str">
        <f>IF(C1221="","",F1206)</f>
        <v/>
      </c>
      <c r="C1221" s="123"/>
      <c r="D1221" s="122" t="str">
        <f>IF(C1221="","",IFERROR(INDEX('Cadastro de insumo'!A:K,MATCH('Ficha técnica - Prod processado'!C1221,'Cadastro de insumo'!E:E,0),2),""))</f>
        <v/>
      </c>
      <c r="E1221" s="122" t="str">
        <f>IFERROR(INDEX('Cadastro de insumo'!$A$203:$K$1048576,MATCH('Ficha técnica - Prod processado'!C1221,'Cadastro de insumo'!$E$203:$E$1048576,0),9),"")</f>
        <v/>
      </c>
      <c r="F1221" s="124" t="str">
        <f>IFERROR(VLOOKUP(C1221,'Cadastro de insumo'!E:K,7,0),"")</f>
        <v/>
      </c>
      <c r="G1221" s="113"/>
      <c r="H1221" s="113"/>
      <c r="I1221" s="122">
        <f t="shared" si="60"/>
        <v>0</v>
      </c>
      <c r="J1221" s="125">
        <f>IF(C1221="",0,IF(E1221="Pacote",VLOOKUP(C1221,'Cadastro de insumo'!E:K,7,0)*G1221,IF(OR(E1221="kg",E1221="L"),F1221/1000*G1221,F1221*G1221)))</f>
        <v>0</v>
      </c>
    </row>
    <row r="1222" spans="1:18" outlineLevel="1" x14ac:dyDescent="0.25">
      <c r="B1222" s="122" t="str">
        <f>IF(C1222="","",F1206)</f>
        <v/>
      </c>
      <c r="C1222" s="123"/>
      <c r="D1222" s="122" t="str">
        <f>IF(C1222="","",IFERROR(INDEX('Cadastro de insumo'!A:K,MATCH('Ficha técnica - Prod processado'!C1222,'Cadastro de insumo'!E:E,0),2),""))</f>
        <v/>
      </c>
      <c r="E1222" s="122" t="str">
        <f>IFERROR(INDEX('Cadastro de insumo'!$A$203:$K$1048576,MATCH('Ficha técnica - Prod processado'!C1222,'Cadastro de insumo'!$E$203:$E$1048576,0),9),"")</f>
        <v/>
      </c>
      <c r="F1222" s="124" t="str">
        <f>IFERROR(VLOOKUP(C1222,'Cadastro de insumo'!E:K,7,0),"")</f>
        <v/>
      </c>
      <c r="G1222" s="113"/>
      <c r="H1222" s="113"/>
      <c r="I1222" s="122">
        <f t="shared" si="60"/>
        <v>0</v>
      </c>
      <c r="J1222" s="125">
        <f>IF(C1222="",0,IF(E1222="Pacote",VLOOKUP(C1222,'Cadastro de insumo'!E:K,7,0)*G1222,IF(OR(E1222="kg",E1222="L"),F1222/1000*G1222,F1222*G1222)))</f>
        <v>0</v>
      </c>
    </row>
    <row r="1223" spans="1:18" outlineLevel="1" x14ac:dyDescent="0.25">
      <c r="B1223" s="122" t="str">
        <f>IF(C1223="","",F1206)</f>
        <v/>
      </c>
      <c r="C1223" s="123"/>
      <c r="D1223" s="122" t="str">
        <f>IF(C1223="","",IFERROR(INDEX('Cadastro de insumo'!A:K,MATCH('Ficha técnica - Prod processado'!C1223,'Cadastro de insumo'!E:E,0),2),""))</f>
        <v/>
      </c>
      <c r="E1223" s="122" t="str">
        <f>IFERROR(INDEX('Cadastro de insumo'!$A$203:$K$1048576,MATCH('Ficha técnica - Prod processado'!C1223,'Cadastro de insumo'!$E$203:$E$1048576,0),9),"")</f>
        <v/>
      </c>
      <c r="F1223" s="124" t="str">
        <f>IFERROR(VLOOKUP(C1223,'Cadastro de insumo'!E:K,7,0),"")</f>
        <v/>
      </c>
      <c r="G1223" s="113"/>
      <c r="H1223" s="113"/>
      <c r="I1223" s="122">
        <f>IF(OR(G1223="",H1223=""),0,G1223/H1223)</f>
        <v>0</v>
      </c>
      <c r="J1223" s="125">
        <f>IF(C1223="",0,IF(E1223="Pacote",VLOOKUP(C1223,'Cadastro de insumo'!E:K,7,0)*G1223,IF(OR(E1223="kg",E1223="L"),F1223/1000*G1223,F1223*G1223)))</f>
        <v>0</v>
      </c>
    </row>
    <row r="1224" spans="1:18" x14ac:dyDescent="0.25">
      <c r="A1224" s="33" t="str">
        <f>"Detalhes: "&amp;F1206</f>
        <v xml:space="preserve">Detalhes: </v>
      </c>
      <c r="C1224" s="126"/>
    </row>
    <row r="1226" spans="1:18" ht="31.5" x14ac:dyDescent="0.25">
      <c r="E1226" s="30" t="s">
        <v>21</v>
      </c>
      <c r="F1226" s="76" t="s">
        <v>0</v>
      </c>
      <c r="G1226" s="76" t="s">
        <v>19</v>
      </c>
      <c r="H1226" s="77" t="s">
        <v>20</v>
      </c>
      <c r="I1226" s="31" t="s">
        <v>22</v>
      </c>
      <c r="J1226" s="31" t="s">
        <v>61</v>
      </c>
      <c r="M1226" s="126"/>
    </row>
    <row r="1227" spans="1:18" x14ac:dyDescent="0.25">
      <c r="E1227" s="112">
        <f>E1206+1</f>
        <v>59</v>
      </c>
      <c r="F1227" s="113"/>
      <c r="G1227" s="113"/>
      <c r="H1227" s="114"/>
      <c r="I1227" s="115">
        <f>SUM(J1230:J1244)</f>
        <v>0</v>
      </c>
      <c r="J1227" s="116" t="str">
        <f>IF(H1227="","",I1227/H1227)</f>
        <v/>
      </c>
      <c r="M1227" s="126"/>
      <c r="R1227" s="141"/>
    </row>
    <row r="1228" spans="1:18" x14ac:dyDescent="0.25">
      <c r="B1228" s="117"/>
      <c r="C1228" s="118"/>
      <c r="D1228" s="110"/>
      <c r="F1228" s="118"/>
      <c r="G1228" s="118"/>
      <c r="H1228" s="119"/>
      <c r="I1228" s="120"/>
      <c r="J1228" s="121"/>
      <c r="M1228" s="126"/>
      <c r="R1228" s="141"/>
    </row>
    <row r="1229" spans="1:18" ht="47.25" outlineLevel="1" x14ac:dyDescent="0.25">
      <c r="B1229" s="31" t="s">
        <v>0</v>
      </c>
      <c r="C1229" s="76" t="s">
        <v>13</v>
      </c>
      <c r="D1229" s="31" t="s">
        <v>60</v>
      </c>
      <c r="E1229" s="31" t="s">
        <v>14</v>
      </c>
      <c r="F1229" s="77" t="s">
        <v>17</v>
      </c>
      <c r="G1229" s="77" t="s">
        <v>56</v>
      </c>
      <c r="H1229" s="77" t="s">
        <v>38</v>
      </c>
      <c r="I1229" s="31" t="s">
        <v>16</v>
      </c>
      <c r="J1229" s="30" t="s">
        <v>15</v>
      </c>
      <c r="M1229" s="142"/>
    </row>
    <row r="1230" spans="1:18" outlineLevel="1" x14ac:dyDescent="0.25">
      <c r="B1230" s="122" t="str">
        <f>IF(C1230="","",F1227)</f>
        <v/>
      </c>
      <c r="C1230" s="123"/>
      <c r="D1230" s="122" t="str">
        <f>IF(C1230="","",IFERROR(INDEX('Cadastro de insumo'!A:K,MATCH('Ficha técnica - Prod processado'!C1230,'Cadastro de insumo'!E:E,0),2),""))</f>
        <v/>
      </c>
      <c r="E1230" s="122" t="str">
        <f>IFERROR(INDEX('Cadastro de insumo'!$A$203:$K$1048576,MATCH('Ficha técnica - Prod processado'!C1230,'Cadastro de insumo'!$E$203:$E$1048576,0),9),"")</f>
        <v/>
      </c>
      <c r="F1230" s="124" t="str">
        <f>IFERROR(VLOOKUP(C1230,'Cadastro de insumo'!E:K,7,0),"")</f>
        <v/>
      </c>
      <c r="G1230" s="113"/>
      <c r="H1230" s="113"/>
      <c r="I1230" s="122">
        <f t="shared" ref="I1230:I1243" si="61">IF(OR(G1230="",H1230=""),0,G1230/H1230)</f>
        <v>0</v>
      </c>
      <c r="J1230" s="125">
        <f>IF(C1230="",0,IF(E1230="Pacote",VLOOKUP(C1230,'Cadastro de insumo'!E:K,7,0)*G1230,IF(OR(E1230="kg",E1230="L"),F1230/1000*G1230,F1230*G1230)))</f>
        <v>0</v>
      </c>
    </row>
    <row r="1231" spans="1:18" outlineLevel="1" x14ac:dyDescent="0.25">
      <c r="B1231" s="122" t="str">
        <f>IF(C1231="","",F1227)</f>
        <v/>
      </c>
      <c r="C1231" s="123"/>
      <c r="D1231" s="122" t="str">
        <f>IF(C1231="","",IFERROR(INDEX('Cadastro de insumo'!A:K,MATCH('Ficha técnica - Prod processado'!C1231,'Cadastro de insumo'!E:E,0),2),""))</f>
        <v/>
      </c>
      <c r="E1231" s="122" t="str">
        <f>IFERROR(INDEX('Cadastro de insumo'!$A$203:$K$1048576,MATCH('Ficha técnica - Prod processado'!C1231,'Cadastro de insumo'!$E$203:$E$1048576,0),9),"")</f>
        <v/>
      </c>
      <c r="F1231" s="124" t="str">
        <f>IFERROR(VLOOKUP(C1231,'Cadastro de insumo'!E:K,7,0),"")</f>
        <v/>
      </c>
      <c r="G1231" s="113"/>
      <c r="H1231" s="113"/>
      <c r="I1231" s="122">
        <f t="shared" si="61"/>
        <v>0</v>
      </c>
      <c r="J1231" s="125">
        <f>IF(C1231="",0,IF(E1231="Pacote",VLOOKUP(C1231,'Cadastro de insumo'!E:K,7,0)*G1231,IF(OR(E1231="kg",E1231="L"),F1231/1000*G1231,F1231*G1231)))</f>
        <v>0</v>
      </c>
    </row>
    <row r="1232" spans="1:18" outlineLevel="1" x14ac:dyDescent="0.25">
      <c r="B1232" s="122" t="str">
        <f>IF(C1232="","",F1227)</f>
        <v/>
      </c>
      <c r="C1232" s="123"/>
      <c r="D1232" s="122" t="str">
        <f>IF(C1232="","",IFERROR(INDEX('Cadastro de insumo'!A:K,MATCH('Ficha técnica - Prod processado'!C1232,'Cadastro de insumo'!E:E,0),2),""))</f>
        <v/>
      </c>
      <c r="E1232" s="122" t="str">
        <f>IFERROR(INDEX('Cadastro de insumo'!$A$203:$K$1048576,MATCH('Ficha técnica - Prod processado'!C1232,'Cadastro de insumo'!$E$203:$E$1048576,0),9),"")</f>
        <v/>
      </c>
      <c r="F1232" s="124" t="str">
        <f>IFERROR(VLOOKUP(C1232,'Cadastro de insumo'!E:K,7,0),"")</f>
        <v/>
      </c>
      <c r="G1232" s="113"/>
      <c r="H1232" s="113"/>
      <c r="I1232" s="122">
        <f t="shared" si="61"/>
        <v>0</v>
      </c>
      <c r="J1232" s="125">
        <f>IF(C1232="",0,IF(E1232="Pacote",VLOOKUP(C1232,'Cadastro de insumo'!E:K,7,0)*G1232,IF(OR(E1232="kg",E1232="L"),F1232/1000*G1232,F1232*G1232)))</f>
        <v>0</v>
      </c>
    </row>
    <row r="1233" spans="1:18" outlineLevel="1" x14ac:dyDescent="0.25">
      <c r="B1233" s="122" t="str">
        <f>IF(C1233="","",F1227)</f>
        <v/>
      </c>
      <c r="C1233" s="123"/>
      <c r="D1233" s="122" t="str">
        <f>IF(C1233="","",IFERROR(INDEX('Cadastro de insumo'!A:K,MATCH('Ficha técnica - Prod processado'!C1233,'Cadastro de insumo'!E:E,0),2),""))</f>
        <v/>
      </c>
      <c r="E1233" s="122" t="str">
        <f>IFERROR(INDEX('Cadastro de insumo'!$A$203:$K$1048576,MATCH('Ficha técnica - Prod processado'!C1233,'Cadastro de insumo'!$E$203:$E$1048576,0),9),"")</f>
        <v/>
      </c>
      <c r="F1233" s="124" t="str">
        <f>IFERROR(VLOOKUP(C1233,'Cadastro de insumo'!E:K,7,0),"")</f>
        <v/>
      </c>
      <c r="G1233" s="113"/>
      <c r="H1233" s="113"/>
      <c r="I1233" s="122">
        <f t="shared" si="61"/>
        <v>0</v>
      </c>
      <c r="J1233" s="125">
        <f>IF(C1233="",0,IF(E1233="Pacote",VLOOKUP(C1233,'Cadastro de insumo'!E:K,7,0)*G1233,IF(OR(E1233="kg",E1233="L"),F1233/1000*G1233,F1233*G1233)))</f>
        <v>0</v>
      </c>
    </row>
    <row r="1234" spans="1:18" outlineLevel="1" x14ac:dyDescent="0.25">
      <c r="B1234" s="122" t="str">
        <f>IF(C1234="","",F1227)</f>
        <v/>
      </c>
      <c r="C1234" s="123"/>
      <c r="D1234" s="122" t="str">
        <f>IF(C1234="","",IFERROR(INDEX('Cadastro de insumo'!A:K,MATCH('Ficha técnica - Prod processado'!C1234,'Cadastro de insumo'!E:E,0),2),""))</f>
        <v/>
      </c>
      <c r="E1234" s="122" t="str">
        <f>IFERROR(INDEX('Cadastro de insumo'!$A$203:$K$1048576,MATCH('Ficha técnica - Prod processado'!C1234,'Cadastro de insumo'!$E$203:$E$1048576,0),9),"")</f>
        <v/>
      </c>
      <c r="F1234" s="124" t="str">
        <f>IFERROR(VLOOKUP(C1234,'Cadastro de insumo'!E:K,7,0),"")</f>
        <v/>
      </c>
      <c r="G1234" s="113"/>
      <c r="H1234" s="113"/>
      <c r="I1234" s="122">
        <f t="shared" si="61"/>
        <v>0</v>
      </c>
      <c r="J1234" s="125">
        <f>IF(C1234="",0,IF(E1234="Pacote",VLOOKUP(C1234,'Cadastro de insumo'!E:K,7,0)*G1234,IF(OR(E1234="kg",E1234="L"),F1234/1000*G1234,F1234*G1234)))</f>
        <v>0</v>
      </c>
    </row>
    <row r="1235" spans="1:18" outlineLevel="1" x14ac:dyDescent="0.25">
      <c r="B1235" s="122" t="str">
        <f>IF(C1235="","",F1227)</f>
        <v/>
      </c>
      <c r="C1235" s="123"/>
      <c r="D1235" s="122" t="str">
        <f>IF(C1235="","",IFERROR(INDEX('Cadastro de insumo'!A:K,MATCH('Ficha técnica - Prod processado'!C1235,'Cadastro de insumo'!E:E,0),2),""))</f>
        <v/>
      </c>
      <c r="E1235" s="122" t="str">
        <f>IFERROR(INDEX('Cadastro de insumo'!$A$203:$K$1048576,MATCH('Ficha técnica - Prod processado'!C1235,'Cadastro de insumo'!$E$203:$E$1048576,0),9),"")</f>
        <v/>
      </c>
      <c r="F1235" s="124" t="str">
        <f>IFERROR(VLOOKUP(C1235,'Cadastro de insumo'!E:K,7,0),"")</f>
        <v/>
      </c>
      <c r="G1235" s="113"/>
      <c r="H1235" s="113"/>
      <c r="I1235" s="122">
        <f t="shared" si="61"/>
        <v>0</v>
      </c>
      <c r="J1235" s="125">
        <f>IF(C1235="",0,IF(E1235="Pacote",VLOOKUP(C1235,'Cadastro de insumo'!E:K,7,0)*G1235,IF(OR(E1235="kg",E1235="L"),F1235/1000*G1235,F1235*G1235)))</f>
        <v>0</v>
      </c>
    </row>
    <row r="1236" spans="1:18" outlineLevel="1" x14ac:dyDescent="0.25">
      <c r="B1236" s="122" t="str">
        <f>IF(C1236="","",F1227)</f>
        <v/>
      </c>
      <c r="C1236" s="123"/>
      <c r="D1236" s="122" t="str">
        <f>IF(C1236="","",IFERROR(INDEX('Cadastro de insumo'!A:K,MATCH('Ficha técnica - Prod processado'!C1236,'Cadastro de insumo'!E:E,0),2),""))</f>
        <v/>
      </c>
      <c r="E1236" s="122" t="str">
        <f>IFERROR(INDEX('Cadastro de insumo'!$A$203:$K$1048576,MATCH('Ficha técnica - Prod processado'!C1236,'Cadastro de insumo'!$E$203:$E$1048576,0),9),"")</f>
        <v/>
      </c>
      <c r="F1236" s="124" t="str">
        <f>IFERROR(VLOOKUP(C1236,'Cadastro de insumo'!E:K,7,0),"")</f>
        <v/>
      </c>
      <c r="G1236" s="113"/>
      <c r="H1236" s="113"/>
      <c r="I1236" s="122">
        <f t="shared" si="61"/>
        <v>0</v>
      </c>
      <c r="J1236" s="125">
        <f>IF(C1236="",0,IF(E1236="Pacote",VLOOKUP(C1236,'Cadastro de insumo'!E:K,7,0)*G1236,IF(OR(E1236="kg",E1236="L"),F1236/1000*G1236,F1236*G1236)))</f>
        <v>0</v>
      </c>
    </row>
    <row r="1237" spans="1:18" outlineLevel="1" x14ac:dyDescent="0.25">
      <c r="B1237" s="122" t="str">
        <f>IF(C1237="","",F1227)</f>
        <v/>
      </c>
      <c r="C1237" s="123"/>
      <c r="D1237" s="122" t="str">
        <f>IF(C1237="","",IFERROR(INDEX('Cadastro de insumo'!A:K,MATCH('Ficha técnica - Prod processado'!C1237,'Cadastro de insumo'!E:E,0),2),""))</f>
        <v/>
      </c>
      <c r="E1237" s="122" t="str">
        <f>IFERROR(INDEX('Cadastro de insumo'!$A$203:$K$1048576,MATCH('Ficha técnica - Prod processado'!C1237,'Cadastro de insumo'!$E$203:$E$1048576,0),9),"")</f>
        <v/>
      </c>
      <c r="F1237" s="124" t="str">
        <f>IFERROR(VLOOKUP(C1237,'Cadastro de insumo'!E:K,7,0),"")</f>
        <v/>
      </c>
      <c r="G1237" s="113"/>
      <c r="H1237" s="113"/>
      <c r="I1237" s="122">
        <f t="shared" si="61"/>
        <v>0</v>
      </c>
      <c r="J1237" s="125">
        <f>IF(C1237="",0,IF(E1237="Pacote",VLOOKUP(C1237,'Cadastro de insumo'!E:K,7,0)*G1237,IF(OR(E1237="kg",E1237="L"),F1237/1000*G1237,F1237*G1237)))</f>
        <v>0</v>
      </c>
    </row>
    <row r="1238" spans="1:18" outlineLevel="1" x14ac:dyDescent="0.25">
      <c r="B1238" s="122" t="str">
        <f>IF(C1238="","",F1227)</f>
        <v/>
      </c>
      <c r="C1238" s="123"/>
      <c r="D1238" s="122" t="str">
        <f>IF(C1238="","",IFERROR(INDEX('Cadastro de insumo'!A:K,MATCH('Ficha técnica - Prod processado'!C1238,'Cadastro de insumo'!E:E,0),2),""))</f>
        <v/>
      </c>
      <c r="E1238" s="122" t="str">
        <f>IFERROR(INDEX('Cadastro de insumo'!$A$203:$K$1048576,MATCH('Ficha técnica - Prod processado'!C1238,'Cadastro de insumo'!$E$203:$E$1048576,0),9),"")</f>
        <v/>
      </c>
      <c r="F1238" s="124" t="str">
        <f>IFERROR(VLOOKUP(C1238,'Cadastro de insumo'!E:K,7,0),"")</f>
        <v/>
      </c>
      <c r="G1238" s="113"/>
      <c r="H1238" s="113"/>
      <c r="I1238" s="122">
        <f t="shared" si="61"/>
        <v>0</v>
      </c>
      <c r="J1238" s="125">
        <f>IF(C1238="",0,IF(E1238="Pacote",VLOOKUP(C1238,'Cadastro de insumo'!E:K,7,0)*G1238,IF(OR(E1238="kg",E1238="L"),F1238/1000*G1238,F1238*G1238)))</f>
        <v>0</v>
      </c>
    </row>
    <row r="1239" spans="1:18" outlineLevel="1" x14ac:dyDescent="0.25">
      <c r="B1239" s="122" t="str">
        <f>IF(C1239="","",F1227)</f>
        <v/>
      </c>
      <c r="C1239" s="123"/>
      <c r="D1239" s="122" t="str">
        <f>IF(C1239="","",IFERROR(INDEX('Cadastro de insumo'!A:K,MATCH('Ficha técnica - Prod processado'!C1239,'Cadastro de insumo'!E:E,0),2),""))</f>
        <v/>
      </c>
      <c r="E1239" s="122" t="str">
        <f>IFERROR(INDEX('Cadastro de insumo'!$A$203:$K$1048576,MATCH('Ficha técnica - Prod processado'!C1239,'Cadastro de insumo'!$E$203:$E$1048576,0),9),"")</f>
        <v/>
      </c>
      <c r="F1239" s="124" t="str">
        <f>IFERROR(VLOOKUP(C1239,'Cadastro de insumo'!E:K,7,0),"")</f>
        <v/>
      </c>
      <c r="G1239" s="113"/>
      <c r="H1239" s="113"/>
      <c r="I1239" s="122">
        <f t="shared" si="61"/>
        <v>0</v>
      </c>
      <c r="J1239" s="125">
        <f>IF(C1239="",0,IF(E1239="Pacote",VLOOKUP(C1239,'Cadastro de insumo'!E:K,7,0)*G1239,IF(OR(E1239="kg",E1239="L"),F1239/1000*G1239,F1239*G1239)))</f>
        <v>0</v>
      </c>
    </row>
    <row r="1240" spans="1:18" outlineLevel="1" x14ac:dyDescent="0.25">
      <c r="B1240" s="122" t="str">
        <f>IF(C1240="","",F1227)</f>
        <v/>
      </c>
      <c r="C1240" s="123"/>
      <c r="D1240" s="122" t="str">
        <f>IF(C1240="","",IFERROR(INDEX('Cadastro de insumo'!A:K,MATCH('Ficha técnica - Prod processado'!C1240,'Cadastro de insumo'!E:E,0),2),""))</f>
        <v/>
      </c>
      <c r="E1240" s="122" t="str">
        <f>IFERROR(INDEX('Cadastro de insumo'!$A$203:$K$1048576,MATCH('Ficha técnica - Prod processado'!C1240,'Cadastro de insumo'!$E$203:$E$1048576,0),9),"")</f>
        <v/>
      </c>
      <c r="F1240" s="124" t="str">
        <f>IFERROR(VLOOKUP(C1240,'Cadastro de insumo'!E:K,7,0),"")</f>
        <v/>
      </c>
      <c r="G1240" s="113"/>
      <c r="H1240" s="113"/>
      <c r="I1240" s="122">
        <f t="shared" si="61"/>
        <v>0</v>
      </c>
      <c r="J1240" s="125">
        <f>IF(C1240="",0,IF(E1240="Pacote",VLOOKUP(C1240,'Cadastro de insumo'!E:K,7,0)*G1240,IF(OR(E1240="kg",E1240="L"),F1240/1000*G1240,F1240*G1240)))</f>
        <v>0</v>
      </c>
    </row>
    <row r="1241" spans="1:18" outlineLevel="1" x14ac:dyDescent="0.25">
      <c r="B1241" s="122" t="str">
        <f>IF(C1241="","",F1227)</f>
        <v/>
      </c>
      <c r="C1241" s="123"/>
      <c r="D1241" s="122" t="str">
        <f>IF(C1241="","",IFERROR(INDEX('Cadastro de insumo'!A:K,MATCH('Ficha técnica - Prod processado'!C1241,'Cadastro de insumo'!E:E,0),2),""))</f>
        <v/>
      </c>
      <c r="E1241" s="122" t="str">
        <f>IFERROR(INDEX('Cadastro de insumo'!$A$203:$K$1048576,MATCH('Ficha técnica - Prod processado'!C1241,'Cadastro de insumo'!$E$203:$E$1048576,0),9),"")</f>
        <v/>
      </c>
      <c r="F1241" s="124" t="str">
        <f>IFERROR(VLOOKUP(C1241,'Cadastro de insumo'!E:K,7,0),"")</f>
        <v/>
      </c>
      <c r="G1241" s="113"/>
      <c r="H1241" s="113"/>
      <c r="I1241" s="122">
        <f t="shared" si="61"/>
        <v>0</v>
      </c>
      <c r="J1241" s="125">
        <f>IF(C1241="",0,IF(E1241="Pacote",VLOOKUP(C1241,'Cadastro de insumo'!E:K,7,0)*G1241,IF(OR(E1241="kg",E1241="L"),F1241/1000*G1241,F1241*G1241)))</f>
        <v>0</v>
      </c>
    </row>
    <row r="1242" spans="1:18" outlineLevel="1" x14ac:dyDescent="0.25">
      <c r="B1242" s="122" t="str">
        <f>IF(C1242="","",F1227)</f>
        <v/>
      </c>
      <c r="C1242" s="123"/>
      <c r="D1242" s="122" t="str">
        <f>IF(C1242="","",IFERROR(INDEX('Cadastro de insumo'!A:K,MATCH('Ficha técnica - Prod processado'!C1242,'Cadastro de insumo'!E:E,0),2),""))</f>
        <v/>
      </c>
      <c r="E1242" s="122" t="str">
        <f>IFERROR(INDEX('Cadastro de insumo'!$A$203:$K$1048576,MATCH('Ficha técnica - Prod processado'!C1242,'Cadastro de insumo'!$E$203:$E$1048576,0),9),"")</f>
        <v/>
      </c>
      <c r="F1242" s="124" t="str">
        <f>IFERROR(VLOOKUP(C1242,'Cadastro de insumo'!E:K,7,0),"")</f>
        <v/>
      </c>
      <c r="G1242" s="113"/>
      <c r="H1242" s="113"/>
      <c r="I1242" s="122">
        <f t="shared" si="61"/>
        <v>0</v>
      </c>
      <c r="J1242" s="125">
        <f>IF(C1242="",0,IF(E1242="Pacote",VLOOKUP(C1242,'Cadastro de insumo'!E:K,7,0)*G1242,IF(OR(E1242="kg",E1242="L"),F1242/1000*G1242,F1242*G1242)))</f>
        <v>0</v>
      </c>
    </row>
    <row r="1243" spans="1:18" outlineLevel="1" x14ac:dyDescent="0.25">
      <c r="B1243" s="122" t="str">
        <f>IF(C1243="","",F1227)</f>
        <v/>
      </c>
      <c r="C1243" s="123"/>
      <c r="D1243" s="122" t="str">
        <f>IF(C1243="","",IFERROR(INDEX('Cadastro de insumo'!A:K,MATCH('Ficha técnica - Prod processado'!C1243,'Cadastro de insumo'!E:E,0),2),""))</f>
        <v/>
      </c>
      <c r="E1243" s="122" t="str">
        <f>IFERROR(INDEX('Cadastro de insumo'!$A$203:$K$1048576,MATCH('Ficha técnica - Prod processado'!C1243,'Cadastro de insumo'!$E$203:$E$1048576,0),9),"")</f>
        <v/>
      </c>
      <c r="F1243" s="124" t="str">
        <f>IFERROR(VLOOKUP(C1243,'Cadastro de insumo'!E:K,7,0),"")</f>
        <v/>
      </c>
      <c r="G1243" s="113"/>
      <c r="H1243" s="113"/>
      <c r="I1243" s="122">
        <f t="shared" si="61"/>
        <v>0</v>
      </c>
      <c r="J1243" s="125">
        <f>IF(C1243="",0,IF(E1243="Pacote",VLOOKUP(C1243,'Cadastro de insumo'!E:K,7,0)*G1243,IF(OR(E1243="kg",E1243="L"),F1243/1000*G1243,F1243*G1243)))</f>
        <v>0</v>
      </c>
    </row>
    <row r="1244" spans="1:18" outlineLevel="1" x14ac:dyDescent="0.25">
      <c r="B1244" s="122" t="str">
        <f>IF(C1244="","",F1227)</f>
        <v/>
      </c>
      <c r="C1244" s="123"/>
      <c r="D1244" s="122" t="str">
        <f>IF(C1244="","",IFERROR(INDEX('Cadastro de insumo'!A:K,MATCH('Ficha técnica - Prod processado'!C1244,'Cadastro de insumo'!E:E,0),2),""))</f>
        <v/>
      </c>
      <c r="E1244" s="122" t="str">
        <f>IFERROR(INDEX('Cadastro de insumo'!$A$203:$K$1048576,MATCH('Ficha técnica - Prod processado'!C1244,'Cadastro de insumo'!$E$203:$E$1048576,0),9),"")</f>
        <v/>
      </c>
      <c r="F1244" s="124" t="str">
        <f>IFERROR(VLOOKUP(C1244,'Cadastro de insumo'!E:K,7,0),"")</f>
        <v/>
      </c>
      <c r="G1244" s="113"/>
      <c r="H1244" s="113"/>
      <c r="I1244" s="122">
        <f>IF(OR(G1244="",H1244=""),0,G1244/H1244)</f>
        <v>0</v>
      </c>
      <c r="J1244" s="125">
        <f>IF(C1244="",0,IF(E1244="Pacote",VLOOKUP(C1244,'Cadastro de insumo'!E:K,7,0)*G1244,IF(OR(E1244="kg",E1244="L"),F1244/1000*G1244,F1244*G1244)))</f>
        <v>0</v>
      </c>
    </row>
    <row r="1245" spans="1:18" x14ac:dyDescent="0.25">
      <c r="A1245" s="33" t="str">
        <f>"Detalhes: "&amp;F1227</f>
        <v xml:space="preserve">Detalhes: </v>
      </c>
      <c r="C1245" s="126"/>
    </row>
    <row r="1247" spans="1:18" ht="31.5" x14ac:dyDescent="0.25">
      <c r="E1247" s="30" t="s">
        <v>21</v>
      </c>
      <c r="F1247" s="76" t="s">
        <v>0</v>
      </c>
      <c r="G1247" s="76" t="s">
        <v>19</v>
      </c>
      <c r="H1247" s="77" t="s">
        <v>20</v>
      </c>
      <c r="I1247" s="31" t="s">
        <v>22</v>
      </c>
      <c r="J1247" s="31" t="s">
        <v>61</v>
      </c>
      <c r="M1247" s="126"/>
    </row>
    <row r="1248" spans="1:18" x14ac:dyDescent="0.25">
      <c r="E1248" s="112">
        <f>E1227+1</f>
        <v>60</v>
      </c>
      <c r="F1248" s="113"/>
      <c r="G1248" s="113"/>
      <c r="H1248" s="114"/>
      <c r="I1248" s="115">
        <f>SUM(J1251:J1265)</f>
        <v>0</v>
      </c>
      <c r="J1248" s="116" t="str">
        <f>IF(H1248="","",I1248/H1248)</f>
        <v/>
      </c>
      <c r="M1248" s="126"/>
      <c r="R1248" s="141"/>
    </row>
    <row r="1249" spans="2:18" x14ac:dyDescent="0.25">
      <c r="B1249" s="117"/>
      <c r="C1249" s="118"/>
      <c r="D1249" s="110"/>
      <c r="F1249" s="118"/>
      <c r="G1249" s="118"/>
      <c r="H1249" s="119"/>
      <c r="I1249" s="120"/>
      <c r="J1249" s="121"/>
      <c r="M1249" s="126"/>
      <c r="R1249" s="141"/>
    </row>
    <row r="1250" spans="2:18" ht="47.25" outlineLevel="1" x14ac:dyDescent="0.25">
      <c r="B1250" s="31" t="s">
        <v>0</v>
      </c>
      <c r="C1250" s="76" t="s">
        <v>13</v>
      </c>
      <c r="D1250" s="31" t="s">
        <v>60</v>
      </c>
      <c r="E1250" s="31" t="s">
        <v>14</v>
      </c>
      <c r="F1250" s="77" t="s">
        <v>17</v>
      </c>
      <c r="G1250" s="77" t="s">
        <v>56</v>
      </c>
      <c r="H1250" s="77" t="s">
        <v>38</v>
      </c>
      <c r="I1250" s="31" t="s">
        <v>16</v>
      </c>
      <c r="J1250" s="30" t="s">
        <v>15</v>
      </c>
      <c r="M1250" s="142"/>
    </row>
    <row r="1251" spans="2:18" outlineLevel="1" x14ac:dyDescent="0.25">
      <c r="B1251" s="122" t="str">
        <f>IF(C1251="","",F1248)</f>
        <v/>
      </c>
      <c r="C1251" s="123"/>
      <c r="D1251" s="122" t="str">
        <f>IF(C1251="","",IFERROR(INDEX('Cadastro de insumo'!A:K,MATCH('Ficha técnica - Prod processado'!C1251,'Cadastro de insumo'!E:E,0),2),""))</f>
        <v/>
      </c>
      <c r="E1251" s="122" t="str">
        <f>IFERROR(INDEX('Cadastro de insumo'!$A$203:$K$1048576,MATCH('Ficha técnica - Prod processado'!C1251,'Cadastro de insumo'!$E$203:$E$1048576,0),9),"")</f>
        <v/>
      </c>
      <c r="F1251" s="124" t="str">
        <f>IFERROR(VLOOKUP(C1251,'Cadastro de insumo'!E:K,7,0),"")</f>
        <v/>
      </c>
      <c r="G1251" s="113"/>
      <c r="H1251" s="113"/>
      <c r="I1251" s="122">
        <f t="shared" ref="I1251:I1264" si="62">IF(OR(G1251="",H1251=""),0,G1251/H1251)</f>
        <v>0</v>
      </c>
      <c r="J1251" s="125">
        <f>IF(C1251="",0,IF(E1251="Pacote",VLOOKUP(C1251,'Cadastro de insumo'!E:K,7,0)*G1251,IF(OR(E1251="kg",E1251="L"),F1251/1000*G1251,F1251*G1251)))</f>
        <v>0</v>
      </c>
    </row>
    <row r="1252" spans="2:18" outlineLevel="1" x14ac:dyDescent="0.25">
      <c r="B1252" s="122" t="str">
        <f>IF(C1252="","",F1248)</f>
        <v/>
      </c>
      <c r="C1252" s="123"/>
      <c r="D1252" s="122" t="str">
        <f>IF(C1252="","",IFERROR(INDEX('Cadastro de insumo'!A:K,MATCH('Ficha técnica - Prod processado'!C1252,'Cadastro de insumo'!E:E,0),2),""))</f>
        <v/>
      </c>
      <c r="E1252" s="122" t="str">
        <f>IFERROR(INDEX('Cadastro de insumo'!$A$203:$K$1048576,MATCH('Ficha técnica - Prod processado'!C1252,'Cadastro de insumo'!$E$203:$E$1048576,0),9),"")</f>
        <v/>
      </c>
      <c r="F1252" s="124" t="str">
        <f>IFERROR(VLOOKUP(C1252,'Cadastro de insumo'!E:K,7,0),"")</f>
        <v/>
      </c>
      <c r="G1252" s="113"/>
      <c r="H1252" s="113"/>
      <c r="I1252" s="122">
        <f t="shared" si="62"/>
        <v>0</v>
      </c>
      <c r="J1252" s="125">
        <f>IF(C1252="",0,IF(E1252="Pacote",VLOOKUP(C1252,'Cadastro de insumo'!E:K,7,0)*G1252,IF(OR(E1252="kg",E1252="L"),F1252/1000*G1252,F1252*G1252)))</f>
        <v>0</v>
      </c>
    </row>
    <row r="1253" spans="2:18" outlineLevel="1" x14ac:dyDescent="0.25">
      <c r="B1253" s="122" t="str">
        <f>IF(C1253="","",F1248)</f>
        <v/>
      </c>
      <c r="C1253" s="123"/>
      <c r="D1253" s="122" t="str">
        <f>IF(C1253="","",IFERROR(INDEX('Cadastro de insumo'!A:K,MATCH('Ficha técnica - Prod processado'!C1253,'Cadastro de insumo'!E:E,0),2),""))</f>
        <v/>
      </c>
      <c r="E1253" s="122" t="str">
        <f>IFERROR(INDEX('Cadastro de insumo'!$A$203:$K$1048576,MATCH('Ficha técnica - Prod processado'!C1253,'Cadastro de insumo'!$E$203:$E$1048576,0),9),"")</f>
        <v/>
      </c>
      <c r="F1253" s="124" t="str">
        <f>IFERROR(VLOOKUP(C1253,'Cadastro de insumo'!E:K,7,0),"")</f>
        <v/>
      </c>
      <c r="G1253" s="113"/>
      <c r="H1253" s="113"/>
      <c r="I1253" s="122">
        <f t="shared" si="62"/>
        <v>0</v>
      </c>
      <c r="J1253" s="125">
        <f>IF(C1253="",0,IF(E1253="Pacote",VLOOKUP(C1253,'Cadastro de insumo'!E:K,7,0)*G1253,IF(OR(E1253="kg",E1253="L"),F1253/1000*G1253,F1253*G1253)))</f>
        <v>0</v>
      </c>
    </row>
    <row r="1254" spans="2:18" outlineLevel="1" x14ac:dyDescent="0.25">
      <c r="B1254" s="122" t="str">
        <f>IF(C1254="","",F1248)</f>
        <v/>
      </c>
      <c r="C1254" s="123"/>
      <c r="D1254" s="122" t="str">
        <f>IF(C1254="","",IFERROR(INDEX('Cadastro de insumo'!A:K,MATCH('Ficha técnica - Prod processado'!C1254,'Cadastro de insumo'!E:E,0),2),""))</f>
        <v/>
      </c>
      <c r="E1254" s="122" t="str">
        <f>IFERROR(INDEX('Cadastro de insumo'!$A$203:$K$1048576,MATCH('Ficha técnica - Prod processado'!C1254,'Cadastro de insumo'!$E$203:$E$1048576,0),9),"")</f>
        <v/>
      </c>
      <c r="F1254" s="124" t="str">
        <f>IFERROR(VLOOKUP(C1254,'Cadastro de insumo'!E:K,7,0),"")</f>
        <v/>
      </c>
      <c r="G1254" s="113"/>
      <c r="H1254" s="113"/>
      <c r="I1254" s="122">
        <f t="shared" si="62"/>
        <v>0</v>
      </c>
      <c r="J1254" s="125">
        <f>IF(C1254="",0,IF(E1254="Pacote",VLOOKUP(C1254,'Cadastro de insumo'!E:K,7,0)*G1254,IF(OR(E1254="kg",E1254="L"),F1254/1000*G1254,F1254*G1254)))</f>
        <v>0</v>
      </c>
    </row>
    <row r="1255" spans="2:18" outlineLevel="1" x14ac:dyDescent="0.25">
      <c r="B1255" s="122" t="str">
        <f>IF(C1255="","",F1248)</f>
        <v/>
      </c>
      <c r="C1255" s="123"/>
      <c r="D1255" s="122" t="str">
        <f>IF(C1255="","",IFERROR(INDEX('Cadastro de insumo'!A:K,MATCH('Ficha técnica - Prod processado'!C1255,'Cadastro de insumo'!E:E,0),2),""))</f>
        <v/>
      </c>
      <c r="E1255" s="122" t="str">
        <f>IFERROR(INDEX('Cadastro de insumo'!$A$203:$K$1048576,MATCH('Ficha técnica - Prod processado'!C1255,'Cadastro de insumo'!$E$203:$E$1048576,0),9),"")</f>
        <v/>
      </c>
      <c r="F1255" s="124" t="str">
        <f>IFERROR(VLOOKUP(C1255,'Cadastro de insumo'!E:K,7,0),"")</f>
        <v/>
      </c>
      <c r="G1255" s="113"/>
      <c r="H1255" s="113"/>
      <c r="I1255" s="122">
        <f t="shared" si="62"/>
        <v>0</v>
      </c>
      <c r="J1255" s="125">
        <f>IF(C1255="",0,IF(E1255="Pacote",VLOOKUP(C1255,'Cadastro de insumo'!E:K,7,0)*G1255,IF(OR(E1255="kg",E1255="L"),F1255/1000*G1255,F1255*G1255)))</f>
        <v>0</v>
      </c>
    </row>
    <row r="1256" spans="2:18" outlineLevel="1" x14ac:dyDescent="0.25">
      <c r="B1256" s="122" t="str">
        <f>IF(C1256="","",F1248)</f>
        <v/>
      </c>
      <c r="C1256" s="123"/>
      <c r="D1256" s="122" t="str">
        <f>IF(C1256="","",IFERROR(INDEX('Cadastro de insumo'!A:K,MATCH('Ficha técnica - Prod processado'!C1256,'Cadastro de insumo'!E:E,0),2),""))</f>
        <v/>
      </c>
      <c r="E1256" s="122" t="str">
        <f>IFERROR(INDEX('Cadastro de insumo'!$A$203:$K$1048576,MATCH('Ficha técnica - Prod processado'!C1256,'Cadastro de insumo'!$E$203:$E$1048576,0),9),"")</f>
        <v/>
      </c>
      <c r="F1256" s="124" t="str">
        <f>IFERROR(VLOOKUP(C1256,'Cadastro de insumo'!E:K,7,0),"")</f>
        <v/>
      </c>
      <c r="G1256" s="113"/>
      <c r="H1256" s="113"/>
      <c r="I1256" s="122">
        <f t="shared" si="62"/>
        <v>0</v>
      </c>
      <c r="J1256" s="125">
        <f>IF(C1256="",0,IF(E1256="Pacote",VLOOKUP(C1256,'Cadastro de insumo'!E:K,7,0)*G1256,IF(OR(E1256="kg",E1256="L"),F1256/1000*G1256,F1256*G1256)))</f>
        <v>0</v>
      </c>
    </row>
    <row r="1257" spans="2:18" outlineLevel="1" x14ac:dyDescent="0.25">
      <c r="B1257" s="122" t="str">
        <f>IF(C1257="","",F1248)</f>
        <v/>
      </c>
      <c r="C1257" s="123"/>
      <c r="D1257" s="122" t="str">
        <f>IF(C1257="","",IFERROR(INDEX('Cadastro de insumo'!A:K,MATCH('Ficha técnica - Prod processado'!C1257,'Cadastro de insumo'!E:E,0),2),""))</f>
        <v/>
      </c>
      <c r="E1257" s="122" t="str">
        <f>IFERROR(INDEX('Cadastro de insumo'!$A$203:$K$1048576,MATCH('Ficha técnica - Prod processado'!C1257,'Cadastro de insumo'!$E$203:$E$1048576,0),9),"")</f>
        <v/>
      </c>
      <c r="F1257" s="124" t="str">
        <f>IFERROR(VLOOKUP(C1257,'Cadastro de insumo'!E:K,7,0),"")</f>
        <v/>
      </c>
      <c r="G1257" s="113"/>
      <c r="H1257" s="113"/>
      <c r="I1257" s="122">
        <f t="shared" si="62"/>
        <v>0</v>
      </c>
      <c r="J1257" s="125">
        <f>IF(C1257="",0,IF(E1257="Pacote",VLOOKUP(C1257,'Cadastro de insumo'!E:K,7,0)*G1257,IF(OR(E1257="kg",E1257="L"),F1257/1000*G1257,F1257*G1257)))</f>
        <v>0</v>
      </c>
    </row>
    <row r="1258" spans="2:18" outlineLevel="1" x14ac:dyDescent="0.25">
      <c r="B1258" s="122" t="str">
        <f>IF(C1258="","",F1248)</f>
        <v/>
      </c>
      <c r="C1258" s="123"/>
      <c r="D1258" s="122" t="str">
        <f>IF(C1258="","",IFERROR(INDEX('Cadastro de insumo'!A:K,MATCH('Ficha técnica - Prod processado'!C1258,'Cadastro de insumo'!E:E,0),2),""))</f>
        <v/>
      </c>
      <c r="E1258" s="122" t="str">
        <f>IFERROR(INDEX('Cadastro de insumo'!$A$203:$K$1048576,MATCH('Ficha técnica - Prod processado'!C1258,'Cadastro de insumo'!$E$203:$E$1048576,0),9),"")</f>
        <v/>
      </c>
      <c r="F1258" s="124" t="str">
        <f>IFERROR(VLOOKUP(C1258,'Cadastro de insumo'!E:K,7,0),"")</f>
        <v/>
      </c>
      <c r="G1258" s="113"/>
      <c r="H1258" s="113"/>
      <c r="I1258" s="122">
        <f t="shared" si="62"/>
        <v>0</v>
      </c>
      <c r="J1258" s="125">
        <f>IF(C1258="",0,IF(E1258="Pacote",VLOOKUP(C1258,'Cadastro de insumo'!E:K,7,0)*G1258,IF(OR(E1258="kg",E1258="L"),F1258/1000*G1258,F1258*G1258)))</f>
        <v>0</v>
      </c>
    </row>
    <row r="1259" spans="2:18" outlineLevel="1" x14ac:dyDescent="0.25">
      <c r="B1259" s="122" t="str">
        <f>IF(C1259="","",F1248)</f>
        <v/>
      </c>
      <c r="C1259" s="123"/>
      <c r="D1259" s="122" t="str">
        <f>IF(C1259="","",IFERROR(INDEX('Cadastro de insumo'!A:K,MATCH('Ficha técnica - Prod processado'!C1259,'Cadastro de insumo'!E:E,0),2),""))</f>
        <v/>
      </c>
      <c r="E1259" s="122" t="str">
        <f>IFERROR(INDEX('Cadastro de insumo'!$A$203:$K$1048576,MATCH('Ficha técnica - Prod processado'!C1259,'Cadastro de insumo'!$E$203:$E$1048576,0),9),"")</f>
        <v/>
      </c>
      <c r="F1259" s="124" t="str">
        <f>IFERROR(VLOOKUP(C1259,'Cadastro de insumo'!E:K,7,0),"")</f>
        <v/>
      </c>
      <c r="G1259" s="113"/>
      <c r="H1259" s="113"/>
      <c r="I1259" s="122">
        <f t="shared" si="62"/>
        <v>0</v>
      </c>
      <c r="J1259" s="125">
        <f>IF(C1259="",0,IF(E1259="Pacote",VLOOKUP(C1259,'Cadastro de insumo'!E:K,7,0)*G1259,IF(OR(E1259="kg",E1259="L"),F1259/1000*G1259,F1259*G1259)))</f>
        <v>0</v>
      </c>
    </row>
    <row r="1260" spans="2:18" outlineLevel="1" x14ac:dyDescent="0.25">
      <c r="B1260" s="122" t="str">
        <f>IF(C1260="","",F1248)</f>
        <v/>
      </c>
      <c r="C1260" s="123"/>
      <c r="D1260" s="122" t="str">
        <f>IF(C1260="","",IFERROR(INDEX('Cadastro de insumo'!A:K,MATCH('Ficha técnica - Prod processado'!C1260,'Cadastro de insumo'!E:E,0),2),""))</f>
        <v/>
      </c>
      <c r="E1260" s="122" t="str">
        <f>IFERROR(INDEX('Cadastro de insumo'!$A$203:$K$1048576,MATCH('Ficha técnica - Prod processado'!C1260,'Cadastro de insumo'!$E$203:$E$1048576,0),9),"")</f>
        <v/>
      </c>
      <c r="F1260" s="124" t="str">
        <f>IFERROR(VLOOKUP(C1260,'Cadastro de insumo'!E:K,7,0),"")</f>
        <v/>
      </c>
      <c r="G1260" s="113"/>
      <c r="H1260" s="113"/>
      <c r="I1260" s="122">
        <f t="shared" si="62"/>
        <v>0</v>
      </c>
      <c r="J1260" s="125">
        <f>IF(C1260="",0,IF(E1260="Pacote",VLOOKUP(C1260,'Cadastro de insumo'!E:K,7,0)*G1260,IF(OR(E1260="kg",E1260="L"),F1260/1000*G1260,F1260*G1260)))</f>
        <v>0</v>
      </c>
    </row>
    <row r="1261" spans="2:18" outlineLevel="1" x14ac:dyDescent="0.25">
      <c r="B1261" s="122" t="str">
        <f>IF(C1261="","",F1248)</f>
        <v/>
      </c>
      <c r="C1261" s="123"/>
      <c r="D1261" s="122" t="str">
        <f>IF(C1261="","",IFERROR(INDEX('Cadastro de insumo'!A:K,MATCH('Ficha técnica - Prod processado'!C1261,'Cadastro de insumo'!E:E,0),2),""))</f>
        <v/>
      </c>
      <c r="E1261" s="122" t="str">
        <f>IFERROR(INDEX('Cadastro de insumo'!$A$203:$K$1048576,MATCH('Ficha técnica - Prod processado'!C1261,'Cadastro de insumo'!$E$203:$E$1048576,0),9),"")</f>
        <v/>
      </c>
      <c r="F1261" s="124" t="str">
        <f>IFERROR(VLOOKUP(C1261,'Cadastro de insumo'!E:K,7,0),"")</f>
        <v/>
      </c>
      <c r="G1261" s="113"/>
      <c r="H1261" s="113"/>
      <c r="I1261" s="122">
        <f t="shared" si="62"/>
        <v>0</v>
      </c>
      <c r="J1261" s="125">
        <f>IF(C1261="",0,IF(E1261="Pacote",VLOOKUP(C1261,'Cadastro de insumo'!E:K,7,0)*G1261,IF(OR(E1261="kg",E1261="L"),F1261/1000*G1261,F1261*G1261)))</f>
        <v>0</v>
      </c>
    </row>
    <row r="1262" spans="2:18" outlineLevel="1" x14ac:dyDescent="0.25">
      <c r="B1262" s="122" t="str">
        <f>IF(C1262="","",F1248)</f>
        <v/>
      </c>
      <c r="C1262" s="123"/>
      <c r="D1262" s="122" t="str">
        <f>IF(C1262="","",IFERROR(INDEX('Cadastro de insumo'!A:K,MATCH('Ficha técnica - Prod processado'!C1262,'Cadastro de insumo'!E:E,0),2),""))</f>
        <v/>
      </c>
      <c r="E1262" s="122" t="str">
        <f>IFERROR(INDEX('Cadastro de insumo'!$A$203:$K$1048576,MATCH('Ficha técnica - Prod processado'!C1262,'Cadastro de insumo'!$E$203:$E$1048576,0),9),"")</f>
        <v/>
      </c>
      <c r="F1262" s="124" t="str">
        <f>IFERROR(VLOOKUP(C1262,'Cadastro de insumo'!E:K,7,0),"")</f>
        <v/>
      </c>
      <c r="G1262" s="113"/>
      <c r="H1262" s="113"/>
      <c r="I1262" s="122">
        <f t="shared" si="62"/>
        <v>0</v>
      </c>
      <c r="J1262" s="125">
        <f>IF(C1262="",0,IF(E1262="Pacote",VLOOKUP(C1262,'Cadastro de insumo'!E:K,7,0)*G1262,IF(OR(E1262="kg",E1262="L"),F1262/1000*G1262,F1262*G1262)))</f>
        <v>0</v>
      </c>
    </row>
    <row r="1263" spans="2:18" outlineLevel="1" x14ac:dyDescent="0.25">
      <c r="B1263" s="122" t="str">
        <f>IF(C1263="","",F1248)</f>
        <v/>
      </c>
      <c r="C1263" s="123"/>
      <c r="D1263" s="122" t="str">
        <f>IF(C1263="","",IFERROR(INDEX('Cadastro de insumo'!A:K,MATCH('Ficha técnica - Prod processado'!C1263,'Cadastro de insumo'!E:E,0),2),""))</f>
        <v/>
      </c>
      <c r="E1263" s="122" t="str">
        <f>IFERROR(INDEX('Cadastro de insumo'!$A$203:$K$1048576,MATCH('Ficha técnica - Prod processado'!C1263,'Cadastro de insumo'!$E$203:$E$1048576,0),9),"")</f>
        <v/>
      </c>
      <c r="F1263" s="124" t="str">
        <f>IFERROR(VLOOKUP(C1263,'Cadastro de insumo'!E:K,7,0),"")</f>
        <v/>
      </c>
      <c r="G1263" s="113"/>
      <c r="H1263" s="113"/>
      <c r="I1263" s="122">
        <f t="shared" si="62"/>
        <v>0</v>
      </c>
      <c r="J1263" s="125">
        <f>IF(C1263="",0,IF(E1263="Pacote",VLOOKUP(C1263,'Cadastro de insumo'!E:K,7,0)*G1263,IF(OR(E1263="kg",E1263="L"),F1263/1000*G1263,F1263*G1263)))</f>
        <v>0</v>
      </c>
    </row>
    <row r="1264" spans="2:18" outlineLevel="1" x14ac:dyDescent="0.25">
      <c r="B1264" s="122" t="str">
        <f>IF(C1264="","",F1248)</f>
        <v/>
      </c>
      <c r="C1264" s="123"/>
      <c r="D1264" s="122" t="str">
        <f>IF(C1264="","",IFERROR(INDEX('Cadastro de insumo'!A:K,MATCH('Ficha técnica - Prod processado'!C1264,'Cadastro de insumo'!E:E,0),2),""))</f>
        <v/>
      </c>
      <c r="E1264" s="122" t="str">
        <f>IFERROR(INDEX('Cadastro de insumo'!$A$203:$K$1048576,MATCH('Ficha técnica - Prod processado'!C1264,'Cadastro de insumo'!$E$203:$E$1048576,0),9),"")</f>
        <v/>
      </c>
      <c r="F1264" s="124" t="str">
        <f>IFERROR(VLOOKUP(C1264,'Cadastro de insumo'!E:K,7,0),"")</f>
        <v/>
      </c>
      <c r="G1264" s="113"/>
      <c r="H1264" s="113"/>
      <c r="I1264" s="122">
        <f t="shared" si="62"/>
        <v>0</v>
      </c>
      <c r="J1264" s="125">
        <f>IF(C1264="",0,IF(E1264="Pacote",VLOOKUP(C1264,'Cadastro de insumo'!E:K,7,0)*G1264,IF(OR(E1264="kg",E1264="L"),F1264/1000*G1264,F1264*G1264)))</f>
        <v>0</v>
      </c>
    </row>
    <row r="1265" spans="1:18" outlineLevel="1" x14ac:dyDescent="0.25">
      <c r="B1265" s="122" t="str">
        <f>IF(C1265="","",F1248)</f>
        <v/>
      </c>
      <c r="C1265" s="123"/>
      <c r="D1265" s="122" t="str">
        <f>IF(C1265="","",IFERROR(INDEX('Cadastro de insumo'!A:K,MATCH('Ficha técnica - Prod processado'!C1265,'Cadastro de insumo'!E:E,0),2),""))</f>
        <v/>
      </c>
      <c r="E1265" s="122" t="str">
        <f>IFERROR(INDEX('Cadastro de insumo'!$A$203:$K$1048576,MATCH('Ficha técnica - Prod processado'!C1265,'Cadastro de insumo'!$E$203:$E$1048576,0),9),"")</f>
        <v/>
      </c>
      <c r="F1265" s="124" t="str">
        <f>IFERROR(VLOOKUP(C1265,'Cadastro de insumo'!E:K,7,0),"")</f>
        <v/>
      </c>
      <c r="G1265" s="113"/>
      <c r="H1265" s="113"/>
      <c r="I1265" s="122">
        <f>IF(OR(G1265="",H1265=""),0,G1265/H1265)</f>
        <v>0</v>
      </c>
      <c r="J1265" s="125">
        <f>IF(C1265="",0,IF(E1265="Pacote",VLOOKUP(C1265,'Cadastro de insumo'!E:K,7,0)*G1265,IF(OR(E1265="kg",E1265="L"),F1265/1000*G1265,F1265*G1265)))</f>
        <v>0</v>
      </c>
    </row>
    <row r="1266" spans="1:18" x14ac:dyDescent="0.25">
      <c r="A1266" s="33" t="str">
        <f>"Detalhes: "&amp;F1248</f>
        <v xml:space="preserve">Detalhes: </v>
      </c>
      <c r="C1266" s="126"/>
    </row>
    <row r="1268" spans="1:18" ht="31.5" x14ac:dyDescent="0.25">
      <c r="E1268" s="30" t="s">
        <v>21</v>
      </c>
      <c r="F1268" s="76" t="s">
        <v>0</v>
      </c>
      <c r="G1268" s="76" t="s">
        <v>19</v>
      </c>
      <c r="H1268" s="77" t="s">
        <v>20</v>
      </c>
      <c r="I1268" s="31" t="s">
        <v>22</v>
      </c>
      <c r="J1268" s="31" t="s">
        <v>61</v>
      </c>
      <c r="M1268" s="126"/>
    </row>
    <row r="1269" spans="1:18" x14ac:dyDescent="0.25">
      <c r="E1269" s="112">
        <f>E1248+1</f>
        <v>61</v>
      </c>
      <c r="F1269" s="113"/>
      <c r="G1269" s="113"/>
      <c r="H1269" s="114"/>
      <c r="I1269" s="115">
        <f>SUM(J1272:J1286)</f>
        <v>0</v>
      </c>
      <c r="J1269" s="116" t="str">
        <f>IF(H1269="","",I1269/H1269)</f>
        <v/>
      </c>
      <c r="M1269" s="126"/>
      <c r="R1269" s="141"/>
    </row>
    <row r="1270" spans="1:18" x14ac:dyDescent="0.25">
      <c r="B1270" s="117"/>
      <c r="C1270" s="118"/>
      <c r="D1270" s="110"/>
      <c r="F1270" s="118"/>
      <c r="G1270" s="118"/>
      <c r="H1270" s="119"/>
      <c r="I1270" s="120"/>
      <c r="J1270" s="121"/>
      <c r="M1270" s="126"/>
      <c r="R1270" s="141"/>
    </row>
    <row r="1271" spans="1:18" ht="47.25" outlineLevel="1" x14ac:dyDescent="0.25">
      <c r="B1271" s="31" t="s">
        <v>0</v>
      </c>
      <c r="C1271" s="76" t="s">
        <v>13</v>
      </c>
      <c r="D1271" s="31" t="s">
        <v>60</v>
      </c>
      <c r="E1271" s="31" t="s">
        <v>14</v>
      </c>
      <c r="F1271" s="77" t="s">
        <v>17</v>
      </c>
      <c r="G1271" s="77" t="s">
        <v>56</v>
      </c>
      <c r="H1271" s="77" t="s">
        <v>38</v>
      </c>
      <c r="I1271" s="31" t="s">
        <v>16</v>
      </c>
      <c r="J1271" s="30" t="s">
        <v>15</v>
      </c>
      <c r="M1271" s="142"/>
    </row>
    <row r="1272" spans="1:18" outlineLevel="1" x14ac:dyDescent="0.25">
      <c r="B1272" s="122" t="str">
        <f>IF(C1272="","",F1269)</f>
        <v/>
      </c>
      <c r="C1272" s="123"/>
      <c r="D1272" s="122" t="str">
        <f>IF(C1272="","",IFERROR(INDEX('Cadastro de insumo'!A:K,MATCH('Ficha técnica - Prod processado'!C1272,'Cadastro de insumo'!E:E,0),2),""))</f>
        <v/>
      </c>
      <c r="E1272" s="122" t="str">
        <f>IFERROR(INDEX('Cadastro de insumo'!$A$203:$K$1048576,MATCH('Ficha técnica - Prod processado'!C1272,'Cadastro de insumo'!$E$203:$E$1048576,0),9),"")</f>
        <v/>
      </c>
      <c r="F1272" s="124" t="str">
        <f>IFERROR(VLOOKUP(C1272,'Cadastro de insumo'!E:K,7,0),"")</f>
        <v/>
      </c>
      <c r="G1272" s="113"/>
      <c r="H1272" s="113"/>
      <c r="I1272" s="122">
        <f t="shared" ref="I1272:I1285" si="63">IF(OR(G1272="",H1272=""),0,G1272/H1272)</f>
        <v>0</v>
      </c>
      <c r="J1272" s="125">
        <f>IF(C1272="",0,IF(E1272="Pacote",VLOOKUP(C1272,'Cadastro de insumo'!E:K,7,0)*G1272,IF(OR(E1272="kg",E1272="L"),F1272/1000*G1272,F1272*G1272)))</f>
        <v>0</v>
      </c>
    </row>
    <row r="1273" spans="1:18" outlineLevel="1" x14ac:dyDescent="0.25">
      <c r="B1273" s="122" t="str">
        <f>IF(C1273="","",F1269)</f>
        <v/>
      </c>
      <c r="C1273" s="123"/>
      <c r="D1273" s="122" t="str">
        <f>IF(C1273="","",IFERROR(INDEX('Cadastro de insumo'!A:K,MATCH('Ficha técnica - Prod processado'!C1273,'Cadastro de insumo'!E:E,0),2),""))</f>
        <v/>
      </c>
      <c r="E1273" s="122" t="str">
        <f>IFERROR(INDEX('Cadastro de insumo'!$A$203:$K$1048576,MATCH('Ficha técnica - Prod processado'!C1273,'Cadastro de insumo'!$E$203:$E$1048576,0),9),"")</f>
        <v/>
      </c>
      <c r="F1273" s="124" t="str">
        <f>IFERROR(VLOOKUP(C1273,'Cadastro de insumo'!E:K,7,0),"")</f>
        <v/>
      </c>
      <c r="G1273" s="113"/>
      <c r="H1273" s="113"/>
      <c r="I1273" s="122">
        <f t="shared" si="63"/>
        <v>0</v>
      </c>
      <c r="J1273" s="125">
        <f>IF(C1273="",0,IF(E1273="Pacote",VLOOKUP(C1273,'Cadastro de insumo'!E:K,7,0)*G1273,IF(OR(E1273="kg",E1273="L"),F1273/1000*G1273,F1273*G1273)))</f>
        <v>0</v>
      </c>
    </row>
    <row r="1274" spans="1:18" outlineLevel="1" x14ac:dyDescent="0.25">
      <c r="B1274" s="122" t="str">
        <f>IF(C1274="","",F1269)</f>
        <v/>
      </c>
      <c r="C1274" s="123"/>
      <c r="D1274" s="122" t="str">
        <f>IF(C1274="","",IFERROR(INDEX('Cadastro de insumo'!A:K,MATCH('Ficha técnica - Prod processado'!C1274,'Cadastro de insumo'!E:E,0),2),""))</f>
        <v/>
      </c>
      <c r="E1274" s="122" t="str">
        <f>IFERROR(INDEX('Cadastro de insumo'!$A$203:$K$1048576,MATCH('Ficha técnica - Prod processado'!C1274,'Cadastro de insumo'!$E$203:$E$1048576,0),9),"")</f>
        <v/>
      </c>
      <c r="F1274" s="124" t="str">
        <f>IFERROR(VLOOKUP(C1274,'Cadastro de insumo'!E:K,7,0),"")</f>
        <v/>
      </c>
      <c r="G1274" s="113"/>
      <c r="H1274" s="113"/>
      <c r="I1274" s="122">
        <f t="shared" si="63"/>
        <v>0</v>
      </c>
      <c r="J1274" s="125">
        <f>IF(C1274="",0,IF(E1274="Pacote",VLOOKUP(C1274,'Cadastro de insumo'!E:K,7,0)*G1274,IF(OR(E1274="kg",E1274="L"),F1274/1000*G1274,F1274*G1274)))</f>
        <v>0</v>
      </c>
    </row>
    <row r="1275" spans="1:18" outlineLevel="1" x14ac:dyDescent="0.25">
      <c r="B1275" s="122" t="str">
        <f>IF(C1275="","",F1269)</f>
        <v/>
      </c>
      <c r="C1275" s="123"/>
      <c r="D1275" s="122" t="str">
        <f>IF(C1275="","",IFERROR(INDEX('Cadastro de insumo'!A:K,MATCH('Ficha técnica - Prod processado'!C1275,'Cadastro de insumo'!E:E,0),2),""))</f>
        <v/>
      </c>
      <c r="E1275" s="122" t="str">
        <f>IFERROR(INDEX('Cadastro de insumo'!$A$203:$K$1048576,MATCH('Ficha técnica - Prod processado'!C1275,'Cadastro de insumo'!$E$203:$E$1048576,0),9),"")</f>
        <v/>
      </c>
      <c r="F1275" s="124" t="str">
        <f>IFERROR(VLOOKUP(C1275,'Cadastro de insumo'!E:K,7,0),"")</f>
        <v/>
      </c>
      <c r="G1275" s="113"/>
      <c r="H1275" s="113"/>
      <c r="I1275" s="122">
        <f t="shared" si="63"/>
        <v>0</v>
      </c>
      <c r="J1275" s="125">
        <f>IF(C1275="",0,IF(E1275="Pacote",VLOOKUP(C1275,'Cadastro de insumo'!E:K,7,0)*G1275,IF(OR(E1275="kg",E1275="L"),F1275/1000*G1275,F1275*G1275)))</f>
        <v>0</v>
      </c>
    </row>
    <row r="1276" spans="1:18" outlineLevel="1" x14ac:dyDescent="0.25">
      <c r="B1276" s="122" t="str">
        <f>IF(C1276="","",F1269)</f>
        <v/>
      </c>
      <c r="C1276" s="123"/>
      <c r="D1276" s="122" t="str">
        <f>IF(C1276="","",IFERROR(INDEX('Cadastro de insumo'!A:K,MATCH('Ficha técnica - Prod processado'!C1276,'Cadastro de insumo'!E:E,0),2),""))</f>
        <v/>
      </c>
      <c r="E1276" s="122" t="str">
        <f>IFERROR(INDEX('Cadastro de insumo'!$A$203:$K$1048576,MATCH('Ficha técnica - Prod processado'!C1276,'Cadastro de insumo'!$E$203:$E$1048576,0),9),"")</f>
        <v/>
      </c>
      <c r="F1276" s="124" t="str">
        <f>IFERROR(VLOOKUP(C1276,'Cadastro de insumo'!E:K,7,0),"")</f>
        <v/>
      </c>
      <c r="G1276" s="113"/>
      <c r="H1276" s="113"/>
      <c r="I1276" s="122">
        <f t="shared" si="63"/>
        <v>0</v>
      </c>
      <c r="J1276" s="125">
        <f>IF(C1276="",0,IF(E1276="Pacote",VLOOKUP(C1276,'Cadastro de insumo'!E:K,7,0)*G1276,IF(OR(E1276="kg",E1276="L"),F1276/1000*G1276,F1276*G1276)))</f>
        <v>0</v>
      </c>
    </row>
    <row r="1277" spans="1:18" outlineLevel="1" x14ac:dyDescent="0.25">
      <c r="B1277" s="122" t="str">
        <f>IF(C1277="","",F1269)</f>
        <v/>
      </c>
      <c r="C1277" s="123"/>
      <c r="D1277" s="122" t="str">
        <f>IF(C1277="","",IFERROR(INDEX('Cadastro de insumo'!A:K,MATCH('Ficha técnica - Prod processado'!C1277,'Cadastro de insumo'!E:E,0),2),""))</f>
        <v/>
      </c>
      <c r="E1277" s="122" t="str">
        <f>IFERROR(INDEX('Cadastro de insumo'!$A$203:$K$1048576,MATCH('Ficha técnica - Prod processado'!C1277,'Cadastro de insumo'!$E$203:$E$1048576,0),9),"")</f>
        <v/>
      </c>
      <c r="F1277" s="124" t="str">
        <f>IFERROR(VLOOKUP(C1277,'Cadastro de insumo'!E:K,7,0),"")</f>
        <v/>
      </c>
      <c r="G1277" s="113"/>
      <c r="H1277" s="113"/>
      <c r="I1277" s="122">
        <f t="shared" si="63"/>
        <v>0</v>
      </c>
      <c r="J1277" s="125">
        <f>IF(C1277="",0,IF(E1277="Pacote",VLOOKUP(C1277,'Cadastro de insumo'!E:K,7,0)*G1277,IF(OR(E1277="kg",E1277="L"),F1277/1000*G1277,F1277*G1277)))</f>
        <v>0</v>
      </c>
    </row>
    <row r="1278" spans="1:18" outlineLevel="1" x14ac:dyDescent="0.25">
      <c r="B1278" s="122" t="str">
        <f>IF(C1278="","",F1269)</f>
        <v/>
      </c>
      <c r="C1278" s="123"/>
      <c r="D1278" s="122" t="str">
        <f>IF(C1278="","",IFERROR(INDEX('Cadastro de insumo'!A:K,MATCH('Ficha técnica - Prod processado'!C1278,'Cadastro de insumo'!E:E,0),2),""))</f>
        <v/>
      </c>
      <c r="E1278" s="122" t="str">
        <f>IFERROR(INDEX('Cadastro de insumo'!$A$203:$K$1048576,MATCH('Ficha técnica - Prod processado'!C1278,'Cadastro de insumo'!$E$203:$E$1048576,0),9),"")</f>
        <v/>
      </c>
      <c r="F1278" s="124" t="str">
        <f>IFERROR(VLOOKUP(C1278,'Cadastro de insumo'!E:K,7,0),"")</f>
        <v/>
      </c>
      <c r="G1278" s="113"/>
      <c r="H1278" s="113"/>
      <c r="I1278" s="122">
        <f t="shared" si="63"/>
        <v>0</v>
      </c>
      <c r="J1278" s="125">
        <f>IF(C1278="",0,IF(E1278="Pacote",VLOOKUP(C1278,'Cadastro de insumo'!E:K,7,0)*G1278,IF(OR(E1278="kg",E1278="L"),F1278/1000*G1278,F1278*G1278)))</f>
        <v>0</v>
      </c>
    </row>
    <row r="1279" spans="1:18" outlineLevel="1" x14ac:dyDescent="0.25">
      <c r="B1279" s="122" t="str">
        <f>IF(C1279="","",F1269)</f>
        <v/>
      </c>
      <c r="C1279" s="123"/>
      <c r="D1279" s="122" t="str">
        <f>IF(C1279="","",IFERROR(INDEX('Cadastro de insumo'!A:K,MATCH('Ficha técnica - Prod processado'!C1279,'Cadastro de insumo'!E:E,0),2),""))</f>
        <v/>
      </c>
      <c r="E1279" s="122" t="str">
        <f>IFERROR(INDEX('Cadastro de insumo'!$A$203:$K$1048576,MATCH('Ficha técnica - Prod processado'!C1279,'Cadastro de insumo'!$E$203:$E$1048576,0),9),"")</f>
        <v/>
      </c>
      <c r="F1279" s="124" t="str">
        <f>IFERROR(VLOOKUP(C1279,'Cadastro de insumo'!E:K,7,0),"")</f>
        <v/>
      </c>
      <c r="G1279" s="113"/>
      <c r="H1279" s="113"/>
      <c r="I1279" s="122">
        <f t="shared" si="63"/>
        <v>0</v>
      </c>
      <c r="J1279" s="125">
        <f>IF(C1279="",0,IF(E1279="Pacote",VLOOKUP(C1279,'Cadastro de insumo'!E:K,7,0)*G1279,IF(OR(E1279="kg",E1279="L"),F1279/1000*G1279,F1279*G1279)))</f>
        <v>0</v>
      </c>
    </row>
    <row r="1280" spans="1:18" outlineLevel="1" x14ac:dyDescent="0.25">
      <c r="B1280" s="122" t="str">
        <f>IF(C1280="","",F1269)</f>
        <v/>
      </c>
      <c r="C1280" s="123"/>
      <c r="D1280" s="122" t="str">
        <f>IF(C1280="","",IFERROR(INDEX('Cadastro de insumo'!A:K,MATCH('Ficha técnica - Prod processado'!C1280,'Cadastro de insumo'!E:E,0),2),""))</f>
        <v/>
      </c>
      <c r="E1280" s="122" t="str">
        <f>IFERROR(INDEX('Cadastro de insumo'!$A$203:$K$1048576,MATCH('Ficha técnica - Prod processado'!C1280,'Cadastro de insumo'!$E$203:$E$1048576,0),9),"")</f>
        <v/>
      </c>
      <c r="F1280" s="124" t="str">
        <f>IFERROR(VLOOKUP(C1280,'Cadastro de insumo'!E:K,7,0),"")</f>
        <v/>
      </c>
      <c r="G1280" s="113"/>
      <c r="H1280" s="113"/>
      <c r="I1280" s="122">
        <f t="shared" si="63"/>
        <v>0</v>
      </c>
      <c r="J1280" s="125">
        <f>IF(C1280="",0,IF(E1280="Pacote",VLOOKUP(C1280,'Cadastro de insumo'!E:K,7,0)*G1280,IF(OR(E1280="kg",E1280="L"),F1280/1000*G1280,F1280*G1280)))</f>
        <v>0</v>
      </c>
    </row>
    <row r="1281" spans="1:18" outlineLevel="1" x14ac:dyDescent="0.25">
      <c r="B1281" s="122" t="str">
        <f>IF(C1281="","",F1269)</f>
        <v/>
      </c>
      <c r="C1281" s="123"/>
      <c r="D1281" s="122" t="str">
        <f>IF(C1281="","",IFERROR(INDEX('Cadastro de insumo'!A:K,MATCH('Ficha técnica - Prod processado'!C1281,'Cadastro de insumo'!E:E,0),2),""))</f>
        <v/>
      </c>
      <c r="E1281" s="122" t="str">
        <f>IFERROR(INDEX('Cadastro de insumo'!$A$203:$K$1048576,MATCH('Ficha técnica - Prod processado'!C1281,'Cadastro de insumo'!$E$203:$E$1048576,0),9),"")</f>
        <v/>
      </c>
      <c r="F1281" s="124" t="str">
        <f>IFERROR(VLOOKUP(C1281,'Cadastro de insumo'!E:K,7,0),"")</f>
        <v/>
      </c>
      <c r="G1281" s="113"/>
      <c r="H1281" s="113"/>
      <c r="I1281" s="122">
        <f t="shared" si="63"/>
        <v>0</v>
      </c>
      <c r="J1281" s="125">
        <f>IF(C1281="",0,IF(E1281="Pacote",VLOOKUP(C1281,'Cadastro de insumo'!E:K,7,0)*G1281,IF(OR(E1281="kg",E1281="L"),F1281/1000*G1281,F1281*G1281)))</f>
        <v>0</v>
      </c>
    </row>
    <row r="1282" spans="1:18" outlineLevel="1" x14ac:dyDescent="0.25">
      <c r="B1282" s="122" t="str">
        <f>IF(C1282="","",F1269)</f>
        <v/>
      </c>
      <c r="C1282" s="123"/>
      <c r="D1282" s="122" t="str">
        <f>IF(C1282="","",IFERROR(INDEX('Cadastro de insumo'!A:K,MATCH('Ficha técnica - Prod processado'!C1282,'Cadastro de insumo'!E:E,0),2),""))</f>
        <v/>
      </c>
      <c r="E1282" s="122" t="str">
        <f>IFERROR(INDEX('Cadastro de insumo'!$A$203:$K$1048576,MATCH('Ficha técnica - Prod processado'!C1282,'Cadastro de insumo'!$E$203:$E$1048576,0),9),"")</f>
        <v/>
      </c>
      <c r="F1282" s="124" t="str">
        <f>IFERROR(VLOOKUP(C1282,'Cadastro de insumo'!E:K,7,0),"")</f>
        <v/>
      </c>
      <c r="G1282" s="113"/>
      <c r="H1282" s="113"/>
      <c r="I1282" s="122">
        <f t="shared" si="63"/>
        <v>0</v>
      </c>
      <c r="J1282" s="125">
        <f>IF(C1282="",0,IF(E1282="Pacote",VLOOKUP(C1282,'Cadastro de insumo'!E:K,7,0)*G1282,IF(OR(E1282="kg",E1282="L"),F1282/1000*G1282,F1282*G1282)))</f>
        <v>0</v>
      </c>
    </row>
    <row r="1283" spans="1:18" outlineLevel="1" x14ac:dyDescent="0.25">
      <c r="B1283" s="122" t="str">
        <f>IF(C1283="","",F1269)</f>
        <v/>
      </c>
      <c r="C1283" s="123"/>
      <c r="D1283" s="122" t="str">
        <f>IF(C1283="","",IFERROR(INDEX('Cadastro de insumo'!A:K,MATCH('Ficha técnica - Prod processado'!C1283,'Cadastro de insumo'!E:E,0),2),""))</f>
        <v/>
      </c>
      <c r="E1283" s="122" t="str">
        <f>IFERROR(INDEX('Cadastro de insumo'!$A$203:$K$1048576,MATCH('Ficha técnica - Prod processado'!C1283,'Cadastro de insumo'!$E$203:$E$1048576,0),9),"")</f>
        <v/>
      </c>
      <c r="F1283" s="124" t="str">
        <f>IFERROR(VLOOKUP(C1283,'Cadastro de insumo'!E:K,7,0),"")</f>
        <v/>
      </c>
      <c r="G1283" s="113"/>
      <c r="H1283" s="113"/>
      <c r="I1283" s="122">
        <f t="shared" si="63"/>
        <v>0</v>
      </c>
      <c r="J1283" s="125">
        <f>IF(C1283="",0,IF(E1283="Pacote",VLOOKUP(C1283,'Cadastro de insumo'!E:K,7,0)*G1283,IF(OR(E1283="kg",E1283="L"),F1283/1000*G1283,F1283*G1283)))</f>
        <v>0</v>
      </c>
    </row>
    <row r="1284" spans="1:18" outlineLevel="1" x14ac:dyDescent="0.25">
      <c r="B1284" s="122" t="str">
        <f>IF(C1284="","",F1269)</f>
        <v/>
      </c>
      <c r="C1284" s="123"/>
      <c r="D1284" s="122" t="str">
        <f>IF(C1284="","",IFERROR(INDEX('Cadastro de insumo'!A:K,MATCH('Ficha técnica - Prod processado'!C1284,'Cadastro de insumo'!E:E,0),2),""))</f>
        <v/>
      </c>
      <c r="E1284" s="122" t="str">
        <f>IFERROR(INDEX('Cadastro de insumo'!$A$203:$K$1048576,MATCH('Ficha técnica - Prod processado'!C1284,'Cadastro de insumo'!$E$203:$E$1048576,0),9),"")</f>
        <v/>
      </c>
      <c r="F1284" s="124" t="str">
        <f>IFERROR(VLOOKUP(C1284,'Cadastro de insumo'!E:K,7,0),"")</f>
        <v/>
      </c>
      <c r="G1284" s="113"/>
      <c r="H1284" s="113"/>
      <c r="I1284" s="122">
        <f t="shared" si="63"/>
        <v>0</v>
      </c>
      <c r="J1284" s="125">
        <f>IF(C1284="",0,IF(E1284="Pacote",VLOOKUP(C1284,'Cadastro de insumo'!E:K,7,0)*G1284,IF(OR(E1284="kg",E1284="L"),F1284/1000*G1284,F1284*G1284)))</f>
        <v>0</v>
      </c>
    </row>
    <row r="1285" spans="1:18" outlineLevel="1" x14ac:dyDescent="0.25">
      <c r="B1285" s="122" t="str">
        <f>IF(C1285="","",F1269)</f>
        <v/>
      </c>
      <c r="C1285" s="123"/>
      <c r="D1285" s="122" t="str">
        <f>IF(C1285="","",IFERROR(INDEX('Cadastro de insumo'!A:K,MATCH('Ficha técnica - Prod processado'!C1285,'Cadastro de insumo'!E:E,0),2),""))</f>
        <v/>
      </c>
      <c r="E1285" s="122" t="str">
        <f>IFERROR(INDEX('Cadastro de insumo'!$A$203:$K$1048576,MATCH('Ficha técnica - Prod processado'!C1285,'Cadastro de insumo'!$E$203:$E$1048576,0),9),"")</f>
        <v/>
      </c>
      <c r="F1285" s="124" t="str">
        <f>IFERROR(VLOOKUP(C1285,'Cadastro de insumo'!E:K,7,0),"")</f>
        <v/>
      </c>
      <c r="G1285" s="113"/>
      <c r="H1285" s="113"/>
      <c r="I1285" s="122">
        <f t="shared" si="63"/>
        <v>0</v>
      </c>
      <c r="J1285" s="125">
        <f>IF(C1285="",0,IF(E1285="Pacote",VLOOKUP(C1285,'Cadastro de insumo'!E:K,7,0)*G1285,IF(OR(E1285="kg",E1285="L"),F1285/1000*G1285,F1285*G1285)))</f>
        <v>0</v>
      </c>
    </row>
    <row r="1286" spans="1:18" outlineLevel="1" x14ac:dyDescent="0.25">
      <c r="B1286" s="122" t="str">
        <f>IF(C1286="","",F1269)</f>
        <v/>
      </c>
      <c r="C1286" s="123"/>
      <c r="D1286" s="122" t="str">
        <f>IF(C1286="","",IFERROR(INDEX('Cadastro de insumo'!A:K,MATCH('Ficha técnica - Prod processado'!C1286,'Cadastro de insumo'!E:E,0),2),""))</f>
        <v/>
      </c>
      <c r="E1286" s="122" t="str">
        <f>IFERROR(INDEX('Cadastro de insumo'!$A$203:$K$1048576,MATCH('Ficha técnica - Prod processado'!C1286,'Cadastro de insumo'!$E$203:$E$1048576,0),9),"")</f>
        <v/>
      </c>
      <c r="F1286" s="124" t="str">
        <f>IFERROR(VLOOKUP(C1286,'Cadastro de insumo'!E:K,7,0),"")</f>
        <v/>
      </c>
      <c r="G1286" s="113"/>
      <c r="H1286" s="113"/>
      <c r="I1286" s="122">
        <f>IF(OR(G1286="",H1286=""),0,G1286/H1286)</f>
        <v>0</v>
      </c>
      <c r="J1286" s="125">
        <f>IF(C1286="",0,IF(E1286="Pacote",VLOOKUP(C1286,'Cadastro de insumo'!E:K,7,0)*G1286,IF(OR(E1286="kg",E1286="L"),F1286/1000*G1286,F1286*G1286)))</f>
        <v>0</v>
      </c>
    </row>
    <row r="1287" spans="1:18" x14ac:dyDescent="0.25">
      <c r="A1287" s="33" t="str">
        <f>"Detalhes: "&amp;F1269</f>
        <v xml:space="preserve">Detalhes: </v>
      </c>
      <c r="C1287" s="126"/>
    </row>
    <row r="1289" spans="1:18" ht="31.5" x14ac:dyDescent="0.25">
      <c r="E1289" s="30" t="s">
        <v>21</v>
      </c>
      <c r="F1289" s="76" t="s">
        <v>0</v>
      </c>
      <c r="G1289" s="76" t="s">
        <v>19</v>
      </c>
      <c r="H1289" s="77" t="s">
        <v>20</v>
      </c>
      <c r="I1289" s="31" t="s">
        <v>22</v>
      </c>
      <c r="J1289" s="31" t="s">
        <v>61</v>
      </c>
      <c r="M1289" s="126"/>
    </row>
    <row r="1290" spans="1:18" x14ac:dyDescent="0.25">
      <c r="E1290" s="112">
        <f>E1269+1</f>
        <v>62</v>
      </c>
      <c r="F1290" s="113"/>
      <c r="G1290" s="113"/>
      <c r="H1290" s="114"/>
      <c r="I1290" s="115">
        <f>SUM(J1293:J1307)</f>
        <v>0</v>
      </c>
      <c r="J1290" s="116" t="str">
        <f>IF(H1290="","",I1290/H1290)</f>
        <v/>
      </c>
      <c r="M1290" s="126"/>
      <c r="R1290" s="141"/>
    </row>
    <row r="1291" spans="1:18" x14ac:dyDescent="0.25">
      <c r="B1291" s="117"/>
      <c r="C1291" s="118"/>
      <c r="D1291" s="110"/>
      <c r="F1291" s="118"/>
      <c r="G1291" s="118"/>
      <c r="H1291" s="119"/>
      <c r="I1291" s="120"/>
      <c r="J1291" s="121"/>
      <c r="M1291" s="126"/>
      <c r="R1291" s="141"/>
    </row>
    <row r="1292" spans="1:18" ht="47.25" outlineLevel="1" x14ac:dyDescent="0.25">
      <c r="B1292" s="31" t="s">
        <v>0</v>
      </c>
      <c r="C1292" s="76" t="s">
        <v>13</v>
      </c>
      <c r="D1292" s="31" t="s">
        <v>60</v>
      </c>
      <c r="E1292" s="31" t="s">
        <v>14</v>
      </c>
      <c r="F1292" s="77" t="s">
        <v>17</v>
      </c>
      <c r="G1292" s="77" t="s">
        <v>56</v>
      </c>
      <c r="H1292" s="77" t="s">
        <v>38</v>
      </c>
      <c r="I1292" s="31" t="s">
        <v>16</v>
      </c>
      <c r="J1292" s="30" t="s">
        <v>15</v>
      </c>
      <c r="M1292" s="142"/>
    </row>
    <row r="1293" spans="1:18" outlineLevel="1" x14ac:dyDescent="0.25">
      <c r="B1293" s="122" t="str">
        <f>IF(C1293="","",F1290)</f>
        <v/>
      </c>
      <c r="C1293" s="123"/>
      <c r="D1293" s="122" t="str">
        <f>IF(C1293="","",IFERROR(INDEX('Cadastro de insumo'!A:K,MATCH('Ficha técnica - Prod processado'!C1293,'Cadastro de insumo'!E:E,0),2),""))</f>
        <v/>
      </c>
      <c r="E1293" s="122" t="str">
        <f>IFERROR(INDEX('Cadastro de insumo'!$A$203:$K$1048576,MATCH('Ficha técnica - Prod processado'!C1293,'Cadastro de insumo'!$E$203:$E$1048576,0),9),"")</f>
        <v/>
      </c>
      <c r="F1293" s="124" t="str">
        <f>IFERROR(VLOOKUP(C1293,'Cadastro de insumo'!E:K,7,0),"")</f>
        <v/>
      </c>
      <c r="G1293" s="113"/>
      <c r="H1293" s="113"/>
      <c r="I1293" s="122">
        <f t="shared" ref="I1293:I1306" si="64">IF(OR(G1293="",H1293=""),0,G1293/H1293)</f>
        <v>0</v>
      </c>
      <c r="J1293" s="125">
        <f>IF(C1293="",0,IF(E1293="Pacote",VLOOKUP(C1293,'Cadastro de insumo'!E:K,7,0)*G1293,IF(OR(E1293="kg",E1293="L"),F1293/1000*G1293,F1293*G1293)))</f>
        <v>0</v>
      </c>
    </row>
    <row r="1294" spans="1:18" outlineLevel="1" x14ac:dyDescent="0.25">
      <c r="B1294" s="122" t="str">
        <f>IF(C1294="","",F1290)</f>
        <v/>
      </c>
      <c r="C1294" s="123"/>
      <c r="D1294" s="122" t="str">
        <f>IF(C1294="","",IFERROR(INDEX('Cadastro de insumo'!A:K,MATCH('Ficha técnica - Prod processado'!C1294,'Cadastro de insumo'!E:E,0),2),""))</f>
        <v/>
      </c>
      <c r="E1294" s="122" t="str">
        <f>IFERROR(INDEX('Cadastro de insumo'!$A$203:$K$1048576,MATCH('Ficha técnica - Prod processado'!C1294,'Cadastro de insumo'!$E$203:$E$1048576,0),9),"")</f>
        <v/>
      </c>
      <c r="F1294" s="124" t="str">
        <f>IFERROR(VLOOKUP(C1294,'Cadastro de insumo'!E:K,7,0),"")</f>
        <v/>
      </c>
      <c r="G1294" s="113"/>
      <c r="H1294" s="113"/>
      <c r="I1294" s="122">
        <f t="shared" si="64"/>
        <v>0</v>
      </c>
      <c r="J1294" s="125">
        <f>IF(C1294="",0,IF(E1294="Pacote",VLOOKUP(C1294,'Cadastro de insumo'!E:K,7,0)*G1294,IF(OR(E1294="kg",E1294="L"),F1294/1000*G1294,F1294*G1294)))</f>
        <v>0</v>
      </c>
    </row>
    <row r="1295" spans="1:18" outlineLevel="1" x14ac:dyDescent="0.25">
      <c r="B1295" s="122" t="str">
        <f>IF(C1295="","",F1290)</f>
        <v/>
      </c>
      <c r="C1295" s="123"/>
      <c r="D1295" s="122" t="str">
        <f>IF(C1295="","",IFERROR(INDEX('Cadastro de insumo'!A:K,MATCH('Ficha técnica - Prod processado'!C1295,'Cadastro de insumo'!E:E,0),2),""))</f>
        <v/>
      </c>
      <c r="E1295" s="122" t="str">
        <f>IFERROR(INDEX('Cadastro de insumo'!$A$203:$K$1048576,MATCH('Ficha técnica - Prod processado'!C1295,'Cadastro de insumo'!$E$203:$E$1048576,0),9),"")</f>
        <v/>
      </c>
      <c r="F1295" s="124" t="str">
        <f>IFERROR(VLOOKUP(C1295,'Cadastro de insumo'!E:K,7,0),"")</f>
        <v/>
      </c>
      <c r="G1295" s="113"/>
      <c r="H1295" s="113"/>
      <c r="I1295" s="122">
        <f t="shared" si="64"/>
        <v>0</v>
      </c>
      <c r="J1295" s="125">
        <f>IF(C1295="",0,IF(E1295="Pacote",VLOOKUP(C1295,'Cadastro de insumo'!E:K,7,0)*G1295,IF(OR(E1295="kg",E1295="L"),F1295/1000*G1295,F1295*G1295)))</f>
        <v>0</v>
      </c>
    </row>
    <row r="1296" spans="1:18" outlineLevel="1" x14ac:dyDescent="0.25">
      <c r="B1296" s="122" t="str">
        <f>IF(C1296="","",F1290)</f>
        <v/>
      </c>
      <c r="C1296" s="123"/>
      <c r="D1296" s="122" t="str">
        <f>IF(C1296="","",IFERROR(INDEX('Cadastro de insumo'!A:K,MATCH('Ficha técnica - Prod processado'!C1296,'Cadastro de insumo'!E:E,0),2),""))</f>
        <v/>
      </c>
      <c r="E1296" s="122" t="str">
        <f>IFERROR(INDEX('Cadastro de insumo'!$A$203:$K$1048576,MATCH('Ficha técnica - Prod processado'!C1296,'Cadastro de insumo'!$E$203:$E$1048576,0),9),"")</f>
        <v/>
      </c>
      <c r="F1296" s="124" t="str">
        <f>IFERROR(VLOOKUP(C1296,'Cadastro de insumo'!E:K,7,0),"")</f>
        <v/>
      </c>
      <c r="G1296" s="113"/>
      <c r="H1296" s="113"/>
      <c r="I1296" s="122">
        <f t="shared" si="64"/>
        <v>0</v>
      </c>
      <c r="J1296" s="125">
        <f>IF(C1296="",0,IF(E1296="Pacote",VLOOKUP(C1296,'Cadastro de insumo'!E:K,7,0)*G1296,IF(OR(E1296="kg",E1296="L"),F1296/1000*G1296,F1296*G1296)))</f>
        <v>0</v>
      </c>
    </row>
    <row r="1297" spans="1:18" outlineLevel="1" x14ac:dyDescent="0.25">
      <c r="B1297" s="122" t="str">
        <f>IF(C1297="","",F1290)</f>
        <v/>
      </c>
      <c r="C1297" s="123"/>
      <c r="D1297" s="122" t="str">
        <f>IF(C1297="","",IFERROR(INDEX('Cadastro de insumo'!A:K,MATCH('Ficha técnica - Prod processado'!C1297,'Cadastro de insumo'!E:E,0),2),""))</f>
        <v/>
      </c>
      <c r="E1297" s="122" t="str">
        <f>IFERROR(INDEX('Cadastro de insumo'!$A$203:$K$1048576,MATCH('Ficha técnica - Prod processado'!C1297,'Cadastro de insumo'!$E$203:$E$1048576,0),9),"")</f>
        <v/>
      </c>
      <c r="F1297" s="124" t="str">
        <f>IFERROR(VLOOKUP(C1297,'Cadastro de insumo'!E:K,7,0),"")</f>
        <v/>
      </c>
      <c r="G1297" s="113"/>
      <c r="H1297" s="113"/>
      <c r="I1297" s="122">
        <f t="shared" si="64"/>
        <v>0</v>
      </c>
      <c r="J1297" s="125">
        <f>IF(C1297="",0,IF(E1297="Pacote",VLOOKUP(C1297,'Cadastro de insumo'!E:K,7,0)*G1297,IF(OR(E1297="kg",E1297="L"),F1297/1000*G1297,F1297*G1297)))</f>
        <v>0</v>
      </c>
    </row>
    <row r="1298" spans="1:18" outlineLevel="1" x14ac:dyDescent="0.25">
      <c r="B1298" s="122" t="str">
        <f>IF(C1298="","",F1290)</f>
        <v/>
      </c>
      <c r="C1298" s="123"/>
      <c r="D1298" s="122" t="str">
        <f>IF(C1298="","",IFERROR(INDEX('Cadastro de insumo'!A:K,MATCH('Ficha técnica - Prod processado'!C1298,'Cadastro de insumo'!E:E,0),2),""))</f>
        <v/>
      </c>
      <c r="E1298" s="122" t="str">
        <f>IFERROR(INDEX('Cadastro de insumo'!$A$203:$K$1048576,MATCH('Ficha técnica - Prod processado'!C1298,'Cadastro de insumo'!$E$203:$E$1048576,0),9),"")</f>
        <v/>
      </c>
      <c r="F1298" s="124" t="str">
        <f>IFERROR(VLOOKUP(C1298,'Cadastro de insumo'!E:K,7,0),"")</f>
        <v/>
      </c>
      <c r="G1298" s="113"/>
      <c r="H1298" s="113"/>
      <c r="I1298" s="122">
        <f t="shared" si="64"/>
        <v>0</v>
      </c>
      <c r="J1298" s="125">
        <f>IF(C1298="",0,IF(E1298="Pacote",VLOOKUP(C1298,'Cadastro de insumo'!E:K,7,0)*G1298,IF(OR(E1298="kg",E1298="L"),F1298/1000*G1298,F1298*G1298)))</f>
        <v>0</v>
      </c>
    </row>
    <row r="1299" spans="1:18" outlineLevel="1" x14ac:dyDescent="0.25">
      <c r="B1299" s="122" t="str">
        <f>IF(C1299="","",F1290)</f>
        <v/>
      </c>
      <c r="C1299" s="123"/>
      <c r="D1299" s="122" t="str">
        <f>IF(C1299="","",IFERROR(INDEX('Cadastro de insumo'!A:K,MATCH('Ficha técnica - Prod processado'!C1299,'Cadastro de insumo'!E:E,0),2),""))</f>
        <v/>
      </c>
      <c r="E1299" s="122" t="str">
        <f>IFERROR(INDEX('Cadastro de insumo'!$A$203:$K$1048576,MATCH('Ficha técnica - Prod processado'!C1299,'Cadastro de insumo'!$E$203:$E$1048576,0),9),"")</f>
        <v/>
      </c>
      <c r="F1299" s="124" t="str">
        <f>IFERROR(VLOOKUP(C1299,'Cadastro de insumo'!E:K,7,0),"")</f>
        <v/>
      </c>
      <c r="G1299" s="113"/>
      <c r="H1299" s="113"/>
      <c r="I1299" s="122">
        <f t="shared" si="64"/>
        <v>0</v>
      </c>
      <c r="J1299" s="125">
        <f>IF(C1299="",0,IF(E1299="Pacote",VLOOKUP(C1299,'Cadastro de insumo'!E:K,7,0)*G1299,IF(OR(E1299="kg",E1299="L"),F1299/1000*G1299,F1299*G1299)))</f>
        <v>0</v>
      </c>
    </row>
    <row r="1300" spans="1:18" outlineLevel="1" x14ac:dyDescent="0.25">
      <c r="B1300" s="122" t="str">
        <f>IF(C1300="","",F1290)</f>
        <v/>
      </c>
      <c r="C1300" s="123"/>
      <c r="D1300" s="122" t="str">
        <f>IF(C1300="","",IFERROR(INDEX('Cadastro de insumo'!A:K,MATCH('Ficha técnica - Prod processado'!C1300,'Cadastro de insumo'!E:E,0),2),""))</f>
        <v/>
      </c>
      <c r="E1300" s="122" t="str">
        <f>IFERROR(INDEX('Cadastro de insumo'!$A$203:$K$1048576,MATCH('Ficha técnica - Prod processado'!C1300,'Cadastro de insumo'!$E$203:$E$1048576,0),9),"")</f>
        <v/>
      </c>
      <c r="F1300" s="124" t="str">
        <f>IFERROR(VLOOKUP(C1300,'Cadastro de insumo'!E:K,7,0),"")</f>
        <v/>
      </c>
      <c r="G1300" s="113"/>
      <c r="H1300" s="113"/>
      <c r="I1300" s="122">
        <f t="shared" si="64"/>
        <v>0</v>
      </c>
      <c r="J1300" s="125">
        <f>IF(C1300="",0,IF(E1300="Pacote",VLOOKUP(C1300,'Cadastro de insumo'!E:K,7,0)*G1300,IF(OR(E1300="kg",E1300="L"),F1300/1000*G1300,F1300*G1300)))</f>
        <v>0</v>
      </c>
    </row>
    <row r="1301" spans="1:18" outlineLevel="1" x14ac:dyDescent="0.25">
      <c r="B1301" s="122" t="str">
        <f>IF(C1301="","",F1290)</f>
        <v/>
      </c>
      <c r="C1301" s="123"/>
      <c r="D1301" s="122" t="str">
        <f>IF(C1301="","",IFERROR(INDEX('Cadastro de insumo'!A:K,MATCH('Ficha técnica - Prod processado'!C1301,'Cadastro de insumo'!E:E,0),2),""))</f>
        <v/>
      </c>
      <c r="E1301" s="122" t="str">
        <f>IFERROR(INDEX('Cadastro de insumo'!$A$203:$K$1048576,MATCH('Ficha técnica - Prod processado'!C1301,'Cadastro de insumo'!$E$203:$E$1048576,0),9),"")</f>
        <v/>
      </c>
      <c r="F1301" s="124" t="str">
        <f>IFERROR(VLOOKUP(C1301,'Cadastro de insumo'!E:K,7,0),"")</f>
        <v/>
      </c>
      <c r="G1301" s="113"/>
      <c r="H1301" s="113"/>
      <c r="I1301" s="122">
        <f t="shared" si="64"/>
        <v>0</v>
      </c>
      <c r="J1301" s="125">
        <f>IF(C1301="",0,IF(E1301="Pacote",VLOOKUP(C1301,'Cadastro de insumo'!E:K,7,0)*G1301,IF(OR(E1301="kg",E1301="L"),F1301/1000*G1301,F1301*G1301)))</f>
        <v>0</v>
      </c>
    </row>
    <row r="1302" spans="1:18" outlineLevel="1" x14ac:dyDescent="0.25">
      <c r="B1302" s="122" t="str">
        <f>IF(C1302="","",F1290)</f>
        <v/>
      </c>
      <c r="C1302" s="123"/>
      <c r="D1302" s="122" t="str">
        <f>IF(C1302="","",IFERROR(INDEX('Cadastro de insumo'!A:K,MATCH('Ficha técnica - Prod processado'!C1302,'Cadastro de insumo'!E:E,0),2),""))</f>
        <v/>
      </c>
      <c r="E1302" s="122" t="str">
        <f>IFERROR(INDEX('Cadastro de insumo'!$A$203:$K$1048576,MATCH('Ficha técnica - Prod processado'!C1302,'Cadastro de insumo'!$E$203:$E$1048576,0),9),"")</f>
        <v/>
      </c>
      <c r="F1302" s="124" t="str">
        <f>IFERROR(VLOOKUP(C1302,'Cadastro de insumo'!E:K,7,0),"")</f>
        <v/>
      </c>
      <c r="G1302" s="113"/>
      <c r="H1302" s="113"/>
      <c r="I1302" s="122">
        <f t="shared" si="64"/>
        <v>0</v>
      </c>
      <c r="J1302" s="125">
        <f>IF(C1302="",0,IF(E1302="Pacote",VLOOKUP(C1302,'Cadastro de insumo'!E:K,7,0)*G1302,IF(OR(E1302="kg",E1302="L"),F1302/1000*G1302,F1302*G1302)))</f>
        <v>0</v>
      </c>
    </row>
    <row r="1303" spans="1:18" outlineLevel="1" x14ac:dyDescent="0.25">
      <c r="B1303" s="122" t="str">
        <f>IF(C1303="","",F1290)</f>
        <v/>
      </c>
      <c r="C1303" s="123"/>
      <c r="D1303" s="122" t="str">
        <f>IF(C1303="","",IFERROR(INDEX('Cadastro de insumo'!A:K,MATCH('Ficha técnica - Prod processado'!C1303,'Cadastro de insumo'!E:E,0),2),""))</f>
        <v/>
      </c>
      <c r="E1303" s="122" t="str">
        <f>IFERROR(INDEX('Cadastro de insumo'!$A$203:$K$1048576,MATCH('Ficha técnica - Prod processado'!C1303,'Cadastro de insumo'!$E$203:$E$1048576,0),9),"")</f>
        <v/>
      </c>
      <c r="F1303" s="124" t="str">
        <f>IFERROR(VLOOKUP(C1303,'Cadastro de insumo'!E:K,7,0),"")</f>
        <v/>
      </c>
      <c r="G1303" s="113"/>
      <c r="H1303" s="113"/>
      <c r="I1303" s="122">
        <f t="shared" si="64"/>
        <v>0</v>
      </c>
      <c r="J1303" s="125">
        <f>IF(C1303="",0,IF(E1303="Pacote",VLOOKUP(C1303,'Cadastro de insumo'!E:K,7,0)*G1303,IF(OR(E1303="kg",E1303="L"),F1303/1000*G1303,F1303*G1303)))</f>
        <v>0</v>
      </c>
    </row>
    <row r="1304" spans="1:18" outlineLevel="1" x14ac:dyDescent="0.25">
      <c r="B1304" s="122" t="str">
        <f>IF(C1304="","",F1290)</f>
        <v/>
      </c>
      <c r="C1304" s="123"/>
      <c r="D1304" s="122" t="str">
        <f>IF(C1304="","",IFERROR(INDEX('Cadastro de insumo'!A:K,MATCH('Ficha técnica - Prod processado'!C1304,'Cadastro de insumo'!E:E,0),2),""))</f>
        <v/>
      </c>
      <c r="E1304" s="122" t="str">
        <f>IFERROR(INDEX('Cadastro de insumo'!$A$203:$K$1048576,MATCH('Ficha técnica - Prod processado'!C1304,'Cadastro de insumo'!$E$203:$E$1048576,0),9),"")</f>
        <v/>
      </c>
      <c r="F1304" s="124" t="str">
        <f>IFERROR(VLOOKUP(C1304,'Cadastro de insumo'!E:K,7,0),"")</f>
        <v/>
      </c>
      <c r="G1304" s="113"/>
      <c r="H1304" s="113"/>
      <c r="I1304" s="122">
        <f t="shared" si="64"/>
        <v>0</v>
      </c>
      <c r="J1304" s="125">
        <f>IF(C1304="",0,IF(E1304="Pacote",VLOOKUP(C1304,'Cadastro de insumo'!E:K,7,0)*G1304,IF(OR(E1304="kg",E1304="L"),F1304/1000*G1304,F1304*G1304)))</f>
        <v>0</v>
      </c>
    </row>
    <row r="1305" spans="1:18" outlineLevel="1" x14ac:dyDescent="0.25">
      <c r="B1305" s="122" t="str">
        <f>IF(C1305="","",F1290)</f>
        <v/>
      </c>
      <c r="C1305" s="123"/>
      <c r="D1305" s="122" t="str">
        <f>IF(C1305="","",IFERROR(INDEX('Cadastro de insumo'!A:K,MATCH('Ficha técnica - Prod processado'!C1305,'Cadastro de insumo'!E:E,0),2),""))</f>
        <v/>
      </c>
      <c r="E1305" s="122" t="str">
        <f>IFERROR(INDEX('Cadastro de insumo'!$A$203:$K$1048576,MATCH('Ficha técnica - Prod processado'!C1305,'Cadastro de insumo'!$E$203:$E$1048576,0),9),"")</f>
        <v/>
      </c>
      <c r="F1305" s="124" t="str">
        <f>IFERROR(VLOOKUP(C1305,'Cadastro de insumo'!E:K,7,0),"")</f>
        <v/>
      </c>
      <c r="G1305" s="113"/>
      <c r="H1305" s="113"/>
      <c r="I1305" s="122">
        <f t="shared" si="64"/>
        <v>0</v>
      </c>
      <c r="J1305" s="125">
        <f>IF(C1305="",0,IF(E1305="Pacote",VLOOKUP(C1305,'Cadastro de insumo'!E:K,7,0)*G1305,IF(OR(E1305="kg",E1305="L"),F1305/1000*G1305,F1305*G1305)))</f>
        <v>0</v>
      </c>
    </row>
    <row r="1306" spans="1:18" outlineLevel="1" x14ac:dyDescent="0.25">
      <c r="B1306" s="122" t="str">
        <f>IF(C1306="","",F1290)</f>
        <v/>
      </c>
      <c r="C1306" s="123"/>
      <c r="D1306" s="122" t="str">
        <f>IF(C1306="","",IFERROR(INDEX('Cadastro de insumo'!A:K,MATCH('Ficha técnica - Prod processado'!C1306,'Cadastro de insumo'!E:E,0),2),""))</f>
        <v/>
      </c>
      <c r="E1306" s="122" t="str">
        <f>IFERROR(INDEX('Cadastro de insumo'!$A$203:$K$1048576,MATCH('Ficha técnica - Prod processado'!C1306,'Cadastro de insumo'!$E$203:$E$1048576,0),9),"")</f>
        <v/>
      </c>
      <c r="F1306" s="124" t="str">
        <f>IFERROR(VLOOKUP(C1306,'Cadastro de insumo'!E:K,7,0),"")</f>
        <v/>
      </c>
      <c r="G1306" s="113"/>
      <c r="H1306" s="113"/>
      <c r="I1306" s="122">
        <f t="shared" si="64"/>
        <v>0</v>
      </c>
      <c r="J1306" s="125">
        <f>IF(C1306="",0,IF(E1306="Pacote",VLOOKUP(C1306,'Cadastro de insumo'!E:K,7,0)*G1306,IF(OR(E1306="kg",E1306="L"),F1306/1000*G1306,F1306*G1306)))</f>
        <v>0</v>
      </c>
    </row>
    <row r="1307" spans="1:18" outlineLevel="1" x14ac:dyDescent="0.25">
      <c r="B1307" s="122" t="str">
        <f>IF(C1307="","",F1290)</f>
        <v/>
      </c>
      <c r="C1307" s="123"/>
      <c r="D1307" s="122" t="str">
        <f>IF(C1307="","",IFERROR(INDEX('Cadastro de insumo'!A:K,MATCH('Ficha técnica - Prod processado'!C1307,'Cadastro de insumo'!E:E,0),2),""))</f>
        <v/>
      </c>
      <c r="E1307" s="122" t="str">
        <f>IFERROR(INDEX('Cadastro de insumo'!$A$203:$K$1048576,MATCH('Ficha técnica - Prod processado'!C1307,'Cadastro de insumo'!$E$203:$E$1048576,0),9),"")</f>
        <v/>
      </c>
      <c r="F1307" s="124" t="str">
        <f>IFERROR(VLOOKUP(C1307,'Cadastro de insumo'!E:K,7,0),"")</f>
        <v/>
      </c>
      <c r="G1307" s="113"/>
      <c r="H1307" s="113"/>
      <c r="I1307" s="122">
        <f>IF(OR(G1307="",H1307=""),0,G1307/H1307)</f>
        <v>0</v>
      </c>
      <c r="J1307" s="125">
        <f>IF(C1307="",0,IF(E1307="Pacote",VLOOKUP(C1307,'Cadastro de insumo'!E:K,7,0)*G1307,IF(OR(E1307="kg",E1307="L"),F1307/1000*G1307,F1307*G1307)))</f>
        <v>0</v>
      </c>
    </row>
    <row r="1308" spans="1:18" x14ac:dyDescent="0.25">
      <c r="A1308" s="33" t="str">
        <f>"Detalhes: "&amp;F1290</f>
        <v xml:space="preserve">Detalhes: </v>
      </c>
      <c r="C1308" s="126"/>
    </row>
    <row r="1310" spans="1:18" ht="31.5" x14ac:dyDescent="0.25">
      <c r="E1310" s="30" t="s">
        <v>21</v>
      </c>
      <c r="F1310" s="76" t="s">
        <v>0</v>
      </c>
      <c r="G1310" s="76" t="s">
        <v>19</v>
      </c>
      <c r="H1310" s="77" t="s">
        <v>20</v>
      </c>
      <c r="I1310" s="31" t="s">
        <v>22</v>
      </c>
      <c r="J1310" s="31" t="s">
        <v>61</v>
      </c>
      <c r="M1310" s="126"/>
    </row>
    <row r="1311" spans="1:18" x14ac:dyDescent="0.25">
      <c r="E1311" s="112">
        <f>E1290+1</f>
        <v>63</v>
      </c>
      <c r="F1311" s="113"/>
      <c r="G1311" s="113"/>
      <c r="H1311" s="114"/>
      <c r="I1311" s="115">
        <f>SUM(J1314:J1328)</f>
        <v>0</v>
      </c>
      <c r="J1311" s="116" t="str">
        <f>IF(H1311="","",I1311/H1311)</f>
        <v/>
      </c>
      <c r="M1311" s="126"/>
      <c r="R1311" s="141"/>
    </row>
    <row r="1312" spans="1:18" x14ac:dyDescent="0.25">
      <c r="B1312" s="117"/>
      <c r="C1312" s="118"/>
      <c r="D1312" s="110"/>
      <c r="F1312" s="118"/>
      <c r="G1312" s="118"/>
      <c r="H1312" s="119"/>
      <c r="I1312" s="120"/>
      <c r="J1312" s="121"/>
      <c r="M1312" s="126"/>
      <c r="R1312" s="141"/>
    </row>
    <row r="1313" spans="2:13" ht="47.25" outlineLevel="1" x14ac:dyDescent="0.25">
      <c r="B1313" s="31" t="s">
        <v>0</v>
      </c>
      <c r="C1313" s="76" t="s">
        <v>13</v>
      </c>
      <c r="D1313" s="31" t="s">
        <v>60</v>
      </c>
      <c r="E1313" s="31" t="s">
        <v>14</v>
      </c>
      <c r="F1313" s="77" t="s">
        <v>17</v>
      </c>
      <c r="G1313" s="77" t="s">
        <v>56</v>
      </c>
      <c r="H1313" s="77" t="s">
        <v>38</v>
      </c>
      <c r="I1313" s="31" t="s">
        <v>16</v>
      </c>
      <c r="J1313" s="30" t="s">
        <v>15</v>
      </c>
      <c r="M1313" s="142"/>
    </row>
    <row r="1314" spans="2:13" outlineLevel="1" x14ac:dyDescent="0.25">
      <c r="B1314" s="122" t="str">
        <f>IF(C1314="","",F1311)</f>
        <v/>
      </c>
      <c r="C1314" s="123"/>
      <c r="D1314" s="122" t="str">
        <f>IF(C1314="","",IFERROR(INDEX('Cadastro de insumo'!A:K,MATCH('Ficha técnica - Prod processado'!C1314,'Cadastro de insumo'!E:E,0),2),""))</f>
        <v/>
      </c>
      <c r="E1314" s="122" t="str">
        <f>IFERROR(INDEX('Cadastro de insumo'!$A$203:$K$1048576,MATCH('Ficha técnica - Prod processado'!C1314,'Cadastro de insumo'!$E$203:$E$1048576,0),9),"")</f>
        <v/>
      </c>
      <c r="F1314" s="124" t="str">
        <f>IFERROR(VLOOKUP(C1314,'Cadastro de insumo'!E:K,7,0),"")</f>
        <v/>
      </c>
      <c r="G1314" s="113"/>
      <c r="H1314" s="113"/>
      <c r="I1314" s="122">
        <f t="shared" ref="I1314:I1327" si="65">IF(OR(G1314="",H1314=""),0,G1314/H1314)</f>
        <v>0</v>
      </c>
      <c r="J1314" s="125">
        <f>IF(C1314="",0,IF(E1314="Pacote",VLOOKUP(C1314,'Cadastro de insumo'!E:K,7,0)*G1314,IF(OR(E1314="kg",E1314="L"),F1314/1000*G1314,F1314*G1314)))</f>
        <v>0</v>
      </c>
    </row>
    <row r="1315" spans="2:13" outlineLevel="1" x14ac:dyDescent="0.25">
      <c r="B1315" s="122" t="str">
        <f>IF(C1315="","",F1311)</f>
        <v/>
      </c>
      <c r="C1315" s="123"/>
      <c r="D1315" s="122" t="str">
        <f>IF(C1315="","",IFERROR(INDEX('Cadastro de insumo'!A:K,MATCH('Ficha técnica - Prod processado'!C1315,'Cadastro de insumo'!E:E,0),2),""))</f>
        <v/>
      </c>
      <c r="E1315" s="122" t="str">
        <f>IFERROR(INDEX('Cadastro de insumo'!$A$203:$K$1048576,MATCH('Ficha técnica - Prod processado'!C1315,'Cadastro de insumo'!$E$203:$E$1048576,0),9),"")</f>
        <v/>
      </c>
      <c r="F1315" s="124" t="str">
        <f>IFERROR(VLOOKUP(C1315,'Cadastro de insumo'!E:K,7,0),"")</f>
        <v/>
      </c>
      <c r="G1315" s="113"/>
      <c r="H1315" s="113"/>
      <c r="I1315" s="122">
        <f t="shared" si="65"/>
        <v>0</v>
      </c>
      <c r="J1315" s="125">
        <f>IF(C1315="",0,IF(E1315="Pacote",VLOOKUP(C1315,'Cadastro de insumo'!E:K,7,0)*G1315,IF(OR(E1315="kg",E1315="L"),F1315/1000*G1315,F1315*G1315)))</f>
        <v>0</v>
      </c>
    </row>
    <row r="1316" spans="2:13" outlineLevel="1" x14ac:dyDescent="0.25">
      <c r="B1316" s="122" t="str">
        <f>IF(C1316="","",F1311)</f>
        <v/>
      </c>
      <c r="C1316" s="123"/>
      <c r="D1316" s="122" t="str">
        <f>IF(C1316="","",IFERROR(INDEX('Cadastro de insumo'!A:K,MATCH('Ficha técnica - Prod processado'!C1316,'Cadastro de insumo'!E:E,0),2),""))</f>
        <v/>
      </c>
      <c r="E1316" s="122" t="str">
        <f>IFERROR(INDEX('Cadastro de insumo'!$A$203:$K$1048576,MATCH('Ficha técnica - Prod processado'!C1316,'Cadastro de insumo'!$E$203:$E$1048576,0),9),"")</f>
        <v/>
      </c>
      <c r="F1316" s="124" t="str">
        <f>IFERROR(VLOOKUP(C1316,'Cadastro de insumo'!E:K,7,0),"")</f>
        <v/>
      </c>
      <c r="G1316" s="113"/>
      <c r="H1316" s="113"/>
      <c r="I1316" s="122">
        <f t="shared" si="65"/>
        <v>0</v>
      </c>
      <c r="J1316" s="125">
        <f>IF(C1316="",0,IF(E1316="Pacote",VLOOKUP(C1316,'Cadastro de insumo'!E:K,7,0)*G1316,IF(OR(E1316="kg",E1316="L"),F1316/1000*G1316,F1316*G1316)))</f>
        <v>0</v>
      </c>
    </row>
    <row r="1317" spans="2:13" outlineLevel="1" x14ac:dyDescent="0.25">
      <c r="B1317" s="122" t="str">
        <f>IF(C1317="","",F1311)</f>
        <v/>
      </c>
      <c r="C1317" s="123"/>
      <c r="D1317" s="122" t="str">
        <f>IF(C1317="","",IFERROR(INDEX('Cadastro de insumo'!A:K,MATCH('Ficha técnica - Prod processado'!C1317,'Cadastro de insumo'!E:E,0),2),""))</f>
        <v/>
      </c>
      <c r="E1317" s="122" t="str">
        <f>IFERROR(INDEX('Cadastro de insumo'!$A$203:$K$1048576,MATCH('Ficha técnica - Prod processado'!C1317,'Cadastro de insumo'!$E$203:$E$1048576,0),9),"")</f>
        <v/>
      </c>
      <c r="F1317" s="124" t="str">
        <f>IFERROR(VLOOKUP(C1317,'Cadastro de insumo'!E:K,7,0),"")</f>
        <v/>
      </c>
      <c r="G1317" s="113"/>
      <c r="H1317" s="113"/>
      <c r="I1317" s="122">
        <f t="shared" si="65"/>
        <v>0</v>
      </c>
      <c r="J1317" s="125">
        <f>IF(C1317="",0,IF(E1317="Pacote",VLOOKUP(C1317,'Cadastro de insumo'!E:K,7,0)*G1317,IF(OR(E1317="kg",E1317="L"),F1317/1000*G1317,F1317*G1317)))</f>
        <v>0</v>
      </c>
    </row>
    <row r="1318" spans="2:13" outlineLevel="1" x14ac:dyDescent="0.25">
      <c r="B1318" s="122" t="str">
        <f>IF(C1318="","",F1311)</f>
        <v/>
      </c>
      <c r="C1318" s="123"/>
      <c r="D1318" s="122" t="str">
        <f>IF(C1318="","",IFERROR(INDEX('Cadastro de insumo'!A:K,MATCH('Ficha técnica - Prod processado'!C1318,'Cadastro de insumo'!E:E,0),2),""))</f>
        <v/>
      </c>
      <c r="E1318" s="122" t="str">
        <f>IFERROR(INDEX('Cadastro de insumo'!$A$203:$K$1048576,MATCH('Ficha técnica - Prod processado'!C1318,'Cadastro de insumo'!$E$203:$E$1048576,0),9),"")</f>
        <v/>
      </c>
      <c r="F1318" s="124" t="str">
        <f>IFERROR(VLOOKUP(C1318,'Cadastro de insumo'!E:K,7,0),"")</f>
        <v/>
      </c>
      <c r="G1318" s="113"/>
      <c r="H1318" s="113"/>
      <c r="I1318" s="122">
        <f t="shared" si="65"/>
        <v>0</v>
      </c>
      <c r="J1318" s="125">
        <f>IF(C1318="",0,IF(E1318="Pacote",VLOOKUP(C1318,'Cadastro de insumo'!E:K,7,0)*G1318,IF(OR(E1318="kg",E1318="L"),F1318/1000*G1318,F1318*G1318)))</f>
        <v>0</v>
      </c>
    </row>
    <row r="1319" spans="2:13" outlineLevel="1" x14ac:dyDescent="0.25">
      <c r="B1319" s="122" t="str">
        <f>IF(C1319="","",F1311)</f>
        <v/>
      </c>
      <c r="C1319" s="123"/>
      <c r="D1319" s="122" t="str">
        <f>IF(C1319="","",IFERROR(INDEX('Cadastro de insumo'!A:K,MATCH('Ficha técnica - Prod processado'!C1319,'Cadastro de insumo'!E:E,0),2),""))</f>
        <v/>
      </c>
      <c r="E1319" s="122" t="str">
        <f>IFERROR(INDEX('Cadastro de insumo'!$A$203:$K$1048576,MATCH('Ficha técnica - Prod processado'!C1319,'Cadastro de insumo'!$E$203:$E$1048576,0),9),"")</f>
        <v/>
      </c>
      <c r="F1319" s="124" t="str">
        <f>IFERROR(VLOOKUP(C1319,'Cadastro de insumo'!E:K,7,0),"")</f>
        <v/>
      </c>
      <c r="G1319" s="113"/>
      <c r="H1319" s="113"/>
      <c r="I1319" s="122">
        <f t="shared" si="65"/>
        <v>0</v>
      </c>
      <c r="J1319" s="125">
        <f>IF(C1319="",0,IF(E1319="Pacote",VLOOKUP(C1319,'Cadastro de insumo'!E:K,7,0)*G1319,IF(OR(E1319="kg",E1319="L"),F1319/1000*G1319,F1319*G1319)))</f>
        <v>0</v>
      </c>
    </row>
    <row r="1320" spans="2:13" outlineLevel="1" x14ac:dyDescent="0.25">
      <c r="B1320" s="122" t="str">
        <f>IF(C1320="","",F1311)</f>
        <v/>
      </c>
      <c r="C1320" s="123"/>
      <c r="D1320" s="122" t="str">
        <f>IF(C1320="","",IFERROR(INDEX('Cadastro de insumo'!A:K,MATCH('Ficha técnica - Prod processado'!C1320,'Cadastro de insumo'!E:E,0),2),""))</f>
        <v/>
      </c>
      <c r="E1320" s="122" t="str">
        <f>IFERROR(INDEX('Cadastro de insumo'!$A$203:$K$1048576,MATCH('Ficha técnica - Prod processado'!C1320,'Cadastro de insumo'!$E$203:$E$1048576,0),9),"")</f>
        <v/>
      </c>
      <c r="F1320" s="124" t="str">
        <f>IFERROR(VLOOKUP(C1320,'Cadastro de insumo'!E:K,7,0),"")</f>
        <v/>
      </c>
      <c r="G1320" s="113"/>
      <c r="H1320" s="113"/>
      <c r="I1320" s="122">
        <f t="shared" si="65"/>
        <v>0</v>
      </c>
      <c r="J1320" s="125">
        <f>IF(C1320="",0,IF(E1320="Pacote",VLOOKUP(C1320,'Cadastro de insumo'!E:K,7,0)*G1320,IF(OR(E1320="kg",E1320="L"),F1320/1000*G1320,F1320*G1320)))</f>
        <v>0</v>
      </c>
    </row>
    <row r="1321" spans="2:13" outlineLevel="1" x14ac:dyDescent="0.25">
      <c r="B1321" s="122" t="str">
        <f>IF(C1321="","",F1311)</f>
        <v/>
      </c>
      <c r="C1321" s="123"/>
      <c r="D1321" s="122" t="str">
        <f>IF(C1321="","",IFERROR(INDEX('Cadastro de insumo'!A:K,MATCH('Ficha técnica - Prod processado'!C1321,'Cadastro de insumo'!E:E,0),2),""))</f>
        <v/>
      </c>
      <c r="E1321" s="122" t="str">
        <f>IFERROR(INDEX('Cadastro de insumo'!$A$203:$K$1048576,MATCH('Ficha técnica - Prod processado'!C1321,'Cadastro de insumo'!$E$203:$E$1048576,0),9),"")</f>
        <v/>
      </c>
      <c r="F1321" s="124" t="str">
        <f>IFERROR(VLOOKUP(C1321,'Cadastro de insumo'!E:K,7,0),"")</f>
        <v/>
      </c>
      <c r="G1321" s="113"/>
      <c r="H1321" s="113"/>
      <c r="I1321" s="122">
        <f t="shared" si="65"/>
        <v>0</v>
      </c>
      <c r="J1321" s="125">
        <f>IF(C1321="",0,IF(E1321="Pacote",VLOOKUP(C1321,'Cadastro de insumo'!E:K,7,0)*G1321,IF(OR(E1321="kg",E1321="L"),F1321/1000*G1321,F1321*G1321)))</f>
        <v>0</v>
      </c>
    </row>
    <row r="1322" spans="2:13" outlineLevel="1" x14ac:dyDescent="0.25">
      <c r="B1322" s="122" t="str">
        <f>IF(C1322="","",F1311)</f>
        <v/>
      </c>
      <c r="C1322" s="123"/>
      <c r="D1322" s="122" t="str">
        <f>IF(C1322="","",IFERROR(INDEX('Cadastro de insumo'!A:K,MATCH('Ficha técnica - Prod processado'!C1322,'Cadastro de insumo'!E:E,0),2),""))</f>
        <v/>
      </c>
      <c r="E1322" s="122" t="str">
        <f>IFERROR(INDEX('Cadastro de insumo'!$A$203:$K$1048576,MATCH('Ficha técnica - Prod processado'!C1322,'Cadastro de insumo'!$E$203:$E$1048576,0),9),"")</f>
        <v/>
      </c>
      <c r="F1322" s="124" t="str">
        <f>IFERROR(VLOOKUP(C1322,'Cadastro de insumo'!E:K,7,0),"")</f>
        <v/>
      </c>
      <c r="G1322" s="113"/>
      <c r="H1322" s="113"/>
      <c r="I1322" s="122">
        <f t="shared" si="65"/>
        <v>0</v>
      </c>
      <c r="J1322" s="125">
        <f>IF(C1322="",0,IF(E1322="Pacote",VLOOKUP(C1322,'Cadastro de insumo'!E:K,7,0)*G1322,IF(OR(E1322="kg",E1322="L"),F1322/1000*G1322,F1322*G1322)))</f>
        <v>0</v>
      </c>
    </row>
    <row r="1323" spans="2:13" outlineLevel="1" x14ac:dyDescent="0.25">
      <c r="B1323" s="122" t="str">
        <f>IF(C1323="","",F1311)</f>
        <v/>
      </c>
      <c r="C1323" s="123"/>
      <c r="D1323" s="122" t="str">
        <f>IF(C1323="","",IFERROR(INDEX('Cadastro de insumo'!A:K,MATCH('Ficha técnica - Prod processado'!C1323,'Cadastro de insumo'!E:E,0),2),""))</f>
        <v/>
      </c>
      <c r="E1323" s="122" t="str">
        <f>IFERROR(INDEX('Cadastro de insumo'!$A$203:$K$1048576,MATCH('Ficha técnica - Prod processado'!C1323,'Cadastro de insumo'!$E$203:$E$1048576,0),9),"")</f>
        <v/>
      </c>
      <c r="F1323" s="124" t="str">
        <f>IFERROR(VLOOKUP(C1323,'Cadastro de insumo'!E:K,7,0),"")</f>
        <v/>
      </c>
      <c r="G1323" s="113"/>
      <c r="H1323" s="113"/>
      <c r="I1323" s="122">
        <f t="shared" si="65"/>
        <v>0</v>
      </c>
      <c r="J1323" s="125">
        <f>IF(C1323="",0,IF(E1323="Pacote",VLOOKUP(C1323,'Cadastro de insumo'!E:K,7,0)*G1323,IF(OR(E1323="kg",E1323="L"),F1323/1000*G1323,F1323*G1323)))</f>
        <v>0</v>
      </c>
    </row>
    <row r="1324" spans="2:13" outlineLevel="1" x14ac:dyDescent="0.25">
      <c r="B1324" s="122" t="str">
        <f>IF(C1324="","",F1311)</f>
        <v/>
      </c>
      <c r="C1324" s="123"/>
      <c r="D1324" s="122" t="str">
        <f>IF(C1324="","",IFERROR(INDEX('Cadastro de insumo'!A:K,MATCH('Ficha técnica - Prod processado'!C1324,'Cadastro de insumo'!E:E,0),2),""))</f>
        <v/>
      </c>
      <c r="E1324" s="122" t="str">
        <f>IFERROR(INDEX('Cadastro de insumo'!$A$203:$K$1048576,MATCH('Ficha técnica - Prod processado'!C1324,'Cadastro de insumo'!$E$203:$E$1048576,0),9),"")</f>
        <v/>
      </c>
      <c r="F1324" s="124" t="str">
        <f>IFERROR(VLOOKUP(C1324,'Cadastro de insumo'!E:K,7,0),"")</f>
        <v/>
      </c>
      <c r="G1324" s="113"/>
      <c r="H1324" s="113"/>
      <c r="I1324" s="122">
        <f t="shared" si="65"/>
        <v>0</v>
      </c>
      <c r="J1324" s="125">
        <f>IF(C1324="",0,IF(E1324="Pacote",VLOOKUP(C1324,'Cadastro de insumo'!E:K,7,0)*G1324,IF(OR(E1324="kg",E1324="L"),F1324/1000*G1324,F1324*G1324)))</f>
        <v>0</v>
      </c>
    </row>
    <row r="1325" spans="2:13" outlineLevel="1" x14ac:dyDescent="0.25">
      <c r="B1325" s="122" t="str">
        <f>IF(C1325="","",F1311)</f>
        <v/>
      </c>
      <c r="C1325" s="123"/>
      <c r="D1325" s="122" t="str">
        <f>IF(C1325="","",IFERROR(INDEX('Cadastro de insumo'!A:K,MATCH('Ficha técnica - Prod processado'!C1325,'Cadastro de insumo'!E:E,0),2),""))</f>
        <v/>
      </c>
      <c r="E1325" s="122" t="str">
        <f>IFERROR(INDEX('Cadastro de insumo'!$A$203:$K$1048576,MATCH('Ficha técnica - Prod processado'!C1325,'Cadastro de insumo'!$E$203:$E$1048576,0),9),"")</f>
        <v/>
      </c>
      <c r="F1325" s="124" t="str">
        <f>IFERROR(VLOOKUP(C1325,'Cadastro de insumo'!E:K,7,0),"")</f>
        <v/>
      </c>
      <c r="G1325" s="113"/>
      <c r="H1325" s="113"/>
      <c r="I1325" s="122">
        <f t="shared" si="65"/>
        <v>0</v>
      </c>
      <c r="J1325" s="125">
        <f>IF(C1325="",0,IF(E1325="Pacote",VLOOKUP(C1325,'Cadastro de insumo'!E:K,7,0)*G1325,IF(OR(E1325="kg",E1325="L"),F1325/1000*G1325,F1325*G1325)))</f>
        <v>0</v>
      </c>
    </row>
    <row r="1326" spans="2:13" outlineLevel="1" x14ac:dyDescent="0.25">
      <c r="B1326" s="122" t="str">
        <f>IF(C1326="","",F1311)</f>
        <v/>
      </c>
      <c r="C1326" s="123"/>
      <c r="D1326" s="122" t="str">
        <f>IF(C1326="","",IFERROR(INDEX('Cadastro de insumo'!A:K,MATCH('Ficha técnica - Prod processado'!C1326,'Cadastro de insumo'!E:E,0),2),""))</f>
        <v/>
      </c>
      <c r="E1326" s="122" t="str">
        <f>IFERROR(INDEX('Cadastro de insumo'!$A$203:$K$1048576,MATCH('Ficha técnica - Prod processado'!C1326,'Cadastro de insumo'!$E$203:$E$1048576,0),9),"")</f>
        <v/>
      </c>
      <c r="F1326" s="124" t="str">
        <f>IFERROR(VLOOKUP(C1326,'Cadastro de insumo'!E:K,7,0),"")</f>
        <v/>
      </c>
      <c r="G1326" s="113"/>
      <c r="H1326" s="113"/>
      <c r="I1326" s="122">
        <f t="shared" si="65"/>
        <v>0</v>
      </c>
      <c r="J1326" s="125">
        <f>IF(C1326="",0,IF(E1326="Pacote",VLOOKUP(C1326,'Cadastro de insumo'!E:K,7,0)*G1326,IF(OR(E1326="kg",E1326="L"),F1326/1000*G1326,F1326*G1326)))</f>
        <v>0</v>
      </c>
    </row>
    <row r="1327" spans="2:13" outlineLevel="1" x14ac:dyDescent="0.25">
      <c r="B1327" s="122" t="str">
        <f>IF(C1327="","",F1311)</f>
        <v/>
      </c>
      <c r="C1327" s="123"/>
      <c r="D1327" s="122" t="str">
        <f>IF(C1327="","",IFERROR(INDEX('Cadastro de insumo'!A:K,MATCH('Ficha técnica - Prod processado'!C1327,'Cadastro de insumo'!E:E,0),2),""))</f>
        <v/>
      </c>
      <c r="E1327" s="122" t="str">
        <f>IFERROR(INDEX('Cadastro de insumo'!$A$203:$K$1048576,MATCH('Ficha técnica - Prod processado'!C1327,'Cadastro de insumo'!$E$203:$E$1048576,0),9),"")</f>
        <v/>
      </c>
      <c r="F1327" s="124" t="str">
        <f>IFERROR(VLOOKUP(C1327,'Cadastro de insumo'!E:K,7,0),"")</f>
        <v/>
      </c>
      <c r="G1327" s="113"/>
      <c r="H1327" s="113"/>
      <c r="I1327" s="122">
        <f t="shared" si="65"/>
        <v>0</v>
      </c>
      <c r="J1327" s="125">
        <f>IF(C1327="",0,IF(E1327="Pacote",VLOOKUP(C1327,'Cadastro de insumo'!E:K,7,0)*G1327,IF(OR(E1327="kg",E1327="L"),F1327/1000*G1327,F1327*G1327)))</f>
        <v>0</v>
      </c>
    </row>
    <row r="1328" spans="2:13" outlineLevel="1" x14ac:dyDescent="0.25">
      <c r="B1328" s="122" t="str">
        <f>IF(C1328="","",F1311)</f>
        <v/>
      </c>
      <c r="C1328" s="123"/>
      <c r="D1328" s="122" t="str">
        <f>IF(C1328="","",IFERROR(INDEX('Cadastro de insumo'!A:K,MATCH('Ficha técnica - Prod processado'!C1328,'Cadastro de insumo'!E:E,0),2),""))</f>
        <v/>
      </c>
      <c r="E1328" s="122" t="str">
        <f>IFERROR(INDEX('Cadastro de insumo'!$A$203:$K$1048576,MATCH('Ficha técnica - Prod processado'!C1328,'Cadastro de insumo'!$E$203:$E$1048576,0),9),"")</f>
        <v/>
      </c>
      <c r="F1328" s="124" t="str">
        <f>IFERROR(VLOOKUP(C1328,'Cadastro de insumo'!E:K,7,0),"")</f>
        <v/>
      </c>
      <c r="G1328" s="113"/>
      <c r="H1328" s="113"/>
      <c r="I1328" s="122">
        <f>IF(OR(G1328="",H1328=""),0,G1328/H1328)</f>
        <v>0</v>
      </c>
      <c r="J1328" s="125">
        <f>IF(C1328="",0,IF(E1328="Pacote",VLOOKUP(C1328,'Cadastro de insumo'!E:K,7,0)*G1328,IF(OR(E1328="kg",E1328="L"),F1328/1000*G1328,F1328*G1328)))</f>
        <v>0</v>
      </c>
    </row>
    <row r="1329" spans="1:18" x14ac:dyDescent="0.25">
      <c r="A1329" s="33" t="str">
        <f>"Detalhes: "&amp;F1311</f>
        <v xml:space="preserve">Detalhes: </v>
      </c>
      <c r="C1329" s="126"/>
    </row>
    <row r="1331" spans="1:18" ht="31.5" x14ac:dyDescent="0.25">
      <c r="E1331" s="30" t="s">
        <v>21</v>
      </c>
      <c r="F1331" s="76" t="s">
        <v>0</v>
      </c>
      <c r="G1331" s="76" t="s">
        <v>19</v>
      </c>
      <c r="H1331" s="77" t="s">
        <v>20</v>
      </c>
      <c r="I1331" s="31" t="s">
        <v>22</v>
      </c>
      <c r="J1331" s="31" t="s">
        <v>61</v>
      </c>
      <c r="M1331" s="126"/>
    </row>
    <row r="1332" spans="1:18" x14ac:dyDescent="0.25">
      <c r="E1332" s="112">
        <f>E1311+1</f>
        <v>64</v>
      </c>
      <c r="F1332" s="113"/>
      <c r="G1332" s="113"/>
      <c r="H1332" s="114"/>
      <c r="I1332" s="115">
        <f>SUM(J1335:J1349)</f>
        <v>0</v>
      </c>
      <c r="J1332" s="116" t="str">
        <f>IF(H1332="","",I1332/H1332)</f>
        <v/>
      </c>
      <c r="M1332" s="126"/>
      <c r="R1332" s="141"/>
    </row>
    <row r="1333" spans="1:18" x14ac:dyDescent="0.25">
      <c r="B1333" s="117"/>
      <c r="C1333" s="118"/>
      <c r="D1333" s="110"/>
      <c r="F1333" s="118"/>
      <c r="G1333" s="118"/>
      <c r="H1333" s="119"/>
      <c r="I1333" s="120"/>
      <c r="J1333" s="121"/>
      <c r="M1333" s="126"/>
      <c r="R1333" s="141"/>
    </row>
    <row r="1334" spans="1:18" ht="47.25" outlineLevel="1" x14ac:dyDescent="0.25">
      <c r="B1334" s="31" t="s">
        <v>0</v>
      </c>
      <c r="C1334" s="76" t="s">
        <v>13</v>
      </c>
      <c r="D1334" s="31" t="s">
        <v>60</v>
      </c>
      <c r="E1334" s="31" t="s">
        <v>14</v>
      </c>
      <c r="F1334" s="77" t="s">
        <v>17</v>
      </c>
      <c r="G1334" s="77" t="s">
        <v>56</v>
      </c>
      <c r="H1334" s="77" t="s">
        <v>38</v>
      </c>
      <c r="I1334" s="31" t="s">
        <v>16</v>
      </c>
      <c r="J1334" s="30" t="s">
        <v>15</v>
      </c>
      <c r="M1334" s="142"/>
    </row>
    <row r="1335" spans="1:18" outlineLevel="1" x14ac:dyDescent="0.25">
      <c r="B1335" s="122" t="str">
        <f>IF(C1335="","",F1332)</f>
        <v/>
      </c>
      <c r="C1335" s="123"/>
      <c r="D1335" s="122" t="str">
        <f>IF(C1335="","",IFERROR(INDEX('Cadastro de insumo'!A:K,MATCH('Ficha técnica - Prod processado'!C1335,'Cadastro de insumo'!E:E,0),2),""))</f>
        <v/>
      </c>
      <c r="E1335" s="122" t="str">
        <f>IFERROR(INDEX('Cadastro de insumo'!$A$203:$K$1048576,MATCH('Ficha técnica - Prod processado'!C1335,'Cadastro de insumo'!$E$203:$E$1048576,0),9),"")</f>
        <v/>
      </c>
      <c r="F1335" s="124" t="str">
        <f>IFERROR(VLOOKUP(C1335,'Cadastro de insumo'!E:K,7,0),"")</f>
        <v/>
      </c>
      <c r="G1335" s="113"/>
      <c r="H1335" s="113"/>
      <c r="I1335" s="122">
        <f t="shared" ref="I1335:I1348" si="66">IF(OR(G1335="",H1335=""),0,G1335/H1335)</f>
        <v>0</v>
      </c>
      <c r="J1335" s="125">
        <f>IF(C1335="",0,IF(E1335="Pacote",VLOOKUP(C1335,'Cadastro de insumo'!E:K,7,0)*G1335,IF(OR(E1335="kg",E1335="L"),F1335/1000*G1335,F1335*G1335)))</f>
        <v>0</v>
      </c>
    </row>
    <row r="1336" spans="1:18" outlineLevel="1" x14ac:dyDescent="0.25">
      <c r="B1336" s="122" t="str">
        <f>IF(C1336="","",F1332)</f>
        <v/>
      </c>
      <c r="C1336" s="123"/>
      <c r="D1336" s="122" t="str">
        <f>IF(C1336="","",IFERROR(INDEX('Cadastro de insumo'!A:K,MATCH('Ficha técnica - Prod processado'!C1336,'Cadastro de insumo'!E:E,0),2),""))</f>
        <v/>
      </c>
      <c r="E1336" s="122" t="str">
        <f>IFERROR(INDEX('Cadastro de insumo'!$A$203:$K$1048576,MATCH('Ficha técnica - Prod processado'!C1336,'Cadastro de insumo'!$E$203:$E$1048576,0),9),"")</f>
        <v/>
      </c>
      <c r="F1336" s="124" t="str">
        <f>IFERROR(VLOOKUP(C1336,'Cadastro de insumo'!E:K,7,0),"")</f>
        <v/>
      </c>
      <c r="G1336" s="113"/>
      <c r="H1336" s="113"/>
      <c r="I1336" s="122">
        <f t="shared" si="66"/>
        <v>0</v>
      </c>
      <c r="J1336" s="125">
        <f>IF(C1336="",0,IF(E1336="Pacote",VLOOKUP(C1336,'Cadastro de insumo'!E:K,7,0)*G1336,IF(OR(E1336="kg",E1336="L"),F1336/1000*G1336,F1336*G1336)))</f>
        <v>0</v>
      </c>
    </row>
    <row r="1337" spans="1:18" outlineLevel="1" x14ac:dyDescent="0.25">
      <c r="B1337" s="122" t="str">
        <f>IF(C1337="","",F1332)</f>
        <v/>
      </c>
      <c r="C1337" s="123"/>
      <c r="D1337" s="122" t="str">
        <f>IF(C1337="","",IFERROR(INDEX('Cadastro de insumo'!A:K,MATCH('Ficha técnica - Prod processado'!C1337,'Cadastro de insumo'!E:E,0),2),""))</f>
        <v/>
      </c>
      <c r="E1337" s="122" t="str">
        <f>IFERROR(INDEX('Cadastro de insumo'!$A$203:$K$1048576,MATCH('Ficha técnica - Prod processado'!C1337,'Cadastro de insumo'!$E$203:$E$1048576,0),9),"")</f>
        <v/>
      </c>
      <c r="F1337" s="124" t="str">
        <f>IFERROR(VLOOKUP(C1337,'Cadastro de insumo'!E:K,7,0),"")</f>
        <v/>
      </c>
      <c r="G1337" s="113"/>
      <c r="H1337" s="113"/>
      <c r="I1337" s="122">
        <f t="shared" si="66"/>
        <v>0</v>
      </c>
      <c r="J1337" s="125">
        <f>IF(C1337="",0,IF(E1337="Pacote",VLOOKUP(C1337,'Cadastro de insumo'!E:K,7,0)*G1337,IF(OR(E1337="kg",E1337="L"),F1337/1000*G1337,F1337*G1337)))</f>
        <v>0</v>
      </c>
    </row>
    <row r="1338" spans="1:18" outlineLevel="1" x14ac:dyDescent="0.25">
      <c r="B1338" s="122" t="str">
        <f>IF(C1338="","",F1332)</f>
        <v/>
      </c>
      <c r="C1338" s="123"/>
      <c r="D1338" s="122" t="str">
        <f>IF(C1338="","",IFERROR(INDEX('Cadastro de insumo'!A:K,MATCH('Ficha técnica - Prod processado'!C1338,'Cadastro de insumo'!E:E,0),2),""))</f>
        <v/>
      </c>
      <c r="E1338" s="122" t="str">
        <f>IFERROR(INDEX('Cadastro de insumo'!$A$203:$K$1048576,MATCH('Ficha técnica - Prod processado'!C1338,'Cadastro de insumo'!$E$203:$E$1048576,0),9),"")</f>
        <v/>
      </c>
      <c r="F1338" s="124" t="str">
        <f>IFERROR(VLOOKUP(C1338,'Cadastro de insumo'!E:K,7,0),"")</f>
        <v/>
      </c>
      <c r="G1338" s="113"/>
      <c r="H1338" s="113"/>
      <c r="I1338" s="122">
        <f t="shared" si="66"/>
        <v>0</v>
      </c>
      <c r="J1338" s="125">
        <f>IF(C1338="",0,IF(E1338="Pacote",VLOOKUP(C1338,'Cadastro de insumo'!E:K,7,0)*G1338,IF(OR(E1338="kg",E1338="L"),F1338/1000*G1338,F1338*G1338)))</f>
        <v>0</v>
      </c>
    </row>
    <row r="1339" spans="1:18" outlineLevel="1" x14ac:dyDescent="0.25">
      <c r="B1339" s="122" t="str">
        <f>IF(C1339="","",F1332)</f>
        <v/>
      </c>
      <c r="C1339" s="123"/>
      <c r="D1339" s="122" t="str">
        <f>IF(C1339="","",IFERROR(INDEX('Cadastro de insumo'!A:K,MATCH('Ficha técnica - Prod processado'!C1339,'Cadastro de insumo'!E:E,0),2),""))</f>
        <v/>
      </c>
      <c r="E1339" s="122" t="str">
        <f>IFERROR(INDEX('Cadastro de insumo'!$A$203:$K$1048576,MATCH('Ficha técnica - Prod processado'!C1339,'Cadastro de insumo'!$E$203:$E$1048576,0),9),"")</f>
        <v/>
      </c>
      <c r="F1339" s="124" t="str">
        <f>IFERROR(VLOOKUP(C1339,'Cadastro de insumo'!E:K,7,0),"")</f>
        <v/>
      </c>
      <c r="G1339" s="113"/>
      <c r="H1339" s="113"/>
      <c r="I1339" s="122">
        <f t="shared" si="66"/>
        <v>0</v>
      </c>
      <c r="J1339" s="125">
        <f>IF(C1339="",0,IF(E1339="Pacote",VLOOKUP(C1339,'Cadastro de insumo'!E:K,7,0)*G1339,IF(OR(E1339="kg",E1339="L"),F1339/1000*G1339,F1339*G1339)))</f>
        <v>0</v>
      </c>
    </row>
    <row r="1340" spans="1:18" outlineLevel="1" x14ac:dyDescent="0.25">
      <c r="B1340" s="122" t="str">
        <f>IF(C1340="","",F1332)</f>
        <v/>
      </c>
      <c r="C1340" s="123"/>
      <c r="D1340" s="122" t="str">
        <f>IF(C1340="","",IFERROR(INDEX('Cadastro de insumo'!A:K,MATCH('Ficha técnica - Prod processado'!C1340,'Cadastro de insumo'!E:E,0),2),""))</f>
        <v/>
      </c>
      <c r="E1340" s="122" t="str">
        <f>IFERROR(INDEX('Cadastro de insumo'!$A$203:$K$1048576,MATCH('Ficha técnica - Prod processado'!C1340,'Cadastro de insumo'!$E$203:$E$1048576,0),9),"")</f>
        <v/>
      </c>
      <c r="F1340" s="124" t="str">
        <f>IFERROR(VLOOKUP(C1340,'Cadastro de insumo'!E:K,7,0),"")</f>
        <v/>
      </c>
      <c r="G1340" s="113"/>
      <c r="H1340" s="113"/>
      <c r="I1340" s="122">
        <f t="shared" si="66"/>
        <v>0</v>
      </c>
      <c r="J1340" s="125">
        <f>IF(C1340="",0,IF(E1340="Pacote",VLOOKUP(C1340,'Cadastro de insumo'!E:K,7,0)*G1340,IF(OR(E1340="kg",E1340="L"),F1340/1000*G1340,F1340*G1340)))</f>
        <v>0</v>
      </c>
    </row>
    <row r="1341" spans="1:18" outlineLevel="1" x14ac:dyDescent="0.25">
      <c r="B1341" s="122" t="str">
        <f>IF(C1341="","",F1332)</f>
        <v/>
      </c>
      <c r="C1341" s="123"/>
      <c r="D1341" s="122" t="str">
        <f>IF(C1341="","",IFERROR(INDEX('Cadastro de insumo'!A:K,MATCH('Ficha técnica - Prod processado'!C1341,'Cadastro de insumo'!E:E,0),2),""))</f>
        <v/>
      </c>
      <c r="E1341" s="122" t="str">
        <f>IFERROR(INDEX('Cadastro de insumo'!$A$203:$K$1048576,MATCH('Ficha técnica - Prod processado'!C1341,'Cadastro de insumo'!$E$203:$E$1048576,0),9),"")</f>
        <v/>
      </c>
      <c r="F1341" s="124" t="str">
        <f>IFERROR(VLOOKUP(C1341,'Cadastro de insumo'!E:K,7,0),"")</f>
        <v/>
      </c>
      <c r="G1341" s="113"/>
      <c r="H1341" s="113"/>
      <c r="I1341" s="122">
        <f t="shared" si="66"/>
        <v>0</v>
      </c>
      <c r="J1341" s="125">
        <f>IF(C1341="",0,IF(E1341="Pacote",VLOOKUP(C1341,'Cadastro de insumo'!E:K,7,0)*G1341,IF(OR(E1341="kg",E1341="L"),F1341/1000*G1341,F1341*G1341)))</f>
        <v>0</v>
      </c>
    </row>
    <row r="1342" spans="1:18" outlineLevel="1" x14ac:dyDescent="0.25">
      <c r="B1342" s="122" t="str">
        <f>IF(C1342="","",F1332)</f>
        <v/>
      </c>
      <c r="C1342" s="123"/>
      <c r="D1342" s="122" t="str">
        <f>IF(C1342="","",IFERROR(INDEX('Cadastro de insumo'!A:K,MATCH('Ficha técnica - Prod processado'!C1342,'Cadastro de insumo'!E:E,0),2),""))</f>
        <v/>
      </c>
      <c r="E1342" s="122" t="str">
        <f>IFERROR(INDEX('Cadastro de insumo'!$A$203:$K$1048576,MATCH('Ficha técnica - Prod processado'!C1342,'Cadastro de insumo'!$E$203:$E$1048576,0),9),"")</f>
        <v/>
      </c>
      <c r="F1342" s="124" t="str">
        <f>IFERROR(VLOOKUP(C1342,'Cadastro de insumo'!E:K,7,0),"")</f>
        <v/>
      </c>
      <c r="G1342" s="113"/>
      <c r="H1342" s="113"/>
      <c r="I1342" s="122">
        <f t="shared" si="66"/>
        <v>0</v>
      </c>
      <c r="J1342" s="125">
        <f>IF(C1342="",0,IF(E1342="Pacote",VLOOKUP(C1342,'Cadastro de insumo'!E:K,7,0)*G1342,IF(OR(E1342="kg",E1342="L"),F1342/1000*G1342,F1342*G1342)))</f>
        <v>0</v>
      </c>
    </row>
    <row r="1343" spans="1:18" outlineLevel="1" x14ac:dyDescent="0.25">
      <c r="B1343" s="122" t="str">
        <f>IF(C1343="","",F1332)</f>
        <v/>
      </c>
      <c r="C1343" s="123"/>
      <c r="D1343" s="122" t="str">
        <f>IF(C1343="","",IFERROR(INDEX('Cadastro de insumo'!A:K,MATCH('Ficha técnica - Prod processado'!C1343,'Cadastro de insumo'!E:E,0),2),""))</f>
        <v/>
      </c>
      <c r="E1343" s="122" t="str">
        <f>IFERROR(INDEX('Cadastro de insumo'!$A$203:$K$1048576,MATCH('Ficha técnica - Prod processado'!C1343,'Cadastro de insumo'!$E$203:$E$1048576,0),9),"")</f>
        <v/>
      </c>
      <c r="F1343" s="124" t="str">
        <f>IFERROR(VLOOKUP(C1343,'Cadastro de insumo'!E:K,7,0),"")</f>
        <v/>
      </c>
      <c r="G1343" s="113"/>
      <c r="H1343" s="113"/>
      <c r="I1343" s="122">
        <f t="shared" si="66"/>
        <v>0</v>
      </c>
      <c r="J1343" s="125">
        <f>IF(C1343="",0,IF(E1343="Pacote",VLOOKUP(C1343,'Cadastro de insumo'!E:K,7,0)*G1343,IF(OR(E1343="kg",E1343="L"),F1343/1000*G1343,F1343*G1343)))</f>
        <v>0</v>
      </c>
    </row>
    <row r="1344" spans="1:18" outlineLevel="1" x14ac:dyDescent="0.25">
      <c r="B1344" s="122" t="str">
        <f>IF(C1344="","",F1332)</f>
        <v/>
      </c>
      <c r="C1344" s="123"/>
      <c r="D1344" s="122" t="str">
        <f>IF(C1344="","",IFERROR(INDEX('Cadastro de insumo'!A:K,MATCH('Ficha técnica - Prod processado'!C1344,'Cadastro de insumo'!E:E,0),2),""))</f>
        <v/>
      </c>
      <c r="E1344" s="122" t="str">
        <f>IFERROR(INDEX('Cadastro de insumo'!$A$203:$K$1048576,MATCH('Ficha técnica - Prod processado'!C1344,'Cadastro de insumo'!$E$203:$E$1048576,0),9),"")</f>
        <v/>
      </c>
      <c r="F1344" s="124" t="str">
        <f>IFERROR(VLOOKUP(C1344,'Cadastro de insumo'!E:K,7,0),"")</f>
        <v/>
      </c>
      <c r="G1344" s="113"/>
      <c r="H1344" s="113"/>
      <c r="I1344" s="122">
        <f t="shared" si="66"/>
        <v>0</v>
      </c>
      <c r="J1344" s="125">
        <f>IF(C1344="",0,IF(E1344="Pacote",VLOOKUP(C1344,'Cadastro de insumo'!E:K,7,0)*G1344,IF(OR(E1344="kg",E1344="L"),F1344/1000*G1344,F1344*G1344)))</f>
        <v>0</v>
      </c>
    </row>
    <row r="1345" spans="1:18" outlineLevel="1" x14ac:dyDescent="0.25">
      <c r="B1345" s="122" t="str">
        <f>IF(C1345="","",F1332)</f>
        <v/>
      </c>
      <c r="C1345" s="123"/>
      <c r="D1345" s="122" t="str">
        <f>IF(C1345="","",IFERROR(INDEX('Cadastro de insumo'!A:K,MATCH('Ficha técnica - Prod processado'!C1345,'Cadastro de insumo'!E:E,0),2),""))</f>
        <v/>
      </c>
      <c r="E1345" s="122" t="str">
        <f>IFERROR(INDEX('Cadastro de insumo'!$A$203:$K$1048576,MATCH('Ficha técnica - Prod processado'!C1345,'Cadastro de insumo'!$E$203:$E$1048576,0),9),"")</f>
        <v/>
      </c>
      <c r="F1345" s="124" t="str">
        <f>IFERROR(VLOOKUP(C1345,'Cadastro de insumo'!E:K,7,0),"")</f>
        <v/>
      </c>
      <c r="G1345" s="113"/>
      <c r="H1345" s="113"/>
      <c r="I1345" s="122">
        <f t="shared" si="66"/>
        <v>0</v>
      </c>
      <c r="J1345" s="125">
        <f>IF(C1345="",0,IF(E1345="Pacote",VLOOKUP(C1345,'Cadastro de insumo'!E:K,7,0)*G1345,IF(OR(E1345="kg",E1345="L"),F1345/1000*G1345,F1345*G1345)))</f>
        <v>0</v>
      </c>
    </row>
    <row r="1346" spans="1:18" outlineLevel="1" x14ac:dyDescent="0.25">
      <c r="B1346" s="122" t="str">
        <f>IF(C1346="","",F1332)</f>
        <v/>
      </c>
      <c r="C1346" s="123"/>
      <c r="D1346" s="122" t="str">
        <f>IF(C1346="","",IFERROR(INDEX('Cadastro de insumo'!A:K,MATCH('Ficha técnica - Prod processado'!C1346,'Cadastro de insumo'!E:E,0),2),""))</f>
        <v/>
      </c>
      <c r="E1346" s="122" t="str">
        <f>IFERROR(INDEX('Cadastro de insumo'!$A$203:$K$1048576,MATCH('Ficha técnica - Prod processado'!C1346,'Cadastro de insumo'!$E$203:$E$1048576,0),9),"")</f>
        <v/>
      </c>
      <c r="F1346" s="124" t="str">
        <f>IFERROR(VLOOKUP(C1346,'Cadastro de insumo'!E:K,7,0),"")</f>
        <v/>
      </c>
      <c r="G1346" s="113"/>
      <c r="H1346" s="113"/>
      <c r="I1346" s="122">
        <f t="shared" si="66"/>
        <v>0</v>
      </c>
      <c r="J1346" s="125">
        <f>IF(C1346="",0,IF(E1346="Pacote",VLOOKUP(C1346,'Cadastro de insumo'!E:K,7,0)*G1346,IF(OR(E1346="kg",E1346="L"),F1346/1000*G1346,F1346*G1346)))</f>
        <v>0</v>
      </c>
    </row>
    <row r="1347" spans="1:18" outlineLevel="1" x14ac:dyDescent="0.25">
      <c r="B1347" s="122" t="str">
        <f>IF(C1347="","",F1332)</f>
        <v/>
      </c>
      <c r="C1347" s="123"/>
      <c r="D1347" s="122" t="str">
        <f>IF(C1347="","",IFERROR(INDEX('Cadastro de insumo'!A:K,MATCH('Ficha técnica - Prod processado'!C1347,'Cadastro de insumo'!E:E,0),2),""))</f>
        <v/>
      </c>
      <c r="E1347" s="122" t="str">
        <f>IFERROR(INDEX('Cadastro de insumo'!$A$203:$K$1048576,MATCH('Ficha técnica - Prod processado'!C1347,'Cadastro de insumo'!$E$203:$E$1048576,0),9),"")</f>
        <v/>
      </c>
      <c r="F1347" s="124" t="str">
        <f>IFERROR(VLOOKUP(C1347,'Cadastro de insumo'!E:K,7,0),"")</f>
        <v/>
      </c>
      <c r="G1347" s="113"/>
      <c r="H1347" s="113"/>
      <c r="I1347" s="122">
        <f t="shared" si="66"/>
        <v>0</v>
      </c>
      <c r="J1347" s="125">
        <f>IF(C1347="",0,IF(E1347="Pacote",VLOOKUP(C1347,'Cadastro de insumo'!E:K,7,0)*G1347,IF(OR(E1347="kg",E1347="L"),F1347/1000*G1347,F1347*G1347)))</f>
        <v>0</v>
      </c>
    </row>
    <row r="1348" spans="1:18" outlineLevel="1" x14ac:dyDescent="0.25">
      <c r="B1348" s="122" t="str">
        <f>IF(C1348="","",F1332)</f>
        <v/>
      </c>
      <c r="C1348" s="123"/>
      <c r="D1348" s="122" t="str">
        <f>IF(C1348="","",IFERROR(INDEX('Cadastro de insumo'!A:K,MATCH('Ficha técnica - Prod processado'!C1348,'Cadastro de insumo'!E:E,0),2),""))</f>
        <v/>
      </c>
      <c r="E1348" s="122" t="str">
        <f>IFERROR(INDEX('Cadastro de insumo'!$A$203:$K$1048576,MATCH('Ficha técnica - Prod processado'!C1348,'Cadastro de insumo'!$E$203:$E$1048576,0),9),"")</f>
        <v/>
      </c>
      <c r="F1348" s="124" t="str">
        <f>IFERROR(VLOOKUP(C1348,'Cadastro de insumo'!E:K,7,0),"")</f>
        <v/>
      </c>
      <c r="G1348" s="113"/>
      <c r="H1348" s="113"/>
      <c r="I1348" s="122">
        <f t="shared" si="66"/>
        <v>0</v>
      </c>
      <c r="J1348" s="125">
        <f>IF(C1348="",0,IF(E1348="Pacote",VLOOKUP(C1348,'Cadastro de insumo'!E:K,7,0)*G1348,IF(OR(E1348="kg",E1348="L"),F1348/1000*G1348,F1348*G1348)))</f>
        <v>0</v>
      </c>
    </row>
    <row r="1349" spans="1:18" outlineLevel="1" x14ac:dyDescent="0.25">
      <c r="B1349" s="122" t="str">
        <f>IF(C1349="","",F1332)</f>
        <v/>
      </c>
      <c r="C1349" s="123"/>
      <c r="D1349" s="122" t="str">
        <f>IF(C1349="","",IFERROR(INDEX('Cadastro de insumo'!A:K,MATCH('Ficha técnica - Prod processado'!C1349,'Cadastro de insumo'!E:E,0),2),""))</f>
        <v/>
      </c>
      <c r="E1349" s="122" t="str">
        <f>IFERROR(INDEX('Cadastro de insumo'!$A$203:$K$1048576,MATCH('Ficha técnica - Prod processado'!C1349,'Cadastro de insumo'!$E$203:$E$1048576,0),9),"")</f>
        <v/>
      </c>
      <c r="F1349" s="124" t="str">
        <f>IFERROR(VLOOKUP(C1349,'Cadastro de insumo'!E:K,7,0),"")</f>
        <v/>
      </c>
      <c r="G1349" s="113"/>
      <c r="H1349" s="113"/>
      <c r="I1349" s="122">
        <f>IF(OR(G1349="",H1349=""),0,G1349/H1349)</f>
        <v>0</v>
      </c>
      <c r="J1349" s="125">
        <f>IF(C1349="",0,IF(E1349="Pacote",VLOOKUP(C1349,'Cadastro de insumo'!E:K,7,0)*G1349,IF(OR(E1349="kg",E1349="L"),F1349/1000*G1349,F1349*G1349)))</f>
        <v>0</v>
      </c>
    </row>
    <row r="1350" spans="1:18" x14ac:dyDescent="0.25">
      <c r="A1350" s="33" t="str">
        <f>"Detalhes: "&amp;F1332</f>
        <v xml:space="preserve">Detalhes: </v>
      </c>
      <c r="C1350" s="126"/>
    </row>
    <row r="1352" spans="1:18" ht="31.5" x14ac:dyDescent="0.25">
      <c r="E1352" s="30" t="s">
        <v>21</v>
      </c>
      <c r="F1352" s="76" t="s">
        <v>0</v>
      </c>
      <c r="G1352" s="76" t="s">
        <v>19</v>
      </c>
      <c r="H1352" s="77" t="s">
        <v>20</v>
      </c>
      <c r="I1352" s="31" t="s">
        <v>22</v>
      </c>
      <c r="J1352" s="31" t="s">
        <v>61</v>
      </c>
      <c r="M1352" s="126"/>
    </row>
    <row r="1353" spans="1:18" x14ac:dyDescent="0.25">
      <c r="E1353" s="112">
        <f>E1332+1</f>
        <v>65</v>
      </c>
      <c r="F1353" s="113"/>
      <c r="G1353" s="113"/>
      <c r="H1353" s="114"/>
      <c r="I1353" s="115">
        <f>SUM(J1356:J1370)</f>
        <v>0</v>
      </c>
      <c r="J1353" s="116" t="str">
        <f>IF(H1353="","",I1353/H1353)</f>
        <v/>
      </c>
      <c r="M1353" s="126"/>
      <c r="R1353" s="141"/>
    </row>
    <row r="1354" spans="1:18" x14ac:dyDescent="0.25">
      <c r="B1354" s="117"/>
      <c r="C1354" s="118"/>
      <c r="D1354" s="110"/>
      <c r="F1354" s="118"/>
      <c r="G1354" s="118"/>
      <c r="H1354" s="119"/>
      <c r="I1354" s="120"/>
      <c r="J1354" s="121"/>
      <c r="M1354" s="126"/>
      <c r="R1354" s="141"/>
    </row>
    <row r="1355" spans="1:18" ht="47.25" outlineLevel="1" x14ac:dyDescent="0.25">
      <c r="B1355" s="31" t="s">
        <v>0</v>
      </c>
      <c r="C1355" s="76" t="s">
        <v>13</v>
      </c>
      <c r="D1355" s="31" t="s">
        <v>60</v>
      </c>
      <c r="E1355" s="31" t="s">
        <v>14</v>
      </c>
      <c r="F1355" s="77" t="s">
        <v>17</v>
      </c>
      <c r="G1355" s="77" t="s">
        <v>56</v>
      </c>
      <c r="H1355" s="77" t="s">
        <v>38</v>
      </c>
      <c r="I1355" s="31" t="s">
        <v>16</v>
      </c>
      <c r="J1355" s="30" t="s">
        <v>15</v>
      </c>
      <c r="M1355" s="142"/>
    </row>
    <row r="1356" spans="1:18" outlineLevel="1" x14ac:dyDescent="0.25">
      <c r="B1356" s="122" t="str">
        <f>IF(C1356="","",F1353)</f>
        <v/>
      </c>
      <c r="C1356" s="123"/>
      <c r="D1356" s="122" t="str">
        <f>IF(C1356="","",IFERROR(INDEX('Cadastro de insumo'!A:K,MATCH('Ficha técnica - Prod processado'!C1356,'Cadastro de insumo'!E:E,0),2),""))</f>
        <v/>
      </c>
      <c r="E1356" s="122" t="str">
        <f>IFERROR(INDEX('Cadastro de insumo'!$A$203:$K$1048576,MATCH('Ficha técnica - Prod processado'!C1356,'Cadastro de insumo'!$E$203:$E$1048576,0),9),"")</f>
        <v/>
      </c>
      <c r="F1356" s="124" t="str">
        <f>IFERROR(VLOOKUP(C1356,'Cadastro de insumo'!E:K,7,0),"")</f>
        <v/>
      </c>
      <c r="G1356" s="113"/>
      <c r="H1356" s="113"/>
      <c r="I1356" s="122">
        <f t="shared" ref="I1356:I1369" si="67">IF(OR(G1356="",H1356=""),0,G1356/H1356)</f>
        <v>0</v>
      </c>
      <c r="J1356" s="125">
        <f>IF(C1356="",0,IF(E1356="Pacote",VLOOKUP(C1356,'Cadastro de insumo'!E:K,7,0)*G1356,IF(OR(E1356="kg",E1356="L"),F1356/1000*G1356,F1356*G1356)))</f>
        <v>0</v>
      </c>
    </row>
    <row r="1357" spans="1:18" outlineLevel="1" x14ac:dyDescent="0.25">
      <c r="B1357" s="122" t="str">
        <f>IF(C1357="","",F1353)</f>
        <v/>
      </c>
      <c r="C1357" s="123"/>
      <c r="D1357" s="122" t="str">
        <f>IF(C1357="","",IFERROR(INDEX('Cadastro de insumo'!A:K,MATCH('Ficha técnica - Prod processado'!C1357,'Cadastro de insumo'!E:E,0),2),""))</f>
        <v/>
      </c>
      <c r="E1357" s="122" t="str">
        <f>IFERROR(INDEX('Cadastro de insumo'!$A$203:$K$1048576,MATCH('Ficha técnica - Prod processado'!C1357,'Cadastro de insumo'!$E$203:$E$1048576,0),9),"")</f>
        <v/>
      </c>
      <c r="F1357" s="124" t="str">
        <f>IFERROR(VLOOKUP(C1357,'Cadastro de insumo'!E:K,7,0),"")</f>
        <v/>
      </c>
      <c r="G1357" s="113"/>
      <c r="H1357" s="113"/>
      <c r="I1357" s="122">
        <f t="shared" si="67"/>
        <v>0</v>
      </c>
      <c r="J1357" s="125">
        <f>IF(C1357="",0,IF(E1357="Pacote",VLOOKUP(C1357,'Cadastro de insumo'!E:K,7,0)*G1357,IF(OR(E1357="kg",E1357="L"),F1357/1000*G1357,F1357*G1357)))</f>
        <v>0</v>
      </c>
    </row>
    <row r="1358" spans="1:18" outlineLevel="1" x14ac:dyDescent="0.25">
      <c r="B1358" s="122" t="str">
        <f>IF(C1358="","",F1353)</f>
        <v/>
      </c>
      <c r="C1358" s="123"/>
      <c r="D1358" s="122" t="str">
        <f>IF(C1358="","",IFERROR(INDEX('Cadastro de insumo'!A:K,MATCH('Ficha técnica - Prod processado'!C1358,'Cadastro de insumo'!E:E,0),2),""))</f>
        <v/>
      </c>
      <c r="E1358" s="122" t="str">
        <f>IFERROR(INDEX('Cadastro de insumo'!$A$203:$K$1048576,MATCH('Ficha técnica - Prod processado'!C1358,'Cadastro de insumo'!$E$203:$E$1048576,0),9),"")</f>
        <v/>
      </c>
      <c r="F1358" s="124" t="str">
        <f>IFERROR(VLOOKUP(C1358,'Cadastro de insumo'!E:K,7,0),"")</f>
        <v/>
      </c>
      <c r="G1358" s="113"/>
      <c r="H1358" s="113"/>
      <c r="I1358" s="122">
        <f t="shared" si="67"/>
        <v>0</v>
      </c>
      <c r="J1358" s="125">
        <f>IF(C1358="",0,IF(E1358="Pacote",VLOOKUP(C1358,'Cadastro de insumo'!E:K,7,0)*G1358,IF(OR(E1358="kg",E1358="L"),F1358/1000*G1358,F1358*G1358)))</f>
        <v>0</v>
      </c>
    </row>
    <row r="1359" spans="1:18" outlineLevel="1" x14ac:dyDescent="0.25">
      <c r="B1359" s="122" t="str">
        <f>IF(C1359="","",F1353)</f>
        <v/>
      </c>
      <c r="C1359" s="123"/>
      <c r="D1359" s="122" t="str">
        <f>IF(C1359="","",IFERROR(INDEX('Cadastro de insumo'!A:K,MATCH('Ficha técnica - Prod processado'!C1359,'Cadastro de insumo'!E:E,0),2),""))</f>
        <v/>
      </c>
      <c r="E1359" s="122" t="str">
        <f>IFERROR(INDEX('Cadastro de insumo'!$A$203:$K$1048576,MATCH('Ficha técnica - Prod processado'!C1359,'Cadastro de insumo'!$E$203:$E$1048576,0),9),"")</f>
        <v/>
      </c>
      <c r="F1359" s="124" t="str">
        <f>IFERROR(VLOOKUP(C1359,'Cadastro de insumo'!E:K,7,0),"")</f>
        <v/>
      </c>
      <c r="G1359" s="113"/>
      <c r="H1359" s="113"/>
      <c r="I1359" s="122">
        <f t="shared" si="67"/>
        <v>0</v>
      </c>
      <c r="J1359" s="125">
        <f>IF(C1359="",0,IF(E1359="Pacote",VLOOKUP(C1359,'Cadastro de insumo'!E:K,7,0)*G1359,IF(OR(E1359="kg",E1359="L"),F1359/1000*G1359,F1359*G1359)))</f>
        <v>0</v>
      </c>
    </row>
    <row r="1360" spans="1:18" outlineLevel="1" x14ac:dyDescent="0.25">
      <c r="B1360" s="122" t="str">
        <f>IF(C1360="","",F1353)</f>
        <v/>
      </c>
      <c r="C1360" s="123"/>
      <c r="D1360" s="122" t="str">
        <f>IF(C1360="","",IFERROR(INDEX('Cadastro de insumo'!A:K,MATCH('Ficha técnica - Prod processado'!C1360,'Cadastro de insumo'!E:E,0),2),""))</f>
        <v/>
      </c>
      <c r="E1360" s="122" t="str">
        <f>IFERROR(INDEX('Cadastro de insumo'!$A$203:$K$1048576,MATCH('Ficha técnica - Prod processado'!C1360,'Cadastro de insumo'!$E$203:$E$1048576,0),9),"")</f>
        <v/>
      </c>
      <c r="F1360" s="124" t="str">
        <f>IFERROR(VLOOKUP(C1360,'Cadastro de insumo'!E:K,7,0),"")</f>
        <v/>
      </c>
      <c r="G1360" s="113"/>
      <c r="H1360" s="113"/>
      <c r="I1360" s="122">
        <f t="shared" si="67"/>
        <v>0</v>
      </c>
      <c r="J1360" s="125">
        <f>IF(C1360="",0,IF(E1360="Pacote",VLOOKUP(C1360,'Cadastro de insumo'!E:K,7,0)*G1360,IF(OR(E1360="kg",E1360="L"),F1360/1000*G1360,F1360*G1360)))</f>
        <v>0</v>
      </c>
    </row>
    <row r="1361" spans="1:18" outlineLevel="1" x14ac:dyDescent="0.25">
      <c r="B1361" s="122" t="str">
        <f>IF(C1361="","",F1353)</f>
        <v/>
      </c>
      <c r="C1361" s="123"/>
      <c r="D1361" s="122" t="str">
        <f>IF(C1361="","",IFERROR(INDEX('Cadastro de insumo'!A:K,MATCH('Ficha técnica - Prod processado'!C1361,'Cadastro de insumo'!E:E,0),2),""))</f>
        <v/>
      </c>
      <c r="E1361" s="122" t="str">
        <f>IFERROR(INDEX('Cadastro de insumo'!$A$203:$K$1048576,MATCH('Ficha técnica - Prod processado'!C1361,'Cadastro de insumo'!$E$203:$E$1048576,0),9),"")</f>
        <v/>
      </c>
      <c r="F1361" s="124" t="str">
        <f>IFERROR(VLOOKUP(C1361,'Cadastro de insumo'!E:K,7,0),"")</f>
        <v/>
      </c>
      <c r="G1361" s="113"/>
      <c r="H1361" s="113"/>
      <c r="I1361" s="122">
        <f t="shared" si="67"/>
        <v>0</v>
      </c>
      <c r="J1361" s="125">
        <f>IF(C1361="",0,IF(E1361="Pacote",VLOOKUP(C1361,'Cadastro de insumo'!E:K,7,0)*G1361,IF(OR(E1361="kg",E1361="L"),F1361/1000*G1361,F1361*G1361)))</f>
        <v>0</v>
      </c>
    </row>
    <row r="1362" spans="1:18" outlineLevel="1" x14ac:dyDescent="0.25">
      <c r="B1362" s="122" t="str">
        <f>IF(C1362="","",F1353)</f>
        <v/>
      </c>
      <c r="C1362" s="123"/>
      <c r="D1362" s="122" t="str">
        <f>IF(C1362="","",IFERROR(INDEX('Cadastro de insumo'!A:K,MATCH('Ficha técnica - Prod processado'!C1362,'Cadastro de insumo'!E:E,0),2),""))</f>
        <v/>
      </c>
      <c r="E1362" s="122" t="str">
        <f>IFERROR(INDEX('Cadastro de insumo'!$A$203:$K$1048576,MATCH('Ficha técnica - Prod processado'!C1362,'Cadastro de insumo'!$E$203:$E$1048576,0),9),"")</f>
        <v/>
      </c>
      <c r="F1362" s="124" t="str">
        <f>IFERROR(VLOOKUP(C1362,'Cadastro de insumo'!E:K,7,0),"")</f>
        <v/>
      </c>
      <c r="G1362" s="113"/>
      <c r="H1362" s="113"/>
      <c r="I1362" s="122">
        <f t="shared" si="67"/>
        <v>0</v>
      </c>
      <c r="J1362" s="125">
        <f>IF(C1362="",0,IF(E1362="Pacote",VLOOKUP(C1362,'Cadastro de insumo'!E:K,7,0)*G1362,IF(OR(E1362="kg",E1362="L"),F1362/1000*G1362,F1362*G1362)))</f>
        <v>0</v>
      </c>
    </row>
    <row r="1363" spans="1:18" outlineLevel="1" x14ac:dyDescent="0.25">
      <c r="B1363" s="122" t="str">
        <f>IF(C1363="","",F1353)</f>
        <v/>
      </c>
      <c r="C1363" s="123"/>
      <c r="D1363" s="122" t="str">
        <f>IF(C1363="","",IFERROR(INDEX('Cadastro de insumo'!A:K,MATCH('Ficha técnica - Prod processado'!C1363,'Cadastro de insumo'!E:E,0),2),""))</f>
        <v/>
      </c>
      <c r="E1363" s="122" t="str">
        <f>IFERROR(INDEX('Cadastro de insumo'!$A$203:$K$1048576,MATCH('Ficha técnica - Prod processado'!C1363,'Cadastro de insumo'!$E$203:$E$1048576,0),9),"")</f>
        <v/>
      </c>
      <c r="F1363" s="124" t="str">
        <f>IFERROR(VLOOKUP(C1363,'Cadastro de insumo'!E:K,7,0),"")</f>
        <v/>
      </c>
      <c r="G1363" s="113"/>
      <c r="H1363" s="113"/>
      <c r="I1363" s="122">
        <f t="shared" si="67"/>
        <v>0</v>
      </c>
      <c r="J1363" s="125">
        <f>IF(C1363="",0,IF(E1363="Pacote",VLOOKUP(C1363,'Cadastro de insumo'!E:K,7,0)*G1363,IF(OR(E1363="kg",E1363="L"),F1363/1000*G1363,F1363*G1363)))</f>
        <v>0</v>
      </c>
    </row>
    <row r="1364" spans="1:18" outlineLevel="1" x14ac:dyDescent="0.25">
      <c r="B1364" s="122" t="str">
        <f>IF(C1364="","",F1353)</f>
        <v/>
      </c>
      <c r="C1364" s="123"/>
      <c r="D1364" s="122" t="str">
        <f>IF(C1364="","",IFERROR(INDEX('Cadastro de insumo'!A:K,MATCH('Ficha técnica - Prod processado'!C1364,'Cadastro de insumo'!E:E,0),2),""))</f>
        <v/>
      </c>
      <c r="E1364" s="122" t="str">
        <f>IFERROR(INDEX('Cadastro de insumo'!$A$203:$K$1048576,MATCH('Ficha técnica - Prod processado'!C1364,'Cadastro de insumo'!$E$203:$E$1048576,0),9),"")</f>
        <v/>
      </c>
      <c r="F1364" s="124" t="str">
        <f>IFERROR(VLOOKUP(C1364,'Cadastro de insumo'!E:K,7,0),"")</f>
        <v/>
      </c>
      <c r="G1364" s="113"/>
      <c r="H1364" s="113"/>
      <c r="I1364" s="122">
        <f t="shared" si="67"/>
        <v>0</v>
      </c>
      <c r="J1364" s="125">
        <f>IF(C1364="",0,IF(E1364="Pacote",VLOOKUP(C1364,'Cadastro de insumo'!E:K,7,0)*G1364,IF(OR(E1364="kg",E1364="L"),F1364/1000*G1364,F1364*G1364)))</f>
        <v>0</v>
      </c>
    </row>
    <row r="1365" spans="1:18" outlineLevel="1" x14ac:dyDescent="0.25">
      <c r="B1365" s="122" t="str">
        <f>IF(C1365="","",F1353)</f>
        <v/>
      </c>
      <c r="C1365" s="123"/>
      <c r="D1365" s="122" t="str">
        <f>IF(C1365="","",IFERROR(INDEX('Cadastro de insumo'!A:K,MATCH('Ficha técnica - Prod processado'!C1365,'Cadastro de insumo'!E:E,0),2),""))</f>
        <v/>
      </c>
      <c r="E1365" s="122" t="str">
        <f>IFERROR(INDEX('Cadastro de insumo'!$A$203:$K$1048576,MATCH('Ficha técnica - Prod processado'!C1365,'Cadastro de insumo'!$E$203:$E$1048576,0),9),"")</f>
        <v/>
      </c>
      <c r="F1365" s="124" t="str">
        <f>IFERROR(VLOOKUP(C1365,'Cadastro de insumo'!E:K,7,0),"")</f>
        <v/>
      </c>
      <c r="G1365" s="113"/>
      <c r="H1365" s="113"/>
      <c r="I1365" s="122">
        <f t="shared" si="67"/>
        <v>0</v>
      </c>
      <c r="J1365" s="125">
        <f>IF(C1365="",0,IF(E1365="Pacote",VLOOKUP(C1365,'Cadastro de insumo'!E:K,7,0)*G1365,IF(OR(E1365="kg",E1365="L"),F1365/1000*G1365,F1365*G1365)))</f>
        <v>0</v>
      </c>
    </row>
    <row r="1366" spans="1:18" outlineLevel="1" x14ac:dyDescent="0.25">
      <c r="B1366" s="122" t="str">
        <f>IF(C1366="","",F1353)</f>
        <v/>
      </c>
      <c r="C1366" s="123"/>
      <c r="D1366" s="122" t="str">
        <f>IF(C1366="","",IFERROR(INDEX('Cadastro de insumo'!A:K,MATCH('Ficha técnica - Prod processado'!C1366,'Cadastro de insumo'!E:E,0),2),""))</f>
        <v/>
      </c>
      <c r="E1366" s="122" t="str">
        <f>IFERROR(INDEX('Cadastro de insumo'!$A$203:$K$1048576,MATCH('Ficha técnica - Prod processado'!C1366,'Cadastro de insumo'!$E$203:$E$1048576,0),9),"")</f>
        <v/>
      </c>
      <c r="F1366" s="124" t="str">
        <f>IFERROR(VLOOKUP(C1366,'Cadastro de insumo'!E:K,7,0),"")</f>
        <v/>
      </c>
      <c r="G1366" s="113"/>
      <c r="H1366" s="113"/>
      <c r="I1366" s="122">
        <f t="shared" si="67"/>
        <v>0</v>
      </c>
      <c r="J1366" s="125">
        <f>IF(C1366="",0,IF(E1366="Pacote",VLOOKUP(C1366,'Cadastro de insumo'!E:K,7,0)*G1366,IF(OR(E1366="kg",E1366="L"),F1366/1000*G1366,F1366*G1366)))</f>
        <v>0</v>
      </c>
    </row>
    <row r="1367" spans="1:18" outlineLevel="1" x14ac:dyDescent="0.25">
      <c r="B1367" s="122" t="str">
        <f>IF(C1367="","",F1353)</f>
        <v/>
      </c>
      <c r="C1367" s="123"/>
      <c r="D1367" s="122" t="str">
        <f>IF(C1367="","",IFERROR(INDEX('Cadastro de insumo'!A:K,MATCH('Ficha técnica - Prod processado'!C1367,'Cadastro de insumo'!E:E,0),2),""))</f>
        <v/>
      </c>
      <c r="E1367" s="122" t="str">
        <f>IFERROR(INDEX('Cadastro de insumo'!$A$203:$K$1048576,MATCH('Ficha técnica - Prod processado'!C1367,'Cadastro de insumo'!$E$203:$E$1048576,0),9),"")</f>
        <v/>
      </c>
      <c r="F1367" s="124" t="str">
        <f>IFERROR(VLOOKUP(C1367,'Cadastro de insumo'!E:K,7,0),"")</f>
        <v/>
      </c>
      <c r="G1367" s="113"/>
      <c r="H1367" s="113"/>
      <c r="I1367" s="122">
        <f t="shared" si="67"/>
        <v>0</v>
      </c>
      <c r="J1367" s="125">
        <f>IF(C1367="",0,IF(E1367="Pacote",VLOOKUP(C1367,'Cadastro de insumo'!E:K,7,0)*G1367,IF(OR(E1367="kg",E1367="L"),F1367/1000*G1367,F1367*G1367)))</f>
        <v>0</v>
      </c>
    </row>
    <row r="1368" spans="1:18" outlineLevel="1" x14ac:dyDescent="0.25">
      <c r="B1368" s="122" t="str">
        <f>IF(C1368="","",F1353)</f>
        <v/>
      </c>
      <c r="C1368" s="123"/>
      <c r="D1368" s="122" t="str">
        <f>IF(C1368="","",IFERROR(INDEX('Cadastro de insumo'!A:K,MATCH('Ficha técnica - Prod processado'!C1368,'Cadastro de insumo'!E:E,0),2),""))</f>
        <v/>
      </c>
      <c r="E1368" s="122" t="str">
        <f>IFERROR(INDEX('Cadastro de insumo'!$A$203:$K$1048576,MATCH('Ficha técnica - Prod processado'!C1368,'Cadastro de insumo'!$E$203:$E$1048576,0),9),"")</f>
        <v/>
      </c>
      <c r="F1368" s="124" t="str">
        <f>IFERROR(VLOOKUP(C1368,'Cadastro de insumo'!E:K,7,0),"")</f>
        <v/>
      </c>
      <c r="G1368" s="113"/>
      <c r="H1368" s="113"/>
      <c r="I1368" s="122">
        <f t="shared" si="67"/>
        <v>0</v>
      </c>
      <c r="J1368" s="125">
        <f>IF(C1368="",0,IF(E1368="Pacote",VLOOKUP(C1368,'Cadastro de insumo'!E:K,7,0)*G1368,IF(OR(E1368="kg",E1368="L"),F1368/1000*G1368,F1368*G1368)))</f>
        <v>0</v>
      </c>
    </row>
    <row r="1369" spans="1:18" outlineLevel="1" x14ac:dyDescent="0.25">
      <c r="B1369" s="122" t="str">
        <f>IF(C1369="","",F1353)</f>
        <v/>
      </c>
      <c r="C1369" s="123"/>
      <c r="D1369" s="122" t="str">
        <f>IF(C1369="","",IFERROR(INDEX('Cadastro de insumo'!A:K,MATCH('Ficha técnica - Prod processado'!C1369,'Cadastro de insumo'!E:E,0),2),""))</f>
        <v/>
      </c>
      <c r="E1369" s="122" t="str">
        <f>IFERROR(INDEX('Cadastro de insumo'!$A$203:$K$1048576,MATCH('Ficha técnica - Prod processado'!C1369,'Cadastro de insumo'!$E$203:$E$1048576,0),9),"")</f>
        <v/>
      </c>
      <c r="F1369" s="124" t="str">
        <f>IFERROR(VLOOKUP(C1369,'Cadastro de insumo'!E:K,7,0),"")</f>
        <v/>
      </c>
      <c r="G1369" s="113"/>
      <c r="H1369" s="113"/>
      <c r="I1369" s="122">
        <f t="shared" si="67"/>
        <v>0</v>
      </c>
      <c r="J1369" s="125">
        <f>IF(C1369="",0,IF(E1369="Pacote",VLOOKUP(C1369,'Cadastro de insumo'!E:K,7,0)*G1369,IF(OR(E1369="kg",E1369="L"),F1369/1000*G1369,F1369*G1369)))</f>
        <v>0</v>
      </c>
    </row>
    <row r="1370" spans="1:18" outlineLevel="1" x14ac:dyDescent="0.25">
      <c r="B1370" s="122" t="str">
        <f>IF(C1370="","",F1353)</f>
        <v/>
      </c>
      <c r="C1370" s="123"/>
      <c r="D1370" s="122" t="str">
        <f>IF(C1370="","",IFERROR(INDEX('Cadastro de insumo'!A:K,MATCH('Ficha técnica - Prod processado'!C1370,'Cadastro de insumo'!E:E,0),2),""))</f>
        <v/>
      </c>
      <c r="E1370" s="122" t="str">
        <f>IFERROR(INDEX('Cadastro de insumo'!$A$203:$K$1048576,MATCH('Ficha técnica - Prod processado'!C1370,'Cadastro de insumo'!$E$203:$E$1048576,0),9),"")</f>
        <v/>
      </c>
      <c r="F1370" s="124" t="str">
        <f>IFERROR(VLOOKUP(C1370,'Cadastro de insumo'!E:K,7,0),"")</f>
        <v/>
      </c>
      <c r="G1370" s="113"/>
      <c r="H1370" s="113"/>
      <c r="I1370" s="122">
        <f>IF(OR(G1370="",H1370=""),0,G1370/H1370)</f>
        <v>0</v>
      </c>
      <c r="J1370" s="125">
        <f>IF(C1370="",0,IF(E1370="Pacote",VLOOKUP(C1370,'Cadastro de insumo'!E:K,7,0)*G1370,IF(OR(E1370="kg",E1370="L"),F1370/1000*G1370,F1370*G1370)))</f>
        <v>0</v>
      </c>
    </row>
    <row r="1371" spans="1:18" x14ac:dyDescent="0.25">
      <c r="A1371" s="33" t="str">
        <f>"Detalhes: "&amp;F1353</f>
        <v xml:space="preserve">Detalhes: </v>
      </c>
      <c r="C1371" s="126"/>
    </row>
    <row r="1373" spans="1:18" ht="31.5" x14ac:dyDescent="0.25">
      <c r="E1373" s="30" t="s">
        <v>21</v>
      </c>
      <c r="F1373" s="76" t="s">
        <v>0</v>
      </c>
      <c r="G1373" s="76" t="s">
        <v>19</v>
      </c>
      <c r="H1373" s="77" t="s">
        <v>20</v>
      </c>
      <c r="I1373" s="31" t="s">
        <v>22</v>
      </c>
      <c r="J1373" s="31" t="s">
        <v>61</v>
      </c>
      <c r="M1373" s="126"/>
    </row>
    <row r="1374" spans="1:18" x14ac:dyDescent="0.25">
      <c r="E1374" s="112">
        <f>E1353+1</f>
        <v>66</v>
      </c>
      <c r="F1374" s="113"/>
      <c r="G1374" s="113"/>
      <c r="H1374" s="114"/>
      <c r="I1374" s="115">
        <f>SUM(J1377:J1391)</f>
        <v>0</v>
      </c>
      <c r="J1374" s="116" t="str">
        <f>IF(H1374="","",I1374/H1374)</f>
        <v/>
      </c>
      <c r="M1374" s="126"/>
      <c r="R1374" s="141"/>
    </row>
    <row r="1375" spans="1:18" x14ac:dyDescent="0.25">
      <c r="B1375" s="117"/>
      <c r="C1375" s="118"/>
      <c r="D1375" s="110"/>
      <c r="F1375" s="118"/>
      <c r="G1375" s="118"/>
      <c r="H1375" s="119"/>
      <c r="I1375" s="120"/>
      <c r="J1375" s="121"/>
      <c r="M1375" s="126"/>
      <c r="R1375" s="141"/>
    </row>
    <row r="1376" spans="1:18" ht="47.25" outlineLevel="1" x14ac:dyDescent="0.25">
      <c r="B1376" s="31" t="s">
        <v>0</v>
      </c>
      <c r="C1376" s="76" t="s">
        <v>13</v>
      </c>
      <c r="D1376" s="31" t="s">
        <v>60</v>
      </c>
      <c r="E1376" s="31" t="s">
        <v>14</v>
      </c>
      <c r="F1376" s="77" t="s">
        <v>17</v>
      </c>
      <c r="G1376" s="77" t="s">
        <v>56</v>
      </c>
      <c r="H1376" s="77" t="s">
        <v>38</v>
      </c>
      <c r="I1376" s="31" t="s">
        <v>16</v>
      </c>
      <c r="J1376" s="30" t="s">
        <v>15</v>
      </c>
      <c r="M1376" s="142"/>
    </row>
    <row r="1377" spans="1:10" outlineLevel="1" x14ac:dyDescent="0.25">
      <c r="B1377" s="122" t="str">
        <f>IF(C1377="","",F1374)</f>
        <v/>
      </c>
      <c r="C1377" s="123"/>
      <c r="D1377" s="122" t="str">
        <f>IF(C1377="","",IFERROR(INDEX('Cadastro de insumo'!A:K,MATCH('Ficha técnica - Prod processado'!C1377,'Cadastro de insumo'!E:E,0),2),""))</f>
        <v/>
      </c>
      <c r="E1377" s="122" t="str">
        <f>IFERROR(INDEX('Cadastro de insumo'!$A$203:$K$1048576,MATCH('Ficha técnica - Prod processado'!C1377,'Cadastro de insumo'!$E$203:$E$1048576,0),9),"")</f>
        <v/>
      </c>
      <c r="F1377" s="124" t="str">
        <f>IFERROR(VLOOKUP(C1377,'Cadastro de insumo'!E:K,7,0),"")</f>
        <v/>
      </c>
      <c r="G1377" s="113"/>
      <c r="H1377" s="113"/>
      <c r="I1377" s="122">
        <f t="shared" ref="I1377:I1390" si="68">IF(OR(G1377="",H1377=""),0,G1377/H1377)</f>
        <v>0</v>
      </c>
      <c r="J1377" s="125">
        <f>IF(C1377="",0,IF(E1377="Pacote",VLOOKUP(C1377,'Cadastro de insumo'!E:K,7,0)*G1377,IF(OR(E1377="kg",E1377="L"),F1377/1000*G1377,F1377*G1377)))</f>
        <v>0</v>
      </c>
    </row>
    <row r="1378" spans="1:10" outlineLevel="1" x14ac:dyDescent="0.25">
      <c r="B1378" s="122" t="str">
        <f>IF(C1378="","",F1374)</f>
        <v/>
      </c>
      <c r="C1378" s="123"/>
      <c r="D1378" s="122" t="str">
        <f>IF(C1378="","",IFERROR(INDEX('Cadastro de insumo'!A:K,MATCH('Ficha técnica - Prod processado'!C1378,'Cadastro de insumo'!E:E,0),2),""))</f>
        <v/>
      </c>
      <c r="E1378" s="122" t="str">
        <f>IFERROR(INDEX('Cadastro de insumo'!$A$203:$K$1048576,MATCH('Ficha técnica - Prod processado'!C1378,'Cadastro de insumo'!$E$203:$E$1048576,0),9),"")</f>
        <v/>
      </c>
      <c r="F1378" s="124" t="str">
        <f>IFERROR(VLOOKUP(C1378,'Cadastro de insumo'!E:K,7,0),"")</f>
        <v/>
      </c>
      <c r="G1378" s="113"/>
      <c r="H1378" s="113"/>
      <c r="I1378" s="122">
        <f t="shared" si="68"/>
        <v>0</v>
      </c>
      <c r="J1378" s="125">
        <f>IF(C1378="",0,IF(E1378="Pacote",VLOOKUP(C1378,'Cadastro de insumo'!E:K,7,0)*G1378,IF(OR(E1378="kg",E1378="L"),F1378/1000*G1378,F1378*G1378)))</f>
        <v>0</v>
      </c>
    </row>
    <row r="1379" spans="1:10" outlineLevel="1" x14ac:dyDescent="0.25">
      <c r="B1379" s="122" t="str">
        <f>IF(C1379="","",F1374)</f>
        <v/>
      </c>
      <c r="C1379" s="123"/>
      <c r="D1379" s="122" t="str">
        <f>IF(C1379="","",IFERROR(INDEX('Cadastro de insumo'!A:K,MATCH('Ficha técnica - Prod processado'!C1379,'Cadastro de insumo'!E:E,0),2),""))</f>
        <v/>
      </c>
      <c r="E1379" s="122" t="str">
        <f>IFERROR(INDEX('Cadastro de insumo'!$A$203:$K$1048576,MATCH('Ficha técnica - Prod processado'!C1379,'Cadastro de insumo'!$E$203:$E$1048576,0),9),"")</f>
        <v/>
      </c>
      <c r="F1379" s="124" t="str">
        <f>IFERROR(VLOOKUP(C1379,'Cadastro de insumo'!E:K,7,0),"")</f>
        <v/>
      </c>
      <c r="G1379" s="113"/>
      <c r="H1379" s="113"/>
      <c r="I1379" s="122">
        <f t="shared" si="68"/>
        <v>0</v>
      </c>
      <c r="J1379" s="125">
        <f>IF(C1379="",0,IF(E1379="Pacote",VLOOKUP(C1379,'Cadastro de insumo'!E:K,7,0)*G1379,IF(OR(E1379="kg",E1379="L"),F1379/1000*G1379,F1379*G1379)))</f>
        <v>0</v>
      </c>
    </row>
    <row r="1380" spans="1:10" outlineLevel="1" x14ac:dyDescent="0.25">
      <c r="B1380" s="122" t="str">
        <f>IF(C1380="","",F1374)</f>
        <v/>
      </c>
      <c r="C1380" s="123"/>
      <c r="D1380" s="122" t="str">
        <f>IF(C1380="","",IFERROR(INDEX('Cadastro de insumo'!A:K,MATCH('Ficha técnica - Prod processado'!C1380,'Cadastro de insumo'!E:E,0),2),""))</f>
        <v/>
      </c>
      <c r="E1380" s="122" t="str">
        <f>IFERROR(INDEX('Cadastro de insumo'!$A$203:$K$1048576,MATCH('Ficha técnica - Prod processado'!C1380,'Cadastro de insumo'!$E$203:$E$1048576,0),9),"")</f>
        <v/>
      </c>
      <c r="F1380" s="124" t="str">
        <f>IFERROR(VLOOKUP(C1380,'Cadastro de insumo'!E:K,7,0),"")</f>
        <v/>
      </c>
      <c r="G1380" s="113"/>
      <c r="H1380" s="113"/>
      <c r="I1380" s="122">
        <f t="shared" si="68"/>
        <v>0</v>
      </c>
      <c r="J1380" s="125">
        <f>IF(C1380="",0,IF(E1380="Pacote",VLOOKUP(C1380,'Cadastro de insumo'!E:K,7,0)*G1380,IF(OR(E1380="kg",E1380="L"),F1380/1000*G1380,F1380*G1380)))</f>
        <v>0</v>
      </c>
    </row>
    <row r="1381" spans="1:10" outlineLevel="1" x14ac:dyDescent="0.25">
      <c r="B1381" s="122" t="str">
        <f>IF(C1381="","",F1374)</f>
        <v/>
      </c>
      <c r="C1381" s="123"/>
      <c r="D1381" s="122" t="str">
        <f>IF(C1381="","",IFERROR(INDEX('Cadastro de insumo'!A:K,MATCH('Ficha técnica - Prod processado'!C1381,'Cadastro de insumo'!E:E,0),2),""))</f>
        <v/>
      </c>
      <c r="E1381" s="122" t="str">
        <f>IFERROR(INDEX('Cadastro de insumo'!$A$203:$K$1048576,MATCH('Ficha técnica - Prod processado'!C1381,'Cadastro de insumo'!$E$203:$E$1048576,0),9),"")</f>
        <v/>
      </c>
      <c r="F1381" s="124" t="str">
        <f>IFERROR(VLOOKUP(C1381,'Cadastro de insumo'!E:K,7,0),"")</f>
        <v/>
      </c>
      <c r="G1381" s="113"/>
      <c r="H1381" s="113"/>
      <c r="I1381" s="122">
        <f t="shared" si="68"/>
        <v>0</v>
      </c>
      <c r="J1381" s="125">
        <f>IF(C1381="",0,IF(E1381="Pacote",VLOOKUP(C1381,'Cadastro de insumo'!E:K,7,0)*G1381,IF(OR(E1381="kg",E1381="L"),F1381/1000*G1381,F1381*G1381)))</f>
        <v>0</v>
      </c>
    </row>
    <row r="1382" spans="1:10" outlineLevel="1" x14ac:dyDescent="0.25">
      <c r="B1382" s="122" t="str">
        <f>IF(C1382="","",F1374)</f>
        <v/>
      </c>
      <c r="C1382" s="123"/>
      <c r="D1382" s="122" t="str">
        <f>IF(C1382="","",IFERROR(INDEX('Cadastro de insumo'!A:K,MATCH('Ficha técnica - Prod processado'!C1382,'Cadastro de insumo'!E:E,0),2),""))</f>
        <v/>
      </c>
      <c r="E1382" s="122" t="str">
        <f>IFERROR(INDEX('Cadastro de insumo'!$A$203:$K$1048576,MATCH('Ficha técnica - Prod processado'!C1382,'Cadastro de insumo'!$E$203:$E$1048576,0),9),"")</f>
        <v/>
      </c>
      <c r="F1382" s="124" t="str">
        <f>IFERROR(VLOOKUP(C1382,'Cadastro de insumo'!E:K,7,0),"")</f>
        <v/>
      </c>
      <c r="G1382" s="113"/>
      <c r="H1382" s="113"/>
      <c r="I1382" s="122">
        <f t="shared" si="68"/>
        <v>0</v>
      </c>
      <c r="J1382" s="125">
        <f>IF(C1382="",0,IF(E1382="Pacote",VLOOKUP(C1382,'Cadastro de insumo'!E:K,7,0)*G1382,IF(OR(E1382="kg",E1382="L"),F1382/1000*G1382,F1382*G1382)))</f>
        <v>0</v>
      </c>
    </row>
    <row r="1383" spans="1:10" outlineLevel="1" x14ac:dyDescent="0.25">
      <c r="B1383" s="122" t="str">
        <f>IF(C1383="","",F1374)</f>
        <v/>
      </c>
      <c r="C1383" s="123"/>
      <c r="D1383" s="122" t="str">
        <f>IF(C1383="","",IFERROR(INDEX('Cadastro de insumo'!A:K,MATCH('Ficha técnica - Prod processado'!C1383,'Cadastro de insumo'!E:E,0),2),""))</f>
        <v/>
      </c>
      <c r="E1383" s="122" t="str">
        <f>IFERROR(INDEX('Cadastro de insumo'!$A$203:$K$1048576,MATCH('Ficha técnica - Prod processado'!C1383,'Cadastro de insumo'!$E$203:$E$1048576,0),9),"")</f>
        <v/>
      </c>
      <c r="F1383" s="124" t="str">
        <f>IFERROR(VLOOKUP(C1383,'Cadastro de insumo'!E:K,7,0),"")</f>
        <v/>
      </c>
      <c r="G1383" s="113"/>
      <c r="H1383" s="113"/>
      <c r="I1383" s="122">
        <f t="shared" si="68"/>
        <v>0</v>
      </c>
      <c r="J1383" s="125">
        <f>IF(C1383="",0,IF(E1383="Pacote",VLOOKUP(C1383,'Cadastro de insumo'!E:K,7,0)*G1383,IF(OR(E1383="kg",E1383="L"),F1383/1000*G1383,F1383*G1383)))</f>
        <v>0</v>
      </c>
    </row>
    <row r="1384" spans="1:10" outlineLevel="1" x14ac:dyDescent="0.25">
      <c r="B1384" s="122" t="str">
        <f>IF(C1384="","",F1374)</f>
        <v/>
      </c>
      <c r="C1384" s="123"/>
      <c r="D1384" s="122" t="str">
        <f>IF(C1384="","",IFERROR(INDEX('Cadastro de insumo'!A:K,MATCH('Ficha técnica - Prod processado'!C1384,'Cadastro de insumo'!E:E,0),2),""))</f>
        <v/>
      </c>
      <c r="E1384" s="122" t="str">
        <f>IFERROR(INDEX('Cadastro de insumo'!$A$203:$K$1048576,MATCH('Ficha técnica - Prod processado'!C1384,'Cadastro de insumo'!$E$203:$E$1048576,0),9),"")</f>
        <v/>
      </c>
      <c r="F1384" s="124" t="str">
        <f>IFERROR(VLOOKUP(C1384,'Cadastro de insumo'!E:K,7,0),"")</f>
        <v/>
      </c>
      <c r="G1384" s="113"/>
      <c r="H1384" s="113"/>
      <c r="I1384" s="122">
        <f t="shared" si="68"/>
        <v>0</v>
      </c>
      <c r="J1384" s="125">
        <f>IF(C1384="",0,IF(E1384="Pacote",VLOOKUP(C1384,'Cadastro de insumo'!E:K,7,0)*G1384,IF(OR(E1384="kg",E1384="L"),F1384/1000*G1384,F1384*G1384)))</f>
        <v>0</v>
      </c>
    </row>
    <row r="1385" spans="1:10" outlineLevel="1" x14ac:dyDescent="0.25">
      <c r="B1385" s="122" t="str">
        <f>IF(C1385="","",F1374)</f>
        <v/>
      </c>
      <c r="C1385" s="123"/>
      <c r="D1385" s="122" t="str">
        <f>IF(C1385="","",IFERROR(INDEX('Cadastro de insumo'!A:K,MATCH('Ficha técnica - Prod processado'!C1385,'Cadastro de insumo'!E:E,0),2),""))</f>
        <v/>
      </c>
      <c r="E1385" s="122" t="str">
        <f>IFERROR(INDEX('Cadastro de insumo'!$A$203:$K$1048576,MATCH('Ficha técnica - Prod processado'!C1385,'Cadastro de insumo'!$E$203:$E$1048576,0),9),"")</f>
        <v/>
      </c>
      <c r="F1385" s="124" t="str">
        <f>IFERROR(VLOOKUP(C1385,'Cadastro de insumo'!E:K,7,0),"")</f>
        <v/>
      </c>
      <c r="G1385" s="113"/>
      <c r="H1385" s="113"/>
      <c r="I1385" s="122">
        <f t="shared" si="68"/>
        <v>0</v>
      </c>
      <c r="J1385" s="125">
        <f>IF(C1385="",0,IF(E1385="Pacote",VLOOKUP(C1385,'Cadastro de insumo'!E:K,7,0)*G1385,IF(OR(E1385="kg",E1385="L"),F1385/1000*G1385,F1385*G1385)))</f>
        <v>0</v>
      </c>
    </row>
    <row r="1386" spans="1:10" outlineLevel="1" x14ac:dyDescent="0.25">
      <c r="B1386" s="122" t="str">
        <f>IF(C1386="","",F1374)</f>
        <v/>
      </c>
      <c r="C1386" s="123"/>
      <c r="D1386" s="122" t="str">
        <f>IF(C1386="","",IFERROR(INDEX('Cadastro de insumo'!A:K,MATCH('Ficha técnica - Prod processado'!C1386,'Cadastro de insumo'!E:E,0),2),""))</f>
        <v/>
      </c>
      <c r="E1386" s="122" t="str">
        <f>IFERROR(INDEX('Cadastro de insumo'!$A$203:$K$1048576,MATCH('Ficha técnica - Prod processado'!C1386,'Cadastro de insumo'!$E$203:$E$1048576,0),9),"")</f>
        <v/>
      </c>
      <c r="F1386" s="124" t="str">
        <f>IFERROR(VLOOKUP(C1386,'Cadastro de insumo'!E:K,7,0),"")</f>
        <v/>
      </c>
      <c r="G1386" s="113"/>
      <c r="H1386" s="113"/>
      <c r="I1386" s="122">
        <f t="shared" si="68"/>
        <v>0</v>
      </c>
      <c r="J1386" s="125">
        <f>IF(C1386="",0,IF(E1386="Pacote",VLOOKUP(C1386,'Cadastro de insumo'!E:K,7,0)*G1386,IF(OR(E1386="kg",E1386="L"),F1386/1000*G1386,F1386*G1386)))</f>
        <v>0</v>
      </c>
    </row>
    <row r="1387" spans="1:10" outlineLevel="1" x14ac:dyDescent="0.25">
      <c r="B1387" s="122" t="str">
        <f>IF(C1387="","",F1374)</f>
        <v/>
      </c>
      <c r="C1387" s="123"/>
      <c r="D1387" s="122" t="str">
        <f>IF(C1387="","",IFERROR(INDEX('Cadastro de insumo'!A:K,MATCH('Ficha técnica - Prod processado'!C1387,'Cadastro de insumo'!E:E,0),2),""))</f>
        <v/>
      </c>
      <c r="E1387" s="122" t="str">
        <f>IFERROR(INDEX('Cadastro de insumo'!$A$203:$K$1048576,MATCH('Ficha técnica - Prod processado'!C1387,'Cadastro de insumo'!$E$203:$E$1048576,0),9),"")</f>
        <v/>
      </c>
      <c r="F1387" s="124" t="str">
        <f>IFERROR(VLOOKUP(C1387,'Cadastro de insumo'!E:K,7,0),"")</f>
        <v/>
      </c>
      <c r="G1387" s="113"/>
      <c r="H1387" s="113"/>
      <c r="I1387" s="122">
        <f t="shared" si="68"/>
        <v>0</v>
      </c>
      <c r="J1387" s="125">
        <f>IF(C1387="",0,IF(E1387="Pacote",VLOOKUP(C1387,'Cadastro de insumo'!E:K,7,0)*G1387,IF(OR(E1387="kg",E1387="L"),F1387/1000*G1387,F1387*G1387)))</f>
        <v>0</v>
      </c>
    </row>
    <row r="1388" spans="1:10" outlineLevel="1" x14ac:dyDescent="0.25">
      <c r="B1388" s="122" t="str">
        <f>IF(C1388="","",F1374)</f>
        <v/>
      </c>
      <c r="C1388" s="123"/>
      <c r="D1388" s="122" t="str">
        <f>IF(C1388="","",IFERROR(INDEX('Cadastro de insumo'!A:K,MATCH('Ficha técnica - Prod processado'!C1388,'Cadastro de insumo'!E:E,0),2),""))</f>
        <v/>
      </c>
      <c r="E1388" s="122" t="str">
        <f>IFERROR(INDEX('Cadastro de insumo'!$A$203:$K$1048576,MATCH('Ficha técnica - Prod processado'!C1388,'Cadastro de insumo'!$E$203:$E$1048576,0),9),"")</f>
        <v/>
      </c>
      <c r="F1388" s="124" t="str">
        <f>IFERROR(VLOOKUP(C1388,'Cadastro de insumo'!E:K,7,0),"")</f>
        <v/>
      </c>
      <c r="G1388" s="113"/>
      <c r="H1388" s="113"/>
      <c r="I1388" s="122">
        <f t="shared" si="68"/>
        <v>0</v>
      </c>
      <c r="J1388" s="125">
        <f>IF(C1388="",0,IF(E1388="Pacote",VLOOKUP(C1388,'Cadastro de insumo'!E:K,7,0)*G1388,IF(OR(E1388="kg",E1388="L"),F1388/1000*G1388,F1388*G1388)))</f>
        <v>0</v>
      </c>
    </row>
    <row r="1389" spans="1:10" outlineLevel="1" x14ac:dyDescent="0.25">
      <c r="B1389" s="122" t="str">
        <f>IF(C1389="","",F1374)</f>
        <v/>
      </c>
      <c r="C1389" s="123"/>
      <c r="D1389" s="122" t="str">
        <f>IF(C1389="","",IFERROR(INDEX('Cadastro de insumo'!A:K,MATCH('Ficha técnica - Prod processado'!C1389,'Cadastro de insumo'!E:E,0),2),""))</f>
        <v/>
      </c>
      <c r="E1389" s="122" t="str">
        <f>IFERROR(INDEX('Cadastro de insumo'!$A$203:$K$1048576,MATCH('Ficha técnica - Prod processado'!C1389,'Cadastro de insumo'!$E$203:$E$1048576,0),9),"")</f>
        <v/>
      </c>
      <c r="F1389" s="124" t="str">
        <f>IFERROR(VLOOKUP(C1389,'Cadastro de insumo'!E:K,7,0),"")</f>
        <v/>
      </c>
      <c r="G1389" s="113"/>
      <c r="H1389" s="113"/>
      <c r="I1389" s="122">
        <f t="shared" si="68"/>
        <v>0</v>
      </c>
      <c r="J1389" s="125">
        <f>IF(C1389="",0,IF(E1389="Pacote",VLOOKUP(C1389,'Cadastro de insumo'!E:K,7,0)*G1389,IF(OR(E1389="kg",E1389="L"),F1389/1000*G1389,F1389*G1389)))</f>
        <v>0</v>
      </c>
    </row>
    <row r="1390" spans="1:10" outlineLevel="1" x14ac:dyDescent="0.25">
      <c r="B1390" s="122" t="str">
        <f>IF(C1390="","",F1374)</f>
        <v/>
      </c>
      <c r="C1390" s="123"/>
      <c r="D1390" s="122" t="str">
        <f>IF(C1390="","",IFERROR(INDEX('Cadastro de insumo'!A:K,MATCH('Ficha técnica - Prod processado'!C1390,'Cadastro de insumo'!E:E,0),2),""))</f>
        <v/>
      </c>
      <c r="E1390" s="122" t="str">
        <f>IFERROR(INDEX('Cadastro de insumo'!$A$203:$K$1048576,MATCH('Ficha técnica - Prod processado'!C1390,'Cadastro de insumo'!$E$203:$E$1048576,0),9),"")</f>
        <v/>
      </c>
      <c r="F1390" s="124" t="str">
        <f>IFERROR(VLOOKUP(C1390,'Cadastro de insumo'!E:K,7,0),"")</f>
        <v/>
      </c>
      <c r="G1390" s="113"/>
      <c r="H1390" s="113"/>
      <c r="I1390" s="122">
        <f t="shared" si="68"/>
        <v>0</v>
      </c>
      <c r="J1390" s="125">
        <f>IF(C1390="",0,IF(E1390="Pacote",VLOOKUP(C1390,'Cadastro de insumo'!E:K,7,0)*G1390,IF(OR(E1390="kg",E1390="L"),F1390/1000*G1390,F1390*G1390)))</f>
        <v>0</v>
      </c>
    </row>
    <row r="1391" spans="1:10" outlineLevel="1" x14ac:dyDescent="0.25">
      <c r="B1391" s="122" t="str">
        <f>IF(C1391="","",F1374)</f>
        <v/>
      </c>
      <c r="C1391" s="123"/>
      <c r="D1391" s="122" t="str">
        <f>IF(C1391="","",IFERROR(INDEX('Cadastro de insumo'!A:K,MATCH('Ficha técnica - Prod processado'!C1391,'Cadastro de insumo'!E:E,0),2),""))</f>
        <v/>
      </c>
      <c r="E1391" s="122" t="str">
        <f>IFERROR(INDEX('Cadastro de insumo'!$A$203:$K$1048576,MATCH('Ficha técnica - Prod processado'!C1391,'Cadastro de insumo'!$E$203:$E$1048576,0),9),"")</f>
        <v/>
      </c>
      <c r="F1391" s="124" t="str">
        <f>IFERROR(VLOOKUP(C1391,'Cadastro de insumo'!E:K,7,0),"")</f>
        <v/>
      </c>
      <c r="G1391" s="113"/>
      <c r="H1391" s="113"/>
      <c r="I1391" s="122">
        <f>IF(OR(G1391="",H1391=""),0,G1391/H1391)</f>
        <v>0</v>
      </c>
      <c r="J1391" s="125">
        <f>IF(C1391="",0,IF(E1391="Pacote",VLOOKUP(C1391,'Cadastro de insumo'!E:K,7,0)*G1391,IF(OR(E1391="kg",E1391="L"),F1391/1000*G1391,F1391*G1391)))</f>
        <v>0</v>
      </c>
    </row>
    <row r="1392" spans="1:10" x14ac:dyDescent="0.25">
      <c r="A1392" s="33" t="str">
        <f>"Detalhes: "&amp;F1374</f>
        <v xml:space="preserve">Detalhes: </v>
      </c>
      <c r="C1392" s="126"/>
    </row>
    <row r="1394" spans="2:18" ht="31.5" x14ac:dyDescent="0.25">
      <c r="E1394" s="30" t="s">
        <v>21</v>
      </c>
      <c r="F1394" s="76" t="s">
        <v>0</v>
      </c>
      <c r="G1394" s="76" t="s">
        <v>19</v>
      </c>
      <c r="H1394" s="77" t="s">
        <v>20</v>
      </c>
      <c r="I1394" s="31" t="s">
        <v>22</v>
      </c>
      <c r="J1394" s="31" t="s">
        <v>61</v>
      </c>
      <c r="M1394" s="126"/>
    </row>
    <row r="1395" spans="2:18" x14ac:dyDescent="0.25">
      <c r="E1395" s="112">
        <f>E1374+1</f>
        <v>67</v>
      </c>
      <c r="F1395" s="113"/>
      <c r="G1395" s="113"/>
      <c r="H1395" s="114"/>
      <c r="I1395" s="115">
        <f>SUM(J1398:J1412)</f>
        <v>0</v>
      </c>
      <c r="J1395" s="116" t="str">
        <f>IF(H1395="","",I1395/H1395)</f>
        <v/>
      </c>
      <c r="M1395" s="126"/>
      <c r="R1395" s="141"/>
    </row>
    <row r="1396" spans="2:18" x14ac:dyDescent="0.25">
      <c r="B1396" s="117"/>
      <c r="C1396" s="118"/>
      <c r="D1396" s="110"/>
      <c r="F1396" s="118"/>
      <c r="G1396" s="118"/>
      <c r="H1396" s="119"/>
      <c r="I1396" s="120"/>
      <c r="J1396" s="121"/>
      <c r="M1396" s="126"/>
      <c r="R1396" s="141"/>
    </row>
    <row r="1397" spans="2:18" ht="47.25" outlineLevel="1" x14ac:dyDescent="0.25">
      <c r="B1397" s="31" t="s">
        <v>0</v>
      </c>
      <c r="C1397" s="76" t="s">
        <v>13</v>
      </c>
      <c r="D1397" s="31" t="s">
        <v>60</v>
      </c>
      <c r="E1397" s="31" t="s">
        <v>14</v>
      </c>
      <c r="F1397" s="77" t="s">
        <v>17</v>
      </c>
      <c r="G1397" s="77" t="s">
        <v>56</v>
      </c>
      <c r="H1397" s="77" t="s">
        <v>38</v>
      </c>
      <c r="I1397" s="31" t="s">
        <v>16</v>
      </c>
      <c r="J1397" s="30" t="s">
        <v>15</v>
      </c>
      <c r="M1397" s="142"/>
    </row>
    <row r="1398" spans="2:18" outlineLevel="1" x14ac:dyDescent="0.25">
      <c r="B1398" s="122" t="str">
        <f>IF(C1398="","",F1395)</f>
        <v/>
      </c>
      <c r="C1398" s="123"/>
      <c r="D1398" s="122" t="str">
        <f>IF(C1398="","",IFERROR(INDEX('Cadastro de insumo'!A:K,MATCH('Ficha técnica - Prod processado'!C1398,'Cadastro de insumo'!E:E,0),2),""))</f>
        <v/>
      </c>
      <c r="E1398" s="122" t="str">
        <f>IFERROR(INDEX('Cadastro de insumo'!$A$203:$K$1048576,MATCH('Ficha técnica - Prod processado'!C1398,'Cadastro de insumo'!$E$203:$E$1048576,0),9),"")</f>
        <v/>
      </c>
      <c r="F1398" s="124" t="str">
        <f>IFERROR(VLOOKUP(C1398,'Cadastro de insumo'!E:K,7,0),"")</f>
        <v/>
      </c>
      <c r="G1398" s="113"/>
      <c r="H1398" s="113"/>
      <c r="I1398" s="122">
        <f t="shared" ref="I1398:I1411" si="69">IF(OR(G1398="",H1398=""),0,G1398/H1398)</f>
        <v>0</v>
      </c>
      <c r="J1398" s="125">
        <f>IF(C1398="",0,IF(E1398="Pacote",VLOOKUP(C1398,'Cadastro de insumo'!E:K,7,0)*G1398,IF(OR(E1398="kg",E1398="L"),F1398/1000*G1398,F1398*G1398)))</f>
        <v>0</v>
      </c>
    </row>
    <row r="1399" spans="2:18" outlineLevel="1" x14ac:dyDescent="0.25">
      <c r="B1399" s="122" t="str">
        <f>IF(C1399="","",F1395)</f>
        <v/>
      </c>
      <c r="C1399" s="123"/>
      <c r="D1399" s="122" t="str">
        <f>IF(C1399="","",IFERROR(INDEX('Cadastro de insumo'!A:K,MATCH('Ficha técnica - Prod processado'!C1399,'Cadastro de insumo'!E:E,0),2),""))</f>
        <v/>
      </c>
      <c r="E1399" s="122" t="str">
        <f>IFERROR(INDEX('Cadastro de insumo'!$A$203:$K$1048576,MATCH('Ficha técnica - Prod processado'!C1399,'Cadastro de insumo'!$E$203:$E$1048576,0),9),"")</f>
        <v/>
      </c>
      <c r="F1399" s="124" t="str">
        <f>IFERROR(VLOOKUP(C1399,'Cadastro de insumo'!E:K,7,0),"")</f>
        <v/>
      </c>
      <c r="G1399" s="113"/>
      <c r="H1399" s="113"/>
      <c r="I1399" s="122">
        <f t="shared" si="69"/>
        <v>0</v>
      </c>
      <c r="J1399" s="125">
        <f>IF(C1399="",0,IF(E1399="Pacote",VLOOKUP(C1399,'Cadastro de insumo'!E:K,7,0)*G1399,IF(OR(E1399="kg",E1399="L"),F1399/1000*G1399,F1399*G1399)))</f>
        <v>0</v>
      </c>
    </row>
    <row r="1400" spans="2:18" outlineLevel="1" x14ac:dyDescent="0.25">
      <c r="B1400" s="122" t="str">
        <f>IF(C1400="","",F1395)</f>
        <v/>
      </c>
      <c r="C1400" s="123"/>
      <c r="D1400" s="122" t="str">
        <f>IF(C1400="","",IFERROR(INDEX('Cadastro de insumo'!A:K,MATCH('Ficha técnica - Prod processado'!C1400,'Cadastro de insumo'!E:E,0),2),""))</f>
        <v/>
      </c>
      <c r="E1400" s="122" t="str">
        <f>IFERROR(INDEX('Cadastro de insumo'!$A$203:$K$1048576,MATCH('Ficha técnica - Prod processado'!C1400,'Cadastro de insumo'!$E$203:$E$1048576,0),9),"")</f>
        <v/>
      </c>
      <c r="F1400" s="124" t="str">
        <f>IFERROR(VLOOKUP(C1400,'Cadastro de insumo'!E:K,7,0),"")</f>
        <v/>
      </c>
      <c r="G1400" s="113"/>
      <c r="H1400" s="113"/>
      <c r="I1400" s="122">
        <f t="shared" si="69"/>
        <v>0</v>
      </c>
      <c r="J1400" s="125">
        <f>IF(C1400="",0,IF(E1400="Pacote",VLOOKUP(C1400,'Cadastro de insumo'!E:K,7,0)*G1400,IF(OR(E1400="kg",E1400="L"),F1400/1000*G1400,F1400*G1400)))</f>
        <v>0</v>
      </c>
    </row>
    <row r="1401" spans="2:18" outlineLevel="1" x14ac:dyDescent="0.25">
      <c r="B1401" s="122" t="str">
        <f>IF(C1401="","",F1395)</f>
        <v/>
      </c>
      <c r="C1401" s="123"/>
      <c r="D1401" s="122" t="str">
        <f>IF(C1401="","",IFERROR(INDEX('Cadastro de insumo'!A:K,MATCH('Ficha técnica - Prod processado'!C1401,'Cadastro de insumo'!E:E,0),2),""))</f>
        <v/>
      </c>
      <c r="E1401" s="122" t="str">
        <f>IFERROR(INDEX('Cadastro de insumo'!$A$203:$K$1048576,MATCH('Ficha técnica - Prod processado'!C1401,'Cadastro de insumo'!$E$203:$E$1048576,0),9),"")</f>
        <v/>
      </c>
      <c r="F1401" s="124" t="str">
        <f>IFERROR(VLOOKUP(C1401,'Cadastro de insumo'!E:K,7,0),"")</f>
        <v/>
      </c>
      <c r="G1401" s="113"/>
      <c r="H1401" s="113"/>
      <c r="I1401" s="122">
        <f t="shared" si="69"/>
        <v>0</v>
      </c>
      <c r="J1401" s="125">
        <f>IF(C1401="",0,IF(E1401="Pacote",VLOOKUP(C1401,'Cadastro de insumo'!E:K,7,0)*G1401,IF(OR(E1401="kg",E1401="L"),F1401/1000*G1401,F1401*G1401)))</f>
        <v>0</v>
      </c>
    </row>
    <row r="1402" spans="2:18" outlineLevel="1" x14ac:dyDescent="0.25">
      <c r="B1402" s="122" t="str">
        <f>IF(C1402="","",F1395)</f>
        <v/>
      </c>
      <c r="C1402" s="123"/>
      <c r="D1402" s="122" t="str">
        <f>IF(C1402="","",IFERROR(INDEX('Cadastro de insumo'!A:K,MATCH('Ficha técnica - Prod processado'!C1402,'Cadastro de insumo'!E:E,0),2),""))</f>
        <v/>
      </c>
      <c r="E1402" s="122" t="str">
        <f>IFERROR(INDEX('Cadastro de insumo'!$A$203:$K$1048576,MATCH('Ficha técnica - Prod processado'!C1402,'Cadastro de insumo'!$E$203:$E$1048576,0),9),"")</f>
        <v/>
      </c>
      <c r="F1402" s="124" t="str">
        <f>IFERROR(VLOOKUP(C1402,'Cadastro de insumo'!E:K,7,0),"")</f>
        <v/>
      </c>
      <c r="G1402" s="113"/>
      <c r="H1402" s="113"/>
      <c r="I1402" s="122">
        <f t="shared" si="69"/>
        <v>0</v>
      </c>
      <c r="J1402" s="125">
        <f>IF(C1402="",0,IF(E1402="Pacote",VLOOKUP(C1402,'Cadastro de insumo'!E:K,7,0)*G1402,IF(OR(E1402="kg",E1402="L"),F1402/1000*G1402,F1402*G1402)))</f>
        <v>0</v>
      </c>
    </row>
    <row r="1403" spans="2:18" outlineLevel="1" x14ac:dyDescent="0.25">
      <c r="B1403" s="122" t="str">
        <f>IF(C1403="","",F1395)</f>
        <v/>
      </c>
      <c r="C1403" s="123"/>
      <c r="D1403" s="122" t="str">
        <f>IF(C1403="","",IFERROR(INDEX('Cadastro de insumo'!A:K,MATCH('Ficha técnica - Prod processado'!C1403,'Cadastro de insumo'!E:E,0),2),""))</f>
        <v/>
      </c>
      <c r="E1403" s="122" t="str">
        <f>IFERROR(INDEX('Cadastro de insumo'!$A$203:$K$1048576,MATCH('Ficha técnica - Prod processado'!C1403,'Cadastro de insumo'!$E$203:$E$1048576,0),9),"")</f>
        <v/>
      </c>
      <c r="F1403" s="124" t="str">
        <f>IFERROR(VLOOKUP(C1403,'Cadastro de insumo'!E:K,7,0),"")</f>
        <v/>
      </c>
      <c r="G1403" s="113"/>
      <c r="H1403" s="113"/>
      <c r="I1403" s="122">
        <f t="shared" si="69"/>
        <v>0</v>
      </c>
      <c r="J1403" s="125">
        <f>IF(C1403="",0,IF(E1403="Pacote",VLOOKUP(C1403,'Cadastro de insumo'!E:K,7,0)*G1403,IF(OR(E1403="kg",E1403="L"),F1403/1000*G1403,F1403*G1403)))</f>
        <v>0</v>
      </c>
    </row>
    <row r="1404" spans="2:18" outlineLevel="1" x14ac:dyDescent="0.25">
      <c r="B1404" s="122" t="str">
        <f>IF(C1404="","",F1395)</f>
        <v/>
      </c>
      <c r="C1404" s="123"/>
      <c r="D1404" s="122" t="str">
        <f>IF(C1404="","",IFERROR(INDEX('Cadastro de insumo'!A:K,MATCH('Ficha técnica - Prod processado'!C1404,'Cadastro de insumo'!E:E,0),2),""))</f>
        <v/>
      </c>
      <c r="E1404" s="122" t="str">
        <f>IFERROR(INDEX('Cadastro de insumo'!$A$203:$K$1048576,MATCH('Ficha técnica - Prod processado'!C1404,'Cadastro de insumo'!$E$203:$E$1048576,0),9),"")</f>
        <v/>
      </c>
      <c r="F1404" s="124" t="str">
        <f>IFERROR(VLOOKUP(C1404,'Cadastro de insumo'!E:K,7,0),"")</f>
        <v/>
      </c>
      <c r="G1404" s="113"/>
      <c r="H1404" s="113"/>
      <c r="I1404" s="122">
        <f t="shared" si="69"/>
        <v>0</v>
      </c>
      <c r="J1404" s="125">
        <f>IF(C1404="",0,IF(E1404="Pacote",VLOOKUP(C1404,'Cadastro de insumo'!E:K,7,0)*G1404,IF(OR(E1404="kg",E1404="L"),F1404/1000*G1404,F1404*G1404)))</f>
        <v>0</v>
      </c>
    </row>
    <row r="1405" spans="2:18" outlineLevel="1" x14ac:dyDescent="0.25">
      <c r="B1405" s="122" t="str">
        <f>IF(C1405="","",F1395)</f>
        <v/>
      </c>
      <c r="C1405" s="123"/>
      <c r="D1405" s="122" t="str">
        <f>IF(C1405="","",IFERROR(INDEX('Cadastro de insumo'!A:K,MATCH('Ficha técnica - Prod processado'!C1405,'Cadastro de insumo'!E:E,0),2),""))</f>
        <v/>
      </c>
      <c r="E1405" s="122" t="str">
        <f>IFERROR(INDEX('Cadastro de insumo'!$A$203:$K$1048576,MATCH('Ficha técnica - Prod processado'!C1405,'Cadastro de insumo'!$E$203:$E$1048576,0),9),"")</f>
        <v/>
      </c>
      <c r="F1405" s="124" t="str">
        <f>IFERROR(VLOOKUP(C1405,'Cadastro de insumo'!E:K,7,0),"")</f>
        <v/>
      </c>
      <c r="G1405" s="113"/>
      <c r="H1405" s="113"/>
      <c r="I1405" s="122">
        <f t="shared" si="69"/>
        <v>0</v>
      </c>
      <c r="J1405" s="125">
        <f>IF(C1405="",0,IF(E1405="Pacote",VLOOKUP(C1405,'Cadastro de insumo'!E:K,7,0)*G1405,IF(OR(E1405="kg",E1405="L"),F1405/1000*G1405,F1405*G1405)))</f>
        <v>0</v>
      </c>
    </row>
    <row r="1406" spans="2:18" outlineLevel="1" x14ac:dyDescent="0.25">
      <c r="B1406" s="122" t="str">
        <f>IF(C1406="","",F1395)</f>
        <v/>
      </c>
      <c r="C1406" s="123"/>
      <c r="D1406" s="122" t="str">
        <f>IF(C1406="","",IFERROR(INDEX('Cadastro de insumo'!A:K,MATCH('Ficha técnica - Prod processado'!C1406,'Cadastro de insumo'!E:E,0),2),""))</f>
        <v/>
      </c>
      <c r="E1406" s="122" t="str">
        <f>IFERROR(INDEX('Cadastro de insumo'!$A$203:$K$1048576,MATCH('Ficha técnica - Prod processado'!C1406,'Cadastro de insumo'!$E$203:$E$1048576,0),9),"")</f>
        <v/>
      </c>
      <c r="F1406" s="124" t="str">
        <f>IFERROR(VLOOKUP(C1406,'Cadastro de insumo'!E:K,7,0),"")</f>
        <v/>
      </c>
      <c r="G1406" s="113"/>
      <c r="H1406" s="113"/>
      <c r="I1406" s="122">
        <f t="shared" si="69"/>
        <v>0</v>
      </c>
      <c r="J1406" s="125">
        <f>IF(C1406="",0,IF(E1406="Pacote",VLOOKUP(C1406,'Cadastro de insumo'!E:K,7,0)*G1406,IF(OR(E1406="kg",E1406="L"),F1406/1000*G1406,F1406*G1406)))</f>
        <v>0</v>
      </c>
    </row>
    <row r="1407" spans="2:18" outlineLevel="1" x14ac:dyDescent="0.25">
      <c r="B1407" s="122" t="str">
        <f>IF(C1407="","",F1395)</f>
        <v/>
      </c>
      <c r="C1407" s="123"/>
      <c r="D1407" s="122" t="str">
        <f>IF(C1407="","",IFERROR(INDEX('Cadastro de insumo'!A:K,MATCH('Ficha técnica - Prod processado'!C1407,'Cadastro de insumo'!E:E,0),2),""))</f>
        <v/>
      </c>
      <c r="E1407" s="122" t="str">
        <f>IFERROR(INDEX('Cadastro de insumo'!$A$203:$K$1048576,MATCH('Ficha técnica - Prod processado'!C1407,'Cadastro de insumo'!$E$203:$E$1048576,0),9),"")</f>
        <v/>
      </c>
      <c r="F1407" s="124" t="str">
        <f>IFERROR(VLOOKUP(C1407,'Cadastro de insumo'!E:K,7,0),"")</f>
        <v/>
      </c>
      <c r="G1407" s="113"/>
      <c r="H1407" s="113"/>
      <c r="I1407" s="122">
        <f t="shared" si="69"/>
        <v>0</v>
      </c>
      <c r="J1407" s="125">
        <f>IF(C1407="",0,IF(E1407="Pacote",VLOOKUP(C1407,'Cadastro de insumo'!E:K,7,0)*G1407,IF(OR(E1407="kg",E1407="L"),F1407/1000*G1407,F1407*G1407)))</f>
        <v>0</v>
      </c>
    </row>
    <row r="1408" spans="2:18" outlineLevel="1" x14ac:dyDescent="0.25">
      <c r="B1408" s="122" t="str">
        <f>IF(C1408="","",F1395)</f>
        <v/>
      </c>
      <c r="C1408" s="123"/>
      <c r="D1408" s="122" t="str">
        <f>IF(C1408="","",IFERROR(INDEX('Cadastro de insumo'!A:K,MATCH('Ficha técnica - Prod processado'!C1408,'Cadastro de insumo'!E:E,0),2),""))</f>
        <v/>
      </c>
      <c r="E1408" s="122" t="str">
        <f>IFERROR(INDEX('Cadastro de insumo'!$A$203:$K$1048576,MATCH('Ficha técnica - Prod processado'!C1408,'Cadastro de insumo'!$E$203:$E$1048576,0),9),"")</f>
        <v/>
      </c>
      <c r="F1408" s="124" t="str">
        <f>IFERROR(VLOOKUP(C1408,'Cadastro de insumo'!E:K,7,0),"")</f>
        <v/>
      </c>
      <c r="G1408" s="113"/>
      <c r="H1408" s="113"/>
      <c r="I1408" s="122">
        <f t="shared" si="69"/>
        <v>0</v>
      </c>
      <c r="J1408" s="125">
        <f>IF(C1408="",0,IF(E1408="Pacote",VLOOKUP(C1408,'Cadastro de insumo'!E:K,7,0)*G1408,IF(OR(E1408="kg",E1408="L"),F1408/1000*G1408,F1408*G1408)))</f>
        <v>0</v>
      </c>
    </row>
    <row r="1409" spans="1:18" outlineLevel="1" x14ac:dyDescent="0.25">
      <c r="B1409" s="122" t="str">
        <f>IF(C1409="","",F1395)</f>
        <v/>
      </c>
      <c r="C1409" s="123"/>
      <c r="D1409" s="122" t="str">
        <f>IF(C1409="","",IFERROR(INDEX('Cadastro de insumo'!A:K,MATCH('Ficha técnica - Prod processado'!C1409,'Cadastro de insumo'!E:E,0),2),""))</f>
        <v/>
      </c>
      <c r="E1409" s="122" t="str">
        <f>IFERROR(INDEX('Cadastro de insumo'!$A$203:$K$1048576,MATCH('Ficha técnica - Prod processado'!C1409,'Cadastro de insumo'!$E$203:$E$1048576,0),9),"")</f>
        <v/>
      </c>
      <c r="F1409" s="124" t="str">
        <f>IFERROR(VLOOKUP(C1409,'Cadastro de insumo'!E:K,7,0),"")</f>
        <v/>
      </c>
      <c r="G1409" s="113"/>
      <c r="H1409" s="113"/>
      <c r="I1409" s="122">
        <f t="shared" si="69"/>
        <v>0</v>
      </c>
      <c r="J1409" s="125">
        <f>IF(C1409="",0,IF(E1409="Pacote",VLOOKUP(C1409,'Cadastro de insumo'!E:K,7,0)*G1409,IF(OR(E1409="kg",E1409="L"),F1409/1000*G1409,F1409*G1409)))</f>
        <v>0</v>
      </c>
    </row>
    <row r="1410" spans="1:18" outlineLevel="1" x14ac:dyDescent="0.25">
      <c r="B1410" s="122" t="str">
        <f>IF(C1410="","",F1395)</f>
        <v/>
      </c>
      <c r="C1410" s="123"/>
      <c r="D1410" s="122" t="str">
        <f>IF(C1410="","",IFERROR(INDEX('Cadastro de insumo'!A:K,MATCH('Ficha técnica - Prod processado'!C1410,'Cadastro de insumo'!E:E,0),2),""))</f>
        <v/>
      </c>
      <c r="E1410" s="122" t="str">
        <f>IFERROR(INDEX('Cadastro de insumo'!$A$203:$K$1048576,MATCH('Ficha técnica - Prod processado'!C1410,'Cadastro de insumo'!$E$203:$E$1048576,0),9),"")</f>
        <v/>
      </c>
      <c r="F1410" s="124" t="str">
        <f>IFERROR(VLOOKUP(C1410,'Cadastro de insumo'!E:K,7,0),"")</f>
        <v/>
      </c>
      <c r="G1410" s="113"/>
      <c r="H1410" s="113"/>
      <c r="I1410" s="122">
        <f t="shared" si="69"/>
        <v>0</v>
      </c>
      <c r="J1410" s="125">
        <f>IF(C1410="",0,IF(E1410="Pacote",VLOOKUP(C1410,'Cadastro de insumo'!E:K,7,0)*G1410,IF(OR(E1410="kg",E1410="L"),F1410/1000*G1410,F1410*G1410)))</f>
        <v>0</v>
      </c>
    </row>
    <row r="1411" spans="1:18" outlineLevel="1" x14ac:dyDescent="0.25">
      <c r="B1411" s="122" t="str">
        <f>IF(C1411="","",F1395)</f>
        <v/>
      </c>
      <c r="C1411" s="123"/>
      <c r="D1411" s="122" t="str">
        <f>IF(C1411="","",IFERROR(INDEX('Cadastro de insumo'!A:K,MATCH('Ficha técnica - Prod processado'!C1411,'Cadastro de insumo'!E:E,0),2),""))</f>
        <v/>
      </c>
      <c r="E1411" s="122" t="str">
        <f>IFERROR(INDEX('Cadastro de insumo'!$A$203:$K$1048576,MATCH('Ficha técnica - Prod processado'!C1411,'Cadastro de insumo'!$E$203:$E$1048576,0),9),"")</f>
        <v/>
      </c>
      <c r="F1411" s="124" t="str">
        <f>IFERROR(VLOOKUP(C1411,'Cadastro de insumo'!E:K,7,0),"")</f>
        <v/>
      </c>
      <c r="G1411" s="113"/>
      <c r="H1411" s="113"/>
      <c r="I1411" s="122">
        <f t="shared" si="69"/>
        <v>0</v>
      </c>
      <c r="J1411" s="125">
        <f>IF(C1411="",0,IF(E1411="Pacote",VLOOKUP(C1411,'Cadastro de insumo'!E:K,7,0)*G1411,IF(OR(E1411="kg",E1411="L"),F1411/1000*G1411,F1411*G1411)))</f>
        <v>0</v>
      </c>
    </row>
    <row r="1412" spans="1:18" outlineLevel="1" x14ac:dyDescent="0.25">
      <c r="B1412" s="122" t="str">
        <f>IF(C1412="","",F1395)</f>
        <v/>
      </c>
      <c r="C1412" s="123"/>
      <c r="D1412" s="122" t="str">
        <f>IF(C1412="","",IFERROR(INDEX('Cadastro de insumo'!A:K,MATCH('Ficha técnica - Prod processado'!C1412,'Cadastro de insumo'!E:E,0),2),""))</f>
        <v/>
      </c>
      <c r="E1412" s="122" t="str">
        <f>IFERROR(INDEX('Cadastro de insumo'!$A$203:$K$1048576,MATCH('Ficha técnica - Prod processado'!C1412,'Cadastro de insumo'!$E$203:$E$1048576,0),9),"")</f>
        <v/>
      </c>
      <c r="F1412" s="124" t="str">
        <f>IFERROR(VLOOKUP(C1412,'Cadastro de insumo'!E:K,7,0),"")</f>
        <v/>
      </c>
      <c r="G1412" s="113"/>
      <c r="H1412" s="113"/>
      <c r="I1412" s="122">
        <f>IF(OR(G1412="",H1412=""),0,G1412/H1412)</f>
        <v>0</v>
      </c>
      <c r="J1412" s="125">
        <f>IF(C1412="",0,IF(E1412="Pacote",VLOOKUP(C1412,'Cadastro de insumo'!E:K,7,0)*G1412,IF(OR(E1412="kg",E1412="L"),F1412/1000*G1412,F1412*G1412)))</f>
        <v>0</v>
      </c>
    </row>
    <row r="1413" spans="1:18" x14ac:dyDescent="0.25">
      <c r="A1413" s="33" t="str">
        <f>"Detalhes: "&amp;F1395</f>
        <v xml:space="preserve">Detalhes: </v>
      </c>
      <c r="C1413" s="126"/>
    </row>
    <row r="1415" spans="1:18" ht="31.5" x14ac:dyDescent="0.25">
      <c r="E1415" s="30" t="s">
        <v>21</v>
      </c>
      <c r="F1415" s="76" t="s">
        <v>0</v>
      </c>
      <c r="G1415" s="76" t="s">
        <v>19</v>
      </c>
      <c r="H1415" s="77" t="s">
        <v>20</v>
      </c>
      <c r="I1415" s="31" t="s">
        <v>22</v>
      </c>
      <c r="J1415" s="31" t="s">
        <v>61</v>
      </c>
      <c r="M1415" s="126"/>
    </row>
    <row r="1416" spans="1:18" x14ac:dyDescent="0.25">
      <c r="E1416" s="112">
        <f>E1395+1</f>
        <v>68</v>
      </c>
      <c r="F1416" s="113"/>
      <c r="G1416" s="113"/>
      <c r="H1416" s="114"/>
      <c r="I1416" s="115">
        <f>SUM(J1419:J1433)</f>
        <v>0</v>
      </c>
      <c r="J1416" s="116" t="str">
        <f>IF(H1416="","",I1416/H1416)</f>
        <v/>
      </c>
      <c r="M1416" s="126"/>
      <c r="R1416" s="141"/>
    </row>
    <row r="1417" spans="1:18" x14ac:dyDescent="0.25">
      <c r="B1417" s="117"/>
      <c r="C1417" s="118"/>
      <c r="D1417" s="110"/>
      <c r="F1417" s="118"/>
      <c r="G1417" s="118"/>
      <c r="H1417" s="119"/>
      <c r="I1417" s="120"/>
      <c r="J1417" s="121"/>
      <c r="M1417" s="126"/>
      <c r="R1417" s="141"/>
    </row>
    <row r="1418" spans="1:18" ht="47.25" outlineLevel="1" x14ac:dyDescent="0.25">
      <c r="B1418" s="31" t="s">
        <v>0</v>
      </c>
      <c r="C1418" s="76" t="s">
        <v>13</v>
      </c>
      <c r="D1418" s="31" t="s">
        <v>60</v>
      </c>
      <c r="E1418" s="31" t="s">
        <v>14</v>
      </c>
      <c r="F1418" s="77" t="s">
        <v>17</v>
      </c>
      <c r="G1418" s="77" t="s">
        <v>56</v>
      </c>
      <c r="H1418" s="77" t="s">
        <v>38</v>
      </c>
      <c r="I1418" s="31" t="s">
        <v>16</v>
      </c>
      <c r="J1418" s="30" t="s">
        <v>15</v>
      </c>
      <c r="M1418" s="142"/>
    </row>
    <row r="1419" spans="1:18" outlineLevel="1" x14ac:dyDescent="0.25">
      <c r="B1419" s="122" t="str">
        <f>IF(C1419="","",F1416)</f>
        <v/>
      </c>
      <c r="C1419" s="123"/>
      <c r="D1419" s="122" t="str">
        <f>IF(C1419="","",IFERROR(INDEX('Cadastro de insumo'!A:K,MATCH('Ficha técnica - Prod processado'!C1419,'Cadastro de insumo'!E:E,0),2),""))</f>
        <v/>
      </c>
      <c r="E1419" s="122" t="str">
        <f>IFERROR(INDEX('Cadastro de insumo'!$A$203:$K$1048576,MATCH('Ficha técnica - Prod processado'!C1419,'Cadastro de insumo'!$E$203:$E$1048576,0),9),"")</f>
        <v/>
      </c>
      <c r="F1419" s="124" t="str">
        <f>IFERROR(VLOOKUP(C1419,'Cadastro de insumo'!E:K,7,0),"")</f>
        <v/>
      </c>
      <c r="G1419" s="113"/>
      <c r="H1419" s="113"/>
      <c r="I1419" s="122">
        <f t="shared" ref="I1419:I1432" si="70">IF(OR(G1419="",H1419=""),0,G1419/H1419)</f>
        <v>0</v>
      </c>
      <c r="J1419" s="125">
        <f>IF(C1419="",0,IF(E1419="Pacote",VLOOKUP(C1419,'Cadastro de insumo'!E:K,7,0)*G1419,IF(OR(E1419="kg",E1419="L"),F1419/1000*G1419,F1419*G1419)))</f>
        <v>0</v>
      </c>
    </row>
    <row r="1420" spans="1:18" outlineLevel="1" x14ac:dyDescent="0.25">
      <c r="B1420" s="122" t="str">
        <f>IF(C1420="","",F1416)</f>
        <v/>
      </c>
      <c r="C1420" s="123"/>
      <c r="D1420" s="122" t="str">
        <f>IF(C1420="","",IFERROR(INDEX('Cadastro de insumo'!A:K,MATCH('Ficha técnica - Prod processado'!C1420,'Cadastro de insumo'!E:E,0),2),""))</f>
        <v/>
      </c>
      <c r="E1420" s="122" t="str">
        <f>IFERROR(INDEX('Cadastro de insumo'!$A$203:$K$1048576,MATCH('Ficha técnica - Prod processado'!C1420,'Cadastro de insumo'!$E$203:$E$1048576,0),9),"")</f>
        <v/>
      </c>
      <c r="F1420" s="124" t="str">
        <f>IFERROR(VLOOKUP(C1420,'Cadastro de insumo'!E:K,7,0),"")</f>
        <v/>
      </c>
      <c r="G1420" s="113"/>
      <c r="H1420" s="113"/>
      <c r="I1420" s="122">
        <f t="shared" si="70"/>
        <v>0</v>
      </c>
      <c r="J1420" s="125">
        <f>IF(C1420="",0,IF(E1420="Pacote",VLOOKUP(C1420,'Cadastro de insumo'!E:K,7,0)*G1420,IF(OR(E1420="kg",E1420="L"),F1420/1000*G1420,F1420*G1420)))</f>
        <v>0</v>
      </c>
    </row>
    <row r="1421" spans="1:18" outlineLevel="1" x14ac:dyDescent="0.25">
      <c r="B1421" s="122" t="str">
        <f>IF(C1421="","",F1416)</f>
        <v/>
      </c>
      <c r="C1421" s="123"/>
      <c r="D1421" s="122" t="str">
        <f>IF(C1421="","",IFERROR(INDEX('Cadastro de insumo'!A:K,MATCH('Ficha técnica - Prod processado'!C1421,'Cadastro de insumo'!E:E,0),2),""))</f>
        <v/>
      </c>
      <c r="E1421" s="122" t="str">
        <f>IFERROR(INDEX('Cadastro de insumo'!$A$203:$K$1048576,MATCH('Ficha técnica - Prod processado'!C1421,'Cadastro de insumo'!$E$203:$E$1048576,0),9),"")</f>
        <v/>
      </c>
      <c r="F1421" s="124" t="str">
        <f>IFERROR(VLOOKUP(C1421,'Cadastro de insumo'!E:K,7,0),"")</f>
        <v/>
      </c>
      <c r="G1421" s="113"/>
      <c r="H1421" s="113"/>
      <c r="I1421" s="122">
        <f t="shared" si="70"/>
        <v>0</v>
      </c>
      <c r="J1421" s="125">
        <f>IF(C1421="",0,IF(E1421="Pacote",VLOOKUP(C1421,'Cadastro de insumo'!E:K,7,0)*G1421,IF(OR(E1421="kg",E1421="L"),F1421/1000*G1421,F1421*G1421)))</f>
        <v>0</v>
      </c>
    </row>
    <row r="1422" spans="1:18" outlineLevel="1" x14ac:dyDescent="0.25">
      <c r="B1422" s="122" t="str">
        <f>IF(C1422="","",F1416)</f>
        <v/>
      </c>
      <c r="C1422" s="123"/>
      <c r="D1422" s="122" t="str">
        <f>IF(C1422="","",IFERROR(INDEX('Cadastro de insumo'!A:K,MATCH('Ficha técnica - Prod processado'!C1422,'Cadastro de insumo'!E:E,0),2),""))</f>
        <v/>
      </c>
      <c r="E1422" s="122" t="str">
        <f>IFERROR(INDEX('Cadastro de insumo'!$A$203:$K$1048576,MATCH('Ficha técnica - Prod processado'!C1422,'Cadastro de insumo'!$E$203:$E$1048576,0),9),"")</f>
        <v/>
      </c>
      <c r="F1422" s="124" t="str">
        <f>IFERROR(VLOOKUP(C1422,'Cadastro de insumo'!E:K,7,0),"")</f>
        <v/>
      </c>
      <c r="G1422" s="113"/>
      <c r="H1422" s="113"/>
      <c r="I1422" s="122">
        <f t="shared" si="70"/>
        <v>0</v>
      </c>
      <c r="J1422" s="125">
        <f>IF(C1422="",0,IF(E1422="Pacote",VLOOKUP(C1422,'Cadastro de insumo'!E:K,7,0)*G1422,IF(OR(E1422="kg",E1422="L"),F1422/1000*G1422,F1422*G1422)))</f>
        <v>0</v>
      </c>
    </row>
    <row r="1423" spans="1:18" outlineLevel="1" x14ac:dyDescent="0.25">
      <c r="B1423" s="122" t="str">
        <f>IF(C1423="","",F1416)</f>
        <v/>
      </c>
      <c r="C1423" s="123"/>
      <c r="D1423" s="122" t="str">
        <f>IF(C1423="","",IFERROR(INDEX('Cadastro de insumo'!A:K,MATCH('Ficha técnica - Prod processado'!C1423,'Cadastro de insumo'!E:E,0),2),""))</f>
        <v/>
      </c>
      <c r="E1423" s="122" t="str">
        <f>IFERROR(INDEX('Cadastro de insumo'!$A$203:$K$1048576,MATCH('Ficha técnica - Prod processado'!C1423,'Cadastro de insumo'!$E$203:$E$1048576,0),9),"")</f>
        <v/>
      </c>
      <c r="F1423" s="124" t="str">
        <f>IFERROR(VLOOKUP(C1423,'Cadastro de insumo'!E:K,7,0),"")</f>
        <v/>
      </c>
      <c r="G1423" s="113"/>
      <c r="H1423" s="113"/>
      <c r="I1423" s="122">
        <f t="shared" si="70"/>
        <v>0</v>
      </c>
      <c r="J1423" s="125">
        <f>IF(C1423="",0,IF(E1423="Pacote",VLOOKUP(C1423,'Cadastro de insumo'!E:K,7,0)*G1423,IF(OR(E1423="kg",E1423="L"),F1423/1000*G1423,F1423*G1423)))</f>
        <v>0</v>
      </c>
    </row>
    <row r="1424" spans="1:18" outlineLevel="1" x14ac:dyDescent="0.25">
      <c r="B1424" s="122" t="str">
        <f>IF(C1424="","",F1416)</f>
        <v/>
      </c>
      <c r="C1424" s="123"/>
      <c r="D1424" s="122" t="str">
        <f>IF(C1424="","",IFERROR(INDEX('Cadastro de insumo'!A:K,MATCH('Ficha técnica - Prod processado'!C1424,'Cadastro de insumo'!E:E,0),2),""))</f>
        <v/>
      </c>
      <c r="E1424" s="122" t="str">
        <f>IFERROR(INDEX('Cadastro de insumo'!$A$203:$K$1048576,MATCH('Ficha técnica - Prod processado'!C1424,'Cadastro de insumo'!$E$203:$E$1048576,0),9),"")</f>
        <v/>
      </c>
      <c r="F1424" s="124" t="str">
        <f>IFERROR(VLOOKUP(C1424,'Cadastro de insumo'!E:K,7,0),"")</f>
        <v/>
      </c>
      <c r="G1424" s="113"/>
      <c r="H1424" s="113"/>
      <c r="I1424" s="122">
        <f t="shared" si="70"/>
        <v>0</v>
      </c>
      <c r="J1424" s="125">
        <f>IF(C1424="",0,IF(E1424="Pacote",VLOOKUP(C1424,'Cadastro de insumo'!E:K,7,0)*G1424,IF(OR(E1424="kg",E1424="L"),F1424/1000*G1424,F1424*G1424)))</f>
        <v>0</v>
      </c>
    </row>
    <row r="1425" spans="1:18" outlineLevel="1" x14ac:dyDescent="0.25">
      <c r="B1425" s="122" t="str">
        <f>IF(C1425="","",F1416)</f>
        <v/>
      </c>
      <c r="C1425" s="123"/>
      <c r="D1425" s="122" t="str">
        <f>IF(C1425="","",IFERROR(INDEX('Cadastro de insumo'!A:K,MATCH('Ficha técnica - Prod processado'!C1425,'Cadastro de insumo'!E:E,0),2),""))</f>
        <v/>
      </c>
      <c r="E1425" s="122" t="str">
        <f>IFERROR(INDEX('Cadastro de insumo'!$A$203:$K$1048576,MATCH('Ficha técnica - Prod processado'!C1425,'Cadastro de insumo'!$E$203:$E$1048576,0),9),"")</f>
        <v/>
      </c>
      <c r="F1425" s="124" t="str">
        <f>IFERROR(VLOOKUP(C1425,'Cadastro de insumo'!E:K,7,0),"")</f>
        <v/>
      </c>
      <c r="G1425" s="113"/>
      <c r="H1425" s="113"/>
      <c r="I1425" s="122">
        <f t="shared" si="70"/>
        <v>0</v>
      </c>
      <c r="J1425" s="125">
        <f>IF(C1425="",0,IF(E1425="Pacote",VLOOKUP(C1425,'Cadastro de insumo'!E:K,7,0)*G1425,IF(OR(E1425="kg",E1425="L"),F1425/1000*G1425,F1425*G1425)))</f>
        <v>0</v>
      </c>
    </row>
    <row r="1426" spans="1:18" outlineLevel="1" x14ac:dyDescent="0.25">
      <c r="B1426" s="122" t="str">
        <f>IF(C1426="","",F1416)</f>
        <v/>
      </c>
      <c r="C1426" s="123"/>
      <c r="D1426" s="122" t="str">
        <f>IF(C1426="","",IFERROR(INDEX('Cadastro de insumo'!A:K,MATCH('Ficha técnica - Prod processado'!C1426,'Cadastro de insumo'!E:E,0),2),""))</f>
        <v/>
      </c>
      <c r="E1426" s="122" t="str">
        <f>IFERROR(INDEX('Cadastro de insumo'!$A$203:$K$1048576,MATCH('Ficha técnica - Prod processado'!C1426,'Cadastro de insumo'!$E$203:$E$1048576,0),9),"")</f>
        <v/>
      </c>
      <c r="F1426" s="124" t="str">
        <f>IFERROR(VLOOKUP(C1426,'Cadastro de insumo'!E:K,7,0),"")</f>
        <v/>
      </c>
      <c r="G1426" s="113"/>
      <c r="H1426" s="113"/>
      <c r="I1426" s="122">
        <f t="shared" si="70"/>
        <v>0</v>
      </c>
      <c r="J1426" s="125">
        <f>IF(C1426="",0,IF(E1426="Pacote",VLOOKUP(C1426,'Cadastro de insumo'!E:K,7,0)*G1426,IF(OR(E1426="kg",E1426="L"),F1426/1000*G1426,F1426*G1426)))</f>
        <v>0</v>
      </c>
    </row>
    <row r="1427" spans="1:18" outlineLevel="1" x14ac:dyDescent="0.25">
      <c r="B1427" s="122" t="str">
        <f>IF(C1427="","",F1416)</f>
        <v/>
      </c>
      <c r="C1427" s="123"/>
      <c r="D1427" s="122" t="str">
        <f>IF(C1427="","",IFERROR(INDEX('Cadastro de insumo'!A:K,MATCH('Ficha técnica - Prod processado'!C1427,'Cadastro de insumo'!E:E,0),2),""))</f>
        <v/>
      </c>
      <c r="E1427" s="122" t="str">
        <f>IFERROR(INDEX('Cadastro de insumo'!$A$203:$K$1048576,MATCH('Ficha técnica - Prod processado'!C1427,'Cadastro de insumo'!$E$203:$E$1048576,0),9),"")</f>
        <v/>
      </c>
      <c r="F1427" s="124" t="str">
        <f>IFERROR(VLOOKUP(C1427,'Cadastro de insumo'!E:K,7,0),"")</f>
        <v/>
      </c>
      <c r="G1427" s="113"/>
      <c r="H1427" s="113"/>
      <c r="I1427" s="122">
        <f t="shared" si="70"/>
        <v>0</v>
      </c>
      <c r="J1427" s="125">
        <f>IF(C1427="",0,IF(E1427="Pacote",VLOOKUP(C1427,'Cadastro de insumo'!E:K,7,0)*G1427,IF(OR(E1427="kg",E1427="L"),F1427/1000*G1427,F1427*G1427)))</f>
        <v>0</v>
      </c>
    </row>
    <row r="1428" spans="1:18" outlineLevel="1" x14ac:dyDescent="0.25">
      <c r="B1428" s="122" t="str">
        <f>IF(C1428="","",F1416)</f>
        <v/>
      </c>
      <c r="C1428" s="123"/>
      <c r="D1428" s="122" t="str">
        <f>IF(C1428="","",IFERROR(INDEX('Cadastro de insumo'!A:K,MATCH('Ficha técnica - Prod processado'!C1428,'Cadastro de insumo'!E:E,0),2),""))</f>
        <v/>
      </c>
      <c r="E1428" s="122" t="str">
        <f>IFERROR(INDEX('Cadastro de insumo'!$A$203:$K$1048576,MATCH('Ficha técnica - Prod processado'!C1428,'Cadastro de insumo'!$E$203:$E$1048576,0),9),"")</f>
        <v/>
      </c>
      <c r="F1428" s="124" t="str">
        <f>IFERROR(VLOOKUP(C1428,'Cadastro de insumo'!E:K,7,0),"")</f>
        <v/>
      </c>
      <c r="G1428" s="113"/>
      <c r="H1428" s="113"/>
      <c r="I1428" s="122">
        <f t="shared" si="70"/>
        <v>0</v>
      </c>
      <c r="J1428" s="125">
        <f>IF(C1428="",0,IF(E1428="Pacote",VLOOKUP(C1428,'Cadastro de insumo'!E:K,7,0)*G1428,IF(OR(E1428="kg",E1428="L"),F1428/1000*G1428,F1428*G1428)))</f>
        <v>0</v>
      </c>
    </row>
    <row r="1429" spans="1:18" outlineLevel="1" x14ac:dyDescent="0.25">
      <c r="B1429" s="122" t="str">
        <f>IF(C1429="","",F1416)</f>
        <v/>
      </c>
      <c r="C1429" s="123"/>
      <c r="D1429" s="122" t="str">
        <f>IF(C1429="","",IFERROR(INDEX('Cadastro de insumo'!A:K,MATCH('Ficha técnica - Prod processado'!C1429,'Cadastro de insumo'!E:E,0),2),""))</f>
        <v/>
      </c>
      <c r="E1429" s="122" t="str">
        <f>IFERROR(INDEX('Cadastro de insumo'!$A$203:$K$1048576,MATCH('Ficha técnica - Prod processado'!C1429,'Cadastro de insumo'!$E$203:$E$1048576,0),9),"")</f>
        <v/>
      </c>
      <c r="F1429" s="124" t="str">
        <f>IFERROR(VLOOKUP(C1429,'Cadastro de insumo'!E:K,7,0),"")</f>
        <v/>
      </c>
      <c r="G1429" s="113"/>
      <c r="H1429" s="113"/>
      <c r="I1429" s="122">
        <f t="shared" si="70"/>
        <v>0</v>
      </c>
      <c r="J1429" s="125">
        <f>IF(C1429="",0,IF(E1429="Pacote",VLOOKUP(C1429,'Cadastro de insumo'!E:K,7,0)*G1429,IF(OR(E1429="kg",E1429="L"),F1429/1000*G1429,F1429*G1429)))</f>
        <v>0</v>
      </c>
    </row>
    <row r="1430" spans="1:18" outlineLevel="1" x14ac:dyDescent="0.25">
      <c r="B1430" s="122" t="str">
        <f>IF(C1430="","",F1416)</f>
        <v/>
      </c>
      <c r="C1430" s="123"/>
      <c r="D1430" s="122" t="str">
        <f>IF(C1430="","",IFERROR(INDEX('Cadastro de insumo'!A:K,MATCH('Ficha técnica - Prod processado'!C1430,'Cadastro de insumo'!E:E,0),2),""))</f>
        <v/>
      </c>
      <c r="E1430" s="122" t="str">
        <f>IFERROR(INDEX('Cadastro de insumo'!$A$203:$K$1048576,MATCH('Ficha técnica - Prod processado'!C1430,'Cadastro de insumo'!$E$203:$E$1048576,0),9),"")</f>
        <v/>
      </c>
      <c r="F1430" s="124" t="str">
        <f>IFERROR(VLOOKUP(C1430,'Cadastro de insumo'!E:K,7,0),"")</f>
        <v/>
      </c>
      <c r="G1430" s="113"/>
      <c r="H1430" s="113"/>
      <c r="I1430" s="122">
        <f t="shared" si="70"/>
        <v>0</v>
      </c>
      <c r="J1430" s="125">
        <f>IF(C1430="",0,IF(E1430="Pacote",VLOOKUP(C1430,'Cadastro de insumo'!E:K,7,0)*G1430,IF(OR(E1430="kg",E1430="L"),F1430/1000*G1430,F1430*G1430)))</f>
        <v>0</v>
      </c>
    </row>
    <row r="1431" spans="1:18" outlineLevel="1" x14ac:dyDescent="0.25">
      <c r="B1431" s="122" t="str">
        <f>IF(C1431="","",F1416)</f>
        <v/>
      </c>
      <c r="C1431" s="123"/>
      <c r="D1431" s="122" t="str">
        <f>IF(C1431="","",IFERROR(INDEX('Cadastro de insumo'!A:K,MATCH('Ficha técnica - Prod processado'!C1431,'Cadastro de insumo'!E:E,0),2),""))</f>
        <v/>
      </c>
      <c r="E1431" s="122" t="str">
        <f>IFERROR(INDEX('Cadastro de insumo'!$A$203:$K$1048576,MATCH('Ficha técnica - Prod processado'!C1431,'Cadastro de insumo'!$E$203:$E$1048576,0),9),"")</f>
        <v/>
      </c>
      <c r="F1431" s="124" t="str">
        <f>IFERROR(VLOOKUP(C1431,'Cadastro de insumo'!E:K,7,0),"")</f>
        <v/>
      </c>
      <c r="G1431" s="113"/>
      <c r="H1431" s="113"/>
      <c r="I1431" s="122">
        <f t="shared" si="70"/>
        <v>0</v>
      </c>
      <c r="J1431" s="125">
        <f>IF(C1431="",0,IF(E1431="Pacote",VLOOKUP(C1431,'Cadastro de insumo'!E:K,7,0)*G1431,IF(OR(E1431="kg",E1431="L"),F1431/1000*G1431,F1431*G1431)))</f>
        <v>0</v>
      </c>
    </row>
    <row r="1432" spans="1:18" outlineLevel="1" x14ac:dyDescent="0.25">
      <c r="B1432" s="122" t="str">
        <f>IF(C1432="","",F1416)</f>
        <v/>
      </c>
      <c r="C1432" s="123"/>
      <c r="D1432" s="122" t="str">
        <f>IF(C1432="","",IFERROR(INDEX('Cadastro de insumo'!A:K,MATCH('Ficha técnica - Prod processado'!C1432,'Cadastro de insumo'!E:E,0),2),""))</f>
        <v/>
      </c>
      <c r="E1432" s="122" t="str">
        <f>IFERROR(INDEX('Cadastro de insumo'!$A$203:$K$1048576,MATCH('Ficha técnica - Prod processado'!C1432,'Cadastro de insumo'!$E$203:$E$1048576,0),9),"")</f>
        <v/>
      </c>
      <c r="F1432" s="124" t="str">
        <f>IFERROR(VLOOKUP(C1432,'Cadastro de insumo'!E:K,7,0),"")</f>
        <v/>
      </c>
      <c r="G1432" s="113"/>
      <c r="H1432" s="113"/>
      <c r="I1432" s="122">
        <f t="shared" si="70"/>
        <v>0</v>
      </c>
      <c r="J1432" s="125">
        <f>IF(C1432="",0,IF(E1432="Pacote",VLOOKUP(C1432,'Cadastro de insumo'!E:K,7,0)*G1432,IF(OR(E1432="kg",E1432="L"),F1432/1000*G1432,F1432*G1432)))</f>
        <v>0</v>
      </c>
    </row>
    <row r="1433" spans="1:18" outlineLevel="1" x14ac:dyDescent="0.25">
      <c r="B1433" s="122" t="str">
        <f>IF(C1433="","",F1416)</f>
        <v/>
      </c>
      <c r="C1433" s="123"/>
      <c r="D1433" s="122" t="str">
        <f>IF(C1433="","",IFERROR(INDEX('Cadastro de insumo'!A:K,MATCH('Ficha técnica - Prod processado'!C1433,'Cadastro de insumo'!E:E,0),2),""))</f>
        <v/>
      </c>
      <c r="E1433" s="122" t="str">
        <f>IFERROR(INDEX('Cadastro de insumo'!$A$203:$K$1048576,MATCH('Ficha técnica - Prod processado'!C1433,'Cadastro de insumo'!$E$203:$E$1048576,0),9),"")</f>
        <v/>
      </c>
      <c r="F1433" s="124" t="str">
        <f>IFERROR(VLOOKUP(C1433,'Cadastro de insumo'!E:K,7,0),"")</f>
        <v/>
      </c>
      <c r="G1433" s="113"/>
      <c r="H1433" s="113"/>
      <c r="I1433" s="122">
        <f>IF(OR(G1433="",H1433=""),0,G1433/H1433)</f>
        <v>0</v>
      </c>
      <c r="J1433" s="125">
        <f>IF(C1433="",0,IF(E1433="Pacote",VLOOKUP(C1433,'Cadastro de insumo'!E:K,7,0)*G1433,IF(OR(E1433="kg",E1433="L"),F1433/1000*G1433,F1433*G1433)))</f>
        <v>0</v>
      </c>
    </row>
    <row r="1434" spans="1:18" x14ac:dyDescent="0.25">
      <c r="A1434" s="33" t="str">
        <f>"Detalhes: "&amp;F1416</f>
        <v xml:space="preserve">Detalhes: </v>
      </c>
      <c r="C1434" s="126"/>
    </row>
    <row r="1436" spans="1:18" ht="31.5" x14ac:dyDescent="0.25">
      <c r="E1436" s="30" t="s">
        <v>21</v>
      </c>
      <c r="F1436" s="76" t="s">
        <v>0</v>
      </c>
      <c r="G1436" s="76" t="s">
        <v>19</v>
      </c>
      <c r="H1436" s="77" t="s">
        <v>20</v>
      </c>
      <c r="I1436" s="31" t="s">
        <v>22</v>
      </c>
      <c r="J1436" s="31" t="s">
        <v>61</v>
      </c>
      <c r="M1436" s="126"/>
    </row>
    <row r="1437" spans="1:18" x14ac:dyDescent="0.25">
      <c r="E1437" s="112">
        <f>E1416+1</f>
        <v>69</v>
      </c>
      <c r="F1437" s="113"/>
      <c r="G1437" s="113"/>
      <c r="H1437" s="114"/>
      <c r="I1437" s="115">
        <f>SUM(J1440:J1454)</f>
        <v>0</v>
      </c>
      <c r="J1437" s="116" t="str">
        <f>IF(H1437="","",I1437/H1437)</f>
        <v/>
      </c>
      <c r="M1437" s="126"/>
      <c r="R1437" s="141"/>
    </row>
    <row r="1438" spans="1:18" x14ac:dyDescent="0.25">
      <c r="B1438" s="117"/>
      <c r="C1438" s="118"/>
      <c r="D1438" s="110"/>
      <c r="F1438" s="118"/>
      <c r="G1438" s="118"/>
      <c r="H1438" s="119"/>
      <c r="I1438" s="120"/>
      <c r="J1438" s="121"/>
      <c r="M1438" s="126"/>
      <c r="R1438" s="141"/>
    </row>
    <row r="1439" spans="1:18" ht="47.25" outlineLevel="1" x14ac:dyDescent="0.25">
      <c r="B1439" s="31" t="s">
        <v>0</v>
      </c>
      <c r="C1439" s="76" t="s">
        <v>13</v>
      </c>
      <c r="D1439" s="31" t="s">
        <v>60</v>
      </c>
      <c r="E1439" s="31" t="s">
        <v>14</v>
      </c>
      <c r="F1439" s="77" t="s">
        <v>17</v>
      </c>
      <c r="G1439" s="77" t="s">
        <v>56</v>
      </c>
      <c r="H1439" s="77" t="s">
        <v>38</v>
      </c>
      <c r="I1439" s="31" t="s">
        <v>16</v>
      </c>
      <c r="J1439" s="30" t="s">
        <v>15</v>
      </c>
      <c r="M1439" s="142"/>
    </row>
    <row r="1440" spans="1:18" outlineLevel="1" x14ac:dyDescent="0.25">
      <c r="B1440" s="122" t="str">
        <f>IF(C1440="","",F1437)</f>
        <v/>
      </c>
      <c r="C1440" s="123"/>
      <c r="D1440" s="122" t="str">
        <f>IF(C1440="","",IFERROR(INDEX('Cadastro de insumo'!A:K,MATCH('Ficha técnica - Prod processado'!C1440,'Cadastro de insumo'!E:E,0),2),""))</f>
        <v/>
      </c>
      <c r="E1440" s="122" t="str">
        <f>IFERROR(INDEX('Cadastro de insumo'!$A$203:$K$1048576,MATCH('Ficha técnica - Prod processado'!C1440,'Cadastro de insumo'!$E$203:$E$1048576,0),9),"")</f>
        <v/>
      </c>
      <c r="F1440" s="124" t="str">
        <f>IFERROR(VLOOKUP(C1440,'Cadastro de insumo'!E:K,7,0),"")</f>
        <v/>
      </c>
      <c r="G1440" s="113"/>
      <c r="H1440" s="113"/>
      <c r="I1440" s="122">
        <f t="shared" ref="I1440:I1453" si="71">IF(OR(G1440="",H1440=""),0,G1440/H1440)</f>
        <v>0</v>
      </c>
      <c r="J1440" s="125">
        <f>IF(C1440="",0,IF(E1440="Pacote",VLOOKUP(C1440,'Cadastro de insumo'!E:K,7,0)*G1440,IF(OR(E1440="kg",E1440="L"),F1440/1000*G1440,F1440*G1440)))</f>
        <v>0</v>
      </c>
    </row>
    <row r="1441" spans="1:10" outlineLevel="1" x14ac:dyDescent="0.25">
      <c r="B1441" s="122" t="str">
        <f>IF(C1441="","",F1437)</f>
        <v/>
      </c>
      <c r="C1441" s="123"/>
      <c r="D1441" s="122" t="str">
        <f>IF(C1441="","",IFERROR(INDEX('Cadastro de insumo'!A:K,MATCH('Ficha técnica - Prod processado'!C1441,'Cadastro de insumo'!E:E,0),2),""))</f>
        <v/>
      </c>
      <c r="E1441" s="122" t="str">
        <f>IFERROR(INDEX('Cadastro de insumo'!$A$203:$K$1048576,MATCH('Ficha técnica - Prod processado'!C1441,'Cadastro de insumo'!$E$203:$E$1048576,0),9),"")</f>
        <v/>
      </c>
      <c r="F1441" s="124" t="str">
        <f>IFERROR(VLOOKUP(C1441,'Cadastro de insumo'!E:K,7,0),"")</f>
        <v/>
      </c>
      <c r="G1441" s="113"/>
      <c r="H1441" s="113"/>
      <c r="I1441" s="122">
        <f t="shared" si="71"/>
        <v>0</v>
      </c>
      <c r="J1441" s="125">
        <f>IF(C1441="",0,IF(E1441="Pacote",VLOOKUP(C1441,'Cadastro de insumo'!E:K,7,0)*G1441,IF(OR(E1441="kg",E1441="L"),F1441/1000*G1441,F1441*G1441)))</f>
        <v>0</v>
      </c>
    </row>
    <row r="1442" spans="1:10" outlineLevel="1" x14ac:dyDescent="0.25">
      <c r="B1442" s="122" t="str">
        <f>IF(C1442="","",F1437)</f>
        <v/>
      </c>
      <c r="C1442" s="123"/>
      <c r="D1442" s="122" t="str">
        <f>IF(C1442="","",IFERROR(INDEX('Cadastro de insumo'!A:K,MATCH('Ficha técnica - Prod processado'!C1442,'Cadastro de insumo'!E:E,0),2),""))</f>
        <v/>
      </c>
      <c r="E1442" s="122" t="str">
        <f>IFERROR(INDEX('Cadastro de insumo'!$A$203:$K$1048576,MATCH('Ficha técnica - Prod processado'!C1442,'Cadastro de insumo'!$E$203:$E$1048576,0),9),"")</f>
        <v/>
      </c>
      <c r="F1442" s="124" t="str">
        <f>IFERROR(VLOOKUP(C1442,'Cadastro de insumo'!E:K,7,0),"")</f>
        <v/>
      </c>
      <c r="G1442" s="113"/>
      <c r="H1442" s="113"/>
      <c r="I1442" s="122">
        <f t="shared" si="71"/>
        <v>0</v>
      </c>
      <c r="J1442" s="125">
        <f>IF(C1442="",0,IF(E1442="Pacote",VLOOKUP(C1442,'Cadastro de insumo'!E:K,7,0)*G1442,IF(OR(E1442="kg",E1442="L"),F1442/1000*G1442,F1442*G1442)))</f>
        <v>0</v>
      </c>
    </row>
    <row r="1443" spans="1:10" outlineLevel="1" x14ac:dyDescent="0.25">
      <c r="B1443" s="122" t="str">
        <f>IF(C1443="","",F1437)</f>
        <v/>
      </c>
      <c r="C1443" s="123"/>
      <c r="D1443" s="122" t="str">
        <f>IF(C1443="","",IFERROR(INDEX('Cadastro de insumo'!A:K,MATCH('Ficha técnica - Prod processado'!C1443,'Cadastro de insumo'!E:E,0),2),""))</f>
        <v/>
      </c>
      <c r="E1443" s="122" t="str">
        <f>IFERROR(INDEX('Cadastro de insumo'!$A$203:$K$1048576,MATCH('Ficha técnica - Prod processado'!C1443,'Cadastro de insumo'!$E$203:$E$1048576,0),9),"")</f>
        <v/>
      </c>
      <c r="F1443" s="124" t="str">
        <f>IFERROR(VLOOKUP(C1443,'Cadastro de insumo'!E:K,7,0),"")</f>
        <v/>
      </c>
      <c r="G1443" s="113"/>
      <c r="H1443" s="113"/>
      <c r="I1443" s="122">
        <f t="shared" si="71"/>
        <v>0</v>
      </c>
      <c r="J1443" s="125">
        <f>IF(C1443="",0,IF(E1443="Pacote",VLOOKUP(C1443,'Cadastro de insumo'!E:K,7,0)*G1443,IF(OR(E1443="kg",E1443="L"),F1443/1000*G1443,F1443*G1443)))</f>
        <v>0</v>
      </c>
    </row>
    <row r="1444" spans="1:10" outlineLevel="1" x14ac:dyDescent="0.25">
      <c r="B1444" s="122" t="str">
        <f>IF(C1444="","",F1437)</f>
        <v/>
      </c>
      <c r="C1444" s="123"/>
      <c r="D1444" s="122" t="str">
        <f>IF(C1444="","",IFERROR(INDEX('Cadastro de insumo'!A:K,MATCH('Ficha técnica - Prod processado'!C1444,'Cadastro de insumo'!E:E,0),2),""))</f>
        <v/>
      </c>
      <c r="E1444" s="122" t="str">
        <f>IFERROR(INDEX('Cadastro de insumo'!$A$203:$K$1048576,MATCH('Ficha técnica - Prod processado'!C1444,'Cadastro de insumo'!$E$203:$E$1048576,0),9),"")</f>
        <v/>
      </c>
      <c r="F1444" s="124" t="str">
        <f>IFERROR(VLOOKUP(C1444,'Cadastro de insumo'!E:K,7,0),"")</f>
        <v/>
      </c>
      <c r="G1444" s="113"/>
      <c r="H1444" s="113"/>
      <c r="I1444" s="122">
        <f t="shared" si="71"/>
        <v>0</v>
      </c>
      <c r="J1444" s="125">
        <f>IF(C1444="",0,IF(E1444="Pacote",VLOOKUP(C1444,'Cadastro de insumo'!E:K,7,0)*G1444,IF(OR(E1444="kg",E1444="L"),F1444/1000*G1444,F1444*G1444)))</f>
        <v>0</v>
      </c>
    </row>
    <row r="1445" spans="1:10" outlineLevel="1" x14ac:dyDescent="0.25">
      <c r="B1445" s="122" t="str">
        <f>IF(C1445="","",F1437)</f>
        <v/>
      </c>
      <c r="C1445" s="123"/>
      <c r="D1445" s="122" t="str">
        <f>IF(C1445="","",IFERROR(INDEX('Cadastro de insumo'!A:K,MATCH('Ficha técnica - Prod processado'!C1445,'Cadastro de insumo'!E:E,0),2),""))</f>
        <v/>
      </c>
      <c r="E1445" s="122" t="str">
        <f>IFERROR(INDEX('Cadastro de insumo'!$A$203:$K$1048576,MATCH('Ficha técnica - Prod processado'!C1445,'Cadastro de insumo'!$E$203:$E$1048576,0),9),"")</f>
        <v/>
      </c>
      <c r="F1445" s="124" t="str">
        <f>IFERROR(VLOOKUP(C1445,'Cadastro de insumo'!E:K,7,0),"")</f>
        <v/>
      </c>
      <c r="G1445" s="113"/>
      <c r="H1445" s="113"/>
      <c r="I1445" s="122">
        <f t="shared" si="71"/>
        <v>0</v>
      </c>
      <c r="J1445" s="125">
        <f>IF(C1445="",0,IF(E1445="Pacote",VLOOKUP(C1445,'Cadastro de insumo'!E:K,7,0)*G1445,IF(OR(E1445="kg",E1445="L"),F1445/1000*G1445,F1445*G1445)))</f>
        <v>0</v>
      </c>
    </row>
    <row r="1446" spans="1:10" outlineLevel="1" x14ac:dyDescent="0.25">
      <c r="B1446" s="122" t="str">
        <f>IF(C1446="","",F1437)</f>
        <v/>
      </c>
      <c r="C1446" s="123"/>
      <c r="D1446" s="122" t="str">
        <f>IF(C1446="","",IFERROR(INDEX('Cadastro de insumo'!A:K,MATCH('Ficha técnica - Prod processado'!C1446,'Cadastro de insumo'!E:E,0),2),""))</f>
        <v/>
      </c>
      <c r="E1446" s="122" t="str">
        <f>IFERROR(INDEX('Cadastro de insumo'!$A$203:$K$1048576,MATCH('Ficha técnica - Prod processado'!C1446,'Cadastro de insumo'!$E$203:$E$1048576,0),9),"")</f>
        <v/>
      </c>
      <c r="F1446" s="124" t="str">
        <f>IFERROR(VLOOKUP(C1446,'Cadastro de insumo'!E:K,7,0),"")</f>
        <v/>
      </c>
      <c r="G1446" s="113"/>
      <c r="H1446" s="113"/>
      <c r="I1446" s="122">
        <f t="shared" si="71"/>
        <v>0</v>
      </c>
      <c r="J1446" s="125">
        <f>IF(C1446="",0,IF(E1446="Pacote",VLOOKUP(C1446,'Cadastro de insumo'!E:K,7,0)*G1446,IF(OR(E1446="kg",E1446="L"),F1446/1000*G1446,F1446*G1446)))</f>
        <v>0</v>
      </c>
    </row>
    <row r="1447" spans="1:10" outlineLevel="1" x14ac:dyDescent="0.25">
      <c r="B1447" s="122" t="str">
        <f>IF(C1447="","",F1437)</f>
        <v/>
      </c>
      <c r="C1447" s="123"/>
      <c r="D1447" s="122" t="str">
        <f>IF(C1447="","",IFERROR(INDEX('Cadastro de insumo'!A:K,MATCH('Ficha técnica - Prod processado'!C1447,'Cadastro de insumo'!E:E,0),2),""))</f>
        <v/>
      </c>
      <c r="E1447" s="122" t="str">
        <f>IFERROR(INDEX('Cadastro de insumo'!$A$203:$K$1048576,MATCH('Ficha técnica - Prod processado'!C1447,'Cadastro de insumo'!$E$203:$E$1048576,0),9),"")</f>
        <v/>
      </c>
      <c r="F1447" s="124" t="str">
        <f>IFERROR(VLOOKUP(C1447,'Cadastro de insumo'!E:K,7,0),"")</f>
        <v/>
      </c>
      <c r="G1447" s="113"/>
      <c r="H1447" s="113"/>
      <c r="I1447" s="122">
        <f t="shared" si="71"/>
        <v>0</v>
      </c>
      <c r="J1447" s="125">
        <f>IF(C1447="",0,IF(E1447="Pacote",VLOOKUP(C1447,'Cadastro de insumo'!E:K,7,0)*G1447,IF(OR(E1447="kg",E1447="L"),F1447/1000*G1447,F1447*G1447)))</f>
        <v>0</v>
      </c>
    </row>
    <row r="1448" spans="1:10" outlineLevel="1" x14ac:dyDescent="0.25">
      <c r="B1448" s="122" t="str">
        <f>IF(C1448="","",F1437)</f>
        <v/>
      </c>
      <c r="C1448" s="123"/>
      <c r="D1448" s="122" t="str">
        <f>IF(C1448="","",IFERROR(INDEX('Cadastro de insumo'!A:K,MATCH('Ficha técnica - Prod processado'!C1448,'Cadastro de insumo'!E:E,0),2),""))</f>
        <v/>
      </c>
      <c r="E1448" s="122" t="str">
        <f>IFERROR(INDEX('Cadastro de insumo'!$A$203:$K$1048576,MATCH('Ficha técnica - Prod processado'!C1448,'Cadastro de insumo'!$E$203:$E$1048576,0),9),"")</f>
        <v/>
      </c>
      <c r="F1448" s="124" t="str">
        <f>IFERROR(VLOOKUP(C1448,'Cadastro de insumo'!E:K,7,0),"")</f>
        <v/>
      </c>
      <c r="G1448" s="113"/>
      <c r="H1448" s="113"/>
      <c r="I1448" s="122">
        <f t="shared" si="71"/>
        <v>0</v>
      </c>
      <c r="J1448" s="125">
        <f>IF(C1448="",0,IF(E1448="Pacote",VLOOKUP(C1448,'Cadastro de insumo'!E:K,7,0)*G1448,IF(OR(E1448="kg",E1448="L"),F1448/1000*G1448,F1448*G1448)))</f>
        <v>0</v>
      </c>
    </row>
    <row r="1449" spans="1:10" outlineLevel="1" x14ac:dyDescent="0.25">
      <c r="B1449" s="122" t="str">
        <f>IF(C1449="","",F1437)</f>
        <v/>
      </c>
      <c r="C1449" s="123"/>
      <c r="D1449" s="122" t="str">
        <f>IF(C1449="","",IFERROR(INDEX('Cadastro de insumo'!A:K,MATCH('Ficha técnica - Prod processado'!C1449,'Cadastro de insumo'!E:E,0),2),""))</f>
        <v/>
      </c>
      <c r="E1449" s="122" t="str">
        <f>IFERROR(INDEX('Cadastro de insumo'!$A$203:$K$1048576,MATCH('Ficha técnica - Prod processado'!C1449,'Cadastro de insumo'!$E$203:$E$1048576,0),9),"")</f>
        <v/>
      </c>
      <c r="F1449" s="124" t="str">
        <f>IFERROR(VLOOKUP(C1449,'Cadastro de insumo'!E:K,7,0),"")</f>
        <v/>
      </c>
      <c r="G1449" s="113"/>
      <c r="H1449" s="113"/>
      <c r="I1449" s="122">
        <f t="shared" si="71"/>
        <v>0</v>
      </c>
      <c r="J1449" s="125">
        <f>IF(C1449="",0,IF(E1449="Pacote",VLOOKUP(C1449,'Cadastro de insumo'!E:K,7,0)*G1449,IF(OR(E1449="kg",E1449="L"),F1449/1000*G1449,F1449*G1449)))</f>
        <v>0</v>
      </c>
    </row>
    <row r="1450" spans="1:10" outlineLevel="1" x14ac:dyDescent="0.25">
      <c r="B1450" s="122" t="str">
        <f>IF(C1450="","",F1437)</f>
        <v/>
      </c>
      <c r="C1450" s="123"/>
      <c r="D1450" s="122" t="str">
        <f>IF(C1450="","",IFERROR(INDEX('Cadastro de insumo'!A:K,MATCH('Ficha técnica - Prod processado'!C1450,'Cadastro de insumo'!E:E,0),2),""))</f>
        <v/>
      </c>
      <c r="E1450" s="122" t="str">
        <f>IFERROR(INDEX('Cadastro de insumo'!$A$203:$K$1048576,MATCH('Ficha técnica - Prod processado'!C1450,'Cadastro de insumo'!$E$203:$E$1048576,0),9),"")</f>
        <v/>
      </c>
      <c r="F1450" s="124" t="str">
        <f>IFERROR(VLOOKUP(C1450,'Cadastro de insumo'!E:K,7,0),"")</f>
        <v/>
      </c>
      <c r="G1450" s="113"/>
      <c r="H1450" s="113"/>
      <c r="I1450" s="122">
        <f t="shared" si="71"/>
        <v>0</v>
      </c>
      <c r="J1450" s="125">
        <f>IF(C1450="",0,IF(E1450="Pacote",VLOOKUP(C1450,'Cadastro de insumo'!E:K,7,0)*G1450,IF(OR(E1450="kg",E1450="L"),F1450/1000*G1450,F1450*G1450)))</f>
        <v>0</v>
      </c>
    </row>
    <row r="1451" spans="1:10" outlineLevel="1" x14ac:dyDescent="0.25">
      <c r="B1451" s="122" t="str">
        <f>IF(C1451="","",F1437)</f>
        <v/>
      </c>
      <c r="C1451" s="123"/>
      <c r="D1451" s="122" t="str">
        <f>IF(C1451="","",IFERROR(INDEX('Cadastro de insumo'!A:K,MATCH('Ficha técnica - Prod processado'!C1451,'Cadastro de insumo'!E:E,0),2),""))</f>
        <v/>
      </c>
      <c r="E1451" s="122" t="str">
        <f>IFERROR(INDEX('Cadastro de insumo'!$A$203:$K$1048576,MATCH('Ficha técnica - Prod processado'!C1451,'Cadastro de insumo'!$E$203:$E$1048576,0),9),"")</f>
        <v/>
      </c>
      <c r="F1451" s="124" t="str">
        <f>IFERROR(VLOOKUP(C1451,'Cadastro de insumo'!E:K,7,0),"")</f>
        <v/>
      </c>
      <c r="G1451" s="113"/>
      <c r="H1451" s="113"/>
      <c r="I1451" s="122">
        <f t="shared" si="71"/>
        <v>0</v>
      </c>
      <c r="J1451" s="125">
        <f>IF(C1451="",0,IF(E1451="Pacote",VLOOKUP(C1451,'Cadastro de insumo'!E:K,7,0)*G1451,IF(OR(E1451="kg",E1451="L"),F1451/1000*G1451,F1451*G1451)))</f>
        <v>0</v>
      </c>
    </row>
    <row r="1452" spans="1:10" outlineLevel="1" x14ac:dyDescent="0.25">
      <c r="B1452" s="122" t="str">
        <f>IF(C1452="","",F1437)</f>
        <v/>
      </c>
      <c r="C1452" s="123"/>
      <c r="D1452" s="122" t="str">
        <f>IF(C1452="","",IFERROR(INDEX('Cadastro de insumo'!A:K,MATCH('Ficha técnica - Prod processado'!C1452,'Cadastro de insumo'!E:E,0),2),""))</f>
        <v/>
      </c>
      <c r="E1452" s="122" t="str">
        <f>IFERROR(INDEX('Cadastro de insumo'!$A$203:$K$1048576,MATCH('Ficha técnica - Prod processado'!C1452,'Cadastro de insumo'!$E$203:$E$1048576,0),9),"")</f>
        <v/>
      </c>
      <c r="F1452" s="124" t="str">
        <f>IFERROR(VLOOKUP(C1452,'Cadastro de insumo'!E:K,7,0),"")</f>
        <v/>
      </c>
      <c r="G1452" s="113"/>
      <c r="H1452" s="113"/>
      <c r="I1452" s="122">
        <f t="shared" si="71"/>
        <v>0</v>
      </c>
      <c r="J1452" s="125">
        <f>IF(C1452="",0,IF(E1452="Pacote",VLOOKUP(C1452,'Cadastro de insumo'!E:K,7,0)*G1452,IF(OR(E1452="kg",E1452="L"),F1452/1000*G1452,F1452*G1452)))</f>
        <v>0</v>
      </c>
    </row>
    <row r="1453" spans="1:10" outlineLevel="1" x14ac:dyDescent="0.25">
      <c r="B1453" s="122" t="str">
        <f>IF(C1453="","",F1437)</f>
        <v/>
      </c>
      <c r="C1453" s="123"/>
      <c r="D1453" s="122" t="str">
        <f>IF(C1453="","",IFERROR(INDEX('Cadastro de insumo'!A:K,MATCH('Ficha técnica - Prod processado'!C1453,'Cadastro de insumo'!E:E,0),2),""))</f>
        <v/>
      </c>
      <c r="E1453" s="122" t="str">
        <f>IFERROR(INDEX('Cadastro de insumo'!$A$203:$K$1048576,MATCH('Ficha técnica - Prod processado'!C1453,'Cadastro de insumo'!$E$203:$E$1048576,0),9),"")</f>
        <v/>
      </c>
      <c r="F1453" s="124" t="str">
        <f>IFERROR(VLOOKUP(C1453,'Cadastro de insumo'!E:K,7,0),"")</f>
        <v/>
      </c>
      <c r="G1453" s="113"/>
      <c r="H1453" s="113"/>
      <c r="I1453" s="122">
        <f t="shared" si="71"/>
        <v>0</v>
      </c>
      <c r="J1453" s="125">
        <f>IF(C1453="",0,IF(E1453="Pacote",VLOOKUP(C1453,'Cadastro de insumo'!E:K,7,0)*G1453,IF(OR(E1453="kg",E1453="L"),F1453/1000*G1453,F1453*G1453)))</f>
        <v>0</v>
      </c>
    </row>
    <row r="1454" spans="1:10" outlineLevel="1" x14ac:dyDescent="0.25">
      <c r="B1454" s="122" t="str">
        <f>IF(C1454="","",F1437)</f>
        <v/>
      </c>
      <c r="C1454" s="123"/>
      <c r="D1454" s="122" t="str">
        <f>IF(C1454="","",IFERROR(INDEX('Cadastro de insumo'!A:K,MATCH('Ficha técnica - Prod processado'!C1454,'Cadastro de insumo'!E:E,0),2),""))</f>
        <v/>
      </c>
      <c r="E1454" s="122" t="str">
        <f>IFERROR(INDEX('Cadastro de insumo'!$A$203:$K$1048576,MATCH('Ficha técnica - Prod processado'!C1454,'Cadastro de insumo'!$E$203:$E$1048576,0),9),"")</f>
        <v/>
      </c>
      <c r="F1454" s="124" t="str">
        <f>IFERROR(VLOOKUP(C1454,'Cadastro de insumo'!E:K,7,0),"")</f>
        <v/>
      </c>
      <c r="G1454" s="113"/>
      <c r="H1454" s="113"/>
      <c r="I1454" s="122">
        <f>IF(OR(G1454="",H1454=""),0,G1454/H1454)</f>
        <v>0</v>
      </c>
      <c r="J1454" s="125">
        <f>IF(C1454="",0,IF(E1454="Pacote",VLOOKUP(C1454,'Cadastro de insumo'!E:K,7,0)*G1454,IF(OR(E1454="kg",E1454="L"),F1454/1000*G1454,F1454*G1454)))</f>
        <v>0</v>
      </c>
    </row>
    <row r="1455" spans="1:10" x14ac:dyDescent="0.25">
      <c r="A1455" s="33" t="str">
        <f>"Detalhes: "&amp;F1437</f>
        <v xml:space="preserve">Detalhes: </v>
      </c>
      <c r="C1455" s="126"/>
    </row>
    <row r="1457" spans="2:18" ht="31.5" x14ac:dyDescent="0.25">
      <c r="E1457" s="30" t="s">
        <v>21</v>
      </c>
      <c r="F1457" s="76" t="s">
        <v>0</v>
      </c>
      <c r="G1457" s="76" t="s">
        <v>19</v>
      </c>
      <c r="H1457" s="77" t="s">
        <v>20</v>
      </c>
      <c r="I1457" s="31" t="s">
        <v>22</v>
      </c>
      <c r="J1457" s="31" t="s">
        <v>61</v>
      </c>
      <c r="M1457" s="126"/>
    </row>
    <row r="1458" spans="2:18" x14ac:dyDescent="0.25">
      <c r="E1458" s="112">
        <f>E1437+1</f>
        <v>70</v>
      </c>
      <c r="F1458" s="113"/>
      <c r="G1458" s="113"/>
      <c r="H1458" s="114"/>
      <c r="I1458" s="115">
        <f>SUM(J1461:J1475)</f>
        <v>0</v>
      </c>
      <c r="J1458" s="116" t="str">
        <f>IF(H1458="","",I1458/H1458)</f>
        <v/>
      </c>
      <c r="M1458" s="126"/>
      <c r="R1458" s="141"/>
    </row>
    <row r="1459" spans="2:18" x14ac:dyDescent="0.25">
      <c r="B1459" s="117"/>
      <c r="C1459" s="118"/>
      <c r="D1459" s="110"/>
      <c r="F1459" s="118"/>
      <c r="G1459" s="118"/>
      <c r="H1459" s="119"/>
      <c r="I1459" s="120"/>
      <c r="J1459" s="121"/>
      <c r="M1459" s="126"/>
      <c r="R1459" s="141"/>
    </row>
    <row r="1460" spans="2:18" ht="47.25" outlineLevel="1" x14ac:dyDescent="0.25">
      <c r="B1460" s="31" t="s">
        <v>0</v>
      </c>
      <c r="C1460" s="76" t="s">
        <v>13</v>
      </c>
      <c r="D1460" s="31" t="s">
        <v>60</v>
      </c>
      <c r="E1460" s="31" t="s">
        <v>14</v>
      </c>
      <c r="F1460" s="77" t="s">
        <v>17</v>
      </c>
      <c r="G1460" s="77" t="s">
        <v>56</v>
      </c>
      <c r="H1460" s="77" t="s">
        <v>38</v>
      </c>
      <c r="I1460" s="31" t="s">
        <v>16</v>
      </c>
      <c r="J1460" s="30" t="s">
        <v>15</v>
      </c>
      <c r="M1460" s="142"/>
    </row>
    <row r="1461" spans="2:18" outlineLevel="1" x14ac:dyDescent="0.25">
      <c r="B1461" s="122" t="str">
        <f>IF(C1461="","",F1458)</f>
        <v/>
      </c>
      <c r="C1461" s="123"/>
      <c r="D1461" s="122" t="str">
        <f>IF(C1461="","",IFERROR(INDEX('Cadastro de insumo'!A:K,MATCH('Ficha técnica - Prod processado'!C1461,'Cadastro de insumo'!E:E,0),2),""))</f>
        <v/>
      </c>
      <c r="E1461" s="122" t="str">
        <f>IFERROR(INDEX('Cadastro de insumo'!$A$203:$K$1048576,MATCH('Ficha técnica - Prod processado'!C1461,'Cadastro de insumo'!$E$203:$E$1048576,0),9),"")</f>
        <v/>
      </c>
      <c r="F1461" s="124" t="str">
        <f>IFERROR(VLOOKUP(C1461,'Cadastro de insumo'!E:K,7,0),"")</f>
        <v/>
      </c>
      <c r="G1461" s="113"/>
      <c r="H1461" s="113"/>
      <c r="I1461" s="122">
        <f t="shared" ref="I1461:I1474" si="72">IF(OR(G1461="",H1461=""),0,G1461/H1461)</f>
        <v>0</v>
      </c>
      <c r="J1461" s="125">
        <f>IF(C1461="",0,IF(E1461="Pacote",VLOOKUP(C1461,'Cadastro de insumo'!E:K,7,0)*G1461,IF(OR(E1461="kg",E1461="L"),F1461/1000*G1461,F1461*G1461)))</f>
        <v>0</v>
      </c>
    </row>
    <row r="1462" spans="2:18" outlineLevel="1" x14ac:dyDescent="0.25">
      <c r="B1462" s="122" t="str">
        <f>IF(C1462="","",F1458)</f>
        <v/>
      </c>
      <c r="C1462" s="123"/>
      <c r="D1462" s="122" t="str">
        <f>IF(C1462="","",IFERROR(INDEX('Cadastro de insumo'!A:K,MATCH('Ficha técnica - Prod processado'!C1462,'Cadastro de insumo'!E:E,0),2),""))</f>
        <v/>
      </c>
      <c r="E1462" s="122" t="str">
        <f>IFERROR(INDEX('Cadastro de insumo'!$A$203:$K$1048576,MATCH('Ficha técnica - Prod processado'!C1462,'Cadastro de insumo'!$E$203:$E$1048576,0),9),"")</f>
        <v/>
      </c>
      <c r="F1462" s="124" t="str">
        <f>IFERROR(VLOOKUP(C1462,'Cadastro de insumo'!E:K,7,0),"")</f>
        <v/>
      </c>
      <c r="G1462" s="113"/>
      <c r="H1462" s="113"/>
      <c r="I1462" s="122">
        <f t="shared" si="72"/>
        <v>0</v>
      </c>
      <c r="J1462" s="125">
        <f>IF(C1462="",0,IF(E1462="Pacote",VLOOKUP(C1462,'Cadastro de insumo'!E:K,7,0)*G1462,IF(OR(E1462="kg",E1462="L"),F1462/1000*G1462,F1462*G1462)))</f>
        <v>0</v>
      </c>
    </row>
    <row r="1463" spans="2:18" outlineLevel="1" x14ac:dyDescent="0.25">
      <c r="B1463" s="122" t="str">
        <f>IF(C1463="","",F1458)</f>
        <v/>
      </c>
      <c r="C1463" s="123"/>
      <c r="D1463" s="122" t="str">
        <f>IF(C1463="","",IFERROR(INDEX('Cadastro de insumo'!A:K,MATCH('Ficha técnica - Prod processado'!C1463,'Cadastro de insumo'!E:E,0),2),""))</f>
        <v/>
      </c>
      <c r="E1463" s="122" t="str">
        <f>IFERROR(INDEX('Cadastro de insumo'!$A$203:$K$1048576,MATCH('Ficha técnica - Prod processado'!C1463,'Cadastro de insumo'!$E$203:$E$1048576,0),9),"")</f>
        <v/>
      </c>
      <c r="F1463" s="124" t="str">
        <f>IFERROR(VLOOKUP(C1463,'Cadastro de insumo'!E:K,7,0),"")</f>
        <v/>
      </c>
      <c r="G1463" s="113"/>
      <c r="H1463" s="113"/>
      <c r="I1463" s="122">
        <f t="shared" si="72"/>
        <v>0</v>
      </c>
      <c r="J1463" s="125">
        <f>IF(C1463="",0,IF(E1463="Pacote",VLOOKUP(C1463,'Cadastro de insumo'!E:K,7,0)*G1463,IF(OR(E1463="kg",E1463="L"),F1463/1000*G1463,F1463*G1463)))</f>
        <v>0</v>
      </c>
    </row>
    <row r="1464" spans="2:18" outlineLevel="1" x14ac:dyDescent="0.25">
      <c r="B1464" s="122" t="str">
        <f>IF(C1464="","",F1458)</f>
        <v/>
      </c>
      <c r="C1464" s="123"/>
      <c r="D1464" s="122" t="str">
        <f>IF(C1464="","",IFERROR(INDEX('Cadastro de insumo'!A:K,MATCH('Ficha técnica - Prod processado'!C1464,'Cadastro de insumo'!E:E,0),2),""))</f>
        <v/>
      </c>
      <c r="E1464" s="122" t="str">
        <f>IFERROR(INDEX('Cadastro de insumo'!$A$203:$K$1048576,MATCH('Ficha técnica - Prod processado'!C1464,'Cadastro de insumo'!$E$203:$E$1048576,0),9),"")</f>
        <v/>
      </c>
      <c r="F1464" s="124" t="str">
        <f>IFERROR(VLOOKUP(C1464,'Cadastro de insumo'!E:K,7,0),"")</f>
        <v/>
      </c>
      <c r="G1464" s="113"/>
      <c r="H1464" s="113"/>
      <c r="I1464" s="122">
        <f t="shared" si="72"/>
        <v>0</v>
      </c>
      <c r="J1464" s="125">
        <f>IF(C1464="",0,IF(E1464="Pacote",VLOOKUP(C1464,'Cadastro de insumo'!E:K,7,0)*G1464,IF(OR(E1464="kg",E1464="L"),F1464/1000*G1464,F1464*G1464)))</f>
        <v>0</v>
      </c>
    </row>
    <row r="1465" spans="2:18" outlineLevel="1" x14ac:dyDescent="0.25">
      <c r="B1465" s="122" t="str">
        <f>IF(C1465="","",F1458)</f>
        <v/>
      </c>
      <c r="C1465" s="123"/>
      <c r="D1465" s="122" t="str">
        <f>IF(C1465="","",IFERROR(INDEX('Cadastro de insumo'!A:K,MATCH('Ficha técnica - Prod processado'!C1465,'Cadastro de insumo'!E:E,0),2),""))</f>
        <v/>
      </c>
      <c r="E1465" s="122" t="str">
        <f>IFERROR(INDEX('Cadastro de insumo'!$A$203:$K$1048576,MATCH('Ficha técnica - Prod processado'!C1465,'Cadastro de insumo'!$E$203:$E$1048576,0),9),"")</f>
        <v/>
      </c>
      <c r="F1465" s="124" t="str">
        <f>IFERROR(VLOOKUP(C1465,'Cadastro de insumo'!E:K,7,0),"")</f>
        <v/>
      </c>
      <c r="G1465" s="113"/>
      <c r="H1465" s="113"/>
      <c r="I1465" s="122">
        <f t="shared" si="72"/>
        <v>0</v>
      </c>
      <c r="J1465" s="125">
        <f>IF(C1465="",0,IF(E1465="Pacote",VLOOKUP(C1465,'Cadastro de insumo'!E:K,7,0)*G1465,IF(OR(E1465="kg",E1465="L"),F1465/1000*G1465,F1465*G1465)))</f>
        <v>0</v>
      </c>
    </row>
    <row r="1466" spans="2:18" outlineLevel="1" x14ac:dyDescent="0.25">
      <c r="B1466" s="122" t="str">
        <f>IF(C1466="","",F1458)</f>
        <v/>
      </c>
      <c r="C1466" s="123"/>
      <c r="D1466" s="122" t="str">
        <f>IF(C1466="","",IFERROR(INDEX('Cadastro de insumo'!A:K,MATCH('Ficha técnica - Prod processado'!C1466,'Cadastro de insumo'!E:E,0),2),""))</f>
        <v/>
      </c>
      <c r="E1466" s="122" t="str">
        <f>IFERROR(INDEX('Cadastro de insumo'!$A$203:$K$1048576,MATCH('Ficha técnica - Prod processado'!C1466,'Cadastro de insumo'!$E$203:$E$1048576,0),9),"")</f>
        <v/>
      </c>
      <c r="F1466" s="124" t="str">
        <f>IFERROR(VLOOKUP(C1466,'Cadastro de insumo'!E:K,7,0),"")</f>
        <v/>
      </c>
      <c r="G1466" s="113"/>
      <c r="H1466" s="113"/>
      <c r="I1466" s="122">
        <f t="shared" si="72"/>
        <v>0</v>
      </c>
      <c r="J1466" s="125">
        <f>IF(C1466="",0,IF(E1466="Pacote",VLOOKUP(C1466,'Cadastro de insumo'!E:K,7,0)*G1466,IF(OR(E1466="kg",E1466="L"),F1466/1000*G1466,F1466*G1466)))</f>
        <v>0</v>
      </c>
    </row>
    <row r="1467" spans="2:18" outlineLevel="1" x14ac:dyDescent="0.25">
      <c r="B1467" s="122" t="str">
        <f>IF(C1467="","",F1458)</f>
        <v/>
      </c>
      <c r="C1467" s="123"/>
      <c r="D1467" s="122" t="str">
        <f>IF(C1467="","",IFERROR(INDEX('Cadastro de insumo'!A:K,MATCH('Ficha técnica - Prod processado'!C1467,'Cadastro de insumo'!E:E,0),2),""))</f>
        <v/>
      </c>
      <c r="E1467" s="122" t="str">
        <f>IFERROR(INDEX('Cadastro de insumo'!$A$203:$K$1048576,MATCH('Ficha técnica - Prod processado'!C1467,'Cadastro de insumo'!$E$203:$E$1048576,0),9),"")</f>
        <v/>
      </c>
      <c r="F1467" s="124" t="str">
        <f>IFERROR(VLOOKUP(C1467,'Cadastro de insumo'!E:K,7,0),"")</f>
        <v/>
      </c>
      <c r="G1467" s="113"/>
      <c r="H1467" s="113"/>
      <c r="I1467" s="122">
        <f t="shared" si="72"/>
        <v>0</v>
      </c>
      <c r="J1467" s="125">
        <f>IF(C1467="",0,IF(E1467="Pacote",VLOOKUP(C1467,'Cadastro de insumo'!E:K,7,0)*G1467,IF(OR(E1467="kg",E1467="L"),F1467/1000*G1467,F1467*G1467)))</f>
        <v>0</v>
      </c>
    </row>
    <row r="1468" spans="2:18" outlineLevel="1" x14ac:dyDescent="0.25">
      <c r="B1468" s="122" t="str">
        <f>IF(C1468="","",F1458)</f>
        <v/>
      </c>
      <c r="C1468" s="123"/>
      <c r="D1468" s="122" t="str">
        <f>IF(C1468="","",IFERROR(INDEX('Cadastro de insumo'!A:K,MATCH('Ficha técnica - Prod processado'!C1468,'Cadastro de insumo'!E:E,0),2),""))</f>
        <v/>
      </c>
      <c r="E1468" s="122" t="str">
        <f>IFERROR(INDEX('Cadastro de insumo'!$A$203:$K$1048576,MATCH('Ficha técnica - Prod processado'!C1468,'Cadastro de insumo'!$E$203:$E$1048576,0),9),"")</f>
        <v/>
      </c>
      <c r="F1468" s="124" t="str">
        <f>IFERROR(VLOOKUP(C1468,'Cadastro de insumo'!E:K,7,0),"")</f>
        <v/>
      </c>
      <c r="G1468" s="113"/>
      <c r="H1468" s="113"/>
      <c r="I1468" s="122">
        <f t="shared" si="72"/>
        <v>0</v>
      </c>
      <c r="J1468" s="125">
        <f>IF(C1468="",0,IF(E1468="Pacote",VLOOKUP(C1468,'Cadastro de insumo'!E:K,7,0)*G1468,IF(OR(E1468="kg",E1468="L"),F1468/1000*G1468,F1468*G1468)))</f>
        <v>0</v>
      </c>
    </row>
    <row r="1469" spans="2:18" outlineLevel="1" x14ac:dyDescent="0.25">
      <c r="B1469" s="122" t="str">
        <f>IF(C1469="","",F1458)</f>
        <v/>
      </c>
      <c r="C1469" s="123"/>
      <c r="D1469" s="122" t="str">
        <f>IF(C1469="","",IFERROR(INDEX('Cadastro de insumo'!A:K,MATCH('Ficha técnica - Prod processado'!C1469,'Cadastro de insumo'!E:E,0),2),""))</f>
        <v/>
      </c>
      <c r="E1469" s="122" t="str">
        <f>IFERROR(INDEX('Cadastro de insumo'!$A$203:$K$1048576,MATCH('Ficha técnica - Prod processado'!C1469,'Cadastro de insumo'!$E$203:$E$1048576,0),9),"")</f>
        <v/>
      </c>
      <c r="F1469" s="124" t="str">
        <f>IFERROR(VLOOKUP(C1469,'Cadastro de insumo'!E:K,7,0),"")</f>
        <v/>
      </c>
      <c r="G1469" s="113"/>
      <c r="H1469" s="113"/>
      <c r="I1469" s="122">
        <f t="shared" si="72"/>
        <v>0</v>
      </c>
      <c r="J1469" s="125">
        <f>IF(C1469="",0,IF(E1469="Pacote",VLOOKUP(C1469,'Cadastro de insumo'!E:K,7,0)*G1469,IF(OR(E1469="kg",E1469="L"),F1469/1000*G1469,F1469*G1469)))</f>
        <v>0</v>
      </c>
    </row>
    <row r="1470" spans="2:18" outlineLevel="1" x14ac:dyDescent="0.25">
      <c r="B1470" s="122" t="str">
        <f>IF(C1470="","",F1458)</f>
        <v/>
      </c>
      <c r="C1470" s="123"/>
      <c r="D1470" s="122" t="str">
        <f>IF(C1470="","",IFERROR(INDEX('Cadastro de insumo'!A:K,MATCH('Ficha técnica - Prod processado'!C1470,'Cadastro de insumo'!E:E,0),2),""))</f>
        <v/>
      </c>
      <c r="E1470" s="122" t="str">
        <f>IFERROR(INDEX('Cadastro de insumo'!$A$203:$K$1048576,MATCH('Ficha técnica - Prod processado'!C1470,'Cadastro de insumo'!$E$203:$E$1048576,0),9),"")</f>
        <v/>
      </c>
      <c r="F1470" s="124" t="str">
        <f>IFERROR(VLOOKUP(C1470,'Cadastro de insumo'!E:K,7,0),"")</f>
        <v/>
      </c>
      <c r="G1470" s="113"/>
      <c r="H1470" s="113"/>
      <c r="I1470" s="122">
        <f t="shared" si="72"/>
        <v>0</v>
      </c>
      <c r="J1470" s="125">
        <f>IF(C1470="",0,IF(E1470="Pacote",VLOOKUP(C1470,'Cadastro de insumo'!E:K,7,0)*G1470,IF(OR(E1470="kg",E1470="L"),F1470/1000*G1470,F1470*G1470)))</f>
        <v>0</v>
      </c>
    </row>
    <row r="1471" spans="2:18" outlineLevel="1" x14ac:dyDescent="0.25">
      <c r="B1471" s="122" t="str">
        <f>IF(C1471="","",F1458)</f>
        <v/>
      </c>
      <c r="C1471" s="123"/>
      <c r="D1471" s="122" t="str">
        <f>IF(C1471="","",IFERROR(INDEX('Cadastro de insumo'!A:K,MATCH('Ficha técnica - Prod processado'!C1471,'Cadastro de insumo'!E:E,0),2),""))</f>
        <v/>
      </c>
      <c r="E1471" s="122" t="str">
        <f>IFERROR(INDEX('Cadastro de insumo'!$A$203:$K$1048576,MATCH('Ficha técnica - Prod processado'!C1471,'Cadastro de insumo'!$E$203:$E$1048576,0),9),"")</f>
        <v/>
      </c>
      <c r="F1471" s="124" t="str">
        <f>IFERROR(VLOOKUP(C1471,'Cadastro de insumo'!E:K,7,0),"")</f>
        <v/>
      </c>
      <c r="G1471" s="113"/>
      <c r="H1471" s="113"/>
      <c r="I1471" s="122">
        <f t="shared" si="72"/>
        <v>0</v>
      </c>
      <c r="J1471" s="125">
        <f>IF(C1471="",0,IF(E1471="Pacote",VLOOKUP(C1471,'Cadastro de insumo'!E:K,7,0)*G1471,IF(OR(E1471="kg",E1471="L"),F1471/1000*G1471,F1471*G1471)))</f>
        <v>0</v>
      </c>
    </row>
    <row r="1472" spans="2:18" outlineLevel="1" x14ac:dyDescent="0.25">
      <c r="B1472" s="122" t="str">
        <f>IF(C1472="","",F1458)</f>
        <v/>
      </c>
      <c r="C1472" s="123"/>
      <c r="D1472" s="122" t="str">
        <f>IF(C1472="","",IFERROR(INDEX('Cadastro de insumo'!A:K,MATCH('Ficha técnica - Prod processado'!C1472,'Cadastro de insumo'!E:E,0),2),""))</f>
        <v/>
      </c>
      <c r="E1472" s="122" t="str">
        <f>IFERROR(INDEX('Cadastro de insumo'!$A$203:$K$1048576,MATCH('Ficha técnica - Prod processado'!C1472,'Cadastro de insumo'!$E$203:$E$1048576,0),9),"")</f>
        <v/>
      </c>
      <c r="F1472" s="124" t="str">
        <f>IFERROR(VLOOKUP(C1472,'Cadastro de insumo'!E:K,7,0),"")</f>
        <v/>
      </c>
      <c r="G1472" s="113"/>
      <c r="H1472" s="113"/>
      <c r="I1472" s="122">
        <f t="shared" si="72"/>
        <v>0</v>
      </c>
      <c r="J1472" s="125">
        <f>IF(C1472="",0,IF(E1472="Pacote",VLOOKUP(C1472,'Cadastro de insumo'!E:K,7,0)*G1472,IF(OR(E1472="kg",E1472="L"),F1472/1000*G1472,F1472*G1472)))</f>
        <v>0</v>
      </c>
    </row>
    <row r="1473" spans="1:18" outlineLevel="1" x14ac:dyDescent="0.25">
      <c r="B1473" s="122" t="str">
        <f>IF(C1473="","",F1458)</f>
        <v/>
      </c>
      <c r="C1473" s="123"/>
      <c r="D1473" s="122" t="str">
        <f>IF(C1473="","",IFERROR(INDEX('Cadastro de insumo'!A:K,MATCH('Ficha técnica - Prod processado'!C1473,'Cadastro de insumo'!E:E,0),2),""))</f>
        <v/>
      </c>
      <c r="E1473" s="122" t="str">
        <f>IFERROR(INDEX('Cadastro de insumo'!$A$203:$K$1048576,MATCH('Ficha técnica - Prod processado'!C1473,'Cadastro de insumo'!$E$203:$E$1048576,0),9),"")</f>
        <v/>
      </c>
      <c r="F1473" s="124" t="str">
        <f>IFERROR(VLOOKUP(C1473,'Cadastro de insumo'!E:K,7,0),"")</f>
        <v/>
      </c>
      <c r="G1473" s="113"/>
      <c r="H1473" s="113"/>
      <c r="I1473" s="122">
        <f t="shared" si="72"/>
        <v>0</v>
      </c>
      <c r="J1473" s="125">
        <f>IF(C1473="",0,IF(E1473="Pacote",VLOOKUP(C1473,'Cadastro de insumo'!E:K,7,0)*G1473,IF(OR(E1473="kg",E1473="L"),F1473/1000*G1473,F1473*G1473)))</f>
        <v>0</v>
      </c>
    </row>
    <row r="1474" spans="1:18" outlineLevel="1" x14ac:dyDescent="0.25">
      <c r="B1474" s="122" t="str">
        <f>IF(C1474="","",F1458)</f>
        <v/>
      </c>
      <c r="C1474" s="123"/>
      <c r="D1474" s="122" t="str">
        <f>IF(C1474="","",IFERROR(INDEX('Cadastro de insumo'!A:K,MATCH('Ficha técnica - Prod processado'!C1474,'Cadastro de insumo'!E:E,0),2),""))</f>
        <v/>
      </c>
      <c r="E1474" s="122" t="str">
        <f>IFERROR(INDEX('Cadastro de insumo'!$A$203:$K$1048576,MATCH('Ficha técnica - Prod processado'!C1474,'Cadastro de insumo'!$E$203:$E$1048576,0),9),"")</f>
        <v/>
      </c>
      <c r="F1474" s="124" t="str">
        <f>IFERROR(VLOOKUP(C1474,'Cadastro de insumo'!E:K,7,0),"")</f>
        <v/>
      </c>
      <c r="G1474" s="113"/>
      <c r="H1474" s="113"/>
      <c r="I1474" s="122">
        <f t="shared" si="72"/>
        <v>0</v>
      </c>
      <c r="J1474" s="125">
        <f>IF(C1474="",0,IF(E1474="Pacote",VLOOKUP(C1474,'Cadastro de insumo'!E:K,7,0)*G1474,IF(OR(E1474="kg",E1474="L"),F1474/1000*G1474,F1474*G1474)))</f>
        <v>0</v>
      </c>
    </row>
    <row r="1475" spans="1:18" outlineLevel="1" x14ac:dyDescent="0.25">
      <c r="B1475" s="122" t="str">
        <f>IF(C1475="","",F1458)</f>
        <v/>
      </c>
      <c r="C1475" s="123"/>
      <c r="D1475" s="122" t="str">
        <f>IF(C1475="","",IFERROR(INDEX('Cadastro de insumo'!A:K,MATCH('Ficha técnica - Prod processado'!C1475,'Cadastro de insumo'!E:E,0),2),""))</f>
        <v/>
      </c>
      <c r="E1475" s="122" t="str">
        <f>IFERROR(INDEX('Cadastro de insumo'!$A$203:$K$1048576,MATCH('Ficha técnica - Prod processado'!C1475,'Cadastro de insumo'!$E$203:$E$1048576,0),9),"")</f>
        <v/>
      </c>
      <c r="F1475" s="124" t="str">
        <f>IFERROR(VLOOKUP(C1475,'Cadastro de insumo'!E:K,7,0),"")</f>
        <v/>
      </c>
      <c r="G1475" s="113"/>
      <c r="H1475" s="113"/>
      <c r="I1475" s="122">
        <f>IF(OR(G1475="",H1475=""),0,G1475/H1475)</f>
        <v>0</v>
      </c>
      <c r="J1475" s="125">
        <f>IF(C1475="",0,IF(E1475="Pacote",VLOOKUP(C1475,'Cadastro de insumo'!E:K,7,0)*G1475,IF(OR(E1475="kg",E1475="L"),F1475/1000*G1475,F1475*G1475)))</f>
        <v>0</v>
      </c>
    </row>
    <row r="1476" spans="1:18" x14ac:dyDescent="0.25">
      <c r="A1476" s="33" t="str">
        <f>"Detalhes: "&amp;F1458</f>
        <v xml:space="preserve">Detalhes: </v>
      </c>
      <c r="C1476" s="126"/>
    </row>
    <row r="1478" spans="1:18" ht="31.5" x14ac:dyDescent="0.25">
      <c r="E1478" s="30" t="s">
        <v>21</v>
      </c>
      <c r="F1478" s="76" t="s">
        <v>0</v>
      </c>
      <c r="G1478" s="76" t="s">
        <v>19</v>
      </c>
      <c r="H1478" s="77" t="s">
        <v>20</v>
      </c>
      <c r="I1478" s="31" t="s">
        <v>22</v>
      </c>
      <c r="J1478" s="31" t="s">
        <v>61</v>
      </c>
      <c r="M1478" s="126"/>
    </row>
    <row r="1479" spans="1:18" x14ac:dyDescent="0.25">
      <c r="E1479" s="112">
        <f>E1458+1</f>
        <v>71</v>
      </c>
      <c r="F1479" s="113"/>
      <c r="G1479" s="113"/>
      <c r="H1479" s="114"/>
      <c r="I1479" s="115">
        <f>SUM(J1482:J1496)</f>
        <v>0</v>
      </c>
      <c r="J1479" s="116" t="str">
        <f>IF(H1479="","",I1479/H1479)</f>
        <v/>
      </c>
      <c r="M1479" s="126"/>
      <c r="R1479" s="141"/>
    </row>
    <row r="1480" spans="1:18" x14ac:dyDescent="0.25">
      <c r="B1480" s="117"/>
      <c r="C1480" s="118"/>
      <c r="D1480" s="110"/>
      <c r="F1480" s="118"/>
      <c r="G1480" s="118"/>
      <c r="H1480" s="119"/>
      <c r="I1480" s="120"/>
      <c r="J1480" s="121"/>
      <c r="M1480" s="126"/>
      <c r="R1480" s="141"/>
    </row>
    <row r="1481" spans="1:18" ht="47.25" outlineLevel="1" x14ac:dyDescent="0.25">
      <c r="B1481" s="31" t="s">
        <v>0</v>
      </c>
      <c r="C1481" s="76" t="s">
        <v>13</v>
      </c>
      <c r="D1481" s="31" t="s">
        <v>60</v>
      </c>
      <c r="E1481" s="31" t="s">
        <v>14</v>
      </c>
      <c r="F1481" s="77" t="s">
        <v>17</v>
      </c>
      <c r="G1481" s="77" t="s">
        <v>56</v>
      </c>
      <c r="H1481" s="77" t="s">
        <v>38</v>
      </c>
      <c r="I1481" s="31" t="s">
        <v>16</v>
      </c>
      <c r="J1481" s="30" t="s">
        <v>15</v>
      </c>
      <c r="M1481" s="142"/>
    </row>
    <row r="1482" spans="1:18" outlineLevel="1" x14ac:dyDescent="0.25">
      <c r="B1482" s="122" t="str">
        <f>IF(C1482="","",F1479)</f>
        <v/>
      </c>
      <c r="C1482" s="123"/>
      <c r="D1482" s="122" t="str">
        <f>IF(C1482="","",IFERROR(INDEX('Cadastro de insumo'!A:K,MATCH('Ficha técnica - Prod processado'!C1482,'Cadastro de insumo'!E:E,0),2),""))</f>
        <v/>
      </c>
      <c r="E1482" s="122" t="str">
        <f>IFERROR(INDEX('Cadastro de insumo'!$A$203:$K$1048576,MATCH('Ficha técnica - Prod processado'!C1482,'Cadastro de insumo'!$E$203:$E$1048576,0),9),"")</f>
        <v/>
      </c>
      <c r="F1482" s="124" t="str">
        <f>IFERROR(VLOOKUP(C1482,'Cadastro de insumo'!E:K,7,0),"")</f>
        <v/>
      </c>
      <c r="G1482" s="113"/>
      <c r="H1482" s="113"/>
      <c r="I1482" s="122">
        <f t="shared" ref="I1482:I1495" si="73">IF(OR(G1482="",H1482=""),0,G1482/H1482)</f>
        <v>0</v>
      </c>
      <c r="J1482" s="125">
        <f>IF(C1482="",0,IF(E1482="Pacote",VLOOKUP(C1482,'Cadastro de insumo'!E:K,7,0)*G1482,IF(OR(E1482="kg",E1482="L"),F1482/1000*G1482,F1482*G1482)))</f>
        <v>0</v>
      </c>
    </row>
    <row r="1483" spans="1:18" outlineLevel="1" x14ac:dyDescent="0.25">
      <c r="B1483" s="122" t="str">
        <f>IF(C1483="","",F1479)</f>
        <v/>
      </c>
      <c r="C1483" s="123"/>
      <c r="D1483" s="122" t="str">
        <f>IF(C1483="","",IFERROR(INDEX('Cadastro de insumo'!A:K,MATCH('Ficha técnica - Prod processado'!C1483,'Cadastro de insumo'!E:E,0),2),""))</f>
        <v/>
      </c>
      <c r="E1483" s="122" t="str">
        <f>IFERROR(INDEX('Cadastro de insumo'!$A$203:$K$1048576,MATCH('Ficha técnica - Prod processado'!C1483,'Cadastro de insumo'!$E$203:$E$1048576,0),9),"")</f>
        <v/>
      </c>
      <c r="F1483" s="124" t="str">
        <f>IFERROR(VLOOKUP(C1483,'Cadastro de insumo'!E:K,7,0),"")</f>
        <v/>
      </c>
      <c r="G1483" s="113"/>
      <c r="H1483" s="113"/>
      <c r="I1483" s="122">
        <f t="shared" si="73"/>
        <v>0</v>
      </c>
      <c r="J1483" s="125">
        <f>IF(C1483="",0,IF(E1483="Pacote",VLOOKUP(C1483,'Cadastro de insumo'!E:K,7,0)*G1483,IF(OR(E1483="kg",E1483="L"),F1483/1000*G1483,F1483*G1483)))</f>
        <v>0</v>
      </c>
    </row>
    <row r="1484" spans="1:18" outlineLevel="1" x14ac:dyDescent="0.25">
      <c r="B1484" s="122" t="str">
        <f>IF(C1484="","",F1479)</f>
        <v/>
      </c>
      <c r="C1484" s="123"/>
      <c r="D1484" s="122" t="str">
        <f>IF(C1484="","",IFERROR(INDEX('Cadastro de insumo'!A:K,MATCH('Ficha técnica - Prod processado'!C1484,'Cadastro de insumo'!E:E,0),2),""))</f>
        <v/>
      </c>
      <c r="E1484" s="122" t="str">
        <f>IFERROR(INDEX('Cadastro de insumo'!$A$203:$K$1048576,MATCH('Ficha técnica - Prod processado'!C1484,'Cadastro de insumo'!$E$203:$E$1048576,0),9),"")</f>
        <v/>
      </c>
      <c r="F1484" s="124" t="str">
        <f>IFERROR(VLOOKUP(C1484,'Cadastro de insumo'!E:K,7,0),"")</f>
        <v/>
      </c>
      <c r="G1484" s="113"/>
      <c r="H1484" s="113"/>
      <c r="I1484" s="122">
        <f t="shared" si="73"/>
        <v>0</v>
      </c>
      <c r="J1484" s="125">
        <f>IF(C1484="",0,IF(E1484="Pacote",VLOOKUP(C1484,'Cadastro de insumo'!E:K,7,0)*G1484,IF(OR(E1484="kg",E1484="L"),F1484/1000*G1484,F1484*G1484)))</f>
        <v>0</v>
      </c>
    </row>
    <row r="1485" spans="1:18" outlineLevel="1" x14ac:dyDescent="0.25">
      <c r="B1485" s="122" t="str">
        <f>IF(C1485="","",F1479)</f>
        <v/>
      </c>
      <c r="C1485" s="123"/>
      <c r="D1485" s="122" t="str">
        <f>IF(C1485="","",IFERROR(INDEX('Cadastro de insumo'!A:K,MATCH('Ficha técnica - Prod processado'!C1485,'Cadastro de insumo'!E:E,0),2),""))</f>
        <v/>
      </c>
      <c r="E1485" s="122" t="str">
        <f>IFERROR(INDEX('Cadastro de insumo'!$A$203:$K$1048576,MATCH('Ficha técnica - Prod processado'!C1485,'Cadastro de insumo'!$E$203:$E$1048576,0),9),"")</f>
        <v/>
      </c>
      <c r="F1485" s="124" t="str">
        <f>IFERROR(VLOOKUP(C1485,'Cadastro de insumo'!E:K,7,0),"")</f>
        <v/>
      </c>
      <c r="G1485" s="113"/>
      <c r="H1485" s="113"/>
      <c r="I1485" s="122">
        <f t="shared" si="73"/>
        <v>0</v>
      </c>
      <c r="J1485" s="125">
        <f>IF(C1485="",0,IF(E1485="Pacote",VLOOKUP(C1485,'Cadastro de insumo'!E:K,7,0)*G1485,IF(OR(E1485="kg",E1485="L"),F1485/1000*G1485,F1485*G1485)))</f>
        <v>0</v>
      </c>
    </row>
    <row r="1486" spans="1:18" outlineLevel="1" x14ac:dyDescent="0.25">
      <c r="B1486" s="122" t="str">
        <f>IF(C1486="","",F1479)</f>
        <v/>
      </c>
      <c r="C1486" s="123"/>
      <c r="D1486" s="122" t="str">
        <f>IF(C1486="","",IFERROR(INDEX('Cadastro de insumo'!A:K,MATCH('Ficha técnica - Prod processado'!C1486,'Cadastro de insumo'!E:E,0),2),""))</f>
        <v/>
      </c>
      <c r="E1486" s="122" t="str">
        <f>IFERROR(INDEX('Cadastro de insumo'!$A$203:$K$1048576,MATCH('Ficha técnica - Prod processado'!C1486,'Cadastro de insumo'!$E$203:$E$1048576,0),9),"")</f>
        <v/>
      </c>
      <c r="F1486" s="124" t="str">
        <f>IFERROR(VLOOKUP(C1486,'Cadastro de insumo'!E:K,7,0),"")</f>
        <v/>
      </c>
      <c r="G1486" s="113"/>
      <c r="H1486" s="113"/>
      <c r="I1486" s="122">
        <f t="shared" si="73"/>
        <v>0</v>
      </c>
      <c r="J1486" s="125">
        <f>IF(C1486="",0,IF(E1486="Pacote",VLOOKUP(C1486,'Cadastro de insumo'!E:K,7,0)*G1486,IF(OR(E1486="kg",E1486="L"),F1486/1000*G1486,F1486*G1486)))</f>
        <v>0</v>
      </c>
    </row>
    <row r="1487" spans="1:18" outlineLevel="1" x14ac:dyDescent="0.25">
      <c r="B1487" s="122" t="str">
        <f>IF(C1487="","",F1479)</f>
        <v/>
      </c>
      <c r="C1487" s="123"/>
      <c r="D1487" s="122" t="str">
        <f>IF(C1487="","",IFERROR(INDEX('Cadastro de insumo'!A:K,MATCH('Ficha técnica - Prod processado'!C1487,'Cadastro de insumo'!E:E,0),2),""))</f>
        <v/>
      </c>
      <c r="E1487" s="122" t="str">
        <f>IFERROR(INDEX('Cadastro de insumo'!$A$203:$K$1048576,MATCH('Ficha técnica - Prod processado'!C1487,'Cadastro de insumo'!$E$203:$E$1048576,0),9),"")</f>
        <v/>
      </c>
      <c r="F1487" s="124" t="str">
        <f>IFERROR(VLOOKUP(C1487,'Cadastro de insumo'!E:K,7,0),"")</f>
        <v/>
      </c>
      <c r="G1487" s="113"/>
      <c r="H1487" s="113"/>
      <c r="I1487" s="122">
        <f t="shared" si="73"/>
        <v>0</v>
      </c>
      <c r="J1487" s="125">
        <f>IF(C1487="",0,IF(E1487="Pacote",VLOOKUP(C1487,'Cadastro de insumo'!E:K,7,0)*G1487,IF(OR(E1487="kg",E1487="L"),F1487/1000*G1487,F1487*G1487)))</f>
        <v>0</v>
      </c>
    </row>
    <row r="1488" spans="1:18" outlineLevel="1" x14ac:dyDescent="0.25">
      <c r="B1488" s="122" t="str">
        <f>IF(C1488="","",F1479)</f>
        <v/>
      </c>
      <c r="C1488" s="123"/>
      <c r="D1488" s="122" t="str">
        <f>IF(C1488="","",IFERROR(INDEX('Cadastro de insumo'!A:K,MATCH('Ficha técnica - Prod processado'!C1488,'Cadastro de insumo'!E:E,0),2),""))</f>
        <v/>
      </c>
      <c r="E1488" s="122" t="str">
        <f>IFERROR(INDEX('Cadastro de insumo'!$A$203:$K$1048576,MATCH('Ficha técnica - Prod processado'!C1488,'Cadastro de insumo'!$E$203:$E$1048576,0),9),"")</f>
        <v/>
      </c>
      <c r="F1488" s="124" t="str">
        <f>IFERROR(VLOOKUP(C1488,'Cadastro de insumo'!E:K,7,0),"")</f>
        <v/>
      </c>
      <c r="G1488" s="113"/>
      <c r="H1488" s="113"/>
      <c r="I1488" s="122">
        <f t="shared" si="73"/>
        <v>0</v>
      </c>
      <c r="J1488" s="125">
        <f>IF(C1488="",0,IF(E1488="Pacote",VLOOKUP(C1488,'Cadastro de insumo'!E:K,7,0)*G1488,IF(OR(E1488="kg",E1488="L"),F1488/1000*G1488,F1488*G1488)))</f>
        <v>0</v>
      </c>
    </row>
    <row r="1489" spans="1:18" outlineLevel="1" x14ac:dyDescent="0.25">
      <c r="B1489" s="122" t="str">
        <f>IF(C1489="","",F1479)</f>
        <v/>
      </c>
      <c r="C1489" s="123"/>
      <c r="D1489" s="122" t="str">
        <f>IF(C1489="","",IFERROR(INDEX('Cadastro de insumo'!A:K,MATCH('Ficha técnica - Prod processado'!C1489,'Cadastro de insumo'!E:E,0),2),""))</f>
        <v/>
      </c>
      <c r="E1489" s="122" t="str">
        <f>IFERROR(INDEX('Cadastro de insumo'!$A$203:$K$1048576,MATCH('Ficha técnica - Prod processado'!C1489,'Cadastro de insumo'!$E$203:$E$1048576,0),9),"")</f>
        <v/>
      </c>
      <c r="F1489" s="124" t="str">
        <f>IFERROR(VLOOKUP(C1489,'Cadastro de insumo'!E:K,7,0),"")</f>
        <v/>
      </c>
      <c r="G1489" s="113"/>
      <c r="H1489" s="113"/>
      <c r="I1489" s="122">
        <f t="shared" si="73"/>
        <v>0</v>
      </c>
      <c r="J1489" s="125">
        <f>IF(C1489="",0,IF(E1489="Pacote",VLOOKUP(C1489,'Cadastro de insumo'!E:K,7,0)*G1489,IF(OR(E1489="kg",E1489="L"),F1489/1000*G1489,F1489*G1489)))</f>
        <v>0</v>
      </c>
    </row>
    <row r="1490" spans="1:18" outlineLevel="1" x14ac:dyDescent="0.25">
      <c r="B1490" s="122" t="str">
        <f>IF(C1490="","",F1479)</f>
        <v/>
      </c>
      <c r="C1490" s="123"/>
      <c r="D1490" s="122" t="str">
        <f>IF(C1490="","",IFERROR(INDEX('Cadastro de insumo'!A:K,MATCH('Ficha técnica - Prod processado'!C1490,'Cadastro de insumo'!E:E,0),2),""))</f>
        <v/>
      </c>
      <c r="E1490" s="122" t="str">
        <f>IFERROR(INDEX('Cadastro de insumo'!$A$203:$K$1048576,MATCH('Ficha técnica - Prod processado'!C1490,'Cadastro de insumo'!$E$203:$E$1048576,0),9),"")</f>
        <v/>
      </c>
      <c r="F1490" s="124" t="str">
        <f>IFERROR(VLOOKUP(C1490,'Cadastro de insumo'!E:K,7,0),"")</f>
        <v/>
      </c>
      <c r="G1490" s="113"/>
      <c r="H1490" s="113"/>
      <c r="I1490" s="122">
        <f t="shared" si="73"/>
        <v>0</v>
      </c>
      <c r="J1490" s="125">
        <f>IF(C1490="",0,IF(E1490="Pacote",VLOOKUP(C1490,'Cadastro de insumo'!E:K,7,0)*G1490,IF(OR(E1490="kg",E1490="L"),F1490/1000*G1490,F1490*G1490)))</f>
        <v>0</v>
      </c>
    </row>
    <row r="1491" spans="1:18" outlineLevel="1" x14ac:dyDescent="0.25">
      <c r="B1491" s="122" t="str">
        <f>IF(C1491="","",F1479)</f>
        <v/>
      </c>
      <c r="C1491" s="123"/>
      <c r="D1491" s="122" t="str">
        <f>IF(C1491="","",IFERROR(INDEX('Cadastro de insumo'!A:K,MATCH('Ficha técnica - Prod processado'!C1491,'Cadastro de insumo'!E:E,0),2),""))</f>
        <v/>
      </c>
      <c r="E1491" s="122" t="str">
        <f>IFERROR(INDEX('Cadastro de insumo'!$A$203:$K$1048576,MATCH('Ficha técnica - Prod processado'!C1491,'Cadastro de insumo'!$E$203:$E$1048576,0),9),"")</f>
        <v/>
      </c>
      <c r="F1491" s="124" t="str">
        <f>IFERROR(VLOOKUP(C1491,'Cadastro de insumo'!E:K,7,0),"")</f>
        <v/>
      </c>
      <c r="G1491" s="113"/>
      <c r="H1491" s="113"/>
      <c r="I1491" s="122">
        <f t="shared" si="73"/>
        <v>0</v>
      </c>
      <c r="J1491" s="125">
        <f>IF(C1491="",0,IF(E1491="Pacote",VLOOKUP(C1491,'Cadastro de insumo'!E:K,7,0)*G1491,IF(OR(E1491="kg",E1491="L"),F1491/1000*G1491,F1491*G1491)))</f>
        <v>0</v>
      </c>
    </row>
    <row r="1492" spans="1:18" outlineLevel="1" x14ac:dyDescent="0.25">
      <c r="B1492" s="122" t="str">
        <f>IF(C1492="","",F1479)</f>
        <v/>
      </c>
      <c r="C1492" s="123"/>
      <c r="D1492" s="122" t="str">
        <f>IF(C1492="","",IFERROR(INDEX('Cadastro de insumo'!A:K,MATCH('Ficha técnica - Prod processado'!C1492,'Cadastro de insumo'!E:E,0),2),""))</f>
        <v/>
      </c>
      <c r="E1492" s="122" t="str">
        <f>IFERROR(INDEX('Cadastro de insumo'!$A$203:$K$1048576,MATCH('Ficha técnica - Prod processado'!C1492,'Cadastro de insumo'!$E$203:$E$1048576,0),9),"")</f>
        <v/>
      </c>
      <c r="F1492" s="124" t="str">
        <f>IFERROR(VLOOKUP(C1492,'Cadastro de insumo'!E:K,7,0),"")</f>
        <v/>
      </c>
      <c r="G1492" s="113"/>
      <c r="H1492" s="113"/>
      <c r="I1492" s="122">
        <f t="shared" si="73"/>
        <v>0</v>
      </c>
      <c r="J1492" s="125">
        <f>IF(C1492="",0,IF(E1492="Pacote",VLOOKUP(C1492,'Cadastro de insumo'!E:K,7,0)*G1492,IF(OR(E1492="kg",E1492="L"),F1492/1000*G1492,F1492*G1492)))</f>
        <v>0</v>
      </c>
    </row>
    <row r="1493" spans="1:18" outlineLevel="1" x14ac:dyDescent="0.25">
      <c r="B1493" s="122" t="str">
        <f>IF(C1493="","",F1479)</f>
        <v/>
      </c>
      <c r="C1493" s="123"/>
      <c r="D1493" s="122" t="str">
        <f>IF(C1493="","",IFERROR(INDEX('Cadastro de insumo'!A:K,MATCH('Ficha técnica - Prod processado'!C1493,'Cadastro de insumo'!E:E,0),2),""))</f>
        <v/>
      </c>
      <c r="E1493" s="122" t="str">
        <f>IFERROR(INDEX('Cadastro de insumo'!$A$203:$K$1048576,MATCH('Ficha técnica - Prod processado'!C1493,'Cadastro de insumo'!$E$203:$E$1048576,0),9),"")</f>
        <v/>
      </c>
      <c r="F1493" s="124" t="str">
        <f>IFERROR(VLOOKUP(C1493,'Cadastro de insumo'!E:K,7,0),"")</f>
        <v/>
      </c>
      <c r="G1493" s="113"/>
      <c r="H1493" s="113"/>
      <c r="I1493" s="122">
        <f t="shared" si="73"/>
        <v>0</v>
      </c>
      <c r="J1493" s="125">
        <f>IF(C1493="",0,IF(E1493="Pacote",VLOOKUP(C1493,'Cadastro de insumo'!E:K,7,0)*G1493,IF(OR(E1493="kg",E1493="L"),F1493/1000*G1493,F1493*G1493)))</f>
        <v>0</v>
      </c>
    </row>
    <row r="1494" spans="1:18" outlineLevel="1" x14ac:dyDescent="0.25">
      <c r="B1494" s="122" t="str">
        <f>IF(C1494="","",F1479)</f>
        <v/>
      </c>
      <c r="C1494" s="123"/>
      <c r="D1494" s="122" t="str">
        <f>IF(C1494="","",IFERROR(INDEX('Cadastro de insumo'!A:K,MATCH('Ficha técnica - Prod processado'!C1494,'Cadastro de insumo'!E:E,0),2),""))</f>
        <v/>
      </c>
      <c r="E1494" s="122" t="str">
        <f>IFERROR(INDEX('Cadastro de insumo'!$A$203:$K$1048576,MATCH('Ficha técnica - Prod processado'!C1494,'Cadastro de insumo'!$E$203:$E$1048576,0),9),"")</f>
        <v/>
      </c>
      <c r="F1494" s="124" t="str">
        <f>IFERROR(VLOOKUP(C1494,'Cadastro de insumo'!E:K,7,0),"")</f>
        <v/>
      </c>
      <c r="G1494" s="113"/>
      <c r="H1494" s="113"/>
      <c r="I1494" s="122">
        <f t="shared" si="73"/>
        <v>0</v>
      </c>
      <c r="J1494" s="125">
        <f>IF(C1494="",0,IF(E1494="Pacote",VLOOKUP(C1494,'Cadastro de insumo'!E:K,7,0)*G1494,IF(OR(E1494="kg",E1494="L"),F1494/1000*G1494,F1494*G1494)))</f>
        <v>0</v>
      </c>
    </row>
    <row r="1495" spans="1:18" outlineLevel="1" x14ac:dyDescent="0.25">
      <c r="B1495" s="122" t="str">
        <f>IF(C1495="","",F1479)</f>
        <v/>
      </c>
      <c r="C1495" s="123"/>
      <c r="D1495" s="122" t="str">
        <f>IF(C1495="","",IFERROR(INDEX('Cadastro de insumo'!A:K,MATCH('Ficha técnica - Prod processado'!C1495,'Cadastro de insumo'!E:E,0),2),""))</f>
        <v/>
      </c>
      <c r="E1495" s="122" t="str">
        <f>IFERROR(INDEX('Cadastro de insumo'!$A$203:$K$1048576,MATCH('Ficha técnica - Prod processado'!C1495,'Cadastro de insumo'!$E$203:$E$1048576,0),9),"")</f>
        <v/>
      </c>
      <c r="F1495" s="124" t="str">
        <f>IFERROR(VLOOKUP(C1495,'Cadastro de insumo'!E:K,7,0),"")</f>
        <v/>
      </c>
      <c r="G1495" s="113"/>
      <c r="H1495" s="113"/>
      <c r="I1495" s="122">
        <f t="shared" si="73"/>
        <v>0</v>
      </c>
      <c r="J1495" s="125">
        <f>IF(C1495="",0,IF(E1495="Pacote",VLOOKUP(C1495,'Cadastro de insumo'!E:K,7,0)*G1495,IF(OR(E1495="kg",E1495="L"),F1495/1000*G1495,F1495*G1495)))</f>
        <v>0</v>
      </c>
    </row>
    <row r="1496" spans="1:18" outlineLevel="1" x14ac:dyDescent="0.25">
      <c r="B1496" s="122" t="str">
        <f>IF(C1496="","",F1479)</f>
        <v/>
      </c>
      <c r="C1496" s="123"/>
      <c r="D1496" s="122" t="str">
        <f>IF(C1496="","",IFERROR(INDEX('Cadastro de insumo'!A:K,MATCH('Ficha técnica - Prod processado'!C1496,'Cadastro de insumo'!E:E,0),2),""))</f>
        <v/>
      </c>
      <c r="E1496" s="122" t="str">
        <f>IFERROR(INDEX('Cadastro de insumo'!$A$203:$K$1048576,MATCH('Ficha técnica - Prod processado'!C1496,'Cadastro de insumo'!$E$203:$E$1048576,0),9),"")</f>
        <v/>
      </c>
      <c r="F1496" s="124" t="str">
        <f>IFERROR(VLOOKUP(C1496,'Cadastro de insumo'!E:K,7,0),"")</f>
        <v/>
      </c>
      <c r="G1496" s="113"/>
      <c r="H1496" s="113"/>
      <c r="I1496" s="122">
        <f>IF(OR(G1496="",H1496=""),0,G1496/H1496)</f>
        <v>0</v>
      </c>
      <c r="J1496" s="125">
        <f>IF(C1496="",0,IF(E1496="Pacote",VLOOKUP(C1496,'Cadastro de insumo'!E:K,7,0)*G1496,IF(OR(E1496="kg",E1496="L"),F1496/1000*G1496,F1496*G1496)))</f>
        <v>0</v>
      </c>
    </row>
    <row r="1497" spans="1:18" x14ac:dyDescent="0.25">
      <c r="A1497" s="33" t="str">
        <f>"Detalhes: "&amp;F1479</f>
        <v xml:space="preserve">Detalhes: </v>
      </c>
      <c r="C1497" s="126"/>
    </row>
    <row r="1499" spans="1:18" ht="31.5" x14ac:dyDescent="0.25">
      <c r="E1499" s="30" t="s">
        <v>21</v>
      </c>
      <c r="F1499" s="76" t="s">
        <v>0</v>
      </c>
      <c r="G1499" s="76" t="s">
        <v>19</v>
      </c>
      <c r="H1499" s="77" t="s">
        <v>20</v>
      </c>
      <c r="I1499" s="31" t="s">
        <v>22</v>
      </c>
      <c r="J1499" s="31" t="s">
        <v>61</v>
      </c>
      <c r="M1499" s="126"/>
    </row>
    <row r="1500" spans="1:18" x14ac:dyDescent="0.25">
      <c r="E1500" s="112">
        <f>E1479+1</f>
        <v>72</v>
      </c>
      <c r="F1500" s="113"/>
      <c r="G1500" s="113"/>
      <c r="H1500" s="114"/>
      <c r="I1500" s="115">
        <f>SUM(J1503:J1517)</f>
        <v>0</v>
      </c>
      <c r="J1500" s="116" t="str">
        <f>IF(H1500="","",I1500/H1500)</f>
        <v/>
      </c>
      <c r="M1500" s="126"/>
      <c r="R1500" s="141"/>
    </row>
    <row r="1501" spans="1:18" x14ac:dyDescent="0.25">
      <c r="B1501" s="117"/>
      <c r="C1501" s="118"/>
      <c r="D1501" s="110"/>
      <c r="F1501" s="118"/>
      <c r="G1501" s="118"/>
      <c r="H1501" s="119"/>
      <c r="I1501" s="120"/>
      <c r="J1501" s="121"/>
      <c r="M1501" s="126"/>
      <c r="R1501" s="141"/>
    </row>
    <row r="1502" spans="1:18" ht="47.25" outlineLevel="1" x14ac:dyDescent="0.25">
      <c r="B1502" s="31" t="s">
        <v>0</v>
      </c>
      <c r="C1502" s="76" t="s">
        <v>13</v>
      </c>
      <c r="D1502" s="31" t="s">
        <v>60</v>
      </c>
      <c r="E1502" s="31" t="s">
        <v>14</v>
      </c>
      <c r="F1502" s="77" t="s">
        <v>17</v>
      </c>
      <c r="G1502" s="77" t="s">
        <v>56</v>
      </c>
      <c r="H1502" s="77" t="s">
        <v>38</v>
      </c>
      <c r="I1502" s="31" t="s">
        <v>16</v>
      </c>
      <c r="J1502" s="30" t="s">
        <v>15</v>
      </c>
      <c r="M1502" s="142"/>
    </row>
    <row r="1503" spans="1:18" outlineLevel="1" x14ac:dyDescent="0.25">
      <c r="B1503" s="122" t="str">
        <f>IF(C1503="","",F1500)</f>
        <v/>
      </c>
      <c r="C1503" s="123"/>
      <c r="D1503" s="122" t="str">
        <f>IF(C1503="","",IFERROR(INDEX('Cadastro de insumo'!A:K,MATCH('Ficha técnica - Prod processado'!C1503,'Cadastro de insumo'!E:E,0),2),""))</f>
        <v/>
      </c>
      <c r="E1503" s="122" t="str">
        <f>IFERROR(INDEX('Cadastro de insumo'!$A$203:$K$1048576,MATCH('Ficha técnica - Prod processado'!C1503,'Cadastro de insumo'!$E$203:$E$1048576,0),9),"")</f>
        <v/>
      </c>
      <c r="F1503" s="124" t="str">
        <f>IFERROR(VLOOKUP(C1503,'Cadastro de insumo'!E:K,7,0),"")</f>
        <v/>
      </c>
      <c r="G1503" s="113"/>
      <c r="H1503" s="113"/>
      <c r="I1503" s="122">
        <f t="shared" ref="I1503:I1516" si="74">IF(OR(G1503="",H1503=""),0,G1503/H1503)</f>
        <v>0</v>
      </c>
      <c r="J1503" s="125">
        <f>IF(C1503="",0,IF(E1503="Pacote",VLOOKUP(C1503,'Cadastro de insumo'!E:K,7,0)*G1503,IF(OR(E1503="kg",E1503="L"),F1503/1000*G1503,F1503*G1503)))</f>
        <v>0</v>
      </c>
    </row>
    <row r="1504" spans="1:18" outlineLevel="1" x14ac:dyDescent="0.25">
      <c r="B1504" s="122" t="str">
        <f>IF(C1504="","",F1500)</f>
        <v/>
      </c>
      <c r="C1504" s="123"/>
      <c r="D1504" s="122" t="str">
        <f>IF(C1504="","",IFERROR(INDEX('Cadastro de insumo'!A:K,MATCH('Ficha técnica - Prod processado'!C1504,'Cadastro de insumo'!E:E,0),2),""))</f>
        <v/>
      </c>
      <c r="E1504" s="122" t="str">
        <f>IFERROR(INDEX('Cadastro de insumo'!$A$203:$K$1048576,MATCH('Ficha técnica - Prod processado'!C1504,'Cadastro de insumo'!$E$203:$E$1048576,0),9),"")</f>
        <v/>
      </c>
      <c r="F1504" s="124" t="str">
        <f>IFERROR(VLOOKUP(C1504,'Cadastro de insumo'!E:K,7,0),"")</f>
        <v/>
      </c>
      <c r="G1504" s="113"/>
      <c r="H1504" s="113"/>
      <c r="I1504" s="122">
        <f t="shared" si="74"/>
        <v>0</v>
      </c>
      <c r="J1504" s="125">
        <f>IF(C1504="",0,IF(E1504="Pacote",VLOOKUP(C1504,'Cadastro de insumo'!E:K,7,0)*G1504,IF(OR(E1504="kg",E1504="L"),F1504/1000*G1504,F1504*G1504)))</f>
        <v>0</v>
      </c>
    </row>
    <row r="1505" spans="1:13" outlineLevel="1" x14ac:dyDescent="0.25">
      <c r="B1505" s="122" t="str">
        <f>IF(C1505="","",F1500)</f>
        <v/>
      </c>
      <c r="C1505" s="123"/>
      <c r="D1505" s="122" t="str">
        <f>IF(C1505="","",IFERROR(INDEX('Cadastro de insumo'!A:K,MATCH('Ficha técnica - Prod processado'!C1505,'Cadastro de insumo'!E:E,0),2),""))</f>
        <v/>
      </c>
      <c r="E1505" s="122" t="str">
        <f>IFERROR(INDEX('Cadastro de insumo'!$A$203:$K$1048576,MATCH('Ficha técnica - Prod processado'!C1505,'Cadastro de insumo'!$E$203:$E$1048576,0),9),"")</f>
        <v/>
      </c>
      <c r="F1505" s="124" t="str">
        <f>IFERROR(VLOOKUP(C1505,'Cadastro de insumo'!E:K,7,0),"")</f>
        <v/>
      </c>
      <c r="G1505" s="113"/>
      <c r="H1505" s="113"/>
      <c r="I1505" s="122">
        <f t="shared" si="74"/>
        <v>0</v>
      </c>
      <c r="J1505" s="125">
        <f>IF(C1505="",0,IF(E1505="Pacote",VLOOKUP(C1505,'Cadastro de insumo'!E:K,7,0)*G1505,IF(OR(E1505="kg",E1505="L"),F1505/1000*G1505,F1505*G1505)))</f>
        <v>0</v>
      </c>
    </row>
    <row r="1506" spans="1:13" outlineLevel="1" x14ac:dyDescent="0.25">
      <c r="B1506" s="122" t="str">
        <f>IF(C1506="","",F1500)</f>
        <v/>
      </c>
      <c r="C1506" s="123"/>
      <c r="D1506" s="122" t="str">
        <f>IF(C1506="","",IFERROR(INDEX('Cadastro de insumo'!A:K,MATCH('Ficha técnica - Prod processado'!C1506,'Cadastro de insumo'!E:E,0),2),""))</f>
        <v/>
      </c>
      <c r="E1506" s="122" t="str">
        <f>IFERROR(INDEX('Cadastro de insumo'!$A$203:$K$1048576,MATCH('Ficha técnica - Prod processado'!C1506,'Cadastro de insumo'!$E$203:$E$1048576,0),9),"")</f>
        <v/>
      </c>
      <c r="F1506" s="124" t="str">
        <f>IFERROR(VLOOKUP(C1506,'Cadastro de insumo'!E:K,7,0),"")</f>
        <v/>
      </c>
      <c r="G1506" s="113"/>
      <c r="H1506" s="113"/>
      <c r="I1506" s="122">
        <f t="shared" si="74"/>
        <v>0</v>
      </c>
      <c r="J1506" s="125">
        <f>IF(C1506="",0,IF(E1506="Pacote",VLOOKUP(C1506,'Cadastro de insumo'!E:K,7,0)*G1506,IF(OR(E1506="kg",E1506="L"),F1506/1000*G1506,F1506*G1506)))</f>
        <v>0</v>
      </c>
    </row>
    <row r="1507" spans="1:13" outlineLevel="1" x14ac:dyDescent="0.25">
      <c r="B1507" s="122" t="str">
        <f>IF(C1507="","",F1500)</f>
        <v/>
      </c>
      <c r="C1507" s="123"/>
      <c r="D1507" s="122" t="str">
        <f>IF(C1507="","",IFERROR(INDEX('Cadastro de insumo'!A:K,MATCH('Ficha técnica - Prod processado'!C1507,'Cadastro de insumo'!E:E,0),2),""))</f>
        <v/>
      </c>
      <c r="E1507" s="122" t="str">
        <f>IFERROR(INDEX('Cadastro de insumo'!$A$203:$K$1048576,MATCH('Ficha técnica - Prod processado'!C1507,'Cadastro de insumo'!$E$203:$E$1048576,0),9),"")</f>
        <v/>
      </c>
      <c r="F1507" s="124" t="str">
        <f>IFERROR(VLOOKUP(C1507,'Cadastro de insumo'!E:K,7,0),"")</f>
        <v/>
      </c>
      <c r="G1507" s="113"/>
      <c r="H1507" s="113"/>
      <c r="I1507" s="122">
        <f t="shared" si="74"/>
        <v>0</v>
      </c>
      <c r="J1507" s="125">
        <f>IF(C1507="",0,IF(E1507="Pacote",VLOOKUP(C1507,'Cadastro de insumo'!E:K,7,0)*G1507,IF(OR(E1507="kg",E1507="L"),F1507/1000*G1507,F1507*G1507)))</f>
        <v>0</v>
      </c>
    </row>
    <row r="1508" spans="1:13" outlineLevel="1" x14ac:dyDescent="0.25">
      <c r="B1508" s="122" t="str">
        <f>IF(C1508="","",F1500)</f>
        <v/>
      </c>
      <c r="C1508" s="123"/>
      <c r="D1508" s="122" t="str">
        <f>IF(C1508="","",IFERROR(INDEX('Cadastro de insumo'!A:K,MATCH('Ficha técnica - Prod processado'!C1508,'Cadastro de insumo'!E:E,0),2),""))</f>
        <v/>
      </c>
      <c r="E1508" s="122" t="str">
        <f>IFERROR(INDEX('Cadastro de insumo'!$A$203:$K$1048576,MATCH('Ficha técnica - Prod processado'!C1508,'Cadastro de insumo'!$E$203:$E$1048576,0),9),"")</f>
        <v/>
      </c>
      <c r="F1508" s="124" t="str">
        <f>IFERROR(VLOOKUP(C1508,'Cadastro de insumo'!E:K,7,0),"")</f>
        <v/>
      </c>
      <c r="G1508" s="113"/>
      <c r="H1508" s="113"/>
      <c r="I1508" s="122">
        <f t="shared" si="74"/>
        <v>0</v>
      </c>
      <c r="J1508" s="125">
        <f>IF(C1508="",0,IF(E1508="Pacote",VLOOKUP(C1508,'Cadastro de insumo'!E:K,7,0)*G1508,IF(OR(E1508="kg",E1508="L"),F1508/1000*G1508,F1508*G1508)))</f>
        <v>0</v>
      </c>
    </row>
    <row r="1509" spans="1:13" outlineLevel="1" x14ac:dyDescent="0.25">
      <c r="B1509" s="122" t="str">
        <f>IF(C1509="","",F1500)</f>
        <v/>
      </c>
      <c r="C1509" s="123"/>
      <c r="D1509" s="122" t="str">
        <f>IF(C1509="","",IFERROR(INDEX('Cadastro de insumo'!A:K,MATCH('Ficha técnica - Prod processado'!C1509,'Cadastro de insumo'!E:E,0),2),""))</f>
        <v/>
      </c>
      <c r="E1509" s="122" t="str">
        <f>IFERROR(INDEX('Cadastro de insumo'!$A$203:$K$1048576,MATCH('Ficha técnica - Prod processado'!C1509,'Cadastro de insumo'!$E$203:$E$1048576,0),9),"")</f>
        <v/>
      </c>
      <c r="F1509" s="124" t="str">
        <f>IFERROR(VLOOKUP(C1509,'Cadastro de insumo'!E:K,7,0),"")</f>
        <v/>
      </c>
      <c r="G1509" s="113"/>
      <c r="H1509" s="113"/>
      <c r="I1509" s="122">
        <f t="shared" si="74"/>
        <v>0</v>
      </c>
      <c r="J1509" s="125">
        <f>IF(C1509="",0,IF(E1509="Pacote",VLOOKUP(C1509,'Cadastro de insumo'!E:K,7,0)*G1509,IF(OR(E1509="kg",E1509="L"),F1509/1000*G1509,F1509*G1509)))</f>
        <v>0</v>
      </c>
    </row>
    <row r="1510" spans="1:13" outlineLevel="1" x14ac:dyDescent="0.25">
      <c r="B1510" s="122" t="str">
        <f>IF(C1510="","",F1500)</f>
        <v/>
      </c>
      <c r="C1510" s="123"/>
      <c r="D1510" s="122" t="str">
        <f>IF(C1510="","",IFERROR(INDEX('Cadastro de insumo'!A:K,MATCH('Ficha técnica - Prod processado'!C1510,'Cadastro de insumo'!E:E,0),2),""))</f>
        <v/>
      </c>
      <c r="E1510" s="122" t="str">
        <f>IFERROR(INDEX('Cadastro de insumo'!$A$203:$K$1048576,MATCH('Ficha técnica - Prod processado'!C1510,'Cadastro de insumo'!$E$203:$E$1048576,0),9),"")</f>
        <v/>
      </c>
      <c r="F1510" s="124" t="str">
        <f>IFERROR(VLOOKUP(C1510,'Cadastro de insumo'!E:K,7,0),"")</f>
        <v/>
      </c>
      <c r="G1510" s="113"/>
      <c r="H1510" s="113"/>
      <c r="I1510" s="122">
        <f t="shared" si="74"/>
        <v>0</v>
      </c>
      <c r="J1510" s="125">
        <f>IF(C1510="",0,IF(E1510="Pacote",VLOOKUP(C1510,'Cadastro de insumo'!E:K,7,0)*G1510,IF(OR(E1510="kg",E1510="L"),F1510/1000*G1510,F1510*G1510)))</f>
        <v>0</v>
      </c>
    </row>
    <row r="1511" spans="1:13" outlineLevel="1" x14ac:dyDescent="0.25">
      <c r="B1511" s="122" t="str">
        <f>IF(C1511="","",F1500)</f>
        <v/>
      </c>
      <c r="C1511" s="123"/>
      <c r="D1511" s="122" t="str">
        <f>IF(C1511="","",IFERROR(INDEX('Cadastro de insumo'!A:K,MATCH('Ficha técnica - Prod processado'!C1511,'Cadastro de insumo'!E:E,0),2),""))</f>
        <v/>
      </c>
      <c r="E1511" s="122" t="str">
        <f>IFERROR(INDEX('Cadastro de insumo'!$A$203:$K$1048576,MATCH('Ficha técnica - Prod processado'!C1511,'Cadastro de insumo'!$E$203:$E$1048576,0),9),"")</f>
        <v/>
      </c>
      <c r="F1511" s="124" t="str">
        <f>IFERROR(VLOOKUP(C1511,'Cadastro de insumo'!E:K,7,0),"")</f>
        <v/>
      </c>
      <c r="G1511" s="113"/>
      <c r="H1511" s="113"/>
      <c r="I1511" s="122">
        <f t="shared" si="74"/>
        <v>0</v>
      </c>
      <c r="J1511" s="125">
        <f>IF(C1511="",0,IF(E1511="Pacote",VLOOKUP(C1511,'Cadastro de insumo'!E:K,7,0)*G1511,IF(OR(E1511="kg",E1511="L"),F1511/1000*G1511,F1511*G1511)))</f>
        <v>0</v>
      </c>
    </row>
    <row r="1512" spans="1:13" outlineLevel="1" x14ac:dyDescent="0.25">
      <c r="B1512" s="122" t="str">
        <f>IF(C1512="","",F1500)</f>
        <v/>
      </c>
      <c r="C1512" s="123"/>
      <c r="D1512" s="122" t="str">
        <f>IF(C1512="","",IFERROR(INDEX('Cadastro de insumo'!A:K,MATCH('Ficha técnica - Prod processado'!C1512,'Cadastro de insumo'!E:E,0),2),""))</f>
        <v/>
      </c>
      <c r="E1512" s="122" t="str">
        <f>IFERROR(INDEX('Cadastro de insumo'!$A$203:$K$1048576,MATCH('Ficha técnica - Prod processado'!C1512,'Cadastro de insumo'!$E$203:$E$1048576,0),9),"")</f>
        <v/>
      </c>
      <c r="F1512" s="124" t="str">
        <f>IFERROR(VLOOKUP(C1512,'Cadastro de insumo'!E:K,7,0),"")</f>
        <v/>
      </c>
      <c r="G1512" s="113"/>
      <c r="H1512" s="113"/>
      <c r="I1512" s="122">
        <f t="shared" si="74"/>
        <v>0</v>
      </c>
      <c r="J1512" s="125">
        <f>IF(C1512="",0,IF(E1512="Pacote",VLOOKUP(C1512,'Cadastro de insumo'!E:K,7,0)*G1512,IF(OR(E1512="kg",E1512="L"),F1512/1000*G1512,F1512*G1512)))</f>
        <v>0</v>
      </c>
    </row>
    <row r="1513" spans="1:13" outlineLevel="1" x14ac:dyDescent="0.25">
      <c r="B1513" s="122" t="str">
        <f>IF(C1513="","",F1500)</f>
        <v/>
      </c>
      <c r="C1513" s="123"/>
      <c r="D1513" s="122" t="str">
        <f>IF(C1513="","",IFERROR(INDEX('Cadastro de insumo'!A:K,MATCH('Ficha técnica - Prod processado'!C1513,'Cadastro de insumo'!E:E,0),2),""))</f>
        <v/>
      </c>
      <c r="E1513" s="122" t="str">
        <f>IFERROR(INDEX('Cadastro de insumo'!$A$203:$K$1048576,MATCH('Ficha técnica - Prod processado'!C1513,'Cadastro de insumo'!$E$203:$E$1048576,0),9),"")</f>
        <v/>
      </c>
      <c r="F1513" s="124" t="str">
        <f>IFERROR(VLOOKUP(C1513,'Cadastro de insumo'!E:K,7,0),"")</f>
        <v/>
      </c>
      <c r="G1513" s="113"/>
      <c r="H1513" s="113"/>
      <c r="I1513" s="122">
        <f t="shared" si="74"/>
        <v>0</v>
      </c>
      <c r="J1513" s="125">
        <f>IF(C1513="",0,IF(E1513="Pacote",VLOOKUP(C1513,'Cadastro de insumo'!E:K,7,0)*G1513,IF(OR(E1513="kg",E1513="L"),F1513/1000*G1513,F1513*G1513)))</f>
        <v>0</v>
      </c>
    </row>
    <row r="1514" spans="1:13" outlineLevel="1" x14ac:dyDescent="0.25">
      <c r="B1514" s="122" t="str">
        <f>IF(C1514="","",F1500)</f>
        <v/>
      </c>
      <c r="C1514" s="123"/>
      <c r="D1514" s="122" t="str">
        <f>IF(C1514="","",IFERROR(INDEX('Cadastro de insumo'!A:K,MATCH('Ficha técnica - Prod processado'!C1514,'Cadastro de insumo'!E:E,0),2),""))</f>
        <v/>
      </c>
      <c r="E1514" s="122" t="str">
        <f>IFERROR(INDEX('Cadastro de insumo'!$A$203:$K$1048576,MATCH('Ficha técnica - Prod processado'!C1514,'Cadastro de insumo'!$E$203:$E$1048576,0),9),"")</f>
        <v/>
      </c>
      <c r="F1514" s="124" t="str">
        <f>IFERROR(VLOOKUP(C1514,'Cadastro de insumo'!E:K,7,0),"")</f>
        <v/>
      </c>
      <c r="G1514" s="113"/>
      <c r="H1514" s="113"/>
      <c r="I1514" s="122">
        <f t="shared" si="74"/>
        <v>0</v>
      </c>
      <c r="J1514" s="125">
        <f>IF(C1514="",0,IF(E1514="Pacote",VLOOKUP(C1514,'Cadastro de insumo'!E:K,7,0)*G1514,IF(OR(E1514="kg",E1514="L"),F1514/1000*G1514,F1514*G1514)))</f>
        <v>0</v>
      </c>
    </row>
    <row r="1515" spans="1:13" outlineLevel="1" x14ac:dyDescent="0.25">
      <c r="B1515" s="122" t="str">
        <f>IF(C1515="","",F1500)</f>
        <v/>
      </c>
      <c r="C1515" s="123"/>
      <c r="D1515" s="122" t="str">
        <f>IF(C1515="","",IFERROR(INDEX('Cadastro de insumo'!A:K,MATCH('Ficha técnica - Prod processado'!C1515,'Cadastro de insumo'!E:E,0),2),""))</f>
        <v/>
      </c>
      <c r="E1515" s="122" t="str">
        <f>IFERROR(INDEX('Cadastro de insumo'!$A$203:$K$1048576,MATCH('Ficha técnica - Prod processado'!C1515,'Cadastro de insumo'!$E$203:$E$1048576,0),9),"")</f>
        <v/>
      </c>
      <c r="F1515" s="124" t="str">
        <f>IFERROR(VLOOKUP(C1515,'Cadastro de insumo'!E:K,7,0),"")</f>
        <v/>
      </c>
      <c r="G1515" s="113"/>
      <c r="H1515" s="113"/>
      <c r="I1515" s="122">
        <f t="shared" si="74"/>
        <v>0</v>
      </c>
      <c r="J1515" s="125">
        <f>IF(C1515="",0,IF(E1515="Pacote",VLOOKUP(C1515,'Cadastro de insumo'!E:K,7,0)*G1515,IF(OR(E1515="kg",E1515="L"),F1515/1000*G1515,F1515*G1515)))</f>
        <v>0</v>
      </c>
    </row>
    <row r="1516" spans="1:13" outlineLevel="1" x14ac:dyDescent="0.25">
      <c r="B1516" s="122" t="str">
        <f>IF(C1516="","",F1500)</f>
        <v/>
      </c>
      <c r="C1516" s="123"/>
      <c r="D1516" s="122" t="str">
        <f>IF(C1516="","",IFERROR(INDEX('Cadastro de insumo'!A:K,MATCH('Ficha técnica - Prod processado'!C1516,'Cadastro de insumo'!E:E,0),2),""))</f>
        <v/>
      </c>
      <c r="E1516" s="122" t="str">
        <f>IFERROR(INDEX('Cadastro de insumo'!$A$203:$K$1048576,MATCH('Ficha técnica - Prod processado'!C1516,'Cadastro de insumo'!$E$203:$E$1048576,0),9),"")</f>
        <v/>
      </c>
      <c r="F1516" s="124" t="str">
        <f>IFERROR(VLOOKUP(C1516,'Cadastro de insumo'!E:K,7,0),"")</f>
        <v/>
      </c>
      <c r="G1516" s="113"/>
      <c r="H1516" s="113"/>
      <c r="I1516" s="122">
        <f t="shared" si="74"/>
        <v>0</v>
      </c>
      <c r="J1516" s="125">
        <f>IF(C1516="",0,IF(E1516="Pacote",VLOOKUP(C1516,'Cadastro de insumo'!E:K,7,0)*G1516,IF(OR(E1516="kg",E1516="L"),F1516/1000*G1516,F1516*G1516)))</f>
        <v>0</v>
      </c>
    </row>
    <row r="1517" spans="1:13" outlineLevel="1" x14ac:dyDescent="0.25">
      <c r="B1517" s="122" t="str">
        <f>IF(C1517="","",F1500)</f>
        <v/>
      </c>
      <c r="C1517" s="123"/>
      <c r="D1517" s="122" t="str">
        <f>IF(C1517="","",IFERROR(INDEX('Cadastro de insumo'!A:K,MATCH('Ficha técnica - Prod processado'!C1517,'Cadastro de insumo'!E:E,0),2),""))</f>
        <v/>
      </c>
      <c r="E1517" s="122" t="str">
        <f>IFERROR(INDEX('Cadastro de insumo'!$A$203:$K$1048576,MATCH('Ficha técnica - Prod processado'!C1517,'Cadastro de insumo'!$E$203:$E$1048576,0),9),"")</f>
        <v/>
      </c>
      <c r="F1517" s="124" t="str">
        <f>IFERROR(VLOOKUP(C1517,'Cadastro de insumo'!E:K,7,0),"")</f>
        <v/>
      </c>
      <c r="G1517" s="113"/>
      <c r="H1517" s="113"/>
      <c r="I1517" s="122">
        <f>IF(OR(G1517="",H1517=""),0,G1517/H1517)</f>
        <v>0</v>
      </c>
      <c r="J1517" s="125">
        <f>IF(C1517="",0,IF(E1517="Pacote",VLOOKUP(C1517,'Cadastro de insumo'!E:K,7,0)*G1517,IF(OR(E1517="kg",E1517="L"),F1517/1000*G1517,F1517*G1517)))</f>
        <v>0</v>
      </c>
    </row>
    <row r="1518" spans="1:13" x14ac:dyDescent="0.25">
      <c r="A1518" s="33" t="str">
        <f>"Detalhes: "&amp;F1500</f>
        <v xml:space="preserve">Detalhes: </v>
      </c>
      <c r="C1518" s="126"/>
    </row>
    <row r="1520" spans="1:13" ht="31.5" x14ac:dyDescent="0.25">
      <c r="E1520" s="30" t="s">
        <v>21</v>
      </c>
      <c r="F1520" s="76" t="s">
        <v>0</v>
      </c>
      <c r="G1520" s="76" t="s">
        <v>19</v>
      </c>
      <c r="H1520" s="77" t="s">
        <v>20</v>
      </c>
      <c r="I1520" s="31" t="s">
        <v>22</v>
      </c>
      <c r="J1520" s="31" t="s">
        <v>61</v>
      </c>
      <c r="M1520" s="126"/>
    </row>
    <row r="1521" spans="2:18" x14ac:dyDescent="0.25">
      <c r="E1521" s="112">
        <f>E1500+1</f>
        <v>73</v>
      </c>
      <c r="F1521" s="113"/>
      <c r="G1521" s="113"/>
      <c r="H1521" s="114"/>
      <c r="I1521" s="115">
        <f>SUM(J1524:J1538)</f>
        <v>0</v>
      </c>
      <c r="J1521" s="116" t="str">
        <f>IF(H1521="","",I1521/H1521)</f>
        <v/>
      </c>
      <c r="M1521" s="126"/>
      <c r="R1521" s="141"/>
    </row>
    <row r="1522" spans="2:18" x14ac:dyDescent="0.25">
      <c r="B1522" s="117"/>
      <c r="C1522" s="118"/>
      <c r="D1522" s="110"/>
      <c r="F1522" s="118"/>
      <c r="G1522" s="118"/>
      <c r="H1522" s="119"/>
      <c r="I1522" s="120"/>
      <c r="J1522" s="121"/>
      <c r="M1522" s="126"/>
      <c r="R1522" s="141"/>
    </row>
    <row r="1523" spans="2:18" ht="47.25" outlineLevel="1" x14ac:dyDescent="0.25">
      <c r="B1523" s="31" t="s">
        <v>0</v>
      </c>
      <c r="C1523" s="76" t="s">
        <v>13</v>
      </c>
      <c r="D1523" s="31" t="s">
        <v>60</v>
      </c>
      <c r="E1523" s="31" t="s">
        <v>14</v>
      </c>
      <c r="F1523" s="77" t="s">
        <v>17</v>
      </c>
      <c r="G1523" s="77" t="s">
        <v>56</v>
      </c>
      <c r="H1523" s="77" t="s">
        <v>38</v>
      </c>
      <c r="I1523" s="31" t="s">
        <v>16</v>
      </c>
      <c r="J1523" s="30" t="s">
        <v>15</v>
      </c>
      <c r="M1523" s="142"/>
    </row>
    <row r="1524" spans="2:18" outlineLevel="1" x14ac:dyDescent="0.25">
      <c r="B1524" s="122" t="str">
        <f>IF(C1524="","",F1521)</f>
        <v/>
      </c>
      <c r="C1524" s="123"/>
      <c r="D1524" s="122" t="str">
        <f>IF(C1524="","",IFERROR(INDEX('Cadastro de insumo'!A:K,MATCH('Ficha técnica - Prod processado'!C1524,'Cadastro de insumo'!E:E,0),2),""))</f>
        <v/>
      </c>
      <c r="E1524" s="122" t="str">
        <f>IFERROR(INDEX('Cadastro de insumo'!$A$203:$K$1048576,MATCH('Ficha técnica - Prod processado'!C1524,'Cadastro de insumo'!$E$203:$E$1048576,0),9),"")</f>
        <v/>
      </c>
      <c r="F1524" s="124" t="str">
        <f>IFERROR(VLOOKUP(C1524,'Cadastro de insumo'!E:K,7,0),"")</f>
        <v/>
      </c>
      <c r="G1524" s="113"/>
      <c r="H1524" s="113"/>
      <c r="I1524" s="122">
        <f t="shared" ref="I1524:I1537" si="75">IF(OR(G1524="",H1524=""),0,G1524/H1524)</f>
        <v>0</v>
      </c>
      <c r="J1524" s="125">
        <f>IF(C1524="",0,IF(E1524="Pacote",VLOOKUP(C1524,'Cadastro de insumo'!E:K,7,0)*G1524,IF(OR(E1524="kg",E1524="L"),F1524/1000*G1524,F1524*G1524)))</f>
        <v>0</v>
      </c>
    </row>
    <row r="1525" spans="2:18" outlineLevel="1" x14ac:dyDescent="0.25">
      <c r="B1525" s="122" t="str">
        <f>IF(C1525="","",F1521)</f>
        <v/>
      </c>
      <c r="C1525" s="123"/>
      <c r="D1525" s="122" t="str">
        <f>IF(C1525="","",IFERROR(INDEX('Cadastro de insumo'!A:K,MATCH('Ficha técnica - Prod processado'!C1525,'Cadastro de insumo'!E:E,0),2),""))</f>
        <v/>
      </c>
      <c r="E1525" s="122" t="str">
        <f>IFERROR(INDEX('Cadastro de insumo'!$A$203:$K$1048576,MATCH('Ficha técnica - Prod processado'!C1525,'Cadastro de insumo'!$E$203:$E$1048576,0),9),"")</f>
        <v/>
      </c>
      <c r="F1525" s="124" t="str">
        <f>IFERROR(VLOOKUP(C1525,'Cadastro de insumo'!E:K,7,0),"")</f>
        <v/>
      </c>
      <c r="G1525" s="113"/>
      <c r="H1525" s="113"/>
      <c r="I1525" s="122">
        <f t="shared" si="75"/>
        <v>0</v>
      </c>
      <c r="J1525" s="125">
        <f>IF(C1525="",0,IF(E1525="Pacote",VLOOKUP(C1525,'Cadastro de insumo'!E:K,7,0)*G1525,IF(OR(E1525="kg",E1525="L"),F1525/1000*G1525,F1525*G1525)))</f>
        <v>0</v>
      </c>
    </row>
    <row r="1526" spans="2:18" outlineLevel="1" x14ac:dyDescent="0.25">
      <c r="B1526" s="122" t="str">
        <f>IF(C1526="","",F1521)</f>
        <v/>
      </c>
      <c r="C1526" s="123"/>
      <c r="D1526" s="122" t="str">
        <f>IF(C1526="","",IFERROR(INDEX('Cadastro de insumo'!A:K,MATCH('Ficha técnica - Prod processado'!C1526,'Cadastro de insumo'!E:E,0),2),""))</f>
        <v/>
      </c>
      <c r="E1526" s="122" t="str">
        <f>IFERROR(INDEX('Cadastro de insumo'!$A$203:$K$1048576,MATCH('Ficha técnica - Prod processado'!C1526,'Cadastro de insumo'!$E$203:$E$1048576,0),9),"")</f>
        <v/>
      </c>
      <c r="F1526" s="124" t="str">
        <f>IFERROR(VLOOKUP(C1526,'Cadastro de insumo'!E:K,7,0),"")</f>
        <v/>
      </c>
      <c r="G1526" s="113"/>
      <c r="H1526" s="113"/>
      <c r="I1526" s="122">
        <f t="shared" si="75"/>
        <v>0</v>
      </c>
      <c r="J1526" s="125">
        <f>IF(C1526="",0,IF(E1526="Pacote",VLOOKUP(C1526,'Cadastro de insumo'!E:K,7,0)*G1526,IF(OR(E1526="kg",E1526="L"),F1526/1000*G1526,F1526*G1526)))</f>
        <v>0</v>
      </c>
    </row>
    <row r="1527" spans="2:18" outlineLevel="1" x14ac:dyDescent="0.25">
      <c r="B1527" s="122" t="str">
        <f>IF(C1527="","",F1521)</f>
        <v/>
      </c>
      <c r="C1527" s="123"/>
      <c r="D1527" s="122" t="str">
        <f>IF(C1527="","",IFERROR(INDEX('Cadastro de insumo'!A:K,MATCH('Ficha técnica - Prod processado'!C1527,'Cadastro de insumo'!E:E,0),2),""))</f>
        <v/>
      </c>
      <c r="E1527" s="122" t="str">
        <f>IFERROR(INDEX('Cadastro de insumo'!$A$203:$K$1048576,MATCH('Ficha técnica - Prod processado'!C1527,'Cadastro de insumo'!$E$203:$E$1048576,0),9),"")</f>
        <v/>
      </c>
      <c r="F1527" s="124" t="str">
        <f>IFERROR(VLOOKUP(C1527,'Cadastro de insumo'!E:K,7,0),"")</f>
        <v/>
      </c>
      <c r="G1527" s="113"/>
      <c r="H1527" s="113"/>
      <c r="I1527" s="122">
        <f t="shared" si="75"/>
        <v>0</v>
      </c>
      <c r="J1527" s="125">
        <f>IF(C1527="",0,IF(E1527="Pacote",VLOOKUP(C1527,'Cadastro de insumo'!E:K,7,0)*G1527,IF(OR(E1527="kg",E1527="L"),F1527/1000*G1527,F1527*G1527)))</f>
        <v>0</v>
      </c>
    </row>
    <row r="1528" spans="2:18" outlineLevel="1" x14ac:dyDescent="0.25">
      <c r="B1528" s="122" t="str">
        <f>IF(C1528="","",F1521)</f>
        <v/>
      </c>
      <c r="C1528" s="123"/>
      <c r="D1528" s="122" t="str">
        <f>IF(C1528="","",IFERROR(INDEX('Cadastro de insumo'!A:K,MATCH('Ficha técnica - Prod processado'!C1528,'Cadastro de insumo'!E:E,0),2),""))</f>
        <v/>
      </c>
      <c r="E1528" s="122" t="str">
        <f>IFERROR(INDEX('Cadastro de insumo'!$A$203:$K$1048576,MATCH('Ficha técnica - Prod processado'!C1528,'Cadastro de insumo'!$E$203:$E$1048576,0),9),"")</f>
        <v/>
      </c>
      <c r="F1528" s="124" t="str">
        <f>IFERROR(VLOOKUP(C1528,'Cadastro de insumo'!E:K,7,0),"")</f>
        <v/>
      </c>
      <c r="G1528" s="113"/>
      <c r="H1528" s="113"/>
      <c r="I1528" s="122">
        <f t="shared" si="75"/>
        <v>0</v>
      </c>
      <c r="J1528" s="125">
        <f>IF(C1528="",0,IF(E1528="Pacote",VLOOKUP(C1528,'Cadastro de insumo'!E:K,7,0)*G1528,IF(OR(E1528="kg",E1528="L"),F1528/1000*G1528,F1528*G1528)))</f>
        <v>0</v>
      </c>
    </row>
    <row r="1529" spans="2:18" outlineLevel="1" x14ac:dyDescent="0.25">
      <c r="B1529" s="122" t="str">
        <f>IF(C1529="","",F1521)</f>
        <v/>
      </c>
      <c r="C1529" s="123"/>
      <c r="D1529" s="122" t="str">
        <f>IF(C1529="","",IFERROR(INDEX('Cadastro de insumo'!A:K,MATCH('Ficha técnica - Prod processado'!C1529,'Cadastro de insumo'!E:E,0),2),""))</f>
        <v/>
      </c>
      <c r="E1529" s="122" t="str">
        <f>IFERROR(INDEX('Cadastro de insumo'!$A$203:$K$1048576,MATCH('Ficha técnica - Prod processado'!C1529,'Cadastro de insumo'!$E$203:$E$1048576,0),9),"")</f>
        <v/>
      </c>
      <c r="F1529" s="124" t="str">
        <f>IFERROR(VLOOKUP(C1529,'Cadastro de insumo'!E:K,7,0),"")</f>
        <v/>
      </c>
      <c r="G1529" s="113"/>
      <c r="H1529" s="113"/>
      <c r="I1529" s="122">
        <f t="shared" si="75"/>
        <v>0</v>
      </c>
      <c r="J1529" s="125">
        <f>IF(C1529="",0,IF(E1529="Pacote",VLOOKUP(C1529,'Cadastro de insumo'!E:K,7,0)*G1529,IF(OR(E1529="kg",E1529="L"),F1529/1000*G1529,F1529*G1529)))</f>
        <v>0</v>
      </c>
    </row>
    <row r="1530" spans="2:18" outlineLevel="1" x14ac:dyDescent="0.25">
      <c r="B1530" s="122" t="str">
        <f>IF(C1530="","",F1521)</f>
        <v/>
      </c>
      <c r="C1530" s="123"/>
      <c r="D1530" s="122" t="str">
        <f>IF(C1530="","",IFERROR(INDEX('Cadastro de insumo'!A:K,MATCH('Ficha técnica - Prod processado'!C1530,'Cadastro de insumo'!E:E,0),2),""))</f>
        <v/>
      </c>
      <c r="E1530" s="122" t="str">
        <f>IFERROR(INDEX('Cadastro de insumo'!$A$203:$K$1048576,MATCH('Ficha técnica - Prod processado'!C1530,'Cadastro de insumo'!$E$203:$E$1048576,0),9),"")</f>
        <v/>
      </c>
      <c r="F1530" s="124" t="str">
        <f>IFERROR(VLOOKUP(C1530,'Cadastro de insumo'!E:K,7,0),"")</f>
        <v/>
      </c>
      <c r="G1530" s="113"/>
      <c r="H1530" s="113"/>
      <c r="I1530" s="122">
        <f t="shared" si="75"/>
        <v>0</v>
      </c>
      <c r="J1530" s="125">
        <f>IF(C1530="",0,IF(E1530="Pacote",VLOOKUP(C1530,'Cadastro de insumo'!E:K,7,0)*G1530,IF(OR(E1530="kg",E1530="L"),F1530/1000*G1530,F1530*G1530)))</f>
        <v>0</v>
      </c>
    </row>
    <row r="1531" spans="2:18" outlineLevel="1" x14ac:dyDescent="0.25">
      <c r="B1531" s="122" t="str">
        <f>IF(C1531="","",F1521)</f>
        <v/>
      </c>
      <c r="C1531" s="123"/>
      <c r="D1531" s="122" t="str">
        <f>IF(C1531="","",IFERROR(INDEX('Cadastro de insumo'!A:K,MATCH('Ficha técnica - Prod processado'!C1531,'Cadastro de insumo'!E:E,0),2),""))</f>
        <v/>
      </c>
      <c r="E1531" s="122" t="str">
        <f>IFERROR(INDEX('Cadastro de insumo'!$A$203:$K$1048576,MATCH('Ficha técnica - Prod processado'!C1531,'Cadastro de insumo'!$E$203:$E$1048576,0),9),"")</f>
        <v/>
      </c>
      <c r="F1531" s="124" t="str">
        <f>IFERROR(VLOOKUP(C1531,'Cadastro de insumo'!E:K,7,0),"")</f>
        <v/>
      </c>
      <c r="G1531" s="113"/>
      <c r="H1531" s="113"/>
      <c r="I1531" s="122">
        <f t="shared" si="75"/>
        <v>0</v>
      </c>
      <c r="J1531" s="125">
        <f>IF(C1531="",0,IF(E1531="Pacote",VLOOKUP(C1531,'Cadastro de insumo'!E:K,7,0)*G1531,IF(OR(E1531="kg",E1531="L"),F1531/1000*G1531,F1531*G1531)))</f>
        <v>0</v>
      </c>
    </row>
    <row r="1532" spans="2:18" outlineLevel="1" x14ac:dyDescent="0.25">
      <c r="B1532" s="122" t="str">
        <f>IF(C1532="","",F1521)</f>
        <v/>
      </c>
      <c r="C1532" s="123"/>
      <c r="D1532" s="122" t="str">
        <f>IF(C1532="","",IFERROR(INDEX('Cadastro de insumo'!A:K,MATCH('Ficha técnica - Prod processado'!C1532,'Cadastro de insumo'!E:E,0),2),""))</f>
        <v/>
      </c>
      <c r="E1532" s="122" t="str">
        <f>IFERROR(INDEX('Cadastro de insumo'!$A$203:$K$1048576,MATCH('Ficha técnica - Prod processado'!C1532,'Cadastro de insumo'!$E$203:$E$1048576,0),9),"")</f>
        <v/>
      </c>
      <c r="F1532" s="124" t="str">
        <f>IFERROR(VLOOKUP(C1532,'Cadastro de insumo'!E:K,7,0),"")</f>
        <v/>
      </c>
      <c r="G1532" s="113"/>
      <c r="H1532" s="113"/>
      <c r="I1532" s="122">
        <f t="shared" si="75"/>
        <v>0</v>
      </c>
      <c r="J1532" s="125">
        <f>IF(C1532="",0,IF(E1532="Pacote",VLOOKUP(C1532,'Cadastro de insumo'!E:K,7,0)*G1532,IF(OR(E1532="kg",E1532="L"),F1532/1000*G1532,F1532*G1532)))</f>
        <v>0</v>
      </c>
    </row>
    <row r="1533" spans="2:18" outlineLevel="1" x14ac:dyDescent="0.25">
      <c r="B1533" s="122" t="str">
        <f>IF(C1533="","",F1521)</f>
        <v/>
      </c>
      <c r="C1533" s="123"/>
      <c r="D1533" s="122" t="str">
        <f>IF(C1533="","",IFERROR(INDEX('Cadastro de insumo'!A:K,MATCH('Ficha técnica - Prod processado'!C1533,'Cadastro de insumo'!E:E,0),2),""))</f>
        <v/>
      </c>
      <c r="E1533" s="122" t="str">
        <f>IFERROR(INDEX('Cadastro de insumo'!$A$203:$K$1048576,MATCH('Ficha técnica - Prod processado'!C1533,'Cadastro de insumo'!$E$203:$E$1048576,0),9),"")</f>
        <v/>
      </c>
      <c r="F1533" s="124" t="str">
        <f>IFERROR(VLOOKUP(C1533,'Cadastro de insumo'!E:K,7,0),"")</f>
        <v/>
      </c>
      <c r="G1533" s="113"/>
      <c r="H1533" s="113"/>
      <c r="I1533" s="122">
        <f t="shared" si="75"/>
        <v>0</v>
      </c>
      <c r="J1533" s="125">
        <f>IF(C1533="",0,IF(E1533="Pacote",VLOOKUP(C1533,'Cadastro de insumo'!E:K,7,0)*G1533,IF(OR(E1533="kg",E1533="L"),F1533/1000*G1533,F1533*G1533)))</f>
        <v>0</v>
      </c>
    </row>
    <row r="1534" spans="2:18" outlineLevel="1" x14ac:dyDescent="0.25">
      <c r="B1534" s="122" t="str">
        <f>IF(C1534="","",F1521)</f>
        <v/>
      </c>
      <c r="C1534" s="123"/>
      <c r="D1534" s="122" t="str">
        <f>IF(C1534="","",IFERROR(INDEX('Cadastro de insumo'!A:K,MATCH('Ficha técnica - Prod processado'!C1534,'Cadastro de insumo'!E:E,0),2),""))</f>
        <v/>
      </c>
      <c r="E1534" s="122" t="str">
        <f>IFERROR(INDEX('Cadastro de insumo'!$A$203:$K$1048576,MATCH('Ficha técnica - Prod processado'!C1534,'Cadastro de insumo'!$E$203:$E$1048576,0),9),"")</f>
        <v/>
      </c>
      <c r="F1534" s="124" t="str">
        <f>IFERROR(VLOOKUP(C1534,'Cadastro de insumo'!E:K,7,0),"")</f>
        <v/>
      </c>
      <c r="G1534" s="113"/>
      <c r="H1534" s="113"/>
      <c r="I1534" s="122">
        <f t="shared" si="75"/>
        <v>0</v>
      </c>
      <c r="J1534" s="125">
        <f>IF(C1534="",0,IF(E1534="Pacote",VLOOKUP(C1534,'Cadastro de insumo'!E:K,7,0)*G1534,IF(OR(E1534="kg",E1534="L"),F1534/1000*G1534,F1534*G1534)))</f>
        <v>0</v>
      </c>
    </row>
    <row r="1535" spans="2:18" outlineLevel="1" x14ac:dyDescent="0.25">
      <c r="B1535" s="122" t="str">
        <f>IF(C1535="","",F1521)</f>
        <v/>
      </c>
      <c r="C1535" s="123"/>
      <c r="D1535" s="122" t="str">
        <f>IF(C1535="","",IFERROR(INDEX('Cadastro de insumo'!A:K,MATCH('Ficha técnica - Prod processado'!C1535,'Cadastro de insumo'!E:E,0),2),""))</f>
        <v/>
      </c>
      <c r="E1535" s="122" t="str">
        <f>IFERROR(INDEX('Cadastro de insumo'!$A$203:$K$1048576,MATCH('Ficha técnica - Prod processado'!C1535,'Cadastro de insumo'!$E$203:$E$1048576,0),9),"")</f>
        <v/>
      </c>
      <c r="F1535" s="124" t="str">
        <f>IFERROR(VLOOKUP(C1535,'Cadastro de insumo'!E:K,7,0),"")</f>
        <v/>
      </c>
      <c r="G1535" s="113"/>
      <c r="H1535" s="113"/>
      <c r="I1535" s="122">
        <f t="shared" si="75"/>
        <v>0</v>
      </c>
      <c r="J1535" s="125">
        <f>IF(C1535="",0,IF(E1535="Pacote",VLOOKUP(C1535,'Cadastro de insumo'!E:K,7,0)*G1535,IF(OR(E1535="kg",E1535="L"),F1535/1000*G1535,F1535*G1535)))</f>
        <v>0</v>
      </c>
    </row>
    <row r="1536" spans="2:18" outlineLevel="1" x14ac:dyDescent="0.25">
      <c r="B1536" s="122" t="str">
        <f>IF(C1536="","",F1521)</f>
        <v/>
      </c>
      <c r="C1536" s="123"/>
      <c r="D1536" s="122" t="str">
        <f>IF(C1536="","",IFERROR(INDEX('Cadastro de insumo'!A:K,MATCH('Ficha técnica - Prod processado'!C1536,'Cadastro de insumo'!E:E,0),2),""))</f>
        <v/>
      </c>
      <c r="E1536" s="122" t="str">
        <f>IFERROR(INDEX('Cadastro de insumo'!$A$203:$K$1048576,MATCH('Ficha técnica - Prod processado'!C1536,'Cadastro de insumo'!$E$203:$E$1048576,0),9),"")</f>
        <v/>
      </c>
      <c r="F1536" s="124" t="str">
        <f>IFERROR(VLOOKUP(C1536,'Cadastro de insumo'!E:K,7,0),"")</f>
        <v/>
      </c>
      <c r="G1536" s="113"/>
      <c r="H1536" s="113"/>
      <c r="I1536" s="122">
        <f t="shared" si="75"/>
        <v>0</v>
      </c>
      <c r="J1536" s="125">
        <f>IF(C1536="",0,IF(E1536="Pacote",VLOOKUP(C1536,'Cadastro de insumo'!E:K,7,0)*G1536,IF(OR(E1536="kg",E1536="L"),F1536/1000*G1536,F1536*G1536)))</f>
        <v>0</v>
      </c>
    </row>
    <row r="1537" spans="1:18" outlineLevel="1" x14ac:dyDescent="0.25">
      <c r="B1537" s="122" t="str">
        <f>IF(C1537="","",F1521)</f>
        <v/>
      </c>
      <c r="C1537" s="123"/>
      <c r="D1537" s="122" t="str">
        <f>IF(C1537="","",IFERROR(INDEX('Cadastro de insumo'!A:K,MATCH('Ficha técnica - Prod processado'!C1537,'Cadastro de insumo'!E:E,0),2),""))</f>
        <v/>
      </c>
      <c r="E1537" s="122" t="str">
        <f>IFERROR(INDEX('Cadastro de insumo'!$A$203:$K$1048576,MATCH('Ficha técnica - Prod processado'!C1537,'Cadastro de insumo'!$E$203:$E$1048576,0),9),"")</f>
        <v/>
      </c>
      <c r="F1537" s="124" t="str">
        <f>IFERROR(VLOOKUP(C1537,'Cadastro de insumo'!E:K,7,0),"")</f>
        <v/>
      </c>
      <c r="G1537" s="113"/>
      <c r="H1537" s="113"/>
      <c r="I1537" s="122">
        <f t="shared" si="75"/>
        <v>0</v>
      </c>
      <c r="J1537" s="125">
        <f>IF(C1537="",0,IF(E1537="Pacote",VLOOKUP(C1537,'Cadastro de insumo'!E:K,7,0)*G1537,IF(OR(E1537="kg",E1537="L"),F1537/1000*G1537,F1537*G1537)))</f>
        <v>0</v>
      </c>
    </row>
    <row r="1538" spans="1:18" outlineLevel="1" x14ac:dyDescent="0.25">
      <c r="B1538" s="122" t="str">
        <f>IF(C1538="","",F1521)</f>
        <v/>
      </c>
      <c r="C1538" s="123"/>
      <c r="D1538" s="122" t="str">
        <f>IF(C1538="","",IFERROR(INDEX('Cadastro de insumo'!A:K,MATCH('Ficha técnica - Prod processado'!C1538,'Cadastro de insumo'!E:E,0),2),""))</f>
        <v/>
      </c>
      <c r="E1538" s="122" t="str">
        <f>IFERROR(INDEX('Cadastro de insumo'!$A$203:$K$1048576,MATCH('Ficha técnica - Prod processado'!C1538,'Cadastro de insumo'!$E$203:$E$1048576,0),9),"")</f>
        <v/>
      </c>
      <c r="F1538" s="124" t="str">
        <f>IFERROR(VLOOKUP(C1538,'Cadastro de insumo'!E:K,7,0),"")</f>
        <v/>
      </c>
      <c r="G1538" s="113"/>
      <c r="H1538" s="113"/>
      <c r="I1538" s="122">
        <f>IF(OR(G1538="",H1538=""),0,G1538/H1538)</f>
        <v>0</v>
      </c>
      <c r="J1538" s="125">
        <f>IF(C1538="",0,IF(E1538="Pacote",VLOOKUP(C1538,'Cadastro de insumo'!E:K,7,0)*G1538,IF(OR(E1538="kg",E1538="L"),F1538/1000*G1538,F1538*G1538)))</f>
        <v>0</v>
      </c>
    </row>
    <row r="1539" spans="1:18" x14ac:dyDescent="0.25">
      <c r="A1539" s="33" t="str">
        <f>"Detalhes: "&amp;F1521</f>
        <v xml:space="preserve">Detalhes: </v>
      </c>
      <c r="C1539" s="126"/>
    </row>
    <row r="1541" spans="1:18" ht="31.5" x14ac:dyDescent="0.25">
      <c r="E1541" s="30" t="s">
        <v>21</v>
      </c>
      <c r="F1541" s="76" t="s">
        <v>0</v>
      </c>
      <c r="G1541" s="76" t="s">
        <v>19</v>
      </c>
      <c r="H1541" s="77" t="s">
        <v>20</v>
      </c>
      <c r="I1541" s="31" t="s">
        <v>22</v>
      </c>
      <c r="J1541" s="31" t="s">
        <v>61</v>
      </c>
      <c r="M1541" s="126"/>
    </row>
    <row r="1542" spans="1:18" x14ac:dyDescent="0.25">
      <c r="E1542" s="112">
        <f>E1521+1</f>
        <v>74</v>
      </c>
      <c r="F1542" s="113"/>
      <c r="G1542" s="113"/>
      <c r="H1542" s="114"/>
      <c r="I1542" s="115">
        <f>SUM(J1545:J1559)</f>
        <v>0</v>
      </c>
      <c r="J1542" s="116" t="str">
        <f>IF(H1542="","",I1542/H1542)</f>
        <v/>
      </c>
      <c r="M1542" s="126"/>
      <c r="R1542" s="141"/>
    </row>
    <row r="1543" spans="1:18" x14ac:dyDescent="0.25">
      <c r="B1543" s="117"/>
      <c r="C1543" s="118"/>
      <c r="D1543" s="110"/>
      <c r="F1543" s="118"/>
      <c r="G1543" s="118"/>
      <c r="H1543" s="119"/>
      <c r="I1543" s="120"/>
      <c r="J1543" s="121"/>
      <c r="M1543" s="126"/>
      <c r="R1543" s="141"/>
    </row>
    <row r="1544" spans="1:18" ht="47.25" outlineLevel="1" x14ac:dyDescent="0.25">
      <c r="B1544" s="31" t="s">
        <v>0</v>
      </c>
      <c r="C1544" s="76" t="s">
        <v>13</v>
      </c>
      <c r="D1544" s="31" t="s">
        <v>60</v>
      </c>
      <c r="E1544" s="31" t="s">
        <v>14</v>
      </c>
      <c r="F1544" s="77" t="s">
        <v>17</v>
      </c>
      <c r="G1544" s="77" t="s">
        <v>56</v>
      </c>
      <c r="H1544" s="77" t="s">
        <v>38</v>
      </c>
      <c r="I1544" s="31" t="s">
        <v>16</v>
      </c>
      <c r="J1544" s="30" t="s">
        <v>15</v>
      </c>
      <c r="M1544" s="142"/>
    </row>
    <row r="1545" spans="1:18" outlineLevel="1" x14ac:dyDescent="0.25">
      <c r="B1545" s="122" t="str">
        <f>IF(C1545="","",F1542)</f>
        <v/>
      </c>
      <c r="C1545" s="123"/>
      <c r="D1545" s="122" t="str">
        <f>IF(C1545="","",IFERROR(INDEX('Cadastro de insumo'!A:K,MATCH('Ficha técnica - Prod processado'!C1545,'Cadastro de insumo'!E:E,0),2),""))</f>
        <v/>
      </c>
      <c r="E1545" s="122" t="str">
        <f>IFERROR(INDEX('Cadastro de insumo'!$A$203:$K$1048576,MATCH('Ficha técnica - Prod processado'!C1545,'Cadastro de insumo'!$E$203:$E$1048576,0),9),"")</f>
        <v/>
      </c>
      <c r="F1545" s="124" t="str">
        <f>IFERROR(VLOOKUP(C1545,'Cadastro de insumo'!E:K,7,0),"")</f>
        <v/>
      </c>
      <c r="G1545" s="113"/>
      <c r="H1545" s="113"/>
      <c r="I1545" s="122">
        <f t="shared" ref="I1545:I1558" si="76">IF(OR(G1545="",H1545=""),0,G1545/H1545)</f>
        <v>0</v>
      </c>
      <c r="J1545" s="125">
        <f>IF(C1545="",0,IF(E1545="Pacote",VLOOKUP(C1545,'Cadastro de insumo'!E:K,7,0)*G1545,IF(OR(E1545="kg",E1545="L"),F1545/1000*G1545,F1545*G1545)))</f>
        <v>0</v>
      </c>
    </row>
    <row r="1546" spans="1:18" outlineLevel="1" x14ac:dyDescent="0.25">
      <c r="B1546" s="122" t="str">
        <f>IF(C1546="","",F1542)</f>
        <v/>
      </c>
      <c r="C1546" s="123"/>
      <c r="D1546" s="122" t="str">
        <f>IF(C1546="","",IFERROR(INDEX('Cadastro de insumo'!A:K,MATCH('Ficha técnica - Prod processado'!C1546,'Cadastro de insumo'!E:E,0),2),""))</f>
        <v/>
      </c>
      <c r="E1546" s="122" t="str">
        <f>IFERROR(INDEX('Cadastro de insumo'!$A$203:$K$1048576,MATCH('Ficha técnica - Prod processado'!C1546,'Cadastro de insumo'!$E$203:$E$1048576,0),9),"")</f>
        <v/>
      </c>
      <c r="F1546" s="124" t="str">
        <f>IFERROR(VLOOKUP(C1546,'Cadastro de insumo'!E:K,7,0),"")</f>
        <v/>
      </c>
      <c r="G1546" s="113"/>
      <c r="H1546" s="113"/>
      <c r="I1546" s="122">
        <f t="shared" si="76"/>
        <v>0</v>
      </c>
      <c r="J1546" s="125">
        <f>IF(C1546="",0,IF(E1546="Pacote",VLOOKUP(C1546,'Cadastro de insumo'!E:K,7,0)*G1546,IF(OR(E1546="kg",E1546="L"),F1546/1000*G1546,F1546*G1546)))</f>
        <v>0</v>
      </c>
    </row>
    <row r="1547" spans="1:18" outlineLevel="1" x14ac:dyDescent="0.25">
      <c r="B1547" s="122" t="str">
        <f>IF(C1547="","",F1542)</f>
        <v/>
      </c>
      <c r="C1547" s="123"/>
      <c r="D1547" s="122" t="str">
        <f>IF(C1547="","",IFERROR(INDEX('Cadastro de insumo'!A:K,MATCH('Ficha técnica - Prod processado'!C1547,'Cadastro de insumo'!E:E,0),2),""))</f>
        <v/>
      </c>
      <c r="E1547" s="122" t="str">
        <f>IFERROR(INDEX('Cadastro de insumo'!$A$203:$K$1048576,MATCH('Ficha técnica - Prod processado'!C1547,'Cadastro de insumo'!$E$203:$E$1048576,0),9),"")</f>
        <v/>
      </c>
      <c r="F1547" s="124" t="str">
        <f>IFERROR(VLOOKUP(C1547,'Cadastro de insumo'!E:K,7,0),"")</f>
        <v/>
      </c>
      <c r="G1547" s="113"/>
      <c r="H1547" s="113"/>
      <c r="I1547" s="122">
        <f t="shared" si="76"/>
        <v>0</v>
      </c>
      <c r="J1547" s="125">
        <f>IF(C1547="",0,IF(E1547="Pacote",VLOOKUP(C1547,'Cadastro de insumo'!E:K,7,0)*G1547,IF(OR(E1547="kg",E1547="L"),F1547/1000*G1547,F1547*G1547)))</f>
        <v>0</v>
      </c>
    </row>
    <row r="1548" spans="1:18" outlineLevel="1" x14ac:dyDescent="0.25">
      <c r="B1548" s="122" t="str">
        <f>IF(C1548="","",F1542)</f>
        <v/>
      </c>
      <c r="C1548" s="123"/>
      <c r="D1548" s="122" t="str">
        <f>IF(C1548="","",IFERROR(INDEX('Cadastro de insumo'!A:K,MATCH('Ficha técnica - Prod processado'!C1548,'Cadastro de insumo'!E:E,0),2),""))</f>
        <v/>
      </c>
      <c r="E1548" s="122" t="str">
        <f>IFERROR(INDEX('Cadastro de insumo'!$A$203:$K$1048576,MATCH('Ficha técnica - Prod processado'!C1548,'Cadastro de insumo'!$E$203:$E$1048576,0),9),"")</f>
        <v/>
      </c>
      <c r="F1548" s="124" t="str">
        <f>IFERROR(VLOOKUP(C1548,'Cadastro de insumo'!E:K,7,0),"")</f>
        <v/>
      </c>
      <c r="G1548" s="113"/>
      <c r="H1548" s="113"/>
      <c r="I1548" s="122">
        <f t="shared" si="76"/>
        <v>0</v>
      </c>
      <c r="J1548" s="125">
        <f>IF(C1548="",0,IF(E1548="Pacote",VLOOKUP(C1548,'Cadastro de insumo'!E:K,7,0)*G1548,IF(OR(E1548="kg",E1548="L"),F1548/1000*G1548,F1548*G1548)))</f>
        <v>0</v>
      </c>
    </row>
    <row r="1549" spans="1:18" outlineLevel="1" x14ac:dyDescent="0.25">
      <c r="B1549" s="122" t="str">
        <f>IF(C1549="","",F1542)</f>
        <v/>
      </c>
      <c r="C1549" s="123"/>
      <c r="D1549" s="122" t="str">
        <f>IF(C1549="","",IFERROR(INDEX('Cadastro de insumo'!A:K,MATCH('Ficha técnica - Prod processado'!C1549,'Cadastro de insumo'!E:E,0),2),""))</f>
        <v/>
      </c>
      <c r="E1549" s="122" t="str">
        <f>IFERROR(INDEX('Cadastro de insumo'!$A$203:$K$1048576,MATCH('Ficha técnica - Prod processado'!C1549,'Cadastro de insumo'!$E$203:$E$1048576,0),9),"")</f>
        <v/>
      </c>
      <c r="F1549" s="124" t="str">
        <f>IFERROR(VLOOKUP(C1549,'Cadastro de insumo'!E:K,7,0),"")</f>
        <v/>
      </c>
      <c r="G1549" s="113"/>
      <c r="H1549" s="113"/>
      <c r="I1549" s="122">
        <f t="shared" si="76"/>
        <v>0</v>
      </c>
      <c r="J1549" s="125">
        <f>IF(C1549="",0,IF(E1549="Pacote",VLOOKUP(C1549,'Cadastro de insumo'!E:K,7,0)*G1549,IF(OR(E1549="kg",E1549="L"),F1549/1000*G1549,F1549*G1549)))</f>
        <v>0</v>
      </c>
    </row>
    <row r="1550" spans="1:18" outlineLevel="1" x14ac:dyDescent="0.25">
      <c r="B1550" s="122" t="str">
        <f>IF(C1550="","",F1542)</f>
        <v/>
      </c>
      <c r="C1550" s="123"/>
      <c r="D1550" s="122" t="str">
        <f>IF(C1550="","",IFERROR(INDEX('Cadastro de insumo'!A:K,MATCH('Ficha técnica - Prod processado'!C1550,'Cadastro de insumo'!E:E,0),2),""))</f>
        <v/>
      </c>
      <c r="E1550" s="122" t="str">
        <f>IFERROR(INDEX('Cadastro de insumo'!$A$203:$K$1048576,MATCH('Ficha técnica - Prod processado'!C1550,'Cadastro de insumo'!$E$203:$E$1048576,0),9),"")</f>
        <v/>
      </c>
      <c r="F1550" s="124" t="str">
        <f>IFERROR(VLOOKUP(C1550,'Cadastro de insumo'!E:K,7,0),"")</f>
        <v/>
      </c>
      <c r="G1550" s="113"/>
      <c r="H1550" s="113"/>
      <c r="I1550" s="122">
        <f t="shared" si="76"/>
        <v>0</v>
      </c>
      <c r="J1550" s="125">
        <f>IF(C1550="",0,IF(E1550="Pacote",VLOOKUP(C1550,'Cadastro de insumo'!E:K,7,0)*G1550,IF(OR(E1550="kg",E1550="L"),F1550/1000*G1550,F1550*G1550)))</f>
        <v>0</v>
      </c>
    </row>
    <row r="1551" spans="1:18" outlineLevel="1" x14ac:dyDescent="0.25">
      <c r="B1551" s="122" t="str">
        <f>IF(C1551="","",F1542)</f>
        <v/>
      </c>
      <c r="C1551" s="123"/>
      <c r="D1551" s="122" t="str">
        <f>IF(C1551="","",IFERROR(INDEX('Cadastro de insumo'!A:K,MATCH('Ficha técnica - Prod processado'!C1551,'Cadastro de insumo'!E:E,0),2),""))</f>
        <v/>
      </c>
      <c r="E1551" s="122" t="str">
        <f>IFERROR(INDEX('Cadastro de insumo'!$A$203:$K$1048576,MATCH('Ficha técnica - Prod processado'!C1551,'Cadastro de insumo'!$E$203:$E$1048576,0),9),"")</f>
        <v/>
      </c>
      <c r="F1551" s="124" t="str">
        <f>IFERROR(VLOOKUP(C1551,'Cadastro de insumo'!E:K,7,0),"")</f>
        <v/>
      </c>
      <c r="G1551" s="113"/>
      <c r="H1551" s="113"/>
      <c r="I1551" s="122">
        <f t="shared" si="76"/>
        <v>0</v>
      </c>
      <c r="J1551" s="125">
        <f>IF(C1551="",0,IF(E1551="Pacote",VLOOKUP(C1551,'Cadastro de insumo'!E:K,7,0)*G1551,IF(OR(E1551="kg",E1551="L"),F1551/1000*G1551,F1551*G1551)))</f>
        <v>0</v>
      </c>
    </row>
    <row r="1552" spans="1:18" outlineLevel="1" x14ac:dyDescent="0.25">
      <c r="B1552" s="122" t="str">
        <f>IF(C1552="","",F1542)</f>
        <v/>
      </c>
      <c r="C1552" s="123"/>
      <c r="D1552" s="122" t="str">
        <f>IF(C1552="","",IFERROR(INDEX('Cadastro de insumo'!A:K,MATCH('Ficha técnica - Prod processado'!C1552,'Cadastro de insumo'!E:E,0),2),""))</f>
        <v/>
      </c>
      <c r="E1552" s="122" t="str">
        <f>IFERROR(INDEX('Cadastro de insumo'!$A$203:$K$1048576,MATCH('Ficha técnica - Prod processado'!C1552,'Cadastro de insumo'!$E$203:$E$1048576,0),9),"")</f>
        <v/>
      </c>
      <c r="F1552" s="124" t="str">
        <f>IFERROR(VLOOKUP(C1552,'Cadastro de insumo'!E:K,7,0),"")</f>
        <v/>
      </c>
      <c r="G1552" s="113"/>
      <c r="H1552" s="113"/>
      <c r="I1552" s="122">
        <f t="shared" si="76"/>
        <v>0</v>
      </c>
      <c r="J1552" s="125">
        <f>IF(C1552="",0,IF(E1552="Pacote",VLOOKUP(C1552,'Cadastro de insumo'!E:K,7,0)*G1552,IF(OR(E1552="kg",E1552="L"),F1552/1000*G1552,F1552*G1552)))</f>
        <v>0</v>
      </c>
    </row>
    <row r="1553" spans="1:18" outlineLevel="1" x14ac:dyDescent="0.25">
      <c r="B1553" s="122" t="str">
        <f>IF(C1553="","",F1542)</f>
        <v/>
      </c>
      <c r="C1553" s="123"/>
      <c r="D1553" s="122" t="str">
        <f>IF(C1553="","",IFERROR(INDEX('Cadastro de insumo'!A:K,MATCH('Ficha técnica - Prod processado'!C1553,'Cadastro de insumo'!E:E,0),2),""))</f>
        <v/>
      </c>
      <c r="E1553" s="122" t="str">
        <f>IFERROR(INDEX('Cadastro de insumo'!$A$203:$K$1048576,MATCH('Ficha técnica - Prod processado'!C1553,'Cadastro de insumo'!$E$203:$E$1048576,0),9),"")</f>
        <v/>
      </c>
      <c r="F1553" s="124" t="str">
        <f>IFERROR(VLOOKUP(C1553,'Cadastro de insumo'!E:K,7,0),"")</f>
        <v/>
      </c>
      <c r="G1553" s="113"/>
      <c r="H1553" s="113"/>
      <c r="I1553" s="122">
        <f t="shared" si="76"/>
        <v>0</v>
      </c>
      <c r="J1553" s="125">
        <f>IF(C1553="",0,IF(E1553="Pacote",VLOOKUP(C1553,'Cadastro de insumo'!E:K,7,0)*G1553,IF(OR(E1553="kg",E1553="L"),F1553/1000*G1553,F1553*G1553)))</f>
        <v>0</v>
      </c>
    </row>
    <row r="1554" spans="1:18" outlineLevel="1" x14ac:dyDescent="0.25">
      <c r="B1554" s="122" t="str">
        <f>IF(C1554="","",F1542)</f>
        <v/>
      </c>
      <c r="C1554" s="123"/>
      <c r="D1554" s="122" t="str">
        <f>IF(C1554="","",IFERROR(INDEX('Cadastro de insumo'!A:K,MATCH('Ficha técnica - Prod processado'!C1554,'Cadastro de insumo'!E:E,0),2),""))</f>
        <v/>
      </c>
      <c r="E1554" s="122" t="str">
        <f>IFERROR(INDEX('Cadastro de insumo'!$A$203:$K$1048576,MATCH('Ficha técnica - Prod processado'!C1554,'Cadastro de insumo'!$E$203:$E$1048576,0),9),"")</f>
        <v/>
      </c>
      <c r="F1554" s="124" t="str">
        <f>IFERROR(VLOOKUP(C1554,'Cadastro de insumo'!E:K,7,0),"")</f>
        <v/>
      </c>
      <c r="G1554" s="113"/>
      <c r="H1554" s="113"/>
      <c r="I1554" s="122">
        <f t="shared" si="76"/>
        <v>0</v>
      </c>
      <c r="J1554" s="125">
        <f>IF(C1554="",0,IF(E1554="Pacote",VLOOKUP(C1554,'Cadastro de insumo'!E:K,7,0)*G1554,IF(OR(E1554="kg",E1554="L"),F1554/1000*G1554,F1554*G1554)))</f>
        <v>0</v>
      </c>
    </row>
    <row r="1555" spans="1:18" outlineLevel="1" x14ac:dyDescent="0.25">
      <c r="B1555" s="122" t="str">
        <f>IF(C1555="","",F1542)</f>
        <v/>
      </c>
      <c r="C1555" s="123"/>
      <c r="D1555" s="122" t="str">
        <f>IF(C1555="","",IFERROR(INDEX('Cadastro de insumo'!A:K,MATCH('Ficha técnica - Prod processado'!C1555,'Cadastro de insumo'!E:E,0),2),""))</f>
        <v/>
      </c>
      <c r="E1555" s="122" t="str">
        <f>IFERROR(INDEX('Cadastro de insumo'!$A$203:$K$1048576,MATCH('Ficha técnica - Prod processado'!C1555,'Cadastro de insumo'!$E$203:$E$1048576,0),9),"")</f>
        <v/>
      </c>
      <c r="F1555" s="124" t="str">
        <f>IFERROR(VLOOKUP(C1555,'Cadastro de insumo'!E:K,7,0),"")</f>
        <v/>
      </c>
      <c r="G1555" s="113"/>
      <c r="H1555" s="113"/>
      <c r="I1555" s="122">
        <f t="shared" si="76"/>
        <v>0</v>
      </c>
      <c r="J1555" s="125">
        <f>IF(C1555="",0,IF(E1555="Pacote",VLOOKUP(C1555,'Cadastro de insumo'!E:K,7,0)*G1555,IF(OR(E1555="kg",E1555="L"),F1555/1000*G1555,F1555*G1555)))</f>
        <v>0</v>
      </c>
    </row>
    <row r="1556" spans="1:18" outlineLevel="1" x14ac:dyDescent="0.25">
      <c r="B1556" s="122" t="str">
        <f>IF(C1556="","",F1542)</f>
        <v/>
      </c>
      <c r="C1556" s="123"/>
      <c r="D1556" s="122" t="str">
        <f>IF(C1556="","",IFERROR(INDEX('Cadastro de insumo'!A:K,MATCH('Ficha técnica - Prod processado'!C1556,'Cadastro de insumo'!E:E,0),2),""))</f>
        <v/>
      </c>
      <c r="E1556" s="122" t="str">
        <f>IFERROR(INDEX('Cadastro de insumo'!$A$203:$K$1048576,MATCH('Ficha técnica - Prod processado'!C1556,'Cadastro de insumo'!$E$203:$E$1048576,0),9),"")</f>
        <v/>
      </c>
      <c r="F1556" s="124" t="str">
        <f>IFERROR(VLOOKUP(C1556,'Cadastro de insumo'!E:K,7,0),"")</f>
        <v/>
      </c>
      <c r="G1556" s="113"/>
      <c r="H1556" s="113"/>
      <c r="I1556" s="122">
        <f t="shared" si="76"/>
        <v>0</v>
      </c>
      <c r="J1556" s="125">
        <f>IF(C1556="",0,IF(E1556="Pacote",VLOOKUP(C1556,'Cadastro de insumo'!E:K,7,0)*G1556,IF(OR(E1556="kg",E1556="L"),F1556/1000*G1556,F1556*G1556)))</f>
        <v>0</v>
      </c>
    </row>
    <row r="1557" spans="1:18" outlineLevel="1" x14ac:dyDescent="0.25">
      <c r="B1557" s="122" t="str">
        <f>IF(C1557="","",F1542)</f>
        <v/>
      </c>
      <c r="C1557" s="123"/>
      <c r="D1557" s="122" t="str">
        <f>IF(C1557="","",IFERROR(INDEX('Cadastro de insumo'!A:K,MATCH('Ficha técnica - Prod processado'!C1557,'Cadastro de insumo'!E:E,0),2),""))</f>
        <v/>
      </c>
      <c r="E1557" s="122" t="str">
        <f>IFERROR(INDEX('Cadastro de insumo'!$A$203:$K$1048576,MATCH('Ficha técnica - Prod processado'!C1557,'Cadastro de insumo'!$E$203:$E$1048576,0),9),"")</f>
        <v/>
      </c>
      <c r="F1557" s="124" t="str">
        <f>IFERROR(VLOOKUP(C1557,'Cadastro de insumo'!E:K,7,0),"")</f>
        <v/>
      </c>
      <c r="G1557" s="113"/>
      <c r="H1557" s="113"/>
      <c r="I1557" s="122">
        <f t="shared" si="76"/>
        <v>0</v>
      </c>
      <c r="J1557" s="125">
        <f>IF(C1557="",0,IF(E1557="Pacote",VLOOKUP(C1557,'Cadastro de insumo'!E:K,7,0)*G1557,IF(OR(E1557="kg",E1557="L"),F1557/1000*G1557,F1557*G1557)))</f>
        <v>0</v>
      </c>
    </row>
    <row r="1558" spans="1:18" outlineLevel="1" x14ac:dyDescent="0.25">
      <c r="B1558" s="122" t="str">
        <f>IF(C1558="","",F1542)</f>
        <v/>
      </c>
      <c r="C1558" s="123"/>
      <c r="D1558" s="122" t="str">
        <f>IF(C1558="","",IFERROR(INDEX('Cadastro de insumo'!A:K,MATCH('Ficha técnica - Prod processado'!C1558,'Cadastro de insumo'!E:E,0),2),""))</f>
        <v/>
      </c>
      <c r="E1558" s="122" t="str">
        <f>IFERROR(INDEX('Cadastro de insumo'!$A$203:$K$1048576,MATCH('Ficha técnica - Prod processado'!C1558,'Cadastro de insumo'!$E$203:$E$1048576,0),9),"")</f>
        <v/>
      </c>
      <c r="F1558" s="124" t="str">
        <f>IFERROR(VLOOKUP(C1558,'Cadastro de insumo'!E:K,7,0),"")</f>
        <v/>
      </c>
      <c r="G1558" s="113"/>
      <c r="H1558" s="113"/>
      <c r="I1558" s="122">
        <f t="shared" si="76"/>
        <v>0</v>
      </c>
      <c r="J1558" s="125">
        <f>IF(C1558="",0,IF(E1558="Pacote",VLOOKUP(C1558,'Cadastro de insumo'!E:K,7,0)*G1558,IF(OR(E1558="kg",E1558="L"),F1558/1000*G1558,F1558*G1558)))</f>
        <v>0</v>
      </c>
    </row>
    <row r="1559" spans="1:18" outlineLevel="1" x14ac:dyDescent="0.25">
      <c r="B1559" s="122" t="str">
        <f>IF(C1559="","",F1542)</f>
        <v/>
      </c>
      <c r="C1559" s="123"/>
      <c r="D1559" s="122" t="str">
        <f>IF(C1559="","",IFERROR(INDEX('Cadastro de insumo'!A:K,MATCH('Ficha técnica - Prod processado'!C1559,'Cadastro de insumo'!E:E,0),2),""))</f>
        <v/>
      </c>
      <c r="E1559" s="122" t="str">
        <f>IFERROR(INDEX('Cadastro de insumo'!$A$203:$K$1048576,MATCH('Ficha técnica - Prod processado'!C1559,'Cadastro de insumo'!$E$203:$E$1048576,0),9),"")</f>
        <v/>
      </c>
      <c r="F1559" s="124" t="str">
        <f>IFERROR(VLOOKUP(C1559,'Cadastro de insumo'!E:K,7,0),"")</f>
        <v/>
      </c>
      <c r="G1559" s="113"/>
      <c r="H1559" s="113"/>
      <c r="I1559" s="122">
        <f>IF(OR(G1559="",H1559=""),0,G1559/H1559)</f>
        <v>0</v>
      </c>
      <c r="J1559" s="125">
        <f>IF(C1559="",0,IF(E1559="Pacote",VLOOKUP(C1559,'Cadastro de insumo'!E:K,7,0)*G1559,IF(OR(E1559="kg",E1559="L"),F1559/1000*G1559,F1559*G1559)))</f>
        <v>0</v>
      </c>
    </row>
    <row r="1560" spans="1:18" x14ac:dyDescent="0.25">
      <c r="A1560" s="33" t="str">
        <f>"Detalhes: "&amp;F1542</f>
        <v xml:space="preserve">Detalhes: </v>
      </c>
      <c r="C1560" s="126"/>
    </row>
    <row r="1562" spans="1:18" ht="31.5" x14ac:dyDescent="0.25">
      <c r="E1562" s="30" t="s">
        <v>21</v>
      </c>
      <c r="F1562" s="76" t="s">
        <v>0</v>
      </c>
      <c r="G1562" s="76" t="s">
        <v>19</v>
      </c>
      <c r="H1562" s="77" t="s">
        <v>20</v>
      </c>
      <c r="I1562" s="31" t="s">
        <v>22</v>
      </c>
      <c r="J1562" s="31" t="s">
        <v>61</v>
      </c>
      <c r="M1562" s="126"/>
    </row>
    <row r="1563" spans="1:18" x14ac:dyDescent="0.25">
      <c r="E1563" s="112">
        <f>E1542+1</f>
        <v>75</v>
      </c>
      <c r="F1563" s="113"/>
      <c r="G1563" s="113"/>
      <c r="H1563" s="114"/>
      <c r="I1563" s="115">
        <f>SUM(J1566:J1580)</f>
        <v>0</v>
      </c>
      <c r="J1563" s="116" t="str">
        <f>IF(H1563="","",I1563/H1563)</f>
        <v/>
      </c>
      <c r="M1563" s="126"/>
      <c r="R1563" s="141"/>
    </row>
    <row r="1564" spans="1:18" x14ac:dyDescent="0.25">
      <c r="B1564" s="117"/>
      <c r="C1564" s="118"/>
      <c r="D1564" s="110"/>
      <c r="F1564" s="118"/>
      <c r="G1564" s="118"/>
      <c r="H1564" s="119"/>
      <c r="I1564" s="120"/>
      <c r="J1564" s="121"/>
      <c r="M1564" s="126"/>
      <c r="R1564" s="141"/>
    </row>
    <row r="1565" spans="1:18" ht="47.25" outlineLevel="1" x14ac:dyDescent="0.25">
      <c r="B1565" s="31" t="s">
        <v>0</v>
      </c>
      <c r="C1565" s="76" t="s">
        <v>13</v>
      </c>
      <c r="D1565" s="31" t="s">
        <v>60</v>
      </c>
      <c r="E1565" s="31" t="s">
        <v>14</v>
      </c>
      <c r="F1565" s="77" t="s">
        <v>17</v>
      </c>
      <c r="G1565" s="77" t="s">
        <v>56</v>
      </c>
      <c r="H1565" s="77" t="s">
        <v>38</v>
      </c>
      <c r="I1565" s="31" t="s">
        <v>16</v>
      </c>
      <c r="J1565" s="30" t="s">
        <v>15</v>
      </c>
      <c r="M1565" s="142"/>
    </row>
    <row r="1566" spans="1:18" outlineLevel="1" x14ac:dyDescent="0.25">
      <c r="B1566" s="122" t="str">
        <f>IF(C1566="","",F1563)</f>
        <v/>
      </c>
      <c r="C1566" s="123"/>
      <c r="D1566" s="122" t="str">
        <f>IF(C1566="","",IFERROR(INDEX('Cadastro de insumo'!A:K,MATCH('Ficha técnica - Prod processado'!C1566,'Cadastro de insumo'!E:E,0),2),""))</f>
        <v/>
      </c>
      <c r="E1566" s="122" t="str">
        <f>IFERROR(INDEX('Cadastro de insumo'!$A$203:$K$1048576,MATCH('Ficha técnica - Prod processado'!C1566,'Cadastro de insumo'!$E$203:$E$1048576,0),9),"")</f>
        <v/>
      </c>
      <c r="F1566" s="124" t="str">
        <f>IFERROR(VLOOKUP(C1566,'Cadastro de insumo'!E:K,7,0),"")</f>
        <v/>
      </c>
      <c r="G1566" s="113"/>
      <c r="H1566" s="113"/>
      <c r="I1566" s="122">
        <f t="shared" ref="I1566:I1579" si="77">IF(OR(G1566="",H1566=""),0,G1566/H1566)</f>
        <v>0</v>
      </c>
      <c r="J1566" s="125">
        <f>IF(C1566="",0,IF(E1566="Pacote",VLOOKUP(C1566,'Cadastro de insumo'!E:K,7,0)*G1566,IF(OR(E1566="kg",E1566="L"),F1566/1000*G1566,F1566*G1566)))</f>
        <v>0</v>
      </c>
    </row>
    <row r="1567" spans="1:18" outlineLevel="1" x14ac:dyDescent="0.25">
      <c r="B1567" s="122" t="str">
        <f>IF(C1567="","",F1563)</f>
        <v/>
      </c>
      <c r="C1567" s="123"/>
      <c r="D1567" s="122" t="str">
        <f>IF(C1567="","",IFERROR(INDEX('Cadastro de insumo'!A:K,MATCH('Ficha técnica - Prod processado'!C1567,'Cadastro de insumo'!E:E,0),2),""))</f>
        <v/>
      </c>
      <c r="E1567" s="122" t="str">
        <f>IFERROR(INDEX('Cadastro de insumo'!$A$203:$K$1048576,MATCH('Ficha técnica - Prod processado'!C1567,'Cadastro de insumo'!$E$203:$E$1048576,0),9),"")</f>
        <v/>
      </c>
      <c r="F1567" s="124" t="str">
        <f>IFERROR(VLOOKUP(C1567,'Cadastro de insumo'!E:K,7,0),"")</f>
        <v/>
      </c>
      <c r="G1567" s="113"/>
      <c r="H1567" s="113"/>
      <c r="I1567" s="122">
        <f t="shared" si="77"/>
        <v>0</v>
      </c>
      <c r="J1567" s="125">
        <f>IF(C1567="",0,IF(E1567="Pacote",VLOOKUP(C1567,'Cadastro de insumo'!E:K,7,0)*G1567,IF(OR(E1567="kg",E1567="L"),F1567/1000*G1567,F1567*G1567)))</f>
        <v>0</v>
      </c>
    </row>
    <row r="1568" spans="1:18" outlineLevel="1" x14ac:dyDescent="0.25">
      <c r="B1568" s="122" t="str">
        <f>IF(C1568="","",F1563)</f>
        <v/>
      </c>
      <c r="C1568" s="123"/>
      <c r="D1568" s="122" t="str">
        <f>IF(C1568="","",IFERROR(INDEX('Cadastro de insumo'!A:K,MATCH('Ficha técnica - Prod processado'!C1568,'Cadastro de insumo'!E:E,0),2),""))</f>
        <v/>
      </c>
      <c r="E1568" s="122" t="str">
        <f>IFERROR(INDEX('Cadastro de insumo'!$A$203:$K$1048576,MATCH('Ficha técnica - Prod processado'!C1568,'Cadastro de insumo'!$E$203:$E$1048576,0),9),"")</f>
        <v/>
      </c>
      <c r="F1568" s="124" t="str">
        <f>IFERROR(VLOOKUP(C1568,'Cadastro de insumo'!E:K,7,0),"")</f>
        <v/>
      </c>
      <c r="G1568" s="113"/>
      <c r="H1568" s="113"/>
      <c r="I1568" s="122">
        <f t="shared" si="77"/>
        <v>0</v>
      </c>
      <c r="J1568" s="125">
        <f>IF(C1568="",0,IF(E1568="Pacote",VLOOKUP(C1568,'Cadastro de insumo'!E:K,7,0)*G1568,IF(OR(E1568="kg",E1568="L"),F1568/1000*G1568,F1568*G1568)))</f>
        <v>0</v>
      </c>
    </row>
    <row r="1569" spans="1:18" outlineLevel="1" x14ac:dyDescent="0.25">
      <c r="B1569" s="122" t="str">
        <f>IF(C1569="","",F1563)</f>
        <v/>
      </c>
      <c r="C1569" s="123"/>
      <c r="D1569" s="122" t="str">
        <f>IF(C1569="","",IFERROR(INDEX('Cadastro de insumo'!A:K,MATCH('Ficha técnica - Prod processado'!C1569,'Cadastro de insumo'!E:E,0),2),""))</f>
        <v/>
      </c>
      <c r="E1569" s="122" t="str">
        <f>IFERROR(INDEX('Cadastro de insumo'!$A$203:$K$1048576,MATCH('Ficha técnica - Prod processado'!C1569,'Cadastro de insumo'!$E$203:$E$1048576,0),9),"")</f>
        <v/>
      </c>
      <c r="F1569" s="124" t="str">
        <f>IFERROR(VLOOKUP(C1569,'Cadastro de insumo'!E:K,7,0),"")</f>
        <v/>
      </c>
      <c r="G1569" s="113"/>
      <c r="H1569" s="113"/>
      <c r="I1569" s="122">
        <f t="shared" si="77"/>
        <v>0</v>
      </c>
      <c r="J1569" s="125">
        <f>IF(C1569="",0,IF(E1569="Pacote",VLOOKUP(C1569,'Cadastro de insumo'!E:K,7,0)*G1569,IF(OR(E1569="kg",E1569="L"),F1569/1000*G1569,F1569*G1569)))</f>
        <v>0</v>
      </c>
    </row>
    <row r="1570" spans="1:18" outlineLevel="1" x14ac:dyDescent="0.25">
      <c r="B1570" s="122" t="str">
        <f>IF(C1570="","",F1563)</f>
        <v/>
      </c>
      <c r="C1570" s="123"/>
      <c r="D1570" s="122" t="str">
        <f>IF(C1570="","",IFERROR(INDEX('Cadastro de insumo'!A:K,MATCH('Ficha técnica - Prod processado'!C1570,'Cadastro de insumo'!E:E,0),2),""))</f>
        <v/>
      </c>
      <c r="E1570" s="122" t="str">
        <f>IFERROR(INDEX('Cadastro de insumo'!$A$203:$K$1048576,MATCH('Ficha técnica - Prod processado'!C1570,'Cadastro de insumo'!$E$203:$E$1048576,0),9),"")</f>
        <v/>
      </c>
      <c r="F1570" s="124" t="str">
        <f>IFERROR(VLOOKUP(C1570,'Cadastro de insumo'!E:K,7,0),"")</f>
        <v/>
      </c>
      <c r="G1570" s="113"/>
      <c r="H1570" s="113"/>
      <c r="I1570" s="122">
        <f t="shared" si="77"/>
        <v>0</v>
      </c>
      <c r="J1570" s="125">
        <f>IF(C1570="",0,IF(E1570="Pacote",VLOOKUP(C1570,'Cadastro de insumo'!E:K,7,0)*G1570,IF(OR(E1570="kg",E1570="L"),F1570/1000*G1570,F1570*G1570)))</f>
        <v>0</v>
      </c>
    </row>
    <row r="1571" spans="1:18" outlineLevel="1" x14ac:dyDescent="0.25">
      <c r="B1571" s="122" t="str">
        <f>IF(C1571="","",F1563)</f>
        <v/>
      </c>
      <c r="C1571" s="123"/>
      <c r="D1571" s="122" t="str">
        <f>IF(C1571="","",IFERROR(INDEX('Cadastro de insumo'!A:K,MATCH('Ficha técnica - Prod processado'!C1571,'Cadastro de insumo'!E:E,0),2),""))</f>
        <v/>
      </c>
      <c r="E1571" s="122" t="str">
        <f>IFERROR(INDEX('Cadastro de insumo'!$A$203:$K$1048576,MATCH('Ficha técnica - Prod processado'!C1571,'Cadastro de insumo'!$E$203:$E$1048576,0),9),"")</f>
        <v/>
      </c>
      <c r="F1571" s="124" t="str">
        <f>IFERROR(VLOOKUP(C1571,'Cadastro de insumo'!E:K,7,0),"")</f>
        <v/>
      </c>
      <c r="G1571" s="113"/>
      <c r="H1571" s="113"/>
      <c r="I1571" s="122">
        <f t="shared" si="77"/>
        <v>0</v>
      </c>
      <c r="J1571" s="125">
        <f>IF(C1571="",0,IF(E1571="Pacote",VLOOKUP(C1571,'Cadastro de insumo'!E:K,7,0)*G1571,IF(OR(E1571="kg",E1571="L"),F1571/1000*G1571,F1571*G1571)))</f>
        <v>0</v>
      </c>
    </row>
    <row r="1572" spans="1:18" outlineLevel="1" x14ac:dyDescent="0.25">
      <c r="B1572" s="122" t="str">
        <f>IF(C1572="","",F1563)</f>
        <v/>
      </c>
      <c r="C1572" s="123"/>
      <c r="D1572" s="122" t="str">
        <f>IF(C1572="","",IFERROR(INDEX('Cadastro de insumo'!A:K,MATCH('Ficha técnica - Prod processado'!C1572,'Cadastro de insumo'!E:E,0),2),""))</f>
        <v/>
      </c>
      <c r="E1572" s="122" t="str">
        <f>IFERROR(INDEX('Cadastro de insumo'!$A$203:$K$1048576,MATCH('Ficha técnica - Prod processado'!C1572,'Cadastro de insumo'!$E$203:$E$1048576,0),9),"")</f>
        <v/>
      </c>
      <c r="F1572" s="124" t="str">
        <f>IFERROR(VLOOKUP(C1572,'Cadastro de insumo'!E:K,7,0),"")</f>
        <v/>
      </c>
      <c r="G1572" s="113"/>
      <c r="H1572" s="113"/>
      <c r="I1572" s="122">
        <f t="shared" si="77"/>
        <v>0</v>
      </c>
      <c r="J1572" s="125">
        <f>IF(C1572="",0,IF(E1572="Pacote",VLOOKUP(C1572,'Cadastro de insumo'!E:K,7,0)*G1572,IF(OR(E1572="kg",E1572="L"),F1572/1000*G1572,F1572*G1572)))</f>
        <v>0</v>
      </c>
    </row>
    <row r="1573" spans="1:18" outlineLevel="1" x14ac:dyDescent="0.25">
      <c r="B1573" s="122" t="str">
        <f>IF(C1573="","",F1563)</f>
        <v/>
      </c>
      <c r="C1573" s="123"/>
      <c r="D1573" s="122" t="str">
        <f>IF(C1573="","",IFERROR(INDEX('Cadastro de insumo'!A:K,MATCH('Ficha técnica - Prod processado'!C1573,'Cadastro de insumo'!E:E,0),2),""))</f>
        <v/>
      </c>
      <c r="E1573" s="122" t="str">
        <f>IFERROR(INDEX('Cadastro de insumo'!$A$203:$K$1048576,MATCH('Ficha técnica - Prod processado'!C1573,'Cadastro de insumo'!$E$203:$E$1048576,0),9),"")</f>
        <v/>
      </c>
      <c r="F1573" s="124" t="str">
        <f>IFERROR(VLOOKUP(C1573,'Cadastro de insumo'!E:K,7,0),"")</f>
        <v/>
      </c>
      <c r="G1573" s="113"/>
      <c r="H1573" s="113"/>
      <c r="I1573" s="122">
        <f t="shared" si="77"/>
        <v>0</v>
      </c>
      <c r="J1573" s="125">
        <f>IF(C1573="",0,IF(E1573="Pacote",VLOOKUP(C1573,'Cadastro de insumo'!E:K,7,0)*G1573,IF(OR(E1573="kg",E1573="L"),F1573/1000*G1573,F1573*G1573)))</f>
        <v>0</v>
      </c>
    </row>
    <row r="1574" spans="1:18" outlineLevel="1" x14ac:dyDescent="0.25">
      <c r="B1574" s="122" t="str">
        <f>IF(C1574="","",F1563)</f>
        <v/>
      </c>
      <c r="C1574" s="123"/>
      <c r="D1574" s="122" t="str">
        <f>IF(C1574="","",IFERROR(INDEX('Cadastro de insumo'!A:K,MATCH('Ficha técnica - Prod processado'!C1574,'Cadastro de insumo'!E:E,0),2),""))</f>
        <v/>
      </c>
      <c r="E1574" s="122" t="str">
        <f>IFERROR(INDEX('Cadastro de insumo'!$A$203:$K$1048576,MATCH('Ficha técnica - Prod processado'!C1574,'Cadastro de insumo'!$E$203:$E$1048576,0),9),"")</f>
        <v/>
      </c>
      <c r="F1574" s="124" t="str">
        <f>IFERROR(VLOOKUP(C1574,'Cadastro de insumo'!E:K,7,0),"")</f>
        <v/>
      </c>
      <c r="G1574" s="113"/>
      <c r="H1574" s="113"/>
      <c r="I1574" s="122">
        <f t="shared" si="77"/>
        <v>0</v>
      </c>
      <c r="J1574" s="125">
        <f>IF(C1574="",0,IF(E1574="Pacote",VLOOKUP(C1574,'Cadastro de insumo'!E:K,7,0)*G1574,IF(OR(E1574="kg",E1574="L"),F1574/1000*G1574,F1574*G1574)))</f>
        <v>0</v>
      </c>
    </row>
    <row r="1575" spans="1:18" outlineLevel="1" x14ac:dyDescent="0.25">
      <c r="B1575" s="122" t="str">
        <f>IF(C1575="","",F1563)</f>
        <v/>
      </c>
      <c r="C1575" s="123"/>
      <c r="D1575" s="122" t="str">
        <f>IF(C1575="","",IFERROR(INDEX('Cadastro de insumo'!A:K,MATCH('Ficha técnica - Prod processado'!C1575,'Cadastro de insumo'!E:E,0),2),""))</f>
        <v/>
      </c>
      <c r="E1575" s="122" t="str">
        <f>IFERROR(INDEX('Cadastro de insumo'!$A$203:$K$1048576,MATCH('Ficha técnica - Prod processado'!C1575,'Cadastro de insumo'!$E$203:$E$1048576,0),9),"")</f>
        <v/>
      </c>
      <c r="F1575" s="124" t="str">
        <f>IFERROR(VLOOKUP(C1575,'Cadastro de insumo'!E:K,7,0),"")</f>
        <v/>
      </c>
      <c r="G1575" s="113"/>
      <c r="H1575" s="113"/>
      <c r="I1575" s="122">
        <f t="shared" si="77"/>
        <v>0</v>
      </c>
      <c r="J1575" s="125">
        <f>IF(C1575="",0,IF(E1575="Pacote",VLOOKUP(C1575,'Cadastro de insumo'!E:K,7,0)*G1575,IF(OR(E1575="kg",E1575="L"),F1575/1000*G1575,F1575*G1575)))</f>
        <v>0</v>
      </c>
    </row>
    <row r="1576" spans="1:18" outlineLevel="1" x14ac:dyDescent="0.25">
      <c r="B1576" s="122" t="str">
        <f>IF(C1576="","",F1563)</f>
        <v/>
      </c>
      <c r="C1576" s="123"/>
      <c r="D1576" s="122" t="str">
        <f>IF(C1576="","",IFERROR(INDEX('Cadastro de insumo'!A:K,MATCH('Ficha técnica - Prod processado'!C1576,'Cadastro de insumo'!E:E,0),2),""))</f>
        <v/>
      </c>
      <c r="E1576" s="122" t="str">
        <f>IFERROR(INDEX('Cadastro de insumo'!$A$203:$K$1048576,MATCH('Ficha técnica - Prod processado'!C1576,'Cadastro de insumo'!$E$203:$E$1048576,0),9),"")</f>
        <v/>
      </c>
      <c r="F1576" s="124" t="str">
        <f>IFERROR(VLOOKUP(C1576,'Cadastro de insumo'!E:K,7,0),"")</f>
        <v/>
      </c>
      <c r="G1576" s="113"/>
      <c r="H1576" s="113"/>
      <c r="I1576" s="122">
        <f t="shared" si="77"/>
        <v>0</v>
      </c>
      <c r="J1576" s="125">
        <f>IF(C1576="",0,IF(E1576="Pacote",VLOOKUP(C1576,'Cadastro de insumo'!E:K,7,0)*G1576,IF(OR(E1576="kg",E1576="L"),F1576/1000*G1576,F1576*G1576)))</f>
        <v>0</v>
      </c>
    </row>
    <row r="1577" spans="1:18" outlineLevel="1" x14ac:dyDescent="0.25">
      <c r="B1577" s="122" t="str">
        <f>IF(C1577="","",F1563)</f>
        <v/>
      </c>
      <c r="C1577" s="123"/>
      <c r="D1577" s="122" t="str">
        <f>IF(C1577="","",IFERROR(INDEX('Cadastro de insumo'!A:K,MATCH('Ficha técnica - Prod processado'!C1577,'Cadastro de insumo'!E:E,0),2),""))</f>
        <v/>
      </c>
      <c r="E1577" s="122" t="str">
        <f>IFERROR(INDEX('Cadastro de insumo'!$A$203:$K$1048576,MATCH('Ficha técnica - Prod processado'!C1577,'Cadastro de insumo'!$E$203:$E$1048576,0),9),"")</f>
        <v/>
      </c>
      <c r="F1577" s="124" t="str">
        <f>IFERROR(VLOOKUP(C1577,'Cadastro de insumo'!E:K,7,0),"")</f>
        <v/>
      </c>
      <c r="G1577" s="113"/>
      <c r="H1577" s="113"/>
      <c r="I1577" s="122">
        <f t="shared" si="77"/>
        <v>0</v>
      </c>
      <c r="J1577" s="125">
        <f>IF(C1577="",0,IF(E1577="Pacote",VLOOKUP(C1577,'Cadastro de insumo'!E:K,7,0)*G1577,IF(OR(E1577="kg",E1577="L"),F1577/1000*G1577,F1577*G1577)))</f>
        <v>0</v>
      </c>
    </row>
    <row r="1578" spans="1:18" outlineLevel="1" x14ac:dyDescent="0.25">
      <c r="B1578" s="122" t="str">
        <f>IF(C1578="","",F1563)</f>
        <v/>
      </c>
      <c r="C1578" s="123"/>
      <c r="D1578" s="122" t="str">
        <f>IF(C1578="","",IFERROR(INDEX('Cadastro de insumo'!A:K,MATCH('Ficha técnica - Prod processado'!C1578,'Cadastro de insumo'!E:E,0),2),""))</f>
        <v/>
      </c>
      <c r="E1578" s="122" t="str">
        <f>IFERROR(INDEX('Cadastro de insumo'!$A$203:$K$1048576,MATCH('Ficha técnica - Prod processado'!C1578,'Cadastro de insumo'!$E$203:$E$1048576,0),9),"")</f>
        <v/>
      </c>
      <c r="F1578" s="124" t="str">
        <f>IFERROR(VLOOKUP(C1578,'Cadastro de insumo'!E:K,7,0),"")</f>
        <v/>
      </c>
      <c r="G1578" s="113"/>
      <c r="H1578" s="113"/>
      <c r="I1578" s="122">
        <f t="shared" si="77"/>
        <v>0</v>
      </c>
      <c r="J1578" s="125">
        <f>IF(C1578="",0,IF(E1578="Pacote",VLOOKUP(C1578,'Cadastro de insumo'!E:K,7,0)*G1578,IF(OR(E1578="kg",E1578="L"),F1578/1000*G1578,F1578*G1578)))</f>
        <v>0</v>
      </c>
    </row>
    <row r="1579" spans="1:18" outlineLevel="1" x14ac:dyDescent="0.25">
      <c r="B1579" s="122" t="str">
        <f>IF(C1579="","",F1563)</f>
        <v/>
      </c>
      <c r="C1579" s="123"/>
      <c r="D1579" s="122" t="str">
        <f>IF(C1579="","",IFERROR(INDEX('Cadastro de insumo'!A:K,MATCH('Ficha técnica - Prod processado'!C1579,'Cadastro de insumo'!E:E,0),2),""))</f>
        <v/>
      </c>
      <c r="E1579" s="122" t="str">
        <f>IFERROR(INDEX('Cadastro de insumo'!$A$203:$K$1048576,MATCH('Ficha técnica - Prod processado'!C1579,'Cadastro de insumo'!$E$203:$E$1048576,0),9),"")</f>
        <v/>
      </c>
      <c r="F1579" s="124" t="str">
        <f>IFERROR(VLOOKUP(C1579,'Cadastro de insumo'!E:K,7,0),"")</f>
        <v/>
      </c>
      <c r="G1579" s="113"/>
      <c r="H1579" s="113"/>
      <c r="I1579" s="122">
        <f t="shared" si="77"/>
        <v>0</v>
      </c>
      <c r="J1579" s="125">
        <f>IF(C1579="",0,IF(E1579="Pacote",VLOOKUP(C1579,'Cadastro de insumo'!E:K,7,0)*G1579,IF(OR(E1579="kg",E1579="L"),F1579/1000*G1579,F1579*G1579)))</f>
        <v>0</v>
      </c>
    </row>
    <row r="1580" spans="1:18" outlineLevel="1" x14ac:dyDescent="0.25">
      <c r="B1580" s="122" t="str">
        <f>IF(C1580="","",F1563)</f>
        <v/>
      </c>
      <c r="C1580" s="123"/>
      <c r="D1580" s="122" t="str">
        <f>IF(C1580="","",IFERROR(INDEX('Cadastro de insumo'!A:K,MATCH('Ficha técnica - Prod processado'!C1580,'Cadastro de insumo'!E:E,0),2),""))</f>
        <v/>
      </c>
      <c r="E1580" s="122" t="str">
        <f>IFERROR(INDEX('Cadastro de insumo'!$A$203:$K$1048576,MATCH('Ficha técnica - Prod processado'!C1580,'Cadastro de insumo'!$E$203:$E$1048576,0),9),"")</f>
        <v/>
      </c>
      <c r="F1580" s="124" t="str">
        <f>IFERROR(VLOOKUP(C1580,'Cadastro de insumo'!E:K,7,0),"")</f>
        <v/>
      </c>
      <c r="G1580" s="113"/>
      <c r="H1580" s="113"/>
      <c r="I1580" s="122">
        <f>IF(OR(G1580="",H1580=""),0,G1580/H1580)</f>
        <v>0</v>
      </c>
      <c r="J1580" s="125">
        <f>IF(C1580="",0,IF(E1580="Pacote",VLOOKUP(C1580,'Cadastro de insumo'!E:K,7,0)*G1580,IF(OR(E1580="kg",E1580="L"),F1580/1000*G1580,F1580*G1580)))</f>
        <v>0</v>
      </c>
    </row>
    <row r="1581" spans="1:18" x14ac:dyDescent="0.25">
      <c r="A1581" s="33" t="str">
        <f>"Detalhes: "&amp;F1563</f>
        <v xml:space="preserve">Detalhes: </v>
      </c>
      <c r="C1581" s="126"/>
    </row>
    <row r="1583" spans="1:18" ht="31.5" x14ac:dyDescent="0.25">
      <c r="E1583" s="30" t="s">
        <v>21</v>
      </c>
      <c r="F1583" s="76" t="s">
        <v>0</v>
      </c>
      <c r="G1583" s="76" t="s">
        <v>19</v>
      </c>
      <c r="H1583" s="77" t="s">
        <v>20</v>
      </c>
      <c r="I1583" s="31" t="s">
        <v>22</v>
      </c>
      <c r="J1583" s="31" t="s">
        <v>61</v>
      </c>
      <c r="M1583" s="126"/>
    </row>
    <row r="1584" spans="1:18" x14ac:dyDescent="0.25">
      <c r="E1584" s="112">
        <f>E1563+1</f>
        <v>76</v>
      </c>
      <c r="F1584" s="113"/>
      <c r="G1584" s="113"/>
      <c r="H1584" s="114"/>
      <c r="I1584" s="115">
        <f>SUM(J1587:J1601)</f>
        <v>0</v>
      </c>
      <c r="J1584" s="116" t="str">
        <f>IF(H1584="","",I1584/H1584)</f>
        <v/>
      </c>
      <c r="M1584" s="126"/>
      <c r="R1584" s="141"/>
    </row>
    <row r="1585" spans="2:18" x14ac:dyDescent="0.25">
      <c r="B1585" s="117"/>
      <c r="C1585" s="118"/>
      <c r="D1585" s="110"/>
      <c r="F1585" s="118"/>
      <c r="G1585" s="118"/>
      <c r="H1585" s="119"/>
      <c r="I1585" s="120"/>
      <c r="J1585" s="121"/>
      <c r="M1585" s="126"/>
      <c r="R1585" s="141"/>
    </row>
    <row r="1586" spans="2:18" ht="47.25" outlineLevel="1" x14ac:dyDescent="0.25">
      <c r="B1586" s="31" t="s">
        <v>0</v>
      </c>
      <c r="C1586" s="76" t="s">
        <v>13</v>
      </c>
      <c r="D1586" s="31" t="s">
        <v>60</v>
      </c>
      <c r="E1586" s="31" t="s">
        <v>14</v>
      </c>
      <c r="F1586" s="77" t="s">
        <v>17</v>
      </c>
      <c r="G1586" s="77" t="s">
        <v>56</v>
      </c>
      <c r="H1586" s="77" t="s">
        <v>38</v>
      </c>
      <c r="I1586" s="31" t="s">
        <v>16</v>
      </c>
      <c r="J1586" s="30" t="s">
        <v>15</v>
      </c>
      <c r="M1586" s="142"/>
    </row>
    <row r="1587" spans="2:18" outlineLevel="1" x14ac:dyDescent="0.25">
      <c r="B1587" s="122" t="str">
        <f>IF(C1587="","",F1584)</f>
        <v/>
      </c>
      <c r="C1587" s="123"/>
      <c r="D1587" s="122" t="str">
        <f>IF(C1587="","",IFERROR(INDEX('Cadastro de insumo'!A:K,MATCH('Ficha técnica - Prod processado'!C1587,'Cadastro de insumo'!E:E,0),2),""))</f>
        <v/>
      </c>
      <c r="E1587" s="122" t="str">
        <f>IFERROR(INDEX('Cadastro de insumo'!$A$203:$K$1048576,MATCH('Ficha técnica - Prod processado'!C1587,'Cadastro de insumo'!$E$203:$E$1048576,0),9),"")</f>
        <v/>
      </c>
      <c r="F1587" s="124" t="str">
        <f>IFERROR(VLOOKUP(C1587,'Cadastro de insumo'!E:K,7,0),"")</f>
        <v/>
      </c>
      <c r="G1587" s="113"/>
      <c r="H1587" s="113"/>
      <c r="I1587" s="122">
        <f t="shared" ref="I1587:I1600" si="78">IF(OR(G1587="",H1587=""),0,G1587/H1587)</f>
        <v>0</v>
      </c>
      <c r="J1587" s="125">
        <f>IF(C1587="",0,IF(E1587="Pacote",VLOOKUP(C1587,'Cadastro de insumo'!E:K,7,0)*G1587,IF(OR(E1587="kg",E1587="L"),F1587/1000*G1587,F1587*G1587)))</f>
        <v>0</v>
      </c>
    </row>
    <row r="1588" spans="2:18" outlineLevel="1" x14ac:dyDescent="0.25">
      <c r="B1588" s="122" t="str">
        <f>IF(C1588="","",F1584)</f>
        <v/>
      </c>
      <c r="C1588" s="123"/>
      <c r="D1588" s="122" t="str">
        <f>IF(C1588="","",IFERROR(INDEX('Cadastro de insumo'!A:K,MATCH('Ficha técnica - Prod processado'!C1588,'Cadastro de insumo'!E:E,0),2),""))</f>
        <v/>
      </c>
      <c r="E1588" s="122" t="str">
        <f>IFERROR(INDEX('Cadastro de insumo'!$A$203:$K$1048576,MATCH('Ficha técnica - Prod processado'!C1588,'Cadastro de insumo'!$E$203:$E$1048576,0),9),"")</f>
        <v/>
      </c>
      <c r="F1588" s="124" t="str">
        <f>IFERROR(VLOOKUP(C1588,'Cadastro de insumo'!E:K,7,0),"")</f>
        <v/>
      </c>
      <c r="G1588" s="113"/>
      <c r="H1588" s="113"/>
      <c r="I1588" s="122">
        <f t="shared" si="78"/>
        <v>0</v>
      </c>
      <c r="J1588" s="125">
        <f>IF(C1588="",0,IF(E1588="Pacote",VLOOKUP(C1588,'Cadastro de insumo'!E:K,7,0)*G1588,IF(OR(E1588="kg",E1588="L"),F1588/1000*G1588,F1588*G1588)))</f>
        <v>0</v>
      </c>
    </row>
    <row r="1589" spans="2:18" outlineLevel="1" x14ac:dyDescent="0.25">
      <c r="B1589" s="122" t="str">
        <f>IF(C1589="","",F1584)</f>
        <v/>
      </c>
      <c r="C1589" s="123"/>
      <c r="D1589" s="122" t="str">
        <f>IF(C1589="","",IFERROR(INDEX('Cadastro de insumo'!A:K,MATCH('Ficha técnica - Prod processado'!C1589,'Cadastro de insumo'!E:E,0),2),""))</f>
        <v/>
      </c>
      <c r="E1589" s="122" t="str">
        <f>IFERROR(INDEX('Cadastro de insumo'!$A$203:$K$1048576,MATCH('Ficha técnica - Prod processado'!C1589,'Cadastro de insumo'!$E$203:$E$1048576,0),9),"")</f>
        <v/>
      </c>
      <c r="F1589" s="124" t="str">
        <f>IFERROR(VLOOKUP(C1589,'Cadastro de insumo'!E:K,7,0),"")</f>
        <v/>
      </c>
      <c r="G1589" s="113"/>
      <c r="H1589" s="113"/>
      <c r="I1589" s="122">
        <f t="shared" si="78"/>
        <v>0</v>
      </c>
      <c r="J1589" s="125">
        <f>IF(C1589="",0,IF(E1589="Pacote",VLOOKUP(C1589,'Cadastro de insumo'!E:K,7,0)*G1589,IF(OR(E1589="kg",E1589="L"),F1589/1000*G1589,F1589*G1589)))</f>
        <v>0</v>
      </c>
    </row>
    <row r="1590" spans="2:18" outlineLevel="1" x14ac:dyDescent="0.25">
      <c r="B1590" s="122" t="str">
        <f>IF(C1590="","",F1584)</f>
        <v/>
      </c>
      <c r="C1590" s="123"/>
      <c r="D1590" s="122" t="str">
        <f>IF(C1590="","",IFERROR(INDEX('Cadastro de insumo'!A:K,MATCH('Ficha técnica - Prod processado'!C1590,'Cadastro de insumo'!E:E,0),2),""))</f>
        <v/>
      </c>
      <c r="E1590" s="122" t="str">
        <f>IFERROR(INDEX('Cadastro de insumo'!$A$203:$K$1048576,MATCH('Ficha técnica - Prod processado'!C1590,'Cadastro de insumo'!$E$203:$E$1048576,0),9),"")</f>
        <v/>
      </c>
      <c r="F1590" s="124" t="str">
        <f>IFERROR(VLOOKUP(C1590,'Cadastro de insumo'!E:K,7,0),"")</f>
        <v/>
      </c>
      <c r="G1590" s="113"/>
      <c r="H1590" s="113"/>
      <c r="I1590" s="122">
        <f t="shared" si="78"/>
        <v>0</v>
      </c>
      <c r="J1590" s="125">
        <f>IF(C1590="",0,IF(E1590="Pacote",VLOOKUP(C1590,'Cadastro de insumo'!E:K,7,0)*G1590,IF(OR(E1590="kg",E1590="L"),F1590/1000*G1590,F1590*G1590)))</f>
        <v>0</v>
      </c>
    </row>
    <row r="1591" spans="2:18" outlineLevel="1" x14ac:dyDescent="0.25">
      <c r="B1591" s="122" t="str">
        <f>IF(C1591="","",F1584)</f>
        <v/>
      </c>
      <c r="C1591" s="123"/>
      <c r="D1591" s="122" t="str">
        <f>IF(C1591="","",IFERROR(INDEX('Cadastro de insumo'!A:K,MATCH('Ficha técnica - Prod processado'!C1591,'Cadastro de insumo'!E:E,0),2),""))</f>
        <v/>
      </c>
      <c r="E1591" s="122" t="str">
        <f>IFERROR(INDEX('Cadastro de insumo'!$A$203:$K$1048576,MATCH('Ficha técnica - Prod processado'!C1591,'Cadastro de insumo'!$E$203:$E$1048576,0),9),"")</f>
        <v/>
      </c>
      <c r="F1591" s="124" t="str">
        <f>IFERROR(VLOOKUP(C1591,'Cadastro de insumo'!E:K,7,0),"")</f>
        <v/>
      </c>
      <c r="G1591" s="113"/>
      <c r="H1591" s="113"/>
      <c r="I1591" s="122">
        <f t="shared" si="78"/>
        <v>0</v>
      </c>
      <c r="J1591" s="125">
        <f>IF(C1591="",0,IF(E1591="Pacote",VLOOKUP(C1591,'Cadastro de insumo'!E:K,7,0)*G1591,IF(OR(E1591="kg",E1591="L"),F1591/1000*G1591,F1591*G1591)))</f>
        <v>0</v>
      </c>
    </row>
    <row r="1592" spans="2:18" outlineLevel="1" x14ac:dyDescent="0.25">
      <c r="B1592" s="122" t="str">
        <f>IF(C1592="","",F1584)</f>
        <v/>
      </c>
      <c r="C1592" s="123"/>
      <c r="D1592" s="122" t="str">
        <f>IF(C1592="","",IFERROR(INDEX('Cadastro de insumo'!A:K,MATCH('Ficha técnica - Prod processado'!C1592,'Cadastro de insumo'!E:E,0),2),""))</f>
        <v/>
      </c>
      <c r="E1592" s="122" t="str">
        <f>IFERROR(INDEX('Cadastro de insumo'!$A$203:$K$1048576,MATCH('Ficha técnica - Prod processado'!C1592,'Cadastro de insumo'!$E$203:$E$1048576,0),9),"")</f>
        <v/>
      </c>
      <c r="F1592" s="124" t="str">
        <f>IFERROR(VLOOKUP(C1592,'Cadastro de insumo'!E:K,7,0),"")</f>
        <v/>
      </c>
      <c r="G1592" s="113"/>
      <c r="H1592" s="113"/>
      <c r="I1592" s="122">
        <f t="shared" si="78"/>
        <v>0</v>
      </c>
      <c r="J1592" s="125">
        <f>IF(C1592="",0,IF(E1592="Pacote",VLOOKUP(C1592,'Cadastro de insumo'!E:K,7,0)*G1592,IF(OR(E1592="kg",E1592="L"),F1592/1000*G1592,F1592*G1592)))</f>
        <v>0</v>
      </c>
    </row>
    <row r="1593" spans="2:18" outlineLevel="1" x14ac:dyDescent="0.25">
      <c r="B1593" s="122" t="str">
        <f>IF(C1593="","",F1584)</f>
        <v/>
      </c>
      <c r="C1593" s="123"/>
      <c r="D1593" s="122" t="str">
        <f>IF(C1593="","",IFERROR(INDEX('Cadastro de insumo'!A:K,MATCH('Ficha técnica - Prod processado'!C1593,'Cadastro de insumo'!E:E,0),2),""))</f>
        <v/>
      </c>
      <c r="E1593" s="122" t="str">
        <f>IFERROR(INDEX('Cadastro de insumo'!$A$203:$K$1048576,MATCH('Ficha técnica - Prod processado'!C1593,'Cadastro de insumo'!$E$203:$E$1048576,0),9),"")</f>
        <v/>
      </c>
      <c r="F1593" s="124" t="str">
        <f>IFERROR(VLOOKUP(C1593,'Cadastro de insumo'!E:K,7,0),"")</f>
        <v/>
      </c>
      <c r="G1593" s="113"/>
      <c r="H1593" s="113"/>
      <c r="I1593" s="122">
        <f t="shared" si="78"/>
        <v>0</v>
      </c>
      <c r="J1593" s="125">
        <f>IF(C1593="",0,IF(E1593="Pacote",VLOOKUP(C1593,'Cadastro de insumo'!E:K,7,0)*G1593,IF(OR(E1593="kg",E1593="L"),F1593/1000*G1593,F1593*G1593)))</f>
        <v>0</v>
      </c>
    </row>
    <row r="1594" spans="2:18" outlineLevel="1" x14ac:dyDescent="0.25">
      <c r="B1594" s="122" t="str">
        <f>IF(C1594="","",F1584)</f>
        <v/>
      </c>
      <c r="C1594" s="123"/>
      <c r="D1594" s="122" t="str">
        <f>IF(C1594="","",IFERROR(INDEX('Cadastro de insumo'!A:K,MATCH('Ficha técnica - Prod processado'!C1594,'Cadastro de insumo'!E:E,0),2),""))</f>
        <v/>
      </c>
      <c r="E1594" s="122" t="str">
        <f>IFERROR(INDEX('Cadastro de insumo'!$A$203:$K$1048576,MATCH('Ficha técnica - Prod processado'!C1594,'Cadastro de insumo'!$E$203:$E$1048576,0),9),"")</f>
        <v/>
      </c>
      <c r="F1594" s="124" t="str">
        <f>IFERROR(VLOOKUP(C1594,'Cadastro de insumo'!E:K,7,0),"")</f>
        <v/>
      </c>
      <c r="G1594" s="113"/>
      <c r="H1594" s="113"/>
      <c r="I1594" s="122">
        <f t="shared" si="78"/>
        <v>0</v>
      </c>
      <c r="J1594" s="125">
        <f>IF(C1594="",0,IF(E1594="Pacote",VLOOKUP(C1594,'Cadastro de insumo'!E:K,7,0)*G1594,IF(OR(E1594="kg",E1594="L"),F1594/1000*G1594,F1594*G1594)))</f>
        <v>0</v>
      </c>
    </row>
    <row r="1595" spans="2:18" outlineLevel="1" x14ac:dyDescent="0.25">
      <c r="B1595" s="122" t="str">
        <f>IF(C1595="","",F1584)</f>
        <v/>
      </c>
      <c r="C1595" s="123"/>
      <c r="D1595" s="122" t="str">
        <f>IF(C1595="","",IFERROR(INDEX('Cadastro de insumo'!A:K,MATCH('Ficha técnica - Prod processado'!C1595,'Cadastro de insumo'!E:E,0),2),""))</f>
        <v/>
      </c>
      <c r="E1595" s="122" t="str">
        <f>IFERROR(INDEX('Cadastro de insumo'!$A$203:$K$1048576,MATCH('Ficha técnica - Prod processado'!C1595,'Cadastro de insumo'!$E$203:$E$1048576,0),9),"")</f>
        <v/>
      </c>
      <c r="F1595" s="124" t="str">
        <f>IFERROR(VLOOKUP(C1595,'Cadastro de insumo'!E:K,7,0),"")</f>
        <v/>
      </c>
      <c r="G1595" s="113"/>
      <c r="H1595" s="113"/>
      <c r="I1595" s="122">
        <f t="shared" si="78"/>
        <v>0</v>
      </c>
      <c r="J1595" s="125">
        <f>IF(C1595="",0,IF(E1595="Pacote",VLOOKUP(C1595,'Cadastro de insumo'!E:K,7,0)*G1595,IF(OR(E1595="kg",E1595="L"),F1595/1000*G1595,F1595*G1595)))</f>
        <v>0</v>
      </c>
    </row>
    <row r="1596" spans="2:18" outlineLevel="1" x14ac:dyDescent="0.25">
      <c r="B1596" s="122" t="str">
        <f>IF(C1596="","",F1584)</f>
        <v/>
      </c>
      <c r="C1596" s="123"/>
      <c r="D1596" s="122" t="str">
        <f>IF(C1596="","",IFERROR(INDEX('Cadastro de insumo'!A:K,MATCH('Ficha técnica - Prod processado'!C1596,'Cadastro de insumo'!E:E,0),2),""))</f>
        <v/>
      </c>
      <c r="E1596" s="122" t="str">
        <f>IFERROR(INDEX('Cadastro de insumo'!$A$203:$K$1048576,MATCH('Ficha técnica - Prod processado'!C1596,'Cadastro de insumo'!$E$203:$E$1048576,0),9),"")</f>
        <v/>
      </c>
      <c r="F1596" s="124" t="str">
        <f>IFERROR(VLOOKUP(C1596,'Cadastro de insumo'!E:K,7,0),"")</f>
        <v/>
      </c>
      <c r="G1596" s="113"/>
      <c r="H1596" s="113"/>
      <c r="I1596" s="122">
        <f t="shared" si="78"/>
        <v>0</v>
      </c>
      <c r="J1596" s="125">
        <f>IF(C1596="",0,IF(E1596="Pacote",VLOOKUP(C1596,'Cadastro de insumo'!E:K,7,0)*G1596,IF(OR(E1596="kg",E1596="L"),F1596/1000*G1596,F1596*G1596)))</f>
        <v>0</v>
      </c>
    </row>
    <row r="1597" spans="2:18" outlineLevel="1" x14ac:dyDescent="0.25">
      <c r="B1597" s="122" t="str">
        <f>IF(C1597="","",F1584)</f>
        <v/>
      </c>
      <c r="C1597" s="123"/>
      <c r="D1597" s="122" t="str">
        <f>IF(C1597="","",IFERROR(INDEX('Cadastro de insumo'!A:K,MATCH('Ficha técnica - Prod processado'!C1597,'Cadastro de insumo'!E:E,0),2),""))</f>
        <v/>
      </c>
      <c r="E1597" s="122" t="str">
        <f>IFERROR(INDEX('Cadastro de insumo'!$A$203:$K$1048576,MATCH('Ficha técnica - Prod processado'!C1597,'Cadastro de insumo'!$E$203:$E$1048576,0),9),"")</f>
        <v/>
      </c>
      <c r="F1597" s="124" t="str">
        <f>IFERROR(VLOOKUP(C1597,'Cadastro de insumo'!E:K,7,0),"")</f>
        <v/>
      </c>
      <c r="G1597" s="113"/>
      <c r="H1597" s="113"/>
      <c r="I1597" s="122">
        <f t="shared" si="78"/>
        <v>0</v>
      </c>
      <c r="J1597" s="125">
        <f>IF(C1597="",0,IF(E1597="Pacote",VLOOKUP(C1597,'Cadastro de insumo'!E:K,7,0)*G1597,IF(OR(E1597="kg",E1597="L"),F1597/1000*G1597,F1597*G1597)))</f>
        <v>0</v>
      </c>
    </row>
    <row r="1598" spans="2:18" outlineLevel="1" x14ac:dyDescent="0.25">
      <c r="B1598" s="122" t="str">
        <f>IF(C1598="","",F1584)</f>
        <v/>
      </c>
      <c r="C1598" s="123"/>
      <c r="D1598" s="122" t="str">
        <f>IF(C1598="","",IFERROR(INDEX('Cadastro de insumo'!A:K,MATCH('Ficha técnica - Prod processado'!C1598,'Cadastro de insumo'!E:E,0),2),""))</f>
        <v/>
      </c>
      <c r="E1598" s="122" t="str">
        <f>IFERROR(INDEX('Cadastro de insumo'!$A$203:$K$1048576,MATCH('Ficha técnica - Prod processado'!C1598,'Cadastro de insumo'!$E$203:$E$1048576,0),9),"")</f>
        <v/>
      </c>
      <c r="F1598" s="124" t="str">
        <f>IFERROR(VLOOKUP(C1598,'Cadastro de insumo'!E:K,7,0),"")</f>
        <v/>
      </c>
      <c r="G1598" s="113"/>
      <c r="H1598" s="113"/>
      <c r="I1598" s="122">
        <f t="shared" si="78"/>
        <v>0</v>
      </c>
      <c r="J1598" s="125">
        <f>IF(C1598="",0,IF(E1598="Pacote",VLOOKUP(C1598,'Cadastro de insumo'!E:K,7,0)*G1598,IF(OR(E1598="kg",E1598="L"),F1598/1000*G1598,F1598*G1598)))</f>
        <v>0</v>
      </c>
    </row>
    <row r="1599" spans="2:18" outlineLevel="1" x14ac:dyDescent="0.25">
      <c r="B1599" s="122" t="str">
        <f>IF(C1599="","",F1584)</f>
        <v/>
      </c>
      <c r="C1599" s="123"/>
      <c r="D1599" s="122" t="str">
        <f>IF(C1599="","",IFERROR(INDEX('Cadastro de insumo'!A:K,MATCH('Ficha técnica - Prod processado'!C1599,'Cadastro de insumo'!E:E,0),2),""))</f>
        <v/>
      </c>
      <c r="E1599" s="122" t="str">
        <f>IFERROR(INDEX('Cadastro de insumo'!$A$203:$K$1048576,MATCH('Ficha técnica - Prod processado'!C1599,'Cadastro de insumo'!$E$203:$E$1048576,0),9),"")</f>
        <v/>
      </c>
      <c r="F1599" s="124" t="str">
        <f>IFERROR(VLOOKUP(C1599,'Cadastro de insumo'!E:K,7,0),"")</f>
        <v/>
      </c>
      <c r="G1599" s="113"/>
      <c r="H1599" s="113"/>
      <c r="I1599" s="122">
        <f t="shared" si="78"/>
        <v>0</v>
      </c>
      <c r="J1599" s="125">
        <f>IF(C1599="",0,IF(E1599="Pacote",VLOOKUP(C1599,'Cadastro de insumo'!E:K,7,0)*G1599,IF(OR(E1599="kg",E1599="L"),F1599/1000*G1599,F1599*G1599)))</f>
        <v>0</v>
      </c>
    </row>
    <row r="1600" spans="2:18" outlineLevel="1" x14ac:dyDescent="0.25">
      <c r="B1600" s="122" t="str">
        <f>IF(C1600="","",F1584)</f>
        <v/>
      </c>
      <c r="C1600" s="123"/>
      <c r="D1600" s="122" t="str">
        <f>IF(C1600="","",IFERROR(INDEX('Cadastro de insumo'!A:K,MATCH('Ficha técnica - Prod processado'!C1600,'Cadastro de insumo'!E:E,0),2),""))</f>
        <v/>
      </c>
      <c r="E1600" s="122" t="str">
        <f>IFERROR(INDEX('Cadastro de insumo'!$A$203:$K$1048576,MATCH('Ficha técnica - Prod processado'!C1600,'Cadastro de insumo'!$E$203:$E$1048576,0),9),"")</f>
        <v/>
      </c>
      <c r="F1600" s="124" t="str">
        <f>IFERROR(VLOOKUP(C1600,'Cadastro de insumo'!E:K,7,0),"")</f>
        <v/>
      </c>
      <c r="G1600" s="113"/>
      <c r="H1600" s="113"/>
      <c r="I1600" s="122">
        <f t="shared" si="78"/>
        <v>0</v>
      </c>
      <c r="J1600" s="125">
        <f>IF(C1600="",0,IF(E1600="Pacote",VLOOKUP(C1600,'Cadastro de insumo'!E:K,7,0)*G1600,IF(OR(E1600="kg",E1600="L"),F1600/1000*G1600,F1600*G1600)))</f>
        <v>0</v>
      </c>
    </row>
    <row r="1601" spans="1:18" outlineLevel="1" x14ac:dyDescent="0.25">
      <c r="B1601" s="122" t="str">
        <f>IF(C1601="","",F1584)</f>
        <v/>
      </c>
      <c r="C1601" s="123"/>
      <c r="D1601" s="122" t="str">
        <f>IF(C1601="","",IFERROR(INDEX('Cadastro de insumo'!A:K,MATCH('Ficha técnica - Prod processado'!C1601,'Cadastro de insumo'!E:E,0),2),""))</f>
        <v/>
      </c>
      <c r="E1601" s="122" t="str">
        <f>IFERROR(INDEX('Cadastro de insumo'!$A$203:$K$1048576,MATCH('Ficha técnica - Prod processado'!C1601,'Cadastro de insumo'!$E$203:$E$1048576,0),9),"")</f>
        <v/>
      </c>
      <c r="F1601" s="124" t="str">
        <f>IFERROR(VLOOKUP(C1601,'Cadastro de insumo'!E:K,7,0),"")</f>
        <v/>
      </c>
      <c r="G1601" s="113"/>
      <c r="H1601" s="113"/>
      <c r="I1601" s="122">
        <f>IF(OR(G1601="",H1601=""),0,G1601/H1601)</f>
        <v>0</v>
      </c>
      <c r="J1601" s="125">
        <f>IF(C1601="",0,IF(E1601="Pacote",VLOOKUP(C1601,'Cadastro de insumo'!E:K,7,0)*G1601,IF(OR(E1601="kg",E1601="L"),F1601/1000*G1601,F1601*G1601)))</f>
        <v>0</v>
      </c>
    </row>
    <row r="1602" spans="1:18" x14ac:dyDescent="0.25">
      <c r="A1602" s="33" t="str">
        <f>"Detalhes: "&amp;F1584</f>
        <v xml:space="preserve">Detalhes: </v>
      </c>
      <c r="C1602" s="126"/>
    </row>
    <row r="1604" spans="1:18" ht="31.5" x14ac:dyDescent="0.25">
      <c r="E1604" s="30" t="s">
        <v>21</v>
      </c>
      <c r="F1604" s="76" t="s">
        <v>0</v>
      </c>
      <c r="G1604" s="76" t="s">
        <v>19</v>
      </c>
      <c r="H1604" s="77" t="s">
        <v>20</v>
      </c>
      <c r="I1604" s="31" t="s">
        <v>22</v>
      </c>
      <c r="J1604" s="31" t="s">
        <v>61</v>
      </c>
      <c r="M1604" s="126"/>
    </row>
    <row r="1605" spans="1:18" x14ac:dyDescent="0.25">
      <c r="E1605" s="112">
        <f>E1584+1</f>
        <v>77</v>
      </c>
      <c r="F1605" s="113"/>
      <c r="G1605" s="113"/>
      <c r="H1605" s="114"/>
      <c r="I1605" s="115">
        <f>SUM(J1608:J1622)</f>
        <v>0</v>
      </c>
      <c r="J1605" s="116" t="str">
        <f>IF(H1605="","",I1605/H1605)</f>
        <v/>
      </c>
      <c r="M1605" s="126"/>
      <c r="R1605" s="141"/>
    </row>
    <row r="1606" spans="1:18" x14ac:dyDescent="0.25">
      <c r="B1606" s="117"/>
      <c r="C1606" s="118"/>
      <c r="D1606" s="110"/>
      <c r="F1606" s="118"/>
      <c r="G1606" s="118"/>
      <c r="H1606" s="119"/>
      <c r="I1606" s="120"/>
      <c r="J1606" s="121"/>
      <c r="M1606" s="126"/>
      <c r="R1606" s="141"/>
    </row>
    <row r="1607" spans="1:18" ht="47.25" outlineLevel="1" x14ac:dyDescent="0.25">
      <c r="B1607" s="31" t="s">
        <v>0</v>
      </c>
      <c r="C1607" s="76" t="s">
        <v>13</v>
      </c>
      <c r="D1607" s="31" t="s">
        <v>60</v>
      </c>
      <c r="E1607" s="31" t="s">
        <v>14</v>
      </c>
      <c r="F1607" s="77" t="s">
        <v>17</v>
      </c>
      <c r="G1607" s="77" t="s">
        <v>56</v>
      </c>
      <c r="H1607" s="77" t="s">
        <v>38</v>
      </c>
      <c r="I1607" s="31" t="s">
        <v>16</v>
      </c>
      <c r="J1607" s="30" t="s">
        <v>15</v>
      </c>
      <c r="M1607" s="142"/>
    </row>
    <row r="1608" spans="1:18" outlineLevel="1" x14ac:dyDescent="0.25">
      <c r="B1608" s="122" t="str">
        <f>IF(C1608="","",F1605)</f>
        <v/>
      </c>
      <c r="C1608" s="123"/>
      <c r="D1608" s="122" t="str">
        <f>IF(C1608="","",IFERROR(INDEX('Cadastro de insumo'!A:K,MATCH('Ficha técnica - Prod processado'!C1608,'Cadastro de insumo'!E:E,0),2),""))</f>
        <v/>
      </c>
      <c r="E1608" s="122" t="str">
        <f>IFERROR(INDEX('Cadastro de insumo'!$A$203:$K$1048576,MATCH('Ficha técnica - Prod processado'!C1608,'Cadastro de insumo'!$E$203:$E$1048576,0),9),"")</f>
        <v/>
      </c>
      <c r="F1608" s="124" t="str">
        <f>IFERROR(VLOOKUP(C1608,'Cadastro de insumo'!E:K,7,0),"")</f>
        <v/>
      </c>
      <c r="G1608" s="113"/>
      <c r="H1608" s="113"/>
      <c r="I1608" s="122">
        <f t="shared" ref="I1608:I1621" si="79">IF(OR(G1608="",H1608=""),0,G1608/H1608)</f>
        <v>0</v>
      </c>
      <c r="J1608" s="125">
        <f>IF(C1608="",0,IF(E1608="Pacote",VLOOKUP(C1608,'Cadastro de insumo'!E:K,7,0)*G1608,IF(OR(E1608="kg",E1608="L"),F1608/1000*G1608,F1608*G1608)))</f>
        <v>0</v>
      </c>
    </row>
    <row r="1609" spans="1:18" outlineLevel="1" x14ac:dyDescent="0.25">
      <c r="B1609" s="122" t="str">
        <f>IF(C1609="","",F1605)</f>
        <v/>
      </c>
      <c r="C1609" s="123"/>
      <c r="D1609" s="122" t="str">
        <f>IF(C1609="","",IFERROR(INDEX('Cadastro de insumo'!A:K,MATCH('Ficha técnica - Prod processado'!C1609,'Cadastro de insumo'!E:E,0),2),""))</f>
        <v/>
      </c>
      <c r="E1609" s="122" t="str">
        <f>IFERROR(INDEX('Cadastro de insumo'!$A$203:$K$1048576,MATCH('Ficha técnica - Prod processado'!C1609,'Cadastro de insumo'!$E$203:$E$1048576,0),9),"")</f>
        <v/>
      </c>
      <c r="F1609" s="124" t="str">
        <f>IFERROR(VLOOKUP(C1609,'Cadastro de insumo'!E:K,7,0),"")</f>
        <v/>
      </c>
      <c r="G1609" s="113"/>
      <c r="H1609" s="113"/>
      <c r="I1609" s="122">
        <f t="shared" si="79"/>
        <v>0</v>
      </c>
      <c r="J1609" s="125">
        <f>IF(C1609="",0,IF(E1609="Pacote",VLOOKUP(C1609,'Cadastro de insumo'!E:K,7,0)*G1609,IF(OR(E1609="kg",E1609="L"),F1609/1000*G1609,F1609*G1609)))</f>
        <v>0</v>
      </c>
    </row>
    <row r="1610" spans="1:18" outlineLevel="1" x14ac:dyDescent="0.25">
      <c r="B1610" s="122" t="str">
        <f>IF(C1610="","",F1605)</f>
        <v/>
      </c>
      <c r="C1610" s="123"/>
      <c r="D1610" s="122" t="str">
        <f>IF(C1610="","",IFERROR(INDEX('Cadastro de insumo'!A:K,MATCH('Ficha técnica - Prod processado'!C1610,'Cadastro de insumo'!E:E,0),2),""))</f>
        <v/>
      </c>
      <c r="E1610" s="122" t="str">
        <f>IFERROR(INDEX('Cadastro de insumo'!$A$203:$K$1048576,MATCH('Ficha técnica - Prod processado'!C1610,'Cadastro de insumo'!$E$203:$E$1048576,0),9),"")</f>
        <v/>
      </c>
      <c r="F1610" s="124" t="str">
        <f>IFERROR(VLOOKUP(C1610,'Cadastro de insumo'!E:K,7,0),"")</f>
        <v/>
      </c>
      <c r="G1610" s="113"/>
      <c r="H1610" s="113"/>
      <c r="I1610" s="122">
        <f t="shared" si="79"/>
        <v>0</v>
      </c>
      <c r="J1610" s="125">
        <f>IF(C1610="",0,IF(E1610="Pacote",VLOOKUP(C1610,'Cadastro de insumo'!E:K,7,0)*G1610,IF(OR(E1610="kg",E1610="L"),F1610/1000*G1610,F1610*G1610)))</f>
        <v>0</v>
      </c>
    </row>
    <row r="1611" spans="1:18" outlineLevel="1" x14ac:dyDescent="0.25">
      <c r="B1611" s="122" t="str">
        <f>IF(C1611="","",F1605)</f>
        <v/>
      </c>
      <c r="C1611" s="123"/>
      <c r="D1611" s="122" t="str">
        <f>IF(C1611="","",IFERROR(INDEX('Cadastro de insumo'!A:K,MATCH('Ficha técnica - Prod processado'!C1611,'Cadastro de insumo'!E:E,0),2),""))</f>
        <v/>
      </c>
      <c r="E1611" s="122" t="str">
        <f>IFERROR(INDEX('Cadastro de insumo'!$A$203:$K$1048576,MATCH('Ficha técnica - Prod processado'!C1611,'Cadastro de insumo'!$E$203:$E$1048576,0),9),"")</f>
        <v/>
      </c>
      <c r="F1611" s="124" t="str">
        <f>IFERROR(VLOOKUP(C1611,'Cadastro de insumo'!E:K,7,0),"")</f>
        <v/>
      </c>
      <c r="G1611" s="113"/>
      <c r="H1611" s="113"/>
      <c r="I1611" s="122">
        <f t="shared" si="79"/>
        <v>0</v>
      </c>
      <c r="J1611" s="125">
        <f>IF(C1611="",0,IF(E1611="Pacote",VLOOKUP(C1611,'Cadastro de insumo'!E:K,7,0)*G1611,IF(OR(E1611="kg",E1611="L"),F1611/1000*G1611,F1611*G1611)))</f>
        <v>0</v>
      </c>
    </row>
    <row r="1612" spans="1:18" outlineLevel="1" x14ac:dyDescent="0.25">
      <c r="B1612" s="122" t="str">
        <f>IF(C1612="","",F1605)</f>
        <v/>
      </c>
      <c r="C1612" s="123"/>
      <c r="D1612" s="122" t="str">
        <f>IF(C1612="","",IFERROR(INDEX('Cadastro de insumo'!A:K,MATCH('Ficha técnica - Prod processado'!C1612,'Cadastro de insumo'!E:E,0),2),""))</f>
        <v/>
      </c>
      <c r="E1612" s="122" t="str">
        <f>IFERROR(INDEX('Cadastro de insumo'!$A$203:$K$1048576,MATCH('Ficha técnica - Prod processado'!C1612,'Cadastro de insumo'!$E$203:$E$1048576,0),9),"")</f>
        <v/>
      </c>
      <c r="F1612" s="124" t="str">
        <f>IFERROR(VLOOKUP(C1612,'Cadastro de insumo'!E:K,7,0),"")</f>
        <v/>
      </c>
      <c r="G1612" s="113"/>
      <c r="H1612" s="113"/>
      <c r="I1612" s="122">
        <f t="shared" si="79"/>
        <v>0</v>
      </c>
      <c r="J1612" s="125">
        <f>IF(C1612="",0,IF(E1612="Pacote",VLOOKUP(C1612,'Cadastro de insumo'!E:K,7,0)*G1612,IF(OR(E1612="kg",E1612="L"),F1612/1000*G1612,F1612*G1612)))</f>
        <v>0</v>
      </c>
    </row>
    <row r="1613" spans="1:18" outlineLevel="1" x14ac:dyDescent="0.25">
      <c r="B1613" s="122" t="str">
        <f>IF(C1613="","",F1605)</f>
        <v/>
      </c>
      <c r="C1613" s="123"/>
      <c r="D1613" s="122" t="str">
        <f>IF(C1613="","",IFERROR(INDEX('Cadastro de insumo'!A:K,MATCH('Ficha técnica - Prod processado'!C1613,'Cadastro de insumo'!E:E,0),2),""))</f>
        <v/>
      </c>
      <c r="E1613" s="122" t="str">
        <f>IFERROR(INDEX('Cadastro de insumo'!$A$203:$K$1048576,MATCH('Ficha técnica - Prod processado'!C1613,'Cadastro de insumo'!$E$203:$E$1048576,0),9),"")</f>
        <v/>
      </c>
      <c r="F1613" s="124" t="str">
        <f>IFERROR(VLOOKUP(C1613,'Cadastro de insumo'!E:K,7,0),"")</f>
        <v/>
      </c>
      <c r="G1613" s="113"/>
      <c r="H1613" s="113"/>
      <c r="I1613" s="122">
        <f t="shared" si="79"/>
        <v>0</v>
      </c>
      <c r="J1613" s="125">
        <f>IF(C1613="",0,IF(E1613="Pacote",VLOOKUP(C1613,'Cadastro de insumo'!E:K,7,0)*G1613,IF(OR(E1613="kg",E1613="L"),F1613/1000*G1613,F1613*G1613)))</f>
        <v>0</v>
      </c>
    </row>
    <row r="1614" spans="1:18" outlineLevel="1" x14ac:dyDescent="0.25">
      <c r="B1614" s="122" t="str">
        <f>IF(C1614="","",F1605)</f>
        <v/>
      </c>
      <c r="C1614" s="123"/>
      <c r="D1614" s="122" t="str">
        <f>IF(C1614="","",IFERROR(INDEX('Cadastro de insumo'!A:K,MATCH('Ficha técnica - Prod processado'!C1614,'Cadastro de insumo'!E:E,0),2),""))</f>
        <v/>
      </c>
      <c r="E1614" s="122" t="str">
        <f>IFERROR(INDEX('Cadastro de insumo'!$A$203:$K$1048576,MATCH('Ficha técnica - Prod processado'!C1614,'Cadastro de insumo'!$E$203:$E$1048576,0),9),"")</f>
        <v/>
      </c>
      <c r="F1614" s="124" t="str">
        <f>IFERROR(VLOOKUP(C1614,'Cadastro de insumo'!E:K,7,0),"")</f>
        <v/>
      </c>
      <c r="G1614" s="113"/>
      <c r="H1614" s="113"/>
      <c r="I1614" s="122">
        <f t="shared" si="79"/>
        <v>0</v>
      </c>
      <c r="J1614" s="125">
        <f>IF(C1614="",0,IF(E1614="Pacote",VLOOKUP(C1614,'Cadastro de insumo'!E:K,7,0)*G1614,IF(OR(E1614="kg",E1614="L"),F1614/1000*G1614,F1614*G1614)))</f>
        <v>0</v>
      </c>
    </row>
    <row r="1615" spans="1:18" outlineLevel="1" x14ac:dyDescent="0.25">
      <c r="B1615" s="122" t="str">
        <f>IF(C1615="","",F1605)</f>
        <v/>
      </c>
      <c r="C1615" s="123"/>
      <c r="D1615" s="122" t="str">
        <f>IF(C1615="","",IFERROR(INDEX('Cadastro de insumo'!A:K,MATCH('Ficha técnica - Prod processado'!C1615,'Cadastro de insumo'!E:E,0),2),""))</f>
        <v/>
      </c>
      <c r="E1615" s="122" t="str">
        <f>IFERROR(INDEX('Cadastro de insumo'!$A$203:$K$1048576,MATCH('Ficha técnica - Prod processado'!C1615,'Cadastro de insumo'!$E$203:$E$1048576,0),9),"")</f>
        <v/>
      </c>
      <c r="F1615" s="124" t="str">
        <f>IFERROR(VLOOKUP(C1615,'Cadastro de insumo'!E:K,7,0),"")</f>
        <v/>
      </c>
      <c r="G1615" s="113"/>
      <c r="H1615" s="113"/>
      <c r="I1615" s="122">
        <f t="shared" si="79"/>
        <v>0</v>
      </c>
      <c r="J1615" s="125">
        <f>IF(C1615="",0,IF(E1615="Pacote",VLOOKUP(C1615,'Cadastro de insumo'!E:K,7,0)*G1615,IF(OR(E1615="kg",E1615="L"),F1615/1000*G1615,F1615*G1615)))</f>
        <v>0</v>
      </c>
    </row>
    <row r="1616" spans="1:18" outlineLevel="1" x14ac:dyDescent="0.25">
      <c r="B1616" s="122" t="str">
        <f>IF(C1616="","",F1605)</f>
        <v/>
      </c>
      <c r="C1616" s="123"/>
      <c r="D1616" s="122" t="str">
        <f>IF(C1616="","",IFERROR(INDEX('Cadastro de insumo'!A:K,MATCH('Ficha técnica - Prod processado'!C1616,'Cadastro de insumo'!E:E,0),2),""))</f>
        <v/>
      </c>
      <c r="E1616" s="122" t="str">
        <f>IFERROR(INDEX('Cadastro de insumo'!$A$203:$K$1048576,MATCH('Ficha técnica - Prod processado'!C1616,'Cadastro de insumo'!$E$203:$E$1048576,0),9),"")</f>
        <v/>
      </c>
      <c r="F1616" s="124" t="str">
        <f>IFERROR(VLOOKUP(C1616,'Cadastro de insumo'!E:K,7,0),"")</f>
        <v/>
      </c>
      <c r="G1616" s="113"/>
      <c r="H1616" s="113"/>
      <c r="I1616" s="122">
        <f t="shared" si="79"/>
        <v>0</v>
      </c>
      <c r="J1616" s="125">
        <f>IF(C1616="",0,IF(E1616="Pacote",VLOOKUP(C1616,'Cadastro de insumo'!E:K,7,0)*G1616,IF(OR(E1616="kg",E1616="L"),F1616/1000*G1616,F1616*G1616)))</f>
        <v>0</v>
      </c>
    </row>
    <row r="1617" spans="1:18" outlineLevel="1" x14ac:dyDescent="0.25">
      <c r="B1617" s="122" t="str">
        <f>IF(C1617="","",F1605)</f>
        <v/>
      </c>
      <c r="C1617" s="123"/>
      <c r="D1617" s="122" t="str">
        <f>IF(C1617="","",IFERROR(INDEX('Cadastro de insumo'!A:K,MATCH('Ficha técnica - Prod processado'!C1617,'Cadastro de insumo'!E:E,0),2),""))</f>
        <v/>
      </c>
      <c r="E1617" s="122" t="str">
        <f>IFERROR(INDEX('Cadastro de insumo'!$A$203:$K$1048576,MATCH('Ficha técnica - Prod processado'!C1617,'Cadastro de insumo'!$E$203:$E$1048576,0),9),"")</f>
        <v/>
      </c>
      <c r="F1617" s="124" t="str">
        <f>IFERROR(VLOOKUP(C1617,'Cadastro de insumo'!E:K,7,0),"")</f>
        <v/>
      </c>
      <c r="G1617" s="113"/>
      <c r="H1617" s="113"/>
      <c r="I1617" s="122">
        <f t="shared" si="79"/>
        <v>0</v>
      </c>
      <c r="J1617" s="125">
        <f>IF(C1617="",0,IF(E1617="Pacote",VLOOKUP(C1617,'Cadastro de insumo'!E:K,7,0)*G1617,IF(OR(E1617="kg",E1617="L"),F1617/1000*G1617,F1617*G1617)))</f>
        <v>0</v>
      </c>
    </row>
    <row r="1618" spans="1:18" outlineLevel="1" x14ac:dyDescent="0.25">
      <c r="B1618" s="122" t="str">
        <f>IF(C1618="","",F1605)</f>
        <v/>
      </c>
      <c r="C1618" s="123"/>
      <c r="D1618" s="122" t="str">
        <f>IF(C1618="","",IFERROR(INDEX('Cadastro de insumo'!A:K,MATCH('Ficha técnica - Prod processado'!C1618,'Cadastro de insumo'!E:E,0),2),""))</f>
        <v/>
      </c>
      <c r="E1618" s="122" t="str">
        <f>IFERROR(INDEX('Cadastro de insumo'!$A$203:$K$1048576,MATCH('Ficha técnica - Prod processado'!C1618,'Cadastro de insumo'!$E$203:$E$1048576,0),9),"")</f>
        <v/>
      </c>
      <c r="F1618" s="124" t="str">
        <f>IFERROR(VLOOKUP(C1618,'Cadastro de insumo'!E:K,7,0),"")</f>
        <v/>
      </c>
      <c r="G1618" s="113"/>
      <c r="H1618" s="113"/>
      <c r="I1618" s="122">
        <f t="shared" si="79"/>
        <v>0</v>
      </c>
      <c r="J1618" s="125">
        <f>IF(C1618="",0,IF(E1618="Pacote",VLOOKUP(C1618,'Cadastro de insumo'!E:K,7,0)*G1618,IF(OR(E1618="kg",E1618="L"),F1618/1000*G1618,F1618*G1618)))</f>
        <v>0</v>
      </c>
    </row>
    <row r="1619" spans="1:18" outlineLevel="1" x14ac:dyDescent="0.25">
      <c r="B1619" s="122" t="str">
        <f>IF(C1619="","",F1605)</f>
        <v/>
      </c>
      <c r="C1619" s="123"/>
      <c r="D1619" s="122" t="str">
        <f>IF(C1619="","",IFERROR(INDEX('Cadastro de insumo'!A:K,MATCH('Ficha técnica - Prod processado'!C1619,'Cadastro de insumo'!E:E,0),2),""))</f>
        <v/>
      </c>
      <c r="E1619" s="122" t="str">
        <f>IFERROR(INDEX('Cadastro de insumo'!$A$203:$K$1048576,MATCH('Ficha técnica - Prod processado'!C1619,'Cadastro de insumo'!$E$203:$E$1048576,0),9),"")</f>
        <v/>
      </c>
      <c r="F1619" s="124" t="str">
        <f>IFERROR(VLOOKUP(C1619,'Cadastro de insumo'!E:K,7,0),"")</f>
        <v/>
      </c>
      <c r="G1619" s="113"/>
      <c r="H1619" s="113"/>
      <c r="I1619" s="122">
        <f t="shared" si="79"/>
        <v>0</v>
      </c>
      <c r="J1619" s="125">
        <f>IF(C1619="",0,IF(E1619="Pacote",VLOOKUP(C1619,'Cadastro de insumo'!E:K,7,0)*G1619,IF(OR(E1619="kg",E1619="L"),F1619/1000*G1619,F1619*G1619)))</f>
        <v>0</v>
      </c>
    </row>
    <row r="1620" spans="1:18" outlineLevel="1" x14ac:dyDescent="0.25">
      <c r="B1620" s="122" t="str">
        <f>IF(C1620="","",F1605)</f>
        <v/>
      </c>
      <c r="C1620" s="123"/>
      <c r="D1620" s="122" t="str">
        <f>IF(C1620="","",IFERROR(INDEX('Cadastro de insumo'!A:K,MATCH('Ficha técnica - Prod processado'!C1620,'Cadastro de insumo'!E:E,0),2),""))</f>
        <v/>
      </c>
      <c r="E1620" s="122" t="str">
        <f>IFERROR(INDEX('Cadastro de insumo'!$A$203:$K$1048576,MATCH('Ficha técnica - Prod processado'!C1620,'Cadastro de insumo'!$E$203:$E$1048576,0),9),"")</f>
        <v/>
      </c>
      <c r="F1620" s="124" t="str">
        <f>IFERROR(VLOOKUP(C1620,'Cadastro de insumo'!E:K,7,0),"")</f>
        <v/>
      </c>
      <c r="G1620" s="113"/>
      <c r="H1620" s="113"/>
      <c r="I1620" s="122">
        <f t="shared" si="79"/>
        <v>0</v>
      </c>
      <c r="J1620" s="125">
        <f>IF(C1620="",0,IF(E1620="Pacote",VLOOKUP(C1620,'Cadastro de insumo'!E:K,7,0)*G1620,IF(OR(E1620="kg",E1620="L"),F1620/1000*G1620,F1620*G1620)))</f>
        <v>0</v>
      </c>
    </row>
    <row r="1621" spans="1:18" outlineLevel="1" x14ac:dyDescent="0.25">
      <c r="B1621" s="122" t="str">
        <f>IF(C1621="","",F1605)</f>
        <v/>
      </c>
      <c r="C1621" s="123"/>
      <c r="D1621" s="122" t="str">
        <f>IF(C1621="","",IFERROR(INDEX('Cadastro de insumo'!A:K,MATCH('Ficha técnica - Prod processado'!C1621,'Cadastro de insumo'!E:E,0),2),""))</f>
        <v/>
      </c>
      <c r="E1621" s="122" t="str">
        <f>IFERROR(INDEX('Cadastro de insumo'!$A$203:$K$1048576,MATCH('Ficha técnica - Prod processado'!C1621,'Cadastro de insumo'!$E$203:$E$1048576,0),9),"")</f>
        <v/>
      </c>
      <c r="F1621" s="124" t="str">
        <f>IFERROR(VLOOKUP(C1621,'Cadastro de insumo'!E:K,7,0),"")</f>
        <v/>
      </c>
      <c r="G1621" s="113"/>
      <c r="H1621" s="113"/>
      <c r="I1621" s="122">
        <f t="shared" si="79"/>
        <v>0</v>
      </c>
      <c r="J1621" s="125">
        <f>IF(C1621="",0,IF(E1621="Pacote",VLOOKUP(C1621,'Cadastro de insumo'!E:K,7,0)*G1621,IF(OR(E1621="kg",E1621="L"),F1621/1000*G1621,F1621*G1621)))</f>
        <v>0</v>
      </c>
    </row>
    <row r="1622" spans="1:18" outlineLevel="1" x14ac:dyDescent="0.25">
      <c r="B1622" s="122" t="str">
        <f>IF(C1622="","",F1605)</f>
        <v/>
      </c>
      <c r="C1622" s="123"/>
      <c r="D1622" s="122" t="str">
        <f>IF(C1622="","",IFERROR(INDEX('Cadastro de insumo'!A:K,MATCH('Ficha técnica - Prod processado'!C1622,'Cadastro de insumo'!E:E,0),2),""))</f>
        <v/>
      </c>
      <c r="E1622" s="122" t="str">
        <f>IFERROR(INDEX('Cadastro de insumo'!$A$203:$K$1048576,MATCH('Ficha técnica - Prod processado'!C1622,'Cadastro de insumo'!$E$203:$E$1048576,0),9),"")</f>
        <v/>
      </c>
      <c r="F1622" s="124" t="str">
        <f>IFERROR(VLOOKUP(C1622,'Cadastro de insumo'!E:K,7,0),"")</f>
        <v/>
      </c>
      <c r="G1622" s="113"/>
      <c r="H1622" s="113"/>
      <c r="I1622" s="122">
        <f>IF(OR(G1622="",H1622=""),0,G1622/H1622)</f>
        <v>0</v>
      </c>
      <c r="J1622" s="125">
        <f>IF(C1622="",0,IF(E1622="Pacote",VLOOKUP(C1622,'Cadastro de insumo'!E:K,7,0)*G1622,IF(OR(E1622="kg",E1622="L"),F1622/1000*G1622,F1622*G1622)))</f>
        <v>0</v>
      </c>
    </row>
    <row r="1623" spans="1:18" x14ac:dyDescent="0.25">
      <c r="A1623" s="33" t="str">
        <f>"Detalhes: "&amp;F1605</f>
        <v xml:space="preserve">Detalhes: </v>
      </c>
      <c r="C1623" s="126"/>
    </row>
    <row r="1625" spans="1:18" ht="31.5" x14ac:dyDescent="0.25">
      <c r="E1625" s="30" t="s">
        <v>21</v>
      </c>
      <c r="F1625" s="76" t="s">
        <v>0</v>
      </c>
      <c r="G1625" s="76" t="s">
        <v>19</v>
      </c>
      <c r="H1625" s="77" t="s">
        <v>20</v>
      </c>
      <c r="I1625" s="31" t="s">
        <v>22</v>
      </c>
      <c r="J1625" s="31" t="s">
        <v>61</v>
      </c>
      <c r="M1625" s="126"/>
    </row>
    <row r="1626" spans="1:18" x14ac:dyDescent="0.25">
      <c r="E1626" s="112">
        <f>E1605+1</f>
        <v>78</v>
      </c>
      <c r="F1626" s="113"/>
      <c r="G1626" s="113"/>
      <c r="H1626" s="114"/>
      <c r="I1626" s="115">
        <f>SUM(J1629:J1643)</f>
        <v>0</v>
      </c>
      <c r="J1626" s="116" t="str">
        <f>IF(H1626="","",I1626/H1626)</f>
        <v/>
      </c>
      <c r="M1626" s="126"/>
      <c r="R1626" s="141"/>
    </row>
    <row r="1627" spans="1:18" x14ac:dyDescent="0.25">
      <c r="B1627" s="117"/>
      <c r="C1627" s="118"/>
      <c r="D1627" s="110"/>
      <c r="F1627" s="118"/>
      <c r="G1627" s="118"/>
      <c r="H1627" s="119"/>
      <c r="I1627" s="120"/>
      <c r="J1627" s="121"/>
      <c r="M1627" s="126"/>
      <c r="R1627" s="141"/>
    </row>
    <row r="1628" spans="1:18" ht="47.25" outlineLevel="1" x14ac:dyDescent="0.25">
      <c r="B1628" s="31" t="s">
        <v>0</v>
      </c>
      <c r="C1628" s="76" t="s">
        <v>13</v>
      </c>
      <c r="D1628" s="31" t="s">
        <v>60</v>
      </c>
      <c r="E1628" s="31" t="s">
        <v>14</v>
      </c>
      <c r="F1628" s="77" t="s">
        <v>17</v>
      </c>
      <c r="G1628" s="77" t="s">
        <v>56</v>
      </c>
      <c r="H1628" s="77" t="s">
        <v>38</v>
      </c>
      <c r="I1628" s="31" t="s">
        <v>16</v>
      </c>
      <c r="J1628" s="30" t="s">
        <v>15</v>
      </c>
      <c r="M1628" s="142"/>
    </row>
    <row r="1629" spans="1:18" outlineLevel="1" x14ac:dyDescent="0.25">
      <c r="B1629" s="122" t="str">
        <f>IF(C1629="","",F1626)</f>
        <v/>
      </c>
      <c r="C1629" s="123"/>
      <c r="D1629" s="122" t="str">
        <f>IF(C1629="","",IFERROR(INDEX('Cadastro de insumo'!A:K,MATCH('Ficha técnica - Prod processado'!C1629,'Cadastro de insumo'!E:E,0),2),""))</f>
        <v/>
      </c>
      <c r="E1629" s="122" t="str">
        <f>IFERROR(INDEX('Cadastro de insumo'!$A$203:$K$1048576,MATCH('Ficha técnica - Prod processado'!C1629,'Cadastro de insumo'!$E$203:$E$1048576,0),9),"")</f>
        <v/>
      </c>
      <c r="F1629" s="124" t="str">
        <f>IFERROR(VLOOKUP(C1629,'Cadastro de insumo'!E:K,7,0),"")</f>
        <v/>
      </c>
      <c r="G1629" s="113"/>
      <c r="H1629" s="113"/>
      <c r="I1629" s="122">
        <f t="shared" ref="I1629:I1642" si="80">IF(OR(G1629="",H1629=""),0,G1629/H1629)</f>
        <v>0</v>
      </c>
      <c r="J1629" s="125">
        <f>IF(C1629="",0,IF(E1629="Pacote",VLOOKUP(C1629,'Cadastro de insumo'!E:K,7,0)*G1629,IF(OR(E1629="kg",E1629="L"),F1629/1000*G1629,F1629*G1629)))</f>
        <v>0</v>
      </c>
    </row>
    <row r="1630" spans="1:18" outlineLevel="1" x14ac:dyDescent="0.25">
      <c r="B1630" s="122" t="str">
        <f>IF(C1630="","",F1626)</f>
        <v/>
      </c>
      <c r="C1630" s="123"/>
      <c r="D1630" s="122" t="str">
        <f>IF(C1630="","",IFERROR(INDEX('Cadastro de insumo'!A:K,MATCH('Ficha técnica - Prod processado'!C1630,'Cadastro de insumo'!E:E,0),2),""))</f>
        <v/>
      </c>
      <c r="E1630" s="122" t="str">
        <f>IFERROR(INDEX('Cadastro de insumo'!$A$203:$K$1048576,MATCH('Ficha técnica - Prod processado'!C1630,'Cadastro de insumo'!$E$203:$E$1048576,0),9),"")</f>
        <v/>
      </c>
      <c r="F1630" s="124" t="str">
        <f>IFERROR(VLOOKUP(C1630,'Cadastro de insumo'!E:K,7,0),"")</f>
        <v/>
      </c>
      <c r="G1630" s="113"/>
      <c r="H1630" s="113"/>
      <c r="I1630" s="122">
        <f t="shared" si="80"/>
        <v>0</v>
      </c>
      <c r="J1630" s="125">
        <f>IF(C1630="",0,IF(E1630="Pacote",VLOOKUP(C1630,'Cadastro de insumo'!E:K,7,0)*G1630,IF(OR(E1630="kg",E1630="L"),F1630/1000*G1630,F1630*G1630)))</f>
        <v>0</v>
      </c>
    </row>
    <row r="1631" spans="1:18" outlineLevel="1" x14ac:dyDescent="0.25">
      <c r="B1631" s="122" t="str">
        <f>IF(C1631="","",F1626)</f>
        <v/>
      </c>
      <c r="C1631" s="123"/>
      <c r="D1631" s="122" t="str">
        <f>IF(C1631="","",IFERROR(INDEX('Cadastro de insumo'!A:K,MATCH('Ficha técnica - Prod processado'!C1631,'Cadastro de insumo'!E:E,0),2),""))</f>
        <v/>
      </c>
      <c r="E1631" s="122" t="str">
        <f>IFERROR(INDEX('Cadastro de insumo'!$A$203:$K$1048576,MATCH('Ficha técnica - Prod processado'!C1631,'Cadastro de insumo'!$E$203:$E$1048576,0),9),"")</f>
        <v/>
      </c>
      <c r="F1631" s="124" t="str">
        <f>IFERROR(VLOOKUP(C1631,'Cadastro de insumo'!E:K,7,0),"")</f>
        <v/>
      </c>
      <c r="G1631" s="113"/>
      <c r="H1631" s="113"/>
      <c r="I1631" s="122">
        <f t="shared" si="80"/>
        <v>0</v>
      </c>
      <c r="J1631" s="125">
        <f>IF(C1631="",0,IF(E1631="Pacote",VLOOKUP(C1631,'Cadastro de insumo'!E:K,7,0)*G1631,IF(OR(E1631="kg",E1631="L"),F1631/1000*G1631,F1631*G1631)))</f>
        <v>0</v>
      </c>
    </row>
    <row r="1632" spans="1:18" outlineLevel="1" x14ac:dyDescent="0.25">
      <c r="B1632" s="122" t="str">
        <f>IF(C1632="","",F1626)</f>
        <v/>
      </c>
      <c r="C1632" s="123"/>
      <c r="D1632" s="122" t="str">
        <f>IF(C1632="","",IFERROR(INDEX('Cadastro de insumo'!A:K,MATCH('Ficha técnica - Prod processado'!C1632,'Cadastro de insumo'!E:E,0),2),""))</f>
        <v/>
      </c>
      <c r="E1632" s="122" t="str">
        <f>IFERROR(INDEX('Cadastro de insumo'!$A$203:$K$1048576,MATCH('Ficha técnica - Prod processado'!C1632,'Cadastro de insumo'!$E$203:$E$1048576,0),9),"")</f>
        <v/>
      </c>
      <c r="F1632" s="124" t="str">
        <f>IFERROR(VLOOKUP(C1632,'Cadastro de insumo'!E:K,7,0),"")</f>
        <v/>
      </c>
      <c r="G1632" s="113"/>
      <c r="H1632" s="113"/>
      <c r="I1632" s="122">
        <f t="shared" si="80"/>
        <v>0</v>
      </c>
      <c r="J1632" s="125">
        <f>IF(C1632="",0,IF(E1632="Pacote",VLOOKUP(C1632,'Cadastro de insumo'!E:K,7,0)*G1632,IF(OR(E1632="kg",E1632="L"),F1632/1000*G1632,F1632*G1632)))</f>
        <v>0</v>
      </c>
    </row>
    <row r="1633" spans="1:18" outlineLevel="1" x14ac:dyDescent="0.25">
      <c r="B1633" s="122" t="str">
        <f>IF(C1633="","",F1626)</f>
        <v/>
      </c>
      <c r="C1633" s="123"/>
      <c r="D1633" s="122" t="str">
        <f>IF(C1633="","",IFERROR(INDEX('Cadastro de insumo'!A:K,MATCH('Ficha técnica - Prod processado'!C1633,'Cadastro de insumo'!E:E,0),2),""))</f>
        <v/>
      </c>
      <c r="E1633" s="122" t="str">
        <f>IFERROR(INDEX('Cadastro de insumo'!$A$203:$K$1048576,MATCH('Ficha técnica - Prod processado'!C1633,'Cadastro de insumo'!$E$203:$E$1048576,0),9),"")</f>
        <v/>
      </c>
      <c r="F1633" s="124" t="str">
        <f>IFERROR(VLOOKUP(C1633,'Cadastro de insumo'!E:K,7,0),"")</f>
        <v/>
      </c>
      <c r="G1633" s="113"/>
      <c r="H1633" s="113"/>
      <c r="I1633" s="122">
        <f t="shared" si="80"/>
        <v>0</v>
      </c>
      <c r="J1633" s="125">
        <f>IF(C1633="",0,IF(E1633="Pacote",VLOOKUP(C1633,'Cadastro de insumo'!E:K,7,0)*G1633,IF(OR(E1633="kg",E1633="L"),F1633/1000*G1633,F1633*G1633)))</f>
        <v>0</v>
      </c>
    </row>
    <row r="1634" spans="1:18" outlineLevel="1" x14ac:dyDescent="0.25">
      <c r="B1634" s="122" t="str">
        <f>IF(C1634="","",F1626)</f>
        <v/>
      </c>
      <c r="C1634" s="123"/>
      <c r="D1634" s="122" t="str">
        <f>IF(C1634="","",IFERROR(INDEX('Cadastro de insumo'!A:K,MATCH('Ficha técnica - Prod processado'!C1634,'Cadastro de insumo'!E:E,0),2),""))</f>
        <v/>
      </c>
      <c r="E1634" s="122" t="str">
        <f>IFERROR(INDEX('Cadastro de insumo'!$A$203:$K$1048576,MATCH('Ficha técnica - Prod processado'!C1634,'Cadastro de insumo'!$E$203:$E$1048576,0),9),"")</f>
        <v/>
      </c>
      <c r="F1634" s="124" t="str">
        <f>IFERROR(VLOOKUP(C1634,'Cadastro de insumo'!E:K,7,0),"")</f>
        <v/>
      </c>
      <c r="G1634" s="113"/>
      <c r="H1634" s="113"/>
      <c r="I1634" s="122">
        <f t="shared" si="80"/>
        <v>0</v>
      </c>
      <c r="J1634" s="125">
        <f>IF(C1634="",0,IF(E1634="Pacote",VLOOKUP(C1634,'Cadastro de insumo'!E:K,7,0)*G1634,IF(OR(E1634="kg",E1634="L"),F1634/1000*G1634,F1634*G1634)))</f>
        <v>0</v>
      </c>
    </row>
    <row r="1635" spans="1:18" outlineLevel="1" x14ac:dyDescent="0.25">
      <c r="B1635" s="122" t="str">
        <f>IF(C1635="","",F1626)</f>
        <v/>
      </c>
      <c r="C1635" s="123"/>
      <c r="D1635" s="122" t="str">
        <f>IF(C1635="","",IFERROR(INDEX('Cadastro de insumo'!A:K,MATCH('Ficha técnica - Prod processado'!C1635,'Cadastro de insumo'!E:E,0),2),""))</f>
        <v/>
      </c>
      <c r="E1635" s="122" t="str">
        <f>IFERROR(INDEX('Cadastro de insumo'!$A$203:$K$1048576,MATCH('Ficha técnica - Prod processado'!C1635,'Cadastro de insumo'!$E$203:$E$1048576,0),9),"")</f>
        <v/>
      </c>
      <c r="F1635" s="124" t="str">
        <f>IFERROR(VLOOKUP(C1635,'Cadastro de insumo'!E:K,7,0),"")</f>
        <v/>
      </c>
      <c r="G1635" s="113"/>
      <c r="H1635" s="113"/>
      <c r="I1635" s="122">
        <f t="shared" si="80"/>
        <v>0</v>
      </c>
      <c r="J1635" s="125">
        <f>IF(C1635="",0,IF(E1635="Pacote",VLOOKUP(C1635,'Cadastro de insumo'!E:K,7,0)*G1635,IF(OR(E1635="kg",E1635="L"),F1635/1000*G1635,F1635*G1635)))</f>
        <v>0</v>
      </c>
    </row>
    <row r="1636" spans="1:18" outlineLevel="1" x14ac:dyDescent="0.25">
      <c r="B1636" s="122" t="str">
        <f>IF(C1636="","",F1626)</f>
        <v/>
      </c>
      <c r="C1636" s="123"/>
      <c r="D1636" s="122" t="str">
        <f>IF(C1636="","",IFERROR(INDEX('Cadastro de insumo'!A:K,MATCH('Ficha técnica - Prod processado'!C1636,'Cadastro de insumo'!E:E,0),2),""))</f>
        <v/>
      </c>
      <c r="E1636" s="122" t="str">
        <f>IFERROR(INDEX('Cadastro de insumo'!$A$203:$K$1048576,MATCH('Ficha técnica - Prod processado'!C1636,'Cadastro de insumo'!$E$203:$E$1048576,0),9),"")</f>
        <v/>
      </c>
      <c r="F1636" s="124" t="str">
        <f>IFERROR(VLOOKUP(C1636,'Cadastro de insumo'!E:K,7,0),"")</f>
        <v/>
      </c>
      <c r="G1636" s="113"/>
      <c r="H1636" s="113"/>
      <c r="I1636" s="122">
        <f t="shared" si="80"/>
        <v>0</v>
      </c>
      <c r="J1636" s="125">
        <f>IF(C1636="",0,IF(E1636="Pacote",VLOOKUP(C1636,'Cadastro de insumo'!E:K,7,0)*G1636,IF(OR(E1636="kg",E1636="L"),F1636/1000*G1636,F1636*G1636)))</f>
        <v>0</v>
      </c>
    </row>
    <row r="1637" spans="1:18" outlineLevel="1" x14ac:dyDescent="0.25">
      <c r="B1637" s="122" t="str">
        <f>IF(C1637="","",F1626)</f>
        <v/>
      </c>
      <c r="C1637" s="123"/>
      <c r="D1637" s="122" t="str">
        <f>IF(C1637="","",IFERROR(INDEX('Cadastro de insumo'!A:K,MATCH('Ficha técnica - Prod processado'!C1637,'Cadastro de insumo'!E:E,0),2),""))</f>
        <v/>
      </c>
      <c r="E1637" s="122" t="str">
        <f>IFERROR(INDEX('Cadastro de insumo'!$A$203:$K$1048576,MATCH('Ficha técnica - Prod processado'!C1637,'Cadastro de insumo'!$E$203:$E$1048576,0),9),"")</f>
        <v/>
      </c>
      <c r="F1637" s="124" t="str">
        <f>IFERROR(VLOOKUP(C1637,'Cadastro de insumo'!E:K,7,0),"")</f>
        <v/>
      </c>
      <c r="G1637" s="113"/>
      <c r="H1637" s="113"/>
      <c r="I1637" s="122">
        <f t="shared" si="80"/>
        <v>0</v>
      </c>
      <c r="J1637" s="125">
        <f>IF(C1637="",0,IF(E1637="Pacote",VLOOKUP(C1637,'Cadastro de insumo'!E:K,7,0)*G1637,IF(OR(E1637="kg",E1637="L"),F1637/1000*G1637,F1637*G1637)))</f>
        <v>0</v>
      </c>
    </row>
    <row r="1638" spans="1:18" outlineLevel="1" x14ac:dyDescent="0.25">
      <c r="B1638" s="122" t="str">
        <f>IF(C1638="","",F1626)</f>
        <v/>
      </c>
      <c r="C1638" s="123"/>
      <c r="D1638" s="122" t="str">
        <f>IF(C1638="","",IFERROR(INDEX('Cadastro de insumo'!A:K,MATCH('Ficha técnica - Prod processado'!C1638,'Cadastro de insumo'!E:E,0),2),""))</f>
        <v/>
      </c>
      <c r="E1638" s="122" t="str">
        <f>IFERROR(INDEX('Cadastro de insumo'!$A$203:$K$1048576,MATCH('Ficha técnica - Prod processado'!C1638,'Cadastro de insumo'!$E$203:$E$1048576,0),9),"")</f>
        <v/>
      </c>
      <c r="F1638" s="124" t="str">
        <f>IFERROR(VLOOKUP(C1638,'Cadastro de insumo'!E:K,7,0),"")</f>
        <v/>
      </c>
      <c r="G1638" s="113"/>
      <c r="H1638" s="113"/>
      <c r="I1638" s="122">
        <f t="shared" si="80"/>
        <v>0</v>
      </c>
      <c r="J1638" s="125">
        <f>IF(C1638="",0,IF(E1638="Pacote",VLOOKUP(C1638,'Cadastro de insumo'!E:K,7,0)*G1638,IF(OR(E1638="kg",E1638="L"),F1638/1000*G1638,F1638*G1638)))</f>
        <v>0</v>
      </c>
    </row>
    <row r="1639" spans="1:18" outlineLevel="1" x14ac:dyDescent="0.25">
      <c r="B1639" s="122" t="str">
        <f>IF(C1639="","",F1626)</f>
        <v/>
      </c>
      <c r="C1639" s="123"/>
      <c r="D1639" s="122" t="str">
        <f>IF(C1639="","",IFERROR(INDEX('Cadastro de insumo'!A:K,MATCH('Ficha técnica - Prod processado'!C1639,'Cadastro de insumo'!E:E,0),2),""))</f>
        <v/>
      </c>
      <c r="E1639" s="122" t="str">
        <f>IFERROR(INDEX('Cadastro de insumo'!$A$203:$K$1048576,MATCH('Ficha técnica - Prod processado'!C1639,'Cadastro de insumo'!$E$203:$E$1048576,0),9),"")</f>
        <v/>
      </c>
      <c r="F1639" s="124" t="str">
        <f>IFERROR(VLOOKUP(C1639,'Cadastro de insumo'!E:K,7,0),"")</f>
        <v/>
      </c>
      <c r="G1639" s="113"/>
      <c r="H1639" s="113"/>
      <c r="I1639" s="122">
        <f t="shared" si="80"/>
        <v>0</v>
      </c>
      <c r="J1639" s="125">
        <f>IF(C1639="",0,IF(E1639="Pacote",VLOOKUP(C1639,'Cadastro de insumo'!E:K,7,0)*G1639,IF(OR(E1639="kg",E1639="L"),F1639/1000*G1639,F1639*G1639)))</f>
        <v>0</v>
      </c>
    </row>
    <row r="1640" spans="1:18" outlineLevel="1" x14ac:dyDescent="0.25">
      <c r="B1640" s="122" t="str">
        <f>IF(C1640="","",F1626)</f>
        <v/>
      </c>
      <c r="C1640" s="123"/>
      <c r="D1640" s="122" t="str">
        <f>IF(C1640="","",IFERROR(INDEX('Cadastro de insumo'!A:K,MATCH('Ficha técnica - Prod processado'!C1640,'Cadastro de insumo'!E:E,0),2),""))</f>
        <v/>
      </c>
      <c r="E1640" s="122" t="str">
        <f>IFERROR(INDEX('Cadastro de insumo'!$A$203:$K$1048576,MATCH('Ficha técnica - Prod processado'!C1640,'Cadastro de insumo'!$E$203:$E$1048576,0),9),"")</f>
        <v/>
      </c>
      <c r="F1640" s="124" t="str">
        <f>IFERROR(VLOOKUP(C1640,'Cadastro de insumo'!E:K,7,0),"")</f>
        <v/>
      </c>
      <c r="G1640" s="113"/>
      <c r="H1640" s="113"/>
      <c r="I1640" s="122">
        <f t="shared" si="80"/>
        <v>0</v>
      </c>
      <c r="J1640" s="125">
        <f>IF(C1640="",0,IF(E1640="Pacote",VLOOKUP(C1640,'Cadastro de insumo'!E:K,7,0)*G1640,IF(OR(E1640="kg",E1640="L"),F1640/1000*G1640,F1640*G1640)))</f>
        <v>0</v>
      </c>
    </row>
    <row r="1641" spans="1:18" outlineLevel="1" x14ac:dyDescent="0.25">
      <c r="B1641" s="122" t="str">
        <f>IF(C1641="","",F1626)</f>
        <v/>
      </c>
      <c r="C1641" s="123"/>
      <c r="D1641" s="122" t="str">
        <f>IF(C1641="","",IFERROR(INDEX('Cadastro de insumo'!A:K,MATCH('Ficha técnica - Prod processado'!C1641,'Cadastro de insumo'!E:E,0),2),""))</f>
        <v/>
      </c>
      <c r="E1641" s="122" t="str">
        <f>IFERROR(INDEX('Cadastro de insumo'!$A$203:$K$1048576,MATCH('Ficha técnica - Prod processado'!C1641,'Cadastro de insumo'!$E$203:$E$1048576,0),9),"")</f>
        <v/>
      </c>
      <c r="F1641" s="124" t="str">
        <f>IFERROR(VLOOKUP(C1641,'Cadastro de insumo'!E:K,7,0),"")</f>
        <v/>
      </c>
      <c r="G1641" s="113"/>
      <c r="H1641" s="113"/>
      <c r="I1641" s="122">
        <f t="shared" si="80"/>
        <v>0</v>
      </c>
      <c r="J1641" s="125">
        <f>IF(C1641="",0,IF(E1641="Pacote",VLOOKUP(C1641,'Cadastro de insumo'!E:K,7,0)*G1641,IF(OR(E1641="kg",E1641="L"),F1641/1000*G1641,F1641*G1641)))</f>
        <v>0</v>
      </c>
    </row>
    <row r="1642" spans="1:18" outlineLevel="1" x14ac:dyDescent="0.25">
      <c r="B1642" s="122" t="str">
        <f>IF(C1642="","",F1626)</f>
        <v/>
      </c>
      <c r="C1642" s="123"/>
      <c r="D1642" s="122" t="str">
        <f>IF(C1642="","",IFERROR(INDEX('Cadastro de insumo'!A:K,MATCH('Ficha técnica - Prod processado'!C1642,'Cadastro de insumo'!E:E,0),2),""))</f>
        <v/>
      </c>
      <c r="E1642" s="122" t="str">
        <f>IFERROR(INDEX('Cadastro de insumo'!$A$203:$K$1048576,MATCH('Ficha técnica - Prod processado'!C1642,'Cadastro de insumo'!$E$203:$E$1048576,0),9),"")</f>
        <v/>
      </c>
      <c r="F1642" s="124" t="str">
        <f>IFERROR(VLOOKUP(C1642,'Cadastro de insumo'!E:K,7,0),"")</f>
        <v/>
      </c>
      <c r="G1642" s="113"/>
      <c r="H1642" s="113"/>
      <c r="I1642" s="122">
        <f t="shared" si="80"/>
        <v>0</v>
      </c>
      <c r="J1642" s="125">
        <f>IF(C1642="",0,IF(E1642="Pacote",VLOOKUP(C1642,'Cadastro de insumo'!E:K,7,0)*G1642,IF(OR(E1642="kg",E1642="L"),F1642/1000*G1642,F1642*G1642)))</f>
        <v>0</v>
      </c>
    </row>
    <row r="1643" spans="1:18" outlineLevel="1" x14ac:dyDescent="0.25">
      <c r="B1643" s="122" t="str">
        <f>IF(C1643="","",F1626)</f>
        <v/>
      </c>
      <c r="C1643" s="123"/>
      <c r="D1643" s="122" t="str">
        <f>IF(C1643="","",IFERROR(INDEX('Cadastro de insumo'!A:K,MATCH('Ficha técnica - Prod processado'!C1643,'Cadastro de insumo'!E:E,0),2),""))</f>
        <v/>
      </c>
      <c r="E1643" s="122" t="str">
        <f>IFERROR(INDEX('Cadastro de insumo'!$A$203:$K$1048576,MATCH('Ficha técnica - Prod processado'!C1643,'Cadastro de insumo'!$E$203:$E$1048576,0),9),"")</f>
        <v/>
      </c>
      <c r="F1643" s="124" t="str">
        <f>IFERROR(VLOOKUP(C1643,'Cadastro de insumo'!E:K,7,0),"")</f>
        <v/>
      </c>
      <c r="G1643" s="113"/>
      <c r="H1643" s="113"/>
      <c r="I1643" s="122">
        <f>IF(OR(G1643="",H1643=""),0,G1643/H1643)</f>
        <v>0</v>
      </c>
      <c r="J1643" s="125">
        <f>IF(C1643="",0,IF(E1643="Pacote",VLOOKUP(C1643,'Cadastro de insumo'!E:K,7,0)*G1643,IF(OR(E1643="kg",E1643="L"),F1643/1000*G1643,F1643*G1643)))</f>
        <v>0</v>
      </c>
    </row>
    <row r="1644" spans="1:18" x14ac:dyDescent="0.25">
      <c r="A1644" s="33" t="str">
        <f>"Detalhes: "&amp;F1626</f>
        <v xml:space="preserve">Detalhes: </v>
      </c>
      <c r="C1644" s="126"/>
    </row>
    <row r="1646" spans="1:18" ht="31.5" x14ac:dyDescent="0.25">
      <c r="E1646" s="30" t="s">
        <v>21</v>
      </c>
      <c r="F1646" s="76" t="s">
        <v>0</v>
      </c>
      <c r="G1646" s="76" t="s">
        <v>19</v>
      </c>
      <c r="H1646" s="77" t="s">
        <v>20</v>
      </c>
      <c r="I1646" s="31" t="s">
        <v>22</v>
      </c>
      <c r="J1646" s="31" t="s">
        <v>61</v>
      </c>
      <c r="M1646" s="126"/>
    </row>
    <row r="1647" spans="1:18" x14ac:dyDescent="0.25">
      <c r="E1647" s="112">
        <f>E1626+1</f>
        <v>79</v>
      </c>
      <c r="F1647" s="113"/>
      <c r="G1647" s="113"/>
      <c r="H1647" s="114"/>
      <c r="I1647" s="115">
        <f>SUM(J1650:J1664)</f>
        <v>0</v>
      </c>
      <c r="J1647" s="116" t="str">
        <f>IF(H1647="","",I1647/H1647)</f>
        <v/>
      </c>
      <c r="M1647" s="126"/>
      <c r="R1647" s="141"/>
    </row>
    <row r="1648" spans="1:18" x14ac:dyDescent="0.25">
      <c r="B1648" s="117"/>
      <c r="C1648" s="118"/>
      <c r="D1648" s="110"/>
      <c r="F1648" s="118"/>
      <c r="G1648" s="118"/>
      <c r="H1648" s="119"/>
      <c r="I1648" s="120"/>
      <c r="J1648" s="121"/>
      <c r="M1648" s="126"/>
      <c r="R1648" s="141"/>
    </row>
    <row r="1649" spans="2:13" ht="47.25" outlineLevel="1" x14ac:dyDescent="0.25">
      <c r="B1649" s="31" t="s">
        <v>0</v>
      </c>
      <c r="C1649" s="76" t="s">
        <v>13</v>
      </c>
      <c r="D1649" s="31" t="s">
        <v>60</v>
      </c>
      <c r="E1649" s="31" t="s">
        <v>14</v>
      </c>
      <c r="F1649" s="77" t="s">
        <v>17</v>
      </c>
      <c r="G1649" s="77" t="s">
        <v>56</v>
      </c>
      <c r="H1649" s="77" t="s">
        <v>38</v>
      </c>
      <c r="I1649" s="31" t="s">
        <v>16</v>
      </c>
      <c r="J1649" s="30" t="s">
        <v>15</v>
      </c>
      <c r="M1649" s="142"/>
    </row>
    <row r="1650" spans="2:13" outlineLevel="1" x14ac:dyDescent="0.25">
      <c r="B1650" s="122" t="str">
        <f>IF(C1650="","",F1647)</f>
        <v/>
      </c>
      <c r="C1650" s="123"/>
      <c r="D1650" s="122" t="str">
        <f>IF(C1650="","",IFERROR(INDEX('Cadastro de insumo'!A:K,MATCH('Ficha técnica - Prod processado'!C1650,'Cadastro de insumo'!E:E,0),2),""))</f>
        <v/>
      </c>
      <c r="E1650" s="122" t="str">
        <f>IFERROR(INDEX('Cadastro de insumo'!$A$203:$K$1048576,MATCH('Ficha técnica - Prod processado'!C1650,'Cadastro de insumo'!$E$203:$E$1048576,0),9),"")</f>
        <v/>
      </c>
      <c r="F1650" s="124" t="str">
        <f>IFERROR(VLOOKUP(C1650,'Cadastro de insumo'!E:K,7,0),"")</f>
        <v/>
      </c>
      <c r="G1650" s="113"/>
      <c r="H1650" s="113"/>
      <c r="I1650" s="122">
        <f t="shared" ref="I1650:I1663" si="81">IF(OR(G1650="",H1650=""),0,G1650/H1650)</f>
        <v>0</v>
      </c>
      <c r="J1650" s="125">
        <f>IF(C1650="",0,IF(E1650="Pacote",VLOOKUP(C1650,'Cadastro de insumo'!E:K,7,0)*G1650,IF(OR(E1650="kg",E1650="L"),F1650/1000*G1650,F1650*G1650)))</f>
        <v>0</v>
      </c>
    </row>
    <row r="1651" spans="2:13" outlineLevel="1" x14ac:dyDescent="0.25">
      <c r="B1651" s="122" t="str">
        <f>IF(C1651="","",F1647)</f>
        <v/>
      </c>
      <c r="C1651" s="123"/>
      <c r="D1651" s="122" t="str">
        <f>IF(C1651="","",IFERROR(INDEX('Cadastro de insumo'!A:K,MATCH('Ficha técnica - Prod processado'!C1651,'Cadastro de insumo'!E:E,0),2),""))</f>
        <v/>
      </c>
      <c r="E1651" s="122" t="str">
        <f>IFERROR(INDEX('Cadastro de insumo'!$A$203:$K$1048576,MATCH('Ficha técnica - Prod processado'!C1651,'Cadastro de insumo'!$E$203:$E$1048576,0),9),"")</f>
        <v/>
      </c>
      <c r="F1651" s="124" t="str">
        <f>IFERROR(VLOOKUP(C1651,'Cadastro de insumo'!E:K,7,0),"")</f>
        <v/>
      </c>
      <c r="G1651" s="113"/>
      <c r="H1651" s="113"/>
      <c r="I1651" s="122">
        <f t="shared" si="81"/>
        <v>0</v>
      </c>
      <c r="J1651" s="125">
        <f>IF(C1651="",0,IF(E1651="Pacote",VLOOKUP(C1651,'Cadastro de insumo'!E:K,7,0)*G1651,IF(OR(E1651="kg",E1651="L"),F1651/1000*G1651,F1651*G1651)))</f>
        <v>0</v>
      </c>
    </row>
    <row r="1652" spans="2:13" outlineLevel="1" x14ac:dyDescent="0.25">
      <c r="B1652" s="122" t="str">
        <f>IF(C1652="","",F1647)</f>
        <v/>
      </c>
      <c r="C1652" s="123"/>
      <c r="D1652" s="122" t="str">
        <f>IF(C1652="","",IFERROR(INDEX('Cadastro de insumo'!A:K,MATCH('Ficha técnica - Prod processado'!C1652,'Cadastro de insumo'!E:E,0),2),""))</f>
        <v/>
      </c>
      <c r="E1652" s="122" t="str">
        <f>IFERROR(INDEX('Cadastro de insumo'!$A$203:$K$1048576,MATCH('Ficha técnica - Prod processado'!C1652,'Cadastro de insumo'!$E$203:$E$1048576,0),9),"")</f>
        <v/>
      </c>
      <c r="F1652" s="124" t="str">
        <f>IFERROR(VLOOKUP(C1652,'Cadastro de insumo'!E:K,7,0),"")</f>
        <v/>
      </c>
      <c r="G1652" s="113"/>
      <c r="H1652" s="113"/>
      <c r="I1652" s="122">
        <f t="shared" si="81"/>
        <v>0</v>
      </c>
      <c r="J1652" s="125">
        <f>IF(C1652="",0,IF(E1652="Pacote",VLOOKUP(C1652,'Cadastro de insumo'!E:K,7,0)*G1652,IF(OR(E1652="kg",E1652="L"),F1652/1000*G1652,F1652*G1652)))</f>
        <v>0</v>
      </c>
    </row>
    <row r="1653" spans="2:13" outlineLevel="1" x14ac:dyDescent="0.25">
      <c r="B1653" s="122" t="str">
        <f>IF(C1653="","",F1647)</f>
        <v/>
      </c>
      <c r="C1653" s="123"/>
      <c r="D1653" s="122" t="str">
        <f>IF(C1653="","",IFERROR(INDEX('Cadastro de insumo'!A:K,MATCH('Ficha técnica - Prod processado'!C1653,'Cadastro de insumo'!E:E,0),2),""))</f>
        <v/>
      </c>
      <c r="E1653" s="122" t="str">
        <f>IFERROR(INDEX('Cadastro de insumo'!$A$203:$K$1048576,MATCH('Ficha técnica - Prod processado'!C1653,'Cadastro de insumo'!$E$203:$E$1048576,0),9),"")</f>
        <v/>
      </c>
      <c r="F1653" s="124" t="str">
        <f>IFERROR(VLOOKUP(C1653,'Cadastro de insumo'!E:K,7,0),"")</f>
        <v/>
      </c>
      <c r="G1653" s="113"/>
      <c r="H1653" s="113"/>
      <c r="I1653" s="122">
        <f t="shared" si="81"/>
        <v>0</v>
      </c>
      <c r="J1653" s="125">
        <f>IF(C1653="",0,IF(E1653="Pacote",VLOOKUP(C1653,'Cadastro de insumo'!E:K,7,0)*G1653,IF(OR(E1653="kg",E1653="L"),F1653/1000*G1653,F1653*G1653)))</f>
        <v>0</v>
      </c>
    </row>
    <row r="1654" spans="2:13" outlineLevel="1" x14ac:dyDescent="0.25">
      <c r="B1654" s="122" t="str">
        <f>IF(C1654="","",F1647)</f>
        <v/>
      </c>
      <c r="C1654" s="123"/>
      <c r="D1654" s="122" t="str">
        <f>IF(C1654="","",IFERROR(INDEX('Cadastro de insumo'!A:K,MATCH('Ficha técnica - Prod processado'!C1654,'Cadastro de insumo'!E:E,0),2),""))</f>
        <v/>
      </c>
      <c r="E1654" s="122" t="str">
        <f>IFERROR(INDEX('Cadastro de insumo'!$A$203:$K$1048576,MATCH('Ficha técnica - Prod processado'!C1654,'Cadastro de insumo'!$E$203:$E$1048576,0),9),"")</f>
        <v/>
      </c>
      <c r="F1654" s="124" t="str">
        <f>IFERROR(VLOOKUP(C1654,'Cadastro de insumo'!E:K,7,0),"")</f>
        <v/>
      </c>
      <c r="G1654" s="113"/>
      <c r="H1654" s="113"/>
      <c r="I1654" s="122">
        <f t="shared" si="81"/>
        <v>0</v>
      </c>
      <c r="J1654" s="125">
        <f>IF(C1654="",0,IF(E1654="Pacote",VLOOKUP(C1654,'Cadastro de insumo'!E:K,7,0)*G1654,IF(OR(E1654="kg",E1654="L"),F1654/1000*G1654,F1654*G1654)))</f>
        <v>0</v>
      </c>
    </row>
    <row r="1655" spans="2:13" outlineLevel="1" x14ac:dyDescent="0.25">
      <c r="B1655" s="122" t="str">
        <f>IF(C1655="","",F1647)</f>
        <v/>
      </c>
      <c r="C1655" s="123"/>
      <c r="D1655" s="122" t="str">
        <f>IF(C1655="","",IFERROR(INDEX('Cadastro de insumo'!A:K,MATCH('Ficha técnica - Prod processado'!C1655,'Cadastro de insumo'!E:E,0),2),""))</f>
        <v/>
      </c>
      <c r="E1655" s="122" t="str">
        <f>IFERROR(INDEX('Cadastro de insumo'!$A$203:$K$1048576,MATCH('Ficha técnica - Prod processado'!C1655,'Cadastro de insumo'!$E$203:$E$1048576,0),9),"")</f>
        <v/>
      </c>
      <c r="F1655" s="124" t="str">
        <f>IFERROR(VLOOKUP(C1655,'Cadastro de insumo'!E:K,7,0),"")</f>
        <v/>
      </c>
      <c r="G1655" s="113"/>
      <c r="H1655" s="113"/>
      <c r="I1655" s="122">
        <f t="shared" si="81"/>
        <v>0</v>
      </c>
      <c r="J1655" s="125">
        <f>IF(C1655="",0,IF(E1655="Pacote",VLOOKUP(C1655,'Cadastro de insumo'!E:K,7,0)*G1655,IF(OR(E1655="kg",E1655="L"),F1655/1000*G1655,F1655*G1655)))</f>
        <v>0</v>
      </c>
    </row>
    <row r="1656" spans="2:13" outlineLevel="1" x14ac:dyDescent="0.25">
      <c r="B1656" s="122" t="str">
        <f>IF(C1656="","",F1647)</f>
        <v/>
      </c>
      <c r="C1656" s="123"/>
      <c r="D1656" s="122" t="str">
        <f>IF(C1656="","",IFERROR(INDEX('Cadastro de insumo'!A:K,MATCH('Ficha técnica - Prod processado'!C1656,'Cadastro de insumo'!E:E,0),2),""))</f>
        <v/>
      </c>
      <c r="E1656" s="122" t="str">
        <f>IFERROR(INDEX('Cadastro de insumo'!$A$203:$K$1048576,MATCH('Ficha técnica - Prod processado'!C1656,'Cadastro de insumo'!$E$203:$E$1048576,0),9),"")</f>
        <v/>
      </c>
      <c r="F1656" s="124" t="str">
        <f>IFERROR(VLOOKUP(C1656,'Cadastro de insumo'!E:K,7,0),"")</f>
        <v/>
      </c>
      <c r="G1656" s="113"/>
      <c r="H1656" s="113"/>
      <c r="I1656" s="122">
        <f t="shared" si="81"/>
        <v>0</v>
      </c>
      <c r="J1656" s="125">
        <f>IF(C1656="",0,IF(E1656="Pacote",VLOOKUP(C1656,'Cadastro de insumo'!E:K,7,0)*G1656,IF(OR(E1656="kg",E1656="L"),F1656/1000*G1656,F1656*G1656)))</f>
        <v>0</v>
      </c>
    </row>
    <row r="1657" spans="2:13" outlineLevel="1" x14ac:dyDescent="0.25">
      <c r="B1657" s="122" t="str">
        <f>IF(C1657="","",F1647)</f>
        <v/>
      </c>
      <c r="C1657" s="123"/>
      <c r="D1657" s="122" t="str">
        <f>IF(C1657="","",IFERROR(INDEX('Cadastro de insumo'!A:K,MATCH('Ficha técnica - Prod processado'!C1657,'Cadastro de insumo'!E:E,0),2),""))</f>
        <v/>
      </c>
      <c r="E1657" s="122" t="str">
        <f>IFERROR(INDEX('Cadastro de insumo'!$A$203:$K$1048576,MATCH('Ficha técnica - Prod processado'!C1657,'Cadastro de insumo'!$E$203:$E$1048576,0),9),"")</f>
        <v/>
      </c>
      <c r="F1657" s="124" t="str">
        <f>IFERROR(VLOOKUP(C1657,'Cadastro de insumo'!E:K,7,0),"")</f>
        <v/>
      </c>
      <c r="G1657" s="113"/>
      <c r="H1657" s="113"/>
      <c r="I1657" s="122">
        <f t="shared" si="81"/>
        <v>0</v>
      </c>
      <c r="J1657" s="125">
        <f>IF(C1657="",0,IF(E1657="Pacote",VLOOKUP(C1657,'Cadastro de insumo'!E:K,7,0)*G1657,IF(OR(E1657="kg",E1657="L"),F1657/1000*G1657,F1657*G1657)))</f>
        <v>0</v>
      </c>
    </row>
    <row r="1658" spans="2:13" outlineLevel="1" x14ac:dyDescent="0.25">
      <c r="B1658" s="122" t="str">
        <f>IF(C1658="","",F1647)</f>
        <v/>
      </c>
      <c r="C1658" s="123"/>
      <c r="D1658" s="122" t="str">
        <f>IF(C1658="","",IFERROR(INDEX('Cadastro de insumo'!A:K,MATCH('Ficha técnica - Prod processado'!C1658,'Cadastro de insumo'!E:E,0),2),""))</f>
        <v/>
      </c>
      <c r="E1658" s="122" t="str">
        <f>IFERROR(INDEX('Cadastro de insumo'!$A$203:$K$1048576,MATCH('Ficha técnica - Prod processado'!C1658,'Cadastro de insumo'!$E$203:$E$1048576,0),9),"")</f>
        <v/>
      </c>
      <c r="F1658" s="124" t="str">
        <f>IFERROR(VLOOKUP(C1658,'Cadastro de insumo'!E:K,7,0),"")</f>
        <v/>
      </c>
      <c r="G1658" s="113"/>
      <c r="H1658" s="113"/>
      <c r="I1658" s="122">
        <f t="shared" si="81"/>
        <v>0</v>
      </c>
      <c r="J1658" s="125">
        <f>IF(C1658="",0,IF(E1658="Pacote",VLOOKUP(C1658,'Cadastro de insumo'!E:K,7,0)*G1658,IF(OR(E1658="kg",E1658="L"),F1658/1000*G1658,F1658*G1658)))</f>
        <v>0</v>
      </c>
    </row>
    <row r="1659" spans="2:13" outlineLevel="1" x14ac:dyDescent="0.25">
      <c r="B1659" s="122" t="str">
        <f>IF(C1659="","",F1647)</f>
        <v/>
      </c>
      <c r="C1659" s="123"/>
      <c r="D1659" s="122" t="str">
        <f>IF(C1659="","",IFERROR(INDEX('Cadastro de insumo'!A:K,MATCH('Ficha técnica - Prod processado'!C1659,'Cadastro de insumo'!E:E,0),2),""))</f>
        <v/>
      </c>
      <c r="E1659" s="122" t="str">
        <f>IFERROR(INDEX('Cadastro de insumo'!$A$203:$K$1048576,MATCH('Ficha técnica - Prod processado'!C1659,'Cadastro de insumo'!$E$203:$E$1048576,0),9),"")</f>
        <v/>
      </c>
      <c r="F1659" s="124" t="str">
        <f>IFERROR(VLOOKUP(C1659,'Cadastro de insumo'!E:K,7,0),"")</f>
        <v/>
      </c>
      <c r="G1659" s="113"/>
      <c r="H1659" s="113"/>
      <c r="I1659" s="122">
        <f t="shared" si="81"/>
        <v>0</v>
      </c>
      <c r="J1659" s="125">
        <f>IF(C1659="",0,IF(E1659="Pacote",VLOOKUP(C1659,'Cadastro de insumo'!E:K,7,0)*G1659,IF(OR(E1659="kg",E1659="L"),F1659/1000*G1659,F1659*G1659)))</f>
        <v>0</v>
      </c>
    </row>
    <row r="1660" spans="2:13" outlineLevel="1" x14ac:dyDescent="0.25">
      <c r="B1660" s="122" t="str">
        <f>IF(C1660="","",F1647)</f>
        <v/>
      </c>
      <c r="C1660" s="123"/>
      <c r="D1660" s="122" t="str">
        <f>IF(C1660="","",IFERROR(INDEX('Cadastro de insumo'!A:K,MATCH('Ficha técnica - Prod processado'!C1660,'Cadastro de insumo'!E:E,0),2),""))</f>
        <v/>
      </c>
      <c r="E1660" s="122" t="str">
        <f>IFERROR(INDEX('Cadastro de insumo'!$A$203:$K$1048576,MATCH('Ficha técnica - Prod processado'!C1660,'Cadastro de insumo'!$E$203:$E$1048576,0),9),"")</f>
        <v/>
      </c>
      <c r="F1660" s="124" t="str">
        <f>IFERROR(VLOOKUP(C1660,'Cadastro de insumo'!E:K,7,0),"")</f>
        <v/>
      </c>
      <c r="G1660" s="113"/>
      <c r="H1660" s="113"/>
      <c r="I1660" s="122">
        <f t="shared" si="81"/>
        <v>0</v>
      </c>
      <c r="J1660" s="125">
        <f>IF(C1660="",0,IF(E1660="Pacote",VLOOKUP(C1660,'Cadastro de insumo'!E:K,7,0)*G1660,IF(OR(E1660="kg",E1660="L"),F1660/1000*G1660,F1660*G1660)))</f>
        <v>0</v>
      </c>
    </row>
    <row r="1661" spans="2:13" outlineLevel="1" x14ac:dyDescent="0.25">
      <c r="B1661" s="122" t="str">
        <f>IF(C1661="","",F1647)</f>
        <v/>
      </c>
      <c r="C1661" s="123"/>
      <c r="D1661" s="122" t="str">
        <f>IF(C1661="","",IFERROR(INDEX('Cadastro de insumo'!A:K,MATCH('Ficha técnica - Prod processado'!C1661,'Cadastro de insumo'!E:E,0),2),""))</f>
        <v/>
      </c>
      <c r="E1661" s="122" t="str">
        <f>IFERROR(INDEX('Cadastro de insumo'!$A$203:$K$1048576,MATCH('Ficha técnica - Prod processado'!C1661,'Cadastro de insumo'!$E$203:$E$1048576,0),9),"")</f>
        <v/>
      </c>
      <c r="F1661" s="124" t="str">
        <f>IFERROR(VLOOKUP(C1661,'Cadastro de insumo'!E:K,7,0),"")</f>
        <v/>
      </c>
      <c r="G1661" s="113"/>
      <c r="H1661" s="113"/>
      <c r="I1661" s="122">
        <f t="shared" si="81"/>
        <v>0</v>
      </c>
      <c r="J1661" s="125">
        <f>IF(C1661="",0,IF(E1661="Pacote",VLOOKUP(C1661,'Cadastro de insumo'!E:K,7,0)*G1661,IF(OR(E1661="kg",E1661="L"),F1661/1000*G1661,F1661*G1661)))</f>
        <v>0</v>
      </c>
    </row>
    <row r="1662" spans="2:13" outlineLevel="1" x14ac:dyDescent="0.25">
      <c r="B1662" s="122" t="str">
        <f>IF(C1662="","",F1647)</f>
        <v/>
      </c>
      <c r="C1662" s="123"/>
      <c r="D1662" s="122" t="str">
        <f>IF(C1662="","",IFERROR(INDEX('Cadastro de insumo'!A:K,MATCH('Ficha técnica - Prod processado'!C1662,'Cadastro de insumo'!E:E,0),2),""))</f>
        <v/>
      </c>
      <c r="E1662" s="122" t="str">
        <f>IFERROR(INDEX('Cadastro de insumo'!$A$203:$K$1048576,MATCH('Ficha técnica - Prod processado'!C1662,'Cadastro de insumo'!$E$203:$E$1048576,0),9),"")</f>
        <v/>
      </c>
      <c r="F1662" s="124" t="str">
        <f>IFERROR(VLOOKUP(C1662,'Cadastro de insumo'!E:K,7,0),"")</f>
        <v/>
      </c>
      <c r="G1662" s="113"/>
      <c r="H1662" s="113"/>
      <c r="I1662" s="122">
        <f t="shared" si="81"/>
        <v>0</v>
      </c>
      <c r="J1662" s="125">
        <f>IF(C1662="",0,IF(E1662="Pacote",VLOOKUP(C1662,'Cadastro de insumo'!E:K,7,0)*G1662,IF(OR(E1662="kg",E1662="L"),F1662/1000*G1662,F1662*G1662)))</f>
        <v>0</v>
      </c>
    </row>
    <row r="1663" spans="2:13" outlineLevel="1" x14ac:dyDescent="0.25">
      <c r="B1663" s="122" t="str">
        <f>IF(C1663="","",F1647)</f>
        <v/>
      </c>
      <c r="C1663" s="123"/>
      <c r="D1663" s="122" t="str">
        <f>IF(C1663="","",IFERROR(INDEX('Cadastro de insumo'!A:K,MATCH('Ficha técnica - Prod processado'!C1663,'Cadastro de insumo'!E:E,0),2),""))</f>
        <v/>
      </c>
      <c r="E1663" s="122" t="str">
        <f>IFERROR(INDEX('Cadastro de insumo'!$A$203:$K$1048576,MATCH('Ficha técnica - Prod processado'!C1663,'Cadastro de insumo'!$E$203:$E$1048576,0),9),"")</f>
        <v/>
      </c>
      <c r="F1663" s="124" t="str">
        <f>IFERROR(VLOOKUP(C1663,'Cadastro de insumo'!E:K,7,0),"")</f>
        <v/>
      </c>
      <c r="G1663" s="113"/>
      <c r="H1663" s="113"/>
      <c r="I1663" s="122">
        <f t="shared" si="81"/>
        <v>0</v>
      </c>
      <c r="J1663" s="125">
        <f>IF(C1663="",0,IF(E1663="Pacote",VLOOKUP(C1663,'Cadastro de insumo'!E:K,7,0)*G1663,IF(OR(E1663="kg",E1663="L"),F1663/1000*G1663,F1663*G1663)))</f>
        <v>0</v>
      </c>
    </row>
    <row r="1664" spans="2:13" outlineLevel="1" x14ac:dyDescent="0.25">
      <c r="B1664" s="122" t="str">
        <f>IF(C1664="","",F1647)</f>
        <v/>
      </c>
      <c r="C1664" s="123"/>
      <c r="D1664" s="122" t="str">
        <f>IF(C1664="","",IFERROR(INDEX('Cadastro de insumo'!A:K,MATCH('Ficha técnica - Prod processado'!C1664,'Cadastro de insumo'!E:E,0),2),""))</f>
        <v/>
      </c>
      <c r="E1664" s="122" t="str">
        <f>IFERROR(INDEX('Cadastro de insumo'!$A$203:$K$1048576,MATCH('Ficha técnica - Prod processado'!C1664,'Cadastro de insumo'!$E$203:$E$1048576,0),9),"")</f>
        <v/>
      </c>
      <c r="F1664" s="124" t="str">
        <f>IFERROR(VLOOKUP(C1664,'Cadastro de insumo'!E:K,7,0),"")</f>
        <v/>
      </c>
      <c r="G1664" s="113"/>
      <c r="H1664" s="113"/>
      <c r="I1664" s="122">
        <f>IF(OR(G1664="",H1664=""),0,G1664/H1664)</f>
        <v>0</v>
      </c>
      <c r="J1664" s="125">
        <f>IF(C1664="",0,IF(E1664="Pacote",VLOOKUP(C1664,'Cadastro de insumo'!E:K,7,0)*G1664,IF(OR(E1664="kg",E1664="L"),F1664/1000*G1664,F1664*G1664)))</f>
        <v>0</v>
      </c>
    </row>
    <row r="1665" spans="1:18" x14ac:dyDescent="0.25">
      <c r="A1665" s="33" t="str">
        <f>"Detalhes: "&amp;F1647</f>
        <v xml:space="preserve">Detalhes: </v>
      </c>
      <c r="C1665" s="126"/>
    </row>
    <row r="1667" spans="1:18" ht="31.5" x14ac:dyDescent="0.25">
      <c r="E1667" s="30" t="s">
        <v>21</v>
      </c>
      <c r="F1667" s="76" t="s">
        <v>0</v>
      </c>
      <c r="G1667" s="76" t="s">
        <v>19</v>
      </c>
      <c r="H1667" s="77" t="s">
        <v>20</v>
      </c>
      <c r="I1667" s="31" t="s">
        <v>22</v>
      </c>
      <c r="J1667" s="31" t="s">
        <v>61</v>
      </c>
      <c r="M1667" s="126"/>
    </row>
    <row r="1668" spans="1:18" x14ac:dyDescent="0.25">
      <c r="E1668" s="112">
        <f>E1647+1</f>
        <v>80</v>
      </c>
      <c r="F1668" s="113"/>
      <c r="G1668" s="113"/>
      <c r="H1668" s="114"/>
      <c r="I1668" s="115">
        <f>SUM(J1671:J1685)</f>
        <v>0</v>
      </c>
      <c r="J1668" s="116" t="str">
        <f>IF(H1668="","",I1668/H1668)</f>
        <v/>
      </c>
      <c r="M1668" s="126"/>
      <c r="R1668" s="141"/>
    </row>
    <row r="1669" spans="1:18" x14ac:dyDescent="0.25">
      <c r="B1669" s="117"/>
      <c r="C1669" s="118"/>
      <c r="D1669" s="110"/>
      <c r="F1669" s="118"/>
      <c r="G1669" s="118"/>
      <c r="H1669" s="119"/>
      <c r="I1669" s="120"/>
      <c r="J1669" s="121"/>
      <c r="M1669" s="126"/>
      <c r="R1669" s="141"/>
    </row>
    <row r="1670" spans="1:18" ht="47.25" outlineLevel="1" x14ac:dyDescent="0.25">
      <c r="B1670" s="31" t="s">
        <v>0</v>
      </c>
      <c r="C1670" s="76" t="s">
        <v>13</v>
      </c>
      <c r="D1670" s="31" t="s">
        <v>60</v>
      </c>
      <c r="E1670" s="31" t="s">
        <v>14</v>
      </c>
      <c r="F1670" s="77" t="s">
        <v>17</v>
      </c>
      <c r="G1670" s="77" t="s">
        <v>56</v>
      </c>
      <c r="H1670" s="77" t="s">
        <v>38</v>
      </c>
      <c r="I1670" s="31" t="s">
        <v>16</v>
      </c>
      <c r="J1670" s="30" t="s">
        <v>15</v>
      </c>
      <c r="M1670" s="142"/>
    </row>
    <row r="1671" spans="1:18" outlineLevel="1" x14ac:dyDescent="0.25">
      <c r="B1671" s="122" t="str">
        <f>IF(C1671="","",F1668)</f>
        <v/>
      </c>
      <c r="C1671" s="123"/>
      <c r="D1671" s="122" t="str">
        <f>IF(C1671="","",IFERROR(INDEX('Cadastro de insumo'!A:K,MATCH('Ficha técnica - Prod processado'!C1671,'Cadastro de insumo'!E:E,0),2),""))</f>
        <v/>
      </c>
      <c r="E1671" s="122" t="str">
        <f>IFERROR(INDEX('Cadastro de insumo'!$A$203:$K$1048576,MATCH('Ficha técnica - Prod processado'!C1671,'Cadastro de insumo'!$E$203:$E$1048576,0),9),"")</f>
        <v/>
      </c>
      <c r="F1671" s="124" t="str">
        <f>IFERROR(VLOOKUP(C1671,'Cadastro de insumo'!E:K,7,0),"")</f>
        <v/>
      </c>
      <c r="G1671" s="113"/>
      <c r="H1671" s="113"/>
      <c r="I1671" s="122">
        <f t="shared" ref="I1671:I1684" si="82">IF(OR(G1671="",H1671=""),0,G1671/H1671)</f>
        <v>0</v>
      </c>
      <c r="J1671" s="125">
        <f>IF(C1671="",0,IF(E1671="Pacote",VLOOKUP(C1671,'Cadastro de insumo'!E:K,7,0)*G1671,IF(OR(E1671="kg",E1671="L"),F1671/1000*G1671,F1671*G1671)))</f>
        <v>0</v>
      </c>
    </row>
    <row r="1672" spans="1:18" outlineLevel="1" x14ac:dyDescent="0.25">
      <c r="B1672" s="122" t="str">
        <f>IF(C1672="","",F1668)</f>
        <v/>
      </c>
      <c r="C1672" s="123"/>
      <c r="D1672" s="122" t="str">
        <f>IF(C1672="","",IFERROR(INDEX('Cadastro de insumo'!A:K,MATCH('Ficha técnica - Prod processado'!C1672,'Cadastro de insumo'!E:E,0),2),""))</f>
        <v/>
      </c>
      <c r="E1672" s="122" t="str">
        <f>IFERROR(INDEX('Cadastro de insumo'!$A$203:$K$1048576,MATCH('Ficha técnica - Prod processado'!C1672,'Cadastro de insumo'!$E$203:$E$1048576,0),9),"")</f>
        <v/>
      </c>
      <c r="F1672" s="124" t="str">
        <f>IFERROR(VLOOKUP(C1672,'Cadastro de insumo'!E:K,7,0),"")</f>
        <v/>
      </c>
      <c r="G1672" s="113"/>
      <c r="H1672" s="113"/>
      <c r="I1672" s="122">
        <f t="shared" si="82"/>
        <v>0</v>
      </c>
      <c r="J1672" s="125">
        <f>IF(C1672="",0,IF(E1672="Pacote",VLOOKUP(C1672,'Cadastro de insumo'!E:K,7,0)*G1672,IF(OR(E1672="kg",E1672="L"),F1672/1000*G1672,F1672*G1672)))</f>
        <v>0</v>
      </c>
    </row>
    <row r="1673" spans="1:18" outlineLevel="1" x14ac:dyDescent="0.25">
      <c r="B1673" s="122" t="str">
        <f>IF(C1673="","",F1668)</f>
        <v/>
      </c>
      <c r="C1673" s="123"/>
      <c r="D1673" s="122" t="str">
        <f>IF(C1673="","",IFERROR(INDEX('Cadastro de insumo'!A:K,MATCH('Ficha técnica - Prod processado'!C1673,'Cadastro de insumo'!E:E,0),2),""))</f>
        <v/>
      </c>
      <c r="E1673" s="122" t="str">
        <f>IFERROR(INDEX('Cadastro de insumo'!$A$203:$K$1048576,MATCH('Ficha técnica - Prod processado'!C1673,'Cadastro de insumo'!$E$203:$E$1048576,0),9),"")</f>
        <v/>
      </c>
      <c r="F1673" s="124" t="str">
        <f>IFERROR(VLOOKUP(C1673,'Cadastro de insumo'!E:K,7,0),"")</f>
        <v/>
      </c>
      <c r="G1673" s="113"/>
      <c r="H1673" s="113"/>
      <c r="I1673" s="122">
        <f t="shared" si="82"/>
        <v>0</v>
      </c>
      <c r="J1673" s="125">
        <f>IF(C1673="",0,IF(E1673="Pacote",VLOOKUP(C1673,'Cadastro de insumo'!E:K,7,0)*G1673,IF(OR(E1673="kg",E1673="L"),F1673/1000*G1673,F1673*G1673)))</f>
        <v>0</v>
      </c>
    </row>
    <row r="1674" spans="1:18" outlineLevel="1" x14ac:dyDescent="0.25">
      <c r="B1674" s="122" t="str">
        <f>IF(C1674="","",F1668)</f>
        <v/>
      </c>
      <c r="C1674" s="123"/>
      <c r="D1674" s="122" t="str">
        <f>IF(C1674="","",IFERROR(INDEX('Cadastro de insumo'!A:K,MATCH('Ficha técnica - Prod processado'!C1674,'Cadastro de insumo'!E:E,0),2),""))</f>
        <v/>
      </c>
      <c r="E1674" s="122" t="str">
        <f>IFERROR(INDEX('Cadastro de insumo'!$A$203:$K$1048576,MATCH('Ficha técnica - Prod processado'!C1674,'Cadastro de insumo'!$E$203:$E$1048576,0),9),"")</f>
        <v/>
      </c>
      <c r="F1674" s="124" t="str">
        <f>IFERROR(VLOOKUP(C1674,'Cadastro de insumo'!E:K,7,0),"")</f>
        <v/>
      </c>
      <c r="G1674" s="113"/>
      <c r="H1674" s="113"/>
      <c r="I1674" s="122">
        <f t="shared" si="82"/>
        <v>0</v>
      </c>
      <c r="J1674" s="125">
        <f>IF(C1674="",0,IF(E1674="Pacote",VLOOKUP(C1674,'Cadastro de insumo'!E:K,7,0)*G1674,IF(OR(E1674="kg",E1674="L"),F1674/1000*G1674,F1674*G1674)))</f>
        <v>0</v>
      </c>
    </row>
    <row r="1675" spans="1:18" outlineLevel="1" x14ac:dyDescent="0.25">
      <c r="B1675" s="122" t="str">
        <f>IF(C1675="","",F1668)</f>
        <v/>
      </c>
      <c r="C1675" s="123"/>
      <c r="D1675" s="122" t="str">
        <f>IF(C1675="","",IFERROR(INDEX('Cadastro de insumo'!A:K,MATCH('Ficha técnica - Prod processado'!C1675,'Cadastro de insumo'!E:E,0),2),""))</f>
        <v/>
      </c>
      <c r="E1675" s="122" t="str">
        <f>IFERROR(INDEX('Cadastro de insumo'!$A$203:$K$1048576,MATCH('Ficha técnica - Prod processado'!C1675,'Cadastro de insumo'!$E$203:$E$1048576,0),9),"")</f>
        <v/>
      </c>
      <c r="F1675" s="124" t="str">
        <f>IFERROR(VLOOKUP(C1675,'Cadastro de insumo'!E:K,7,0),"")</f>
        <v/>
      </c>
      <c r="G1675" s="113"/>
      <c r="H1675" s="113"/>
      <c r="I1675" s="122">
        <f t="shared" si="82"/>
        <v>0</v>
      </c>
      <c r="J1675" s="125">
        <f>IF(C1675="",0,IF(E1675="Pacote",VLOOKUP(C1675,'Cadastro de insumo'!E:K,7,0)*G1675,IF(OR(E1675="kg",E1675="L"),F1675/1000*G1675,F1675*G1675)))</f>
        <v>0</v>
      </c>
    </row>
    <row r="1676" spans="1:18" outlineLevel="1" x14ac:dyDescent="0.25">
      <c r="B1676" s="122" t="str">
        <f>IF(C1676="","",F1668)</f>
        <v/>
      </c>
      <c r="C1676" s="123"/>
      <c r="D1676" s="122" t="str">
        <f>IF(C1676="","",IFERROR(INDEX('Cadastro de insumo'!A:K,MATCH('Ficha técnica - Prod processado'!C1676,'Cadastro de insumo'!E:E,0),2),""))</f>
        <v/>
      </c>
      <c r="E1676" s="122" t="str">
        <f>IFERROR(INDEX('Cadastro de insumo'!$A$203:$K$1048576,MATCH('Ficha técnica - Prod processado'!C1676,'Cadastro de insumo'!$E$203:$E$1048576,0),9),"")</f>
        <v/>
      </c>
      <c r="F1676" s="124" t="str">
        <f>IFERROR(VLOOKUP(C1676,'Cadastro de insumo'!E:K,7,0),"")</f>
        <v/>
      </c>
      <c r="G1676" s="113"/>
      <c r="H1676" s="113"/>
      <c r="I1676" s="122">
        <f t="shared" si="82"/>
        <v>0</v>
      </c>
      <c r="J1676" s="125">
        <f>IF(C1676="",0,IF(E1676="Pacote",VLOOKUP(C1676,'Cadastro de insumo'!E:K,7,0)*G1676,IF(OR(E1676="kg",E1676="L"),F1676/1000*G1676,F1676*G1676)))</f>
        <v>0</v>
      </c>
    </row>
    <row r="1677" spans="1:18" outlineLevel="1" x14ac:dyDescent="0.25">
      <c r="B1677" s="122" t="str">
        <f>IF(C1677="","",F1668)</f>
        <v/>
      </c>
      <c r="C1677" s="123"/>
      <c r="D1677" s="122" t="str">
        <f>IF(C1677="","",IFERROR(INDEX('Cadastro de insumo'!A:K,MATCH('Ficha técnica - Prod processado'!C1677,'Cadastro de insumo'!E:E,0),2),""))</f>
        <v/>
      </c>
      <c r="E1677" s="122" t="str">
        <f>IFERROR(INDEX('Cadastro de insumo'!$A$203:$K$1048576,MATCH('Ficha técnica - Prod processado'!C1677,'Cadastro de insumo'!$E$203:$E$1048576,0),9),"")</f>
        <v/>
      </c>
      <c r="F1677" s="124" t="str">
        <f>IFERROR(VLOOKUP(C1677,'Cadastro de insumo'!E:K,7,0),"")</f>
        <v/>
      </c>
      <c r="G1677" s="113"/>
      <c r="H1677" s="113"/>
      <c r="I1677" s="122">
        <f t="shared" si="82"/>
        <v>0</v>
      </c>
      <c r="J1677" s="125">
        <f>IF(C1677="",0,IF(E1677="Pacote",VLOOKUP(C1677,'Cadastro de insumo'!E:K,7,0)*G1677,IF(OR(E1677="kg",E1677="L"),F1677/1000*G1677,F1677*G1677)))</f>
        <v>0</v>
      </c>
    </row>
    <row r="1678" spans="1:18" outlineLevel="1" x14ac:dyDescent="0.25">
      <c r="B1678" s="122" t="str">
        <f>IF(C1678="","",F1668)</f>
        <v/>
      </c>
      <c r="C1678" s="123"/>
      <c r="D1678" s="122" t="str">
        <f>IF(C1678="","",IFERROR(INDEX('Cadastro de insumo'!A:K,MATCH('Ficha técnica - Prod processado'!C1678,'Cadastro de insumo'!E:E,0),2),""))</f>
        <v/>
      </c>
      <c r="E1678" s="122" t="str">
        <f>IFERROR(INDEX('Cadastro de insumo'!$A$203:$K$1048576,MATCH('Ficha técnica - Prod processado'!C1678,'Cadastro de insumo'!$E$203:$E$1048576,0),9),"")</f>
        <v/>
      </c>
      <c r="F1678" s="124" t="str">
        <f>IFERROR(VLOOKUP(C1678,'Cadastro de insumo'!E:K,7,0),"")</f>
        <v/>
      </c>
      <c r="G1678" s="113"/>
      <c r="H1678" s="113"/>
      <c r="I1678" s="122">
        <f t="shared" si="82"/>
        <v>0</v>
      </c>
      <c r="J1678" s="125">
        <f>IF(C1678="",0,IF(E1678="Pacote",VLOOKUP(C1678,'Cadastro de insumo'!E:K,7,0)*G1678,IF(OR(E1678="kg",E1678="L"),F1678/1000*G1678,F1678*G1678)))</f>
        <v>0</v>
      </c>
    </row>
    <row r="1679" spans="1:18" outlineLevel="1" x14ac:dyDescent="0.25">
      <c r="B1679" s="122" t="str">
        <f>IF(C1679="","",F1668)</f>
        <v/>
      </c>
      <c r="C1679" s="123"/>
      <c r="D1679" s="122" t="str">
        <f>IF(C1679="","",IFERROR(INDEX('Cadastro de insumo'!A:K,MATCH('Ficha técnica - Prod processado'!C1679,'Cadastro de insumo'!E:E,0),2),""))</f>
        <v/>
      </c>
      <c r="E1679" s="122" t="str">
        <f>IFERROR(INDEX('Cadastro de insumo'!$A$203:$K$1048576,MATCH('Ficha técnica - Prod processado'!C1679,'Cadastro de insumo'!$E$203:$E$1048576,0),9),"")</f>
        <v/>
      </c>
      <c r="F1679" s="124" t="str">
        <f>IFERROR(VLOOKUP(C1679,'Cadastro de insumo'!E:K,7,0),"")</f>
        <v/>
      </c>
      <c r="G1679" s="113"/>
      <c r="H1679" s="113"/>
      <c r="I1679" s="122">
        <f t="shared" si="82"/>
        <v>0</v>
      </c>
      <c r="J1679" s="125">
        <f>IF(C1679="",0,IF(E1679="Pacote",VLOOKUP(C1679,'Cadastro de insumo'!E:K,7,0)*G1679,IF(OR(E1679="kg",E1679="L"),F1679/1000*G1679,F1679*G1679)))</f>
        <v>0</v>
      </c>
    </row>
    <row r="1680" spans="1:18" outlineLevel="1" x14ac:dyDescent="0.25">
      <c r="B1680" s="122" t="str">
        <f>IF(C1680="","",F1668)</f>
        <v/>
      </c>
      <c r="C1680" s="123"/>
      <c r="D1680" s="122" t="str">
        <f>IF(C1680="","",IFERROR(INDEX('Cadastro de insumo'!A:K,MATCH('Ficha técnica - Prod processado'!C1680,'Cadastro de insumo'!E:E,0),2),""))</f>
        <v/>
      </c>
      <c r="E1680" s="122" t="str">
        <f>IFERROR(INDEX('Cadastro de insumo'!$A$203:$K$1048576,MATCH('Ficha técnica - Prod processado'!C1680,'Cadastro de insumo'!$E$203:$E$1048576,0),9),"")</f>
        <v/>
      </c>
      <c r="F1680" s="124" t="str">
        <f>IFERROR(VLOOKUP(C1680,'Cadastro de insumo'!E:K,7,0),"")</f>
        <v/>
      </c>
      <c r="G1680" s="113"/>
      <c r="H1680" s="113"/>
      <c r="I1680" s="122">
        <f t="shared" si="82"/>
        <v>0</v>
      </c>
      <c r="J1680" s="125">
        <f>IF(C1680="",0,IF(E1680="Pacote",VLOOKUP(C1680,'Cadastro de insumo'!E:K,7,0)*G1680,IF(OR(E1680="kg",E1680="L"),F1680/1000*G1680,F1680*G1680)))</f>
        <v>0</v>
      </c>
    </row>
    <row r="1681" spans="1:18" outlineLevel="1" x14ac:dyDescent="0.25">
      <c r="B1681" s="122" t="str">
        <f>IF(C1681="","",F1668)</f>
        <v/>
      </c>
      <c r="C1681" s="123"/>
      <c r="D1681" s="122" t="str">
        <f>IF(C1681="","",IFERROR(INDEX('Cadastro de insumo'!A:K,MATCH('Ficha técnica - Prod processado'!C1681,'Cadastro de insumo'!E:E,0),2),""))</f>
        <v/>
      </c>
      <c r="E1681" s="122" t="str">
        <f>IFERROR(INDEX('Cadastro de insumo'!$A$203:$K$1048576,MATCH('Ficha técnica - Prod processado'!C1681,'Cadastro de insumo'!$E$203:$E$1048576,0),9),"")</f>
        <v/>
      </c>
      <c r="F1681" s="124" t="str">
        <f>IFERROR(VLOOKUP(C1681,'Cadastro de insumo'!E:K,7,0),"")</f>
        <v/>
      </c>
      <c r="G1681" s="113"/>
      <c r="H1681" s="113"/>
      <c r="I1681" s="122">
        <f t="shared" si="82"/>
        <v>0</v>
      </c>
      <c r="J1681" s="125">
        <f>IF(C1681="",0,IF(E1681="Pacote",VLOOKUP(C1681,'Cadastro de insumo'!E:K,7,0)*G1681,IF(OR(E1681="kg",E1681="L"),F1681/1000*G1681,F1681*G1681)))</f>
        <v>0</v>
      </c>
    </row>
    <row r="1682" spans="1:18" outlineLevel="1" x14ac:dyDescent="0.25">
      <c r="B1682" s="122" t="str">
        <f>IF(C1682="","",F1668)</f>
        <v/>
      </c>
      <c r="C1682" s="123"/>
      <c r="D1682" s="122" t="str">
        <f>IF(C1682="","",IFERROR(INDEX('Cadastro de insumo'!A:K,MATCH('Ficha técnica - Prod processado'!C1682,'Cadastro de insumo'!E:E,0),2),""))</f>
        <v/>
      </c>
      <c r="E1682" s="122" t="str">
        <f>IFERROR(INDEX('Cadastro de insumo'!$A$203:$K$1048576,MATCH('Ficha técnica - Prod processado'!C1682,'Cadastro de insumo'!$E$203:$E$1048576,0),9),"")</f>
        <v/>
      </c>
      <c r="F1682" s="124" t="str">
        <f>IFERROR(VLOOKUP(C1682,'Cadastro de insumo'!E:K,7,0),"")</f>
        <v/>
      </c>
      <c r="G1682" s="113"/>
      <c r="H1682" s="113"/>
      <c r="I1682" s="122">
        <f t="shared" si="82"/>
        <v>0</v>
      </c>
      <c r="J1682" s="125">
        <f>IF(C1682="",0,IF(E1682="Pacote",VLOOKUP(C1682,'Cadastro de insumo'!E:K,7,0)*G1682,IF(OR(E1682="kg",E1682="L"),F1682/1000*G1682,F1682*G1682)))</f>
        <v>0</v>
      </c>
    </row>
    <row r="1683" spans="1:18" outlineLevel="1" x14ac:dyDescent="0.25">
      <c r="B1683" s="122" t="str">
        <f>IF(C1683="","",F1668)</f>
        <v/>
      </c>
      <c r="C1683" s="123"/>
      <c r="D1683" s="122" t="str">
        <f>IF(C1683="","",IFERROR(INDEX('Cadastro de insumo'!A:K,MATCH('Ficha técnica - Prod processado'!C1683,'Cadastro de insumo'!E:E,0),2),""))</f>
        <v/>
      </c>
      <c r="E1683" s="122" t="str">
        <f>IFERROR(INDEX('Cadastro de insumo'!$A$203:$K$1048576,MATCH('Ficha técnica - Prod processado'!C1683,'Cadastro de insumo'!$E$203:$E$1048576,0),9),"")</f>
        <v/>
      </c>
      <c r="F1683" s="124" t="str">
        <f>IFERROR(VLOOKUP(C1683,'Cadastro de insumo'!E:K,7,0),"")</f>
        <v/>
      </c>
      <c r="G1683" s="113"/>
      <c r="H1683" s="113"/>
      <c r="I1683" s="122">
        <f t="shared" si="82"/>
        <v>0</v>
      </c>
      <c r="J1683" s="125">
        <f>IF(C1683="",0,IF(E1683="Pacote",VLOOKUP(C1683,'Cadastro de insumo'!E:K,7,0)*G1683,IF(OR(E1683="kg",E1683="L"),F1683/1000*G1683,F1683*G1683)))</f>
        <v>0</v>
      </c>
    </row>
    <row r="1684" spans="1:18" outlineLevel="1" x14ac:dyDescent="0.25">
      <c r="B1684" s="122" t="str">
        <f>IF(C1684="","",F1668)</f>
        <v/>
      </c>
      <c r="C1684" s="123"/>
      <c r="D1684" s="122" t="str">
        <f>IF(C1684="","",IFERROR(INDEX('Cadastro de insumo'!A:K,MATCH('Ficha técnica - Prod processado'!C1684,'Cadastro de insumo'!E:E,0),2),""))</f>
        <v/>
      </c>
      <c r="E1684" s="122" t="str">
        <f>IFERROR(INDEX('Cadastro de insumo'!$A$203:$K$1048576,MATCH('Ficha técnica - Prod processado'!C1684,'Cadastro de insumo'!$E$203:$E$1048576,0),9),"")</f>
        <v/>
      </c>
      <c r="F1684" s="124" t="str">
        <f>IFERROR(VLOOKUP(C1684,'Cadastro de insumo'!E:K,7,0),"")</f>
        <v/>
      </c>
      <c r="G1684" s="113"/>
      <c r="H1684" s="113"/>
      <c r="I1684" s="122">
        <f t="shared" si="82"/>
        <v>0</v>
      </c>
      <c r="J1684" s="125">
        <f>IF(C1684="",0,IF(E1684="Pacote",VLOOKUP(C1684,'Cadastro de insumo'!E:K,7,0)*G1684,IF(OR(E1684="kg",E1684="L"),F1684/1000*G1684,F1684*G1684)))</f>
        <v>0</v>
      </c>
    </row>
    <row r="1685" spans="1:18" outlineLevel="1" x14ac:dyDescent="0.25">
      <c r="B1685" s="122" t="str">
        <f>IF(C1685="","",F1668)</f>
        <v/>
      </c>
      <c r="C1685" s="123"/>
      <c r="D1685" s="122" t="str">
        <f>IF(C1685="","",IFERROR(INDEX('Cadastro de insumo'!A:K,MATCH('Ficha técnica - Prod processado'!C1685,'Cadastro de insumo'!E:E,0),2),""))</f>
        <v/>
      </c>
      <c r="E1685" s="122" t="str">
        <f>IFERROR(INDEX('Cadastro de insumo'!$A$203:$K$1048576,MATCH('Ficha técnica - Prod processado'!C1685,'Cadastro de insumo'!$E$203:$E$1048576,0),9),"")</f>
        <v/>
      </c>
      <c r="F1685" s="124" t="str">
        <f>IFERROR(VLOOKUP(C1685,'Cadastro de insumo'!E:K,7,0),"")</f>
        <v/>
      </c>
      <c r="G1685" s="113"/>
      <c r="H1685" s="113"/>
      <c r="I1685" s="122">
        <f>IF(OR(G1685="",H1685=""),0,G1685/H1685)</f>
        <v>0</v>
      </c>
      <c r="J1685" s="125">
        <f>IF(C1685="",0,IF(E1685="Pacote",VLOOKUP(C1685,'Cadastro de insumo'!E:K,7,0)*G1685,IF(OR(E1685="kg",E1685="L"),F1685/1000*G1685,F1685*G1685)))</f>
        <v>0</v>
      </c>
    </row>
    <row r="1686" spans="1:18" x14ac:dyDescent="0.25">
      <c r="A1686" s="33" t="str">
        <f>"Detalhes: "&amp;F1668</f>
        <v xml:space="preserve">Detalhes: </v>
      </c>
      <c r="C1686" s="126"/>
    </row>
    <row r="1688" spans="1:18" ht="31.5" x14ac:dyDescent="0.25">
      <c r="E1688" s="30" t="s">
        <v>21</v>
      </c>
      <c r="F1688" s="76" t="s">
        <v>0</v>
      </c>
      <c r="G1688" s="76" t="s">
        <v>19</v>
      </c>
      <c r="H1688" s="77" t="s">
        <v>20</v>
      </c>
      <c r="I1688" s="31" t="s">
        <v>22</v>
      </c>
      <c r="J1688" s="31" t="s">
        <v>61</v>
      </c>
      <c r="M1688" s="126"/>
    </row>
    <row r="1689" spans="1:18" x14ac:dyDescent="0.25">
      <c r="E1689" s="112">
        <f>E1668+1</f>
        <v>81</v>
      </c>
      <c r="F1689" s="113"/>
      <c r="G1689" s="113"/>
      <c r="H1689" s="114"/>
      <c r="I1689" s="115">
        <f>SUM(J1692:J1706)</f>
        <v>0</v>
      </c>
      <c r="J1689" s="116" t="str">
        <f>IF(H1689="","",I1689/H1689)</f>
        <v/>
      </c>
      <c r="M1689" s="126"/>
      <c r="R1689" s="141"/>
    </row>
    <row r="1690" spans="1:18" x14ac:dyDescent="0.25">
      <c r="B1690" s="117"/>
      <c r="C1690" s="118"/>
      <c r="D1690" s="110"/>
      <c r="F1690" s="118"/>
      <c r="G1690" s="118"/>
      <c r="H1690" s="119"/>
      <c r="I1690" s="120"/>
      <c r="J1690" s="121"/>
      <c r="M1690" s="126"/>
      <c r="R1690" s="141"/>
    </row>
    <row r="1691" spans="1:18" ht="47.25" outlineLevel="1" x14ac:dyDescent="0.25">
      <c r="B1691" s="31" t="s">
        <v>0</v>
      </c>
      <c r="C1691" s="76" t="s">
        <v>13</v>
      </c>
      <c r="D1691" s="31" t="s">
        <v>60</v>
      </c>
      <c r="E1691" s="31" t="s">
        <v>14</v>
      </c>
      <c r="F1691" s="77" t="s">
        <v>17</v>
      </c>
      <c r="G1691" s="77" t="s">
        <v>56</v>
      </c>
      <c r="H1691" s="77" t="s">
        <v>38</v>
      </c>
      <c r="I1691" s="31" t="s">
        <v>16</v>
      </c>
      <c r="J1691" s="30" t="s">
        <v>15</v>
      </c>
      <c r="M1691" s="142"/>
    </row>
    <row r="1692" spans="1:18" outlineLevel="1" x14ac:dyDescent="0.25">
      <c r="B1692" s="122" t="str">
        <f>IF(C1692="","",F1689)</f>
        <v/>
      </c>
      <c r="C1692" s="123"/>
      <c r="D1692" s="122" t="str">
        <f>IF(C1692="","",IFERROR(INDEX('Cadastro de insumo'!A:K,MATCH('Ficha técnica - Prod processado'!C1692,'Cadastro de insumo'!E:E,0),2),""))</f>
        <v/>
      </c>
      <c r="E1692" s="122" t="str">
        <f>IFERROR(INDEX('Cadastro de insumo'!$A$203:$K$1048576,MATCH('Ficha técnica - Prod processado'!C1692,'Cadastro de insumo'!$E$203:$E$1048576,0),9),"")</f>
        <v/>
      </c>
      <c r="F1692" s="124" t="str">
        <f>IFERROR(VLOOKUP(C1692,'Cadastro de insumo'!E:K,7,0),"")</f>
        <v/>
      </c>
      <c r="G1692" s="113"/>
      <c r="H1692" s="113"/>
      <c r="I1692" s="122">
        <f t="shared" ref="I1692:I1705" si="83">IF(OR(G1692="",H1692=""),0,G1692/H1692)</f>
        <v>0</v>
      </c>
      <c r="J1692" s="125">
        <f>IF(C1692="",0,IF(E1692="Pacote",VLOOKUP(C1692,'Cadastro de insumo'!E:K,7,0)*G1692,IF(OR(E1692="kg",E1692="L"),F1692/1000*G1692,F1692*G1692)))</f>
        <v>0</v>
      </c>
    </row>
    <row r="1693" spans="1:18" outlineLevel="1" x14ac:dyDescent="0.25">
      <c r="B1693" s="122" t="str">
        <f>IF(C1693="","",F1689)</f>
        <v/>
      </c>
      <c r="C1693" s="123"/>
      <c r="D1693" s="122" t="str">
        <f>IF(C1693="","",IFERROR(INDEX('Cadastro de insumo'!A:K,MATCH('Ficha técnica - Prod processado'!C1693,'Cadastro de insumo'!E:E,0),2),""))</f>
        <v/>
      </c>
      <c r="E1693" s="122" t="str">
        <f>IFERROR(INDEX('Cadastro de insumo'!$A$203:$K$1048576,MATCH('Ficha técnica - Prod processado'!C1693,'Cadastro de insumo'!$E$203:$E$1048576,0),9),"")</f>
        <v/>
      </c>
      <c r="F1693" s="124" t="str">
        <f>IFERROR(VLOOKUP(C1693,'Cadastro de insumo'!E:K,7,0),"")</f>
        <v/>
      </c>
      <c r="G1693" s="113"/>
      <c r="H1693" s="113"/>
      <c r="I1693" s="122">
        <f t="shared" si="83"/>
        <v>0</v>
      </c>
      <c r="J1693" s="125">
        <f>IF(C1693="",0,IF(E1693="Pacote",VLOOKUP(C1693,'Cadastro de insumo'!E:K,7,0)*G1693,IF(OR(E1693="kg",E1693="L"),F1693/1000*G1693,F1693*G1693)))</f>
        <v>0</v>
      </c>
    </row>
    <row r="1694" spans="1:18" outlineLevel="1" x14ac:dyDescent="0.25">
      <c r="B1694" s="122" t="str">
        <f>IF(C1694="","",F1689)</f>
        <v/>
      </c>
      <c r="C1694" s="123"/>
      <c r="D1694" s="122" t="str">
        <f>IF(C1694="","",IFERROR(INDEX('Cadastro de insumo'!A:K,MATCH('Ficha técnica - Prod processado'!C1694,'Cadastro de insumo'!E:E,0),2),""))</f>
        <v/>
      </c>
      <c r="E1694" s="122" t="str">
        <f>IFERROR(INDEX('Cadastro de insumo'!$A$203:$K$1048576,MATCH('Ficha técnica - Prod processado'!C1694,'Cadastro de insumo'!$E$203:$E$1048576,0),9),"")</f>
        <v/>
      </c>
      <c r="F1694" s="124" t="str">
        <f>IFERROR(VLOOKUP(C1694,'Cadastro de insumo'!E:K,7,0),"")</f>
        <v/>
      </c>
      <c r="G1694" s="113"/>
      <c r="H1694" s="113"/>
      <c r="I1694" s="122">
        <f t="shared" si="83"/>
        <v>0</v>
      </c>
      <c r="J1694" s="125">
        <f>IF(C1694="",0,IF(E1694="Pacote",VLOOKUP(C1694,'Cadastro de insumo'!E:K,7,0)*G1694,IF(OR(E1694="kg",E1694="L"),F1694/1000*G1694,F1694*G1694)))</f>
        <v>0</v>
      </c>
    </row>
    <row r="1695" spans="1:18" outlineLevel="1" x14ac:dyDescent="0.25">
      <c r="B1695" s="122" t="str">
        <f>IF(C1695="","",F1689)</f>
        <v/>
      </c>
      <c r="C1695" s="123"/>
      <c r="D1695" s="122" t="str">
        <f>IF(C1695="","",IFERROR(INDEX('Cadastro de insumo'!A:K,MATCH('Ficha técnica - Prod processado'!C1695,'Cadastro de insumo'!E:E,0),2),""))</f>
        <v/>
      </c>
      <c r="E1695" s="122" t="str">
        <f>IFERROR(INDEX('Cadastro de insumo'!$A$203:$K$1048576,MATCH('Ficha técnica - Prod processado'!C1695,'Cadastro de insumo'!$E$203:$E$1048576,0),9),"")</f>
        <v/>
      </c>
      <c r="F1695" s="124" t="str">
        <f>IFERROR(VLOOKUP(C1695,'Cadastro de insumo'!E:K,7,0),"")</f>
        <v/>
      </c>
      <c r="G1695" s="113"/>
      <c r="H1695" s="113"/>
      <c r="I1695" s="122">
        <f t="shared" si="83"/>
        <v>0</v>
      </c>
      <c r="J1695" s="125">
        <f>IF(C1695="",0,IF(E1695="Pacote",VLOOKUP(C1695,'Cadastro de insumo'!E:K,7,0)*G1695,IF(OR(E1695="kg",E1695="L"),F1695/1000*G1695,F1695*G1695)))</f>
        <v>0</v>
      </c>
    </row>
    <row r="1696" spans="1:18" outlineLevel="1" x14ac:dyDescent="0.25">
      <c r="B1696" s="122" t="str">
        <f>IF(C1696="","",F1689)</f>
        <v/>
      </c>
      <c r="C1696" s="123"/>
      <c r="D1696" s="122" t="str">
        <f>IF(C1696="","",IFERROR(INDEX('Cadastro de insumo'!A:K,MATCH('Ficha técnica - Prod processado'!C1696,'Cadastro de insumo'!E:E,0),2),""))</f>
        <v/>
      </c>
      <c r="E1696" s="122" t="str">
        <f>IFERROR(INDEX('Cadastro de insumo'!$A$203:$K$1048576,MATCH('Ficha técnica - Prod processado'!C1696,'Cadastro de insumo'!$E$203:$E$1048576,0),9),"")</f>
        <v/>
      </c>
      <c r="F1696" s="124" t="str">
        <f>IFERROR(VLOOKUP(C1696,'Cadastro de insumo'!E:K,7,0),"")</f>
        <v/>
      </c>
      <c r="G1696" s="113"/>
      <c r="H1696" s="113"/>
      <c r="I1696" s="122">
        <f t="shared" si="83"/>
        <v>0</v>
      </c>
      <c r="J1696" s="125">
        <f>IF(C1696="",0,IF(E1696="Pacote",VLOOKUP(C1696,'Cadastro de insumo'!E:K,7,0)*G1696,IF(OR(E1696="kg",E1696="L"),F1696/1000*G1696,F1696*G1696)))</f>
        <v>0</v>
      </c>
    </row>
    <row r="1697" spans="1:18" outlineLevel="1" x14ac:dyDescent="0.25">
      <c r="B1697" s="122" t="str">
        <f>IF(C1697="","",F1689)</f>
        <v/>
      </c>
      <c r="C1697" s="123"/>
      <c r="D1697" s="122" t="str">
        <f>IF(C1697="","",IFERROR(INDEX('Cadastro de insumo'!A:K,MATCH('Ficha técnica - Prod processado'!C1697,'Cadastro de insumo'!E:E,0),2),""))</f>
        <v/>
      </c>
      <c r="E1697" s="122" t="str">
        <f>IFERROR(INDEX('Cadastro de insumo'!$A$203:$K$1048576,MATCH('Ficha técnica - Prod processado'!C1697,'Cadastro de insumo'!$E$203:$E$1048576,0),9),"")</f>
        <v/>
      </c>
      <c r="F1697" s="124" t="str">
        <f>IFERROR(VLOOKUP(C1697,'Cadastro de insumo'!E:K,7,0),"")</f>
        <v/>
      </c>
      <c r="G1697" s="113"/>
      <c r="H1697" s="113"/>
      <c r="I1697" s="122">
        <f t="shared" si="83"/>
        <v>0</v>
      </c>
      <c r="J1697" s="125">
        <f>IF(C1697="",0,IF(E1697="Pacote",VLOOKUP(C1697,'Cadastro de insumo'!E:K,7,0)*G1697,IF(OR(E1697="kg",E1697="L"),F1697/1000*G1697,F1697*G1697)))</f>
        <v>0</v>
      </c>
    </row>
    <row r="1698" spans="1:18" outlineLevel="1" x14ac:dyDescent="0.25">
      <c r="B1698" s="122" t="str">
        <f>IF(C1698="","",F1689)</f>
        <v/>
      </c>
      <c r="C1698" s="123"/>
      <c r="D1698" s="122" t="str">
        <f>IF(C1698="","",IFERROR(INDEX('Cadastro de insumo'!A:K,MATCH('Ficha técnica - Prod processado'!C1698,'Cadastro de insumo'!E:E,0),2),""))</f>
        <v/>
      </c>
      <c r="E1698" s="122" t="str">
        <f>IFERROR(INDEX('Cadastro de insumo'!$A$203:$K$1048576,MATCH('Ficha técnica - Prod processado'!C1698,'Cadastro de insumo'!$E$203:$E$1048576,0),9),"")</f>
        <v/>
      </c>
      <c r="F1698" s="124" t="str">
        <f>IFERROR(VLOOKUP(C1698,'Cadastro de insumo'!E:K,7,0),"")</f>
        <v/>
      </c>
      <c r="G1698" s="113"/>
      <c r="H1698" s="113"/>
      <c r="I1698" s="122">
        <f t="shared" si="83"/>
        <v>0</v>
      </c>
      <c r="J1698" s="125">
        <f>IF(C1698="",0,IF(E1698="Pacote",VLOOKUP(C1698,'Cadastro de insumo'!E:K,7,0)*G1698,IF(OR(E1698="kg",E1698="L"),F1698/1000*G1698,F1698*G1698)))</f>
        <v>0</v>
      </c>
    </row>
    <row r="1699" spans="1:18" outlineLevel="1" x14ac:dyDescent="0.25">
      <c r="B1699" s="122" t="str">
        <f>IF(C1699="","",F1689)</f>
        <v/>
      </c>
      <c r="C1699" s="123"/>
      <c r="D1699" s="122" t="str">
        <f>IF(C1699="","",IFERROR(INDEX('Cadastro de insumo'!A:K,MATCH('Ficha técnica - Prod processado'!C1699,'Cadastro de insumo'!E:E,0),2),""))</f>
        <v/>
      </c>
      <c r="E1699" s="122" t="str">
        <f>IFERROR(INDEX('Cadastro de insumo'!$A$203:$K$1048576,MATCH('Ficha técnica - Prod processado'!C1699,'Cadastro de insumo'!$E$203:$E$1048576,0),9),"")</f>
        <v/>
      </c>
      <c r="F1699" s="124" t="str">
        <f>IFERROR(VLOOKUP(C1699,'Cadastro de insumo'!E:K,7,0),"")</f>
        <v/>
      </c>
      <c r="G1699" s="113"/>
      <c r="H1699" s="113"/>
      <c r="I1699" s="122">
        <f t="shared" si="83"/>
        <v>0</v>
      </c>
      <c r="J1699" s="125">
        <f>IF(C1699="",0,IF(E1699="Pacote",VLOOKUP(C1699,'Cadastro de insumo'!E:K,7,0)*G1699,IF(OR(E1699="kg",E1699="L"),F1699/1000*G1699,F1699*G1699)))</f>
        <v>0</v>
      </c>
    </row>
    <row r="1700" spans="1:18" outlineLevel="1" x14ac:dyDescent="0.25">
      <c r="B1700" s="122" t="str">
        <f>IF(C1700="","",F1689)</f>
        <v/>
      </c>
      <c r="C1700" s="123"/>
      <c r="D1700" s="122" t="str">
        <f>IF(C1700="","",IFERROR(INDEX('Cadastro de insumo'!A:K,MATCH('Ficha técnica - Prod processado'!C1700,'Cadastro de insumo'!E:E,0),2),""))</f>
        <v/>
      </c>
      <c r="E1700" s="122" t="str">
        <f>IFERROR(INDEX('Cadastro de insumo'!$A$203:$K$1048576,MATCH('Ficha técnica - Prod processado'!C1700,'Cadastro de insumo'!$E$203:$E$1048576,0),9),"")</f>
        <v/>
      </c>
      <c r="F1700" s="124" t="str">
        <f>IFERROR(VLOOKUP(C1700,'Cadastro de insumo'!E:K,7,0),"")</f>
        <v/>
      </c>
      <c r="G1700" s="113"/>
      <c r="H1700" s="113"/>
      <c r="I1700" s="122">
        <f t="shared" si="83"/>
        <v>0</v>
      </c>
      <c r="J1700" s="125">
        <f>IF(C1700="",0,IF(E1700="Pacote",VLOOKUP(C1700,'Cadastro de insumo'!E:K,7,0)*G1700,IF(OR(E1700="kg",E1700="L"),F1700/1000*G1700,F1700*G1700)))</f>
        <v>0</v>
      </c>
    </row>
    <row r="1701" spans="1:18" outlineLevel="1" x14ac:dyDescent="0.25">
      <c r="B1701" s="122" t="str">
        <f>IF(C1701="","",F1689)</f>
        <v/>
      </c>
      <c r="C1701" s="123"/>
      <c r="D1701" s="122" t="str">
        <f>IF(C1701="","",IFERROR(INDEX('Cadastro de insumo'!A:K,MATCH('Ficha técnica - Prod processado'!C1701,'Cadastro de insumo'!E:E,0),2),""))</f>
        <v/>
      </c>
      <c r="E1701" s="122" t="str">
        <f>IFERROR(INDEX('Cadastro de insumo'!$A$203:$K$1048576,MATCH('Ficha técnica - Prod processado'!C1701,'Cadastro de insumo'!$E$203:$E$1048576,0),9),"")</f>
        <v/>
      </c>
      <c r="F1701" s="124" t="str">
        <f>IFERROR(VLOOKUP(C1701,'Cadastro de insumo'!E:K,7,0),"")</f>
        <v/>
      </c>
      <c r="G1701" s="113"/>
      <c r="H1701" s="113"/>
      <c r="I1701" s="122">
        <f t="shared" si="83"/>
        <v>0</v>
      </c>
      <c r="J1701" s="125">
        <f>IF(C1701="",0,IF(E1701="Pacote",VLOOKUP(C1701,'Cadastro de insumo'!E:K,7,0)*G1701,IF(OR(E1701="kg",E1701="L"),F1701/1000*G1701,F1701*G1701)))</f>
        <v>0</v>
      </c>
    </row>
    <row r="1702" spans="1:18" outlineLevel="1" x14ac:dyDescent="0.25">
      <c r="B1702" s="122" t="str">
        <f>IF(C1702="","",F1689)</f>
        <v/>
      </c>
      <c r="C1702" s="123"/>
      <c r="D1702" s="122" t="str">
        <f>IF(C1702="","",IFERROR(INDEX('Cadastro de insumo'!A:K,MATCH('Ficha técnica - Prod processado'!C1702,'Cadastro de insumo'!E:E,0),2),""))</f>
        <v/>
      </c>
      <c r="E1702" s="122" t="str">
        <f>IFERROR(INDEX('Cadastro de insumo'!$A$203:$K$1048576,MATCH('Ficha técnica - Prod processado'!C1702,'Cadastro de insumo'!$E$203:$E$1048576,0),9),"")</f>
        <v/>
      </c>
      <c r="F1702" s="124" t="str">
        <f>IFERROR(VLOOKUP(C1702,'Cadastro de insumo'!E:K,7,0),"")</f>
        <v/>
      </c>
      <c r="G1702" s="113"/>
      <c r="H1702" s="113"/>
      <c r="I1702" s="122">
        <f t="shared" si="83"/>
        <v>0</v>
      </c>
      <c r="J1702" s="125">
        <f>IF(C1702="",0,IF(E1702="Pacote",VLOOKUP(C1702,'Cadastro de insumo'!E:K,7,0)*G1702,IF(OR(E1702="kg",E1702="L"),F1702/1000*G1702,F1702*G1702)))</f>
        <v>0</v>
      </c>
    </row>
    <row r="1703" spans="1:18" outlineLevel="1" x14ac:dyDescent="0.25">
      <c r="B1703" s="122" t="str">
        <f>IF(C1703="","",F1689)</f>
        <v/>
      </c>
      <c r="C1703" s="123"/>
      <c r="D1703" s="122" t="str">
        <f>IF(C1703="","",IFERROR(INDEX('Cadastro de insumo'!A:K,MATCH('Ficha técnica - Prod processado'!C1703,'Cadastro de insumo'!E:E,0),2),""))</f>
        <v/>
      </c>
      <c r="E1703" s="122" t="str">
        <f>IFERROR(INDEX('Cadastro de insumo'!$A$203:$K$1048576,MATCH('Ficha técnica - Prod processado'!C1703,'Cadastro de insumo'!$E$203:$E$1048576,0),9),"")</f>
        <v/>
      </c>
      <c r="F1703" s="124" t="str">
        <f>IFERROR(VLOOKUP(C1703,'Cadastro de insumo'!E:K,7,0),"")</f>
        <v/>
      </c>
      <c r="G1703" s="113"/>
      <c r="H1703" s="113"/>
      <c r="I1703" s="122">
        <f t="shared" si="83"/>
        <v>0</v>
      </c>
      <c r="J1703" s="125">
        <f>IF(C1703="",0,IF(E1703="Pacote",VLOOKUP(C1703,'Cadastro de insumo'!E:K,7,0)*G1703,IF(OR(E1703="kg",E1703="L"),F1703/1000*G1703,F1703*G1703)))</f>
        <v>0</v>
      </c>
    </row>
    <row r="1704" spans="1:18" outlineLevel="1" x14ac:dyDescent="0.25">
      <c r="B1704" s="122" t="str">
        <f>IF(C1704="","",F1689)</f>
        <v/>
      </c>
      <c r="C1704" s="123"/>
      <c r="D1704" s="122" t="str">
        <f>IF(C1704="","",IFERROR(INDEX('Cadastro de insumo'!A:K,MATCH('Ficha técnica - Prod processado'!C1704,'Cadastro de insumo'!E:E,0),2),""))</f>
        <v/>
      </c>
      <c r="E1704" s="122" t="str">
        <f>IFERROR(INDEX('Cadastro de insumo'!$A$203:$K$1048576,MATCH('Ficha técnica - Prod processado'!C1704,'Cadastro de insumo'!$E$203:$E$1048576,0),9),"")</f>
        <v/>
      </c>
      <c r="F1704" s="124" t="str">
        <f>IFERROR(VLOOKUP(C1704,'Cadastro de insumo'!E:K,7,0),"")</f>
        <v/>
      </c>
      <c r="G1704" s="113"/>
      <c r="H1704" s="113"/>
      <c r="I1704" s="122">
        <f t="shared" si="83"/>
        <v>0</v>
      </c>
      <c r="J1704" s="125">
        <f>IF(C1704="",0,IF(E1704="Pacote",VLOOKUP(C1704,'Cadastro de insumo'!E:K,7,0)*G1704,IF(OR(E1704="kg",E1704="L"),F1704/1000*G1704,F1704*G1704)))</f>
        <v>0</v>
      </c>
    </row>
    <row r="1705" spans="1:18" outlineLevel="1" x14ac:dyDescent="0.25">
      <c r="B1705" s="122" t="str">
        <f>IF(C1705="","",F1689)</f>
        <v/>
      </c>
      <c r="C1705" s="123"/>
      <c r="D1705" s="122" t="str">
        <f>IF(C1705="","",IFERROR(INDEX('Cadastro de insumo'!A:K,MATCH('Ficha técnica - Prod processado'!C1705,'Cadastro de insumo'!E:E,0),2),""))</f>
        <v/>
      </c>
      <c r="E1705" s="122" t="str">
        <f>IFERROR(INDEX('Cadastro de insumo'!$A$203:$K$1048576,MATCH('Ficha técnica - Prod processado'!C1705,'Cadastro de insumo'!$E$203:$E$1048576,0),9),"")</f>
        <v/>
      </c>
      <c r="F1705" s="124" t="str">
        <f>IFERROR(VLOOKUP(C1705,'Cadastro de insumo'!E:K,7,0),"")</f>
        <v/>
      </c>
      <c r="G1705" s="113"/>
      <c r="H1705" s="113"/>
      <c r="I1705" s="122">
        <f t="shared" si="83"/>
        <v>0</v>
      </c>
      <c r="J1705" s="125">
        <f>IF(C1705="",0,IF(E1705="Pacote",VLOOKUP(C1705,'Cadastro de insumo'!E:K,7,0)*G1705,IF(OR(E1705="kg",E1705="L"),F1705/1000*G1705,F1705*G1705)))</f>
        <v>0</v>
      </c>
    </row>
    <row r="1706" spans="1:18" outlineLevel="1" x14ac:dyDescent="0.25">
      <c r="B1706" s="122" t="str">
        <f>IF(C1706="","",F1689)</f>
        <v/>
      </c>
      <c r="C1706" s="123"/>
      <c r="D1706" s="122" t="str">
        <f>IF(C1706="","",IFERROR(INDEX('Cadastro de insumo'!A:K,MATCH('Ficha técnica - Prod processado'!C1706,'Cadastro de insumo'!E:E,0),2),""))</f>
        <v/>
      </c>
      <c r="E1706" s="122" t="str">
        <f>IFERROR(INDEX('Cadastro de insumo'!$A$203:$K$1048576,MATCH('Ficha técnica - Prod processado'!C1706,'Cadastro de insumo'!$E$203:$E$1048576,0),9),"")</f>
        <v/>
      </c>
      <c r="F1706" s="124" t="str">
        <f>IFERROR(VLOOKUP(C1706,'Cadastro de insumo'!E:K,7,0),"")</f>
        <v/>
      </c>
      <c r="G1706" s="113"/>
      <c r="H1706" s="113"/>
      <c r="I1706" s="122">
        <f>IF(OR(G1706="",H1706=""),0,G1706/H1706)</f>
        <v>0</v>
      </c>
      <c r="J1706" s="125">
        <f>IF(C1706="",0,IF(E1706="Pacote",VLOOKUP(C1706,'Cadastro de insumo'!E:K,7,0)*G1706,IF(OR(E1706="kg",E1706="L"),F1706/1000*G1706,F1706*G1706)))</f>
        <v>0</v>
      </c>
    </row>
    <row r="1707" spans="1:18" x14ac:dyDescent="0.25">
      <c r="A1707" s="33" t="str">
        <f>"Detalhes: "&amp;F1689</f>
        <v xml:space="preserve">Detalhes: </v>
      </c>
      <c r="C1707" s="126"/>
    </row>
    <row r="1709" spans="1:18" ht="31.5" x14ac:dyDescent="0.25">
      <c r="E1709" s="30" t="s">
        <v>21</v>
      </c>
      <c r="F1709" s="76" t="s">
        <v>0</v>
      </c>
      <c r="G1709" s="76" t="s">
        <v>19</v>
      </c>
      <c r="H1709" s="77" t="s">
        <v>20</v>
      </c>
      <c r="I1709" s="31" t="s">
        <v>22</v>
      </c>
      <c r="J1709" s="31" t="s">
        <v>61</v>
      </c>
      <c r="M1709" s="126"/>
    </row>
    <row r="1710" spans="1:18" x14ac:dyDescent="0.25">
      <c r="E1710" s="112">
        <f>E1689+1</f>
        <v>82</v>
      </c>
      <c r="F1710" s="113"/>
      <c r="G1710" s="113"/>
      <c r="H1710" s="114"/>
      <c r="I1710" s="115">
        <f>SUM(J1713:J1727)</f>
        <v>0</v>
      </c>
      <c r="J1710" s="116" t="str">
        <f>IF(H1710="","",I1710/H1710)</f>
        <v/>
      </c>
      <c r="M1710" s="126"/>
      <c r="R1710" s="141"/>
    </row>
    <row r="1711" spans="1:18" x14ac:dyDescent="0.25">
      <c r="B1711" s="117"/>
      <c r="C1711" s="118"/>
      <c r="D1711" s="110"/>
      <c r="F1711" s="118"/>
      <c r="G1711" s="118"/>
      <c r="H1711" s="119"/>
      <c r="I1711" s="120"/>
      <c r="J1711" s="121"/>
      <c r="M1711" s="126"/>
      <c r="R1711" s="141"/>
    </row>
    <row r="1712" spans="1:18" ht="47.25" outlineLevel="1" x14ac:dyDescent="0.25">
      <c r="B1712" s="31" t="s">
        <v>0</v>
      </c>
      <c r="C1712" s="76" t="s">
        <v>13</v>
      </c>
      <c r="D1712" s="31" t="s">
        <v>60</v>
      </c>
      <c r="E1712" s="31" t="s">
        <v>14</v>
      </c>
      <c r="F1712" s="77" t="s">
        <v>17</v>
      </c>
      <c r="G1712" s="77" t="s">
        <v>56</v>
      </c>
      <c r="H1712" s="77" t="s">
        <v>38</v>
      </c>
      <c r="I1712" s="31" t="s">
        <v>16</v>
      </c>
      <c r="J1712" s="30" t="s">
        <v>15</v>
      </c>
      <c r="M1712" s="142"/>
    </row>
    <row r="1713" spans="1:10" outlineLevel="1" x14ac:dyDescent="0.25">
      <c r="B1713" s="122" t="str">
        <f>IF(C1713="","",F1710)</f>
        <v/>
      </c>
      <c r="C1713" s="123"/>
      <c r="D1713" s="122" t="str">
        <f>IF(C1713="","",IFERROR(INDEX('Cadastro de insumo'!A:K,MATCH('Ficha técnica - Prod processado'!C1713,'Cadastro de insumo'!E:E,0),2),""))</f>
        <v/>
      </c>
      <c r="E1713" s="122" t="str">
        <f>IFERROR(INDEX('Cadastro de insumo'!$A$203:$K$1048576,MATCH('Ficha técnica - Prod processado'!C1713,'Cadastro de insumo'!$E$203:$E$1048576,0),9),"")</f>
        <v/>
      </c>
      <c r="F1713" s="124" t="str">
        <f>IFERROR(VLOOKUP(C1713,'Cadastro de insumo'!E:K,7,0),"")</f>
        <v/>
      </c>
      <c r="G1713" s="113"/>
      <c r="H1713" s="113"/>
      <c r="I1713" s="122">
        <f t="shared" ref="I1713:I1726" si="84">IF(OR(G1713="",H1713=""),0,G1713/H1713)</f>
        <v>0</v>
      </c>
      <c r="J1713" s="125">
        <f>IF(C1713="",0,IF(E1713="Pacote",VLOOKUP(C1713,'Cadastro de insumo'!E:K,7,0)*G1713,IF(OR(E1713="kg",E1713="L"),F1713/1000*G1713,F1713*G1713)))</f>
        <v>0</v>
      </c>
    </row>
    <row r="1714" spans="1:10" outlineLevel="1" x14ac:dyDescent="0.25">
      <c r="B1714" s="122" t="str">
        <f>IF(C1714="","",F1710)</f>
        <v/>
      </c>
      <c r="C1714" s="123"/>
      <c r="D1714" s="122" t="str">
        <f>IF(C1714="","",IFERROR(INDEX('Cadastro de insumo'!A:K,MATCH('Ficha técnica - Prod processado'!C1714,'Cadastro de insumo'!E:E,0),2),""))</f>
        <v/>
      </c>
      <c r="E1714" s="122" t="str">
        <f>IFERROR(INDEX('Cadastro de insumo'!$A$203:$K$1048576,MATCH('Ficha técnica - Prod processado'!C1714,'Cadastro de insumo'!$E$203:$E$1048576,0),9),"")</f>
        <v/>
      </c>
      <c r="F1714" s="124" t="str">
        <f>IFERROR(VLOOKUP(C1714,'Cadastro de insumo'!E:K,7,0),"")</f>
        <v/>
      </c>
      <c r="G1714" s="113"/>
      <c r="H1714" s="113"/>
      <c r="I1714" s="122">
        <f t="shared" si="84"/>
        <v>0</v>
      </c>
      <c r="J1714" s="125">
        <f>IF(C1714="",0,IF(E1714="Pacote",VLOOKUP(C1714,'Cadastro de insumo'!E:K,7,0)*G1714,IF(OR(E1714="kg",E1714="L"),F1714/1000*G1714,F1714*G1714)))</f>
        <v>0</v>
      </c>
    </row>
    <row r="1715" spans="1:10" outlineLevel="1" x14ac:dyDescent="0.25">
      <c r="B1715" s="122" t="str">
        <f>IF(C1715="","",F1710)</f>
        <v/>
      </c>
      <c r="C1715" s="123"/>
      <c r="D1715" s="122" t="str">
        <f>IF(C1715="","",IFERROR(INDEX('Cadastro de insumo'!A:K,MATCH('Ficha técnica - Prod processado'!C1715,'Cadastro de insumo'!E:E,0),2),""))</f>
        <v/>
      </c>
      <c r="E1715" s="122" t="str">
        <f>IFERROR(INDEX('Cadastro de insumo'!$A$203:$K$1048576,MATCH('Ficha técnica - Prod processado'!C1715,'Cadastro de insumo'!$E$203:$E$1048576,0),9),"")</f>
        <v/>
      </c>
      <c r="F1715" s="124" t="str">
        <f>IFERROR(VLOOKUP(C1715,'Cadastro de insumo'!E:K,7,0),"")</f>
        <v/>
      </c>
      <c r="G1715" s="113"/>
      <c r="H1715" s="113"/>
      <c r="I1715" s="122">
        <f t="shared" si="84"/>
        <v>0</v>
      </c>
      <c r="J1715" s="125">
        <f>IF(C1715="",0,IF(E1715="Pacote",VLOOKUP(C1715,'Cadastro de insumo'!E:K,7,0)*G1715,IF(OR(E1715="kg",E1715="L"),F1715/1000*G1715,F1715*G1715)))</f>
        <v>0</v>
      </c>
    </row>
    <row r="1716" spans="1:10" outlineLevel="1" x14ac:dyDescent="0.25">
      <c r="B1716" s="122" t="str">
        <f>IF(C1716="","",F1710)</f>
        <v/>
      </c>
      <c r="C1716" s="123"/>
      <c r="D1716" s="122" t="str">
        <f>IF(C1716="","",IFERROR(INDEX('Cadastro de insumo'!A:K,MATCH('Ficha técnica - Prod processado'!C1716,'Cadastro de insumo'!E:E,0),2),""))</f>
        <v/>
      </c>
      <c r="E1716" s="122" t="str">
        <f>IFERROR(INDEX('Cadastro de insumo'!$A$203:$K$1048576,MATCH('Ficha técnica - Prod processado'!C1716,'Cadastro de insumo'!$E$203:$E$1048576,0),9),"")</f>
        <v/>
      </c>
      <c r="F1716" s="124" t="str">
        <f>IFERROR(VLOOKUP(C1716,'Cadastro de insumo'!E:K,7,0),"")</f>
        <v/>
      </c>
      <c r="G1716" s="113"/>
      <c r="H1716" s="113"/>
      <c r="I1716" s="122">
        <f t="shared" si="84"/>
        <v>0</v>
      </c>
      <c r="J1716" s="125">
        <f>IF(C1716="",0,IF(E1716="Pacote",VLOOKUP(C1716,'Cadastro de insumo'!E:K,7,0)*G1716,IF(OR(E1716="kg",E1716="L"),F1716/1000*G1716,F1716*G1716)))</f>
        <v>0</v>
      </c>
    </row>
    <row r="1717" spans="1:10" outlineLevel="1" x14ac:dyDescent="0.25">
      <c r="B1717" s="122" t="str">
        <f>IF(C1717="","",F1710)</f>
        <v/>
      </c>
      <c r="C1717" s="123"/>
      <c r="D1717" s="122" t="str">
        <f>IF(C1717="","",IFERROR(INDEX('Cadastro de insumo'!A:K,MATCH('Ficha técnica - Prod processado'!C1717,'Cadastro de insumo'!E:E,0),2),""))</f>
        <v/>
      </c>
      <c r="E1717" s="122" t="str">
        <f>IFERROR(INDEX('Cadastro de insumo'!$A$203:$K$1048576,MATCH('Ficha técnica - Prod processado'!C1717,'Cadastro de insumo'!$E$203:$E$1048576,0),9),"")</f>
        <v/>
      </c>
      <c r="F1717" s="124" t="str">
        <f>IFERROR(VLOOKUP(C1717,'Cadastro de insumo'!E:K,7,0),"")</f>
        <v/>
      </c>
      <c r="G1717" s="113"/>
      <c r="H1717" s="113"/>
      <c r="I1717" s="122">
        <f t="shared" si="84"/>
        <v>0</v>
      </c>
      <c r="J1717" s="125">
        <f>IF(C1717="",0,IF(E1717="Pacote",VLOOKUP(C1717,'Cadastro de insumo'!E:K,7,0)*G1717,IF(OR(E1717="kg",E1717="L"),F1717/1000*G1717,F1717*G1717)))</f>
        <v>0</v>
      </c>
    </row>
    <row r="1718" spans="1:10" outlineLevel="1" x14ac:dyDescent="0.25">
      <c r="B1718" s="122" t="str">
        <f>IF(C1718="","",F1710)</f>
        <v/>
      </c>
      <c r="C1718" s="123"/>
      <c r="D1718" s="122" t="str">
        <f>IF(C1718="","",IFERROR(INDEX('Cadastro de insumo'!A:K,MATCH('Ficha técnica - Prod processado'!C1718,'Cadastro de insumo'!E:E,0),2),""))</f>
        <v/>
      </c>
      <c r="E1718" s="122" t="str">
        <f>IFERROR(INDEX('Cadastro de insumo'!$A$203:$K$1048576,MATCH('Ficha técnica - Prod processado'!C1718,'Cadastro de insumo'!$E$203:$E$1048576,0),9),"")</f>
        <v/>
      </c>
      <c r="F1718" s="124" t="str">
        <f>IFERROR(VLOOKUP(C1718,'Cadastro de insumo'!E:K,7,0),"")</f>
        <v/>
      </c>
      <c r="G1718" s="113"/>
      <c r="H1718" s="113"/>
      <c r="I1718" s="122">
        <f t="shared" si="84"/>
        <v>0</v>
      </c>
      <c r="J1718" s="125">
        <f>IF(C1718="",0,IF(E1718="Pacote",VLOOKUP(C1718,'Cadastro de insumo'!E:K,7,0)*G1718,IF(OR(E1718="kg",E1718="L"),F1718/1000*G1718,F1718*G1718)))</f>
        <v>0</v>
      </c>
    </row>
    <row r="1719" spans="1:10" outlineLevel="1" x14ac:dyDescent="0.25">
      <c r="B1719" s="122" t="str">
        <f>IF(C1719="","",F1710)</f>
        <v/>
      </c>
      <c r="C1719" s="123"/>
      <c r="D1719" s="122" t="str">
        <f>IF(C1719="","",IFERROR(INDEX('Cadastro de insumo'!A:K,MATCH('Ficha técnica - Prod processado'!C1719,'Cadastro de insumo'!E:E,0),2),""))</f>
        <v/>
      </c>
      <c r="E1719" s="122" t="str">
        <f>IFERROR(INDEX('Cadastro de insumo'!$A$203:$K$1048576,MATCH('Ficha técnica - Prod processado'!C1719,'Cadastro de insumo'!$E$203:$E$1048576,0),9),"")</f>
        <v/>
      </c>
      <c r="F1719" s="124" t="str">
        <f>IFERROR(VLOOKUP(C1719,'Cadastro de insumo'!E:K,7,0),"")</f>
        <v/>
      </c>
      <c r="G1719" s="113"/>
      <c r="H1719" s="113"/>
      <c r="I1719" s="122">
        <f t="shared" si="84"/>
        <v>0</v>
      </c>
      <c r="J1719" s="125">
        <f>IF(C1719="",0,IF(E1719="Pacote",VLOOKUP(C1719,'Cadastro de insumo'!E:K,7,0)*G1719,IF(OR(E1719="kg",E1719="L"),F1719/1000*G1719,F1719*G1719)))</f>
        <v>0</v>
      </c>
    </row>
    <row r="1720" spans="1:10" outlineLevel="1" x14ac:dyDescent="0.25">
      <c r="B1720" s="122" t="str">
        <f>IF(C1720="","",F1710)</f>
        <v/>
      </c>
      <c r="C1720" s="123"/>
      <c r="D1720" s="122" t="str">
        <f>IF(C1720="","",IFERROR(INDEX('Cadastro de insumo'!A:K,MATCH('Ficha técnica - Prod processado'!C1720,'Cadastro de insumo'!E:E,0),2),""))</f>
        <v/>
      </c>
      <c r="E1720" s="122" t="str">
        <f>IFERROR(INDEX('Cadastro de insumo'!$A$203:$K$1048576,MATCH('Ficha técnica - Prod processado'!C1720,'Cadastro de insumo'!$E$203:$E$1048576,0),9),"")</f>
        <v/>
      </c>
      <c r="F1720" s="124" t="str">
        <f>IFERROR(VLOOKUP(C1720,'Cadastro de insumo'!E:K,7,0),"")</f>
        <v/>
      </c>
      <c r="G1720" s="113"/>
      <c r="H1720" s="113"/>
      <c r="I1720" s="122">
        <f t="shared" si="84"/>
        <v>0</v>
      </c>
      <c r="J1720" s="125">
        <f>IF(C1720="",0,IF(E1720="Pacote",VLOOKUP(C1720,'Cadastro de insumo'!E:K,7,0)*G1720,IF(OR(E1720="kg",E1720="L"),F1720/1000*G1720,F1720*G1720)))</f>
        <v>0</v>
      </c>
    </row>
    <row r="1721" spans="1:10" outlineLevel="1" x14ac:dyDescent="0.25">
      <c r="B1721" s="122" t="str">
        <f>IF(C1721="","",F1710)</f>
        <v/>
      </c>
      <c r="C1721" s="123"/>
      <c r="D1721" s="122" t="str">
        <f>IF(C1721="","",IFERROR(INDEX('Cadastro de insumo'!A:K,MATCH('Ficha técnica - Prod processado'!C1721,'Cadastro de insumo'!E:E,0),2),""))</f>
        <v/>
      </c>
      <c r="E1721" s="122" t="str">
        <f>IFERROR(INDEX('Cadastro de insumo'!$A$203:$K$1048576,MATCH('Ficha técnica - Prod processado'!C1721,'Cadastro de insumo'!$E$203:$E$1048576,0),9),"")</f>
        <v/>
      </c>
      <c r="F1721" s="124" t="str">
        <f>IFERROR(VLOOKUP(C1721,'Cadastro de insumo'!E:K,7,0),"")</f>
        <v/>
      </c>
      <c r="G1721" s="113"/>
      <c r="H1721" s="113"/>
      <c r="I1721" s="122">
        <f t="shared" si="84"/>
        <v>0</v>
      </c>
      <c r="J1721" s="125">
        <f>IF(C1721="",0,IF(E1721="Pacote",VLOOKUP(C1721,'Cadastro de insumo'!E:K,7,0)*G1721,IF(OR(E1721="kg",E1721="L"),F1721/1000*G1721,F1721*G1721)))</f>
        <v>0</v>
      </c>
    </row>
    <row r="1722" spans="1:10" outlineLevel="1" x14ac:dyDescent="0.25">
      <c r="B1722" s="122" t="str">
        <f>IF(C1722="","",F1710)</f>
        <v/>
      </c>
      <c r="C1722" s="123"/>
      <c r="D1722" s="122" t="str">
        <f>IF(C1722="","",IFERROR(INDEX('Cadastro de insumo'!A:K,MATCH('Ficha técnica - Prod processado'!C1722,'Cadastro de insumo'!E:E,0),2),""))</f>
        <v/>
      </c>
      <c r="E1722" s="122" t="str">
        <f>IFERROR(INDEX('Cadastro de insumo'!$A$203:$K$1048576,MATCH('Ficha técnica - Prod processado'!C1722,'Cadastro de insumo'!$E$203:$E$1048576,0),9),"")</f>
        <v/>
      </c>
      <c r="F1722" s="124" t="str">
        <f>IFERROR(VLOOKUP(C1722,'Cadastro de insumo'!E:K,7,0),"")</f>
        <v/>
      </c>
      <c r="G1722" s="113"/>
      <c r="H1722" s="113"/>
      <c r="I1722" s="122">
        <f t="shared" si="84"/>
        <v>0</v>
      </c>
      <c r="J1722" s="125">
        <f>IF(C1722="",0,IF(E1722="Pacote",VLOOKUP(C1722,'Cadastro de insumo'!E:K,7,0)*G1722,IF(OR(E1722="kg",E1722="L"),F1722/1000*G1722,F1722*G1722)))</f>
        <v>0</v>
      </c>
    </row>
    <row r="1723" spans="1:10" outlineLevel="1" x14ac:dyDescent="0.25">
      <c r="B1723" s="122" t="str">
        <f>IF(C1723="","",F1710)</f>
        <v/>
      </c>
      <c r="C1723" s="123"/>
      <c r="D1723" s="122" t="str">
        <f>IF(C1723="","",IFERROR(INDEX('Cadastro de insumo'!A:K,MATCH('Ficha técnica - Prod processado'!C1723,'Cadastro de insumo'!E:E,0),2),""))</f>
        <v/>
      </c>
      <c r="E1723" s="122" t="str">
        <f>IFERROR(INDEX('Cadastro de insumo'!$A$203:$K$1048576,MATCH('Ficha técnica - Prod processado'!C1723,'Cadastro de insumo'!$E$203:$E$1048576,0),9),"")</f>
        <v/>
      </c>
      <c r="F1723" s="124" t="str">
        <f>IFERROR(VLOOKUP(C1723,'Cadastro de insumo'!E:K,7,0),"")</f>
        <v/>
      </c>
      <c r="G1723" s="113"/>
      <c r="H1723" s="113"/>
      <c r="I1723" s="122">
        <f t="shared" si="84"/>
        <v>0</v>
      </c>
      <c r="J1723" s="125">
        <f>IF(C1723="",0,IF(E1723="Pacote",VLOOKUP(C1723,'Cadastro de insumo'!E:K,7,0)*G1723,IF(OR(E1723="kg",E1723="L"),F1723/1000*G1723,F1723*G1723)))</f>
        <v>0</v>
      </c>
    </row>
    <row r="1724" spans="1:10" outlineLevel="1" x14ac:dyDescent="0.25">
      <c r="B1724" s="122" t="str">
        <f>IF(C1724="","",F1710)</f>
        <v/>
      </c>
      <c r="C1724" s="123"/>
      <c r="D1724" s="122" t="str">
        <f>IF(C1724="","",IFERROR(INDEX('Cadastro de insumo'!A:K,MATCH('Ficha técnica - Prod processado'!C1724,'Cadastro de insumo'!E:E,0),2),""))</f>
        <v/>
      </c>
      <c r="E1724" s="122" t="str">
        <f>IFERROR(INDEX('Cadastro de insumo'!$A$203:$K$1048576,MATCH('Ficha técnica - Prod processado'!C1724,'Cadastro de insumo'!$E$203:$E$1048576,0),9),"")</f>
        <v/>
      </c>
      <c r="F1724" s="124" t="str">
        <f>IFERROR(VLOOKUP(C1724,'Cadastro de insumo'!E:K,7,0),"")</f>
        <v/>
      </c>
      <c r="G1724" s="113"/>
      <c r="H1724" s="113"/>
      <c r="I1724" s="122">
        <f t="shared" si="84"/>
        <v>0</v>
      </c>
      <c r="J1724" s="125">
        <f>IF(C1724="",0,IF(E1724="Pacote",VLOOKUP(C1724,'Cadastro de insumo'!E:K,7,0)*G1724,IF(OR(E1724="kg",E1724="L"),F1724/1000*G1724,F1724*G1724)))</f>
        <v>0</v>
      </c>
    </row>
    <row r="1725" spans="1:10" outlineLevel="1" x14ac:dyDescent="0.25">
      <c r="B1725" s="122" t="str">
        <f>IF(C1725="","",F1710)</f>
        <v/>
      </c>
      <c r="C1725" s="123"/>
      <c r="D1725" s="122" t="str">
        <f>IF(C1725="","",IFERROR(INDEX('Cadastro de insumo'!A:K,MATCH('Ficha técnica - Prod processado'!C1725,'Cadastro de insumo'!E:E,0),2),""))</f>
        <v/>
      </c>
      <c r="E1725" s="122" t="str">
        <f>IFERROR(INDEX('Cadastro de insumo'!$A$203:$K$1048576,MATCH('Ficha técnica - Prod processado'!C1725,'Cadastro de insumo'!$E$203:$E$1048576,0),9),"")</f>
        <v/>
      </c>
      <c r="F1725" s="124" t="str">
        <f>IFERROR(VLOOKUP(C1725,'Cadastro de insumo'!E:K,7,0),"")</f>
        <v/>
      </c>
      <c r="G1725" s="113"/>
      <c r="H1725" s="113"/>
      <c r="I1725" s="122">
        <f t="shared" si="84"/>
        <v>0</v>
      </c>
      <c r="J1725" s="125">
        <f>IF(C1725="",0,IF(E1725="Pacote",VLOOKUP(C1725,'Cadastro de insumo'!E:K,7,0)*G1725,IF(OR(E1725="kg",E1725="L"),F1725/1000*G1725,F1725*G1725)))</f>
        <v>0</v>
      </c>
    </row>
    <row r="1726" spans="1:10" outlineLevel="1" x14ac:dyDescent="0.25">
      <c r="B1726" s="122" t="str">
        <f>IF(C1726="","",F1710)</f>
        <v/>
      </c>
      <c r="C1726" s="123"/>
      <c r="D1726" s="122" t="str">
        <f>IF(C1726="","",IFERROR(INDEX('Cadastro de insumo'!A:K,MATCH('Ficha técnica - Prod processado'!C1726,'Cadastro de insumo'!E:E,0),2),""))</f>
        <v/>
      </c>
      <c r="E1726" s="122" t="str">
        <f>IFERROR(INDEX('Cadastro de insumo'!$A$203:$K$1048576,MATCH('Ficha técnica - Prod processado'!C1726,'Cadastro de insumo'!$E$203:$E$1048576,0),9),"")</f>
        <v/>
      </c>
      <c r="F1726" s="124" t="str">
        <f>IFERROR(VLOOKUP(C1726,'Cadastro de insumo'!E:K,7,0),"")</f>
        <v/>
      </c>
      <c r="G1726" s="113"/>
      <c r="H1726" s="113"/>
      <c r="I1726" s="122">
        <f t="shared" si="84"/>
        <v>0</v>
      </c>
      <c r="J1726" s="125">
        <f>IF(C1726="",0,IF(E1726="Pacote",VLOOKUP(C1726,'Cadastro de insumo'!E:K,7,0)*G1726,IF(OR(E1726="kg",E1726="L"),F1726/1000*G1726,F1726*G1726)))</f>
        <v>0</v>
      </c>
    </row>
    <row r="1727" spans="1:10" outlineLevel="1" x14ac:dyDescent="0.25">
      <c r="B1727" s="122" t="str">
        <f>IF(C1727="","",F1710)</f>
        <v/>
      </c>
      <c r="C1727" s="123"/>
      <c r="D1727" s="122" t="str">
        <f>IF(C1727="","",IFERROR(INDEX('Cadastro de insumo'!A:K,MATCH('Ficha técnica - Prod processado'!C1727,'Cadastro de insumo'!E:E,0),2),""))</f>
        <v/>
      </c>
      <c r="E1727" s="122" t="str">
        <f>IFERROR(INDEX('Cadastro de insumo'!$A$203:$K$1048576,MATCH('Ficha técnica - Prod processado'!C1727,'Cadastro de insumo'!$E$203:$E$1048576,0),9),"")</f>
        <v/>
      </c>
      <c r="F1727" s="124" t="str">
        <f>IFERROR(VLOOKUP(C1727,'Cadastro de insumo'!E:K,7,0),"")</f>
        <v/>
      </c>
      <c r="G1727" s="113"/>
      <c r="H1727" s="113"/>
      <c r="I1727" s="122">
        <f>IF(OR(G1727="",H1727=""),0,G1727/H1727)</f>
        <v>0</v>
      </c>
      <c r="J1727" s="125">
        <f>IF(C1727="",0,IF(E1727="Pacote",VLOOKUP(C1727,'Cadastro de insumo'!E:K,7,0)*G1727,IF(OR(E1727="kg",E1727="L"),F1727/1000*G1727,F1727*G1727)))</f>
        <v>0</v>
      </c>
    </row>
    <row r="1728" spans="1:10" x14ac:dyDescent="0.25">
      <c r="A1728" s="33" t="str">
        <f>"Detalhes: "&amp;F1710</f>
        <v xml:space="preserve">Detalhes: </v>
      </c>
      <c r="C1728" s="126"/>
    </row>
    <row r="1730" spans="2:18" ht="31.5" x14ac:dyDescent="0.25">
      <c r="E1730" s="30" t="s">
        <v>21</v>
      </c>
      <c r="F1730" s="76" t="s">
        <v>0</v>
      </c>
      <c r="G1730" s="76" t="s">
        <v>19</v>
      </c>
      <c r="H1730" s="77" t="s">
        <v>20</v>
      </c>
      <c r="I1730" s="31" t="s">
        <v>22</v>
      </c>
      <c r="J1730" s="31" t="s">
        <v>61</v>
      </c>
      <c r="M1730" s="126"/>
    </row>
    <row r="1731" spans="2:18" x14ac:dyDescent="0.25">
      <c r="E1731" s="112">
        <f>E1710+1</f>
        <v>83</v>
      </c>
      <c r="F1731" s="113"/>
      <c r="G1731" s="113"/>
      <c r="H1731" s="114"/>
      <c r="I1731" s="115">
        <f>SUM(J1734:J1748)</f>
        <v>0</v>
      </c>
      <c r="J1731" s="116" t="str">
        <f>IF(H1731="","",I1731/H1731)</f>
        <v/>
      </c>
      <c r="M1731" s="126"/>
      <c r="R1731" s="141"/>
    </row>
    <row r="1732" spans="2:18" x14ac:dyDescent="0.25">
      <c r="B1732" s="117"/>
      <c r="C1732" s="118"/>
      <c r="D1732" s="110"/>
      <c r="F1732" s="118"/>
      <c r="G1732" s="118"/>
      <c r="H1732" s="119"/>
      <c r="I1732" s="120"/>
      <c r="J1732" s="121"/>
      <c r="M1732" s="126"/>
      <c r="R1732" s="141"/>
    </row>
    <row r="1733" spans="2:18" ht="47.25" outlineLevel="1" x14ac:dyDescent="0.25">
      <c r="B1733" s="31" t="s">
        <v>0</v>
      </c>
      <c r="C1733" s="76" t="s">
        <v>13</v>
      </c>
      <c r="D1733" s="31" t="s">
        <v>60</v>
      </c>
      <c r="E1733" s="31" t="s">
        <v>14</v>
      </c>
      <c r="F1733" s="77" t="s">
        <v>17</v>
      </c>
      <c r="G1733" s="77" t="s">
        <v>56</v>
      </c>
      <c r="H1733" s="77" t="s">
        <v>38</v>
      </c>
      <c r="I1733" s="31" t="s">
        <v>16</v>
      </c>
      <c r="J1733" s="30" t="s">
        <v>15</v>
      </c>
      <c r="M1733" s="142"/>
    </row>
    <row r="1734" spans="2:18" outlineLevel="1" x14ac:dyDescent="0.25">
      <c r="B1734" s="122" t="str">
        <f>IF(C1734="","",F1731)</f>
        <v/>
      </c>
      <c r="C1734" s="123"/>
      <c r="D1734" s="122" t="str">
        <f>IF(C1734="","",IFERROR(INDEX('Cadastro de insumo'!A:K,MATCH('Ficha técnica - Prod processado'!C1734,'Cadastro de insumo'!E:E,0),2),""))</f>
        <v/>
      </c>
      <c r="E1734" s="122" t="str">
        <f>IFERROR(INDEX('Cadastro de insumo'!$A$203:$K$1048576,MATCH('Ficha técnica - Prod processado'!C1734,'Cadastro de insumo'!$E$203:$E$1048576,0),9),"")</f>
        <v/>
      </c>
      <c r="F1734" s="124" t="str">
        <f>IFERROR(VLOOKUP(C1734,'Cadastro de insumo'!E:K,7,0),"")</f>
        <v/>
      </c>
      <c r="G1734" s="113"/>
      <c r="H1734" s="113"/>
      <c r="I1734" s="122">
        <f t="shared" ref="I1734:I1747" si="85">IF(OR(G1734="",H1734=""),0,G1734/H1734)</f>
        <v>0</v>
      </c>
      <c r="J1734" s="125">
        <f>IF(C1734="",0,IF(E1734="Pacote",VLOOKUP(C1734,'Cadastro de insumo'!E:K,7,0)*G1734,IF(OR(E1734="kg",E1734="L"),F1734/1000*G1734,F1734*G1734)))</f>
        <v>0</v>
      </c>
    </row>
    <row r="1735" spans="2:18" outlineLevel="1" x14ac:dyDescent="0.25">
      <c r="B1735" s="122" t="str">
        <f>IF(C1735="","",F1731)</f>
        <v/>
      </c>
      <c r="C1735" s="123"/>
      <c r="D1735" s="122" t="str">
        <f>IF(C1735="","",IFERROR(INDEX('Cadastro de insumo'!A:K,MATCH('Ficha técnica - Prod processado'!C1735,'Cadastro de insumo'!E:E,0),2),""))</f>
        <v/>
      </c>
      <c r="E1735" s="122" t="str">
        <f>IFERROR(INDEX('Cadastro de insumo'!$A$203:$K$1048576,MATCH('Ficha técnica - Prod processado'!C1735,'Cadastro de insumo'!$E$203:$E$1048576,0),9),"")</f>
        <v/>
      </c>
      <c r="F1735" s="124" t="str">
        <f>IFERROR(VLOOKUP(C1735,'Cadastro de insumo'!E:K,7,0),"")</f>
        <v/>
      </c>
      <c r="G1735" s="113"/>
      <c r="H1735" s="113"/>
      <c r="I1735" s="122">
        <f t="shared" si="85"/>
        <v>0</v>
      </c>
      <c r="J1735" s="125">
        <f>IF(C1735="",0,IF(E1735="Pacote",VLOOKUP(C1735,'Cadastro de insumo'!E:K,7,0)*G1735,IF(OR(E1735="kg",E1735="L"),F1735/1000*G1735,F1735*G1735)))</f>
        <v>0</v>
      </c>
    </row>
    <row r="1736" spans="2:18" outlineLevel="1" x14ac:dyDescent="0.25">
      <c r="B1736" s="122" t="str">
        <f>IF(C1736="","",F1731)</f>
        <v/>
      </c>
      <c r="C1736" s="123"/>
      <c r="D1736" s="122" t="str">
        <f>IF(C1736="","",IFERROR(INDEX('Cadastro de insumo'!A:K,MATCH('Ficha técnica - Prod processado'!C1736,'Cadastro de insumo'!E:E,0),2),""))</f>
        <v/>
      </c>
      <c r="E1736" s="122" t="str">
        <f>IFERROR(INDEX('Cadastro de insumo'!$A$203:$K$1048576,MATCH('Ficha técnica - Prod processado'!C1736,'Cadastro de insumo'!$E$203:$E$1048576,0),9),"")</f>
        <v/>
      </c>
      <c r="F1736" s="124" t="str">
        <f>IFERROR(VLOOKUP(C1736,'Cadastro de insumo'!E:K,7,0),"")</f>
        <v/>
      </c>
      <c r="G1736" s="113"/>
      <c r="H1736" s="113"/>
      <c r="I1736" s="122">
        <f t="shared" si="85"/>
        <v>0</v>
      </c>
      <c r="J1736" s="125">
        <f>IF(C1736="",0,IF(E1736="Pacote",VLOOKUP(C1736,'Cadastro de insumo'!E:K,7,0)*G1736,IF(OR(E1736="kg",E1736="L"),F1736/1000*G1736,F1736*G1736)))</f>
        <v>0</v>
      </c>
    </row>
    <row r="1737" spans="2:18" outlineLevel="1" x14ac:dyDescent="0.25">
      <c r="B1737" s="122" t="str">
        <f>IF(C1737="","",F1731)</f>
        <v/>
      </c>
      <c r="C1737" s="123"/>
      <c r="D1737" s="122" t="str">
        <f>IF(C1737="","",IFERROR(INDEX('Cadastro de insumo'!A:K,MATCH('Ficha técnica - Prod processado'!C1737,'Cadastro de insumo'!E:E,0),2),""))</f>
        <v/>
      </c>
      <c r="E1737" s="122" t="str">
        <f>IFERROR(INDEX('Cadastro de insumo'!$A$203:$K$1048576,MATCH('Ficha técnica - Prod processado'!C1737,'Cadastro de insumo'!$E$203:$E$1048576,0),9),"")</f>
        <v/>
      </c>
      <c r="F1737" s="124" t="str">
        <f>IFERROR(VLOOKUP(C1737,'Cadastro de insumo'!E:K,7,0),"")</f>
        <v/>
      </c>
      <c r="G1737" s="113"/>
      <c r="H1737" s="113"/>
      <c r="I1737" s="122">
        <f t="shared" si="85"/>
        <v>0</v>
      </c>
      <c r="J1737" s="125">
        <f>IF(C1737="",0,IF(E1737="Pacote",VLOOKUP(C1737,'Cadastro de insumo'!E:K,7,0)*G1737,IF(OR(E1737="kg",E1737="L"),F1737/1000*G1737,F1737*G1737)))</f>
        <v>0</v>
      </c>
    </row>
    <row r="1738" spans="2:18" outlineLevel="1" x14ac:dyDescent="0.25">
      <c r="B1738" s="122" t="str">
        <f>IF(C1738="","",F1731)</f>
        <v/>
      </c>
      <c r="C1738" s="123"/>
      <c r="D1738" s="122" t="str">
        <f>IF(C1738="","",IFERROR(INDEX('Cadastro de insumo'!A:K,MATCH('Ficha técnica - Prod processado'!C1738,'Cadastro de insumo'!E:E,0),2),""))</f>
        <v/>
      </c>
      <c r="E1738" s="122" t="str">
        <f>IFERROR(INDEX('Cadastro de insumo'!$A$203:$K$1048576,MATCH('Ficha técnica - Prod processado'!C1738,'Cadastro de insumo'!$E$203:$E$1048576,0),9),"")</f>
        <v/>
      </c>
      <c r="F1738" s="124" t="str">
        <f>IFERROR(VLOOKUP(C1738,'Cadastro de insumo'!E:K,7,0),"")</f>
        <v/>
      </c>
      <c r="G1738" s="113"/>
      <c r="H1738" s="113"/>
      <c r="I1738" s="122">
        <f t="shared" si="85"/>
        <v>0</v>
      </c>
      <c r="J1738" s="125">
        <f>IF(C1738="",0,IF(E1738="Pacote",VLOOKUP(C1738,'Cadastro de insumo'!E:K,7,0)*G1738,IF(OR(E1738="kg",E1738="L"),F1738/1000*G1738,F1738*G1738)))</f>
        <v>0</v>
      </c>
    </row>
    <row r="1739" spans="2:18" outlineLevel="1" x14ac:dyDescent="0.25">
      <c r="B1739" s="122" t="str">
        <f>IF(C1739="","",F1731)</f>
        <v/>
      </c>
      <c r="C1739" s="123"/>
      <c r="D1739" s="122" t="str">
        <f>IF(C1739="","",IFERROR(INDEX('Cadastro de insumo'!A:K,MATCH('Ficha técnica - Prod processado'!C1739,'Cadastro de insumo'!E:E,0),2),""))</f>
        <v/>
      </c>
      <c r="E1739" s="122" t="str">
        <f>IFERROR(INDEX('Cadastro de insumo'!$A$203:$K$1048576,MATCH('Ficha técnica - Prod processado'!C1739,'Cadastro de insumo'!$E$203:$E$1048576,0),9),"")</f>
        <v/>
      </c>
      <c r="F1739" s="124" t="str">
        <f>IFERROR(VLOOKUP(C1739,'Cadastro de insumo'!E:K,7,0),"")</f>
        <v/>
      </c>
      <c r="G1739" s="113"/>
      <c r="H1739" s="113"/>
      <c r="I1739" s="122">
        <f t="shared" si="85"/>
        <v>0</v>
      </c>
      <c r="J1739" s="125">
        <f>IF(C1739="",0,IF(E1739="Pacote",VLOOKUP(C1739,'Cadastro de insumo'!E:K,7,0)*G1739,IF(OR(E1739="kg",E1739="L"),F1739/1000*G1739,F1739*G1739)))</f>
        <v>0</v>
      </c>
    </row>
    <row r="1740" spans="2:18" outlineLevel="1" x14ac:dyDescent="0.25">
      <c r="B1740" s="122" t="str">
        <f>IF(C1740="","",F1731)</f>
        <v/>
      </c>
      <c r="C1740" s="123"/>
      <c r="D1740" s="122" t="str">
        <f>IF(C1740="","",IFERROR(INDEX('Cadastro de insumo'!A:K,MATCH('Ficha técnica - Prod processado'!C1740,'Cadastro de insumo'!E:E,0),2),""))</f>
        <v/>
      </c>
      <c r="E1740" s="122" t="str">
        <f>IFERROR(INDEX('Cadastro de insumo'!$A$203:$K$1048576,MATCH('Ficha técnica - Prod processado'!C1740,'Cadastro de insumo'!$E$203:$E$1048576,0),9),"")</f>
        <v/>
      </c>
      <c r="F1740" s="124" t="str">
        <f>IFERROR(VLOOKUP(C1740,'Cadastro de insumo'!E:K,7,0),"")</f>
        <v/>
      </c>
      <c r="G1740" s="113"/>
      <c r="H1740" s="113"/>
      <c r="I1740" s="122">
        <f t="shared" si="85"/>
        <v>0</v>
      </c>
      <c r="J1740" s="125">
        <f>IF(C1740="",0,IF(E1740="Pacote",VLOOKUP(C1740,'Cadastro de insumo'!E:K,7,0)*G1740,IF(OR(E1740="kg",E1740="L"),F1740/1000*G1740,F1740*G1740)))</f>
        <v>0</v>
      </c>
    </row>
    <row r="1741" spans="2:18" outlineLevel="1" x14ac:dyDescent="0.25">
      <c r="B1741" s="122" t="str">
        <f>IF(C1741="","",F1731)</f>
        <v/>
      </c>
      <c r="C1741" s="123"/>
      <c r="D1741" s="122" t="str">
        <f>IF(C1741="","",IFERROR(INDEX('Cadastro de insumo'!A:K,MATCH('Ficha técnica - Prod processado'!C1741,'Cadastro de insumo'!E:E,0),2),""))</f>
        <v/>
      </c>
      <c r="E1741" s="122" t="str">
        <f>IFERROR(INDEX('Cadastro de insumo'!$A$203:$K$1048576,MATCH('Ficha técnica - Prod processado'!C1741,'Cadastro de insumo'!$E$203:$E$1048576,0),9),"")</f>
        <v/>
      </c>
      <c r="F1741" s="124" t="str">
        <f>IFERROR(VLOOKUP(C1741,'Cadastro de insumo'!E:K,7,0),"")</f>
        <v/>
      </c>
      <c r="G1741" s="113"/>
      <c r="H1741" s="113"/>
      <c r="I1741" s="122">
        <f t="shared" si="85"/>
        <v>0</v>
      </c>
      <c r="J1741" s="125">
        <f>IF(C1741="",0,IF(E1741="Pacote",VLOOKUP(C1741,'Cadastro de insumo'!E:K,7,0)*G1741,IF(OR(E1741="kg",E1741="L"),F1741/1000*G1741,F1741*G1741)))</f>
        <v>0</v>
      </c>
    </row>
    <row r="1742" spans="2:18" outlineLevel="1" x14ac:dyDescent="0.25">
      <c r="B1742" s="122" t="str">
        <f>IF(C1742="","",F1731)</f>
        <v/>
      </c>
      <c r="C1742" s="123"/>
      <c r="D1742" s="122" t="str">
        <f>IF(C1742="","",IFERROR(INDEX('Cadastro de insumo'!A:K,MATCH('Ficha técnica - Prod processado'!C1742,'Cadastro de insumo'!E:E,0),2),""))</f>
        <v/>
      </c>
      <c r="E1742" s="122" t="str">
        <f>IFERROR(INDEX('Cadastro de insumo'!$A$203:$K$1048576,MATCH('Ficha técnica - Prod processado'!C1742,'Cadastro de insumo'!$E$203:$E$1048576,0),9),"")</f>
        <v/>
      </c>
      <c r="F1742" s="124" t="str">
        <f>IFERROR(VLOOKUP(C1742,'Cadastro de insumo'!E:K,7,0),"")</f>
        <v/>
      </c>
      <c r="G1742" s="113"/>
      <c r="H1742" s="113"/>
      <c r="I1742" s="122">
        <f t="shared" si="85"/>
        <v>0</v>
      </c>
      <c r="J1742" s="125">
        <f>IF(C1742="",0,IF(E1742="Pacote",VLOOKUP(C1742,'Cadastro de insumo'!E:K,7,0)*G1742,IF(OR(E1742="kg",E1742="L"),F1742/1000*G1742,F1742*G1742)))</f>
        <v>0</v>
      </c>
    </row>
    <row r="1743" spans="2:18" outlineLevel="1" x14ac:dyDescent="0.25">
      <c r="B1743" s="122" t="str">
        <f>IF(C1743="","",F1731)</f>
        <v/>
      </c>
      <c r="C1743" s="123"/>
      <c r="D1743" s="122" t="str">
        <f>IF(C1743="","",IFERROR(INDEX('Cadastro de insumo'!A:K,MATCH('Ficha técnica - Prod processado'!C1743,'Cadastro de insumo'!E:E,0),2),""))</f>
        <v/>
      </c>
      <c r="E1743" s="122" t="str">
        <f>IFERROR(INDEX('Cadastro de insumo'!$A$203:$K$1048576,MATCH('Ficha técnica - Prod processado'!C1743,'Cadastro de insumo'!$E$203:$E$1048576,0),9),"")</f>
        <v/>
      </c>
      <c r="F1743" s="124" t="str">
        <f>IFERROR(VLOOKUP(C1743,'Cadastro de insumo'!E:K,7,0),"")</f>
        <v/>
      </c>
      <c r="G1743" s="113"/>
      <c r="H1743" s="113"/>
      <c r="I1743" s="122">
        <f t="shared" si="85"/>
        <v>0</v>
      </c>
      <c r="J1743" s="125">
        <f>IF(C1743="",0,IF(E1743="Pacote",VLOOKUP(C1743,'Cadastro de insumo'!E:K,7,0)*G1743,IF(OR(E1743="kg",E1743="L"),F1743/1000*G1743,F1743*G1743)))</f>
        <v>0</v>
      </c>
    </row>
    <row r="1744" spans="2:18" outlineLevel="1" x14ac:dyDescent="0.25">
      <c r="B1744" s="122" t="str">
        <f>IF(C1744="","",F1731)</f>
        <v/>
      </c>
      <c r="C1744" s="123"/>
      <c r="D1744" s="122" t="str">
        <f>IF(C1744="","",IFERROR(INDEX('Cadastro de insumo'!A:K,MATCH('Ficha técnica - Prod processado'!C1744,'Cadastro de insumo'!E:E,0),2),""))</f>
        <v/>
      </c>
      <c r="E1744" s="122" t="str">
        <f>IFERROR(INDEX('Cadastro de insumo'!$A$203:$K$1048576,MATCH('Ficha técnica - Prod processado'!C1744,'Cadastro de insumo'!$E$203:$E$1048576,0),9),"")</f>
        <v/>
      </c>
      <c r="F1744" s="124" t="str">
        <f>IFERROR(VLOOKUP(C1744,'Cadastro de insumo'!E:K,7,0),"")</f>
        <v/>
      </c>
      <c r="G1744" s="113"/>
      <c r="H1744" s="113"/>
      <c r="I1744" s="122">
        <f t="shared" si="85"/>
        <v>0</v>
      </c>
      <c r="J1744" s="125">
        <f>IF(C1744="",0,IF(E1744="Pacote",VLOOKUP(C1744,'Cadastro de insumo'!E:K,7,0)*G1744,IF(OR(E1744="kg",E1744="L"),F1744/1000*G1744,F1744*G1744)))</f>
        <v>0</v>
      </c>
    </row>
    <row r="1745" spans="1:18" outlineLevel="1" x14ac:dyDescent="0.25">
      <c r="B1745" s="122" t="str">
        <f>IF(C1745="","",F1731)</f>
        <v/>
      </c>
      <c r="C1745" s="123"/>
      <c r="D1745" s="122" t="str">
        <f>IF(C1745="","",IFERROR(INDEX('Cadastro de insumo'!A:K,MATCH('Ficha técnica - Prod processado'!C1745,'Cadastro de insumo'!E:E,0),2),""))</f>
        <v/>
      </c>
      <c r="E1745" s="122" t="str">
        <f>IFERROR(INDEX('Cadastro de insumo'!$A$203:$K$1048576,MATCH('Ficha técnica - Prod processado'!C1745,'Cadastro de insumo'!$E$203:$E$1048576,0),9),"")</f>
        <v/>
      </c>
      <c r="F1745" s="124" t="str">
        <f>IFERROR(VLOOKUP(C1745,'Cadastro de insumo'!E:K,7,0),"")</f>
        <v/>
      </c>
      <c r="G1745" s="113"/>
      <c r="H1745" s="113"/>
      <c r="I1745" s="122">
        <f t="shared" si="85"/>
        <v>0</v>
      </c>
      <c r="J1745" s="125">
        <f>IF(C1745="",0,IF(E1745="Pacote",VLOOKUP(C1745,'Cadastro de insumo'!E:K,7,0)*G1745,IF(OR(E1745="kg",E1745="L"),F1745/1000*G1745,F1745*G1745)))</f>
        <v>0</v>
      </c>
    </row>
    <row r="1746" spans="1:18" outlineLevel="1" x14ac:dyDescent="0.25">
      <c r="B1746" s="122" t="str">
        <f>IF(C1746="","",F1731)</f>
        <v/>
      </c>
      <c r="C1746" s="123"/>
      <c r="D1746" s="122" t="str">
        <f>IF(C1746="","",IFERROR(INDEX('Cadastro de insumo'!A:K,MATCH('Ficha técnica - Prod processado'!C1746,'Cadastro de insumo'!E:E,0),2),""))</f>
        <v/>
      </c>
      <c r="E1746" s="122" t="str">
        <f>IFERROR(INDEX('Cadastro de insumo'!$A$203:$K$1048576,MATCH('Ficha técnica - Prod processado'!C1746,'Cadastro de insumo'!$E$203:$E$1048576,0),9),"")</f>
        <v/>
      </c>
      <c r="F1746" s="124" t="str">
        <f>IFERROR(VLOOKUP(C1746,'Cadastro de insumo'!E:K,7,0),"")</f>
        <v/>
      </c>
      <c r="G1746" s="113"/>
      <c r="H1746" s="113"/>
      <c r="I1746" s="122">
        <f t="shared" si="85"/>
        <v>0</v>
      </c>
      <c r="J1746" s="125">
        <f>IF(C1746="",0,IF(E1746="Pacote",VLOOKUP(C1746,'Cadastro de insumo'!E:K,7,0)*G1746,IF(OR(E1746="kg",E1746="L"),F1746/1000*G1746,F1746*G1746)))</f>
        <v>0</v>
      </c>
    </row>
    <row r="1747" spans="1:18" outlineLevel="1" x14ac:dyDescent="0.25">
      <c r="B1747" s="122" t="str">
        <f>IF(C1747="","",F1731)</f>
        <v/>
      </c>
      <c r="C1747" s="123"/>
      <c r="D1747" s="122" t="str">
        <f>IF(C1747="","",IFERROR(INDEX('Cadastro de insumo'!A:K,MATCH('Ficha técnica - Prod processado'!C1747,'Cadastro de insumo'!E:E,0),2),""))</f>
        <v/>
      </c>
      <c r="E1747" s="122" t="str">
        <f>IFERROR(INDEX('Cadastro de insumo'!$A$203:$K$1048576,MATCH('Ficha técnica - Prod processado'!C1747,'Cadastro de insumo'!$E$203:$E$1048576,0),9),"")</f>
        <v/>
      </c>
      <c r="F1747" s="124" t="str">
        <f>IFERROR(VLOOKUP(C1747,'Cadastro de insumo'!E:K,7,0),"")</f>
        <v/>
      </c>
      <c r="G1747" s="113"/>
      <c r="H1747" s="113"/>
      <c r="I1747" s="122">
        <f t="shared" si="85"/>
        <v>0</v>
      </c>
      <c r="J1747" s="125">
        <f>IF(C1747="",0,IF(E1747="Pacote",VLOOKUP(C1747,'Cadastro de insumo'!E:K,7,0)*G1747,IF(OR(E1747="kg",E1747="L"),F1747/1000*G1747,F1747*G1747)))</f>
        <v>0</v>
      </c>
    </row>
    <row r="1748" spans="1:18" outlineLevel="1" x14ac:dyDescent="0.25">
      <c r="B1748" s="122" t="str">
        <f>IF(C1748="","",F1731)</f>
        <v/>
      </c>
      <c r="C1748" s="123"/>
      <c r="D1748" s="122" t="str">
        <f>IF(C1748="","",IFERROR(INDEX('Cadastro de insumo'!A:K,MATCH('Ficha técnica - Prod processado'!C1748,'Cadastro de insumo'!E:E,0),2),""))</f>
        <v/>
      </c>
      <c r="E1748" s="122" t="str">
        <f>IFERROR(INDEX('Cadastro de insumo'!$A$203:$K$1048576,MATCH('Ficha técnica - Prod processado'!C1748,'Cadastro de insumo'!$E$203:$E$1048576,0),9),"")</f>
        <v/>
      </c>
      <c r="F1748" s="124" t="str">
        <f>IFERROR(VLOOKUP(C1748,'Cadastro de insumo'!E:K,7,0),"")</f>
        <v/>
      </c>
      <c r="G1748" s="113"/>
      <c r="H1748" s="113"/>
      <c r="I1748" s="122">
        <f>IF(OR(G1748="",H1748=""),0,G1748/H1748)</f>
        <v>0</v>
      </c>
      <c r="J1748" s="125">
        <f>IF(C1748="",0,IF(E1748="Pacote",VLOOKUP(C1748,'Cadastro de insumo'!E:K,7,0)*G1748,IF(OR(E1748="kg",E1748="L"),F1748/1000*G1748,F1748*G1748)))</f>
        <v>0</v>
      </c>
    </row>
    <row r="1749" spans="1:18" x14ac:dyDescent="0.25">
      <c r="A1749" s="33" t="str">
        <f>"Detalhes: "&amp;F1731</f>
        <v xml:space="preserve">Detalhes: </v>
      </c>
      <c r="C1749" s="126"/>
    </row>
    <row r="1751" spans="1:18" ht="31.5" x14ac:dyDescent="0.25">
      <c r="E1751" s="30" t="s">
        <v>21</v>
      </c>
      <c r="F1751" s="76" t="s">
        <v>0</v>
      </c>
      <c r="G1751" s="76" t="s">
        <v>19</v>
      </c>
      <c r="H1751" s="77" t="s">
        <v>20</v>
      </c>
      <c r="I1751" s="31" t="s">
        <v>22</v>
      </c>
      <c r="J1751" s="31" t="s">
        <v>61</v>
      </c>
      <c r="M1751" s="126"/>
    </row>
    <row r="1752" spans="1:18" x14ac:dyDescent="0.25">
      <c r="E1752" s="112">
        <f>E1731+1</f>
        <v>84</v>
      </c>
      <c r="F1752" s="113"/>
      <c r="G1752" s="113"/>
      <c r="H1752" s="114"/>
      <c r="I1752" s="115">
        <f>SUM(J1755:J1769)</f>
        <v>0</v>
      </c>
      <c r="J1752" s="116" t="str">
        <f>IF(H1752="","",I1752/H1752)</f>
        <v/>
      </c>
      <c r="M1752" s="126"/>
      <c r="R1752" s="141"/>
    </row>
    <row r="1753" spans="1:18" x14ac:dyDescent="0.25">
      <c r="B1753" s="117"/>
      <c r="C1753" s="118"/>
      <c r="D1753" s="110"/>
      <c r="F1753" s="118"/>
      <c r="G1753" s="118"/>
      <c r="H1753" s="119"/>
      <c r="I1753" s="120"/>
      <c r="J1753" s="121"/>
      <c r="M1753" s="126"/>
      <c r="R1753" s="141"/>
    </row>
    <row r="1754" spans="1:18" ht="47.25" outlineLevel="1" x14ac:dyDescent="0.25">
      <c r="B1754" s="31" t="s">
        <v>0</v>
      </c>
      <c r="C1754" s="76" t="s">
        <v>13</v>
      </c>
      <c r="D1754" s="31" t="s">
        <v>60</v>
      </c>
      <c r="E1754" s="31" t="s">
        <v>14</v>
      </c>
      <c r="F1754" s="77" t="s">
        <v>17</v>
      </c>
      <c r="G1754" s="77" t="s">
        <v>56</v>
      </c>
      <c r="H1754" s="77" t="s">
        <v>38</v>
      </c>
      <c r="I1754" s="31" t="s">
        <v>16</v>
      </c>
      <c r="J1754" s="30" t="s">
        <v>15</v>
      </c>
      <c r="M1754" s="142"/>
    </row>
    <row r="1755" spans="1:18" outlineLevel="1" x14ac:dyDescent="0.25">
      <c r="B1755" s="122" t="str">
        <f>IF(C1755="","",F1752)</f>
        <v/>
      </c>
      <c r="C1755" s="123"/>
      <c r="D1755" s="122" t="str">
        <f>IF(C1755="","",IFERROR(INDEX('Cadastro de insumo'!A:K,MATCH('Ficha técnica - Prod processado'!C1755,'Cadastro de insumo'!E:E,0),2),""))</f>
        <v/>
      </c>
      <c r="E1755" s="122" t="str">
        <f>IFERROR(INDEX('Cadastro de insumo'!$A$203:$K$1048576,MATCH('Ficha técnica - Prod processado'!C1755,'Cadastro de insumo'!$E$203:$E$1048576,0),9),"")</f>
        <v/>
      </c>
      <c r="F1755" s="124" t="str">
        <f>IFERROR(VLOOKUP(C1755,'Cadastro de insumo'!E:K,7,0),"")</f>
        <v/>
      </c>
      <c r="G1755" s="113"/>
      <c r="H1755" s="113"/>
      <c r="I1755" s="122">
        <f t="shared" ref="I1755:I1768" si="86">IF(OR(G1755="",H1755=""),0,G1755/H1755)</f>
        <v>0</v>
      </c>
      <c r="J1755" s="125">
        <f>IF(C1755="",0,IF(E1755="Pacote",VLOOKUP(C1755,'Cadastro de insumo'!E:K,7,0)*G1755,IF(OR(E1755="kg",E1755="L"),F1755/1000*G1755,F1755*G1755)))</f>
        <v>0</v>
      </c>
    </row>
    <row r="1756" spans="1:18" outlineLevel="1" x14ac:dyDescent="0.25">
      <c r="B1756" s="122" t="str">
        <f>IF(C1756="","",F1752)</f>
        <v/>
      </c>
      <c r="C1756" s="123"/>
      <c r="D1756" s="122" t="str">
        <f>IF(C1756="","",IFERROR(INDEX('Cadastro de insumo'!A:K,MATCH('Ficha técnica - Prod processado'!C1756,'Cadastro de insumo'!E:E,0),2),""))</f>
        <v/>
      </c>
      <c r="E1756" s="122" t="str">
        <f>IFERROR(INDEX('Cadastro de insumo'!$A$203:$K$1048576,MATCH('Ficha técnica - Prod processado'!C1756,'Cadastro de insumo'!$E$203:$E$1048576,0),9),"")</f>
        <v/>
      </c>
      <c r="F1756" s="124" t="str">
        <f>IFERROR(VLOOKUP(C1756,'Cadastro de insumo'!E:K,7,0),"")</f>
        <v/>
      </c>
      <c r="G1756" s="113"/>
      <c r="H1756" s="113"/>
      <c r="I1756" s="122">
        <f t="shared" si="86"/>
        <v>0</v>
      </c>
      <c r="J1756" s="125">
        <f>IF(C1756="",0,IF(E1756="Pacote",VLOOKUP(C1756,'Cadastro de insumo'!E:K,7,0)*G1756,IF(OR(E1756="kg",E1756="L"),F1756/1000*G1756,F1756*G1756)))</f>
        <v>0</v>
      </c>
    </row>
    <row r="1757" spans="1:18" outlineLevel="1" x14ac:dyDescent="0.25">
      <c r="B1757" s="122" t="str">
        <f>IF(C1757="","",F1752)</f>
        <v/>
      </c>
      <c r="C1757" s="123"/>
      <c r="D1757" s="122" t="str">
        <f>IF(C1757="","",IFERROR(INDEX('Cadastro de insumo'!A:K,MATCH('Ficha técnica - Prod processado'!C1757,'Cadastro de insumo'!E:E,0),2),""))</f>
        <v/>
      </c>
      <c r="E1757" s="122" t="str">
        <f>IFERROR(INDEX('Cadastro de insumo'!$A$203:$K$1048576,MATCH('Ficha técnica - Prod processado'!C1757,'Cadastro de insumo'!$E$203:$E$1048576,0),9),"")</f>
        <v/>
      </c>
      <c r="F1757" s="124" t="str">
        <f>IFERROR(VLOOKUP(C1757,'Cadastro de insumo'!E:K,7,0),"")</f>
        <v/>
      </c>
      <c r="G1757" s="113"/>
      <c r="H1757" s="113"/>
      <c r="I1757" s="122">
        <f t="shared" si="86"/>
        <v>0</v>
      </c>
      <c r="J1757" s="125">
        <f>IF(C1757="",0,IF(E1757="Pacote",VLOOKUP(C1757,'Cadastro de insumo'!E:K,7,0)*G1757,IF(OR(E1757="kg",E1757="L"),F1757/1000*G1757,F1757*G1757)))</f>
        <v>0</v>
      </c>
    </row>
    <row r="1758" spans="1:18" outlineLevel="1" x14ac:dyDescent="0.25">
      <c r="B1758" s="122" t="str">
        <f>IF(C1758="","",F1752)</f>
        <v/>
      </c>
      <c r="C1758" s="123"/>
      <c r="D1758" s="122" t="str">
        <f>IF(C1758="","",IFERROR(INDEX('Cadastro de insumo'!A:K,MATCH('Ficha técnica - Prod processado'!C1758,'Cadastro de insumo'!E:E,0),2),""))</f>
        <v/>
      </c>
      <c r="E1758" s="122" t="str">
        <f>IFERROR(INDEX('Cadastro de insumo'!$A$203:$K$1048576,MATCH('Ficha técnica - Prod processado'!C1758,'Cadastro de insumo'!$E$203:$E$1048576,0),9),"")</f>
        <v/>
      </c>
      <c r="F1758" s="124" t="str">
        <f>IFERROR(VLOOKUP(C1758,'Cadastro de insumo'!E:K,7,0),"")</f>
        <v/>
      </c>
      <c r="G1758" s="113"/>
      <c r="H1758" s="113"/>
      <c r="I1758" s="122">
        <f t="shared" si="86"/>
        <v>0</v>
      </c>
      <c r="J1758" s="125">
        <f>IF(C1758="",0,IF(E1758="Pacote",VLOOKUP(C1758,'Cadastro de insumo'!E:K,7,0)*G1758,IF(OR(E1758="kg",E1758="L"),F1758/1000*G1758,F1758*G1758)))</f>
        <v>0</v>
      </c>
    </row>
    <row r="1759" spans="1:18" outlineLevel="1" x14ac:dyDescent="0.25">
      <c r="B1759" s="122" t="str">
        <f>IF(C1759="","",F1752)</f>
        <v/>
      </c>
      <c r="C1759" s="123"/>
      <c r="D1759" s="122" t="str">
        <f>IF(C1759="","",IFERROR(INDEX('Cadastro de insumo'!A:K,MATCH('Ficha técnica - Prod processado'!C1759,'Cadastro de insumo'!E:E,0),2),""))</f>
        <v/>
      </c>
      <c r="E1759" s="122" t="str">
        <f>IFERROR(INDEX('Cadastro de insumo'!$A$203:$K$1048576,MATCH('Ficha técnica - Prod processado'!C1759,'Cadastro de insumo'!$E$203:$E$1048576,0),9),"")</f>
        <v/>
      </c>
      <c r="F1759" s="124" t="str">
        <f>IFERROR(VLOOKUP(C1759,'Cadastro de insumo'!E:K,7,0),"")</f>
        <v/>
      </c>
      <c r="G1759" s="113"/>
      <c r="H1759" s="113"/>
      <c r="I1759" s="122">
        <f t="shared" si="86"/>
        <v>0</v>
      </c>
      <c r="J1759" s="125">
        <f>IF(C1759="",0,IF(E1759="Pacote",VLOOKUP(C1759,'Cadastro de insumo'!E:K,7,0)*G1759,IF(OR(E1759="kg",E1759="L"),F1759/1000*G1759,F1759*G1759)))</f>
        <v>0</v>
      </c>
    </row>
    <row r="1760" spans="1:18" outlineLevel="1" x14ac:dyDescent="0.25">
      <c r="B1760" s="122" t="str">
        <f>IF(C1760="","",F1752)</f>
        <v/>
      </c>
      <c r="C1760" s="123"/>
      <c r="D1760" s="122" t="str">
        <f>IF(C1760="","",IFERROR(INDEX('Cadastro de insumo'!A:K,MATCH('Ficha técnica - Prod processado'!C1760,'Cadastro de insumo'!E:E,0),2),""))</f>
        <v/>
      </c>
      <c r="E1760" s="122" t="str">
        <f>IFERROR(INDEX('Cadastro de insumo'!$A$203:$K$1048576,MATCH('Ficha técnica - Prod processado'!C1760,'Cadastro de insumo'!$E$203:$E$1048576,0),9),"")</f>
        <v/>
      </c>
      <c r="F1760" s="124" t="str">
        <f>IFERROR(VLOOKUP(C1760,'Cadastro de insumo'!E:K,7,0),"")</f>
        <v/>
      </c>
      <c r="G1760" s="113"/>
      <c r="H1760" s="113"/>
      <c r="I1760" s="122">
        <f t="shared" si="86"/>
        <v>0</v>
      </c>
      <c r="J1760" s="125">
        <f>IF(C1760="",0,IF(E1760="Pacote",VLOOKUP(C1760,'Cadastro de insumo'!E:K,7,0)*G1760,IF(OR(E1760="kg",E1760="L"),F1760/1000*G1760,F1760*G1760)))</f>
        <v>0</v>
      </c>
    </row>
    <row r="1761" spans="1:18" outlineLevel="1" x14ac:dyDescent="0.25">
      <c r="B1761" s="122" t="str">
        <f>IF(C1761="","",F1752)</f>
        <v/>
      </c>
      <c r="C1761" s="123"/>
      <c r="D1761" s="122" t="str">
        <f>IF(C1761="","",IFERROR(INDEX('Cadastro de insumo'!A:K,MATCH('Ficha técnica - Prod processado'!C1761,'Cadastro de insumo'!E:E,0),2),""))</f>
        <v/>
      </c>
      <c r="E1761" s="122" t="str">
        <f>IFERROR(INDEX('Cadastro de insumo'!$A$203:$K$1048576,MATCH('Ficha técnica - Prod processado'!C1761,'Cadastro de insumo'!$E$203:$E$1048576,0),9),"")</f>
        <v/>
      </c>
      <c r="F1761" s="124" t="str">
        <f>IFERROR(VLOOKUP(C1761,'Cadastro de insumo'!E:K,7,0),"")</f>
        <v/>
      </c>
      <c r="G1761" s="113"/>
      <c r="H1761" s="113"/>
      <c r="I1761" s="122">
        <f t="shared" si="86"/>
        <v>0</v>
      </c>
      <c r="J1761" s="125">
        <f>IF(C1761="",0,IF(E1761="Pacote",VLOOKUP(C1761,'Cadastro de insumo'!E:K,7,0)*G1761,IF(OR(E1761="kg",E1761="L"),F1761/1000*G1761,F1761*G1761)))</f>
        <v>0</v>
      </c>
    </row>
    <row r="1762" spans="1:18" outlineLevel="1" x14ac:dyDescent="0.25">
      <c r="B1762" s="122" t="str">
        <f>IF(C1762="","",F1752)</f>
        <v/>
      </c>
      <c r="C1762" s="123"/>
      <c r="D1762" s="122" t="str">
        <f>IF(C1762="","",IFERROR(INDEX('Cadastro de insumo'!A:K,MATCH('Ficha técnica - Prod processado'!C1762,'Cadastro de insumo'!E:E,0),2),""))</f>
        <v/>
      </c>
      <c r="E1762" s="122" t="str">
        <f>IFERROR(INDEX('Cadastro de insumo'!$A$203:$K$1048576,MATCH('Ficha técnica - Prod processado'!C1762,'Cadastro de insumo'!$E$203:$E$1048576,0),9),"")</f>
        <v/>
      </c>
      <c r="F1762" s="124" t="str">
        <f>IFERROR(VLOOKUP(C1762,'Cadastro de insumo'!E:K,7,0),"")</f>
        <v/>
      </c>
      <c r="G1762" s="113"/>
      <c r="H1762" s="113"/>
      <c r="I1762" s="122">
        <f t="shared" si="86"/>
        <v>0</v>
      </c>
      <c r="J1762" s="125">
        <f>IF(C1762="",0,IF(E1762="Pacote",VLOOKUP(C1762,'Cadastro de insumo'!E:K,7,0)*G1762,IF(OR(E1762="kg",E1762="L"),F1762/1000*G1762,F1762*G1762)))</f>
        <v>0</v>
      </c>
    </row>
    <row r="1763" spans="1:18" outlineLevel="1" x14ac:dyDescent="0.25">
      <c r="B1763" s="122" t="str">
        <f>IF(C1763="","",F1752)</f>
        <v/>
      </c>
      <c r="C1763" s="123"/>
      <c r="D1763" s="122" t="str">
        <f>IF(C1763="","",IFERROR(INDEX('Cadastro de insumo'!A:K,MATCH('Ficha técnica - Prod processado'!C1763,'Cadastro de insumo'!E:E,0),2),""))</f>
        <v/>
      </c>
      <c r="E1763" s="122" t="str">
        <f>IFERROR(INDEX('Cadastro de insumo'!$A$203:$K$1048576,MATCH('Ficha técnica - Prod processado'!C1763,'Cadastro de insumo'!$E$203:$E$1048576,0),9),"")</f>
        <v/>
      </c>
      <c r="F1763" s="124" t="str">
        <f>IFERROR(VLOOKUP(C1763,'Cadastro de insumo'!E:K,7,0),"")</f>
        <v/>
      </c>
      <c r="G1763" s="113"/>
      <c r="H1763" s="113"/>
      <c r="I1763" s="122">
        <f t="shared" si="86"/>
        <v>0</v>
      </c>
      <c r="J1763" s="125">
        <f>IF(C1763="",0,IF(E1763="Pacote",VLOOKUP(C1763,'Cadastro de insumo'!E:K,7,0)*G1763,IF(OR(E1763="kg",E1763="L"),F1763/1000*G1763,F1763*G1763)))</f>
        <v>0</v>
      </c>
    </row>
    <row r="1764" spans="1:18" outlineLevel="1" x14ac:dyDescent="0.25">
      <c r="B1764" s="122" t="str">
        <f>IF(C1764="","",F1752)</f>
        <v/>
      </c>
      <c r="C1764" s="123"/>
      <c r="D1764" s="122" t="str">
        <f>IF(C1764="","",IFERROR(INDEX('Cadastro de insumo'!A:K,MATCH('Ficha técnica - Prod processado'!C1764,'Cadastro de insumo'!E:E,0),2),""))</f>
        <v/>
      </c>
      <c r="E1764" s="122" t="str">
        <f>IFERROR(INDEX('Cadastro de insumo'!$A$203:$K$1048576,MATCH('Ficha técnica - Prod processado'!C1764,'Cadastro de insumo'!$E$203:$E$1048576,0),9),"")</f>
        <v/>
      </c>
      <c r="F1764" s="124" t="str">
        <f>IFERROR(VLOOKUP(C1764,'Cadastro de insumo'!E:K,7,0),"")</f>
        <v/>
      </c>
      <c r="G1764" s="113"/>
      <c r="H1764" s="113"/>
      <c r="I1764" s="122">
        <f t="shared" si="86"/>
        <v>0</v>
      </c>
      <c r="J1764" s="125">
        <f>IF(C1764="",0,IF(E1764="Pacote",VLOOKUP(C1764,'Cadastro de insumo'!E:K,7,0)*G1764,IF(OR(E1764="kg",E1764="L"),F1764/1000*G1764,F1764*G1764)))</f>
        <v>0</v>
      </c>
    </row>
    <row r="1765" spans="1:18" outlineLevel="1" x14ac:dyDescent="0.25">
      <c r="B1765" s="122" t="str">
        <f>IF(C1765="","",F1752)</f>
        <v/>
      </c>
      <c r="C1765" s="123"/>
      <c r="D1765" s="122" t="str">
        <f>IF(C1765="","",IFERROR(INDEX('Cadastro de insumo'!A:K,MATCH('Ficha técnica - Prod processado'!C1765,'Cadastro de insumo'!E:E,0),2),""))</f>
        <v/>
      </c>
      <c r="E1765" s="122" t="str">
        <f>IFERROR(INDEX('Cadastro de insumo'!$A$203:$K$1048576,MATCH('Ficha técnica - Prod processado'!C1765,'Cadastro de insumo'!$E$203:$E$1048576,0),9),"")</f>
        <v/>
      </c>
      <c r="F1765" s="124" t="str">
        <f>IFERROR(VLOOKUP(C1765,'Cadastro de insumo'!E:K,7,0),"")</f>
        <v/>
      </c>
      <c r="G1765" s="113"/>
      <c r="H1765" s="113"/>
      <c r="I1765" s="122">
        <f t="shared" si="86"/>
        <v>0</v>
      </c>
      <c r="J1765" s="125">
        <f>IF(C1765="",0,IF(E1765="Pacote",VLOOKUP(C1765,'Cadastro de insumo'!E:K,7,0)*G1765,IF(OR(E1765="kg",E1765="L"),F1765/1000*G1765,F1765*G1765)))</f>
        <v>0</v>
      </c>
    </row>
    <row r="1766" spans="1:18" outlineLevel="1" x14ac:dyDescent="0.25">
      <c r="B1766" s="122" t="str">
        <f>IF(C1766="","",F1752)</f>
        <v/>
      </c>
      <c r="C1766" s="123"/>
      <c r="D1766" s="122" t="str">
        <f>IF(C1766="","",IFERROR(INDEX('Cadastro de insumo'!A:K,MATCH('Ficha técnica - Prod processado'!C1766,'Cadastro de insumo'!E:E,0),2),""))</f>
        <v/>
      </c>
      <c r="E1766" s="122" t="str">
        <f>IFERROR(INDEX('Cadastro de insumo'!$A$203:$K$1048576,MATCH('Ficha técnica - Prod processado'!C1766,'Cadastro de insumo'!$E$203:$E$1048576,0),9),"")</f>
        <v/>
      </c>
      <c r="F1766" s="124" t="str">
        <f>IFERROR(VLOOKUP(C1766,'Cadastro de insumo'!E:K,7,0),"")</f>
        <v/>
      </c>
      <c r="G1766" s="113"/>
      <c r="H1766" s="113"/>
      <c r="I1766" s="122">
        <f t="shared" si="86"/>
        <v>0</v>
      </c>
      <c r="J1766" s="125">
        <f>IF(C1766="",0,IF(E1766="Pacote",VLOOKUP(C1766,'Cadastro de insumo'!E:K,7,0)*G1766,IF(OR(E1766="kg",E1766="L"),F1766/1000*G1766,F1766*G1766)))</f>
        <v>0</v>
      </c>
    </row>
    <row r="1767" spans="1:18" outlineLevel="1" x14ac:dyDescent="0.25">
      <c r="B1767" s="122" t="str">
        <f>IF(C1767="","",F1752)</f>
        <v/>
      </c>
      <c r="C1767" s="123"/>
      <c r="D1767" s="122" t="str">
        <f>IF(C1767="","",IFERROR(INDEX('Cadastro de insumo'!A:K,MATCH('Ficha técnica - Prod processado'!C1767,'Cadastro de insumo'!E:E,0),2),""))</f>
        <v/>
      </c>
      <c r="E1767" s="122" t="str">
        <f>IFERROR(INDEX('Cadastro de insumo'!$A$203:$K$1048576,MATCH('Ficha técnica - Prod processado'!C1767,'Cadastro de insumo'!$E$203:$E$1048576,0),9),"")</f>
        <v/>
      </c>
      <c r="F1767" s="124" t="str">
        <f>IFERROR(VLOOKUP(C1767,'Cadastro de insumo'!E:K,7,0),"")</f>
        <v/>
      </c>
      <c r="G1767" s="113"/>
      <c r="H1767" s="113"/>
      <c r="I1767" s="122">
        <f t="shared" si="86"/>
        <v>0</v>
      </c>
      <c r="J1767" s="125">
        <f>IF(C1767="",0,IF(E1767="Pacote",VLOOKUP(C1767,'Cadastro de insumo'!E:K,7,0)*G1767,IF(OR(E1767="kg",E1767="L"),F1767/1000*G1767,F1767*G1767)))</f>
        <v>0</v>
      </c>
    </row>
    <row r="1768" spans="1:18" outlineLevel="1" x14ac:dyDescent="0.25">
      <c r="B1768" s="122" t="str">
        <f>IF(C1768="","",F1752)</f>
        <v/>
      </c>
      <c r="C1768" s="123"/>
      <c r="D1768" s="122" t="str">
        <f>IF(C1768="","",IFERROR(INDEX('Cadastro de insumo'!A:K,MATCH('Ficha técnica - Prod processado'!C1768,'Cadastro de insumo'!E:E,0),2),""))</f>
        <v/>
      </c>
      <c r="E1768" s="122" t="str">
        <f>IFERROR(INDEX('Cadastro de insumo'!$A$203:$K$1048576,MATCH('Ficha técnica - Prod processado'!C1768,'Cadastro de insumo'!$E$203:$E$1048576,0),9),"")</f>
        <v/>
      </c>
      <c r="F1768" s="124" t="str">
        <f>IFERROR(VLOOKUP(C1768,'Cadastro de insumo'!E:K,7,0),"")</f>
        <v/>
      </c>
      <c r="G1768" s="113"/>
      <c r="H1768" s="113"/>
      <c r="I1768" s="122">
        <f t="shared" si="86"/>
        <v>0</v>
      </c>
      <c r="J1768" s="125">
        <f>IF(C1768="",0,IF(E1768="Pacote",VLOOKUP(C1768,'Cadastro de insumo'!E:K,7,0)*G1768,IF(OR(E1768="kg",E1768="L"),F1768/1000*G1768,F1768*G1768)))</f>
        <v>0</v>
      </c>
    </row>
    <row r="1769" spans="1:18" outlineLevel="1" x14ac:dyDescent="0.25">
      <c r="B1769" s="122" t="str">
        <f>IF(C1769="","",F1752)</f>
        <v/>
      </c>
      <c r="C1769" s="123"/>
      <c r="D1769" s="122" t="str">
        <f>IF(C1769="","",IFERROR(INDEX('Cadastro de insumo'!A:K,MATCH('Ficha técnica - Prod processado'!C1769,'Cadastro de insumo'!E:E,0),2),""))</f>
        <v/>
      </c>
      <c r="E1769" s="122" t="str">
        <f>IFERROR(INDEX('Cadastro de insumo'!$A$203:$K$1048576,MATCH('Ficha técnica - Prod processado'!C1769,'Cadastro de insumo'!$E$203:$E$1048576,0),9),"")</f>
        <v/>
      </c>
      <c r="F1769" s="124" t="str">
        <f>IFERROR(VLOOKUP(C1769,'Cadastro de insumo'!E:K,7,0),"")</f>
        <v/>
      </c>
      <c r="G1769" s="113"/>
      <c r="H1769" s="113"/>
      <c r="I1769" s="122">
        <f>IF(OR(G1769="",H1769=""),0,G1769/H1769)</f>
        <v>0</v>
      </c>
      <c r="J1769" s="125">
        <f>IF(C1769="",0,IF(E1769="Pacote",VLOOKUP(C1769,'Cadastro de insumo'!E:K,7,0)*G1769,IF(OR(E1769="kg",E1769="L"),F1769/1000*G1769,F1769*G1769)))</f>
        <v>0</v>
      </c>
    </row>
    <row r="1770" spans="1:18" x14ac:dyDescent="0.25">
      <c r="A1770" s="33" t="str">
        <f>"Detalhes: "&amp;F1752</f>
        <v xml:space="preserve">Detalhes: </v>
      </c>
      <c r="C1770" s="126"/>
    </row>
    <row r="1772" spans="1:18" ht="31.5" x14ac:dyDescent="0.25">
      <c r="E1772" s="30" t="s">
        <v>21</v>
      </c>
      <c r="F1772" s="76" t="s">
        <v>0</v>
      </c>
      <c r="G1772" s="76" t="s">
        <v>19</v>
      </c>
      <c r="H1772" s="77" t="s">
        <v>20</v>
      </c>
      <c r="I1772" s="31" t="s">
        <v>22</v>
      </c>
      <c r="J1772" s="31" t="s">
        <v>61</v>
      </c>
      <c r="M1772" s="126"/>
    </row>
    <row r="1773" spans="1:18" x14ac:dyDescent="0.25">
      <c r="E1773" s="112">
        <f>E1752+1</f>
        <v>85</v>
      </c>
      <c r="F1773" s="113"/>
      <c r="G1773" s="113"/>
      <c r="H1773" s="114"/>
      <c r="I1773" s="115">
        <f>SUM(J1776:J1790)</f>
        <v>0</v>
      </c>
      <c r="J1773" s="116" t="str">
        <f>IF(H1773="","",I1773/H1773)</f>
        <v/>
      </c>
      <c r="M1773" s="126"/>
      <c r="R1773" s="141"/>
    </row>
    <row r="1774" spans="1:18" x14ac:dyDescent="0.25">
      <c r="B1774" s="117"/>
      <c r="C1774" s="118"/>
      <c r="D1774" s="110"/>
      <c r="F1774" s="118"/>
      <c r="G1774" s="118"/>
      <c r="H1774" s="119"/>
      <c r="I1774" s="120"/>
      <c r="J1774" s="121"/>
      <c r="M1774" s="126"/>
      <c r="R1774" s="141"/>
    </row>
    <row r="1775" spans="1:18" ht="47.25" outlineLevel="1" x14ac:dyDescent="0.25">
      <c r="B1775" s="31" t="s">
        <v>0</v>
      </c>
      <c r="C1775" s="76" t="s">
        <v>13</v>
      </c>
      <c r="D1775" s="31" t="s">
        <v>60</v>
      </c>
      <c r="E1775" s="31" t="s">
        <v>14</v>
      </c>
      <c r="F1775" s="77" t="s">
        <v>17</v>
      </c>
      <c r="G1775" s="77" t="s">
        <v>56</v>
      </c>
      <c r="H1775" s="77" t="s">
        <v>38</v>
      </c>
      <c r="I1775" s="31" t="s">
        <v>16</v>
      </c>
      <c r="J1775" s="30" t="s">
        <v>15</v>
      </c>
      <c r="M1775" s="142"/>
    </row>
    <row r="1776" spans="1:18" outlineLevel="1" x14ac:dyDescent="0.25">
      <c r="B1776" s="122" t="str">
        <f>IF(C1776="","",F1773)</f>
        <v/>
      </c>
      <c r="C1776" s="123"/>
      <c r="D1776" s="122" t="str">
        <f>IF(C1776="","",IFERROR(INDEX('Cadastro de insumo'!A:K,MATCH('Ficha técnica - Prod processado'!C1776,'Cadastro de insumo'!E:E,0),2),""))</f>
        <v/>
      </c>
      <c r="E1776" s="122" t="str">
        <f>IFERROR(INDEX('Cadastro de insumo'!$A$203:$K$1048576,MATCH('Ficha técnica - Prod processado'!C1776,'Cadastro de insumo'!$E$203:$E$1048576,0),9),"")</f>
        <v/>
      </c>
      <c r="F1776" s="124" t="str">
        <f>IFERROR(VLOOKUP(C1776,'Cadastro de insumo'!E:K,7,0),"")</f>
        <v/>
      </c>
      <c r="G1776" s="113"/>
      <c r="H1776" s="113"/>
      <c r="I1776" s="122">
        <f t="shared" ref="I1776:I1789" si="87">IF(OR(G1776="",H1776=""),0,G1776/H1776)</f>
        <v>0</v>
      </c>
      <c r="J1776" s="125">
        <f>IF(C1776="",0,IF(E1776="Pacote",VLOOKUP(C1776,'Cadastro de insumo'!E:K,7,0)*G1776,IF(OR(E1776="kg",E1776="L"),F1776/1000*G1776,F1776*G1776)))</f>
        <v>0</v>
      </c>
    </row>
    <row r="1777" spans="1:10" outlineLevel="1" x14ac:dyDescent="0.25">
      <c r="B1777" s="122" t="str">
        <f>IF(C1777="","",F1773)</f>
        <v/>
      </c>
      <c r="C1777" s="123"/>
      <c r="D1777" s="122" t="str">
        <f>IF(C1777="","",IFERROR(INDEX('Cadastro de insumo'!A:K,MATCH('Ficha técnica - Prod processado'!C1777,'Cadastro de insumo'!E:E,0),2),""))</f>
        <v/>
      </c>
      <c r="E1777" s="122" t="str">
        <f>IFERROR(INDEX('Cadastro de insumo'!$A$203:$K$1048576,MATCH('Ficha técnica - Prod processado'!C1777,'Cadastro de insumo'!$E$203:$E$1048576,0),9),"")</f>
        <v/>
      </c>
      <c r="F1777" s="124" t="str">
        <f>IFERROR(VLOOKUP(C1777,'Cadastro de insumo'!E:K,7,0),"")</f>
        <v/>
      </c>
      <c r="G1777" s="113"/>
      <c r="H1777" s="113"/>
      <c r="I1777" s="122">
        <f t="shared" si="87"/>
        <v>0</v>
      </c>
      <c r="J1777" s="125">
        <f>IF(C1777="",0,IF(E1777="Pacote",VLOOKUP(C1777,'Cadastro de insumo'!E:K,7,0)*G1777,IF(OR(E1777="kg",E1777="L"),F1777/1000*G1777,F1777*G1777)))</f>
        <v>0</v>
      </c>
    </row>
    <row r="1778" spans="1:10" outlineLevel="1" x14ac:dyDescent="0.25">
      <c r="B1778" s="122" t="str">
        <f>IF(C1778="","",F1773)</f>
        <v/>
      </c>
      <c r="C1778" s="123"/>
      <c r="D1778" s="122" t="str">
        <f>IF(C1778="","",IFERROR(INDEX('Cadastro de insumo'!A:K,MATCH('Ficha técnica - Prod processado'!C1778,'Cadastro de insumo'!E:E,0),2),""))</f>
        <v/>
      </c>
      <c r="E1778" s="122" t="str">
        <f>IFERROR(INDEX('Cadastro de insumo'!$A$203:$K$1048576,MATCH('Ficha técnica - Prod processado'!C1778,'Cadastro de insumo'!$E$203:$E$1048576,0),9),"")</f>
        <v/>
      </c>
      <c r="F1778" s="124" t="str">
        <f>IFERROR(VLOOKUP(C1778,'Cadastro de insumo'!E:K,7,0),"")</f>
        <v/>
      </c>
      <c r="G1778" s="113"/>
      <c r="H1778" s="113"/>
      <c r="I1778" s="122">
        <f t="shared" si="87"/>
        <v>0</v>
      </c>
      <c r="J1778" s="125">
        <f>IF(C1778="",0,IF(E1778="Pacote",VLOOKUP(C1778,'Cadastro de insumo'!E:K,7,0)*G1778,IF(OR(E1778="kg",E1778="L"),F1778/1000*G1778,F1778*G1778)))</f>
        <v>0</v>
      </c>
    </row>
    <row r="1779" spans="1:10" outlineLevel="1" x14ac:dyDescent="0.25">
      <c r="B1779" s="122" t="str">
        <f>IF(C1779="","",F1773)</f>
        <v/>
      </c>
      <c r="C1779" s="123"/>
      <c r="D1779" s="122" t="str">
        <f>IF(C1779="","",IFERROR(INDEX('Cadastro de insumo'!A:K,MATCH('Ficha técnica - Prod processado'!C1779,'Cadastro de insumo'!E:E,0),2),""))</f>
        <v/>
      </c>
      <c r="E1779" s="122" t="str">
        <f>IFERROR(INDEX('Cadastro de insumo'!$A$203:$K$1048576,MATCH('Ficha técnica - Prod processado'!C1779,'Cadastro de insumo'!$E$203:$E$1048576,0),9),"")</f>
        <v/>
      </c>
      <c r="F1779" s="124" t="str">
        <f>IFERROR(VLOOKUP(C1779,'Cadastro de insumo'!E:K,7,0),"")</f>
        <v/>
      </c>
      <c r="G1779" s="113"/>
      <c r="H1779" s="113"/>
      <c r="I1779" s="122">
        <f t="shared" si="87"/>
        <v>0</v>
      </c>
      <c r="J1779" s="125">
        <f>IF(C1779="",0,IF(E1779="Pacote",VLOOKUP(C1779,'Cadastro de insumo'!E:K,7,0)*G1779,IF(OR(E1779="kg",E1779="L"),F1779/1000*G1779,F1779*G1779)))</f>
        <v>0</v>
      </c>
    </row>
    <row r="1780" spans="1:10" outlineLevel="1" x14ac:dyDescent="0.25">
      <c r="B1780" s="122" t="str">
        <f>IF(C1780="","",F1773)</f>
        <v/>
      </c>
      <c r="C1780" s="123"/>
      <c r="D1780" s="122" t="str">
        <f>IF(C1780="","",IFERROR(INDEX('Cadastro de insumo'!A:K,MATCH('Ficha técnica - Prod processado'!C1780,'Cadastro de insumo'!E:E,0),2),""))</f>
        <v/>
      </c>
      <c r="E1780" s="122" t="str">
        <f>IFERROR(INDEX('Cadastro de insumo'!$A$203:$K$1048576,MATCH('Ficha técnica - Prod processado'!C1780,'Cadastro de insumo'!$E$203:$E$1048576,0),9),"")</f>
        <v/>
      </c>
      <c r="F1780" s="124" t="str">
        <f>IFERROR(VLOOKUP(C1780,'Cadastro de insumo'!E:K,7,0),"")</f>
        <v/>
      </c>
      <c r="G1780" s="113"/>
      <c r="H1780" s="113"/>
      <c r="I1780" s="122">
        <f t="shared" si="87"/>
        <v>0</v>
      </c>
      <c r="J1780" s="125">
        <f>IF(C1780="",0,IF(E1780="Pacote",VLOOKUP(C1780,'Cadastro de insumo'!E:K,7,0)*G1780,IF(OR(E1780="kg",E1780="L"),F1780/1000*G1780,F1780*G1780)))</f>
        <v>0</v>
      </c>
    </row>
    <row r="1781" spans="1:10" outlineLevel="1" x14ac:dyDescent="0.25">
      <c r="B1781" s="122" t="str">
        <f>IF(C1781="","",F1773)</f>
        <v/>
      </c>
      <c r="C1781" s="123"/>
      <c r="D1781" s="122" t="str">
        <f>IF(C1781="","",IFERROR(INDEX('Cadastro de insumo'!A:K,MATCH('Ficha técnica - Prod processado'!C1781,'Cadastro de insumo'!E:E,0),2),""))</f>
        <v/>
      </c>
      <c r="E1781" s="122" t="str">
        <f>IFERROR(INDEX('Cadastro de insumo'!$A$203:$K$1048576,MATCH('Ficha técnica - Prod processado'!C1781,'Cadastro de insumo'!$E$203:$E$1048576,0),9),"")</f>
        <v/>
      </c>
      <c r="F1781" s="124" t="str">
        <f>IFERROR(VLOOKUP(C1781,'Cadastro de insumo'!E:K,7,0),"")</f>
        <v/>
      </c>
      <c r="G1781" s="113"/>
      <c r="H1781" s="113"/>
      <c r="I1781" s="122">
        <f t="shared" si="87"/>
        <v>0</v>
      </c>
      <c r="J1781" s="125">
        <f>IF(C1781="",0,IF(E1781="Pacote",VLOOKUP(C1781,'Cadastro de insumo'!E:K,7,0)*G1781,IF(OR(E1781="kg",E1781="L"),F1781/1000*G1781,F1781*G1781)))</f>
        <v>0</v>
      </c>
    </row>
    <row r="1782" spans="1:10" outlineLevel="1" x14ac:dyDescent="0.25">
      <c r="B1782" s="122" t="str">
        <f>IF(C1782="","",F1773)</f>
        <v/>
      </c>
      <c r="C1782" s="123"/>
      <c r="D1782" s="122" t="str">
        <f>IF(C1782="","",IFERROR(INDEX('Cadastro de insumo'!A:K,MATCH('Ficha técnica - Prod processado'!C1782,'Cadastro de insumo'!E:E,0),2),""))</f>
        <v/>
      </c>
      <c r="E1782" s="122" t="str">
        <f>IFERROR(INDEX('Cadastro de insumo'!$A$203:$K$1048576,MATCH('Ficha técnica - Prod processado'!C1782,'Cadastro de insumo'!$E$203:$E$1048576,0),9),"")</f>
        <v/>
      </c>
      <c r="F1782" s="124" t="str">
        <f>IFERROR(VLOOKUP(C1782,'Cadastro de insumo'!E:K,7,0),"")</f>
        <v/>
      </c>
      <c r="G1782" s="113"/>
      <c r="H1782" s="113"/>
      <c r="I1782" s="122">
        <f t="shared" si="87"/>
        <v>0</v>
      </c>
      <c r="J1782" s="125">
        <f>IF(C1782="",0,IF(E1782="Pacote",VLOOKUP(C1782,'Cadastro de insumo'!E:K,7,0)*G1782,IF(OR(E1782="kg",E1782="L"),F1782/1000*G1782,F1782*G1782)))</f>
        <v>0</v>
      </c>
    </row>
    <row r="1783" spans="1:10" outlineLevel="1" x14ac:dyDescent="0.25">
      <c r="B1783" s="122" t="str">
        <f>IF(C1783="","",F1773)</f>
        <v/>
      </c>
      <c r="C1783" s="123"/>
      <c r="D1783" s="122" t="str">
        <f>IF(C1783="","",IFERROR(INDEX('Cadastro de insumo'!A:K,MATCH('Ficha técnica - Prod processado'!C1783,'Cadastro de insumo'!E:E,0),2),""))</f>
        <v/>
      </c>
      <c r="E1783" s="122" t="str">
        <f>IFERROR(INDEX('Cadastro de insumo'!$A$203:$K$1048576,MATCH('Ficha técnica - Prod processado'!C1783,'Cadastro de insumo'!$E$203:$E$1048576,0),9),"")</f>
        <v/>
      </c>
      <c r="F1783" s="124" t="str">
        <f>IFERROR(VLOOKUP(C1783,'Cadastro de insumo'!E:K,7,0),"")</f>
        <v/>
      </c>
      <c r="G1783" s="113"/>
      <c r="H1783" s="113"/>
      <c r="I1783" s="122">
        <f t="shared" si="87"/>
        <v>0</v>
      </c>
      <c r="J1783" s="125">
        <f>IF(C1783="",0,IF(E1783="Pacote",VLOOKUP(C1783,'Cadastro de insumo'!E:K,7,0)*G1783,IF(OR(E1783="kg",E1783="L"),F1783/1000*G1783,F1783*G1783)))</f>
        <v>0</v>
      </c>
    </row>
    <row r="1784" spans="1:10" outlineLevel="1" x14ac:dyDescent="0.25">
      <c r="B1784" s="122" t="str">
        <f>IF(C1784="","",F1773)</f>
        <v/>
      </c>
      <c r="C1784" s="123"/>
      <c r="D1784" s="122" t="str">
        <f>IF(C1784="","",IFERROR(INDEX('Cadastro de insumo'!A:K,MATCH('Ficha técnica - Prod processado'!C1784,'Cadastro de insumo'!E:E,0),2),""))</f>
        <v/>
      </c>
      <c r="E1784" s="122" t="str">
        <f>IFERROR(INDEX('Cadastro de insumo'!$A$203:$K$1048576,MATCH('Ficha técnica - Prod processado'!C1784,'Cadastro de insumo'!$E$203:$E$1048576,0),9),"")</f>
        <v/>
      </c>
      <c r="F1784" s="124" t="str">
        <f>IFERROR(VLOOKUP(C1784,'Cadastro de insumo'!E:K,7,0),"")</f>
        <v/>
      </c>
      <c r="G1784" s="113"/>
      <c r="H1784" s="113"/>
      <c r="I1784" s="122">
        <f t="shared" si="87"/>
        <v>0</v>
      </c>
      <c r="J1784" s="125">
        <f>IF(C1784="",0,IF(E1784="Pacote",VLOOKUP(C1784,'Cadastro de insumo'!E:K,7,0)*G1784,IF(OR(E1784="kg",E1784="L"),F1784/1000*G1784,F1784*G1784)))</f>
        <v>0</v>
      </c>
    </row>
    <row r="1785" spans="1:10" outlineLevel="1" x14ac:dyDescent="0.25">
      <c r="B1785" s="122" t="str">
        <f>IF(C1785="","",F1773)</f>
        <v/>
      </c>
      <c r="C1785" s="123"/>
      <c r="D1785" s="122" t="str">
        <f>IF(C1785="","",IFERROR(INDEX('Cadastro de insumo'!A:K,MATCH('Ficha técnica - Prod processado'!C1785,'Cadastro de insumo'!E:E,0),2),""))</f>
        <v/>
      </c>
      <c r="E1785" s="122" t="str">
        <f>IFERROR(INDEX('Cadastro de insumo'!$A$203:$K$1048576,MATCH('Ficha técnica - Prod processado'!C1785,'Cadastro de insumo'!$E$203:$E$1048576,0),9),"")</f>
        <v/>
      </c>
      <c r="F1785" s="124" t="str">
        <f>IFERROR(VLOOKUP(C1785,'Cadastro de insumo'!E:K,7,0),"")</f>
        <v/>
      </c>
      <c r="G1785" s="113"/>
      <c r="H1785" s="113"/>
      <c r="I1785" s="122">
        <f t="shared" si="87"/>
        <v>0</v>
      </c>
      <c r="J1785" s="125">
        <f>IF(C1785="",0,IF(E1785="Pacote",VLOOKUP(C1785,'Cadastro de insumo'!E:K,7,0)*G1785,IF(OR(E1785="kg",E1785="L"),F1785/1000*G1785,F1785*G1785)))</f>
        <v>0</v>
      </c>
    </row>
    <row r="1786" spans="1:10" outlineLevel="1" x14ac:dyDescent="0.25">
      <c r="B1786" s="122" t="str">
        <f>IF(C1786="","",F1773)</f>
        <v/>
      </c>
      <c r="C1786" s="123"/>
      <c r="D1786" s="122" t="str">
        <f>IF(C1786="","",IFERROR(INDEX('Cadastro de insumo'!A:K,MATCH('Ficha técnica - Prod processado'!C1786,'Cadastro de insumo'!E:E,0),2),""))</f>
        <v/>
      </c>
      <c r="E1786" s="122" t="str">
        <f>IFERROR(INDEX('Cadastro de insumo'!$A$203:$K$1048576,MATCH('Ficha técnica - Prod processado'!C1786,'Cadastro de insumo'!$E$203:$E$1048576,0),9),"")</f>
        <v/>
      </c>
      <c r="F1786" s="124" t="str">
        <f>IFERROR(VLOOKUP(C1786,'Cadastro de insumo'!E:K,7,0),"")</f>
        <v/>
      </c>
      <c r="G1786" s="113"/>
      <c r="H1786" s="113"/>
      <c r="I1786" s="122">
        <f t="shared" si="87"/>
        <v>0</v>
      </c>
      <c r="J1786" s="125">
        <f>IF(C1786="",0,IF(E1786="Pacote",VLOOKUP(C1786,'Cadastro de insumo'!E:K,7,0)*G1786,IF(OR(E1786="kg",E1786="L"),F1786/1000*G1786,F1786*G1786)))</f>
        <v>0</v>
      </c>
    </row>
    <row r="1787" spans="1:10" outlineLevel="1" x14ac:dyDescent="0.25">
      <c r="B1787" s="122" t="str">
        <f>IF(C1787="","",F1773)</f>
        <v/>
      </c>
      <c r="C1787" s="123"/>
      <c r="D1787" s="122" t="str">
        <f>IF(C1787="","",IFERROR(INDEX('Cadastro de insumo'!A:K,MATCH('Ficha técnica - Prod processado'!C1787,'Cadastro de insumo'!E:E,0),2),""))</f>
        <v/>
      </c>
      <c r="E1787" s="122" t="str">
        <f>IFERROR(INDEX('Cadastro de insumo'!$A$203:$K$1048576,MATCH('Ficha técnica - Prod processado'!C1787,'Cadastro de insumo'!$E$203:$E$1048576,0),9),"")</f>
        <v/>
      </c>
      <c r="F1787" s="124" t="str">
        <f>IFERROR(VLOOKUP(C1787,'Cadastro de insumo'!E:K,7,0),"")</f>
        <v/>
      </c>
      <c r="G1787" s="113"/>
      <c r="H1787" s="113"/>
      <c r="I1787" s="122">
        <f t="shared" si="87"/>
        <v>0</v>
      </c>
      <c r="J1787" s="125">
        <f>IF(C1787="",0,IF(E1787="Pacote",VLOOKUP(C1787,'Cadastro de insumo'!E:K,7,0)*G1787,IF(OR(E1787="kg",E1787="L"),F1787/1000*G1787,F1787*G1787)))</f>
        <v>0</v>
      </c>
    </row>
    <row r="1788" spans="1:10" outlineLevel="1" x14ac:dyDescent="0.25">
      <c r="B1788" s="122" t="str">
        <f>IF(C1788="","",F1773)</f>
        <v/>
      </c>
      <c r="C1788" s="123"/>
      <c r="D1788" s="122" t="str">
        <f>IF(C1788="","",IFERROR(INDEX('Cadastro de insumo'!A:K,MATCH('Ficha técnica - Prod processado'!C1788,'Cadastro de insumo'!E:E,0),2),""))</f>
        <v/>
      </c>
      <c r="E1788" s="122" t="str">
        <f>IFERROR(INDEX('Cadastro de insumo'!$A$203:$K$1048576,MATCH('Ficha técnica - Prod processado'!C1788,'Cadastro de insumo'!$E$203:$E$1048576,0),9),"")</f>
        <v/>
      </c>
      <c r="F1788" s="124" t="str">
        <f>IFERROR(VLOOKUP(C1788,'Cadastro de insumo'!E:K,7,0),"")</f>
        <v/>
      </c>
      <c r="G1788" s="113"/>
      <c r="H1788" s="113"/>
      <c r="I1788" s="122">
        <f t="shared" si="87"/>
        <v>0</v>
      </c>
      <c r="J1788" s="125">
        <f>IF(C1788="",0,IF(E1788="Pacote",VLOOKUP(C1788,'Cadastro de insumo'!E:K,7,0)*G1788,IF(OR(E1788="kg",E1788="L"),F1788/1000*G1788,F1788*G1788)))</f>
        <v>0</v>
      </c>
    </row>
    <row r="1789" spans="1:10" outlineLevel="1" x14ac:dyDescent="0.25">
      <c r="B1789" s="122" t="str">
        <f>IF(C1789="","",F1773)</f>
        <v/>
      </c>
      <c r="C1789" s="123"/>
      <c r="D1789" s="122" t="str">
        <f>IF(C1789="","",IFERROR(INDEX('Cadastro de insumo'!A:K,MATCH('Ficha técnica - Prod processado'!C1789,'Cadastro de insumo'!E:E,0),2),""))</f>
        <v/>
      </c>
      <c r="E1789" s="122" t="str">
        <f>IFERROR(INDEX('Cadastro de insumo'!$A$203:$K$1048576,MATCH('Ficha técnica - Prod processado'!C1789,'Cadastro de insumo'!$E$203:$E$1048576,0),9),"")</f>
        <v/>
      </c>
      <c r="F1789" s="124" t="str">
        <f>IFERROR(VLOOKUP(C1789,'Cadastro de insumo'!E:K,7,0),"")</f>
        <v/>
      </c>
      <c r="G1789" s="113"/>
      <c r="H1789" s="113"/>
      <c r="I1789" s="122">
        <f t="shared" si="87"/>
        <v>0</v>
      </c>
      <c r="J1789" s="125">
        <f>IF(C1789="",0,IF(E1789="Pacote",VLOOKUP(C1789,'Cadastro de insumo'!E:K,7,0)*G1789,IF(OR(E1789="kg",E1789="L"),F1789/1000*G1789,F1789*G1789)))</f>
        <v>0</v>
      </c>
    </row>
    <row r="1790" spans="1:10" outlineLevel="1" x14ac:dyDescent="0.25">
      <c r="B1790" s="122" t="str">
        <f>IF(C1790="","",F1773)</f>
        <v/>
      </c>
      <c r="C1790" s="123"/>
      <c r="D1790" s="122" t="str">
        <f>IF(C1790="","",IFERROR(INDEX('Cadastro de insumo'!A:K,MATCH('Ficha técnica - Prod processado'!C1790,'Cadastro de insumo'!E:E,0),2),""))</f>
        <v/>
      </c>
      <c r="E1790" s="122" t="str">
        <f>IFERROR(INDEX('Cadastro de insumo'!$A$203:$K$1048576,MATCH('Ficha técnica - Prod processado'!C1790,'Cadastro de insumo'!$E$203:$E$1048576,0),9),"")</f>
        <v/>
      </c>
      <c r="F1790" s="124" t="str">
        <f>IFERROR(VLOOKUP(C1790,'Cadastro de insumo'!E:K,7,0),"")</f>
        <v/>
      </c>
      <c r="G1790" s="113"/>
      <c r="H1790" s="113"/>
      <c r="I1790" s="122">
        <f>IF(OR(G1790="",H1790=""),0,G1790/H1790)</f>
        <v>0</v>
      </c>
      <c r="J1790" s="125">
        <f>IF(C1790="",0,IF(E1790="Pacote",VLOOKUP(C1790,'Cadastro de insumo'!E:K,7,0)*G1790,IF(OR(E1790="kg",E1790="L"),F1790/1000*G1790,F1790*G1790)))</f>
        <v>0</v>
      </c>
    </row>
    <row r="1791" spans="1:10" x14ac:dyDescent="0.25">
      <c r="A1791" s="33" t="str">
        <f>"Detalhes: "&amp;F1773</f>
        <v xml:space="preserve">Detalhes: </v>
      </c>
      <c r="C1791" s="126"/>
    </row>
    <row r="1793" spans="2:18" ht="31.5" x14ac:dyDescent="0.25">
      <c r="E1793" s="30" t="s">
        <v>21</v>
      </c>
      <c r="F1793" s="76" t="s">
        <v>0</v>
      </c>
      <c r="G1793" s="76" t="s">
        <v>19</v>
      </c>
      <c r="H1793" s="77" t="s">
        <v>20</v>
      </c>
      <c r="I1793" s="31" t="s">
        <v>22</v>
      </c>
      <c r="J1793" s="31" t="s">
        <v>61</v>
      </c>
      <c r="M1793" s="126"/>
    </row>
    <row r="1794" spans="2:18" x14ac:dyDescent="0.25">
      <c r="E1794" s="112">
        <f>E1773+1</f>
        <v>86</v>
      </c>
      <c r="F1794" s="113"/>
      <c r="G1794" s="113"/>
      <c r="H1794" s="114"/>
      <c r="I1794" s="115">
        <f>SUM(J1797:J1811)</f>
        <v>0</v>
      </c>
      <c r="J1794" s="116" t="str">
        <f>IF(H1794="","",I1794/H1794)</f>
        <v/>
      </c>
      <c r="M1794" s="126"/>
      <c r="R1794" s="141"/>
    </row>
    <row r="1795" spans="2:18" x14ac:dyDescent="0.25">
      <c r="B1795" s="117"/>
      <c r="C1795" s="118"/>
      <c r="D1795" s="110"/>
      <c r="F1795" s="118"/>
      <c r="G1795" s="118"/>
      <c r="H1795" s="119"/>
      <c r="I1795" s="120"/>
      <c r="J1795" s="121"/>
      <c r="M1795" s="126"/>
      <c r="R1795" s="141"/>
    </row>
    <row r="1796" spans="2:18" ht="47.25" outlineLevel="1" x14ac:dyDescent="0.25">
      <c r="B1796" s="31" t="s">
        <v>0</v>
      </c>
      <c r="C1796" s="76" t="s">
        <v>13</v>
      </c>
      <c r="D1796" s="31" t="s">
        <v>60</v>
      </c>
      <c r="E1796" s="31" t="s">
        <v>14</v>
      </c>
      <c r="F1796" s="77" t="s">
        <v>17</v>
      </c>
      <c r="G1796" s="77" t="s">
        <v>56</v>
      </c>
      <c r="H1796" s="77" t="s">
        <v>38</v>
      </c>
      <c r="I1796" s="31" t="s">
        <v>16</v>
      </c>
      <c r="J1796" s="30" t="s">
        <v>15</v>
      </c>
      <c r="M1796" s="142"/>
    </row>
    <row r="1797" spans="2:18" outlineLevel="1" x14ac:dyDescent="0.25">
      <c r="B1797" s="122" t="str">
        <f>IF(C1797="","",F1794)</f>
        <v/>
      </c>
      <c r="C1797" s="123"/>
      <c r="D1797" s="122" t="str">
        <f>IF(C1797="","",IFERROR(INDEX('Cadastro de insumo'!A:K,MATCH('Ficha técnica - Prod processado'!C1797,'Cadastro de insumo'!E:E,0),2),""))</f>
        <v/>
      </c>
      <c r="E1797" s="122" t="str">
        <f>IFERROR(INDEX('Cadastro de insumo'!$A$203:$K$1048576,MATCH('Ficha técnica - Prod processado'!C1797,'Cadastro de insumo'!$E$203:$E$1048576,0),9),"")</f>
        <v/>
      </c>
      <c r="F1797" s="124" t="str">
        <f>IFERROR(VLOOKUP(C1797,'Cadastro de insumo'!E:K,7,0),"")</f>
        <v/>
      </c>
      <c r="G1797" s="113"/>
      <c r="H1797" s="113"/>
      <c r="I1797" s="122">
        <f t="shared" ref="I1797:I1810" si="88">IF(OR(G1797="",H1797=""),0,G1797/H1797)</f>
        <v>0</v>
      </c>
      <c r="J1797" s="125">
        <f>IF(C1797="",0,IF(E1797="Pacote",VLOOKUP(C1797,'Cadastro de insumo'!E:K,7,0)*G1797,IF(OR(E1797="kg",E1797="L"),F1797/1000*G1797,F1797*G1797)))</f>
        <v>0</v>
      </c>
    </row>
    <row r="1798" spans="2:18" outlineLevel="1" x14ac:dyDescent="0.25">
      <c r="B1798" s="122" t="str">
        <f>IF(C1798="","",F1794)</f>
        <v/>
      </c>
      <c r="C1798" s="123"/>
      <c r="D1798" s="122" t="str">
        <f>IF(C1798="","",IFERROR(INDEX('Cadastro de insumo'!A:K,MATCH('Ficha técnica - Prod processado'!C1798,'Cadastro de insumo'!E:E,0),2),""))</f>
        <v/>
      </c>
      <c r="E1798" s="122" t="str">
        <f>IFERROR(INDEX('Cadastro de insumo'!$A$203:$K$1048576,MATCH('Ficha técnica - Prod processado'!C1798,'Cadastro de insumo'!$E$203:$E$1048576,0),9),"")</f>
        <v/>
      </c>
      <c r="F1798" s="124" t="str">
        <f>IFERROR(VLOOKUP(C1798,'Cadastro de insumo'!E:K,7,0),"")</f>
        <v/>
      </c>
      <c r="G1798" s="113"/>
      <c r="H1798" s="113"/>
      <c r="I1798" s="122">
        <f t="shared" si="88"/>
        <v>0</v>
      </c>
      <c r="J1798" s="125">
        <f>IF(C1798="",0,IF(E1798="Pacote",VLOOKUP(C1798,'Cadastro de insumo'!E:K,7,0)*G1798,IF(OR(E1798="kg",E1798="L"),F1798/1000*G1798,F1798*G1798)))</f>
        <v>0</v>
      </c>
    </row>
    <row r="1799" spans="2:18" outlineLevel="1" x14ac:dyDescent="0.25">
      <c r="B1799" s="122" t="str">
        <f>IF(C1799="","",F1794)</f>
        <v/>
      </c>
      <c r="C1799" s="123"/>
      <c r="D1799" s="122" t="str">
        <f>IF(C1799="","",IFERROR(INDEX('Cadastro de insumo'!A:K,MATCH('Ficha técnica - Prod processado'!C1799,'Cadastro de insumo'!E:E,0),2),""))</f>
        <v/>
      </c>
      <c r="E1799" s="122" t="str">
        <f>IFERROR(INDEX('Cadastro de insumo'!$A$203:$K$1048576,MATCH('Ficha técnica - Prod processado'!C1799,'Cadastro de insumo'!$E$203:$E$1048576,0),9),"")</f>
        <v/>
      </c>
      <c r="F1799" s="124" t="str">
        <f>IFERROR(VLOOKUP(C1799,'Cadastro de insumo'!E:K,7,0),"")</f>
        <v/>
      </c>
      <c r="G1799" s="113"/>
      <c r="H1799" s="113"/>
      <c r="I1799" s="122">
        <f t="shared" si="88"/>
        <v>0</v>
      </c>
      <c r="J1799" s="125">
        <f>IF(C1799="",0,IF(E1799="Pacote",VLOOKUP(C1799,'Cadastro de insumo'!E:K,7,0)*G1799,IF(OR(E1799="kg",E1799="L"),F1799/1000*G1799,F1799*G1799)))</f>
        <v>0</v>
      </c>
    </row>
    <row r="1800" spans="2:18" outlineLevel="1" x14ac:dyDescent="0.25">
      <c r="B1800" s="122" t="str">
        <f>IF(C1800="","",F1794)</f>
        <v/>
      </c>
      <c r="C1800" s="123"/>
      <c r="D1800" s="122" t="str">
        <f>IF(C1800="","",IFERROR(INDEX('Cadastro de insumo'!A:K,MATCH('Ficha técnica - Prod processado'!C1800,'Cadastro de insumo'!E:E,0),2),""))</f>
        <v/>
      </c>
      <c r="E1800" s="122" t="str">
        <f>IFERROR(INDEX('Cadastro de insumo'!$A$203:$K$1048576,MATCH('Ficha técnica - Prod processado'!C1800,'Cadastro de insumo'!$E$203:$E$1048576,0),9),"")</f>
        <v/>
      </c>
      <c r="F1800" s="124" t="str">
        <f>IFERROR(VLOOKUP(C1800,'Cadastro de insumo'!E:K,7,0),"")</f>
        <v/>
      </c>
      <c r="G1800" s="113"/>
      <c r="H1800" s="113"/>
      <c r="I1800" s="122">
        <f t="shared" si="88"/>
        <v>0</v>
      </c>
      <c r="J1800" s="125">
        <f>IF(C1800="",0,IF(E1800="Pacote",VLOOKUP(C1800,'Cadastro de insumo'!E:K,7,0)*G1800,IF(OR(E1800="kg",E1800="L"),F1800/1000*G1800,F1800*G1800)))</f>
        <v>0</v>
      </c>
    </row>
    <row r="1801" spans="2:18" outlineLevel="1" x14ac:dyDescent="0.25">
      <c r="B1801" s="122" t="str">
        <f>IF(C1801="","",F1794)</f>
        <v/>
      </c>
      <c r="C1801" s="123"/>
      <c r="D1801" s="122" t="str">
        <f>IF(C1801="","",IFERROR(INDEX('Cadastro de insumo'!A:K,MATCH('Ficha técnica - Prod processado'!C1801,'Cadastro de insumo'!E:E,0),2),""))</f>
        <v/>
      </c>
      <c r="E1801" s="122" t="str">
        <f>IFERROR(INDEX('Cadastro de insumo'!$A$203:$K$1048576,MATCH('Ficha técnica - Prod processado'!C1801,'Cadastro de insumo'!$E$203:$E$1048576,0),9),"")</f>
        <v/>
      </c>
      <c r="F1801" s="124" t="str">
        <f>IFERROR(VLOOKUP(C1801,'Cadastro de insumo'!E:K,7,0),"")</f>
        <v/>
      </c>
      <c r="G1801" s="113"/>
      <c r="H1801" s="113"/>
      <c r="I1801" s="122">
        <f t="shared" si="88"/>
        <v>0</v>
      </c>
      <c r="J1801" s="125">
        <f>IF(C1801="",0,IF(E1801="Pacote",VLOOKUP(C1801,'Cadastro de insumo'!E:K,7,0)*G1801,IF(OR(E1801="kg",E1801="L"),F1801/1000*G1801,F1801*G1801)))</f>
        <v>0</v>
      </c>
    </row>
    <row r="1802" spans="2:18" outlineLevel="1" x14ac:dyDescent="0.25">
      <c r="B1802" s="122" t="str">
        <f>IF(C1802="","",F1794)</f>
        <v/>
      </c>
      <c r="C1802" s="123"/>
      <c r="D1802" s="122" t="str">
        <f>IF(C1802="","",IFERROR(INDEX('Cadastro de insumo'!A:K,MATCH('Ficha técnica - Prod processado'!C1802,'Cadastro de insumo'!E:E,0),2),""))</f>
        <v/>
      </c>
      <c r="E1802" s="122" t="str">
        <f>IFERROR(INDEX('Cadastro de insumo'!$A$203:$K$1048576,MATCH('Ficha técnica - Prod processado'!C1802,'Cadastro de insumo'!$E$203:$E$1048576,0),9),"")</f>
        <v/>
      </c>
      <c r="F1802" s="124" t="str">
        <f>IFERROR(VLOOKUP(C1802,'Cadastro de insumo'!E:K,7,0),"")</f>
        <v/>
      </c>
      <c r="G1802" s="113"/>
      <c r="H1802" s="113"/>
      <c r="I1802" s="122">
        <f t="shared" si="88"/>
        <v>0</v>
      </c>
      <c r="J1802" s="125">
        <f>IF(C1802="",0,IF(E1802="Pacote",VLOOKUP(C1802,'Cadastro de insumo'!E:K,7,0)*G1802,IF(OR(E1802="kg",E1802="L"),F1802/1000*G1802,F1802*G1802)))</f>
        <v>0</v>
      </c>
    </row>
    <row r="1803" spans="2:18" outlineLevel="1" x14ac:dyDescent="0.25">
      <c r="B1803" s="122" t="str">
        <f>IF(C1803="","",F1794)</f>
        <v/>
      </c>
      <c r="C1803" s="123"/>
      <c r="D1803" s="122" t="str">
        <f>IF(C1803="","",IFERROR(INDEX('Cadastro de insumo'!A:K,MATCH('Ficha técnica - Prod processado'!C1803,'Cadastro de insumo'!E:E,0),2),""))</f>
        <v/>
      </c>
      <c r="E1803" s="122" t="str">
        <f>IFERROR(INDEX('Cadastro de insumo'!$A$203:$K$1048576,MATCH('Ficha técnica - Prod processado'!C1803,'Cadastro de insumo'!$E$203:$E$1048576,0),9),"")</f>
        <v/>
      </c>
      <c r="F1803" s="124" t="str">
        <f>IFERROR(VLOOKUP(C1803,'Cadastro de insumo'!E:K,7,0),"")</f>
        <v/>
      </c>
      <c r="G1803" s="113"/>
      <c r="H1803" s="113"/>
      <c r="I1803" s="122">
        <f t="shared" si="88"/>
        <v>0</v>
      </c>
      <c r="J1803" s="125">
        <f>IF(C1803="",0,IF(E1803="Pacote",VLOOKUP(C1803,'Cadastro de insumo'!E:K,7,0)*G1803,IF(OR(E1803="kg",E1803="L"),F1803/1000*G1803,F1803*G1803)))</f>
        <v>0</v>
      </c>
    </row>
    <row r="1804" spans="2:18" outlineLevel="1" x14ac:dyDescent="0.25">
      <c r="B1804" s="122" t="str">
        <f>IF(C1804="","",F1794)</f>
        <v/>
      </c>
      <c r="C1804" s="123"/>
      <c r="D1804" s="122" t="str">
        <f>IF(C1804="","",IFERROR(INDEX('Cadastro de insumo'!A:K,MATCH('Ficha técnica - Prod processado'!C1804,'Cadastro de insumo'!E:E,0),2),""))</f>
        <v/>
      </c>
      <c r="E1804" s="122" t="str">
        <f>IFERROR(INDEX('Cadastro de insumo'!$A$203:$K$1048576,MATCH('Ficha técnica - Prod processado'!C1804,'Cadastro de insumo'!$E$203:$E$1048576,0),9),"")</f>
        <v/>
      </c>
      <c r="F1804" s="124" t="str">
        <f>IFERROR(VLOOKUP(C1804,'Cadastro de insumo'!E:K,7,0),"")</f>
        <v/>
      </c>
      <c r="G1804" s="113"/>
      <c r="H1804" s="113"/>
      <c r="I1804" s="122">
        <f t="shared" si="88"/>
        <v>0</v>
      </c>
      <c r="J1804" s="125">
        <f>IF(C1804="",0,IF(E1804="Pacote",VLOOKUP(C1804,'Cadastro de insumo'!E:K,7,0)*G1804,IF(OR(E1804="kg",E1804="L"),F1804/1000*G1804,F1804*G1804)))</f>
        <v>0</v>
      </c>
    </row>
    <row r="1805" spans="2:18" outlineLevel="1" x14ac:dyDescent="0.25">
      <c r="B1805" s="122" t="str">
        <f>IF(C1805="","",F1794)</f>
        <v/>
      </c>
      <c r="C1805" s="123"/>
      <c r="D1805" s="122" t="str">
        <f>IF(C1805="","",IFERROR(INDEX('Cadastro de insumo'!A:K,MATCH('Ficha técnica - Prod processado'!C1805,'Cadastro de insumo'!E:E,0),2),""))</f>
        <v/>
      </c>
      <c r="E1805" s="122" t="str">
        <f>IFERROR(INDEX('Cadastro de insumo'!$A$203:$K$1048576,MATCH('Ficha técnica - Prod processado'!C1805,'Cadastro de insumo'!$E$203:$E$1048576,0),9),"")</f>
        <v/>
      </c>
      <c r="F1805" s="124" t="str">
        <f>IFERROR(VLOOKUP(C1805,'Cadastro de insumo'!E:K,7,0),"")</f>
        <v/>
      </c>
      <c r="G1805" s="113"/>
      <c r="H1805" s="113"/>
      <c r="I1805" s="122">
        <f t="shared" si="88"/>
        <v>0</v>
      </c>
      <c r="J1805" s="125">
        <f>IF(C1805="",0,IF(E1805="Pacote",VLOOKUP(C1805,'Cadastro de insumo'!E:K,7,0)*G1805,IF(OR(E1805="kg",E1805="L"),F1805/1000*G1805,F1805*G1805)))</f>
        <v>0</v>
      </c>
    </row>
    <row r="1806" spans="2:18" outlineLevel="1" x14ac:dyDescent="0.25">
      <c r="B1806" s="122" t="str">
        <f>IF(C1806="","",F1794)</f>
        <v/>
      </c>
      <c r="C1806" s="123"/>
      <c r="D1806" s="122" t="str">
        <f>IF(C1806="","",IFERROR(INDEX('Cadastro de insumo'!A:K,MATCH('Ficha técnica - Prod processado'!C1806,'Cadastro de insumo'!E:E,0),2),""))</f>
        <v/>
      </c>
      <c r="E1806" s="122" t="str">
        <f>IFERROR(INDEX('Cadastro de insumo'!$A$203:$K$1048576,MATCH('Ficha técnica - Prod processado'!C1806,'Cadastro de insumo'!$E$203:$E$1048576,0),9),"")</f>
        <v/>
      </c>
      <c r="F1806" s="124" t="str">
        <f>IFERROR(VLOOKUP(C1806,'Cadastro de insumo'!E:K,7,0),"")</f>
        <v/>
      </c>
      <c r="G1806" s="113"/>
      <c r="H1806" s="113"/>
      <c r="I1806" s="122">
        <f t="shared" si="88"/>
        <v>0</v>
      </c>
      <c r="J1806" s="125">
        <f>IF(C1806="",0,IF(E1806="Pacote",VLOOKUP(C1806,'Cadastro de insumo'!E:K,7,0)*G1806,IF(OR(E1806="kg",E1806="L"),F1806/1000*G1806,F1806*G1806)))</f>
        <v>0</v>
      </c>
    </row>
    <row r="1807" spans="2:18" outlineLevel="1" x14ac:dyDescent="0.25">
      <c r="B1807" s="122" t="str">
        <f>IF(C1807="","",F1794)</f>
        <v/>
      </c>
      <c r="C1807" s="123"/>
      <c r="D1807" s="122" t="str">
        <f>IF(C1807="","",IFERROR(INDEX('Cadastro de insumo'!A:K,MATCH('Ficha técnica - Prod processado'!C1807,'Cadastro de insumo'!E:E,0),2),""))</f>
        <v/>
      </c>
      <c r="E1807" s="122" t="str">
        <f>IFERROR(INDEX('Cadastro de insumo'!$A$203:$K$1048576,MATCH('Ficha técnica - Prod processado'!C1807,'Cadastro de insumo'!$E$203:$E$1048576,0),9),"")</f>
        <v/>
      </c>
      <c r="F1807" s="124" t="str">
        <f>IFERROR(VLOOKUP(C1807,'Cadastro de insumo'!E:K,7,0),"")</f>
        <v/>
      </c>
      <c r="G1807" s="113"/>
      <c r="H1807" s="113"/>
      <c r="I1807" s="122">
        <f t="shared" si="88"/>
        <v>0</v>
      </c>
      <c r="J1807" s="125">
        <f>IF(C1807="",0,IF(E1807="Pacote",VLOOKUP(C1807,'Cadastro de insumo'!E:K,7,0)*G1807,IF(OR(E1807="kg",E1807="L"),F1807/1000*G1807,F1807*G1807)))</f>
        <v>0</v>
      </c>
    </row>
    <row r="1808" spans="2:18" outlineLevel="1" x14ac:dyDescent="0.25">
      <c r="B1808" s="122" t="str">
        <f>IF(C1808="","",F1794)</f>
        <v/>
      </c>
      <c r="C1808" s="123"/>
      <c r="D1808" s="122" t="str">
        <f>IF(C1808="","",IFERROR(INDEX('Cadastro de insumo'!A:K,MATCH('Ficha técnica - Prod processado'!C1808,'Cadastro de insumo'!E:E,0),2),""))</f>
        <v/>
      </c>
      <c r="E1808" s="122" t="str">
        <f>IFERROR(INDEX('Cadastro de insumo'!$A$203:$K$1048576,MATCH('Ficha técnica - Prod processado'!C1808,'Cadastro de insumo'!$E$203:$E$1048576,0),9),"")</f>
        <v/>
      </c>
      <c r="F1808" s="124" t="str">
        <f>IFERROR(VLOOKUP(C1808,'Cadastro de insumo'!E:K,7,0),"")</f>
        <v/>
      </c>
      <c r="G1808" s="113"/>
      <c r="H1808" s="113"/>
      <c r="I1808" s="122">
        <f t="shared" si="88"/>
        <v>0</v>
      </c>
      <c r="J1808" s="125">
        <f>IF(C1808="",0,IF(E1808="Pacote",VLOOKUP(C1808,'Cadastro de insumo'!E:K,7,0)*G1808,IF(OR(E1808="kg",E1808="L"),F1808/1000*G1808,F1808*G1808)))</f>
        <v>0</v>
      </c>
    </row>
    <row r="1809" spans="1:18" outlineLevel="1" x14ac:dyDescent="0.25">
      <c r="B1809" s="122" t="str">
        <f>IF(C1809="","",F1794)</f>
        <v/>
      </c>
      <c r="C1809" s="123"/>
      <c r="D1809" s="122" t="str">
        <f>IF(C1809="","",IFERROR(INDEX('Cadastro de insumo'!A:K,MATCH('Ficha técnica - Prod processado'!C1809,'Cadastro de insumo'!E:E,0),2),""))</f>
        <v/>
      </c>
      <c r="E1809" s="122" t="str">
        <f>IFERROR(INDEX('Cadastro de insumo'!$A$203:$K$1048576,MATCH('Ficha técnica - Prod processado'!C1809,'Cadastro de insumo'!$E$203:$E$1048576,0),9),"")</f>
        <v/>
      </c>
      <c r="F1809" s="124" t="str">
        <f>IFERROR(VLOOKUP(C1809,'Cadastro de insumo'!E:K,7,0),"")</f>
        <v/>
      </c>
      <c r="G1809" s="113"/>
      <c r="H1809" s="113"/>
      <c r="I1809" s="122">
        <f t="shared" si="88"/>
        <v>0</v>
      </c>
      <c r="J1809" s="125">
        <f>IF(C1809="",0,IF(E1809="Pacote",VLOOKUP(C1809,'Cadastro de insumo'!E:K,7,0)*G1809,IF(OR(E1809="kg",E1809="L"),F1809/1000*G1809,F1809*G1809)))</f>
        <v>0</v>
      </c>
    </row>
    <row r="1810" spans="1:18" outlineLevel="1" x14ac:dyDescent="0.25">
      <c r="B1810" s="122" t="str">
        <f>IF(C1810="","",F1794)</f>
        <v/>
      </c>
      <c r="C1810" s="123"/>
      <c r="D1810" s="122" t="str">
        <f>IF(C1810="","",IFERROR(INDEX('Cadastro de insumo'!A:K,MATCH('Ficha técnica - Prod processado'!C1810,'Cadastro de insumo'!E:E,0),2),""))</f>
        <v/>
      </c>
      <c r="E1810" s="122" t="str">
        <f>IFERROR(INDEX('Cadastro de insumo'!$A$203:$K$1048576,MATCH('Ficha técnica - Prod processado'!C1810,'Cadastro de insumo'!$E$203:$E$1048576,0),9),"")</f>
        <v/>
      </c>
      <c r="F1810" s="124" t="str">
        <f>IFERROR(VLOOKUP(C1810,'Cadastro de insumo'!E:K,7,0),"")</f>
        <v/>
      </c>
      <c r="G1810" s="113"/>
      <c r="H1810" s="113"/>
      <c r="I1810" s="122">
        <f t="shared" si="88"/>
        <v>0</v>
      </c>
      <c r="J1810" s="125">
        <f>IF(C1810="",0,IF(E1810="Pacote",VLOOKUP(C1810,'Cadastro de insumo'!E:K,7,0)*G1810,IF(OR(E1810="kg",E1810="L"),F1810/1000*G1810,F1810*G1810)))</f>
        <v>0</v>
      </c>
    </row>
    <row r="1811" spans="1:18" outlineLevel="1" x14ac:dyDescent="0.25">
      <c r="B1811" s="122" t="str">
        <f>IF(C1811="","",F1794)</f>
        <v/>
      </c>
      <c r="C1811" s="123"/>
      <c r="D1811" s="122" t="str">
        <f>IF(C1811="","",IFERROR(INDEX('Cadastro de insumo'!A:K,MATCH('Ficha técnica - Prod processado'!C1811,'Cadastro de insumo'!E:E,0),2),""))</f>
        <v/>
      </c>
      <c r="E1811" s="122" t="str">
        <f>IFERROR(INDEX('Cadastro de insumo'!$A$203:$K$1048576,MATCH('Ficha técnica - Prod processado'!C1811,'Cadastro de insumo'!$E$203:$E$1048576,0),9),"")</f>
        <v/>
      </c>
      <c r="F1811" s="124" t="str">
        <f>IFERROR(VLOOKUP(C1811,'Cadastro de insumo'!E:K,7,0),"")</f>
        <v/>
      </c>
      <c r="G1811" s="113"/>
      <c r="H1811" s="113"/>
      <c r="I1811" s="122">
        <f>IF(OR(G1811="",H1811=""),0,G1811/H1811)</f>
        <v>0</v>
      </c>
      <c r="J1811" s="125">
        <f>IF(C1811="",0,IF(E1811="Pacote",VLOOKUP(C1811,'Cadastro de insumo'!E:K,7,0)*G1811,IF(OR(E1811="kg",E1811="L"),F1811/1000*G1811,F1811*G1811)))</f>
        <v>0</v>
      </c>
    </row>
    <row r="1812" spans="1:18" x14ac:dyDescent="0.25">
      <c r="A1812" s="33" t="str">
        <f>"Detalhes: "&amp;F1794</f>
        <v xml:space="preserve">Detalhes: </v>
      </c>
      <c r="C1812" s="126"/>
    </row>
    <row r="1814" spans="1:18" ht="31.5" x14ac:dyDescent="0.25">
      <c r="E1814" s="30" t="s">
        <v>21</v>
      </c>
      <c r="F1814" s="76" t="s">
        <v>0</v>
      </c>
      <c r="G1814" s="76" t="s">
        <v>19</v>
      </c>
      <c r="H1814" s="77" t="s">
        <v>20</v>
      </c>
      <c r="I1814" s="31" t="s">
        <v>22</v>
      </c>
      <c r="J1814" s="31" t="s">
        <v>61</v>
      </c>
      <c r="M1814" s="126"/>
    </row>
    <row r="1815" spans="1:18" x14ac:dyDescent="0.25">
      <c r="E1815" s="112">
        <f>E1794+1</f>
        <v>87</v>
      </c>
      <c r="F1815" s="113"/>
      <c r="G1815" s="113"/>
      <c r="H1815" s="114"/>
      <c r="I1815" s="115">
        <f>SUM(J1818:J1832)</f>
        <v>0</v>
      </c>
      <c r="J1815" s="116" t="str">
        <f>IF(H1815="","",I1815/H1815)</f>
        <v/>
      </c>
      <c r="M1815" s="126"/>
      <c r="R1815" s="141"/>
    </row>
    <row r="1816" spans="1:18" x14ac:dyDescent="0.25">
      <c r="B1816" s="117"/>
      <c r="C1816" s="118"/>
      <c r="D1816" s="110"/>
      <c r="F1816" s="118"/>
      <c r="G1816" s="118"/>
      <c r="H1816" s="119"/>
      <c r="I1816" s="120"/>
      <c r="J1816" s="121"/>
      <c r="M1816" s="126"/>
      <c r="R1816" s="141"/>
    </row>
    <row r="1817" spans="1:18" ht="47.25" outlineLevel="1" x14ac:dyDescent="0.25">
      <c r="B1817" s="31" t="s">
        <v>0</v>
      </c>
      <c r="C1817" s="76" t="s">
        <v>13</v>
      </c>
      <c r="D1817" s="31" t="s">
        <v>60</v>
      </c>
      <c r="E1817" s="31" t="s">
        <v>14</v>
      </c>
      <c r="F1817" s="77" t="s">
        <v>17</v>
      </c>
      <c r="G1817" s="77" t="s">
        <v>56</v>
      </c>
      <c r="H1817" s="77" t="s">
        <v>38</v>
      </c>
      <c r="I1817" s="31" t="s">
        <v>16</v>
      </c>
      <c r="J1817" s="30" t="s">
        <v>15</v>
      </c>
      <c r="M1817" s="142"/>
    </row>
    <row r="1818" spans="1:18" outlineLevel="1" x14ac:dyDescent="0.25">
      <c r="B1818" s="122" t="str">
        <f>IF(C1818="","",F1815)</f>
        <v/>
      </c>
      <c r="C1818" s="123"/>
      <c r="D1818" s="122" t="str">
        <f>IF(C1818="","",IFERROR(INDEX('Cadastro de insumo'!A:K,MATCH('Ficha técnica - Prod processado'!C1818,'Cadastro de insumo'!E:E,0),2),""))</f>
        <v/>
      </c>
      <c r="E1818" s="122" t="str">
        <f>IFERROR(INDEX('Cadastro de insumo'!$A$203:$K$1048576,MATCH('Ficha técnica - Prod processado'!C1818,'Cadastro de insumo'!$E$203:$E$1048576,0),9),"")</f>
        <v/>
      </c>
      <c r="F1818" s="124" t="str">
        <f>IFERROR(VLOOKUP(C1818,'Cadastro de insumo'!E:K,7,0),"")</f>
        <v/>
      </c>
      <c r="G1818" s="113"/>
      <c r="H1818" s="113"/>
      <c r="I1818" s="122">
        <f t="shared" ref="I1818:I1831" si="89">IF(OR(G1818="",H1818=""),0,G1818/H1818)</f>
        <v>0</v>
      </c>
      <c r="J1818" s="125">
        <f>IF(C1818="",0,IF(E1818="Pacote",VLOOKUP(C1818,'Cadastro de insumo'!E:K,7,0)*G1818,IF(OR(E1818="kg",E1818="L"),F1818/1000*G1818,F1818*G1818)))</f>
        <v>0</v>
      </c>
    </row>
    <row r="1819" spans="1:18" outlineLevel="1" x14ac:dyDescent="0.25">
      <c r="B1819" s="122" t="str">
        <f>IF(C1819="","",F1815)</f>
        <v/>
      </c>
      <c r="C1819" s="123"/>
      <c r="D1819" s="122" t="str">
        <f>IF(C1819="","",IFERROR(INDEX('Cadastro de insumo'!A:K,MATCH('Ficha técnica - Prod processado'!C1819,'Cadastro de insumo'!E:E,0),2),""))</f>
        <v/>
      </c>
      <c r="E1819" s="122" t="str">
        <f>IFERROR(INDEX('Cadastro de insumo'!$A$203:$K$1048576,MATCH('Ficha técnica - Prod processado'!C1819,'Cadastro de insumo'!$E$203:$E$1048576,0),9),"")</f>
        <v/>
      </c>
      <c r="F1819" s="124" t="str">
        <f>IFERROR(VLOOKUP(C1819,'Cadastro de insumo'!E:K,7,0),"")</f>
        <v/>
      </c>
      <c r="G1819" s="113"/>
      <c r="H1819" s="113"/>
      <c r="I1819" s="122">
        <f t="shared" si="89"/>
        <v>0</v>
      </c>
      <c r="J1819" s="125">
        <f>IF(C1819="",0,IF(E1819="Pacote",VLOOKUP(C1819,'Cadastro de insumo'!E:K,7,0)*G1819,IF(OR(E1819="kg",E1819="L"),F1819/1000*G1819,F1819*G1819)))</f>
        <v>0</v>
      </c>
    </row>
    <row r="1820" spans="1:18" outlineLevel="1" x14ac:dyDescent="0.25">
      <c r="B1820" s="122" t="str">
        <f>IF(C1820="","",F1815)</f>
        <v/>
      </c>
      <c r="C1820" s="123"/>
      <c r="D1820" s="122" t="str">
        <f>IF(C1820="","",IFERROR(INDEX('Cadastro de insumo'!A:K,MATCH('Ficha técnica - Prod processado'!C1820,'Cadastro de insumo'!E:E,0),2),""))</f>
        <v/>
      </c>
      <c r="E1820" s="122" t="str">
        <f>IFERROR(INDEX('Cadastro de insumo'!$A$203:$K$1048576,MATCH('Ficha técnica - Prod processado'!C1820,'Cadastro de insumo'!$E$203:$E$1048576,0),9),"")</f>
        <v/>
      </c>
      <c r="F1820" s="124" t="str">
        <f>IFERROR(VLOOKUP(C1820,'Cadastro de insumo'!E:K,7,0),"")</f>
        <v/>
      </c>
      <c r="G1820" s="113"/>
      <c r="H1820" s="113"/>
      <c r="I1820" s="122">
        <f t="shared" si="89"/>
        <v>0</v>
      </c>
      <c r="J1820" s="125">
        <f>IF(C1820="",0,IF(E1820="Pacote",VLOOKUP(C1820,'Cadastro de insumo'!E:K,7,0)*G1820,IF(OR(E1820="kg",E1820="L"),F1820/1000*G1820,F1820*G1820)))</f>
        <v>0</v>
      </c>
    </row>
    <row r="1821" spans="1:18" outlineLevel="1" x14ac:dyDescent="0.25">
      <c r="B1821" s="122" t="str">
        <f>IF(C1821="","",F1815)</f>
        <v/>
      </c>
      <c r="C1821" s="123"/>
      <c r="D1821" s="122" t="str">
        <f>IF(C1821="","",IFERROR(INDEX('Cadastro de insumo'!A:K,MATCH('Ficha técnica - Prod processado'!C1821,'Cadastro de insumo'!E:E,0),2),""))</f>
        <v/>
      </c>
      <c r="E1821" s="122" t="str">
        <f>IFERROR(INDEX('Cadastro de insumo'!$A$203:$K$1048576,MATCH('Ficha técnica - Prod processado'!C1821,'Cadastro de insumo'!$E$203:$E$1048576,0),9),"")</f>
        <v/>
      </c>
      <c r="F1821" s="124" t="str">
        <f>IFERROR(VLOOKUP(C1821,'Cadastro de insumo'!E:K,7,0),"")</f>
        <v/>
      </c>
      <c r="G1821" s="113"/>
      <c r="H1821" s="113"/>
      <c r="I1821" s="122">
        <f t="shared" si="89"/>
        <v>0</v>
      </c>
      <c r="J1821" s="125">
        <f>IF(C1821="",0,IF(E1821="Pacote",VLOOKUP(C1821,'Cadastro de insumo'!E:K,7,0)*G1821,IF(OR(E1821="kg",E1821="L"),F1821/1000*G1821,F1821*G1821)))</f>
        <v>0</v>
      </c>
    </row>
    <row r="1822" spans="1:18" outlineLevel="1" x14ac:dyDescent="0.25">
      <c r="B1822" s="122" t="str">
        <f>IF(C1822="","",F1815)</f>
        <v/>
      </c>
      <c r="C1822" s="123"/>
      <c r="D1822" s="122" t="str">
        <f>IF(C1822="","",IFERROR(INDEX('Cadastro de insumo'!A:K,MATCH('Ficha técnica - Prod processado'!C1822,'Cadastro de insumo'!E:E,0),2),""))</f>
        <v/>
      </c>
      <c r="E1822" s="122" t="str">
        <f>IFERROR(INDEX('Cadastro de insumo'!$A$203:$K$1048576,MATCH('Ficha técnica - Prod processado'!C1822,'Cadastro de insumo'!$E$203:$E$1048576,0),9),"")</f>
        <v/>
      </c>
      <c r="F1822" s="124" t="str">
        <f>IFERROR(VLOOKUP(C1822,'Cadastro de insumo'!E:K,7,0),"")</f>
        <v/>
      </c>
      <c r="G1822" s="113"/>
      <c r="H1822" s="113"/>
      <c r="I1822" s="122">
        <f t="shared" si="89"/>
        <v>0</v>
      </c>
      <c r="J1822" s="125">
        <f>IF(C1822="",0,IF(E1822="Pacote",VLOOKUP(C1822,'Cadastro de insumo'!E:K,7,0)*G1822,IF(OR(E1822="kg",E1822="L"),F1822/1000*G1822,F1822*G1822)))</f>
        <v>0</v>
      </c>
    </row>
    <row r="1823" spans="1:18" outlineLevel="1" x14ac:dyDescent="0.25">
      <c r="B1823" s="122" t="str">
        <f>IF(C1823="","",F1815)</f>
        <v/>
      </c>
      <c r="C1823" s="123"/>
      <c r="D1823" s="122" t="str">
        <f>IF(C1823="","",IFERROR(INDEX('Cadastro de insumo'!A:K,MATCH('Ficha técnica - Prod processado'!C1823,'Cadastro de insumo'!E:E,0),2),""))</f>
        <v/>
      </c>
      <c r="E1823" s="122" t="str">
        <f>IFERROR(INDEX('Cadastro de insumo'!$A$203:$K$1048576,MATCH('Ficha técnica - Prod processado'!C1823,'Cadastro de insumo'!$E$203:$E$1048576,0),9),"")</f>
        <v/>
      </c>
      <c r="F1823" s="124" t="str">
        <f>IFERROR(VLOOKUP(C1823,'Cadastro de insumo'!E:K,7,0),"")</f>
        <v/>
      </c>
      <c r="G1823" s="113"/>
      <c r="H1823" s="113"/>
      <c r="I1823" s="122">
        <f t="shared" si="89"/>
        <v>0</v>
      </c>
      <c r="J1823" s="125">
        <f>IF(C1823="",0,IF(E1823="Pacote",VLOOKUP(C1823,'Cadastro de insumo'!E:K,7,0)*G1823,IF(OR(E1823="kg",E1823="L"),F1823/1000*G1823,F1823*G1823)))</f>
        <v>0</v>
      </c>
    </row>
    <row r="1824" spans="1:18" outlineLevel="1" x14ac:dyDescent="0.25">
      <c r="B1824" s="122" t="str">
        <f>IF(C1824="","",F1815)</f>
        <v/>
      </c>
      <c r="C1824" s="123"/>
      <c r="D1824" s="122" t="str">
        <f>IF(C1824="","",IFERROR(INDEX('Cadastro de insumo'!A:K,MATCH('Ficha técnica - Prod processado'!C1824,'Cadastro de insumo'!E:E,0),2),""))</f>
        <v/>
      </c>
      <c r="E1824" s="122" t="str">
        <f>IFERROR(INDEX('Cadastro de insumo'!$A$203:$K$1048576,MATCH('Ficha técnica - Prod processado'!C1824,'Cadastro de insumo'!$E$203:$E$1048576,0),9),"")</f>
        <v/>
      </c>
      <c r="F1824" s="124" t="str">
        <f>IFERROR(VLOOKUP(C1824,'Cadastro de insumo'!E:K,7,0),"")</f>
        <v/>
      </c>
      <c r="G1824" s="113"/>
      <c r="H1824" s="113"/>
      <c r="I1824" s="122">
        <f t="shared" si="89"/>
        <v>0</v>
      </c>
      <c r="J1824" s="125">
        <f>IF(C1824="",0,IF(E1824="Pacote",VLOOKUP(C1824,'Cadastro de insumo'!E:K,7,0)*G1824,IF(OR(E1824="kg",E1824="L"),F1824/1000*G1824,F1824*G1824)))</f>
        <v>0</v>
      </c>
    </row>
    <row r="1825" spans="1:18" outlineLevel="1" x14ac:dyDescent="0.25">
      <c r="B1825" s="122" t="str">
        <f>IF(C1825="","",F1815)</f>
        <v/>
      </c>
      <c r="C1825" s="123"/>
      <c r="D1825" s="122" t="str">
        <f>IF(C1825="","",IFERROR(INDEX('Cadastro de insumo'!A:K,MATCH('Ficha técnica - Prod processado'!C1825,'Cadastro de insumo'!E:E,0),2),""))</f>
        <v/>
      </c>
      <c r="E1825" s="122" t="str">
        <f>IFERROR(INDEX('Cadastro de insumo'!$A$203:$K$1048576,MATCH('Ficha técnica - Prod processado'!C1825,'Cadastro de insumo'!$E$203:$E$1048576,0),9),"")</f>
        <v/>
      </c>
      <c r="F1825" s="124" t="str">
        <f>IFERROR(VLOOKUP(C1825,'Cadastro de insumo'!E:K,7,0),"")</f>
        <v/>
      </c>
      <c r="G1825" s="113"/>
      <c r="H1825" s="113"/>
      <c r="I1825" s="122">
        <f t="shared" si="89"/>
        <v>0</v>
      </c>
      <c r="J1825" s="125">
        <f>IF(C1825="",0,IF(E1825="Pacote",VLOOKUP(C1825,'Cadastro de insumo'!E:K,7,0)*G1825,IF(OR(E1825="kg",E1825="L"),F1825/1000*G1825,F1825*G1825)))</f>
        <v>0</v>
      </c>
    </row>
    <row r="1826" spans="1:18" outlineLevel="1" x14ac:dyDescent="0.25">
      <c r="B1826" s="122" t="str">
        <f>IF(C1826="","",F1815)</f>
        <v/>
      </c>
      <c r="C1826" s="123"/>
      <c r="D1826" s="122" t="str">
        <f>IF(C1826="","",IFERROR(INDEX('Cadastro de insumo'!A:K,MATCH('Ficha técnica - Prod processado'!C1826,'Cadastro de insumo'!E:E,0),2),""))</f>
        <v/>
      </c>
      <c r="E1826" s="122" t="str">
        <f>IFERROR(INDEX('Cadastro de insumo'!$A$203:$K$1048576,MATCH('Ficha técnica - Prod processado'!C1826,'Cadastro de insumo'!$E$203:$E$1048576,0),9),"")</f>
        <v/>
      </c>
      <c r="F1826" s="124" t="str">
        <f>IFERROR(VLOOKUP(C1826,'Cadastro de insumo'!E:K,7,0),"")</f>
        <v/>
      </c>
      <c r="G1826" s="113"/>
      <c r="H1826" s="113"/>
      <c r="I1826" s="122">
        <f t="shared" si="89"/>
        <v>0</v>
      </c>
      <c r="J1826" s="125">
        <f>IF(C1826="",0,IF(E1826="Pacote",VLOOKUP(C1826,'Cadastro de insumo'!E:K,7,0)*G1826,IF(OR(E1826="kg",E1826="L"),F1826/1000*G1826,F1826*G1826)))</f>
        <v>0</v>
      </c>
    </row>
    <row r="1827" spans="1:18" outlineLevel="1" x14ac:dyDescent="0.25">
      <c r="B1827" s="122" t="str">
        <f>IF(C1827="","",F1815)</f>
        <v/>
      </c>
      <c r="C1827" s="123"/>
      <c r="D1827" s="122" t="str">
        <f>IF(C1827="","",IFERROR(INDEX('Cadastro de insumo'!A:K,MATCH('Ficha técnica - Prod processado'!C1827,'Cadastro de insumo'!E:E,0),2),""))</f>
        <v/>
      </c>
      <c r="E1827" s="122" t="str">
        <f>IFERROR(INDEX('Cadastro de insumo'!$A$203:$K$1048576,MATCH('Ficha técnica - Prod processado'!C1827,'Cadastro de insumo'!$E$203:$E$1048576,0),9),"")</f>
        <v/>
      </c>
      <c r="F1827" s="124" t="str">
        <f>IFERROR(VLOOKUP(C1827,'Cadastro de insumo'!E:K,7,0),"")</f>
        <v/>
      </c>
      <c r="G1827" s="113"/>
      <c r="H1827" s="113"/>
      <c r="I1827" s="122">
        <f t="shared" si="89"/>
        <v>0</v>
      </c>
      <c r="J1827" s="125">
        <f>IF(C1827="",0,IF(E1827="Pacote",VLOOKUP(C1827,'Cadastro de insumo'!E:K,7,0)*G1827,IF(OR(E1827="kg",E1827="L"),F1827/1000*G1827,F1827*G1827)))</f>
        <v>0</v>
      </c>
    </row>
    <row r="1828" spans="1:18" outlineLevel="1" x14ac:dyDescent="0.25">
      <c r="B1828" s="122" t="str">
        <f>IF(C1828="","",F1815)</f>
        <v/>
      </c>
      <c r="C1828" s="123"/>
      <c r="D1828" s="122" t="str">
        <f>IF(C1828="","",IFERROR(INDEX('Cadastro de insumo'!A:K,MATCH('Ficha técnica - Prod processado'!C1828,'Cadastro de insumo'!E:E,0),2),""))</f>
        <v/>
      </c>
      <c r="E1828" s="122" t="str">
        <f>IFERROR(INDEX('Cadastro de insumo'!$A$203:$K$1048576,MATCH('Ficha técnica - Prod processado'!C1828,'Cadastro de insumo'!$E$203:$E$1048576,0),9),"")</f>
        <v/>
      </c>
      <c r="F1828" s="124" t="str">
        <f>IFERROR(VLOOKUP(C1828,'Cadastro de insumo'!E:K,7,0),"")</f>
        <v/>
      </c>
      <c r="G1828" s="113"/>
      <c r="H1828" s="113"/>
      <c r="I1828" s="122">
        <f t="shared" si="89"/>
        <v>0</v>
      </c>
      <c r="J1828" s="125">
        <f>IF(C1828="",0,IF(E1828="Pacote",VLOOKUP(C1828,'Cadastro de insumo'!E:K,7,0)*G1828,IF(OR(E1828="kg",E1828="L"),F1828/1000*G1828,F1828*G1828)))</f>
        <v>0</v>
      </c>
    </row>
    <row r="1829" spans="1:18" outlineLevel="1" x14ac:dyDescent="0.25">
      <c r="B1829" s="122" t="str">
        <f>IF(C1829="","",F1815)</f>
        <v/>
      </c>
      <c r="C1829" s="123"/>
      <c r="D1829" s="122" t="str">
        <f>IF(C1829="","",IFERROR(INDEX('Cadastro de insumo'!A:K,MATCH('Ficha técnica - Prod processado'!C1829,'Cadastro de insumo'!E:E,0),2),""))</f>
        <v/>
      </c>
      <c r="E1829" s="122" t="str">
        <f>IFERROR(INDEX('Cadastro de insumo'!$A$203:$K$1048576,MATCH('Ficha técnica - Prod processado'!C1829,'Cadastro de insumo'!$E$203:$E$1048576,0),9),"")</f>
        <v/>
      </c>
      <c r="F1829" s="124" t="str">
        <f>IFERROR(VLOOKUP(C1829,'Cadastro de insumo'!E:K,7,0),"")</f>
        <v/>
      </c>
      <c r="G1829" s="113"/>
      <c r="H1829" s="113"/>
      <c r="I1829" s="122">
        <f t="shared" si="89"/>
        <v>0</v>
      </c>
      <c r="J1829" s="125">
        <f>IF(C1829="",0,IF(E1829="Pacote",VLOOKUP(C1829,'Cadastro de insumo'!E:K,7,0)*G1829,IF(OR(E1829="kg",E1829="L"),F1829/1000*G1829,F1829*G1829)))</f>
        <v>0</v>
      </c>
    </row>
    <row r="1830" spans="1:18" outlineLevel="1" x14ac:dyDescent="0.25">
      <c r="B1830" s="122" t="str">
        <f>IF(C1830="","",F1815)</f>
        <v/>
      </c>
      <c r="C1830" s="123"/>
      <c r="D1830" s="122" t="str">
        <f>IF(C1830="","",IFERROR(INDEX('Cadastro de insumo'!A:K,MATCH('Ficha técnica - Prod processado'!C1830,'Cadastro de insumo'!E:E,0),2),""))</f>
        <v/>
      </c>
      <c r="E1830" s="122" t="str">
        <f>IFERROR(INDEX('Cadastro de insumo'!$A$203:$K$1048576,MATCH('Ficha técnica - Prod processado'!C1830,'Cadastro de insumo'!$E$203:$E$1048576,0),9),"")</f>
        <v/>
      </c>
      <c r="F1830" s="124" t="str">
        <f>IFERROR(VLOOKUP(C1830,'Cadastro de insumo'!E:K,7,0),"")</f>
        <v/>
      </c>
      <c r="G1830" s="113"/>
      <c r="H1830" s="113"/>
      <c r="I1830" s="122">
        <f t="shared" si="89"/>
        <v>0</v>
      </c>
      <c r="J1830" s="125">
        <f>IF(C1830="",0,IF(E1830="Pacote",VLOOKUP(C1830,'Cadastro de insumo'!E:K,7,0)*G1830,IF(OR(E1830="kg",E1830="L"),F1830/1000*G1830,F1830*G1830)))</f>
        <v>0</v>
      </c>
    </row>
    <row r="1831" spans="1:18" outlineLevel="1" x14ac:dyDescent="0.25">
      <c r="B1831" s="122" t="str">
        <f>IF(C1831="","",F1815)</f>
        <v/>
      </c>
      <c r="C1831" s="123"/>
      <c r="D1831" s="122" t="str">
        <f>IF(C1831="","",IFERROR(INDEX('Cadastro de insumo'!A:K,MATCH('Ficha técnica - Prod processado'!C1831,'Cadastro de insumo'!E:E,0),2),""))</f>
        <v/>
      </c>
      <c r="E1831" s="122" t="str">
        <f>IFERROR(INDEX('Cadastro de insumo'!$A$203:$K$1048576,MATCH('Ficha técnica - Prod processado'!C1831,'Cadastro de insumo'!$E$203:$E$1048576,0),9),"")</f>
        <v/>
      </c>
      <c r="F1831" s="124" t="str">
        <f>IFERROR(VLOOKUP(C1831,'Cadastro de insumo'!E:K,7,0),"")</f>
        <v/>
      </c>
      <c r="G1831" s="113"/>
      <c r="H1831" s="113"/>
      <c r="I1831" s="122">
        <f t="shared" si="89"/>
        <v>0</v>
      </c>
      <c r="J1831" s="125">
        <f>IF(C1831="",0,IF(E1831="Pacote",VLOOKUP(C1831,'Cadastro de insumo'!E:K,7,0)*G1831,IF(OR(E1831="kg",E1831="L"),F1831/1000*G1831,F1831*G1831)))</f>
        <v>0</v>
      </c>
    </row>
    <row r="1832" spans="1:18" outlineLevel="1" x14ac:dyDescent="0.25">
      <c r="B1832" s="122" t="str">
        <f>IF(C1832="","",F1815)</f>
        <v/>
      </c>
      <c r="C1832" s="123"/>
      <c r="D1832" s="122" t="str">
        <f>IF(C1832="","",IFERROR(INDEX('Cadastro de insumo'!A:K,MATCH('Ficha técnica - Prod processado'!C1832,'Cadastro de insumo'!E:E,0),2),""))</f>
        <v/>
      </c>
      <c r="E1832" s="122" t="str">
        <f>IFERROR(INDEX('Cadastro de insumo'!$A$203:$K$1048576,MATCH('Ficha técnica - Prod processado'!C1832,'Cadastro de insumo'!$E$203:$E$1048576,0),9),"")</f>
        <v/>
      </c>
      <c r="F1832" s="124" t="str">
        <f>IFERROR(VLOOKUP(C1832,'Cadastro de insumo'!E:K,7,0),"")</f>
        <v/>
      </c>
      <c r="G1832" s="113"/>
      <c r="H1832" s="113"/>
      <c r="I1832" s="122">
        <f>IF(OR(G1832="",H1832=""),0,G1832/H1832)</f>
        <v>0</v>
      </c>
      <c r="J1832" s="125">
        <f>IF(C1832="",0,IF(E1832="Pacote",VLOOKUP(C1832,'Cadastro de insumo'!E:K,7,0)*G1832,IF(OR(E1832="kg",E1832="L"),F1832/1000*G1832,F1832*G1832)))</f>
        <v>0</v>
      </c>
    </row>
    <row r="1833" spans="1:18" x14ac:dyDescent="0.25">
      <c r="A1833" s="33" t="str">
        <f>"Detalhes: "&amp;F1815</f>
        <v xml:space="preserve">Detalhes: </v>
      </c>
      <c r="C1833" s="126"/>
    </row>
    <row r="1835" spans="1:18" ht="31.5" x14ac:dyDescent="0.25">
      <c r="E1835" s="30" t="s">
        <v>21</v>
      </c>
      <c r="F1835" s="76" t="s">
        <v>0</v>
      </c>
      <c r="G1835" s="76" t="s">
        <v>19</v>
      </c>
      <c r="H1835" s="77" t="s">
        <v>20</v>
      </c>
      <c r="I1835" s="31" t="s">
        <v>22</v>
      </c>
      <c r="J1835" s="31" t="s">
        <v>61</v>
      </c>
      <c r="M1835" s="126"/>
    </row>
    <row r="1836" spans="1:18" x14ac:dyDescent="0.25">
      <c r="E1836" s="112">
        <f>E1815+1</f>
        <v>88</v>
      </c>
      <c r="F1836" s="113"/>
      <c r="G1836" s="113"/>
      <c r="H1836" s="114"/>
      <c r="I1836" s="115">
        <f>SUM(J1839:J1853)</f>
        <v>0</v>
      </c>
      <c r="J1836" s="116" t="str">
        <f>IF(H1836="","",I1836/H1836)</f>
        <v/>
      </c>
      <c r="M1836" s="126"/>
      <c r="R1836" s="141"/>
    </row>
    <row r="1837" spans="1:18" x14ac:dyDescent="0.25">
      <c r="B1837" s="117"/>
      <c r="C1837" s="118"/>
      <c r="D1837" s="110"/>
      <c r="F1837" s="118"/>
      <c r="G1837" s="118"/>
      <c r="H1837" s="119"/>
      <c r="I1837" s="120"/>
      <c r="J1837" s="121"/>
      <c r="M1837" s="126"/>
      <c r="R1837" s="141"/>
    </row>
    <row r="1838" spans="1:18" ht="47.25" outlineLevel="1" x14ac:dyDescent="0.25">
      <c r="B1838" s="31" t="s">
        <v>0</v>
      </c>
      <c r="C1838" s="76" t="s">
        <v>13</v>
      </c>
      <c r="D1838" s="31" t="s">
        <v>60</v>
      </c>
      <c r="E1838" s="31" t="s">
        <v>14</v>
      </c>
      <c r="F1838" s="77" t="s">
        <v>17</v>
      </c>
      <c r="G1838" s="77" t="s">
        <v>56</v>
      </c>
      <c r="H1838" s="77" t="s">
        <v>38</v>
      </c>
      <c r="I1838" s="31" t="s">
        <v>16</v>
      </c>
      <c r="J1838" s="30" t="s">
        <v>15</v>
      </c>
      <c r="M1838" s="142"/>
    </row>
    <row r="1839" spans="1:18" outlineLevel="1" x14ac:dyDescent="0.25">
      <c r="B1839" s="122" t="str">
        <f>IF(C1839="","",F1836)</f>
        <v/>
      </c>
      <c r="C1839" s="123"/>
      <c r="D1839" s="122" t="str">
        <f>IF(C1839="","",IFERROR(INDEX('Cadastro de insumo'!A:K,MATCH('Ficha técnica - Prod processado'!C1839,'Cadastro de insumo'!E:E,0),2),""))</f>
        <v/>
      </c>
      <c r="E1839" s="122" t="str">
        <f>IFERROR(INDEX('Cadastro de insumo'!$A$203:$K$1048576,MATCH('Ficha técnica - Prod processado'!C1839,'Cadastro de insumo'!$E$203:$E$1048576,0),9),"")</f>
        <v/>
      </c>
      <c r="F1839" s="124" t="str">
        <f>IFERROR(VLOOKUP(C1839,'Cadastro de insumo'!E:K,7,0),"")</f>
        <v/>
      </c>
      <c r="G1839" s="113"/>
      <c r="H1839" s="113"/>
      <c r="I1839" s="122">
        <f t="shared" ref="I1839:I1852" si="90">IF(OR(G1839="",H1839=""),0,G1839/H1839)</f>
        <v>0</v>
      </c>
      <c r="J1839" s="125">
        <f>IF(C1839="",0,IF(E1839="Pacote",VLOOKUP(C1839,'Cadastro de insumo'!E:K,7,0)*G1839,IF(OR(E1839="kg",E1839="L"),F1839/1000*G1839,F1839*G1839)))</f>
        <v>0</v>
      </c>
    </row>
    <row r="1840" spans="1:18" outlineLevel="1" x14ac:dyDescent="0.25">
      <c r="B1840" s="122" t="str">
        <f>IF(C1840="","",F1836)</f>
        <v/>
      </c>
      <c r="C1840" s="123"/>
      <c r="D1840" s="122" t="str">
        <f>IF(C1840="","",IFERROR(INDEX('Cadastro de insumo'!A:K,MATCH('Ficha técnica - Prod processado'!C1840,'Cadastro de insumo'!E:E,0),2),""))</f>
        <v/>
      </c>
      <c r="E1840" s="122" t="str">
        <f>IFERROR(INDEX('Cadastro de insumo'!$A$203:$K$1048576,MATCH('Ficha técnica - Prod processado'!C1840,'Cadastro de insumo'!$E$203:$E$1048576,0),9),"")</f>
        <v/>
      </c>
      <c r="F1840" s="124" t="str">
        <f>IFERROR(VLOOKUP(C1840,'Cadastro de insumo'!E:K,7,0),"")</f>
        <v/>
      </c>
      <c r="G1840" s="113"/>
      <c r="H1840" s="113"/>
      <c r="I1840" s="122">
        <f t="shared" si="90"/>
        <v>0</v>
      </c>
      <c r="J1840" s="125">
        <f>IF(C1840="",0,IF(E1840="Pacote",VLOOKUP(C1840,'Cadastro de insumo'!E:K,7,0)*G1840,IF(OR(E1840="kg",E1840="L"),F1840/1000*G1840,F1840*G1840)))</f>
        <v>0</v>
      </c>
    </row>
    <row r="1841" spans="1:13" outlineLevel="1" x14ac:dyDescent="0.25">
      <c r="B1841" s="122" t="str">
        <f>IF(C1841="","",F1836)</f>
        <v/>
      </c>
      <c r="C1841" s="123"/>
      <c r="D1841" s="122" t="str">
        <f>IF(C1841="","",IFERROR(INDEX('Cadastro de insumo'!A:K,MATCH('Ficha técnica - Prod processado'!C1841,'Cadastro de insumo'!E:E,0),2),""))</f>
        <v/>
      </c>
      <c r="E1841" s="122" t="str">
        <f>IFERROR(INDEX('Cadastro de insumo'!$A$203:$K$1048576,MATCH('Ficha técnica - Prod processado'!C1841,'Cadastro de insumo'!$E$203:$E$1048576,0),9),"")</f>
        <v/>
      </c>
      <c r="F1841" s="124" t="str">
        <f>IFERROR(VLOOKUP(C1841,'Cadastro de insumo'!E:K,7,0),"")</f>
        <v/>
      </c>
      <c r="G1841" s="113"/>
      <c r="H1841" s="113"/>
      <c r="I1841" s="122">
        <f t="shared" si="90"/>
        <v>0</v>
      </c>
      <c r="J1841" s="125">
        <f>IF(C1841="",0,IF(E1841="Pacote",VLOOKUP(C1841,'Cadastro de insumo'!E:K,7,0)*G1841,IF(OR(E1841="kg",E1841="L"),F1841/1000*G1841,F1841*G1841)))</f>
        <v>0</v>
      </c>
    </row>
    <row r="1842" spans="1:13" outlineLevel="1" x14ac:dyDescent="0.25">
      <c r="B1842" s="122" t="str">
        <f>IF(C1842="","",F1836)</f>
        <v/>
      </c>
      <c r="C1842" s="123"/>
      <c r="D1842" s="122" t="str">
        <f>IF(C1842="","",IFERROR(INDEX('Cadastro de insumo'!A:K,MATCH('Ficha técnica - Prod processado'!C1842,'Cadastro de insumo'!E:E,0),2),""))</f>
        <v/>
      </c>
      <c r="E1842" s="122" t="str">
        <f>IFERROR(INDEX('Cadastro de insumo'!$A$203:$K$1048576,MATCH('Ficha técnica - Prod processado'!C1842,'Cadastro de insumo'!$E$203:$E$1048576,0),9),"")</f>
        <v/>
      </c>
      <c r="F1842" s="124" t="str">
        <f>IFERROR(VLOOKUP(C1842,'Cadastro de insumo'!E:K,7,0),"")</f>
        <v/>
      </c>
      <c r="G1842" s="113"/>
      <c r="H1842" s="113"/>
      <c r="I1842" s="122">
        <f t="shared" si="90"/>
        <v>0</v>
      </c>
      <c r="J1842" s="125">
        <f>IF(C1842="",0,IF(E1842="Pacote",VLOOKUP(C1842,'Cadastro de insumo'!E:K,7,0)*G1842,IF(OR(E1842="kg",E1842="L"),F1842/1000*G1842,F1842*G1842)))</f>
        <v>0</v>
      </c>
    </row>
    <row r="1843" spans="1:13" outlineLevel="1" x14ac:dyDescent="0.25">
      <c r="B1843" s="122" t="str">
        <f>IF(C1843="","",F1836)</f>
        <v/>
      </c>
      <c r="C1843" s="123"/>
      <c r="D1843" s="122" t="str">
        <f>IF(C1843="","",IFERROR(INDEX('Cadastro de insumo'!A:K,MATCH('Ficha técnica - Prod processado'!C1843,'Cadastro de insumo'!E:E,0),2),""))</f>
        <v/>
      </c>
      <c r="E1843" s="122" t="str">
        <f>IFERROR(INDEX('Cadastro de insumo'!$A$203:$K$1048576,MATCH('Ficha técnica - Prod processado'!C1843,'Cadastro de insumo'!$E$203:$E$1048576,0),9),"")</f>
        <v/>
      </c>
      <c r="F1843" s="124" t="str">
        <f>IFERROR(VLOOKUP(C1843,'Cadastro de insumo'!E:K,7,0),"")</f>
        <v/>
      </c>
      <c r="G1843" s="113"/>
      <c r="H1843" s="113"/>
      <c r="I1843" s="122">
        <f t="shared" si="90"/>
        <v>0</v>
      </c>
      <c r="J1843" s="125">
        <f>IF(C1843="",0,IF(E1843="Pacote",VLOOKUP(C1843,'Cadastro de insumo'!E:K,7,0)*G1843,IF(OR(E1843="kg",E1843="L"),F1843/1000*G1843,F1843*G1843)))</f>
        <v>0</v>
      </c>
    </row>
    <row r="1844" spans="1:13" outlineLevel="1" x14ac:dyDescent="0.25">
      <c r="B1844" s="122" t="str">
        <f>IF(C1844="","",F1836)</f>
        <v/>
      </c>
      <c r="C1844" s="123"/>
      <c r="D1844" s="122" t="str">
        <f>IF(C1844="","",IFERROR(INDEX('Cadastro de insumo'!A:K,MATCH('Ficha técnica - Prod processado'!C1844,'Cadastro de insumo'!E:E,0),2),""))</f>
        <v/>
      </c>
      <c r="E1844" s="122" t="str">
        <f>IFERROR(INDEX('Cadastro de insumo'!$A$203:$K$1048576,MATCH('Ficha técnica - Prod processado'!C1844,'Cadastro de insumo'!$E$203:$E$1048576,0),9),"")</f>
        <v/>
      </c>
      <c r="F1844" s="124" t="str">
        <f>IFERROR(VLOOKUP(C1844,'Cadastro de insumo'!E:K,7,0),"")</f>
        <v/>
      </c>
      <c r="G1844" s="113"/>
      <c r="H1844" s="113"/>
      <c r="I1844" s="122">
        <f t="shared" si="90"/>
        <v>0</v>
      </c>
      <c r="J1844" s="125">
        <f>IF(C1844="",0,IF(E1844="Pacote",VLOOKUP(C1844,'Cadastro de insumo'!E:K,7,0)*G1844,IF(OR(E1844="kg",E1844="L"),F1844/1000*G1844,F1844*G1844)))</f>
        <v>0</v>
      </c>
    </row>
    <row r="1845" spans="1:13" outlineLevel="1" x14ac:dyDescent="0.25">
      <c r="B1845" s="122" t="str">
        <f>IF(C1845="","",F1836)</f>
        <v/>
      </c>
      <c r="C1845" s="123"/>
      <c r="D1845" s="122" t="str">
        <f>IF(C1845="","",IFERROR(INDEX('Cadastro de insumo'!A:K,MATCH('Ficha técnica - Prod processado'!C1845,'Cadastro de insumo'!E:E,0),2),""))</f>
        <v/>
      </c>
      <c r="E1845" s="122" t="str">
        <f>IFERROR(INDEX('Cadastro de insumo'!$A$203:$K$1048576,MATCH('Ficha técnica - Prod processado'!C1845,'Cadastro de insumo'!$E$203:$E$1048576,0),9),"")</f>
        <v/>
      </c>
      <c r="F1845" s="124" t="str">
        <f>IFERROR(VLOOKUP(C1845,'Cadastro de insumo'!E:K,7,0),"")</f>
        <v/>
      </c>
      <c r="G1845" s="113"/>
      <c r="H1845" s="113"/>
      <c r="I1845" s="122">
        <f t="shared" si="90"/>
        <v>0</v>
      </c>
      <c r="J1845" s="125">
        <f>IF(C1845="",0,IF(E1845="Pacote",VLOOKUP(C1845,'Cadastro de insumo'!E:K,7,0)*G1845,IF(OR(E1845="kg",E1845="L"),F1845/1000*G1845,F1845*G1845)))</f>
        <v>0</v>
      </c>
    </row>
    <row r="1846" spans="1:13" outlineLevel="1" x14ac:dyDescent="0.25">
      <c r="B1846" s="122" t="str">
        <f>IF(C1846="","",F1836)</f>
        <v/>
      </c>
      <c r="C1846" s="123"/>
      <c r="D1846" s="122" t="str">
        <f>IF(C1846="","",IFERROR(INDEX('Cadastro de insumo'!A:K,MATCH('Ficha técnica - Prod processado'!C1846,'Cadastro de insumo'!E:E,0),2),""))</f>
        <v/>
      </c>
      <c r="E1846" s="122" t="str">
        <f>IFERROR(INDEX('Cadastro de insumo'!$A$203:$K$1048576,MATCH('Ficha técnica - Prod processado'!C1846,'Cadastro de insumo'!$E$203:$E$1048576,0),9),"")</f>
        <v/>
      </c>
      <c r="F1846" s="124" t="str">
        <f>IFERROR(VLOOKUP(C1846,'Cadastro de insumo'!E:K,7,0),"")</f>
        <v/>
      </c>
      <c r="G1846" s="113"/>
      <c r="H1846" s="113"/>
      <c r="I1846" s="122">
        <f t="shared" si="90"/>
        <v>0</v>
      </c>
      <c r="J1846" s="125">
        <f>IF(C1846="",0,IF(E1846="Pacote",VLOOKUP(C1846,'Cadastro de insumo'!E:K,7,0)*G1846,IF(OR(E1846="kg",E1846="L"),F1846/1000*G1846,F1846*G1846)))</f>
        <v>0</v>
      </c>
    </row>
    <row r="1847" spans="1:13" outlineLevel="1" x14ac:dyDescent="0.25">
      <c r="B1847" s="122" t="str">
        <f>IF(C1847="","",F1836)</f>
        <v/>
      </c>
      <c r="C1847" s="123"/>
      <c r="D1847" s="122" t="str">
        <f>IF(C1847="","",IFERROR(INDEX('Cadastro de insumo'!A:K,MATCH('Ficha técnica - Prod processado'!C1847,'Cadastro de insumo'!E:E,0),2),""))</f>
        <v/>
      </c>
      <c r="E1847" s="122" t="str">
        <f>IFERROR(INDEX('Cadastro de insumo'!$A$203:$K$1048576,MATCH('Ficha técnica - Prod processado'!C1847,'Cadastro de insumo'!$E$203:$E$1048576,0),9),"")</f>
        <v/>
      </c>
      <c r="F1847" s="124" t="str">
        <f>IFERROR(VLOOKUP(C1847,'Cadastro de insumo'!E:K,7,0),"")</f>
        <v/>
      </c>
      <c r="G1847" s="113"/>
      <c r="H1847" s="113"/>
      <c r="I1847" s="122">
        <f t="shared" si="90"/>
        <v>0</v>
      </c>
      <c r="J1847" s="125">
        <f>IF(C1847="",0,IF(E1847="Pacote",VLOOKUP(C1847,'Cadastro de insumo'!E:K,7,0)*G1847,IF(OR(E1847="kg",E1847="L"),F1847/1000*G1847,F1847*G1847)))</f>
        <v>0</v>
      </c>
    </row>
    <row r="1848" spans="1:13" outlineLevel="1" x14ac:dyDescent="0.25">
      <c r="B1848" s="122" t="str">
        <f>IF(C1848="","",F1836)</f>
        <v/>
      </c>
      <c r="C1848" s="123"/>
      <c r="D1848" s="122" t="str">
        <f>IF(C1848="","",IFERROR(INDEX('Cadastro de insumo'!A:K,MATCH('Ficha técnica - Prod processado'!C1848,'Cadastro de insumo'!E:E,0),2),""))</f>
        <v/>
      </c>
      <c r="E1848" s="122" t="str">
        <f>IFERROR(INDEX('Cadastro de insumo'!$A$203:$K$1048576,MATCH('Ficha técnica - Prod processado'!C1848,'Cadastro de insumo'!$E$203:$E$1048576,0),9),"")</f>
        <v/>
      </c>
      <c r="F1848" s="124" t="str">
        <f>IFERROR(VLOOKUP(C1848,'Cadastro de insumo'!E:K,7,0),"")</f>
        <v/>
      </c>
      <c r="G1848" s="113"/>
      <c r="H1848" s="113"/>
      <c r="I1848" s="122">
        <f t="shared" si="90"/>
        <v>0</v>
      </c>
      <c r="J1848" s="125">
        <f>IF(C1848="",0,IF(E1848="Pacote",VLOOKUP(C1848,'Cadastro de insumo'!E:K,7,0)*G1848,IF(OR(E1848="kg",E1848="L"),F1848/1000*G1848,F1848*G1848)))</f>
        <v>0</v>
      </c>
    </row>
    <row r="1849" spans="1:13" outlineLevel="1" x14ac:dyDescent="0.25">
      <c r="B1849" s="122" t="str">
        <f>IF(C1849="","",F1836)</f>
        <v/>
      </c>
      <c r="C1849" s="123"/>
      <c r="D1849" s="122" t="str">
        <f>IF(C1849="","",IFERROR(INDEX('Cadastro de insumo'!A:K,MATCH('Ficha técnica - Prod processado'!C1849,'Cadastro de insumo'!E:E,0),2),""))</f>
        <v/>
      </c>
      <c r="E1849" s="122" t="str">
        <f>IFERROR(INDEX('Cadastro de insumo'!$A$203:$K$1048576,MATCH('Ficha técnica - Prod processado'!C1849,'Cadastro de insumo'!$E$203:$E$1048576,0),9),"")</f>
        <v/>
      </c>
      <c r="F1849" s="124" t="str">
        <f>IFERROR(VLOOKUP(C1849,'Cadastro de insumo'!E:K,7,0),"")</f>
        <v/>
      </c>
      <c r="G1849" s="113"/>
      <c r="H1849" s="113"/>
      <c r="I1849" s="122">
        <f t="shared" si="90"/>
        <v>0</v>
      </c>
      <c r="J1849" s="125">
        <f>IF(C1849="",0,IF(E1849="Pacote",VLOOKUP(C1849,'Cadastro de insumo'!E:K,7,0)*G1849,IF(OR(E1849="kg",E1849="L"),F1849/1000*G1849,F1849*G1849)))</f>
        <v>0</v>
      </c>
    </row>
    <row r="1850" spans="1:13" outlineLevel="1" x14ac:dyDescent="0.25">
      <c r="B1850" s="122" t="str">
        <f>IF(C1850="","",F1836)</f>
        <v/>
      </c>
      <c r="C1850" s="123"/>
      <c r="D1850" s="122" t="str">
        <f>IF(C1850="","",IFERROR(INDEX('Cadastro de insumo'!A:K,MATCH('Ficha técnica - Prod processado'!C1850,'Cadastro de insumo'!E:E,0),2),""))</f>
        <v/>
      </c>
      <c r="E1850" s="122" t="str">
        <f>IFERROR(INDEX('Cadastro de insumo'!$A$203:$K$1048576,MATCH('Ficha técnica - Prod processado'!C1850,'Cadastro de insumo'!$E$203:$E$1048576,0),9),"")</f>
        <v/>
      </c>
      <c r="F1850" s="124" t="str">
        <f>IFERROR(VLOOKUP(C1850,'Cadastro de insumo'!E:K,7,0),"")</f>
        <v/>
      </c>
      <c r="G1850" s="113"/>
      <c r="H1850" s="113"/>
      <c r="I1850" s="122">
        <f t="shared" si="90"/>
        <v>0</v>
      </c>
      <c r="J1850" s="125">
        <f>IF(C1850="",0,IF(E1850="Pacote",VLOOKUP(C1850,'Cadastro de insumo'!E:K,7,0)*G1850,IF(OR(E1850="kg",E1850="L"),F1850/1000*G1850,F1850*G1850)))</f>
        <v>0</v>
      </c>
    </row>
    <row r="1851" spans="1:13" outlineLevel="1" x14ac:dyDescent="0.25">
      <c r="B1851" s="122" t="str">
        <f>IF(C1851="","",F1836)</f>
        <v/>
      </c>
      <c r="C1851" s="123"/>
      <c r="D1851" s="122" t="str">
        <f>IF(C1851="","",IFERROR(INDEX('Cadastro de insumo'!A:K,MATCH('Ficha técnica - Prod processado'!C1851,'Cadastro de insumo'!E:E,0),2),""))</f>
        <v/>
      </c>
      <c r="E1851" s="122" t="str">
        <f>IFERROR(INDEX('Cadastro de insumo'!$A$203:$K$1048576,MATCH('Ficha técnica - Prod processado'!C1851,'Cadastro de insumo'!$E$203:$E$1048576,0),9),"")</f>
        <v/>
      </c>
      <c r="F1851" s="124" t="str">
        <f>IFERROR(VLOOKUP(C1851,'Cadastro de insumo'!E:K,7,0),"")</f>
        <v/>
      </c>
      <c r="G1851" s="113"/>
      <c r="H1851" s="113"/>
      <c r="I1851" s="122">
        <f t="shared" si="90"/>
        <v>0</v>
      </c>
      <c r="J1851" s="125">
        <f>IF(C1851="",0,IF(E1851="Pacote",VLOOKUP(C1851,'Cadastro de insumo'!E:K,7,0)*G1851,IF(OR(E1851="kg",E1851="L"),F1851/1000*G1851,F1851*G1851)))</f>
        <v>0</v>
      </c>
    </row>
    <row r="1852" spans="1:13" outlineLevel="1" x14ac:dyDescent="0.25">
      <c r="B1852" s="122" t="str">
        <f>IF(C1852="","",F1836)</f>
        <v/>
      </c>
      <c r="C1852" s="123"/>
      <c r="D1852" s="122" t="str">
        <f>IF(C1852="","",IFERROR(INDEX('Cadastro de insumo'!A:K,MATCH('Ficha técnica - Prod processado'!C1852,'Cadastro de insumo'!E:E,0),2),""))</f>
        <v/>
      </c>
      <c r="E1852" s="122" t="str">
        <f>IFERROR(INDEX('Cadastro de insumo'!$A$203:$K$1048576,MATCH('Ficha técnica - Prod processado'!C1852,'Cadastro de insumo'!$E$203:$E$1048576,0),9),"")</f>
        <v/>
      </c>
      <c r="F1852" s="124" t="str">
        <f>IFERROR(VLOOKUP(C1852,'Cadastro de insumo'!E:K,7,0),"")</f>
        <v/>
      </c>
      <c r="G1852" s="113"/>
      <c r="H1852" s="113"/>
      <c r="I1852" s="122">
        <f t="shared" si="90"/>
        <v>0</v>
      </c>
      <c r="J1852" s="125">
        <f>IF(C1852="",0,IF(E1852="Pacote",VLOOKUP(C1852,'Cadastro de insumo'!E:K,7,0)*G1852,IF(OR(E1852="kg",E1852="L"),F1852/1000*G1852,F1852*G1852)))</f>
        <v>0</v>
      </c>
    </row>
    <row r="1853" spans="1:13" outlineLevel="1" x14ac:dyDescent="0.25">
      <c r="B1853" s="122" t="str">
        <f>IF(C1853="","",F1836)</f>
        <v/>
      </c>
      <c r="C1853" s="123"/>
      <c r="D1853" s="122" t="str">
        <f>IF(C1853="","",IFERROR(INDEX('Cadastro de insumo'!A:K,MATCH('Ficha técnica - Prod processado'!C1853,'Cadastro de insumo'!E:E,0),2),""))</f>
        <v/>
      </c>
      <c r="E1853" s="122" t="str">
        <f>IFERROR(INDEX('Cadastro de insumo'!$A$203:$K$1048576,MATCH('Ficha técnica - Prod processado'!C1853,'Cadastro de insumo'!$E$203:$E$1048576,0),9),"")</f>
        <v/>
      </c>
      <c r="F1853" s="124" t="str">
        <f>IFERROR(VLOOKUP(C1853,'Cadastro de insumo'!E:K,7,0),"")</f>
        <v/>
      </c>
      <c r="G1853" s="113"/>
      <c r="H1853" s="113"/>
      <c r="I1853" s="122">
        <f>IF(OR(G1853="",H1853=""),0,G1853/H1853)</f>
        <v>0</v>
      </c>
      <c r="J1853" s="125">
        <f>IF(C1853="",0,IF(E1853="Pacote",VLOOKUP(C1853,'Cadastro de insumo'!E:K,7,0)*G1853,IF(OR(E1853="kg",E1853="L"),F1853/1000*G1853,F1853*G1853)))</f>
        <v>0</v>
      </c>
    </row>
    <row r="1854" spans="1:13" x14ac:dyDescent="0.25">
      <c r="A1854" s="33" t="str">
        <f>"Detalhes: "&amp;F1836</f>
        <v xml:space="preserve">Detalhes: </v>
      </c>
      <c r="C1854" s="126"/>
    </row>
    <row r="1856" spans="1:13" ht="31.5" x14ac:dyDescent="0.25">
      <c r="E1856" s="30" t="s">
        <v>21</v>
      </c>
      <c r="F1856" s="76" t="s">
        <v>0</v>
      </c>
      <c r="G1856" s="76" t="s">
        <v>19</v>
      </c>
      <c r="H1856" s="77" t="s">
        <v>20</v>
      </c>
      <c r="I1856" s="31" t="s">
        <v>22</v>
      </c>
      <c r="J1856" s="31" t="s">
        <v>61</v>
      </c>
      <c r="M1856" s="126"/>
    </row>
    <row r="1857" spans="2:18" x14ac:dyDescent="0.25">
      <c r="E1857" s="112">
        <f>E1836+1</f>
        <v>89</v>
      </c>
      <c r="F1857" s="113"/>
      <c r="G1857" s="113"/>
      <c r="H1857" s="114"/>
      <c r="I1857" s="115">
        <f>SUM(J1860:J1874)</f>
        <v>0</v>
      </c>
      <c r="J1857" s="116" t="str">
        <f>IF(H1857="","",I1857/H1857)</f>
        <v/>
      </c>
      <c r="M1857" s="126"/>
      <c r="R1857" s="141"/>
    </row>
    <row r="1858" spans="2:18" x14ac:dyDescent="0.25">
      <c r="B1858" s="117"/>
      <c r="C1858" s="118"/>
      <c r="D1858" s="110"/>
      <c r="F1858" s="118"/>
      <c r="G1858" s="118"/>
      <c r="H1858" s="119"/>
      <c r="I1858" s="120"/>
      <c r="J1858" s="121"/>
      <c r="M1858" s="126"/>
      <c r="R1858" s="141"/>
    </row>
    <row r="1859" spans="2:18" ht="47.25" outlineLevel="1" x14ac:dyDescent="0.25">
      <c r="B1859" s="31" t="s">
        <v>0</v>
      </c>
      <c r="C1859" s="76" t="s">
        <v>13</v>
      </c>
      <c r="D1859" s="31" t="s">
        <v>60</v>
      </c>
      <c r="E1859" s="31" t="s">
        <v>14</v>
      </c>
      <c r="F1859" s="77" t="s">
        <v>17</v>
      </c>
      <c r="G1859" s="77" t="s">
        <v>56</v>
      </c>
      <c r="H1859" s="77" t="s">
        <v>38</v>
      </c>
      <c r="I1859" s="31" t="s">
        <v>16</v>
      </c>
      <c r="J1859" s="30" t="s">
        <v>15</v>
      </c>
      <c r="M1859" s="142"/>
    </row>
    <row r="1860" spans="2:18" outlineLevel="1" x14ac:dyDescent="0.25">
      <c r="B1860" s="122" t="str">
        <f>IF(C1860="","",F1857)</f>
        <v/>
      </c>
      <c r="C1860" s="123"/>
      <c r="D1860" s="122" t="str">
        <f>IF(C1860="","",IFERROR(INDEX('Cadastro de insumo'!A:K,MATCH('Ficha técnica - Prod processado'!C1860,'Cadastro de insumo'!E:E,0),2),""))</f>
        <v/>
      </c>
      <c r="E1860" s="122" t="str">
        <f>IFERROR(INDEX('Cadastro de insumo'!$A$203:$K$1048576,MATCH('Ficha técnica - Prod processado'!C1860,'Cadastro de insumo'!$E$203:$E$1048576,0),9),"")</f>
        <v/>
      </c>
      <c r="F1860" s="124" t="str">
        <f>IFERROR(VLOOKUP(C1860,'Cadastro de insumo'!E:K,7,0),"")</f>
        <v/>
      </c>
      <c r="G1860" s="113"/>
      <c r="H1860" s="113"/>
      <c r="I1860" s="122">
        <f t="shared" ref="I1860:I1873" si="91">IF(OR(G1860="",H1860=""),0,G1860/H1860)</f>
        <v>0</v>
      </c>
      <c r="J1860" s="125">
        <f>IF(C1860="",0,IF(E1860="Pacote",VLOOKUP(C1860,'Cadastro de insumo'!E:K,7,0)*G1860,IF(OR(E1860="kg",E1860="L"),F1860/1000*G1860,F1860*G1860)))</f>
        <v>0</v>
      </c>
    </row>
    <row r="1861" spans="2:18" outlineLevel="1" x14ac:dyDescent="0.25">
      <c r="B1861" s="122" t="str">
        <f>IF(C1861="","",F1857)</f>
        <v/>
      </c>
      <c r="C1861" s="123"/>
      <c r="D1861" s="122" t="str">
        <f>IF(C1861="","",IFERROR(INDEX('Cadastro de insumo'!A:K,MATCH('Ficha técnica - Prod processado'!C1861,'Cadastro de insumo'!E:E,0),2),""))</f>
        <v/>
      </c>
      <c r="E1861" s="122" t="str">
        <f>IFERROR(INDEX('Cadastro de insumo'!$A$203:$K$1048576,MATCH('Ficha técnica - Prod processado'!C1861,'Cadastro de insumo'!$E$203:$E$1048576,0),9),"")</f>
        <v/>
      </c>
      <c r="F1861" s="124" t="str">
        <f>IFERROR(VLOOKUP(C1861,'Cadastro de insumo'!E:K,7,0),"")</f>
        <v/>
      </c>
      <c r="G1861" s="113"/>
      <c r="H1861" s="113"/>
      <c r="I1861" s="122">
        <f t="shared" si="91"/>
        <v>0</v>
      </c>
      <c r="J1861" s="125">
        <f>IF(C1861="",0,IF(E1861="Pacote",VLOOKUP(C1861,'Cadastro de insumo'!E:K,7,0)*G1861,IF(OR(E1861="kg",E1861="L"),F1861/1000*G1861,F1861*G1861)))</f>
        <v>0</v>
      </c>
    </row>
    <row r="1862" spans="2:18" outlineLevel="1" x14ac:dyDescent="0.25">
      <c r="B1862" s="122" t="str">
        <f>IF(C1862="","",F1857)</f>
        <v/>
      </c>
      <c r="C1862" s="123"/>
      <c r="D1862" s="122" t="str">
        <f>IF(C1862="","",IFERROR(INDEX('Cadastro de insumo'!A:K,MATCH('Ficha técnica - Prod processado'!C1862,'Cadastro de insumo'!E:E,0),2),""))</f>
        <v/>
      </c>
      <c r="E1862" s="122" t="str">
        <f>IFERROR(INDEX('Cadastro de insumo'!$A$203:$K$1048576,MATCH('Ficha técnica - Prod processado'!C1862,'Cadastro de insumo'!$E$203:$E$1048576,0),9),"")</f>
        <v/>
      </c>
      <c r="F1862" s="124" t="str">
        <f>IFERROR(VLOOKUP(C1862,'Cadastro de insumo'!E:K,7,0),"")</f>
        <v/>
      </c>
      <c r="G1862" s="113"/>
      <c r="H1862" s="113"/>
      <c r="I1862" s="122">
        <f t="shared" si="91"/>
        <v>0</v>
      </c>
      <c r="J1862" s="125">
        <f>IF(C1862="",0,IF(E1862="Pacote",VLOOKUP(C1862,'Cadastro de insumo'!E:K,7,0)*G1862,IF(OR(E1862="kg",E1862="L"),F1862/1000*G1862,F1862*G1862)))</f>
        <v>0</v>
      </c>
    </row>
    <row r="1863" spans="2:18" outlineLevel="1" x14ac:dyDescent="0.25">
      <c r="B1863" s="122" t="str">
        <f>IF(C1863="","",F1857)</f>
        <v/>
      </c>
      <c r="C1863" s="123"/>
      <c r="D1863" s="122" t="str">
        <f>IF(C1863="","",IFERROR(INDEX('Cadastro de insumo'!A:K,MATCH('Ficha técnica - Prod processado'!C1863,'Cadastro de insumo'!E:E,0),2),""))</f>
        <v/>
      </c>
      <c r="E1863" s="122" t="str">
        <f>IFERROR(INDEX('Cadastro de insumo'!$A$203:$K$1048576,MATCH('Ficha técnica - Prod processado'!C1863,'Cadastro de insumo'!$E$203:$E$1048576,0),9),"")</f>
        <v/>
      </c>
      <c r="F1863" s="124" t="str">
        <f>IFERROR(VLOOKUP(C1863,'Cadastro de insumo'!E:K,7,0),"")</f>
        <v/>
      </c>
      <c r="G1863" s="113"/>
      <c r="H1863" s="113"/>
      <c r="I1863" s="122">
        <f t="shared" si="91"/>
        <v>0</v>
      </c>
      <c r="J1863" s="125">
        <f>IF(C1863="",0,IF(E1863="Pacote",VLOOKUP(C1863,'Cadastro de insumo'!E:K,7,0)*G1863,IF(OR(E1863="kg",E1863="L"),F1863/1000*G1863,F1863*G1863)))</f>
        <v>0</v>
      </c>
    </row>
    <row r="1864" spans="2:18" outlineLevel="1" x14ac:dyDescent="0.25">
      <c r="B1864" s="122" t="str">
        <f>IF(C1864="","",F1857)</f>
        <v/>
      </c>
      <c r="C1864" s="123"/>
      <c r="D1864" s="122" t="str">
        <f>IF(C1864="","",IFERROR(INDEX('Cadastro de insumo'!A:K,MATCH('Ficha técnica - Prod processado'!C1864,'Cadastro de insumo'!E:E,0),2),""))</f>
        <v/>
      </c>
      <c r="E1864" s="122" t="str">
        <f>IFERROR(INDEX('Cadastro de insumo'!$A$203:$K$1048576,MATCH('Ficha técnica - Prod processado'!C1864,'Cadastro de insumo'!$E$203:$E$1048576,0),9),"")</f>
        <v/>
      </c>
      <c r="F1864" s="124" t="str">
        <f>IFERROR(VLOOKUP(C1864,'Cadastro de insumo'!E:K,7,0),"")</f>
        <v/>
      </c>
      <c r="G1864" s="113"/>
      <c r="H1864" s="113"/>
      <c r="I1864" s="122">
        <f t="shared" si="91"/>
        <v>0</v>
      </c>
      <c r="J1864" s="125">
        <f>IF(C1864="",0,IF(E1864="Pacote",VLOOKUP(C1864,'Cadastro de insumo'!E:K,7,0)*G1864,IF(OR(E1864="kg",E1864="L"),F1864/1000*G1864,F1864*G1864)))</f>
        <v>0</v>
      </c>
    </row>
    <row r="1865" spans="2:18" outlineLevel="1" x14ac:dyDescent="0.25">
      <c r="B1865" s="122" t="str">
        <f>IF(C1865="","",F1857)</f>
        <v/>
      </c>
      <c r="C1865" s="123"/>
      <c r="D1865" s="122" t="str">
        <f>IF(C1865="","",IFERROR(INDEX('Cadastro de insumo'!A:K,MATCH('Ficha técnica - Prod processado'!C1865,'Cadastro de insumo'!E:E,0),2),""))</f>
        <v/>
      </c>
      <c r="E1865" s="122" t="str">
        <f>IFERROR(INDEX('Cadastro de insumo'!$A$203:$K$1048576,MATCH('Ficha técnica - Prod processado'!C1865,'Cadastro de insumo'!$E$203:$E$1048576,0),9),"")</f>
        <v/>
      </c>
      <c r="F1865" s="124" t="str">
        <f>IFERROR(VLOOKUP(C1865,'Cadastro de insumo'!E:K,7,0),"")</f>
        <v/>
      </c>
      <c r="G1865" s="113"/>
      <c r="H1865" s="113"/>
      <c r="I1865" s="122">
        <f t="shared" si="91"/>
        <v>0</v>
      </c>
      <c r="J1865" s="125">
        <f>IF(C1865="",0,IF(E1865="Pacote",VLOOKUP(C1865,'Cadastro de insumo'!E:K,7,0)*G1865,IF(OR(E1865="kg",E1865="L"),F1865/1000*G1865,F1865*G1865)))</f>
        <v>0</v>
      </c>
    </row>
    <row r="1866" spans="2:18" outlineLevel="1" x14ac:dyDescent="0.25">
      <c r="B1866" s="122" t="str">
        <f>IF(C1866="","",F1857)</f>
        <v/>
      </c>
      <c r="C1866" s="123"/>
      <c r="D1866" s="122" t="str">
        <f>IF(C1866="","",IFERROR(INDEX('Cadastro de insumo'!A:K,MATCH('Ficha técnica - Prod processado'!C1866,'Cadastro de insumo'!E:E,0),2),""))</f>
        <v/>
      </c>
      <c r="E1866" s="122" t="str">
        <f>IFERROR(INDEX('Cadastro de insumo'!$A$203:$K$1048576,MATCH('Ficha técnica - Prod processado'!C1866,'Cadastro de insumo'!$E$203:$E$1048576,0),9),"")</f>
        <v/>
      </c>
      <c r="F1866" s="124" t="str">
        <f>IFERROR(VLOOKUP(C1866,'Cadastro de insumo'!E:K,7,0),"")</f>
        <v/>
      </c>
      <c r="G1866" s="113"/>
      <c r="H1866" s="113"/>
      <c r="I1866" s="122">
        <f t="shared" si="91"/>
        <v>0</v>
      </c>
      <c r="J1866" s="125">
        <f>IF(C1866="",0,IF(E1866="Pacote",VLOOKUP(C1866,'Cadastro de insumo'!E:K,7,0)*G1866,IF(OR(E1866="kg",E1866="L"),F1866/1000*G1866,F1866*G1866)))</f>
        <v>0</v>
      </c>
    </row>
    <row r="1867" spans="2:18" outlineLevel="1" x14ac:dyDescent="0.25">
      <c r="B1867" s="122" t="str">
        <f>IF(C1867="","",F1857)</f>
        <v/>
      </c>
      <c r="C1867" s="123"/>
      <c r="D1867" s="122" t="str">
        <f>IF(C1867="","",IFERROR(INDEX('Cadastro de insumo'!A:K,MATCH('Ficha técnica - Prod processado'!C1867,'Cadastro de insumo'!E:E,0),2),""))</f>
        <v/>
      </c>
      <c r="E1867" s="122" t="str">
        <f>IFERROR(INDEX('Cadastro de insumo'!$A$203:$K$1048576,MATCH('Ficha técnica - Prod processado'!C1867,'Cadastro de insumo'!$E$203:$E$1048576,0),9),"")</f>
        <v/>
      </c>
      <c r="F1867" s="124" t="str">
        <f>IFERROR(VLOOKUP(C1867,'Cadastro de insumo'!E:K,7,0),"")</f>
        <v/>
      </c>
      <c r="G1867" s="113"/>
      <c r="H1867" s="113"/>
      <c r="I1867" s="122">
        <f t="shared" si="91"/>
        <v>0</v>
      </c>
      <c r="J1867" s="125">
        <f>IF(C1867="",0,IF(E1867="Pacote",VLOOKUP(C1867,'Cadastro de insumo'!E:K,7,0)*G1867,IF(OR(E1867="kg",E1867="L"),F1867/1000*G1867,F1867*G1867)))</f>
        <v>0</v>
      </c>
    </row>
    <row r="1868" spans="2:18" outlineLevel="1" x14ac:dyDescent="0.25">
      <c r="B1868" s="122" t="str">
        <f>IF(C1868="","",F1857)</f>
        <v/>
      </c>
      <c r="C1868" s="123"/>
      <c r="D1868" s="122" t="str">
        <f>IF(C1868="","",IFERROR(INDEX('Cadastro de insumo'!A:K,MATCH('Ficha técnica - Prod processado'!C1868,'Cadastro de insumo'!E:E,0),2),""))</f>
        <v/>
      </c>
      <c r="E1868" s="122" t="str">
        <f>IFERROR(INDEX('Cadastro de insumo'!$A$203:$K$1048576,MATCH('Ficha técnica - Prod processado'!C1868,'Cadastro de insumo'!$E$203:$E$1048576,0),9),"")</f>
        <v/>
      </c>
      <c r="F1868" s="124" t="str">
        <f>IFERROR(VLOOKUP(C1868,'Cadastro de insumo'!E:K,7,0),"")</f>
        <v/>
      </c>
      <c r="G1868" s="113"/>
      <c r="H1868" s="113"/>
      <c r="I1868" s="122">
        <f t="shared" si="91"/>
        <v>0</v>
      </c>
      <c r="J1868" s="125">
        <f>IF(C1868="",0,IF(E1868="Pacote",VLOOKUP(C1868,'Cadastro de insumo'!E:K,7,0)*G1868,IF(OR(E1868="kg",E1868="L"),F1868/1000*G1868,F1868*G1868)))</f>
        <v>0</v>
      </c>
    </row>
    <row r="1869" spans="2:18" outlineLevel="1" x14ac:dyDescent="0.25">
      <c r="B1869" s="122" t="str">
        <f>IF(C1869="","",F1857)</f>
        <v/>
      </c>
      <c r="C1869" s="123"/>
      <c r="D1869" s="122" t="str">
        <f>IF(C1869="","",IFERROR(INDEX('Cadastro de insumo'!A:K,MATCH('Ficha técnica - Prod processado'!C1869,'Cadastro de insumo'!E:E,0),2),""))</f>
        <v/>
      </c>
      <c r="E1869" s="122" t="str">
        <f>IFERROR(INDEX('Cadastro de insumo'!$A$203:$K$1048576,MATCH('Ficha técnica - Prod processado'!C1869,'Cadastro de insumo'!$E$203:$E$1048576,0),9),"")</f>
        <v/>
      </c>
      <c r="F1869" s="124" t="str">
        <f>IFERROR(VLOOKUP(C1869,'Cadastro de insumo'!E:K,7,0),"")</f>
        <v/>
      </c>
      <c r="G1869" s="113"/>
      <c r="H1869" s="113"/>
      <c r="I1869" s="122">
        <f t="shared" si="91"/>
        <v>0</v>
      </c>
      <c r="J1869" s="125">
        <f>IF(C1869="",0,IF(E1869="Pacote",VLOOKUP(C1869,'Cadastro de insumo'!E:K,7,0)*G1869,IF(OR(E1869="kg",E1869="L"),F1869/1000*G1869,F1869*G1869)))</f>
        <v>0</v>
      </c>
    </row>
    <row r="1870" spans="2:18" outlineLevel="1" x14ac:dyDescent="0.25">
      <c r="B1870" s="122" t="str">
        <f>IF(C1870="","",F1857)</f>
        <v/>
      </c>
      <c r="C1870" s="123"/>
      <c r="D1870" s="122" t="str">
        <f>IF(C1870="","",IFERROR(INDEX('Cadastro de insumo'!A:K,MATCH('Ficha técnica - Prod processado'!C1870,'Cadastro de insumo'!E:E,0),2),""))</f>
        <v/>
      </c>
      <c r="E1870" s="122" t="str">
        <f>IFERROR(INDEX('Cadastro de insumo'!$A$203:$K$1048576,MATCH('Ficha técnica - Prod processado'!C1870,'Cadastro de insumo'!$E$203:$E$1048576,0),9),"")</f>
        <v/>
      </c>
      <c r="F1870" s="124" t="str">
        <f>IFERROR(VLOOKUP(C1870,'Cadastro de insumo'!E:K,7,0),"")</f>
        <v/>
      </c>
      <c r="G1870" s="113"/>
      <c r="H1870" s="113"/>
      <c r="I1870" s="122">
        <f t="shared" si="91"/>
        <v>0</v>
      </c>
      <c r="J1870" s="125">
        <f>IF(C1870="",0,IF(E1870="Pacote",VLOOKUP(C1870,'Cadastro de insumo'!E:K,7,0)*G1870,IF(OR(E1870="kg",E1870="L"),F1870/1000*G1870,F1870*G1870)))</f>
        <v>0</v>
      </c>
    </row>
    <row r="1871" spans="2:18" outlineLevel="1" x14ac:dyDescent="0.25">
      <c r="B1871" s="122" t="str">
        <f>IF(C1871="","",F1857)</f>
        <v/>
      </c>
      <c r="C1871" s="123"/>
      <c r="D1871" s="122" t="str">
        <f>IF(C1871="","",IFERROR(INDEX('Cadastro de insumo'!A:K,MATCH('Ficha técnica - Prod processado'!C1871,'Cadastro de insumo'!E:E,0),2),""))</f>
        <v/>
      </c>
      <c r="E1871" s="122" t="str">
        <f>IFERROR(INDEX('Cadastro de insumo'!$A$203:$K$1048576,MATCH('Ficha técnica - Prod processado'!C1871,'Cadastro de insumo'!$E$203:$E$1048576,0),9),"")</f>
        <v/>
      </c>
      <c r="F1871" s="124" t="str">
        <f>IFERROR(VLOOKUP(C1871,'Cadastro de insumo'!E:K,7,0),"")</f>
        <v/>
      </c>
      <c r="G1871" s="113"/>
      <c r="H1871" s="113"/>
      <c r="I1871" s="122">
        <f t="shared" si="91"/>
        <v>0</v>
      </c>
      <c r="J1871" s="125">
        <f>IF(C1871="",0,IF(E1871="Pacote",VLOOKUP(C1871,'Cadastro de insumo'!E:K,7,0)*G1871,IF(OR(E1871="kg",E1871="L"),F1871/1000*G1871,F1871*G1871)))</f>
        <v>0</v>
      </c>
    </row>
    <row r="1872" spans="2:18" outlineLevel="1" x14ac:dyDescent="0.25">
      <c r="B1872" s="122" t="str">
        <f>IF(C1872="","",F1857)</f>
        <v/>
      </c>
      <c r="C1872" s="123"/>
      <c r="D1872" s="122" t="str">
        <f>IF(C1872="","",IFERROR(INDEX('Cadastro de insumo'!A:K,MATCH('Ficha técnica - Prod processado'!C1872,'Cadastro de insumo'!E:E,0),2),""))</f>
        <v/>
      </c>
      <c r="E1872" s="122" t="str">
        <f>IFERROR(INDEX('Cadastro de insumo'!$A$203:$K$1048576,MATCH('Ficha técnica - Prod processado'!C1872,'Cadastro de insumo'!$E$203:$E$1048576,0),9),"")</f>
        <v/>
      </c>
      <c r="F1872" s="124" t="str">
        <f>IFERROR(VLOOKUP(C1872,'Cadastro de insumo'!E:K,7,0),"")</f>
        <v/>
      </c>
      <c r="G1872" s="113"/>
      <c r="H1872" s="113"/>
      <c r="I1872" s="122">
        <f t="shared" si="91"/>
        <v>0</v>
      </c>
      <c r="J1872" s="125">
        <f>IF(C1872="",0,IF(E1872="Pacote",VLOOKUP(C1872,'Cadastro de insumo'!E:K,7,0)*G1872,IF(OR(E1872="kg",E1872="L"),F1872/1000*G1872,F1872*G1872)))</f>
        <v>0</v>
      </c>
    </row>
    <row r="1873" spans="1:18" outlineLevel="1" x14ac:dyDescent="0.25">
      <c r="B1873" s="122" t="str">
        <f>IF(C1873="","",F1857)</f>
        <v/>
      </c>
      <c r="C1873" s="123"/>
      <c r="D1873" s="122" t="str">
        <f>IF(C1873="","",IFERROR(INDEX('Cadastro de insumo'!A:K,MATCH('Ficha técnica - Prod processado'!C1873,'Cadastro de insumo'!E:E,0),2),""))</f>
        <v/>
      </c>
      <c r="E1873" s="122" t="str">
        <f>IFERROR(INDEX('Cadastro de insumo'!$A$203:$K$1048576,MATCH('Ficha técnica - Prod processado'!C1873,'Cadastro de insumo'!$E$203:$E$1048576,0),9),"")</f>
        <v/>
      </c>
      <c r="F1873" s="124" t="str">
        <f>IFERROR(VLOOKUP(C1873,'Cadastro de insumo'!E:K,7,0),"")</f>
        <v/>
      </c>
      <c r="G1873" s="113"/>
      <c r="H1873" s="113"/>
      <c r="I1873" s="122">
        <f t="shared" si="91"/>
        <v>0</v>
      </c>
      <c r="J1873" s="125">
        <f>IF(C1873="",0,IF(E1873="Pacote",VLOOKUP(C1873,'Cadastro de insumo'!E:K,7,0)*G1873,IF(OR(E1873="kg",E1873="L"),F1873/1000*G1873,F1873*G1873)))</f>
        <v>0</v>
      </c>
    </row>
    <row r="1874" spans="1:18" outlineLevel="1" x14ac:dyDescent="0.25">
      <c r="B1874" s="122" t="str">
        <f>IF(C1874="","",F1857)</f>
        <v/>
      </c>
      <c r="C1874" s="123"/>
      <c r="D1874" s="122" t="str">
        <f>IF(C1874="","",IFERROR(INDEX('Cadastro de insumo'!A:K,MATCH('Ficha técnica - Prod processado'!C1874,'Cadastro de insumo'!E:E,0),2),""))</f>
        <v/>
      </c>
      <c r="E1874" s="122" t="str">
        <f>IFERROR(INDEX('Cadastro de insumo'!$A$203:$K$1048576,MATCH('Ficha técnica - Prod processado'!C1874,'Cadastro de insumo'!$E$203:$E$1048576,0),9),"")</f>
        <v/>
      </c>
      <c r="F1874" s="124" t="str">
        <f>IFERROR(VLOOKUP(C1874,'Cadastro de insumo'!E:K,7,0),"")</f>
        <v/>
      </c>
      <c r="G1874" s="113"/>
      <c r="H1874" s="113"/>
      <c r="I1874" s="122">
        <f>IF(OR(G1874="",H1874=""),0,G1874/H1874)</f>
        <v>0</v>
      </c>
      <c r="J1874" s="125">
        <f>IF(C1874="",0,IF(E1874="Pacote",VLOOKUP(C1874,'Cadastro de insumo'!E:K,7,0)*G1874,IF(OR(E1874="kg",E1874="L"),F1874/1000*G1874,F1874*G1874)))</f>
        <v>0</v>
      </c>
    </row>
    <row r="1875" spans="1:18" x14ac:dyDescent="0.25">
      <c r="A1875" s="33" t="str">
        <f>"Detalhes: "&amp;F1857</f>
        <v xml:space="preserve">Detalhes: </v>
      </c>
      <c r="C1875" s="126"/>
    </row>
    <row r="1877" spans="1:18" ht="31.5" x14ac:dyDescent="0.25">
      <c r="E1877" s="30" t="s">
        <v>21</v>
      </c>
      <c r="F1877" s="76" t="s">
        <v>0</v>
      </c>
      <c r="G1877" s="76" t="s">
        <v>19</v>
      </c>
      <c r="H1877" s="77" t="s">
        <v>20</v>
      </c>
      <c r="I1877" s="31" t="s">
        <v>22</v>
      </c>
      <c r="J1877" s="31" t="s">
        <v>61</v>
      </c>
      <c r="M1877" s="126"/>
    </row>
    <row r="1878" spans="1:18" x14ac:dyDescent="0.25">
      <c r="E1878" s="112">
        <f>E1857+1</f>
        <v>90</v>
      </c>
      <c r="F1878" s="113"/>
      <c r="G1878" s="113"/>
      <c r="H1878" s="114"/>
      <c r="I1878" s="115">
        <f>SUM(J1881:J1895)</f>
        <v>0</v>
      </c>
      <c r="J1878" s="116" t="str">
        <f>IF(H1878="","",I1878/H1878)</f>
        <v/>
      </c>
      <c r="M1878" s="126"/>
      <c r="R1878" s="141"/>
    </row>
    <row r="1879" spans="1:18" x14ac:dyDescent="0.25">
      <c r="B1879" s="117"/>
      <c r="C1879" s="118"/>
      <c r="D1879" s="110"/>
      <c r="F1879" s="118"/>
      <c r="G1879" s="118"/>
      <c r="H1879" s="119"/>
      <c r="I1879" s="120"/>
      <c r="J1879" s="121"/>
      <c r="M1879" s="126"/>
      <c r="R1879" s="141"/>
    </row>
    <row r="1880" spans="1:18" ht="47.25" outlineLevel="1" x14ac:dyDescent="0.25">
      <c r="B1880" s="31" t="s">
        <v>0</v>
      </c>
      <c r="C1880" s="76" t="s">
        <v>13</v>
      </c>
      <c r="D1880" s="31" t="s">
        <v>60</v>
      </c>
      <c r="E1880" s="31" t="s">
        <v>14</v>
      </c>
      <c r="F1880" s="77" t="s">
        <v>17</v>
      </c>
      <c r="G1880" s="77" t="s">
        <v>56</v>
      </c>
      <c r="H1880" s="77" t="s">
        <v>38</v>
      </c>
      <c r="I1880" s="31" t="s">
        <v>16</v>
      </c>
      <c r="J1880" s="30" t="s">
        <v>15</v>
      </c>
      <c r="M1880" s="142"/>
    </row>
    <row r="1881" spans="1:18" outlineLevel="1" x14ac:dyDescent="0.25">
      <c r="B1881" s="122" t="str">
        <f>IF(C1881="","",F1878)</f>
        <v/>
      </c>
      <c r="C1881" s="123"/>
      <c r="D1881" s="122" t="str">
        <f>IF(C1881="","",IFERROR(INDEX('Cadastro de insumo'!A:K,MATCH('Ficha técnica - Prod processado'!C1881,'Cadastro de insumo'!E:E,0),2),""))</f>
        <v/>
      </c>
      <c r="E1881" s="122" t="str">
        <f>IFERROR(INDEX('Cadastro de insumo'!$A$203:$K$1048576,MATCH('Ficha técnica - Prod processado'!C1881,'Cadastro de insumo'!$E$203:$E$1048576,0),9),"")</f>
        <v/>
      </c>
      <c r="F1881" s="124" t="str">
        <f>IFERROR(VLOOKUP(C1881,'Cadastro de insumo'!E:K,7,0),"")</f>
        <v/>
      </c>
      <c r="G1881" s="113"/>
      <c r="H1881" s="113"/>
      <c r="I1881" s="122">
        <f t="shared" ref="I1881:I1894" si="92">IF(OR(G1881="",H1881=""),0,G1881/H1881)</f>
        <v>0</v>
      </c>
      <c r="J1881" s="125">
        <f>IF(C1881="",0,IF(E1881="Pacote",VLOOKUP(C1881,'Cadastro de insumo'!E:K,7,0)*G1881,IF(OR(E1881="kg",E1881="L"),F1881/1000*G1881,F1881*G1881)))</f>
        <v>0</v>
      </c>
    </row>
    <row r="1882" spans="1:18" outlineLevel="1" x14ac:dyDescent="0.25">
      <c r="B1882" s="122" t="str">
        <f>IF(C1882="","",F1878)</f>
        <v/>
      </c>
      <c r="C1882" s="123"/>
      <c r="D1882" s="122" t="str">
        <f>IF(C1882="","",IFERROR(INDEX('Cadastro de insumo'!A:K,MATCH('Ficha técnica - Prod processado'!C1882,'Cadastro de insumo'!E:E,0),2),""))</f>
        <v/>
      </c>
      <c r="E1882" s="122" t="str">
        <f>IFERROR(INDEX('Cadastro de insumo'!$A$203:$K$1048576,MATCH('Ficha técnica - Prod processado'!C1882,'Cadastro de insumo'!$E$203:$E$1048576,0),9),"")</f>
        <v/>
      </c>
      <c r="F1882" s="124" t="str">
        <f>IFERROR(VLOOKUP(C1882,'Cadastro de insumo'!E:K,7,0),"")</f>
        <v/>
      </c>
      <c r="G1882" s="113"/>
      <c r="H1882" s="113"/>
      <c r="I1882" s="122">
        <f t="shared" si="92"/>
        <v>0</v>
      </c>
      <c r="J1882" s="125">
        <f>IF(C1882="",0,IF(E1882="Pacote",VLOOKUP(C1882,'Cadastro de insumo'!E:K,7,0)*G1882,IF(OR(E1882="kg",E1882="L"),F1882/1000*G1882,F1882*G1882)))</f>
        <v>0</v>
      </c>
    </row>
    <row r="1883" spans="1:18" outlineLevel="1" x14ac:dyDescent="0.25">
      <c r="B1883" s="122" t="str">
        <f>IF(C1883="","",F1878)</f>
        <v/>
      </c>
      <c r="C1883" s="123"/>
      <c r="D1883" s="122" t="str">
        <f>IF(C1883="","",IFERROR(INDEX('Cadastro de insumo'!A:K,MATCH('Ficha técnica - Prod processado'!C1883,'Cadastro de insumo'!E:E,0),2),""))</f>
        <v/>
      </c>
      <c r="E1883" s="122" t="str">
        <f>IFERROR(INDEX('Cadastro de insumo'!$A$203:$K$1048576,MATCH('Ficha técnica - Prod processado'!C1883,'Cadastro de insumo'!$E$203:$E$1048576,0),9),"")</f>
        <v/>
      </c>
      <c r="F1883" s="124" t="str">
        <f>IFERROR(VLOOKUP(C1883,'Cadastro de insumo'!E:K,7,0),"")</f>
        <v/>
      </c>
      <c r="G1883" s="113"/>
      <c r="H1883" s="113"/>
      <c r="I1883" s="122">
        <f t="shared" si="92"/>
        <v>0</v>
      </c>
      <c r="J1883" s="125">
        <f>IF(C1883="",0,IF(E1883="Pacote",VLOOKUP(C1883,'Cadastro de insumo'!E:K,7,0)*G1883,IF(OR(E1883="kg",E1883="L"),F1883/1000*G1883,F1883*G1883)))</f>
        <v>0</v>
      </c>
    </row>
    <row r="1884" spans="1:18" outlineLevel="1" x14ac:dyDescent="0.25">
      <c r="B1884" s="122" t="str">
        <f>IF(C1884="","",F1878)</f>
        <v/>
      </c>
      <c r="C1884" s="123"/>
      <c r="D1884" s="122" t="str">
        <f>IF(C1884="","",IFERROR(INDEX('Cadastro de insumo'!A:K,MATCH('Ficha técnica - Prod processado'!C1884,'Cadastro de insumo'!E:E,0),2),""))</f>
        <v/>
      </c>
      <c r="E1884" s="122" t="str">
        <f>IFERROR(INDEX('Cadastro de insumo'!$A$203:$K$1048576,MATCH('Ficha técnica - Prod processado'!C1884,'Cadastro de insumo'!$E$203:$E$1048576,0),9),"")</f>
        <v/>
      </c>
      <c r="F1884" s="124" t="str">
        <f>IFERROR(VLOOKUP(C1884,'Cadastro de insumo'!E:K,7,0),"")</f>
        <v/>
      </c>
      <c r="G1884" s="113"/>
      <c r="H1884" s="113"/>
      <c r="I1884" s="122">
        <f t="shared" si="92"/>
        <v>0</v>
      </c>
      <c r="J1884" s="125">
        <f>IF(C1884="",0,IF(E1884="Pacote",VLOOKUP(C1884,'Cadastro de insumo'!E:K,7,0)*G1884,IF(OR(E1884="kg",E1884="L"),F1884/1000*G1884,F1884*G1884)))</f>
        <v>0</v>
      </c>
    </row>
    <row r="1885" spans="1:18" outlineLevel="1" x14ac:dyDescent="0.25">
      <c r="B1885" s="122" t="str">
        <f>IF(C1885="","",F1878)</f>
        <v/>
      </c>
      <c r="C1885" s="123"/>
      <c r="D1885" s="122" t="str">
        <f>IF(C1885="","",IFERROR(INDEX('Cadastro de insumo'!A:K,MATCH('Ficha técnica - Prod processado'!C1885,'Cadastro de insumo'!E:E,0),2),""))</f>
        <v/>
      </c>
      <c r="E1885" s="122" t="str">
        <f>IFERROR(INDEX('Cadastro de insumo'!$A$203:$K$1048576,MATCH('Ficha técnica - Prod processado'!C1885,'Cadastro de insumo'!$E$203:$E$1048576,0),9),"")</f>
        <v/>
      </c>
      <c r="F1885" s="124" t="str">
        <f>IFERROR(VLOOKUP(C1885,'Cadastro de insumo'!E:K,7,0),"")</f>
        <v/>
      </c>
      <c r="G1885" s="113"/>
      <c r="H1885" s="113"/>
      <c r="I1885" s="122">
        <f t="shared" si="92"/>
        <v>0</v>
      </c>
      <c r="J1885" s="125">
        <f>IF(C1885="",0,IF(E1885="Pacote",VLOOKUP(C1885,'Cadastro de insumo'!E:K,7,0)*G1885,IF(OR(E1885="kg",E1885="L"),F1885/1000*G1885,F1885*G1885)))</f>
        <v>0</v>
      </c>
    </row>
    <row r="1886" spans="1:18" outlineLevel="1" x14ac:dyDescent="0.25">
      <c r="B1886" s="122" t="str">
        <f>IF(C1886="","",F1878)</f>
        <v/>
      </c>
      <c r="C1886" s="123"/>
      <c r="D1886" s="122" t="str">
        <f>IF(C1886="","",IFERROR(INDEX('Cadastro de insumo'!A:K,MATCH('Ficha técnica - Prod processado'!C1886,'Cadastro de insumo'!E:E,0),2),""))</f>
        <v/>
      </c>
      <c r="E1886" s="122" t="str">
        <f>IFERROR(INDEX('Cadastro de insumo'!$A$203:$K$1048576,MATCH('Ficha técnica - Prod processado'!C1886,'Cadastro de insumo'!$E$203:$E$1048576,0),9),"")</f>
        <v/>
      </c>
      <c r="F1886" s="124" t="str">
        <f>IFERROR(VLOOKUP(C1886,'Cadastro de insumo'!E:K,7,0),"")</f>
        <v/>
      </c>
      <c r="G1886" s="113"/>
      <c r="H1886" s="113"/>
      <c r="I1886" s="122">
        <f t="shared" si="92"/>
        <v>0</v>
      </c>
      <c r="J1886" s="125">
        <f>IF(C1886="",0,IF(E1886="Pacote",VLOOKUP(C1886,'Cadastro de insumo'!E:K,7,0)*G1886,IF(OR(E1886="kg",E1886="L"),F1886/1000*G1886,F1886*G1886)))</f>
        <v>0</v>
      </c>
    </row>
    <row r="1887" spans="1:18" outlineLevel="1" x14ac:dyDescent="0.25">
      <c r="B1887" s="122" t="str">
        <f>IF(C1887="","",F1878)</f>
        <v/>
      </c>
      <c r="C1887" s="123"/>
      <c r="D1887" s="122" t="str">
        <f>IF(C1887="","",IFERROR(INDEX('Cadastro de insumo'!A:K,MATCH('Ficha técnica - Prod processado'!C1887,'Cadastro de insumo'!E:E,0),2),""))</f>
        <v/>
      </c>
      <c r="E1887" s="122" t="str">
        <f>IFERROR(INDEX('Cadastro de insumo'!$A$203:$K$1048576,MATCH('Ficha técnica - Prod processado'!C1887,'Cadastro de insumo'!$E$203:$E$1048576,0),9),"")</f>
        <v/>
      </c>
      <c r="F1887" s="124" t="str">
        <f>IFERROR(VLOOKUP(C1887,'Cadastro de insumo'!E:K,7,0),"")</f>
        <v/>
      </c>
      <c r="G1887" s="113"/>
      <c r="H1887" s="113"/>
      <c r="I1887" s="122">
        <f t="shared" si="92"/>
        <v>0</v>
      </c>
      <c r="J1887" s="125">
        <f>IF(C1887="",0,IF(E1887="Pacote",VLOOKUP(C1887,'Cadastro de insumo'!E:K,7,0)*G1887,IF(OR(E1887="kg",E1887="L"),F1887/1000*G1887,F1887*G1887)))</f>
        <v>0</v>
      </c>
    </row>
    <row r="1888" spans="1:18" outlineLevel="1" x14ac:dyDescent="0.25">
      <c r="B1888" s="122" t="str">
        <f>IF(C1888="","",F1878)</f>
        <v/>
      </c>
      <c r="C1888" s="123"/>
      <c r="D1888" s="122" t="str">
        <f>IF(C1888="","",IFERROR(INDEX('Cadastro de insumo'!A:K,MATCH('Ficha técnica - Prod processado'!C1888,'Cadastro de insumo'!E:E,0),2),""))</f>
        <v/>
      </c>
      <c r="E1888" s="122" t="str">
        <f>IFERROR(INDEX('Cadastro de insumo'!$A$203:$K$1048576,MATCH('Ficha técnica - Prod processado'!C1888,'Cadastro de insumo'!$E$203:$E$1048576,0),9),"")</f>
        <v/>
      </c>
      <c r="F1888" s="124" t="str">
        <f>IFERROR(VLOOKUP(C1888,'Cadastro de insumo'!E:K,7,0),"")</f>
        <v/>
      </c>
      <c r="G1888" s="113"/>
      <c r="H1888" s="113"/>
      <c r="I1888" s="122">
        <f t="shared" si="92"/>
        <v>0</v>
      </c>
      <c r="J1888" s="125">
        <f>IF(C1888="",0,IF(E1888="Pacote",VLOOKUP(C1888,'Cadastro de insumo'!E:K,7,0)*G1888,IF(OR(E1888="kg",E1888="L"),F1888/1000*G1888,F1888*G1888)))</f>
        <v>0</v>
      </c>
    </row>
    <row r="1889" spans="1:18" outlineLevel="1" x14ac:dyDescent="0.25">
      <c r="B1889" s="122" t="str">
        <f>IF(C1889="","",F1878)</f>
        <v/>
      </c>
      <c r="C1889" s="123"/>
      <c r="D1889" s="122" t="str">
        <f>IF(C1889="","",IFERROR(INDEX('Cadastro de insumo'!A:K,MATCH('Ficha técnica - Prod processado'!C1889,'Cadastro de insumo'!E:E,0),2),""))</f>
        <v/>
      </c>
      <c r="E1889" s="122" t="str">
        <f>IFERROR(INDEX('Cadastro de insumo'!$A$203:$K$1048576,MATCH('Ficha técnica - Prod processado'!C1889,'Cadastro de insumo'!$E$203:$E$1048576,0),9),"")</f>
        <v/>
      </c>
      <c r="F1889" s="124" t="str">
        <f>IFERROR(VLOOKUP(C1889,'Cadastro de insumo'!E:K,7,0),"")</f>
        <v/>
      </c>
      <c r="G1889" s="113"/>
      <c r="H1889" s="113"/>
      <c r="I1889" s="122">
        <f t="shared" si="92"/>
        <v>0</v>
      </c>
      <c r="J1889" s="125">
        <f>IF(C1889="",0,IF(E1889="Pacote",VLOOKUP(C1889,'Cadastro de insumo'!E:K,7,0)*G1889,IF(OR(E1889="kg",E1889="L"),F1889/1000*G1889,F1889*G1889)))</f>
        <v>0</v>
      </c>
    </row>
    <row r="1890" spans="1:18" outlineLevel="1" x14ac:dyDescent="0.25">
      <c r="B1890" s="122" t="str">
        <f>IF(C1890="","",F1878)</f>
        <v/>
      </c>
      <c r="C1890" s="123"/>
      <c r="D1890" s="122" t="str">
        <f>IF(C1890="","",IFERROR(INDEX('Cadastro de insumo'!A:K,MATCH('Ficha técnica - Prod processado'!C1890,'Cadastro de insumo'!E:E,0),2),""))</f>
        <v/>
      </c>
      <c r="E1890" s="122" t="str">
        <f>IFERROR(INDEX('Cadastro de insumo'!$A$203:$K$1048576,MATCH('Ficha técnica - Prod processado'!C1890,'Cadastro de insumo'!$E$203:$E$1048576,0),9),"")</f>
        <v/>
      </c>
      <c r="F1890" s="124" t="str">
        <f>IFERROR(VLOOKUP(C1890,'Cadastro de insumo'!E:K,7,0),"")</f>
        <v/>
      </c>
      <c r="G1890" s="113"/>
      <c r="H1890" s="113"/>
      <c r="I1890" s="122">
        <f t="shared" si="92"/>
        <v>0</v>
      </c>
      <c r="J1890" s="125">
        <f>IF(C1890="",0,IF(E1890="Pacote",VLOOKUP(C1890,'Cadastro de insumo'!E:K,7,0)*G1890,IF(OR(E1890="kg",E1890="L"),F1890/1000*G1890,F1890*G1890)))</f>
        <v>0</v>
      </c>
    </row>
    <row r="1891" spans="1:18" outlineLevel="1" x14ac:dyDescent="0.25">
      <c r="B1891" s="122" t="str">
        <f>IF(C1891="","",F1878)</f>
        <v/>
      </c>
      <c r="C1891" s="123"/>
      <c r="D1891" s="122" t="str">
        <f>IF(C1891="","",IFERROR(INDEX('Cadastro de insumo'!A:K,MATCH('Ficha técnica - Prod processado'!C1891,'Cadastro de insumo'!E:E,0),2),""))</f>
        <v/>
      </c>
      <c r="E1891" s="122" t="str">
        <f>IFERROR(INDEX('Cadastro de insumo'!$A$203:$K$1048576,MATCH('Ficha técnica - Prod processado'!C1891,'Cadastro de insumo'!$E$203:$E$1048576,0),9),"")</f>
        <v/>
      </c>
      <c r="F1891" s="124" t="str">
        <f>IFERROR(VLOOKUP(C1891,'Cadastro de insumo'!E:K,7,0),"")</f>
        <v/>
      </c>
      <c r="G1891" s="113"/>
      <c r="H1891" s="113"/>
      <c r="I1891" s="122">
        <f t="shared" si="92"/>
        <v>0</v>
      </c>
      <c r="J1891" s="125">
        <f>IF(C1891="",0,IF(E1891="Pacote",VLOOKUP(C1891,'Cadastro de insumo'!E:K,7,0)*G1891,IF(OR(E1891="kg",E1891="L"),F1891/1000*G1891,F1891*G1891)))</f>
        <v>0</v>
      </c>
    </row>
    <row r="1892" spans="1:18" outlineLevel="1" x14ac:dyDescent="0.25">
      <c r="B1892" s="122" t="str">
        <f>IF(C1892="","",F1878)</f>
        <v/>
      </c>
      <c r="C1892" s="123"/>
      <c r="D1892" s="122" t="str">
        <f>IF(C1892="","",IFERROR(INDEX('Cadastro de insumo'!A:K,MATCH('Ficha técnica - Prod processado'!C1892,'Cadastro de insumo'!E:E,0),2),""))</f>
        <v/>
      </c>
      <c r="E1892" s="122" t="str">
        <f>IFERROR(INDEX('Cadastro de insumo'!$A$203:$K$1048576,MATCH('Ficha técnica - Prod processado'!C1892,'Cadastro de insumo'!$E$203:$E$1048576,0),9),"")</f>
        <v/>
      </c>
      <c r="F1892" s="124" t="str">
        <f>IFERROR(VLOOKUP(C1892,'Cadastro de insumo'!E:K,7,0),"")</f>
        <v/>
      </c>
      <c r="G1892" s="113"/>
      <c r="H1892" s="113"/>
      <c r="I1892" s="122">
        <f t="shared" si="92"/>
        <v>0</v>
      </c>
      <c r="J1892" s="125">
        <f>IF(C1892="",0,IF(E1892="Pacote",VLOOKUP(C1892,'Cadastro de insumo'!E:K,7,0)*G1892,IF(OR(E1892="kg",E1892="L"),F1892/1000*G1892,F1892*G1892)))</f>
        <v>0</v>
      </c>
    </row>
    <row r="1893" spans="1:18" outlineLevel="1" x14ac:dyDescent="0.25">
      <c r="B1893" s="122" t="str">
        <f>IF(C1893="","",F1878)</f>
        <v/>
      </c>
      <c r="C1893" s="123"/>
      <c r="D1893" s="122" t="str">
        <f>IF(C1893="","",IFERROR(INDEX('Cadastro de insumo'!A:K,MATCH('Ficha técnica - Prod processado'!C1893,'Cadastro de insumo'!E:E,0),2),""))</f>
        <v/>
      </c>
      <c r="E1893" s="122" t="str">
        <f>IFERROR(INDEX('Cadastro de insumo'!$A$203:$K$1048576,MATCH('Ficha técnica - Prod processado'!C1893,'Cadastro de insumo'!$E$203:$E$1048576,0),9),"")</f>
        <v/>
      </c>
      <c r="F1893" s="124" t="str">
        <f>IFERROR(VLOOKUP(C1893,'Cadastro de insumo'!E:K,7,0),"")</f>
        <v/>
      </c>
      <c r="G1893" s="113"/>
      <c r="H1893" s="113"/>
      <c r="I1893" s="122">
        <f t="shared" si="92"/>
        <v>0</v>
      </c>
      <c r="J1893" s="125">
        <f>IF(C1893="",0,IF(E1893="Pacote",VLOOKUP(C1893,'Cadastro de insumo'!E:K,7,0)*G1893,IF(OR(E1893="kg",E1893="L"),F1893/1000*G1893,F1893*G1893)))</f>
        <v>0</v>
      </c>
    </row>
    <row r="1894" spans="1:18" outlineLevel="1" x14ac:dyDescent="0.25">
      <c r="B1894" s="122" t="str">
        <f>IF(C1894="","",F1878)</f>
        <v/>
      </c>
      <c r="C1894" s="123"/>
      <c r="D1894" s="122" t="str">
        <f>IF(C1894="","",IFERROR(INDEX('Cadastro de insumo'!A:K,MATCH('Ficha técnica - Prod processado'!C1894,'Cadastro de insumo'!E:E,0),2),""))</f>
        <v/>
      </c>
      <c r="E1894" s="122" t="str">
        <f>IFERROR(INDEX('Cadastro de insumo'!$A$203:$K$1048576,MATCH('Ficha técnica - Prod processado'!C1894,'Cadastro de insumo'!$E$203:$E$1048576,0),9),"")</f>
        <v/>
      </c>
      <c r="F1894" s="124" t="str">
        <f>IFERROR(VLOOKUP(C1894,'Cadastro de insumo'!E:K,7,0),"")</f>
        <v/>
      </c>
      <c r="G1894" s="113"/>
      <c r="H1894" s="113"/>
      <c r="I1894" s="122">
        <f t="shared" si="92"/>
        <v>0</v>
      </c>
      <c r="J1894" s="125">
        <f>IF(C1894="",0,IF(E1894="Pacote",VLOOKUP(C1894,'Cadastro de insumo'!E:K,7,0)*G1894,IF(OR(E1894="kg",E1894="L"),F1894/1000*G1894,F1894*G1894)))</f>
        <v>0</v>
      </c>
    </row>
    <row r="1895" spans="1:18" outlineLevel="1" x14ac:dyDescent="0.25">
      <c r="B1895" s="122" t="str">
        <f>IF(C1895="","",F1878)</f>
        <v/>
      </c>
      <c r="C1895" s="123"/>
      <c r="D1895" s="122" t="str">
        <f>IF(C1895="","",IFERROR(INDEX('Cadastro de insumo'!A:K,MATCH('Ficha técnica - Prod processado'!C1895,'Cadastro de insumo'!E:E,0),2),""))</f>
        <v/>
      </c>
      <c r="E1895" s="122" t="str">
        <f>IFERROR(INDEX('Cadastro de insumo'!$A$203:$K$1048576,MATCH('Ficha técnica - Prod processado'!C1895,'Cadastro de insumo'!$E$203:$E$1048576,0),9),"")</f>
        <v/>
      </c>
      <c r="F1895" s="124" t="str">
        <f>IFERROR(VLOOKUP(C1895,'Cadastro de insumo'!E:K,7,0),"")</f>
        <v/>
      </c>
      <c r="G1895" s="113"/>
      <c r="H1895" s="113"/>
      <c r="I1895" s="122">
        <f>IF(OR(G1895="",H1895=""),0,G1895/H1895)</f>
        <v>0</v>
      </c>
      <c r="J1895" s="125">
        <f>IF(C1895="",0,IF(E1895="Pacote",VLOOKUP(C1895,'Cadastro de insumo'!E:K,7,0)*G1895,IF(OR(E1895="kg",E1895="L"),F1895/1000*G1895,F1895*G1895)))</f>
        <v>0</v>
      </c>
    </row>
    <row r="1896" spans="1:18" x14ac:dyDescent="0.25">
      <c r="A1896" s="33" t="str">
        <f>"Detalhes: "&amp;F1878</f>
        <v xml:space="preserve">Detalhes: </v>
      </c>
      <c r="C1896" s="126"/>
    </row>
    <row r="1898" spans="1:18" ht="31.5" x14ac:dyDescent="0.25">
      <c r="E1898" s="30" t="s">
        <v>21</v>
      </c>
      <c r="F1898" s="76" t="s">
        <v>0</v>
      </c>
      <c r="G1898" s="76" t="s">
        <v>19</v>
      </c>
      <c r="H1898" s="77" t="s">
        <v>20</v>
      </c>
      <c r="I1898" s="31" t="s">
        <v>22</v>
      </c>
      <c r="J1898" s="31" t="s">
        <v>61</v>
      </c>
      <c r="M1898" s="126"/>
    </row>
    <row r="1899" spans="1:18" x14ac:dyDescent="0.25">
      <c r="E1899" s="112">
        <f>E1878+1</f>
        <v>91</v>
      </c>
      <c r="F1899" s="113"/>
      <c r="G1899" s="113"/>
      <c r="H1899" s="114"/>
      <c r="I1899" s="115">
        <f>SUM(J1902:J1916)</f>
        <v>0</v>
      </c>
      <c r="J1899" s="116" t="str">
        <f>IF(H1899="","",I1899/H1899)</f>
        <v/>
      </c>
      <c r="M1899" s="126"/>
      <c r="R1899" s="141"/>
    </row>
    <row r="1900" spans="1:18" x14ac:dyDescent="0.25">
      <c r="B1900" s="117"/>
      <c r="C1900" s="118"/>
      <c r="D1900" s="110"/>
      <c r="F1900" s="118"/>
      <c r="G1900" s="118"/>
      <c r="H1900" s="119"/>
      <c r="I1900" s="120"/>
      <c r="J1900" s="121"/>
      <c r="M1900" s="126"/>
      <c r="R1900" s="141"/>
    </row>
    <row r="1901" spans="1:18" ht="47.25" outlineLevel="1" x14ac:dyDescent="0.25">
      <c r="B1901" s="31" t="s">
        <v>0</v>
      </c>
      <c r="C1901" s="76" t="s">
        <v>13</v>
      </c>
      <c r="D1901" s="31" t="s">
        <v>60</v>
      </c>
      <c r="E1901" s="31" t="s">
        <v>14</v>
      </c>
      <c r="F1901" s="77" t="s">
        <v>17</v>
      </c>
      <c r="G1901" s="77" t="s">
        <v>56</v>
      </c>
      <c r="H1901" s="77" t="s">
        <v>38</v>
      </c>
      <c r="I1901" s="31" t="s">
        <v>16</v>
      </c>
      <c r="J1901" s="30" t="s">
        <v>15</v>
      </c>
      <c r="M1901" s="142"/>
    </row>
    <row r="1902" spans="1:18" outlineLevel="1" x14ac:dyDescent="0.25">
      <c r="B1902" s="122" t="str">
        <f>IF(C1902="","",F1899)</f>
        <v/>
      </c>
      <c r="C1902" s="123"/>
      <c r="D1902" s="122" t="str">
        <f>IF(C1902="","",IFERROR(INDEX('Cadastro de insumo'!A:K,MATCH('Ficha técnica - Prod processado'!C1902,'Cadastro de insumo'!E:E,0),2),""))</f>
        <v/>
      </c>
      <c r="E1902" s="122" t="str">
        <f>IFERROR(INDEX('Cadastro de insumo'!$A$203:$K$1048576,MATCH('Ficha técnica - Prod processado'!C1902,'Cadastro de insumo'!$E$203:$E$1048576,0),9),"")</f>
        <v/>
      </c>
      <c r="F1902" s="124" t="str">
        <f>IFERROR(VLOOKUP(C1902,'Cadastro de insumo'!E:K,7,0),"")</f>
        <v/>
      </c>
      <c r="G1902" s="113"/>
      <c r="H1902" s="113"/>
      <c r="I1902" s="122">
        <f t="shared" ref="I1902:I1915" si="93">IF(OR(G1902="",H1902=""),0,G1902/H1902)</f>
        <v>0</v>
      </c>
      <c r="J1902" s="125">
        <f>IF(C1902="",0,IF(E1902="Pacote",VLOOKUP(C1902,'Cadastro de insumo'!E:K,7,0)*G1902,IF(OR(E1902="kg",E1902="L"),F1902/1000*G1902,F1902*G1902)))</f>
        <v>0</v>
      </c>
    </row>
    <row r="1903" spans="1:18" outlineLevel="1" x14ac:dyDescent="0.25">
      <c r="B1903" s="122" t="str">
        <f>IF(C1903="","",F1899)</f>
        <v/>
      </c>
      <c r="C1903" s="123"/>
      <c r="D1903" s="122" t="str">
        <f>IF(C1903="","",IFERROR(INDEX('Cadastro de insumo'!A:K,MATCH('Ficha técnica - Prod processado'!C1903,'Cadastro de insumo'!E:E,0),2),""))</f>
        <v/>
      </c>
      <c r="E1903" s="122" t="str">
        <f>IFERROR(INDEX('Cadastro de insumo'!$A$203:$K$1048576,MATCH('Ficha técnica - Prod processado'!C1903,'Cadastro de insumo'!$E$203:$E$1048576,0),9),"")</f>
        <v/>
      </c>
      <c r="F1903" s="124" t="str">
        <f>IFERROR(VLOOKUP(C1903,'Cadastro de insumo'!E:K,7,0),"")</f>
        <v/>
      </c>
      <c r="G1903" s="113"/>
      <c r="H1903" s="113"/>
      <c r="I1903" s="122">
        <f t="shared" si="93"/>
        <v>0</v>
      </c>
      <c r="J1903" s="125">
        <f>IF(C1903="",0,IF(E1903="Pacote",VLOOKUP(C1903,'Cadastro de insumo'!E:K,7,0)*G1903,IF(OR(E1903="kg",E1903="L"),F1903/1000*G1903,F1903*G1903)))</f>
        <v>0</v>
      </c>
    </row>
    <row r="1904" spans="1:18" outlineLevel="1" x14ac:dyDescent="0.25">
      <c r="B1904" s="122" t="str">
        <f>IF(C1904="","",F1899)</f>
        <v/>
      </c>
      <c r="C1904" s="123"/>
      <c r="D1904" s="122" t="str">
        <f>IF(C1904="","",IFERROR(INDEX('Cadastro de insumo'!A:K,MATCH('Ficha técnica - Prod processado'!C1904,'Cadastro de insumo'!E:E,0),2),""))</f>
        <v/>
      </c>
      <c r="E1904" s="122" t="str">
        <f>IFERROR(INDEX('Cadastro de insumo'!$A$203:$K$1048576,MATCH('Ficha técnica - Prod processado'!C1904,'Cadastro de insumo'!$E$203:$E$1048576,0),9),"")</f>
        <v/>
      </c>
      <c r="F1904" s="124" t="str">
        <f>IFERROR(VLOOKUP(C1904,'Cadastro de insumo'!E:K,7,0),"")</f>
        <v/>
      </c>
      <c r="G1904" s="113"/>
      <c r="H1904" s="113"/>
      <c r="I1904" s="122">
        <f t="shared" si="93"/>
        <v>0</v>
      </c>
      <c r="J1904" s="125">
        <f>IF(C1904="",0,IF(E1904="Pacote",VLOOKUP(C1904,'Cadastro de insumo'!E:K,7,0)*G1904,IF(OR(E1904="kg",E1904="L"),F1904/1000*G1904,F1904*G1904)))</f>
        <v>0</v>
      </c>
    </row>
    <row r="1905" spans="1:18" outlineLevel="1" x14ac:dyDescent="0.25">
      <c r="B1905" s="122" t="str">
        <f>IF(C1905="","",F1899)</f>
        <v/>
      </c>
      <c r="C1905" s="123"/>
      <c r="D1905" s="122" t="str">
        <f>IF(C1905="","",IFERROR(INDEX('Cadastro de insumo'!A:K,MATCH('Ficha técnica - Prod processado'!C1905,'Cadastro de insumo'!E:E,0),2),""))</f>
        <v/>
      </c>
      <c r="E1905" s="122" t="str">
        <f>IFERROR(INDEX('Cadastro de insumo'!$A$203:$K$1048576,MATCH('Ficha técnica - Prod processado'!C1905,'Cadastro de insumo'!$E$203:$E$1048576,0),9),"")</f>
        <v/>
      </c>
      <c r="F1905" s="124" t="str">
        <f>IFERROR(VLOOKUP(C1905,'Cadastro de insumo'!E:K,7,0),"")</f>
        <v/>
      </c>
      <c r="G1905" s="113"/>
      <c r="H1905" s="113"/>
      <c r="I1905" s="122">
        <f t="shared" si="93"/>
        <v>0</v>
      </c>
      <c r="J1905" s="125">
        <f>IF(C1905="",0,IF(E1905="Pacote",VLOOKUP(C1905,'Cadastro de insumo'!E:K,7,0)*G1905,IF(OR(E1905="kg",E1905="L"),F1905/1000*G1905,F1905*G1905)))</f>
        <v>0</v>
      </c>
    </row>
    <row r="1906" spans="1:18" outlineLevel="1" x14ac:dyDescent="0.25">
      <c r="B1906" s="122" t="str">
        <f>IF(C1906="","",F1899)</f>
        <v/>
      </c>
      <c r="C1906" s="123"/>
      <c r="D1906" s="122" t="str">
        <f>IF(C1906="","",IFERROR(INDEX('Cadastro de insumo'!A:K,MATCH('Ficha técnica - Prod processado'!C1906,'Cadastro de insumo'!E:E,0),2),""))</f>
        <v/>
      </c>
      <c r="E1906" s="122" t="str">
        <f>IFERROR(INDEX('Cadastro de insumo'!$A$203:$K$1048576,MATCH('Ficha técnica - Prod processado'!C1906,'Cadastro de insumo'!$E$203:$E$1048576,0),9),"")</f>
        <v/>
      </c>
      <c r="F1906" s="124" t="str">
        <f>IFERROR(VLOOKUP(C1906,'Cadastro de insumo'!E:K,7,0),"")</f>
        <v/>
      </c>
      <c r="G1906" s="113"/>
      <c r="H1906" s="113"/>
      <c r="I1906" s="122">
        <f t="shared" si="93"/>
        <v>0</v>
      </c>
      <c r="J1906" s="125">
        <f>IF(C1906="",0,IF(E1906="Pacote",VLOOKUP(C1906,'Cadastro de insumo'!E:K,7,0)*G1906,IF(OR(E1906="kg",E1906="L"),F1906/1000*G1906,F1906*G1906)))</f>
        <v>0</v>
      </c>
    </row>
    <row r="1907" spans="1:18" outlineLevel="1" x14ac:dyDescent="0.25">
      <c r="B1907" s="122" t="str">
        <f>IF(C1907="","",F1899)</f>
        <v/>
      </c>
      <c r="C1907" s="123"/>
      <c r="D1907" s="122" t="str">
        <f>IF(C1907="","",IFERROR(INDEX('Cadastro de insumo'!A:K,MATCH('Ficha técnica - Prod processado'!C1907,'Cadastro de insumo'!E:E,0),2),""))</f>
        <v/>
      </c>
      <c r="E1907" s="122" t="str">
        <f>IFERROR(INDEX('Cadastro de insumo'!$A$203:$K$1048576,MATCH('Ficha técnica - Prod processado'!C1907,'Cadastro de insumo'!$E$203:$E$1048576,0),9),"")</f>
        <v/>
      </c>
      <c r="F1907" s="124" t="str">
        <f>IFERROR(VLOOKUP(C1907,'Cadastro de insumo'!E:K,7,0),"")</f>
        <v/>
      </c>
      <c r="G1907" s="113"/>
      <c r="H1907" s="113"/>
      <c r="I1907" s="122">
        <f t="shared" si="93"/>
        <v>0</v>
      </c>
      <c r="J1907" s="125">
        <f>IF(C1907="",0,IF(E1907="Pacote",VLOOKUP(C1907,'Cadastro de insumo'!E:K,7,0)*G1907,IF(OR(E1907="kg",E1907="L"),F1907/1000*G1907,F1907*G1907)))</f>
        <v>0</v>
      </c>
    </row>
    <row r="1908" spans="1:18" outlineLevel="1" x14ac:dyDescent="0.25">
      <c r="B1908" s="122" t="str">
        <f>IF(C1908="","",F1899)</f>
        <v/>
      </c>
      <c r="C1908" s="123"/>
      <c r="D1908" s="122" t="str">
        <f>IF(C1908="","",IFERROR(INDEX('Cadastro de insumo'!A:K,MATCH('Ficha técnica - Prod processado'!C1908,'Cadastro de insumo'!E:E,0),2),""))</f>
        <v/>
      </c>
      <c r="E1908" s="122" t="str">
        <f>IFERROR(INDEX('Cadastro de insumo'!$A$203:$K$1048576,MATCH('Ficha técnica - Prod processado'!C1908,'Cadastro de insumo'!$E$203:$E$1048576,0),9),"")</f>
        <v/>
      </c>
      <c r="F1908" s="124" t="str">
        <f>IFERROR(VLOOKUP(C1908,'Cadastro de insumo'!E:K,7,0),"")</f>
        <v/>
      </c>
      <c r="G1908" s="113"/>
      <c r="H1908" s="113"/>
      <c r="I1908" s="122">
        <f t="shared" si="93"/>
        <v>0</v>
      </c>
      <c r="J1908" s="125">
        <f>IF(C1908="",0,IF(E1908="Pacote",VLOOKUP(C1908,'Cadastro de insumo'!E:K,7,0)*G1908,IF(OR(E1908="kg",E1908="L"),F1908/1000*G1908,F1908*G1908)))</f>
        <v>0</v>
      </c>
    </row>
    <row r="1909" spans="1:18" outlineLevel="1" x14ac:dyDescent="0.25">
      <c r="B1909" s="122" t="str">
        <f>IF(C1909="","",F1899)</f>
        <v/>
      </c>
      <c r="C1909" s="123"/>
      <c r="D1909" s="122" t="str">
        <f>IF(C1909="","",IFERROR(INDEX('Cadastro de insumo'!A:K,MATCH('Ficha técnica - Prod processado'!C1909,'Cadastro de insumo'!E:E,0),2),""))</f>
        <v/>
      </c>
      <c r="E1909" s="122" t="str">
        <f>IFERROR(INDEX('Cadastro de insumo'!$A$203:$K$1048576,MATCH('Ficha técnica - Prod processado'!C1909,'Cadastro de insumo'!$E$203:$E$1048576,0),9),"")</f>
        <v/>
      </c>
      <c r="F1909" s="124" t="str">
        <f>IFERROR(VLOOKUP(C1909,'Cadastro de insumo'!E:K,7,0),"")</f>
        <v/>
      </c>
      <c r="G1909" s="113"/>
      <c r="H1909" s="113"/>
      <c r="I1909" s="122">
        <f t="shared" si="93"/>
        <v>0</v>
      </c>
      <c r="J1909" s="125">
        <f>IF(C1909="",0,IF(E1909="Pacote",VLOOKUP(C1909,'Cadastro de insumo'!E:K,7,0)*G1909,IF(OR(E1909="kg",E1909="L"),F1909/1000*G1909,F1909*G1909)))</f>
        <v>0</v>
      </c>
    </row>
    <row r="1910" spans="1:18" outlineLevel="1" x14ac:dyDescent="0.25">
      <c r="B1910" s="122" t="str">
        <f>IF(C1910="","",F1899)</f>
        <v/>
      </c>
      <c r="C1910" s="123"/>
      <c r="D1910" s="122" t="str">
        <f>IF(C1910="","",IFERROR(INDEX('Cadastro de insumo'!A:K,MATCH('Ficha técnica - Prod processado'!C1910,'Cadastro de insumo'!E:E,0),2),""))</f>
        <v/>
      </c>
      <c r="E1910" s="122" t="str">
        <f>IFERROR(INDEX('Cadastro de insumo'!$A$203:$K$1048576,MATCH('Ficha técnica - Prod processado'!C1910,'Cadastro de insumo'!$E$203:$E$1048576,0),9),"")</f>
        <v/>
      </c>
      <c r="F1910" s="124" t="str">
        <f>IFERROR(VLOOKUP(C1910,'Cadastro de insumo'!E:K,7,0),"")</f>
        <v/>
      </c>
      <c r="G1910" s="113"/>
      <c r="H1910" s="113"/>
      <c r="I1910" s="122">
        <f t="shared" si="93"/>
        <v>0</v>
      </c>
      <c r="J1910" s="125">
        <f>IF(C1910="",0,IF(E1910="Pacote",VLOOKUP(C1910,'Cadastro de insumo'!E:K,7,0)*G1910,IF(OR(E1910="kg",E1910="L"),F1910/1000*G1910,F1910*G1910)))</f>
        <v>0</v>
      </c>
    </row>
    <row r="1911" spans="1:18" outlineLevel="1" x14ac:dyDescent="0.25">
      <c r="B1911" s="122" t="str">
        <f>IF(C1911="","",F1899)</f>
        <v/>
      </c>
      <c r="C1911" s="123"/>
      <c r="D1911" s="122" t="str">
        <f>IF(C1911="","",IFERROR(INDEX('Cadastro de insumo'!A:K,MATCH('Ficha técnica - Prod processado'!C1911,'Cadastro de insumo'!E:E,0),2),""))</f>
        <v/>
      </c>
      <c r="E1911" s="122" t="str">
        <f>IFERROR(INDEX('Cadastro de insumo'!$A$203:$K$1048576,MATCH('Ficha técnica - Prod processado'!C1911,'Cadastro de insumo'!$E$203:$E$1048576,0),9),"")</f>
        <v/>
      </c>
      <c r="F1911" s="124" t="str">
        <f>IFERROR(VLOOKUP(C1911,'Cadastro de insumo'!E:K,7,0),"")</f>
        <v/>
      </c>
      <c r="G1911" s="113"/>
      <c r="H1911" s="113"/>
      <c r="I1911" s="122">
        <f t="shared" si="93"/>
        <v>0</v>
      </c>
      <c r="J1911" s="125">
        <f>IF(C1911="",0,IF(E1911="Pacote",VLOOKUP(C1911,'Cadastro de insumo'!E:K,7,0)*G1911,IF(OR(E1911="kg",E1911="L"),F1911/1000*G1911,F1911*G1911)))</f>
        <v>0</v>
      </c>
    </row>
    <row r="1912" spans="1:18" outlineLevel="1" x14ac:dyDescent="0.25">
      <c r="B1912" s="122" t="str">
        <f>IF(C1912="","",F1899)</f>
        <v/>
      </c>
      <c r="C1912" s="123"/>
      <c r="D1912" s="122" t="str">
        <f>IF(C1912="","",IFERROR(INDEX('Cadastro de insumo'!A:K,MATCH('Ficha técnica - Prod processado'!C1912,'Cadastro de insumo'!E:E,0),2),""))</f>
        <v/>
      </c>
      <c r="E1912" s="122" t="str">
        <f>IFERROR(INDEX('Cadastro de insumo'!$A$203:$K$1048576,MATCH('Ficha técnica - Prod processado'!C1912,'Cadastro de insumo'!$E$203:$E$1048576,0),9),"")</f>
        <v/>
      </c>
      <c r="F1912" s="124" t="str">
        <f>IFERROR(VLOOKUP(C1912,'Cadastro de insumo'!E:K,7,0),"")</f>
        <v/>
      </c>
      <c r="G1912" s="113"/>
      <c r="H1912" s="113"/>
      <c r="I1912" s="122">
        <f t="shared" si="93"/>
        <v>0</v>
      </c>
      <c r="J1912" s="125">
        <f>IF(C1912="",0,IF(E1912="Pacote",VLOOKUP(C1912,'Cadastro de insumo'!E:K,7,0)*G1912,IF(OR(E1912="kg",E1912="L"),F1912/1000*G1912,F1912*G1912)))</f>
        <v>0</v>
      </c>
    </row>
    <row r="1913" spans="1:18" outlineLevel="1" x14ac:dyDescent="0.25">
      <c r="B1913" s="122" t="str">
        <f>IF(C1913="","",F1899)</f>
        <v/>
      </c>
      <c r="C1913" s="123"/>
      <c r="D1913" s="122" t="str">
        <f>IF(C1913="","",IFERROR(INDEX('Cadastro de insumo'!A:K,MATCH('Ficha técnica - Prod processado'!C1913,'Cadastro de insumo'!E:E,0),2),""))</f>
        <v/>
      </c>
      <c r="E1913" s="122" t="str">
        <f>IFERROR(INDEX('Cadastro de insumo'!$A$203:$K$1048576,MATCH('Ficha técnica - Prod processado'!C1913,'Cadastro de insumo'!$E$203:$E$1048576,0),9),"")</f>
        <v/>
      </c>
      <c r="F1913" s="124" t="str">
        <f>IFERROR(VLOOKUP(C1913,'Cadastro de insumo'!E:K,7,0),"")</f>
        <v/>
      </c>
      <c r="G1913" s="113"/>
      <c r="H1913" s="113"/>
      <c r="I1913" s="122">
        <f t="shared" si="93"/>
        <v>0</v>
      </c>
      <c r="J1913" s="125">
        <f>IF(C1913="",0,IF(E1913="Pacote",VLOOKUP(C1913,'Cadastro de insumo'!E:K,7,0)*G1913,IF(OR(E1913="kg",E1913="L"),F1913/1000*G1913,F1913*G1913)))</f>
        <v>0</v>
      </c>
    </row>
    <row r="1914" spans="1:18" outlineLevel="1" x14ac:dyDescent="0.25">
      <c r="B1914" s="122" t="str">
        <f>IF(C1914="","",F1899)</f>
        <v/>
      </c>
      <c r="C1914" s="123"/>
      <c r="D1914" s="122" t="str">
        <f>IF(C1914="","",IFERROR(INDEX('Cadastro de insumo'!A:K,MATCH('Ficha técnica - Prod processado'!C1914,'Cadastro de insumo'!E:E,0),2),""))</f>
        <v/>
      </c>
      <c r="E1914" s="122" t="str">
        <f>IFERROR(INDEX('Cadastro de insumo'!$A$203:$K$1048576,MATCH('Ficha técnica - Prod processado'!C1914,'Cadastro de insumo'!$E$203:$E$1048576,0),9),"")</f>
        <v/>
      </c>
      <c r="F1914" s="124" t="str">
        <f>IFERROR(VLOOKUP(C1914,'Cadastro de insumo'!E:K,7,0),"")</f>
        <v/>
      </c>
      <c r="G1914" s="113"/>
      <c r="H1914" s="113"/>
      <c r="I1914" s="122">
        <f t="shared" si="93"/>
        <v>0</v>
      </c>
      <c r="J1914" s="125">
        <f>IF(C1914="",0,IF(E1914="Pacote",VLOOKUP(C1914,'Cadastro de insumo'!E:K,7,0)*G1914,IF(OR(E1914="kg",E1914="L"),F1914/1000*G1914,F1914*G1914)))</f>
        <v>0</v>
      </c>
    </row>
    <row r="1915" spans="1:18" outlineLevel="1" x14ac:dyDescent="0.25">
      <c r="B1915" s="122" t="str">
        <f>IF(C1915="","",F1899)</f>
        <v/>
      </c>
      <c r="C1915" s="123"/>
      <c r="D1915" s="122" t="str">
        <f>IF(C1915="","",IFERROR(INDEX('Cadastro de insumo'!A:K,MATCH('Ficha técnica - Prod processado'!C1915,'Cadastro de insumo'!E:E,0),2),""))</f>
        <v/>
      </c>
      <c r="E1915" s="122" t="str">
        <f>IFERROR(INDEX('Cadastro de insumo'!$A$203:$K$1048576,MATCH('Ficha técnica - Prod processado'!C1915,'Cadastro de insumo'!$E$203:$E$1048576,0),9),"")</f>
        <v/>
      </c>
      <c r="F1915" s="124" t="str">
        <f>IFERROR(VLOOKUP(C1915,'Cadastro de insumo'!E:K,7,0),"")</f>
        <v/>
      </c>
      <c r="G1915" s="113"/>
      <c r="H1915" s="113"/>
      <c r="I1915" s="122">
        <f t="shared" si="93"/>
        <v>0</v>
      </c>
      <c r="J1915" s="125">
        <f>IF(C1915="",0,IF(E1915="Pacote",VLOOKUP(C1915,'Cadastro de insumo'!E:K,7,0)*G1915,IF(OR(E1915="kg",E1915="L"),F1915/1000*G1915,F1915*G1915)))</f>
        <v>0</v>
      </c>
    </row>
    <row r="1916" spans="1:18" outlineLevel="1" x14ac:dyDescent="0.25">
      <c r="B1916" s="122" t="str">
        <f>IF(C1916="","",F1899)</f>
        <v/>
      </c>
      <c r="C1916" s="123"/>
      <c r="D1916" s="122" t="str">
        <f>IF(C1916="","",IFERROR(INDEX('Cadastro de insumo'!A:K,MATCH('Ficha técnica - Prod processado'!C1916,'Cadastro de insumo'!E:E,0),2),""))</f>
        <v/>
      </c>
      <c r="E1916" s="122" t="str">
        <f>IFERROR(INDEX('Cadastro de insumo'!$A$203:$K$1048576,MATCH('Ficha técnica - Prod processado'!C1916,'Cadastro de insumo'!$E$203:$E$1048576,0),9),"")</f>
        <v/>
      </c>
      <c r="F1916" s="124" t="str">
        <f>IFERROR(VLOOKUP(C1916,'Cadastro de insumo'!E:K,7,0),"")</f>
        <v/>
      </c>
      <c r="G1916" s="113"/>
      <c r="H1916" s="113"/>
      <c r="I1916" s="122">
        <f>IF(OR(G1916="",H1916=""),0,G1916/H1916)</f>
        <v>0</v>
      </c>
      <c r="J1916" s="125">
        <f>IF(C1916="",0,IF(E1916="Pacote",VLOOKUP(C1916,'Cadastro de insumo'!E:K,7,0)*G1916,IF(OR(E1916="kg",E1916="L"),F1916/1000*G1916,F1916*G1916)))</f>
        <v>0</v>
      </c>
    </row>
    <row r="1917" spans="1:18" x14ac:dyDescent="0.25">
      <c r="A1917" s="33" t="str">
        <f>"Detalhes: "&amp;F1899</f>
        <v xml:space="preserve">Detalhes: </v>
      </c>
      <c r="C1917" s="126"/>
    </row>
    <row r="1919" spans="1:18" ht="31.5" x14ac:dyDescent="0.25">
      <c r="E1919" s="30" t="s">
        <v>21</v>
      </c>
      <c r="F1919" s="76" t="s">
        <v>0</v>
      </c>
      <c r="G1919" s="76" t="s">
        <v>19</v>
      </c>
      <c r="H1919" s="77" t="s">
        <v>20</v>
      </c>
      <c r="I1919" s="31" t="s">
        <v>22</v>
      </c>
      <c r="J1919" s="31" t="s">
        <v>61</v>
      </c>
      <c r="M1919" s="126"/>
    </row>
    <row r="1920" spans="1:18" x14ac:dyDescent="0.25">
      <c r="E1920" s="112">
        <f>E1899+1</f>
        <v>92</v>
      </c>
      <c r="F1920" s="113"/>
      <c r="G1920" s="113"/>
      <c r="H1920" s="114"/>
      <c r="I1920" s="115">
        <f>SUM(J1923:J1937)</f>
        <v>0</v>
      </c>
      <c r="J1920" s="116" t="str">
        <f>IF(H1920="","",I1920/H1920)</f>
        <v/>
      </c>
      <c r="M1920" s="126"/>
      <c r="R1920" s="141"/>
    </row>
    <row r="1921" spans="2:18" x14ac:dyDescent="0.25">
      <c r="B1921" s="117"/>
      <c r="C1921" s="118"/>
      <c r="D1921" s="110"/>
      <c r="F1921" s="118"/>
      <c r="G1921" s="118"/>
      <c r="H1921" s="119"/>
      <c r="I1921" s="120"/>
      <c r="J1921" s="121"/>
      <c r="M1921" s="126"/>
      <c r="R1921" s="141"/>
    </row>
    <row r="1922" spans="2:18" ht="47.25" outlineLevel="1" x14ac:dyDescent="0.25">
      <c r="B1922" s="31" t="s">
        <v>0</v>
      </c>
      <c r="C1922" s="76" t="s">
        <v>13</v>
      </c>
      <c r="D1922" s="31" t="s">
        <v>60</v>
      </c>
      <c r="E1922" s="31" t="s">
        <v>14</v>
      </c>
      <c r="F1922" s="77" t="s">
        <v>17</v>
      </c>
      <c r="G1922" s="77" t="s">
        <v>56</v>
      </c>
      <c r="H1922" s="77" t="s">
        <v>38</v>
      </c>
      <c r="I1922" s="31" t="s">
        <v>16</v>
      </c>
      <c r="J1922" s="30" t="s">
        <v>15</v>
      </c>
      <c r="M1922" s="142"/>
    </row>
    <row r="1923" spans="2:18" outlineLevel="1" x14ac:dyDescent="0.25">
      <c r="B1923" s="122" t="str">
        <f>IF(C1923="","",F1920)</f>
        <v/>
      </c>
      <c r="C1923" s="123"/>
      <c r="D1923" s="122" t="str">
        <f>IF(C1923="","",IFERROR(INDEX('Cadastro de insumo'!A:K,MATCH('Ficha técnica - Prod processado'!C1923,'Cadastro de insumo'!E:E,0),2),""))</f>
        <v/>
      </c>
      <c r="E1923" s="122" t="str">
        <f>IFERROR(INDEX('Cadastro de insumo'!$A$203:$K$1048576,MATCH('Ficha técnica - Prod processado'!C1923,'Cadastro de insumo'!$E$203:$E$1048576,0),9),"")</f>
        <v/>
      </c>
      <c r="F1923" s="124" t="str">
        <f>IFERROR(VLOOKUP(C1923,'Cadastro de insumo'!E:K,7,0),"")</f>
        <v/>
      </c>
      <c r="G1923" s="113"/>
      <c r="H1923" s="113"/>
      <c r="I1923" s="122">
        <f t="shared" ref="I1923:I1936" si="94">IF(OR(G1923="",H1923=""),0,G1923/H1923)</f>
        <v>0</v>
      </c>
      <c r="J1923" s="125">
        <f>IF(C1923="",0,IF(E1923="Pacote",VLOOKUP(C1923,'Cadastro de insumo'!E:K,7,0)*G1923,IF(OR(E1923="kg",E1923="L"),F1923/1000*G1923,F1923*G1923)))</f>
        <v>0</v>
      </c>
    </row>
    <row r="1924" spans="2:18" outlineLevel="1" x14ac:dyDescent="0.25">
      <c r="B1924" s="122" t="str">
        <f>IF(C1924="","",F1920)</f>
        <v/>
      </c>
      <c r="C1924" s="123"/>
      <c r="D1924" s="122" t="str">
        <f>IF(C1924="","",IFERROR(INDEX('Cadastro de insumo'!A:K,MATCH('Ficha técnica - Prod processado'!C1924,'Cadastro de insumo'!E:E,0),2),""))</f>
        <v/>
      </c>
      <c r="E1924" s="122" t="str">
        <f>IFERROR(INDEX('Cadastro de insumo'!$A$203:$K$1048576,MATCH('Ficha técnica - Prod processado'!C1924,'Cadastro de insumo'!$E$203:$E$1048576,0),9),"")</f>
        <v/>
      </c>
      <c r="F1924" s="124" t="str">
        <f>IFERROR(VLOOKUP(C1924,'Cadastro de insumo'!E:K,7,0),"")</f>
        <v/>
      </c>
      <c r="G1924" s="113"/>
      <c r="H1924" s="113"/>
      <c r="I1924" s="122">
        <f t="shared" si="94"/>
        <v>0</v>
      </c>
      <c r="J1924" s="125">
        <f>IF(C1924="",0,IF(E1924="Pacote",VLOOKUP(C1924,'Cadastro de insumo'!E:K,7,0)*G1924,IF(OR(E1924="kg",E1924="L"),F1924/1000*G1924,F1924*G1924)))</f>
        <v>0</v>
      </c>
    </row>
    <row r="1925" spans="2:18" outlineLevel="1" x14ac:dyDescent="0.25">
      <c r="B1925" s="122" t="str">
        <f>IF(C1925="","",F1920)</f>
        <v/>
      </c>
      <c r="C1925" s="123"/>
      <c r="D1925" s="122" t="str">
        <f>IF(C1925="","",IFERROR(INDEX('Cadastro de insumo'!A:K,MATCH('Ficha técnica - Prod processado'!C1925,'Cadastro de insumo'!E:E,0),2),""))</f>
        <v/>
      </c>
      <c r="E1925" s="122" t="str">
        <f>IFERROR(INDEX('Cadastro de insumo'!$A$203:$K$1048576,MATCH('Ficha técnica - Prod processado'!C1925,'Cadastro de insumo'!$E$203:$E$1048576,0),9),"")</f>
        <v/>
      </c>
      <c r="F1925" s="124" t="str">
        <f>IFERROR(VLOOKUP(C1925,'Cadastro de insumo'!E:K,7,0),"")</f>
        <v/>
      </c>
      <c r="G1925" s="113"/>
      <c r="H1925" s="113"/>
      <c r="I1925" s="122">
        <f t="shared" si="94"/>
        <v>0</v>
      </c>
      <c r="J1925" s="125">
        <f>IF(C1925="",0,IF(E1925="Pacote",VLOOKUP(C1925,'Cadastro de insumo'!E:K,7,0)*G1925,IF(OR(E1925="kg",E1925="L"),F1925/1000*G1925,F1925*G1925)))</f>
        <v>0</v>
      </c>
    </row>
    <row r="1926" spans="2:18" outlineLevel="1" x14ac:dyDescent="0.25">
      <c r="B1926" s="122" t="str">
        <f>IF(C1926="","",F1920)</f>
        <v/>
      </c>
      <c r="C1926" s="123"/>
      <c r="D1926" s="122" t="str">
        <f>IF(C1926="","",IFERROR(INDEX('Cadastro de insumo'!A:K,MATCH('Ficha técnica - Prod processado'!C1926,'Cadastro de insumo'!E:E,0),2),""))</f>
        <v/>
      </c>
      <c r="E1926" s="122" t="str">
        <f>IFERROR(INDEX('Cadastro de insumo'!$A$203:$K$1048576,MATCH('Ficha técnica - Prod processado'!C1926,'Cadastro de insumo'!$E$203:$E$1048576,0),9),"")</f>
        <v/>
      </c>
      <c r="F1926" s="124" t="str">
        <f>IFERROR(VLOOKUP(C1926,'Cadastro de insumo'!E:K,7,0),"")</f>
        <v/>
      </c>
      <c r="G1926" s="113"/>
      <c r="H1926" s="113"/>
      <c r="I1926" s="122">
        <f t="shared" si="94"/>
        <v>0</v>
      </c>
      <c r="J1926" s="125">
        <f>IF(C1926="",0,IF(E1926="Pacote",VLOOKUP(C1926,'Cadastro de insumo'!E:K,7,0)*G1926,IF(OR(E1926="kg",E1926="L"),F1926/1000*G1926,F1926*G1926)))</f>
        <v>0</v>
      </c>
    </row>
    <row r="1927" spans="2:18" outlineLevel="1" x14ac:dyDescent="0.25">
      <c r="B1927" s="122" t="str">
        <f>IF(C1927="","",F1920)</f>
        <v/>
      </c>
      <c r="C1927" s="123"/>
      <c r="D1927" s="122" t="str">
        <f>IF(C1927="","",IFERROR(INDEX('Cadastro de insumo'!A:K,MATCH('Ficha técnica - Prod processado'!C1927,'Cadastro de insumo'!E:E,0),2),""))</f>
        <v/>
      </c>
      <c r="E1927" s="122" t="str">
        <f>IFERROR(INDEX('Cadastro de insumo'!$A$203:$K$1048576,MATCH('Ficha técnica - Prod processado'!C1927,'Cadastro de insumo'!$E$203:$E$1048576,0),9),"")</f>
        <v/>
      </c>
      <c r="F1927" s="124" t="str">
        <f>IFERROR(VLOOKUP(C1927,'Cadastro de insumo'!E:K,7,0),"")</f>
        <v/>
      </c>
      <c r="G1927" s="113"/>
      <c r="H1927" s="113"/>
      <c r="I1927" s="122">
        <f t="shared" si="94"/>
        <v>0</v>
      </c>
      <c r="J1927" s="125">
        <f>IF(C1927="",0,IF(E1927="Pacote",VLOOKUP(C1927,'Cadastro de insumo'!E:K,7,0)*G1927,IF(OR(E1927="kg",E1927="L"),F1927/1000*G1927,F1927*G1927)))</f>
        <v>0</v>
      </c>
    </row>
    <row r="1928" spans="2:18" outlineLevel="1" x14ac:dyDescent="0.25">
      <c r="B1928" s="122" t="str">
        <f>IF(C1928="","",F1920)</f>
        <v/>
      </c>
      <c r="C1928" s="123"/>
      <c r="D1928" s="122" t="str">
        <f>IF(C1928="","",IFERROR(INDEX('Cadastro de insumo'!A:K,MATCH('Ficha técnica - Prod processado'!C1928,'Cadastro de insumo'!E:E,0),2),""))</f>
        <v/>
      </c>
      <c r="E1928" s="122" t="str">
        <f>IFERROR(INDEX('Cadastro de insumo'!$A$203:$K$1048576,MATCH('Ficha técnica - Prod processado'!C1928,'Cadastro de insumo'!$E$203:$E$1048576,0),9),"")</f>
        <v/>
      </c>
      <c r="F1928" s="124" t="str">
        <f>IFERROR(VLOOKUP(C1928,'Cadastro de insumo'!E:K,7,0),"")</f>
        <v/>
      </c>
      <c r="G1928" s="113"/>
      <c r="H1928" s="113"/>
      <c r="I1928" s="122">
        <f t="shared" si="94"/>
        <v>0</v>
      </c>
      <c r="J1928" s="125">
        <f>IF(C1928="",0,IF(E1928="Pacote",VLOOKUP(C1928,'Cadastro de insumo'!E:K,7,0)*G1928,IF(OR(E1928="kg",E1928="L"),F1928/1000*G1928,F1928*G1928)))</f>
        <v>0</v>
      </c>
    </row>
    <row r="1929" spans="2:18" outlineLevel="1" x14ac:dyDescent="0.25">
      <c r="B1929" s="122" t="str">
        <f>IF(C1929="","",F1920)</f>
        <v/>
      </c>
      <c r="C1929" s="123"/>
      <c r="D1929" s="122" t="str">
        <f>IF(C1929="","",IFERROR(INDEX('Cadastro de insumo'!A:K,MATCH('Ficha técnica - Prod processado'!C1929,'Cadastro de insumo'!E:E,0),2),""))</f>
        <v/>
      </c>
      <c r="E1929" s="122" t="str">
        <f>IFERROR(INDEX('Cadastro de insumo'!$A$203:$K$1048576,MATCH('Ficha técnica - Prod processado'!C1929,'Cadastro de insumo'!$E$203:$E$1048576,0),9),"")</f>
        <v/>
      </c>
      <c r="F1929" s="124" t="str">
        <f>IFERROR(VLOOKUP(C1929,'Cadastro de insumo'!E:K,7,0),"")</f>
        <v/>
      </c>
      <c r="G1929" s="113"/>
      <c r="H1929" s="113"/>
      <c r="I1929" s="122">
        <f t="shared" si="94"/>
        <v>0</v>
      </c>
      <c r="J1929" s="125">
        <f>IF(C1929="",0,IF(E1929="Pacote",VLOOKUP(C1929,'Cadastro de insumo'!E:K,7,0)*G1929,IF(OR(E1929="kg",E1929="L"),F1929/1000*G1929,F1929*G1929)))</f>
        <v>0</v>
      </c>
    </row>
    <row r="1930" spans="2:18" outlineLevel="1" x14ac:dyDescent="0.25">
      <c r="B1930" s="122" t="str">
        <f>IF(C1930="","",F1920)</f>
        <v/>
      </c>
      <c r="C1930" s="123"/>
      <c r="D1930" s="122" t="str">
        <f>IF(C1930="","",IFERROR(INDEX('Cadastro de insumo'!A:K,MATCH('Ficha técnica - Prod processado'!C1930,'Cadastro de insumo'!E:E,0),2),""))</f>
        <v/>
      </c>
      <c r="E1930" s="122" t="str">
        <f>IFERROR(INDEX('Cadastro de insumo'!$A$203:$K$1048576,MATCH('Ficha técnica - Prod processado'!C1930,'Cadastro de insumo'!$E$203:$E$1048576,0),9),"")</f>
        <v/>
      </c>
      <c r="F1930" s="124" t="str">
        <f>IFERROR(VLOOKUP(C1930,'Cadastro de insumo'!E:K,7,0),"")</f>
        <v/>
      </c>
      <c r="G1930" s="113"/>
      <c r="H1930" s="113"/>
      <c r="I1930" s="122">
        <f t="shared" si="94"/>
        <v>0</v>
      </c>
      <c r="J1930" s="125">
        <f>IF(C1930="",0,IF(E1930="Pacote",VLOOKUP(C1930,'Cadastro de insumo'!E:K,7,0)*G1930,IF(OR(E1930="kg",E1930="L"),F1930/1000*G1930,F1930*G1930)))</f>
        <v>0</v>
      </c>
    </row>
    <row r="1931" spans="2:18" outlineLevel="1" x14ac:dyDescent="0.25">
      <c r="B1931" s="122" t="str">
        <f>IF(C1931="","",F1920)</f>
        <v/>
      </c>
      <c r="C1931" s="123"/>
      <c r="D1931" s="122" t="str">
        <f>IF(C1931="","",IFERROR(INDEX('Cadastro de insumo'!A:K,MATCH('Ficha técnica - Prod processado'!C1931,'Cadastro de insumo'!E:E,0),2),""))</f>
        <v/>
      </c>
      <c r="E1931" s="122" t="str">
        <f>IFERROR(INDEX('Cadastro de insumo'!$A$203:$K$1048576,MATCH('Ficha técnica - Prod processado'!C1931,'Cadastro de insumo'!$E$203:$E$1048576,0),9),"")</f>
        <v/>
      </c>
      <c r="F1931" s="124" t="str">
        <f>IFERROR(VLOOKUP(C1931,'Cadastro de insumo'!E:K,7,0),"")</f>
        <v/>
      </c>
      <c r="G1931" s="113"/>
      <c r="H1931" s="113"/>
      <c r="I1931" s="122">
        <f t="shared" si="94"/>
        <v>0</v>
      </c>
      <c r="J1931" s="125">
        <f>IF(C1931="",0,IF(E1931="Pacote",VLOOKUP(C1931,'Cadastro de insumo'!E:K,7,0)*G1931,IF(OR(E1931="kg",E1931="L"),F1931/1000*G1931,F1931*G1931)))</f>
        <v>0</v>
      </c>
    </row>
    <row r="1932" spans="2:18" outlineLevel="1" x14ac:dyDescent="0.25">
      <c r="B1932" s="122" t="str">
        <f>IF(C1932="","",F1920)</f>
        <v/>
      </c>
      <c r="C1932" s="123"/>
      <c r="D1932" s="122" t="str">
        <f>IF(C1932="","",IFERROR(INDEX('Cadastro de insumo'!A:K,MATCH('Ficha técnica - Prod processado'!C1932,'Cadastro de insumo'!E:E,0),2),""))</f>
        <v/>
      </c>
      <c r="E1932" s="122" t="str">
        <f>IFERROR(INDEX('Cadastro de insumo'!$A$203:$K$1048576,MATCH('Ficha técnica - Prod processado'!C1932,'Cadastro de insumo'!$E$203:$E$1048576,0),9),"")</f>
        <v/>
      </c>
      <c r="F1932" s="124" t="str">
        <f>IFERROR(VLOOKUP(C1932,'Cadastro de insumo'!E:K,7,0),"")</f>
        <v/>
      </c>
      <c r="G1932" s="113"/>
      <c r="H1932" s="113"/>
      <c r="I1932" s="122">
        <f t="shared" si="94"/>
        <v>0</v>
      </c>
      <c r="J1932" s="125">
        <f>IF(C1932="",0,IF(E1932="Pacote",VLOOKUP(C1932,'Cadastro de insumo'!E:K,7,0)*G1932,IF(OR(E1932="kg",E1932="L"),F1932/1000*G1932,F1932*G1932)))</f>
        <v>0</v>
      </c>
    </row>
    <row r="1933" spans="2:18" outlineLevel="1" x14ac:dyDescent="0.25">
      <c r="B1933" s="122" t="str">
        <f>IF(C1933="","",F1920)</f>
        <v/>
      </c>
      <c r="C1933" s="123"/>
      <c r="D1933" s="122" t="str">
        <f>IF(C1933="","",IFERROR(INDEX('Cadastro de insumo'!A:K,MATCH('Ficha técnica - Prod processado'!C1933,'Cadastro de insumo'!E:E,0),2),""))</f>
        <v/>
      </c>
      <c r="E1933" s="122" t="str">
        <f>IFERROR(INDEX('Cadastro de insumo'!$A$203:$K$1048576,MATCH('Ficha técnica - Prod processado'!C1933,'Cadastro de insumo'!$E$203:$E$1048576,0),9),"")</f>
        <v/>
      </c>
      <c r="F1933" s="124" t="str">
        <f>IFERROR(VLOOKUP(C1933,'Cadastro de insumo'!E:K,7,0),"")</f>
        <v/>
      </c>
      <c r="G1933" s="113"/>
      <c r="H1933" s="113"/>
      <c r="I1933" s="122">
        <f t="shared" si="94"/>
        <v>0</v>
      </c>
      <c r="J1933" s="125">
        <f>IF(C1933="",0,IF(E1933="Pacote",VLOOKUP(C1933,'Cadastro de insumo'!E:K,7,0)*G1933,IF(OR(E1933="kg",E1933="L"),F1933/1000*G1933,F1933*G1933)))</f>
        <v>0</v>
      </c>
    </row>
    <row r="1934" spans="2:18" outlineLevel="1" x14ac:dyDescent="0.25">
      <c r="B1934" s="122" t="str">
        <f>IF(C1934="","",F1920)</f>
        <v/>
      </c>
      <c r="C1934" s="123"/>
      <c r="D1934" s="122" t="str">
        <f>IF(C1934="","",IFERROR(INDEX('Cadastro de insumo'!A:K,MATCH('Ficha técnica - Prod processado'!C1934,'Cadastro de insumo'!E:E,0),2),""))</f>
        <v/>
      </c>
      <c r="E1934" s="122" t="str">
        <f>IFERROR(INDEX('Cadastro de insumo'!$A$203:$K$1048576,MATCH('Ficha técnica - Prod processado'!C1934,'Cadastro de insumo'!$E$203:$E$1048576,0),9),"")</f>
        <v/>
      </c>
      <c r="F1934" s="124" t="str">
        <f>IFERROR(VLOOKUP(C1934,'Cadastro de insumo'!E:K,7,0),"")</f>
        <v/>
      </c>
      <c r="G1934" s="113"/>
      <c r="H1934" s="113"/>
      <c r="I1934" s="122">
        <f t="shared" si="94"/>
        <v>0</v>
      </c>
      <c r="J1934" s="125">
        <f>IF(C1934="",0,IF(E1934="Pacote",VLOOKUP(C1934,'Cadastro de insumo'!E:K,7,0)*G1934,IF(OR(E1934="kg",E1934="L"),F1934/1000*G1934,F1934*G1934)))</f>
        <v>0</v>
      </c>
    </row>
    <row r="1935" spans="2:18" outlineLevel="1" x14ac:dyDescent="0.25">
      <c r="B1935" s="122" t="str">
        <f>IF(C1935="","",F1920)</f>
        <v/>
      </c>
      <c r="C1935" s="123"/>
      <c r="D1935" s="122" t="str">
        <f>IF(C1935="","",IFERROR(INDEX('Cadastro de insumo'!A:K,MATCH('Ficha técnica - Prod processado'!C1935,'Cadastro de insumo'!E:E,0),2),""))</f>
        <v/>
      </c>
      <c r="E1935" s="122" t="str">
        <f>IFERROR(INDEX('Cadastro de insumo'!$A$203:$K$1048576,MATCH('Ficha técnica - Prod processado'!C1935,'Cadastro de insumo'!$E$203:$E$1048576,0),9),"")</f>
        <v/>
      </c>
      <c r="F1935" s="124" t="str">
        <f>IFERROR(VLOOKUP(C1935,'Cadastro de insumo'!E:K,7,0),"")</f>
        <v/>
      </c>
      <c r="G1935" s="113"/>
      <c r="H1935" s="113"/>
      <c r="I1935" s="122">
        <f t="shared" si="94"/>
        <v>0</v>
      </c>
      <c r="J1935" s="125">
        <f>IF(C1935="",0,IF(E1935="Pacote",VLOOKUP(C1935,'Cadastro de insumo'!E:K,7,0)*G1935,IF(OR(E1935="kg",E1935="L"),F1935/1000*G1935,F1935*G1935)))</f>
        <v>0</v>
      </c>
    </row>
    <row r="1936" spans="2:18" outlineLevel="1" x14ac:dyDescent="0.25">
      <c r="B1936" s="122" t="str">
        <f>IF(C1936="","",F1920)</f>
        <v/>
      </c>
      <c r="C1936" s="123"/>
      <c r="D1936" s="122" t="str">
        <f>IF(C1936="","",IFERROR(INDEX('Cadastro de insumo'!A:K,MATCH('Ficha técnica - Prod processado'!C1936,'Cadastro de insumo'!E:E,0),2),""))</f>
        <v/>
      </c>
      <c r="E1936" s="122" t="str">
        <f>IFERROR(INDEX('Cadastro de insumo'!$A$203:$K$1048576,MATCH('Ficha técnica - Prod processado'!C1936,'Cadastro de insumo'!$E$203:$E$1048576,0),9),"")</f>
        <v/>
      </c>
      <c r="F1936" s="124" t="str">
        <f>IFERROR(VLOOKUP(C1936,'Cadastro de insumo'!E:K,7,0),"")</f>
        <v/>
      </c>
      <c r="G1936" s="113"/>
      <c r="H1936" s="113"/>
      <c r="I1936" s="122">
        <f t="shared" si="94"/>
        <v>0</v>
      </c>
      <c r="J1936" s="125">
        <f>IF(C1936="",0,IF(E1936="Pacote",VLOOKUP(C1936,'Cadastro de insumo'!E:K,7,0)*G1936,IF(OR(E1936="kg",E1936="L"),F1936/1000*G1936,F1936*G1936)))</f>
        <v>0</v>
      </c>
    </row>
    <row r="1937" spans="1:18" outlineLevel="1" x14ac:dyDescent="0.25">
      <c r="B1937" s="122" t="str">
        <f>IF(C1937="","",F1920)</f>
        <v/>
      </c>
      <c r="C1937" s="123"/>
      <c r="D1937" s="122" t="str">
        <f>IF(C1937="","",IFERROR(INDEX('Cadastro de insumo'!A:K,MATCH('Ficha técnica - Prod processado'!C1937,'Cadastro de insumo'!E:E,0),2),""))</f>
        <v/>
      </c>
      <c r="E1937" s="122" t="str">
        <f>IFERROR(INDEX('Cadastro de insumo'!$A$203:$K$1048576,MATCH('Ficha técnica - Prod processado'!C1937,'Cadastro de insumo'!$E$203:$E$1048576,0),9),"")</f>
        <v/>
      </c>
      <c r="F1937" s="124" t="str">
        <f>IFERROR(VLOOKUP(C1937,'Cadastro de insumo'!E:K,7,0),"")</f>
        <v/>
      </c>
      <c r="G1937" s="113"/>
      <c r="H1937" s="113"/>
      <c r="I1937" s="122">
        <f>IF(OR(G1937="",H1937=""),0,G1937/H1937)</f>
        <v>0</v>
      </c>
      <c r="J1937" s="125">
        <f>IF(C1937="",0,IF(E1937="Pacote",VLOOKUP(C1937,'Cadastro de insumo'!E:K,7,0)*G1937,IF(OR(E1937="kg",E1937="L"),F1937/1000*G1937,F1937*G1937)))</f>
        <v>0</v>
      </c>
    </row>
    <row r="1938" spans="1:18" x14ac:dyDescent="0.25">
      <c r="A1938" s="33" t="str">
        <f>"Detalhes: "&amp;F1920</f>
        <v xml:space="preserve">Detalhes: </v>
      </c>
      <c r="C1938" s="126"/>
    </row>
    <row r="1940" spans="1:18" ht="31.5" x14ac:dyDescent="0.25">
      <c r="E1940" s="30" t="s">
        <v>21</v>
      </c>
      <c r="F1940" s="76" t="s">
        <v>0</v>
      </c>
      <c r="G1940" s="76" t="s">
        <v>19</v>
      </c>
      <c r="H1940" s="77" t="s">
        <v>20</v>
      </c>
      <c r="I1940" s="31" t="s">
        <v>22</v>
      </c>
      <c r="J1940" s="31" t="s">
        <v>61</v>
      </c>
      <c r="M1940" s="126"/>
    </row>
    <row r="1941" spans="1:18" x14ac:dyDescent="0.25">
      <c r="E1941" s="112">
        <f>E1920+1</f>
        <v>93</v>
      </c>
      <c r="F1941" s="113"/>
      <c r="G1941" s="113"/>
      <c r="H1941" s="114"/>
      <c r="I1941" s="115">
        <f>SUM(J1944:J1958)</f>
        <v>0</v>
      </c>
      <c r="J1941" s="116" t="str">
        <f>IF(H1941="","",I1941/H1941)</f>
        <v/>
      </c>
      <c r="M1941" s="126"/>
      <c r="R1941" s="141"/>
    </row>
    <row r="1942" spans="1:18" x14ac:dyDescent="0.25">
      <c r="B1942" s="117"/>
      <c r="C1942" s="118"/>
      <c r="D1942" s="110"/>
      <c r="F1942" s="118"/>
      <c r="G1942" s="118"/>
      <c r="H1942" s="119"/>
      <c r="I1942" s="120"/>
      <c r="J1942" s="121"/>
      <c r="M1942" s="126"/>
      <c r="R1942" s="141"/>
    </row>
    <row r="1943" spans="1:18" ht="47.25" outlineLevel="1" x14ac:dyDescent="0.25">
      <c r="B1943" s="31" t="s">
        <v>0</v>
      </c>
      <c r="C1943" s="76" t="s">
        <v>13</v>
      </c>
      <c r="D1943" s="31" t="s">
        <v>60</v>
      </c>
      <c r="E1943" s="31" t="s">
        <v>14</v>
      </c>
      <c r="F1943" s="77" t="s">
        <v>17</v>
      </c>
      <c r="G1943" s="77" t="s">
        <v>56</v>
      </c>
      <c r="H1943" s="77" t="s">
        <v>38</v>
      </c>
      <c r="I1943" s="31" t="s">
        <v>16</v>
      </c>
      <c r="J1943" s="30" t="s">
        <v>15</v>
      </c>
      <c r="M1943" s="142"/>
    </row>
    <row r="1944" spans="1:18" outlineLevel="1" x14ac:dyDescent="0.25">
      <c r="B1944" s="122" t="str">
        <f>IF(C1944="","",F1941)</f>
        <v/>
      </c>
      <c r="C1944" s="123"/>
      <c r="D1944" s="122" t="str">
        <f>IF(C1944="","",IFERROR(INDEX('Cadastro de insumo'!A:K,MATCH('Ficha técnica - Prod processado'!C1944,'Cadastro de insumo'!E:E,0),2),""))</f>
        <v/>
      </c>
      <c r="E1944" s="122" t="str">
        <f>IFERROR(INDEX('Cadastro de insumo'!$A$203:$K$1048576,MATCH('Ficha técnica - Prod processado'!C1944,'Cadastro de insumo'!$E$203:$E$1048576,0),9),"")</f>
        <v/>
      </c>
      <c r="F1944" s="124" t="str">
        <f>IFERROR(VLOOKUP(C1944,'Cadastro de insumo'!E:K,7,0),"")</f>
        <v/>
      </c>
      <c r="G1944" s="113"/>
      <c r="H1944" s="113"/>
      <c r="I1944" s="122">
        <f t="shared" ref="I1944:I1957" si="95">IF(OR(G1944="",H1944=""),0,G1944/H1944)</f>
        <v>0</v>
      </c>
      <c r="J1944" s="125">
        <f>IF(C1944="",0,IF(E1944="Pacote",VLOOKUP(C1944,'Cadastro de insumo'!E:K,7,0)*G1944,IF(OR(E1944="kg",E1944="L"),F1944/1000*G1944,F1944*G1944)))</f>
        <v>0</v>
      </c>
    </row>
    <row r="1945" spans="1:18" outlineLevel="1" x14ac:dyDescent="0.25">
      <c r="B1945" s="122" t="str">
        <f>IF(C1945="","",F1941)</f>
        <v/>
      </c>
      <c r="C1945" s="123"/>
      <c r="D1945" s="122" t="str">
        <f>IF(C1945="","",IFERROR(INDEX('Cadastro de insumo'!A:K,MATCH('Ficha técnica - Prod processado'!C1945,'Cadastro de insumo'!E:E,0),2),""))</f>
        <v/>
      </c>
      <c r="E1945" s="122" t="str">
        <f>IFERROR(INDEX('Cadastro de insumo'!$A$203:$K$1048576,MATCH('Ficha técnica - Prod processado'!C1945,'Cadastro de insumo'!$E$203:$E$1048576,0),9),"")</f>
        <v/>
      </c>
      <c r="F1945" s="124" t="str">
        <f>IFERROR(VLOOKUP(C1945,'Cadastro de insumo'!E:K,7,0),"")</f>
        <v/>
      </c>
      <c r="G1945" s="113"/>
      <c r="H1945" s="113"/>
      <c r="I1945" s="122">
        <f t="shared" si="95"/>
        <v>0</v>
      </c>
      <c r="J1945" s="125">
        <f>IF(C1945="",0,IF(E1945="Pacote",VLOOKUP(C1945,'Cadastro de insumo'!E:K,7,0)*G1945,IF(OR(E1945="kg",E1945="L"),F1945/1000*G1945,F1945*G1945)))</f>
        <v>0</v>
      </c>
    </row>
    <row r="1946" spans="1:18" outlineLevel="1" x14ac:dyDescent="0.25">
      <c r="B1946" s="122" t="str">
        <f>IF(C1946="","",F1941)</f>
        <v/>
      </c>
      <c r="C1946" s="123"/>
      <c r="D1946" s="122" t="str">
        <f>IF(C1946="","",IFERROR(INDEX('Cadastro de insumo'!A:K,MATCH('Ficha técnica - Prod processado'!C1946,'Cadastro de insumo'!E:E,0),2),""))</f>
        <v/>
      </c>
      <c r="E1946" s="122" t="str">
        <f>IFERROR(INDEX('Cadastro de insumo'!$A$203:$K$1048576,MATCH('Ficha técnica - Prod processado'!C1946,'Cadastro de insumo'!$E$203:$E$1048576,0),9),"")</f>
        <v/>
      </c>
      <c r="F1946" s="124" t="str">
        <f>IFERROR(VLOOKUP(C1946,'Cadastro de insumo'!E:K,7,0),"")</f>
        <v/>
      </c>
      <c r="G1946" s="113"/>
      <c r="H1946" s="113"/>
      <c r="I1946" s="122">
        <f t="shared" si="95"/>
        <v>0</v>
      </c>
      <c r="J1946" s="125">
        <f>IF(C1946="",0,IF(E1946="Pacote",VLOOKUP(C1946,'Cadastro de insumo'!E:K,7,0)*G1946,IF(OR(E1946="kg",E1946="L"),F1946/1000*G1946,F1946*G1946)))</f>
        <v>0</v>
      </c>
    </row>
    <row r="1947" spans="1:18" outlineLevel="1" x14ac:dyDescent="0.25">
      <c r="B1947" s="122" t="str">
        <f>IF(C1947="","",F1941)</f>
        <v/>
      </c>
      <c r="C1947" s="123"/>
      <c r="D1947" s="122" t="str">
        <f>IF(C1947="","",IFERROR(INDEX('Cadastro de insumo'!A:K,MATCH('Ficha técnica - Prod processado'!C1947,'Cadastro de insumo'!E:E,0),2),""))</f>
        <v/>
      </c>
      <c r="E1947" s="122" t="str">
        <f>IFERROR(INDEX('Cadastro de insumo'!$A$203:$K$1048576,MATCH('Ficha técnica - Prod processado'!C1947,'Cadastro de insumo'!$E$203:$E$1048576,0),9),"")</f>
        <v/>
      </c>
      <c r="F1947" s="124" t="str">
        <f>IFERROR(VLOOKUP(C1947,'Cadastro de insumo'!E:K,7,0),"")</f>
        <v/>
      </c>
      <c r="G1947" s="113"/>
      <c r="H1947" s="113"/>
      <c r="I1947" s="122">
        <f t="shared" si="95"/>
        <v>0</v>
      </c>
      <c r="J1947" s="125">
        <f>IF(C1947="",0,IF(E1947="Pacote",VLOOKUP(C1947,'Cadastro de insumo'!E:K,7,0)*G1947,IF(OR(E1947="kg",E1947="L"),F1947/1000*G1947,F1947*G1947)))</f>
        <v>0</v>
      </c>
    </row>
    <row r="1948" spans="1:18" outlineLevel="1" x14ac:dyDescent="0.25">
      <c r="B1948" s="122" t="str">
        <f>IF(C1948="","",F1941)</f>
        <v/>
      </c>
      <c r="C1948" s="123"/>
      <c r="D1948" s="122" t="str">
        <f>IF(C1948="","",IFERROR(INDEX('Cadastro de insumo'!A:K,MATCH('Ficha técnica - Prod processado'!C1948,'Cadastro de insumo'!E:E,0),2),""))</f>
        <v/>
      </c>
      <c r="E1948" s="122" t="str">
        <f>IFERROR(INDEX('Cadastro de insumo'!$A$203:$K$1048576,MATCH('Ficha técnica - Prod processado'!C1948,'Cadastro de insumo'!$E$203:$E$1048576,0),9),"")</f>
        <v/>
      </c>
      <c r="F1948" s="124" t="str">
        <f>IFERROR(VLOOKUP(C1948,'Cadastro de insumo'!E:K,7,0),"")</f>
        <v/>
      </c>
      <c r="G1948" s="113"/>
      <c r="H1948" s="113"/>
      <c r="I1948" s="122">
        <f t="shared" si="95"/>
        <v>0</v>
      </c>
      <c r="J1948" s="125">
        <f>IF(C1948="",0,IF(E1948="Pacote",VLOOKUP(C1948,'Cadastro de insumo'!E:K,7,0)*G1948,IF(OR(E1948="kg",E1948="L"),F1948/1000*G1948,F1948*G1948)))</f>
        <v>0</v>
      </c>
    </row>
    <row r="1949" spans="1:18" outlineLevel="1" x14ac:dyDescent="0.25">
      <c r="B1949" s="122" t="str">
        <f>IF(C1949="","",F1941)</f>
        <v/>
      </c>
      <c r="C1949" s="123"/>
      <c r="D1949" s="122" t="str">
        <f>IF(C1949="","",IFERROR(INDEX('Cadastro de insumo'!A:K,MATCH('Ficha técnica - Prod processado'!C1949,'Cadastro de insumo'!E:E,0),2),""))</f>
        <v/>
      </c>
      <c r="E1949" s="122" t="str">
        <f>IFERROR(INDEX('Cadastro de insumo'!$A$203:$K$1048576,MATCH('Ficha técnica - Prod processado'!C1949,'Cadastro de insumo'!$E$203:$E$1048576,0),9),"")</f>
        <v/>
      </c>
      <c r="F1949" s="124" t="str">
        <f>IFERROR(VLOOKUP(C1949,'Cadastro de insumo'!E:K,7,0),"")</f>
        <v/>
      </c>
      <c r="G1949" s="113"/>
      <c r="H1949" s="113"/>
      <c r="I1949" s="122">
        <f t="shared" si="95"/>
        <v>0</v>
      </c>
      <c r="J1949" s="125">
        <f>IF(C1949="",0,IF(E1949="Pacote",VLOOKUP(C1949,'Cadastro de insumo'!E:K,7,0)*G1949,IF(OR(E1949="kg",E1949="L"),F1949/1000*G1949,F1949*G1949)))</f>
        <v>0</v>
      </c>
    </row>
    <row r="1950" spans="1:18" outlineLevel="1" x14ac:dyDescent="0.25">
      <c r="B1950" s="122" t="str">
        <f>IF(C1950="","",F1941)</f>
        <v/>
      </c>
      <c r="C1950" s="123"/>
      <c r="D1950" s="122" t="str">
        <f>IF(C1950="","",IFERROR(INDEX('Cadastro de insumo'!A:K,MATCH('Ficha técnica - Prod processado'!C1950,'Cadastro de insumo'!E:E,0),2),""))</f>
        <v/>
      </c>
      <c r="E1950" s="122" t="str">
        <f>IFERROR(INDEX('Cadastro de insumo'!$A$203:$K$1048576,MATCH('Ficha técnica - Prod processado'!C1950,'Cadastro de insumo'!$E$203:$E$1048576,0),9),"")</f>
        <v/>
      </c>
      <c r="F1950" s="124" t="str">
        <f>IFERROR(VLOOKUP(C1950,'Cadastro de insumo'!E:K,7,0),"")</f>
        <v/>
      </c>
      <c r="G1950" s="113"/>
      <c r="H1950" s="113"/>
      <c r="I1950" s="122">
        <f t="shared" si="95"/>
        <v>0</v>
      </c>
      <c r="J1950" s="125">
        <f>IF(C1950="",0,IF(E1950="Pacote",VLOOKUP(C1950,'Cadastro de insumo'!E:K,7,0)*G1950,IF(OR(E1950="kg",E1950="L"),F1950/1000*G1950,F1950*G1950)))</f>
        <v>0</v>
      </c>
    </row>
    <row r="1951" spans="1:18" outlineLevel="1" x14ac:dyDescent="0.25">
      <c r="B1951" s="122" t="str">
        <f>IF(C1951="","",F1941)</f>
        <v/>
      </c>
      <c r="C1951" s="123"/>
      <c r="D1951" s="122" t="str">
        <f>IF(C1951="","",IFERROR(INDEX('Cadastro de insumo'!A:K,MATCH('Ficha técnica - Prod processado'!C1951,'Cadastro de insumo'!E:E,0),2),""))</f>
        <v/>
      </c>
      <c r="E1951" s="122" t="str">
        <f>IFERROR(INDEX('Cadastro de insumo'!$A$203:$K$1048576,MATCH('Ficha técnica - Prod processado'!C1951,'Cadastro de insumo'!$E$203:$E$1048576,0),9),"")</f>
        <v/>
      </c>
      <c r="F1951" s="124" t="str">
        <f>IFERROR(VLOOKUP(C1951,'Cadastro de insumo'!E:K,7,0),"")</f>
        <v/>
      </c>
      <c r="G1951" s="113"/>
      <c r="H1951" s="113"/>
      <c r="I1951" s="122">
        <f t="shared" si="95"/>
        <v>0</v>
      </c>
      <c r="J1951" s="125">
        <f>IF(C1951="",0,IF(E1951="Pacote",VLOOKUP(C1951,'Cadastro de insumo'!E:K,7,0)*G1951,IF(OR(E1951="kg",E1951="L"),F1951/1000*G1951,F1951*G1951)))</f>
        <v>0</v>
      </c>
    </row>
    <row r="1952" spans="1:18" outlineLevel="1" x14ac:dyDescent="0.25">
      <c r="B1952" s="122" t="str">
        <f>IF(C1952="","",F1941)</f>
        <v/>
      </c>
      <c r="C1952" s="123"/>
      <c r="D1952" s="122" t="str">
        <f>IF(C1952="","",IFERROR(INDEX('Cadastro de insumo'!A:K,MATCH('Ficha técnica - Prod processado'!C1952,'Cadastro de insumo'!E:E,0),2),""))</f>
        <v/>
      </c>
      <c r="E1952" s="122" t="str">
        <f>IFERROR(INDEX('Cadastro de insumo'!$A$203:$K$1048576,MATCH('Ficha técnica - Prod processado'!C1952,'Cadastro de insumo'!$E$203:$E$1048576,0),9),"")</f>
        <v/>
      </c>
      <c r="F1952" s="124" t="str">
        <f>IFERROR(VLOOKUP(C1952,'Cadastro de insumo'!E:K,7,0),"")</f>
        <v/>
      </c>
      <c r="G1952" s="113"/>
      <c r="H1952" s="113"/>
      <c r="I1952" s="122">
        <f t="shared" si="95"/>
        <v>0</v>
      </c>
      <c r="J1952" s="125">
        <f>IF(C1952="",0,IF(E1952="Pacote",VLOOKUP(C1952,'Cadastro de insumo'!E:K,7,0)*G1952,IF(OR(E1952="kg",E1952="L"),F1952/1000*G1952,F1952*G1952)))</f>
        <v>0</v>
      </c>
    </row>
    <row r="1953" spans="1:18" outlineLevel="1" x14ac:dyDescent="0.25">
      <c r="B1953" s="122" t="str">
        <f>IF(C1953="","",F1941)</f>
        <v/>
      </c>
      <c r="C1953" s="123"/>
      <c r="D1953" s="122" t="str">
        <f>IF(C1953="","",IFERROR(INDEX('Cadastro de insumo'!A:K,MATCH('Ficha técnica - Prod processado'!C1953,'Cadastro de insumo'!E:E,0),2),""))</f>
        <v/>
      </c>
      <c r="E1953" s="122" t="str">
        <f>IFERROR(INDEX('Cadastro de insumo'!$A$203:$K$1048576,MATCH('Ficha técnica - Prod processado'!C1953,'Cadastro de insumo'!$E$203:$E$1048576,0),9),"")</f>
        <v/>
      </c>
      <c r="F1953" s="124" t="str">
        <f>IFERROR(VLOOKUP(C1953,'Cadastro de insumo'!E:K,7,0),"")</f>
        <v/>
      </c>
      <c r="G1953" s="113"/>
      <c r="H1953" s="113"/>
      <c r="I1953" s="122">
        <f t="shared" si="95"/>
        <v>0</v>
      </c>
      <c r="J1953" s="125">
        <f>IF(C1953="",0,IF(E1953="Pacote",VLOOKUP(C1953,'Cadastro de insumo'!E:K,7,0)*G1953,IF(OR(E1953="kg",E1953="L"),F1953/1000*G1953,F1953*G1953)))</f>
        <v>0</v>
      </c>
    </row>
    <row r="1954" spans="1:18" outlineLevel="1" x14ac:dyDescent="0.25">
      <c r="B1954" s="122" t="str">
        <f>IF(C1954="","",F1941)</f>
        <v/>
      </c>
      <c r="C1954" s="123"/>
      <c r="D1954" s="122" t="str">
        <f>IF(C1954="","",IFERROR(INDEX('Cadastro de insumo'!A:K,MATCH('Ficha técnica - Prod processado'!C1954,'Cadastro de insumo'!E:E,0),2),""))</f>
        <v/>
      </c>
      <c r="E1954" s="122" t="str">
        <f>IFERROR(INDEX('Cadastro de insumo'!$A$203:$K$1048576,MATCH('Ficha técnica - Prod processado'!C1954,'Cadastro de insumo'!$E$203:$E$1048576,0),9),"")</f>
        <v/>
      </c>
      <c r="F1954" s="124" t="str">
        <f>IFERROR(VLOOKUP(C1954,'Cadastro de insumo'!E:K,7,0),"")</f>
        <v/>
      </c>
      <c r="G1954" s="113"/>
      <c r="H1954" s="113"/>
      <c r="I1954" s="122">
        <f t="shared" si="95"/>
        <v>0</v>
      </c>
      <c r="J1954" s="125">
        <f>IF(C1954="",0,IF(E1954="Pacote",VLOOKUP(C1954,'Cadastro de insumo'!E:K,7,0)*G1954,IF(OR(E1954="kg",E1954="L"),F1954/1000*G1954,F1954*G1954)))</f>
        <v>0</v>
      </c>
    </row>
    <row r="1955" spans="1:18" outlineLevel="1" x14ac:dyDescent="0.25">
      <c r="B1955" s="122" t="str">
        <f>IF(C1955="","",F1941)</f>
        <v/>
      </c>
      <c r="C1955" s="123"/>
      <c r="D1955" s="122" t="str">
        <f>IF(C1955="","",IFERROR(INDEX('Cadastro de insumo'!A:K,MATCH('Ficha técnica - Prod processado'!C1955,'Cadastro de insumo'!E:E,0),2),""))</f>
        <v/>
      </c>
      <c r="E1955" s="122" t="str">
        <f>IFERROR(INDEX('Cadastro de insumo'!$A$203:$K$1048576,MATCH('Ficha técnica - Prod processado'!C1955,'Cadastro de insumo'!$E$203:$E$1048576,0),9),"")</f>
        <v/>
      </c>
      <c r="F1955" s="124" t="str">
        <f>IFERROR(VLOOKUP(C1955,'Cadastro de insumo'!E:K,7,0),"")</f>
        <v/>
      </c>
      <c r="G1955" s="113"/>
      <c r="H1955" s="113"/>
      <c r="I1955" s="122">
        <f t="shared" si="95"/>
        <v>0</v>
      </c>
      <c r="J1955" s="125">
        <f>IF(C1955="",0,IF(E1955="Pacote",VLOOKUP(C1955,'Cadastro de insumo'!E:K,7,0)*G1955,IF(OR(E1955="kg",E1955="L"),F1955/1000*G1955,F1955*G1955)))</f>
        <v>0</v>
      </c>
    </row>
    <row r="1956" spans="1:18" outlineLevel="1" x14ac:dyDescent="0.25">
      <c r="B1956" s="122" t="str">
        <f>IF(C1956="","",F1941)</f>
        <v/>
      </c>
      <c r="C1956" s="123"/>
      <c r="D1956" s="122" t="str">
        <f>IF(C1956="","",IFERROR(INDEX('Cadastro de insumo'!A:K,MATCH('Ficha técnica - Prod processado'!C1956,'Cadastro de insumo'!E:E,0),2),""))</f>
        <v/>
      </c>
      <c r="E1956" s="122" t="str">
        <f>IFERROR(INDEX('Cadastro de insumo'!$A$203:$K$1048576,MATCH('Ficha técnica - Prod processado'!C1956,'Cadastro de insumo'!$E$203:$E$1048576,0),9),"")</f>
        <v/>
      </c>
      <c r="F1956" s="124" t="str">
        <f>IFERROR(VLOOKUP(C1956,'Cadastro de insumo'!E:K,7,0),"")</f>
        <v/>
      </c>
      <c r="G1956" s="113"/>
      <c r="H1956" s="113"/>
      <c r="I1956" s="122">
        <f t="shared" si="95"/>
        <v>0</v>
      </c>
      <c r="J1956" s="125">
        <f>IF(C1956="",0,IF(E1956="Pacote",VLOOKUP(C1956,'Cadastro de insumo'!E:K,7,0)*G1956,IF(OR(E1956="kg",E1956="L"),F1956/1000*G1956,F1956*G1956)))</f>
        <v>0</v>
      </c>
    </row>
    <row r="1957" spans="1:18" outlineLevel="1" x14ac:dyDescent="0.25">
      <c r="B1957" s="122" t="str">
        <f>IF(C1957="","",F1941)</f>
        <v/>
      </c>
      <c r="C1957" s="123"/>
      <c r="D1957" s="122" t="str">
        <f>IF(C1957="","",IFERROR(INDEX('Cadastro de insumo'!A:K,MATCH('Ficha técnica - Prod processado'!C1957,'Cadastro de insumo'!E:E,0),2),""))</f>
        <v/>
      </c>
      <c r="E1957" s="122" t="str">
        <f>IFERROR(INDEX('Cadastro de insumo'!$A$203:$K$1048576,MATCH('Ficha técnica - Prod processado'!C1957,'Cadastro de insumo'!$E$203:$E$1048576,0),9),"")</f>
        <v/>
      </c>
      <c r="F1957" s="124" t="str">
        <f>IFERROR(VLOOKUP(C1957,'Cadastro de insumo'!E:K,7,0),"")</f>
        <v/>
      </c>
      <c r="G1957" s="113"/>
      <c r="H1957" s="113"/>
      <c r="I1957" s="122">
        <f t="shared" si="95"/>
        <v>0</v>
      </c>
      <c r="J1957" s="125">
        <f>IF(C1957="",0,IF(E1957="Pacote",VLOOKUP(C1957,'Cadastro de insumo'!E:K,7,0)*G1957,IF(OR(E1957="kg",E1957="L"),F1957/1000*G1957,F1957*G1957)))</f>
        <v>0</v>
      </c>
    </row>
    <row r="1958" spans="1:18" outlineLevel="1" x14ac:dyDescent="0.25">
      <c r="B1958" s="122" t="str">
        <f>IF(C1958="","",F1941)</f>
        <v/>
      </c>
      <c r="C1958" s="123"/>
      <c r="D1958" s="122" t="str">
        <f>IF(C1958="","",IFERROR(INDEX('Cadastro de insumo'!A:K,MATCH('Ficha técnica - Prod processado'!C1958,'Cadastro de insumo'!E:E,0),2),""))</f>
        <v/>
      </c>
      <c r="E1958" s="122" t="str">
        <f>IFERROR(INDEX('Cadastro de insumo'!$A$203:$K$1048576,MATCH('Ficha técnica - Prod processado'!C1958,'Cadastro de insumo'!$E$203:$E$1048576,0),9),"")</f>
        <v/>
      </c>
      <c r="F1958" s="124" t="str">
        <f>IFERROR(VLOOKUP(C1958,'Cadastro de insumo'!E:K,7,0),"")</f>
        <v/>
      </c>
      <c r="G1958" s="113"/>
      <c r="H1958" s="113"/>
      <c r="I1958" s="122">
        <f>IF(OR(G1958="",H1958=""),0,G1958/H1958)</f>
        <v>0</v>
      </c>
      <c r="J1958" s="125">
        <f>IF(C1958="",0,IF(E1958="Pacote",VLOOKUP(C1958,'Cadastro de insumo'!E:K,7,0)*G1958,IF(OR(E1958="kg",E1958="L"),F1958/1000*G1958,F1958*G1958)))</f>
        <v>0</v>
      </c>
    </row>
    <row r="1959" spans="1:18" x14ac:dyDescent="0.25">
      <c r="A1959" s="33" t="str">
        <f>"Detalhes: "&amp;F1941</f>
        <v xml:space="preserve">Detalhes: </v>
      </c>
      <c r="C1959" s="126"/>
    </row>
    <row r="1961" spans="1:18" ht="31.5" x14ac:dyDescent="0.25">
      <c r="E1961" s="30" t="s">
        <v>21</v>
      </c>
      <c r="F1961" s="76" t="s">
        <v>0</v>
      </c>
      <c r="G1961" s="76" t="s">
        <v>19</v>
      </c>
      <c r="H1961" s="77" t="s">
        <v>20</v>
      </c>
      <c r="I1961" s="31" t="s">
        <v>22</v>
      </c>
      <c r="J1961" s="31" t="s">
        <v>61</v>
      </c>
      <c r="M1961" s="126"/>
    </row>
    <row r="1962" spans="1:18" x14ac:dyDescent="0.25">
      <c r="E1962" s="112">
        <f>E1941+1</f>
        <v>94</v>
      </c>
      <c r="F1962" s="113"/>
      <c r="G1962" s="113"/>
      <c r="H1962" s="114"/>
      <c r="I1962" s="115">
        <f>SUM(J1965:J1979)</f>
        <v>0</v>
      </c>
      <c r="J1962" s="116" t="str">
        <f>IF(H1962="","",I1962/H1962)</f>
        <v/>
      </c>
      <c r="M1962" s="126"/>
      <c r="R1962" s="141"/>
    </row>
    <row r="1963" spans="1:18" x14ac:dyDescent="0.25">
      <c r="B1963" s="117"/>
      <c r="C1963" s="118"/>
      <c r="D1963" s="110"/>
      <c r="F1963" s="118"/>
      <c r="G1963" s="118"/>
      <c r="H1963" s="119"/>
      <c r="I1963" s="120"/>
      <c r="J1963" s="121"/>
      <c r="M1963" s="126"/>
      <c r="R1963" s="141"/>
    </row>
    <row r="1964" spans="1:18" ht="47.25" outlineLevel="1" x14ac:dyDescent="0.25">
      <c r="B1964" s="31" t="s">
        <v>0</v>
      </c>
      <c r="C1964" s="76" t="s">
        <v>13</v>
      </c>
      <c r="D1964" s="31" t="s">
        <v>60</v>
      </c>
      <c r="E1964" s="31" t="s">
        <v>14</v>
      </c>
      <c r="F1964" s="77" t="s">
        <v>17</v>
      </c>
      <c r="G1964" s="77" t="s">
        <v>56</v>
      </c>
      <c r="H1964" s="77" t="s">
        <v>38</v>
      </c>
      <c r="I1964" s="31" t="s">
        <v>16</v>
      </c>
      <c r="J1964" s="30" t="s">
        <v>15</v>
      </c>
      <c r="M1964" s="142"/>
    </row>
    <row r="1965" spans="1:18" outlineLevel="1" x14ac:dyDescent="0.25">
      <c r="B1965" s="122" t="str">
        <f>IF(C1965="","",F1962)</f>
        <v/>
      </c>
      <c r="C1965" s="123"/>
      <c r="D1965" s="122" t="str">
        <f>IF(C1965="","",IFERROR(INDEX('Cadastro de insumo'!A:K,MATCH('Ficha técnica - Prod processado'!C1965,'Cadastro de insumo'!E:E,0),2),""))</f>
        <v/>
      </c>
      <c r="E1965" s="122" t="str">
        <f>IFERROR(INDEX('Cadastro de insumo'!$A$203:$K$1048576,MATCH('Ficha técnica - Prod processado'!C1965,'Cadastro de insumo'!$E$203:$E$1048576,0),9),"")</f>
        <v/>
      </c>
      <c r="F1965" s="124" t="str">
        <f>IFERROR(VLOOKUP(C1965,'Cadastro de insumo'!E:K,7,0),"")</f>
        <v/>
      </c>
      <c r="G1965" s="113"/>
      <c r="H1965" s="113"/>
      <c r="I1965" s="122">
        <f t="shared" ref="I1965:I1978" si="96">IF(OR(G1965="",H1965=""),0,G1965/H1965)</f>
        <v>0</v>
      </c>
      <c r="J1965" s="125">
        <f>IF(C1965="",0,IF(E1965="Pacote",VLOOKUP(C1965,'Cadastro de insumo'!E:K,7,0)*G1965,IF(OR(E1965="kg",E1965="L"),F1965/1000*G1965,F1965*G1965)))</f>
        <v>0</v>
      </c>
    </row>
    <row r="1966" spans="1:18" outlineLevel="1" x14ac:dyDescent="0.25">
      <c r="B1966" s="122" t="str">
        <f>IF(C1966="","",F1962)</f>
        <v/>
      </c>
      <c r="C1966" s="123"/>
      <c r="D1966" s="122" t="str">
        <f>IF(C1966="","",IFERROR(INDEX('Cadastro de insumo'!A:K,MATCH('Ficha técnica - Prod processado'!C1966,'Cadastro de insumo'!E:E,0),2),""))</f>
        <v/>
      </c>
      <c r="E1966" s="122" t="str">
        <f>IFERROR(INDEX('Cadastro de insumo'!$A$203:$K$1048576,MATCH('Ficha técnica - Prod processado'!C1966,'Cadastro de insumo'!$E$203:$E$1048576,0),9),"")</f>
        <v/>
      </c>
      <c r="F1966" s="124" t="str">
        <f>IFERROR(VLOOKUP(C1966,'Cadastro de insumo'!E:K,7,0),"")</f>
        <v/>
      </c>
      <c r="G1966" s="113"/>
      <c r="H1966" s="113"/>
      <c r="I1966" s="122">
        <f t="shared" si="96"/>
        <v>0</v>
      </c>
      <c r="J1966" s="125">
        <f>IF(C1966="",0,IF(E1966="Pacote",VLOOKUP(C1966,'Cadastro de insumo'!E:K,7,0)*G1966,IF(OR(E1966="kg",E1966="L"),F1966/1000*G1966,F1966*G1966)))</f>
        <v>0</v>
      </c>
    </row>
    <row r="1967" spans="1:18" outlineLevel="1" x14ac:dyDescent="0.25">
      <c r="B1967" s="122" t="str">
        <f>IF(C1967="","",F1962)</f>
        <v/>
      </c>
      <c r="C1967" s="123"/>
      <c r="D1967" s="122" t="str">
        <f>IF(C1967="","",IFERROR(INDEX('Cadastro de insumo'!A:K,MATCH('Ficha técnica - Prod processado'!C1967,'Cadastro de insumo'!E:E,0),2),""))</f>
        <v/>
      </c>
      <c r="E1967" s="122" t="str">
        <f>IFERROR(INDEX('Cadastro de insumo'!$A$203:$K$1048576,MATCH('Ficha técnica - Prod processado'!C1967,'Cadastro de insumo'!$E$203:$E$1048576,0),9),"")</f>
        <v/>
      </c>
      <c r="F1967" s="124" t="str">
        <f>IFERROR(VLOOKUP(C1967,'Cadastro de insumo'!E:K,7,0),"")</f>
        <v/>
      </c>
      <c r="G1967" s="113"/>
      <c r="H1967" s="113"/>
      <c r="I1967" s="122">
        <f t="shared" si="96"/>
        <v>0</v>
      </c>
      <c r="J1967" s="125">
        <f>IF(C1967="",0,IF(E1967="Pacote",VLOOKUP(C1967,'Cadastro de insumo'!E:K,7,0)*G1967,IF(OR(E1967="kg",E1967="L"),F1967/1000*G1967,F1967*G1967)))</f>
        <v>0</v>
      </c>
    </row>
    <row r="1968" spans="1:18" outlineLevel="1" x14ac:dyDescent="0.25">
      <c r="B1968" s="122" t="str">
        <f>IF(C1968="","",F1962)</f>
        <v/>
      </c>
      <c r="C1968" s="123"/>
      <c r="D1968" s="122" t="str">
        <f>IF(C1968="","",IFERROR(INDEX('Cadastro de insumo'!A:K,MATCH('Ficha técnica - Prod processado'!C1968,'Cadastro de insumo'!E:E,0),2),""))</f>
        <v/>
      </c>
      <c r="E1968" s="122" t="str">
        <f>IFERROR(INDEX('Cadastro de insumo'!$A$203:$K$1048576,MATCH('Ficha técnica - Prod processado'!C1968,'Cadastro de insumo'!$E$203:$E$1048576,0),9),"")</f>
        <v/>
      </c>
      <c r="F1968" s="124" t="str">
        <f>IFERROR(VLOOKUP(C1968,'Cadastro de insumo'!E:K,7,0),"")</f>
        <v/>
      </c>
      <c r="G1968" s="113"/>
      <c r="H1968" s="113"/>
      <c r="I1968" s="122">
        <f t="shared" si="96"/>
        <v>0</v>
      </c>
      <c r="J1968" s="125">
        <f>IF(C1968="",0,IF(E1968="Pacote",VLOOKUP(C1968,'Cadastro de insumo'!E:K,7,0)*G1968,IF(OR(E1968="kg",E1968="L"),F1968/1000*G1968,F1968*G1968)))</f>
        <v>0</v>
      </c>
    </row>
    <row r="1969" spans="1:18" outlineLevel="1" x14ac:dyDescent="0.25">
      <c r="B1969" s="122" t="str">
        <f>IF(C1969="","",F1962)</f>
        <v/>
      </c>
      <c r="C1969" s="123"/>
      <c r="D1969" s="122" t="str">
        <f>IF(C1969="","",IFERROR(INDEX('Cadastro de insumo'!A:K,MATCH('Ficha técnica - Prod processado'!C1969,'Cadastro de insumo'!E:E,0),2),""))</f>
        <v/>
      </c>
      <c r="E1969" s="122" t="str">
        <f>IFERROR(INDEX('Cadastro de insumo'!$A$203:$K$1048576,MATCH('Ficha técnica - Prod processado'!C1969,'Cadastro de insumo'!$E$203:$E$1048576,0),9),"")</f>
        <v/>
      </c>
      <c r="F1969" s="124" t="str">
        <f>IFERROR(VLOOKUP(C1969,'Cadastro de insumo'!E:K,7,0),"")</f>
        <v/>
      </c>
      <c r="G1969" s="113"/>
      <c r="H1969" s="113"/>
      <c r="I1969" s="122">
        <f t="shared" si="96"/>
        <v>0</v>
      </c>
      <c r="J1969" s="125">
        <f>IF(C1969="",0,IF(E1969="Pacote",VLOOKUP(C1969,'Cadastro de insumo'!E:K,7,0)*G1969,IF(OR(E1969="kg",E1969="L"),F1969/1000*G1969,F1969*G1969)))</f>
        <v>0</v>
      </c>
    </row>
    <row r="1970" spans="1:18" outlineLevel="1" x14ac:dyDescent="0.25">
      <c r="B1970" s="122" t="str">
        <f>IF(C1970="","",F1962)</f>
        <v/>
      </c>
      <c r="C1970" s="123"/>
      <c r="D1970" s="122" t="str">
        <f>IF(C1970="","",IFERROR(INDEX('Cadastro de insumo'!A:K,MATCH('Ficha técnica - Prod processado'!C1970,'Cadastro de insumo'!E:E,0),2),""))</f>
        <v/>
      </c>
      <c r="E1970" s="122" t="str">
        <f>IFERROR(INDEX('Cadastro de insumo'!$A$203:$K$1048576,MATCH('Ficha técnica - Prod processado'!C1970,'Cadastro de insumo'!$E$203:$E$1048576,0),9),"")</f>
        <v/>
      </c>
      <c r="F1970" s="124" t="str">
        <f>IFERROR(VLOOKUP(C1970,'Cadastro de insumo'!E:K,7,0),"")</f>
        <v/>
      </c>
      <c r="G1970" s="113"/>
      <c r="H1970" s="113"/>
      <c r="I1970" s="122">
        <f t="shared" si="96"/>
        <v>0</v>
      </c>
      <c r="J1970" s="125">
        <f>IF(C1970="",0,IF(E1970="Pacote",VLOOKUP(C1970,'Cadastro de insumo'!E:K,7,0)*G1970,IF(OR(E1970="kg",E1970="L"),F1970/1000*G1970,F1970*G1970)))</f>
        <v>0</v>
      </c>
    </row>
    <row r="1971" spans="1:18" outlineLevel="1" x14ac:dyDescent="0.25">
      <c r="B1971" s="122" t="str">
        <f>IF(C1971="","",F1962)</f>
        <v/>
      </c>
      <c r="C1971" s="123"/>
      <c r="D1971" s="122" t="str">
        <f>IF(C1971="","",IFERROR(INDEX('Cadastro de insumo'!A:K,MATCH('Ficha técnica - Prod processado'!C1971,'Cadastro de insumo'!E:E,0),2),""))</f>
        <v/>
      </c>
      <c r="E1971" s="122" t="str">
        <f>IFERROR(INDEX('Cadastro de insumo'!$A$203:$K$1048576,MATCH('Ficha técnica - Prod processado'!C1971,'Cadastro de insumo'!$E$203:$E$1048576,0),9),"")</f>
        <v/>
      </c>
      <c r="F1971" s="124" t="str">
        <f>IFERROR(VLOOKUP(C1971,'Cadastro de insumo'!E:K,7,0),"")</f>
        <v/>
      </c>
      <c r="G1971" s="113"/>
      <c r="H1971" s="113"/>
      <c r="I1971" s="122">
        <f t="shared" si="96"/>
        <v>0</v>
      </c>
      <c r="J1971" s="125">
        <f>IF(C1971="",0,IF(E1971="Pacote",VLOOKUP(C1971,'Cadastro de insumo'!E:K,7,0)*G1971,IF(OR(E1971="kg",E1971="L"),F1971/1000*G1971,F1971*G1971)))</f>
        <v>0</v>
      </c>
    </row>
    <row r="1972" spans="1:18" outlineLevel="1" x14ac:dyDescent="0.25">
      <c r="B1972" s="122" t="str">
        <f>IF(C1972="","",F1962)</f>
        <v/>
      </c>
      <c r="C1972" s="123"/>
      <c r="D1972" s="122" t="str">
        <f>IF(C1972="","",IFERROR(INDEX('Cadastro de insumo'!A:K,MATCH('Ficha técnica - Prod processado'!C1972,'Cadastro de insumo'!E:E,0),2),""))</f>
        <v/>
      </c>
      <c r="E1972" s="122" t="str">
        <f>IFERROR(INDEX('Cadastro de insumo'!$A$203:$K$1048576,MATCH('Ficha técnica - Prod processado'!C1972,'Cadastro de insumo'!$E$203:$E$1048576,0),9),"")</f>
        <v/>
      </c>
      <c r="F1972" s="124" t="str">
        <f>IFERROR(VLOOKUP(C1972,'Cadastro de insumo'!E:K,7,0),"")</f>
        <v/>
      </c>
      <c r="G1972" s="113"/>
      <c r="H1972" s="113"/>
      <c r="I1972" s="122">
        <f t="shared" si="96"/>
        <v>0</v>
      </c>
      <c r="J1972" s="125">
        <f>IF(C1972="",0,IF(E1972="Pacote",VLOOKUP(C1972,'Cadastro de insumo'!E:K,7,0)*G1972,IF(OR(E1972="kg",E1972="L"),F1972/1000*G1972,F1972*G1972)))</f>
        <v>0</v>
      </c>
    </row>
    <row r="1973" spans="1:18" outlineLevel="1" x14ac:dyDescent="0.25">
      <c r="B1973" s="122" t="str">
        <f>IF(C1973="","",F1962)</f>
        <v/>
      </c>
      <c r="C1973" s="123"/>
      <c r="D1973" s="122" t="str">
        <f>IF(C1973="","",IFERROR(INDEX('Cadastro de insumo'!A:K,MATCH('Ficha técnica - Prod processado'!C1973,'Cadastro de insumo'!E:E,0),2),""))</f>
        <v/>
      </c>
      <c r="E1973" s="122" t="str">
        <f>IFERROR(INDEX('Cadastro de insumo'!$A$203:$K$1048576,MATCH('Ficha técnica - Prod processado'!C1973,'Cadastro de insumo'!$E$203:$E$1048576,0),9),"")</f>
        <v/>
      </c>
      <c r="F1973" s="124" t="str">
        <f>IFERROR(VLOOKUP(C1973,'Cadastro de insumo'!E:K,7,0),"")</f>
        <v/>
      </c>
      <c r="G1973" s="113"/>
      <c r="H1973" s="113"/>
      <c r="I1973" s="122">
        <f t="shared" si="96"/>
        <v>0</v>
      </c>
      <c r="J1973" s="125">
        <f>IF(C1973="",0,IF(E1973="Pacote",VLOOKUP(C1973,'Cadastro de insumo'!E:K,7,0)*G1973,IF(OR(E1973="kg",E1973="L"),F1973/1000*G1973,F1973*G1973)))</f>
        <v>0</v>
      </c>
    </row>
    <row r="1974" spans="1:18" outlineLevel="1" x14ac:dyDescent="0.25">
      <c r="B1974" s="122" t="str">
        <f>IF(C1974="","",F1962)</f>
        <v/>
      </c>
      <c r="C1974" s="123"/>
      <c r="D1974" s="122" t="str">
        <f>IF(C1974="","",IFERROR(INDEX('Cadastro de insumo'!A:K,MATCH('Ficha técnica - Prod processado'!C1974,'Cadastro de insumo'!E:E,0),2),""))</f>
        <v/>
      </c>
      <c r="E1974" s="122" t="str">
        <f>IFERROR(INDEX('Cadastro de insumo'!$A$203:$K$1048576,MATCH('Ficha técnica - Prod processado'!C1974,'Cadastro de insumo'!$E$203:$E$1048576,0),9),"")</f>
        <v/>
      </c>
      <c r="F1974" s="124" t="str">
        <f>IFERROR(VLOOKUP(C1974,'Cadastro de insumo'!E:K,7,0),"")</f>
        <v/>
      </c>
      <c r="G1974" s="113"/>
      <c r="H1974" s="113"/>
      <c r="I1974" s="122">
        <f t="shared" si="96"/>
        <v>0</v>
      </c>
      <c r="J1974" s="125">
        <f>IF(C1974="",0,IF(E1974="Pacote",VLOOKUP(C1974,'Cadastro de insumo'!E:K,7,0)*G1974,IF(OR(E1974="kg",E1974="L"),F1974/1000*G1974,F1974*G1974)))</f>
        <v>0</v>
      </c>
    </row>
    <row r="1975" spans="1:18" outlineLevel="1" x14ac:dyDescent="0.25">
      <c r="B1975" s="122" t="str">
        <f>IF(C1975="","",F1962)</f>
        <v/>
      </c>
      <c r="C1975" s="123"/>
      <c r="D1975" s="122" t="str">
        <f>IF(C1975="","",IFERROR(INDEX('Cadastro de insumo'!A:K,MATCH('Ficha técnica - Prod processado'!C1975,'Cadastro de insumo'!E:E,0),2),""))</f>
        <v/>
      </c>
      <c r="E1975" s="122" t="str">
        <f>IFERROR(INDEX('Cadastro de insumo'!$A$203:$K$1048576,MATCH('Ficha técnica - Prod processado'!C1975,'Cadastro de insumo'!$E$203:$E$1048576,0),9),"")</f>
        <v/>
      </c>
      <c r="F1975" s="124" t="str">
        <f>IFERROR(VLOOKUP(C1975,'Cadastro de insumo'!E:K,7,0),"")</f>
        <v/>
      </c>
      <c r="G1975" s="113"/>
      <c r="H1975" s="113"/>
      <c r="I1975" s="122">
        <f t="shared" si="96"/>
        <v>0</v>
      </c>
      <c r="J1975" s="125">
        <f>IF(C1975="",0,IF(E1975="Pacote",VLOOKUP(C1975,'Cadastro de insumo'!E:K,7,0)*G1975,IF(OR(E1975="kg",E1975="L"),F1975/1000*G1975,F1975*G1975)))</f>
        <v>0</v>
      </c>
    </row>
    <row r="1976" spans="1:18" outlineLevel="1" x14ac:dyDescent="0.25">
      <c r="B1976" s="122" t="str">
        <f>IF(C1976="","",F1962)</f>
        <v/>
      </c>
      <c r="C1976" s="123"/>
      <c r="D1976" s="122" t="str">
        <f>IF(C1976="","",IFERROR(INDEX('Cadastro de insumo'!A:K,MATCH('Ficha técnica - Prod processado'!C1976,'Cadastro de insumo'!E:E,0),2),""))</f>
        <v/>
      </c>
      <c r="E1976" s="122" t="str">
        <f>IFERROR(INDEX('Cadastro de insumo'!$A$203:$K$1048576,MATCH('Ficha técnica - Prod processado'!C1976,'Cadastro de insumo'!$E$203:$E$1048576,0),9),"")</f>
        <v/>
      </c>
      <c r="F1976" s="124" t="str">
        <f>IFERROR(VLOOKUP(C1976,'Cadastro de insumo'!E:K,7,0),"")</f>
        <v/>
      </c>
      <c r="G1976" s="113"/>
      <c r="H1976" s="113"/>
      <c r="I1976" s="122">
        <f t="shared" si="96"/>
        <v>0</v>
      </c>
      <c r="J1976" s="125">
        <f>IF(C1976="",0,IF(E1976="Pacote",VLOOKUP(C1976,'Cadastro de insumo'!E:K,7,0)*G1976,IF(OR(E1976="kg",E1976="L"),F1976/1000*G1976,F1976*G1976)))</f>
        <v>0</v>
      </c>
    </row>
    <row r="1977" spans="1:18" outlineLevel="1" x14ac:dyDescent="0.25">
      <c r="B1977" s="122" t="str">
        <f>IF(C1977="","",F1962)</f>
        <v/>
      </c>
      <c r="C1977" s="123"/>
      <c r="D1977" s="122" t="str">
        <f>IF(C1977="","",IFERROR(INDEX('Cadastro de insumo'!A:K,MATCH('Ficha técnica - Prod processado'!C1977,'Cadastro de insumo'!E:E,0),2),""))</f>
        <v/>
      </c>
      <c r="E1977" s="122" t="str">
        <f>IFERROR(INDEX('Cadastro de insumo'!$A$203:$K$1048576,MATCH('Ficha técnica - Prod processado'!C1977,'Cadastro de insumo'!$E$203:$E$1048576,0),9),"")</f>
        <v/>
      </c>
      <c r="F1977" s="124" t="str">
        <f>IFERROR(VLOOKUP(C1977,'Cadastro de insumo'!E:K,7,0),"")</f>
        <v/>
      </c>
      <c r="G1977" s="113"/>
      <c r="H1977" s="113"/>
      <c r="I1977" s="122">
        <f t="shared" si="96"/>
        <v>0</v>
      </c>
      <c r="J1977" s="125">
        <f>IF(C1977="",0,IF(E1977="Pacote",VLOOKUP(C1977,'Cadastro de insumo'!E:K,7,0)*G1977,IF(OR(E1977="kg",E1977="L"),F1977/1000*G1977,F1977*G1977)))</f>
        <v>0</v>
      </c>
    </row>
    <row r="1978" spans="1:18" outlineLevel="1" x14ac:dyDescent="0.25">
      <c r="B1978" s="122" t="str">
        <f>IF(C1978="","",F1962)</f>
        <v/>
      </c>
      <c r="C1978" s="123"/>
      <c r="D1978" s="122" t="str">
        <f>IF(C1978="","",IFERROR(INDEX('Cadastro de insumo'!A:K,MATCH('Ficha técnica - Prod processado'!C1978,'Cadastro de insumo'!E:E,0),2),""))</f>
        <v/>
      </c>
      <c r="E1978" s="122" t="str">
        <f>IFERROR(INDEX('Cadastro de insumo'!$A$203:$K$1048576,MATCH('Ficha técnica - Prod processado'!C1978,'Cadastro de insumo'!$E$203:$E$1048576,0),9),"")</f>
        <v/>
      </c>
      <c r="F1978" s="124" t="str">
        <f>IFERROR(VLOOKUP(C1978,'Cadastro de insumo'!E:K,7,0),"")</f>
        <v/>
      </c>
      <c r="G1978" s="113"/>
      <c r="H1978" s="113"/>
      <c r="I1978" s="122">
        <f t="shared" si="96"/>
        <v>0</v>
      </c>
      <c r="J1978" s="125">
        <f>IF(C1978="",0,IF(E1978="Pacote",VLOOKUP(C1978,'Cadastro de insumo'!E:K,7,0)*G1978,IF(OR(E1978="kg",E1978="L"),F1978/1000*G1978,F1978*G1978)))</f>
        <v>0</v>
      </c>
    </row>
    <row r="1979" spans="1:18" outlineLevel="1" x14ac:dyDescent="0.25">
      <c r="B1979" s="122" t="str">
        <f>IF(C1979="","",F1962)</f>
        <v/>
      </c>
      <c r="C1979" s="123"/>
      <c r="D1979" s="122" t="str">
        <f>IF(C1979="","",IFERROR(INDEX('Cadastro de insumo'!A:K,MATCH('Ficha técnica - Prod processado'!C1979,'Cadastro de insumo'!E:E,0),2),""))</f>
        <v/>
      </c>
      <c r="E1979" s="122" t="str">
        <f>IFERROR(INDEX('Cadastro de insumo'!$A$203:$K$1048576,MATCH('Ficha técnica - Prod processado'!C1979,'Cadastro de insumo'!$E$203:$E$1048576,0),9),"")</f>
        <v/>
      </c>
      <c r="F1979" s="124" t="str">
        <f>IFERROR(VLOOKUP(C1979,'Cadastro de insumo'!E:K,7,0),"")</f>
        <v/>
      </c>
      <c r="G1979" s="113"/>
      <c r="H1979" s="113"/>
      <c r="I1979" s="122">
        <f>IF(OR(G1979="",H1979=""),0,G1979/H1979)</f>
        <v>0</v>
      </c>
      <c r="J1979" s="125">
        <f>IF(C1979="",0,IF(E1979="Pacote",VLOOKUP(C1979,'Cadastro de insumo'!E:K,7,0)*G1979,IF(OR(E1979="kg",E1979="L"),F1979/1000*G1979,F1979*G1979)))</f>
        <v>0</v>
      </c>
    </row>
    <row r="1980" spans="1:18" x14ac:dyDescent="0.25">
      <c r="A1980" s="33" t="str">
        <f>"Detalhes: "&amp;F1962</f>
        <v xml:space="preserve">Detalhes: </v>
      </c>
      <c r="C1980" s="126"/>
    </row>
    <row r="1982" spans="1:18" ht="31.5" x14ac:dyDescent="0.25">
      <c r="E1982" s="30" t="s">
        <v>21</v>
      </c>
      <c r="F1982" s="76" t="s">
        <v>0</v>
      </c>
      <c r="G1982" s="76" t="s">
        <v>19</v>
      </c>
      <c r="H1982" s="77" t="s">
        <v>20</v>
      </c>
      <c r="I1982" s="31" t="s">
        <v>22</v>
      </c>
      <c r="J1982" s="31" t="s">
        <v>61</v>
      </c>
      <c r="M1982" s="126"/>
    </row>
    <row r="1983" spans="1:18" x14ac:dyDescent="0.25">
      <c r="E1983" s="112">
        <f>E1962+1</f>
        <v>95</v>
      </c>
      <c r="F1983" s="113"/>
      <c r="G1983" s="113"/>
      <c r="H1983" s="114"/>
      <c r="I1983" s="115">
        <f>SUM(J1986:J2000)</f>
        <v>0</v>
      </c>
      <c r="J1983" s="116" t="str">
        <f>IF(H1983="","",I1983/H1983)</f>
        <v/>
      </c>
      <c r="M1983" s="126"/>
      <c r="R1983" s="141"/>
    </row>
    <row r="1984" spans="1:18" x14ac:dyDescent="0.25">
      <c r="B1984" s="117"/>
      <c r="C1984" s="118"/>
      <c r="D1984" s="110"/>
      <c r="F1984" s="118"/>
      <c r="G1984" s="118"/>
      <c r="H1984" s="119"/>
      <c r="I1984" s="120"/>
      <c r="J1984" s="121"/>
      <c r="M1984" s="126"/>
      <c r="R1984" s="141"/>
    </row>
    <row r="1985" spans="2:13" ht="47.25" outlineLevel="1" x14ac:dyDescent="0.25">
      <c r="B1985" s="31" t="s">
        <v>0</v>
      </c>
      <c r="C1985" s="76" t="s">
        <v>13</v>
      </c>
      <c r="D1985" s="31" t="s">
        <v>60</v>
      </c>
      <c r="E1985" s="31" t="s">
        <v>14</v>
      </c>
      <c r="F1985" s="77" t="s">
        <v>17</v>
      </c>
      <c r="G1985" s="77" t="s">
        <v>56</v>
      </c>
      <c r="H1985" s="77" t="s">
        <v>38</v>
      </c>
      <c r="I1985" s="31" t="s">
        <v>16</v>
      </c>
      <c r="J1985" s="30" t="s">
        <v>15</v>
      </c>
      <c r="M1985" s="142"/>
    </row>
    <row r="1986" spans="2:13" outlineLevel="1" x14ac:dyDescent="0.25">
      <c r="B1986" s="122" t="str">
        <f>IF(C1986="","",F1983)</f>
        <v/>
      </c>
      <c r="C1986" s="123"/>
      <c r="D1986" s="122" t="str">
        <f>IF(C1986="","",IFERROR(INDEX('Cadastro de insumo'!A:K,MATCH('Ficha técnica - Prod processado'!C1986,'Cadastro de insumo'!E:E,0),2),""))</f>
        <v/>
      </c>
      <c r="E1986" s="122" t="str">
        <f>IFERROR(INDEX('Cadastro de insumo'!$A$203:$K$1048576,MATCH('Ficha técnica - Prod processado'!C1986,'Cadastro de insumo'!$E$203:$E$1048576,0),9),"")</f>
        <v/>
      </c>
      <c r="F1986" s="124" t="str">
        <f>IFERROR(VLOOKUP(C1986,'Cadastro de insumo'!E:K,7,0),"")</f>
        <v/>
      </c>
      <c r="G1986" s="113"/>
      <c r="H1986" s="113"/>
      <c r="I1986" s="122">
        <f t="shared" ref="I1986:I1999" si="97">IF(OR(G1986="",H1986=""),0,G1986/H1986)</f>
        <v>0</v>
      </c>
      <c r="J1986" s="125">
        <f>IF(C1986="",0,IF(E1986="Pacote",VLOOKUP(C1986,'Cadastro de insumo'!E:K,7,0)*G1986,IF(OR(E1986="kg",E1986="L"),F1986/1000*G1986,F1986*G1986)))</f>
        <v>0</v>
      </c>
    </row>
    <row r="1987" spans="2:13" outlineLevel="1" x14ac:dyDescent="0.25">
      <c r="B1987" s="122" t="str">
        <f>IF(C1987="","",F1983)</f>
        <v/>
      </c>
      <c r="C1987" s="123"/>
      <c r="D1987" s="122" t="str">
        <f>IF(C1987="","",IFERROR(INDEX('Cadastro de insumo'!A:K,MATCH('Ficha técnica - Prod processado'!C1987,'Cadastro de insumo'!E:E,0),2),""))</f>
        <v/>
      </c>
      <c r="E1987" s="122" t="str">
        <f>IFERROR(INDEX('Cadastro de insumo'!$A$203:$K$1048576,MATCH('Ficha técnica - Prod processado'!C1987,'Cadastro de insumo'!$E$203:$E$1048576,0),9),"")</f>
        <v/>
      </c>
      <c r="F1987" s="124" t="str">
        <f>IFERROR(VLOOKUP(C1987,'Cadastro de insumo'!E:K,7,0),"")</f>
        <v/>
      </c>
      <c r="G1987" s="113"/>
      <c r="H1987" s="113"/>
      <c r="I1987" s="122">
        <f t="shared" si="97"/>
        <v>0</v>
      </c>
      <c r="J1987" s="125">
        <f>IF(C1987="",0,IF(E1987="Pacote",VLOOKUP(C1987,'Cadastro de insumo'!E:K,7,0)*G1987,IF(OR(E1987="kg",E1987="L"),F1987/1000*G1987,F1987*G1987)))</f>
        <v>0</v>
      </c>
    </row>
    <row r="1988" spans="2:13" outlineLevel="1" x14ac:dyDescent="0.25">
      <c r="B1988" s="122" t="str">
        <f>IF(C1988="","",F1983)</f>
        <v/>
      </c>
      <c r="C1988" s="123"/>
      <c r="D1988" s="122" t="str">
        <f>IF(C1988="","",IFERROR(INDEX('Cadastro de insumo'!A:K,MATCH('Ficha técnica - Prod processado'!C1988,'Cadastro de insumo'!E:E,0),2),""))</f>
        <v/>
      </c>
      <c r="E1988" s="122" t="str">
        <f>IFERROR(INDEX('Cadastro de insumo'!$A$203:$K$1048576,MATCH('Ficha técnica - Prod processado'!C1988,'Cadastro de insumo'!$E$203:$E$1048576,0),9),"")</f>
        <v/>
      </c>
      <c r="F1988" s="124" t="str">
        <f>IFERROR(VLOOKUP(C1988,'Cadastro de insumo'!E:K,7,0),"")</f>
        <v/>
      </c>
      <c r="G1988" s="113"/>
      <c r="H1988" s="113"/>
      <c r="I1988" s="122">
        <f t="shared" si="97"/>
        <v>0</v>
      </c>
      <c r="J1988" s="125">
        <f>IF(C1988="",0,IF(E1988="Pacote",VLOOKUP(C1988,'Cadastro de insumo'!E:K,7,0)*G1988,IF(OR(E1988="kg",E1988="L"),F1988/1000*G1988,F1988*G1988)))</f>
        <v>0</v>
      </c>
    </row>
    <row r="1989" spans="2:13" outlineLevel="1" x14ac:dyDescent="0.25">
      <c r="B1989" s="122" t="str">
        <f>IF(C1989="","",F1983)</f>
        <v/>
      </c>
      <c r="C1989" s="123"/>
      <c r="D1989" s="122" t="str">
        <f>IF(C1989="","",IFERROR(INDEX('Cadastro de insumo'!A:K,MATCH('Ficha técnica - Prod processado'!C1989,'Cadastro de insumo'!E:E,0),2),""))</f>
        <v/>
      </c>
      <c r="E1989" s="122" t="str">
        <f>IFERROR(INDEX('Cadastro de insumo'!$A$203:$K$1048576,MATCH('Ficha técnica - Prod processado'!C1989,'Cadastro de insumo'!$E$203:$E$1048576,0),9),"")</f>
        <v/>
      </c>
      <c r="F1989" s="124" t="str">
        <f>IFERROR(VLOOKUP(C1989,'Cadastro de insumo'!E:K,7,0),"")</f>
        <v/>
      </c>
      <c r="G1989" s="113"/>
      <c r="H1989" s="113"/>
      <c r="I1989" s="122">
        <f t="shared" si="97"/>
        <v>0</v>
      </c>
      <c r="J1989" s="125">
        <f>IF(C1989="",0,IF(E1989="Pacote",VLOOKUP(C1989,'Cadastro de insumo'!E:K,7,0)*G1989,IF(OR(E1989="kg",E1989="L"),F1989/1000*G1989,F1989*G1989)))</f>
        <v>0</v>
      </c>
    </row>
    <row r="1990" spans="2:13" outlineLevel="1" x14ac:dyDescent="0.25">
      <c r="B1990" s="122" t="str">
        <f>IF(C1990="","",F1983)</f>
        <v/>
      </c>
      <c r="C1990" s="123"/>
      <c r="D1990" s="122" t="str">
        <f>IF(C1990="","",IFERROR(INDEX('Cadastro de insumo'!A:K,MATCH('Ficha técnica - Prod processado'!C1990,'Cadastro de insumo'!E:E,0),2),""))</f>
        <v/>
      </c>
      <c r="E1990" s="122" t="str">
        <f>IFERROR(INDEX('Cadastro de insumo'!$A$203:$K$1048576,MATCH('Ficha técnica - Prod processado'!C1990,'Cadastro de insumo'!$E$203:$E$1048576,0),9),"")</f>
        <v/>
      </c>
      <c r="F1990" s="124" t="str">
        <f>IFERROR(VLOOKUP(C1990,'Cadastro de insumo'!E:K,7,0),"")</f>
        <v/>
      </c>
      <c r="G1990" s="113"/>
      <c r="H1990" s="113"/>
      <c r="I1990" s="122">
        <f t="shared" si="97"/>
        <v>0</v>
      </c>
      <c r="J1990" s="125">
        <f>IF(C1990="",0,IF(E1990="Pacote",VLOOKUP(C1990,'Cadastro de insumo'!E:K,7,0)*G1990,IF(OR(E1990="kg",E1990="L"),F1990/1000*G1990,F1990*G1990)))</f>
        <v>0</v>
      </c>
    </row>
    <row r="1991" spans="2:13" outlineLevel="1" x14ac:dyDescent="0.25">
      <c r="B1991" s="122" t="str">
        <f>IF(C1991="","",F1983)</f>
        <v/>
      </c>
      <c r="C1991" s="123"/>
      <c r="D1991" s="122" t="str">
        <f>IF(C1991="","",IFERROR(INDEX('Cadastro de insumo'!A:K,MATCH('Ficha técnica - Prod processado'!C1991,'Cadastro de insumo'!E:E,0),2),""))</f>
        <v/>
      </c>
      <c r="E1991" s="122" t="str">
        <f>IFERROR(INDEX('Cadastro de insumo'!$A$203:$K$1048576,MATCH('Ficha técnica - Prod processado'!C1991,'Cadastro de insumo'!$E$203:$E$1048576,0),9),"")</f>
        <v/>
      </c>
      <c r="F1991" s="124" t="str">
        <f>IFERROR(VLOOKUP(C1991,'Cadastro de insumo'!E:K,7,0),"")</f>
        <v/>
      </c>
      <c r="G1991" s="113"/>
      <c r="H1991" s="113"/>
      <c r="I1991" s="122">
        <f t="shared" si="97"/>
        <v>0</v>
      </c>
      <c r="J1991" s="125">
        <f>IF(C1991="",0,IF(E1991="Pacote",VLOOKUP(C1991,'Cadastro de insumo'!E:K,7,0)*G1991,IF(OR(E1991="kg",E1991="L"),F1991/1000*G1991,F1991*G1991)))</f>
        <v>0</v>
      </c>
    </row>
    <row r="1992" spans="2:13" outlineLevel="1" x14ac:dyDescent="0.25">
      <c r="B1992" s="122" t="str">
        <f>IF(C1992="","",F1983)</f>
        <v/>
      </c>
      <c r="C1992" s="123"/>
      <c r="D1992" s="122" t="str">
        <f>IF(C1992="","",IFERROR(INDEX('Cadastro de insumo'!A:K,MATCH('Ficha técnica - Prod processado'!C1992,'Cadastro de insumo'!E:E,0),2),""))</f>
        <v/>
      </c>
      <c r="E1992" s="122" t="str">
        <f>IFERROR(INDEX('Cadastro de insumo'!$A$203:$K$1048576,MATCH('Ficha técnica - Prod processado'!C1992,'Cadastro de insumo'!$E$203:$E$1048576,0),9),"")</f>
        <v/>
      </c>
      <c r="F1992" s="124" t="str">
        <f>IFERROR(VLOOKUP(C1992,'Cadastro de insumo'!E:K,7,0),"")</f>
        <v/>
      </c>
      <c r="G1992" s="113"/>
      <c r="H1992" s="113"/>
      <c r="I1992" s="122">
        <f t="shared" si="97"/>
        <v>0</v>
      </c>
      <c r="J1992" s="125">
        <f>IF(C1992="",0,IF(E1992="Pacote",VLOOKUP(C1992,'Cadastro de insumo'!E:K,7,0)*G1992,IF(OR(E1992="kg",E1992="L"),F1992/1000*G1992,F1992*G1992)))</f>
        <v>0</v>
      </c>
    </row>
    <row r="1993" spans="2:13" outlineLevel="1" x14ac:dyDescent="0.25">
      <c r="B1993" s="122" t="str">
        <f>IF(C1993="","",F1983)</f>
        <v/>
      </c>
      <c r="C1993" s="123"/>
      <c r="D1993" s="122" t="str">
        <f>IF(C1993="","",IFERROR(INDEX('Cadastro de insumo'!A:K,MATCH('Ficha técnica - Prod processado'!C1993,'Cadastro de insumo'!E:E,0),2),""))</f>
        <v/>
      </c>
      <c r="E1993" s="122" t="str">
        <f>IFERROR(INDEX('Cadastro de insumo'!$A$203:$K$1048576,MATCH('Ficha técnica - Prod processado'!C1993,'Cadastro de insumo'!$E$203:$E$1048576,0),9),"")</f>
        <v/>
      </c>
      <c r="F1993" s="124" t="str">
        <f>IFERROR(VLOOKUP(C1993,'Cadastro de insumo'!E:K,7,0),"")</f>
        <v/>
      </c>
      <c r="G1993" s="113"/>
      <c r="H1993" s="113"/>
      <c r="I1993" s="122">
        <f t="shared" si="97"/>
        <v>0</v>
      </c>
      <c r="J1993" s="125">
        <f>IF(C1993="",0,IF(E1993="Pacote",VLOOKUP(C1993,'Cadastro de insumo'!E:K,7,0)*G1993,IF(OR(E1993="kg",E1993="L"),F1993/1000*G1993,F1993*G1993)))</f>
        <v>0</v>
      </c>
    </row>
    <row r="1994" spans="2:13" outlineLevel="1" x14ac:dyDescent="0.25">
      <c r="B1994" s="122" t="str">
        <f>IF(C1994="","",F1983)</f>
        <v/>
      </c>
      <c r="C1994" s="123"/>
      <c r="D1994" s="122" t="str">
        <f>IF(C1994="","",IFERROR(INDEX('Cadastro de insumo'!A:K,MATCH('Ficha técnica - Prod processado'!C1994,'Cadastro de insumo'!E:E,0),2),""))</f>
        <v/>
      </c>
      <c r="E1994" s="122" t="str">
        <f>IFERROR(INDEX('Cadastro de insumo'!$A$203:$K$1048576,MATCH('Ficha técnica - Prod processado'!C1994,'Cadastro de insumo'!$E$203:$E$1048576,0),9),"")</f>
        <v/>
      </c>
      <c r="F1994" s="124" t="str">
        <f>IFERROR(VLOOKUP(C1994,'Cadastro de insumo'!E:K,7,0),"")</f>
        <v/>
      </c>
      <c r="G1994" s="113"/>
      <c r="H1994" s="113"/>
      <c r="I1994" s="122">
        <f t="shared" si="97"/>
        <v>0</v>
      </c>
      <c r="J1994" s="125">
        <f>IF(C1994="",0,IF(E1994="Pacote",VLOOKUP(C1994,'Cadastro de insumo'!E:K,7,0)*G1994,IF(OR(E1994="kg",E1994="L"),F1994/1000*G1994,F1994*G1994)))</f>
        <v>0</v>
      </c>
    </row>
    <row r="1995" spans="2:13" outlineLevel="1" x14ac:dyDescent="0.25">
      <c r="B1995" s="122" t="str">
        <f>IF(C1995="","",F1983)</f>
        <v/>
      </c>
      <c r="C1995" s="123"/>
      <c r="D1995" s="122" t="str">
        <f>IF(C1995="","",IFERROR(INDEX('Cadastro de insumo'!A:K,MATCH('Ficha técnica - Prod processado'!C1995,'Cadastro de insumo'!E:E,0),2),""))</f>
        <v/>
      </c>
      <c r="E1995" s="122" t="str">
        <f>IFERROR(INDEX('Cadastro de insumo'!$A$203:$K$1048576,MATCH('Ficha técnica - Prod processado'!C1995,'Cadastro de insumo'!$E$203:$E$1048576,0),9),"")</f>
        <v/>
      </c>
      <c r="F1995" s="124" t="str">
        <f>IFERROR(VLOOKUP(C1995,'Cadastro de insumo'!E:K,7,0),"")</f>
        <v/>
      </c>
      <c r="G1995" s="113"/>
      <c r="H1995" s="113"/>
      <c r="I1995" s="122">
        <f t="shared" si="97"/>
        <v>0</v>
      </c>
      <c r="J1995" s="125">
        <f>IF(C1995="",0,IF(E1995="Pacote",VLOOKUP(C1995,'Cadastro de insumo'!E:K,7,0)*G1995,IF(OR(E1995="kg",E1995="L"),F1995/1000*G1995,F1995*G1995)))</f>
        <v>0</v>
      </c>
    </row>
    <row r="1996" spans="2:13" outlineLevel="1" x14ac:dyDescent="0.25">
      <c r="B1996" s="122" t="str">
        <f>IF(C1996="","",F1983)</f>
        <v/>
      </c>
      <c r="C1996" s="123"/>
      <c r="D1996" s="122" t="str">
        <f>IF(C1996="","",IFERROR(INDEX('Cadastro de insumo'!A:K,MATCH('Ficha técnica - Prod processado'!C1996,'Cadastro de insumo'!E:E,0),2),""))</f>
        <v/>
      </c>
      <c r="E1996" s="122" t="str">
        <f>IFERROR(INDEX('Cadastro de insumo'!$A$203:$K$1048576,MATCH('Ficha técnica - Prod processado'!C1996,'Cadastro de insumo'!$E$203:$E$1048576,0),9),"")</f>
        <v/>
      </c>
      <c r="F1996" s="124" t="str">
        <f>IFERROR(VLOOKUP(C1996,'Cadastro de insumo'!E:K,7,0),"")</f>
        <v/>
      </c>
      <c r="G1996" s="113"/>
      <c r="H1996" s="113"/>
      <c r="I1996" s="122">
        <f t="shared" si="97"/>
        <v>0</v>
      </c>
      <c r="J1996" s="125">
        <f>IF(C1996="",0,IF(E1996="Pacote",VLOOKUP(C1996,'Cadastro de insumo'!E:K,7,0)*G1996,IF(OR(E1996="kg",E1996="L"),F1996/1000*G1996,F1996*G1996)))</f>
        <v>0</v>
      </c>
    </row>
    <row r="1997" spans="2:13" outlineLevel="1" x14ac:dyDescent="0.25">
      <c r="B1997" s="122" t="str">
        <f>IF(C1997="","",F1983)</f>
        <v/>
      </c>
      <c r="C1997" s="123"/>
      <c r="D1997" s="122" t="str">
        <f>IF(C1997="","",IFERROR(INDEX('Cadastro de insumo'!A:K,MATCH('Ficha técnica - Prod processado'!C1997,'Cadastro de insumo'!E:E,0),2),""))</f>
        <v/>
      </c>
      <c r="E1997" s="122" t="str">
        <f>IFERROR(INDEX('Cadastro de insumo'!$A$203:$K$1048576,MATCH('Ficha técnica - Prod processado'!C1997,'Cadastro de insumo'!$E$203:$E$1048576,0),9),"")</f>
        <v/>
      </c>
      <c r="F1997" s="124" t="str">
        <f>IFERROR(VLOOKUP(C1997,'Cadastro de insumo'!E:K,7,0),"")</f>
        <v/>
      </c>
      <c r="G1997" s="113"/>
      <c r="H1997" s="113"/>
      <c r="I1997" s="122">
        <f t="shared" si="97"/>
        <v>0</v>
      </c>
      <c r="J1997" s="125">
        <f>IF(C1997="",0,IF(E1997="Pacote",VLOOKUP(C1997,'Cadastro de insumo'!E:K,7,0)*G1997,IF(OR(E1997="kg",E1997="L"),F1997/1000*G1997,F1997*G1997)))</f>
        <v>0</v>
      </c>
    </row>
    <row r="1998" spans="2:13" outlineLevel="1" x14ac:dyDescent="0.25">
      <c r="B1998" s="122" t="str">
        <f>IF(C1998="","",F1983)</f>
        <v/>
      </c>
      <c r="C1998" s="123"/>
      <c r="D1998" s="122" t="str">
        <f>IF(C1998="","",IFERROR(INDEX('Cadastro de insumo'!A:K,MATCH('Ficha técnica - Prod processado'!C1998,'Cadastro de insumo'!E:E,0),2),""))</f>
        <v/>
      </c>
      <c r="E1998" s="122" t="str">
        <f>IFERROR(INDEX('Cadastro de insumo'!$A$203:$K$1048576,MATCH('Ficha técnica - Prod processado'!C1998,'Cadastro de insumo'!$E$203:$E$1048576,0),9),"")</f>
        <v/>
      </c>
      <c r="F1998" s="124" t="str">
        <f>IFERROR(VLOOKUP(C1998,'Cadastro de insumo'!E:K,7,0),"")</f>
        <v/>
      </c>
      <c r="G1998" s="113"/>
      <c r="H1998" s="113"/>
      <c r="I1998" s="122">
        <f t="shared" si="97"/>
        <v>0</v>
      </c>
      <c r="J1998" s="125">
        <f>IF(C1998="",0,IF(E1998="Pacote",VLOOKUP(C1998,'Cadastro de insumo'!E:K,7,0)*G1998,IF(OR(E1998="kg",E1998="L"),F1998/1000*G1998,F1998*G1998)))</f>
        <v>0</v>
      </c>
    </row>
    <row r="1999" spans="2:13" outlineLevel="1" x14ac:dyDescent="0.25">
      <c r="B1999" s="122" t="str">
        <f>IF(C1999="","",F1983)</f>
        <v/>
      </c>
      <c r="C1999" s="123"/>
      <c r="D1999" s="122" t="str">
        <f>IF(C1999="","",IFERROR(INDEX('Cadastro de insumo'!A:K,MATCH('Ficha técnica - Prod processado'!C1999,'Cadastro de insumo'!E:E,0),2),""))</f>
        <v/>
      </c>
      <c r="E1999" s="122" t="str">
        <f>IFERROR(INDEX('Cadastro de insumo'!$A$203:$K$1048576,MATCH('Ficha técnica - Prod processado'!C1999,'Cadastro de insumo'!$E$203:$E$1048576,0),9),"")</f>
        <v/>
      </c>
      <c r="F1999" s="124" t="str">
        <f>IFERROR(VLOOKUP(C1999,'Cadastro de insumo'!E:K,7,0),"")</f>
        <v/>
      </c>
      <c r="G1999" s="113"/>
      <c r="H1999" s="113"/>
      <c r="I1999" s="122">
        <f t="shared" si="97"/>
        <v>0</v>
      </c>
      <c r="J1999" s="125">
        <f>IF(C1999="",0,IF(E1999="Pacote",VLOOKUP(C1999,'Cadastro de insumo'!E:K,7,0)*G1999,IF(OR(E1999="kg",E1999="L"),F1999/1000*G1999,F1999*G1999)))</f>
        <v>0</v>
      </c>
    </row>
    <row r="2000" spans="2:13" outlineLevel="1" x14ac:dyDescent="0.25">
      <c r="B2000" s="122" t="str">
        <f>IF(C2000="","",F1983)</f>
        <v/>
      </c>
      <c r="C2000" s="123"/>
      <c r="D2000" s="122" t="str">
        <f>IF(C2000="","",IFERROR(INDEX('Cadastro de insumo'!A:K,MATCH('Ficha técnica - Prod processado'!C2000,'Cadastro de insumo'!E:E,0),2),""))</f>
        <v/>
      </c>
      <c r="E2000" s="122" t="str">
        <f>IFERROR(INDEX('Cadastro de insumo'!$A$203:$K$1048576,MATCH('Ficha técnica - Prod processado'!C2000,'Cadastro de insumo'!$E$203:$E$1048576,0),9),"")</f>
        <v/>
      </c>
      <c r="F2000" s="124" t="str">
        <f>IFERROR(VLOOKUP(C2000,'Cadastro de insumo'!E:K,7,0),"")</f>
        <v/>
      </c>
      <c r="G2000" s="113"/>
      <c r="H2000" s="113"/>
      <c r="I2000" s="122">
        <f>IF(OR(G2000="",H2000=""),0,G2000/H2000)</f>
        <v>0</v>
      </c>
      <c r="J2000" s="125">
        <f>IF(C2000="",0,IF(E2000="Pacote",VLOOKUP(C2000,'Cadastro de insumo'!E:K,7,0)*G2000,IF(OR(E2000="kg",E2000="L"),F2000/1000*G2000,F2000*G2000)))</f>
        <v>0</v>
      </c>
    </row>
    <row r="2001" spans="1:18" x14ac:dyDescent="0.25">
      <c r="A2001" s="33" t="str">
        <f>"Detalhes: "&amp;F1983</f>
        <v xml:space="preserve">Detalhes: </v>
      </c>
      <c r="C2001" s="126"/>
    </row>
    <row r="2003" spans="1:18" ht="31.5" x14ac:dyDescent="0.25">
      <c r="E2003" s="30" t="s">
        <v>21</v>
      </c>
      <c r="F2003" s="76" t="s">
        <v>0</v>
      </c>
      <c r="G2003" s="76" t="s">
        <v>19</v>
      </c>
      <c r="H2003" s="77" t="s">
        <v>20</v>
      </c>
      <c r="I2003" s="31" t="s">
        <v>22</v>
      </c>
      <c r="J2003" s="31" t="s">
        <v>61</v>
      </c>
      <c r="M2003" s="126"/>
    </row>
    <row r="2004" spans="1:18" x14ac:dyDescent="0.25">
      <c r="E2004" s="112">
        <f>E1983+1</f>
        <v>96</v>
      </c>
      <c r="F2004" s="113"/>
      <c r="G2004" s="113"/>
      <c r="H2004" s="114"/>
      <c r="I2004" s="115">
        <f>SUM(J2007:J2021)</f>
        <v>0</v>
      </c>
      <c r="J2004" s="116" t="str">
        <f>IF(H2004="","",I2004/H2004)</f>
        <v/>
      </c>
      <c r="M2004" s="126"/>
      <c r="R2004" s="141"/>
    </row>
    <row r="2005" spans="1:18" x14ac:dyDescent="0.25">
      <c r="B2005" s="117"/>
      <c r="C2005" s="118"/>
      <c r="D2005" s="110"/>
      <c r="F2005" s="118"/>
      <c r="G2005" s="118"/>
      <c r="H2005" s="119"/>
      <c r="I2005" s="120"/>
      <c r="J2005" s="121"/>
      <c r="M2005" s="126"/>
      <c r="R2005" s="141"/>
    </row>
    <row r="2006" spans="1:18" ht="47.25" outlineLevel="1" x14ac:dyDescent="0.25">
      <c r="B2006" s="31" t="s">
        <v>0</v>
      </c>
      <c r="C2006" s="76" t="s">
        <v>13</v>
      </c>
      <c r="D2006" s="31" t="s">
        <v>60</v>
      </c>
      <c r="E2006" s="31" t="s">
        <v>14</v>
      </c>
      <c r="F2006" s="77" t="s">
        <v>17</v>
      </c>
      <c r="G2006" s="77" t="s">
        <v>56</v>
      </c>
      <c r="H2006" s="77" t="s">
        <v>38</v>
      </c>
      <c r="I2006" s="31" t="s">
        <v>16</v>
      </c>
      <c r="J2006" s="30" t="s">
        <v>15</v>
      </c>
      <c r="M2006" s="142"/>
    </row>
    <row r="2007" spans="1:18" outlineLevel="1" x14ac:dyDescent="0.25">
      <c r="B2007" s="122" t="str">
        <f>IF(C2007="","",F2004)</f>
        <v/>
      </c>
      <c r="C2007" s="123"/>
      <c r="D2007" s="122" t="str">
        <f>IF(C2007="","",IFERROR(INDEX('Cadastro de insumo'!A:K,MATCH('Ficha técnica - Prod processado'!C2007,'Cadastro de insumo'!E:E,0),2),""))</f>
        <v/>
      </c>
      <c r="E2007" s="122" t="str">
        <f>IFERROR(INDEX('Cadastro de insumo'!$A$203:$K$1048576,MATCH('Ficha técnica - Prod processado'!C2007,'Cadastro de insumo'!$E$203:$E$1048576,0),9),"")</f>
        <v/>
      </c>
      <c r="F2007" s="124" t="str">
        <f>IFERROR(VLOOKUP(C2007,'Cadastro de insumo'!E:K,7,0),"")</f>
        <v/>
      </c>
      <c r="G2007" s="113"/>
      <c r="H2007" s="113"/>
      <c r="I2007" s="122">
        <f t="shared" ref="I2007:I2020" si="98">IF(OR(G2007="",H2007=""),0,G2007/H2007)</f>
        <v>0</v>
      </c>
      <c r="J2007" s="125">
        <f>IF(C2007="",0,IF(E2007="Pacote",VLOOKUP(C2007,'Cadastro de insumo'!E:K,7,0)*G2007,IF(OR(E2007="kg",E2007="L"),F2007/1000*G2007,F2007*G2007)))</f>
        <v>0</v>
      </c>
    </row>
    <row r="2008" spans="1:18" outlineLevel="1" x14ac:dyDescent="0.25">
      <c r="B2008" s="122" t="str">
        <f>IF(C2008="","",F2004)</f>
        <v/>
      </c>
      <c r="C2008" s="123"/>
      <c r="D2008" s="122" t="str">
        <f>IF(C2008="","",IFERROR(INDEX('Cadastro de insumo'!A:K,MATCH('Ficha técnica - Prod processado'!C2008,'Cadastro de insumo'!E:E,0),2),""))</f>
        <v/>
      </c>
      <c r="E2008" s="122" t="str">
        <f>IFERROR(INDEX('Cadastro de insumo'!$A$203:$K$1048576,MATCH('Ficha técnica - Prod processado'!C2008,'Cadastro de insumo'!$E$203:$E$1048576,0),9),"")</f>
        <v/>
      </c>
      <c r="F2008" s="124" t="str">
        <f>IFERROR(VLOOKUP(C2008,'Cadastro de insumo'!E:K,7,0),"")</f>
        <v/>
      </c>
      <c r="G2008" s="113"/>
      <c r="H2008" s="113"/>
      <c r="I2008" s="122">
        <f t="shared" si="98"/>
        <v>0</v>
      </c>
      <c r="J2008" s="125">
        <f>IF(C2008="",0,IF(E2008="Pacote",VLOOKUP(C2008,'Cadastro de insumo'!E:K,7,0)*G2008,IF(OR(E2008="kg",E2008="L"),F2008/1000*G2008,F2008*G2008)))</f>
        <v>0</v>
      </c>
    </row>
    <row r="2009" spans="1:18" outlineLevel="1" x14ac:dyDescent="0.25">
      <c r="B2009" s="122" t="str">
        <f>IF(C2009="","",F2004)</f>
        <v/>
      </c>
      <c r="C2009" s="123"/>
      <c r="D2009" s="122" t="str">
        <f>IF(C2009="","",IFERROR(INDEX('Cadastro de insumo'!A:K,MATCH('Ficha técnica - Prod processado'!C2009,'Cadastro de insumo'!E:E,0),2),""))</f>
        <v/>
      </c>
      <c r="E2009" s="122" t="str">
        <f>IFERROR(INDEX('Cadastro de insumo'!$A$203:$K$1048576,MATCH('Ficha técnica - Prod processado'!C2009,'Cadastro de insumo'!$E$203:$E$1048576,0),9),"")</f>
        <v/>
      </c>
      <c r="F2009" s="124" t="str">
        <f>IFERROR(VLOOKUP(C2009,'Cadastro de insumo'!E:K,7,0),"")</f>
        <v/>
      </c>
      <c r="G2009" s="113"/>
      <c r="H2009" s="113"/>
      <c r="I2009" s="122">
        <f t="shared" si="98"/>
        <v>0</v>
      </c>
      <c r="J2009" s="125">
        <f>IF(C2009="",0,IF(E2009="Pacote",VLOOKUP(C2009,'Cadastro de insumo'!E:K,7,0)*G2009,IF(OR(E2009="kg",E2009="L"),F2009/1000*G2009,F2009*G2009)))</f>
        <v>0</v>
      </c>
    </row>
    <row r="2010" spans="1:18" outlineLevel="1" x14ac:dyDescent="0.25">
      <c r="B2010" s="122" t="str">
        <f>IF(C2010="","",F2004)</f>
        <v/>
      </c>
      <c r="C2010" s="123"/>
      <c r="D2010" s="122" t="str">
        <f>IF(C2010="","",IFERROR(INDEX('Cadastro de insumo'!A:K,MATCH('Ficha técnica - Prod processado'!C2010,'Cadastro de insumo'!E:E,0),2),""))</f>
        <v/>
      </c>
      <c r="E2010" s="122" t="str">
        <f>IFERROR(INDEX('Cadastro de insumo'!$A$203:$K$1048576,MATCH('Ficha técnica - Prod processado'!C2010,'Cadastro de insumo'!$E$203:$E$1048576,0),9),"")</f>
        <v/>
      </c>
      <c r="F2010" s="124" t="str">
        <f>IFERROR(VLOOKUP(C2010,'Cadastro de insumo'!E:K,7,0),"")</f>
        <v/>
      </c>
      <c r="G2010" s="113"/>
      <c r="H2010" s="113"/>
      <c r="I2010" s="122">
        <f t="shared" si="98"/>
        <v>0</v>
      </c>
      <c r="J2010" s="125">
        <f>IF(C2010="",0,IF(E2010="Pacote",VLOOKUP(C2010,'Cadastro de insumo'!E:K,7,0)*G2010,IF(OR(E2010="kg",E2010="L"),F2010/1000*G2010,F2010*G2010)))</f>
        <v>0</v>
      </c>
    </row>
    <row r="2011" spans="1:18" outlineLevel="1" x14ac:dyDescent="0.25">
      <c r="B2011" s="122" t="str">
        <f>IF(C2011="","",F2004)</f>
        <v/>
      </c>
      <c r="C2011" s="123"/>
      <c r="D2011" s="122" t="str">
        <f>IF(C2011="","",IFERROR(INDEX('Cadastro de insumo'!A:K,MATCH('Ficha técnica - Prod processado'!C2011,'Cadastro de insumo'!E:E,0),2),""))</f>
        <v/>
      </c>
      <c r="E2011" s="122" t="str">
        <f>IFERROR(INDEX('Cadastro de insumo'!$A$203:$K$1048576,MATCH('Ficha técnica - Prod processado'!C2011,'Cadastro de insumo'!$E$203:$E$1048576,0),9),"")</f>
        <v/>
      </c>
      <c r="F2011" s="124" t="str">
        <f>IFERROR(VLOOKUP(C2011,'Cadastro de insumo'!E:K,7,0),"")</f>
        <v/>
      </c>
      <c r="G2011" s="113"/>
      <c r="H2011" s="113"/>
      <c r="I2011" s="122">
        <f t="shared" si="98"/>
        <v>0</v>
      </c>
      <c r="J2011" s="125">
        <f>IF(C2011="",0,IF(E2011="Pacote",VLOOKUP(C2011,'Cadastro de insumo'!E:K,7,0)*G2011,IF(OR(E2011="kg",E2011="L"),F2011/1000*G2011,F2011*G2011)))</f>
        <v>0</v>
      </c>
    </row>
    <row r="2012" spans="1:18" outlineLevel="1" x14ac:dyDescent="0.25">
      <c r="B2012" s="122" t="str">
        <f>IF(C2012="","",F2004)</f>
        <v/>
      </c>
      <c r="C2012" s="123"/>
      <c r="D2012" s="122" t="str">
        <f>IF(C2012="","",IFERROR(INDEX('Cadastro de insumo'!A:K,MATCH('Ficha técnica - Prod processado'!C2012,'Cadastro de insumo'!E:E,0),2),""))</f>
        <v/>
      </c>
      <c r="E2012" s="122" t="str">
        <f>IFERROR(INDEX('Cadastro de insumo'!$A$203:$K$1048576,MATCH('Ficha técnica - Prod processado'!C2012,'Cadastro de insumo'!$E$203:$E$1048576,0),9),"")</f>
        <v/>
      </c>
      <c r="F2012" s="124" t="str">
        <f>IFERROR(VLOOKUP(C2012,'Cadastro de insumo'!E:K,7,0),"")</f>
        <v/>
      </c>
      <c r="G2012" s="113"/>
      <c r="H2012" s="113"/>
      <c r="I2012" s="122">
        <f t="shared" si="98"/>
        <v>0</v>
      </c>
      <c r="J2012" s="125">
        <f>IF(C2012="",0,IF(E2012="Pacote",VLOOKUP(C2012,'Cadastro de insumo'!E:K,7,0)*G2012,IF(OR(E2012="kg",E2012="L"),F2012/1000*G2012,F2012*G2012)))</f>
        <v>0</v>
      </c>
    </row>
    <row r="2013" spans="1:18" outlineLevel="1" x14ac:dyDescent="0.25">
      <c r="B2013" s="122" t="str">
        <f>IF(C2013="","",F2004)</f>
        <v/>
      </c>
      <c r="C2013" s="123"/>
      <c r="D2013" s="122" t="str">
        <f>IF(C2013="","",IFERROR(INDEX('Cadastro de insumo'!A:K,MATCH('Ficha técnica - Prod processado'!C2013,'Cadastro de insumo'!E:E,0),2),""))</f>
        <v/>
      </c>
      <c r="E2013" s="122" t="str">
        <f>IFERROR(INDEX('Cadastro de insumo'!$A$203:$K$1048576,MATCH('Ficha técnica - Prod processado'!C2013,'Cadastro de insumo'!$E$203:$E$1048576,0),9),"")</f>
        <v/>
      </c>
      <c r="F2013" s="124" t="str">
        <f>IFERROR(VLOOKUP(C2013,'Cadastro de insumo'!E:K,7,0),"")</f>
        <v/>
      </c>
      <c r="G2013" s="113"/>
      <c r="H2013" s="113"/>
      <c r="I2013" s="122">
        <f t="shared" si="98"/>
        <v>0</v>
      </c>
      <c r="J2013" s="125">
        <f>IF(C2013="",0,IF(E2013="Pacote",VLOOKUP(C2013,'Cadastro de insumo'!E:K,7,0)*G2013,IF(OR(E2013="kg",E2013="L"),F2013/1000*G2013,F2013*G2013)))</f>
        <v>0</v>
      </c>
    </row>
    <row r="2014" spans="1:18" outlineLevel="1" x14ac:dyDescent="0.25">
      <c r="B2014" s="122" t="str">
        <f>IF(C2014="","",F2004)</f>
        <v/>
      </c>
      <c r="C2014" s="123"/>
      <c r="D2014" s="122" t="str">
        <f>IF(C2014="","",IFERROR(INDEX('Cadastro de insumo'!A:K,MATCH('Ficha técnica - Prod processado'!C2014,'Cadastro de insumo'!E:E,0),2),""))</f>
        <v/>
      </c>
      <c r="E2014" s="122" t="str">
        <f>IFERROR(INDEX('Cadastro de insumo'!$A$203:$K$1048576,MATCH('Ficha técnica - Prod processado'!C2014,'Cadastro de insumo'!$E$203:$E$1048576,0),9),"")</f>
        <v/>
      </c>
      <c r="F2014" s="124" t="str">
        <f>IFERROR(VLOOKUP(C2014,'Cadastro de insumo'!E:K,7,0),"")</f>
        <v/>
      </c>
      <c r="G2014" s="113"/>
      <c r="H2014" s="113"/>
      <c r="I2014" s="122">
        <f t="shared" si="98"/>
        <v>0</v>
      </c>
      <c r="J2014" s="125">
        <f>IF(C2014="",0,IF(E2014="Pacote",VLOOKUP(C2014,'Cadastro de insumo'!E:K,7,0)*G2014,IF(OR(E2014="kg",E2014="L"),F2014/1000*G2014,F2014*G2014)))</f>
        <v>0</v>
      </c>
    </row>
    <row r="2015" spans="1:18" outlineLevel="1" x14ac:dyDescent="0.25">
      <c r="B2015" s="122" t="str">
        <f>IF(C2015="","",F2004)</f>
        <v/>
      </c>
      <c r="C2015" s="123"/>
      <c r="D2015" s="122" t="str">
        <f>IF(C2015="","",IFERROR(INDEX('Cadastro de insumo'!A:K,MATCH('Ficha técnica - Prod processado'!C2015,'Cadastro de insumo'!E:E,0),2),""))</f>
        <v/>
      </c>
      <c r="E2015" s="122" t="str">
        <f>IFERROR(INDEX('Cadastro de insumo'!$A$203:$K$1048576,MATCH('Ficha técnica - Prod processado'!C2015,'Cadastro de insumo'!$E$203:$E$1048576,0),9),"")</f>
        <v/>
      </c>
      <c r="F2015" s="124" t="str">
        <f>IFERROR(VLOOKUP(C2015,'Cadastro de insumo'!E:K,7,0),"")</f>
        <v/>
      </c>
      <c r="G2015" s="113"/>
      <c r="H2015" s="113"/>
      <c r="I2015" s="122">
        <f t="shared" si="98"/>
        <v>0</v>
      </c>
      <c r="J2015" s="125">
        <f>IF(C2015="",0,IF(E2015="Pacote",VLOOKUP(C2015,'Cadastro de insumo'!E:K,7,0)*G2015,IF(OR(E2015="kg",E2015="L"),F2015/1000*G2015,F2015*G2015)))</f>
        <v>0</v>
      </c>
    </row>
    <row r="2016" spans="1:18" outlineLevel="1" x14ac:dyDescent="0.25">
      <c r="B2016" s="122" t="str">
        <f>IF(C2016="","",F2004)</f>
        <v/>
      </c>
      <c r="C2016" s="123"/>
      <c r="D2016" s="122" t="str">
        <f>IF(C2016="","",IFERROR(INDEX('Cadastro de insumo'!A:K,MATCH('Ficha técnica - Prod processado'!C2016,'Cadastro de insumo'!E:E,0),2),""))</f>
        <v/>
      </c>
      <c r="E2016" s="122" t="str">
        <f>IFERROR(INDEX('Cadastro de insumo'!$A$203:$K$1048576,MATCH('Ficha técnica - Prod processado'!C2016,'Cadastro de insumo'!$E$203:$E$1048576,0),9),"")</f>
        <v/>
      </c>
      <c r="F2016" s="124" t="str">
        <f>IFERROR(VLOOKUP(C2016,'Cadastro de insumo'!E:K,7,0),"")</f>
        <v/>
      </c>
      <c r="G2016" s="113"/>
      <c r="H2016" s="113"/>
      <c r="I2016" s="122">
        <f t="shared" si="98"/>
        <v>0</v>
      </c>
      <c r="J2016" s="125">
        <f>IF(C2016="",0,IF(E2016="Pacote",VLOOKUP(C2016,'Cadastro de insumo'!E:K,7,0)*G2016,IF(OR(E2016="kg",E2016="L"),F2016/1000*G2016,F2016*G2016)))</f>
        <v>0</v>
      </c>
    </row>
    <row r="2017" spans="1:18" outlineLevel="1" x14ac:dyDescent="0.25">
      <c r="B2017" s="122" t="str">
        <f>IF(C2017="","",F2004)</f>
        <v/>
      </c>
      <c r="C2017" s="123"/>
      <c r="D2017" s="122" t="str">
        <f>IF(C2017="","",IFERROR(INDEX('Cadastro de insumo'!A:K,MATCH('Ficha técnica - Prod processado'!C2017,'Cadastro de insumo'!E:E,0),2),""))</f>
        <v/>
      </c>
      <c r="E2017" s="122" t="str">
        <f>IFERROR(INDEX('Cadastro de insumo'!$A$203:$K$1048576,MATCH('Ficha técnica - Prod processado'!C2017,'Cadastro de insumo'!$E$203:$E$1048576,0),9),"")</f>
        <v/>
      </c>
      <c r="F2017" s="124" t="str">
        <f>IFERROR(VLOOKUP(C2017,'Cadastro de insumo'!E:K,7,0),"")</f>
        <v/>
      </c>
      <c r="G2017" s="113"/>
      <c r="H2017" s="113"/>
      <c r="I2017" s="122">
        <f t="shared" si="98"/>
        <v>0</v>
      </c>
      <c r="J2017" s="125">
        <f>IF(C2017="",0,IF(E2017="Pacote",VLOOKUP(C2017,'Cadastro de insumo'!E:K,7,0)*G2017,IF(OR(E2017="kg",E2017="L"),F2017/1000*G2017,F2017*G2017)))</f>
        <v>0</v>
      </c>
    </row>
    <row r="2018" spans="1:18" outlineLevel="1" x14ac:dyDescent="0.25">
      <c r="B2018" s="122" t="str">
        <f>IF(C2018="","",F2004)</f>
        <v/>
      </c>
      <c r="C2018" s="123"/>
      <c r="D2018" s="122" t="str">
        <f>IF(C2018="","",IFERROR(INDEX('Cadastro de insumo'!A:K,MATCH('Ficha técnica - Prod processado'!C2018,'Cadastro de insumo'!E:E,0),2),""))</f>
        <v/>
      </c>
      <c r="E2018" s="122" t="str">
        <f>IFERROR(INDEX('Cadastro de insumo'!$A$203:$K$1048576,MATCH('Ficha técnica - Prod processado'!C2018,'Cadastro de insumo'!$E$203:$E$1048576,0),9),"")</f>
        <v/>
      </c>
      <c r="F2018" s="124" t="str">
        <f>IFERROR(VLOOKUP(C2018,'Cadastro de insumo'!E:K,7,0),"")</f>
        <v/>
      </c>
      <c r="G2018" s="113"/>
      <c r="H2018" s="113"/>
      <c r="I2018" s="122">
        <f t="shared" si="98"/>
        <v>0</v>
      </c>
      <c r="J2018" s="125">
        <f>IF(C2018="",0,IF(E2018="Pacote",VLOOKUP(C2018,'Cadastro de insumo'!E:K,7,0)*G2018,IF(OR(E2018="kg",E2018="L"),F2018/1000*G2018,F2018*G2018)))</f>
        <v>0</v>
      </c>
    </row>
    <row r="2019" spans="1:18" outlineLevel="1" x14ac:dyDescent="0.25">
      <c r="B2019" s="122" t="str">
        <f>IF(C2019="","",F2004)</f>
        <v/>
      </c>
      <c r="C2019" s="123"/>
      <c r="D2019" s="122" t="str">
        <f>IF(C2019="","",IFERROR(INDEX('Cadastro de insumo'!A:K,MATCH('Ficha técnica - Prod processado'!C2019,'Cadastro de insumo'!E:E,0),2),""))</f>
        <v/>
      </c>
      <c r="E2019" s="122" t="str">
        <f>IFERROR(INDEX('Cadastro de insumo'!$A$203:$K$1048576,MATCH('Ficha técnica - Prod processado'!C2019,'Cadastro de insumo'!$E$203:$E$1048576,0),9),"")</f>
        <v/>
      </c>
      <c r="F2019" s="124" t="str">
        <f>IFERROR(VLOOKUP(C2019,'Cadastro de insumo'!E:K,7,0),"")</f>
        <v/>
      </c>
      <c r="G2019" s="113"/>
      <c r="H2019" s="113"/>
      <c r="I2019" s="122">
        <f t="shared" si="98"/>
        <v>0</v>
      </c>
      <c r="J2019" s="125">
        <f>IF(C2019="",0,IF(E2019="Pacote",VLOOKUP(C2019,'Cadastro de insumo'!E:K,7,0)*G2019,IF(OR(E2019="kg",E2019="L"),F2019/1000*G2019,F2019*G2019)))</f>
        <v>0</v>
      </c>
    </row>
    <row r="2020" spans="1:18" outlineLevel="1" x14ac:dyDescent="0.25">
      <c r="B2020" s="122" t="str">
        <f>IF(C2020="","",F2004)</f>
        <v/>
      </c>
      <c r="C2020" s="123"/>
      <c r="D2020" s="122" t="str">
        <f>IF(C2020="","",IFERROR(INDEX('Cadastro de insumo'!A:K,MATCH('Ficha técnica - Prod processado'!C2020,'Cadastro de insumo'!E:E,0),2),""))</f>
        <v/>
      </c>
      <c r="E2020" s="122" t="str">
        <f>IFERROR(INDEX('Cadastro de insumo'!$A$203:$K$1048576,MATCH('Ficha técnica - Prod processado'!C2020,'Cadastro de insumo'!$E$203:$E$1048576,0),9),"")</f>
        <v/>
      </c>
      <c r="F2020" s="124" t="str">
        <f>IFERROR(VLOOKUP(C2020,'Cadastro de insumo'!E:K,7,0),"")</f>
        <v/>
      </c>
      <c r="G2020" s="113"/>
      <c r="H2020" s="113"/>
      <c r="I2020" s="122">
        <f t="shared" si="98"/>
        <v>0</v>
      </c>
      <c r="J2020" s="125">
        <f>IF(C2020="",0,IF(E2020="Pacote",VLOOKUP(C2020,'Cadastro de insumo'!E:K,7,0)*G2020,IF(OR(E2020="kg",E2020="L"),F2020/1000*G2020,F2020*G2020)))</f>
        <v>0</v>
      </c>
    </row>
    <row r="2021" spans="1:18" outlineLevel="1" x14ac:dyDescent="0.25">
      <c r="B2021" s="122" t="str">
        <f>IF(C2021="","",F2004)</f>
        <v/>
      </c>
      <c r="C2021" s="123"/>
      <c r="D2021" s="122" t="str">
        <f>IF(C2021="","",IFERROR(INDEX('Cadastro de insumo'!A:K,MATCH('Ficha técnica - Prod processado'!C2021,'Cadastro de insumo'!E:E,0),2),""))</f>
        <v/>
      </c>
      <c r="E2021" s="122" t="str">
        <f>IFERROR(INDEX('Cadastro de insumo'!$A$203:$K$1048576,MATCH('Ficha técnica - Prod processado'!C2021,'Cadastro de insumo'!$E$203:$E$1048576,0),9),"")</f>
        <v/>
      </c>
      <c r="F2021" s="124" t="str">
        <f>IFERROR(VLOOKUP(C2021,'Cadastro de insumo'!E:K,7,0),"")</f>
        <v/>
      </c>
      <c r="G2021" s="113"/>
      <c r="H2021" s="113"/>
      <c r="I2021" s="122">
        <f>IF(OR(G2021="",H2021=""),0,G2021/H2021)</f>
        <v>0</v>
      </c>
      <c r="J2021" s="125">
        <f>IF(C2021="",0,IF(E2021="Pacote",VLOOKUP(C2021,'Cadastro de insumo'!E:K,7,0)*G2021,IF(OR(E2021="kg",E2021="L"),F2021/1000*G2021,F2021*G2021)))</f>
        <v>0</v>
      </c>
    </row>
    <row r="2022" spans="1:18" x14ac:dyDescent="0.25">
      <c r="A2022" s="33" t="str">
        <f>"Detalhes: "&amp;F2004</f>
        <v xml:space="preserve">Detalhes: </v>
      </c>
      <c r="C2022" s="126"/>
    </row>
    <row r="2024" spans="1:18" ht="31.5" x14ac:dyDescent="0.25">
      <c r="E2024" s="30" t="s">
        <v>21</v>
      </c>
      <c r="F2024" s="76" t="s">
        <v>0</v>
      </c>
      <c r="G2024" s="76" t="s">
        <v>19</v>
      </c>
      <c r="H2024" s="77" t="s">
        <v>20</v>
      </c>
      <c r="I2024" s="31" t="s">
        <v>22</v>
      </c>
      <c r="J2024" s="31" t="s">
        <v>61</v>
      </c>
      <c r="M2024" s="126"/>
    </row>
    <row r="2025" spans="1:18" x14ac:dyDescent="0.25">
      <c r="E2025" s="112">
        <f>E2004+1</f>
        <v>97</v>
      </c>
      <c r="F2025" s="113"/>
      <c r="G2025" s="113"/>
      <c r="H2025" s="114"/>
      <c r="I2025" s="115">
        <f>SUM(J2028:J2042)</f>
        <v>0</v>
      </c>
      <c r="J2025" s="116" t="str">
        <f>IF(H2025="","",I2025/H2025)</f>
        <v/>
      </c>
      <c r="M2025" s="126"/>
      <c r="R2025" s="141"/>
    </row>
    <row r="2026" spans="1:18" x14ac:dyDescent="0.25">
      <c r="B2026" s="117"/>
      <c r="C2026" s="118"/>
      <c r="D2026" s="110"/>
      <c r="F2026" s="118"/>
      <c r="G2026" s="118"/>
      <c r="H2026" s="119"/>
      <c r="I2026" s="120"/>
      <c r="J2026" s="121"/>
      <c r="M2026" s="126"/>
      <c r="R2026" s="141"/>
    </row>
    <row r="2027" spans="1:18" ht="47.25" outlineLevel="1" x14ac:dyDescent="0.25">
      <c r="B2027" s="31" t="s">
        <v>0</v>
      </c>
      <c r="C2027" s="76" t="s">
        <v>13</v>
      </c>
      <c r="D2027" s="31" t="s">
        <v>60</v>
      </c>
      <c r="E2027" s="31" t="s">
        <v>14</v>
      </c>
      <c r="F2027" s="77" t="s">
        <v>17</v>
      </c>
      <c r="G2027" s="77" t="s">
        <v>56</v>
      </c>
      <c r="H2027" s="77" t="s">
        <v>38</v>
      </c>
      <c r="I2027" s="31" t="s">
        <v>16</v>
      </c>
      <c r="J2027" s="30" t="s">
        <v>15</v>
      </c>
      <c r="M2027" s="142"/>
    </row>
    <row r="2028" spans="1:18" outlineLevel="1" x14ac:dyDescent="0.25">
      <c r="B2028" s="122" t="str">
        <f>IF(C2028="","",F2025)</f>
        <v/>
      </c>
      <c r="C2028" s="123"/>
      <c r="D2028" s="122" t="str">
        <f>IF(C2028="","",IFERROR(INDEX('Cadastro de insumo'!A:K,MATCH('Ficha técnica - Prod processado'!C2028,'Cadastro de insumo'!E:E,0),2),""))</f>
        <v/>
      </c>
      <c r="E2028" s="122" t="str">
        <f>IFERROR(INDEX('Cadastro de insumo'!$A$203:$K$1048576,MATCH('Ficha técnica - Prod processado'!C2028,'Cadastro de insumo'!$E$203:$E$1048576,0),9),"")</f>
        <v/>
      </c>
      <c r="F2028" s="124" t="str">
        <f>IFERROR(VLOOKUP(C2028,'Cadastro de insumo'!E:K,7,0),"")</f>
        <v/>
      </c>
      <c r="G2028" s="113"/>
      <c r="H2028" s="113"/>
      <c r="I2028" s="122">
        <f t="shared" ref="I2028:I2041" si="99">IF(OR(G2028="",H2028=""),0,G2028/H2028)</f>
        <v>0</v>
      </c>
      <c r="J2028" s="125">
        <f>IF(C2028="",0,IF(E2028="Pacote",VLOOKUP(C2028,'Cadastro de insumo'!E:K,7,0)*G2028,IF(OR(E2028="kg",E2028="L"),F2028/1000*G2028,F2028*G2028)))</f>
        <v>0</v>
      </c>
    </row>
    <row r="2029" spans="1:18" outlineLevel="1" x14ac:dyDescent="0.25">
      <c r="B2029" s="122" t="str">
        <f>IF(C2029="","",F2025)</f>
        <v/>
      </c>
      <c r="C2029" s="123"/>
      <c r="D2029" s="122" t="str">
        <f>IF(C2029="","",IFERROR(INDEX('Cadastro de insumo'!A:K,MATCH('Ficha técnica - Prod processado'!C2029,'Cadastro de insumo'!E:E,0),2),""))</f>
        <v/>
      </c>
      <c r="E2029" s="122" t="str">
        <f>IFERROR(INDEX('Cadastro de insumo'!$A$203:$K$1048576,MATCH('Ficha técnica - Prod processado'!C2029,'Cadastro de insumo'!$E$203:$E$1048576,0),9),"")</f>
        <v/>
      </c>
      <c r="F2029" s="124" t="str">
        <f>IFERROR(VLOOKUP(C2029,'Cadastro de insumo'!E:K,7,0),"")</f>
        <v/>
      </c>
      <c r="G2029" s="113"/>
      <c r="H2029" s="113"/>
      <c r="I2029" s="122">
        <f t="shared" si="99"/>
        <v>0</v>
      </c>
      <c r="J2029" s="125">
        <f>IF(C2029="",0,IF(E2029="Pacote",VLOOKUP(C2029,'Cadastro de insumo'!E:K,7,0)*G2029,IF(OR(E2029="kg",E2029="L"),F2029/1000*G2029,F2029*G2029)))</f>
        <v>0</v>
      </c>
    </row>
    <row r="2030" spans="1:18" outlineLevel="1" x14ac:dyDescent="0.25">
      <c r="B2030" s="122" t="str">
        <f>IF(C2030="","",F2025)</f>
        <v/>
      </c>
      <c r="C2030" s="123"/>
      <c r="D2030" s="122" t="str">
        <f>IF(C2030="","",IFERROR(INDEX('Cadastro de insumo'!A:K,MATCH('Ficha técnica - Prod processado'!C2030,'Cadastro de insumo'!E:E,0),2),""))</f>
        <v/>
      </c>
      <c r="E2030" s="122" t="str">
        <f>IFERROR(INDEX('Cadastro de insumo'!$A$203:$K$1048576,MATCH('Ficha técnica - Prod processado'!C2030,'Cadastro de insumo'!$E$203:$E$1048576,0),9),"")</f>
        <v/>
      </c>
      <c r="F2030" s="124" t="str">
        <f>IFERROR(VLOOKUP(C2030,'Cadastro de insumo'!E:K,7,0),"")</f>
        <v/>
      </c>
      <c r="G2030" s="113"/>
      <c r="H2030" s="113"/>
      <c r="I2030" s="122">
        <f t="shared" si="99"/>
        <v>0</v>
      </c>
      <c r="J2030" s="125">
        <f>IF(C2030="",0,IF(E2030="Pacote",VLOOKUP(C2030,'Cadastro de insumo'!E:K,7,0)*G2030,IF(OR(E2030="kg",E2030="L"),F2030/1000*G2030,F2030*G2030)))</f>
        <v>0</v>
      </c>
    </row>
    <row r="2031" spans="1:18" outlineLevel="1" x14ac:dyDescent="0.25">
      <c r="B2031" s="122" t="str">
        <f>IF(C2031="","",F2025)</f>
        <v/>
      </c>
      <c r="C2031" s="123"/>
      <c r="D2031" s="122" t="str">
        <f>IF(C2031="","",IFERROR(INDEX('Cadastro de insumo'!A:K,MATCH('Ficha técnica - Prod processado'!C2031,'Cadastro de insumo'!E:E,0),2),""))</f>
        <v/>
      </c>
      <c r="E2031" s="122" t="str">
        <f>IFERROR(INDEX('Cadastro de insumo'!$A$203:$K$1048576,MATCH('Ficha técnica - Prod processado'!C2031,'Cadastro de insumo'!$E$203:$E$1048576,0),9),"")</f>
        <v/>
      </c>
      <c r="F2031" s="124" t="str">
        <f>IFERROR(VLOOKUP(C2031,'Cadastro de insumo'!E:K,7,0),"")</f>
        <v/>
      </c>
      <c r="G2031" s="113"/>
      <c r="H2031" s="113"/>
      <c r="I2031" s="122">
        <f t="shared" si="99"/>
        <v>0</v>
      </c>
      <c r="J2031" s="125">
        <f>IF(C2031="",0,IF(E2031="Pacote",VLOOKUP(C2031,'Cadastro de insumo'!E:K,7,0)*G2031,IF(OR(E2031="kg",E2031="L"),F2031/1000*G2031,F2031*G2031)))</f>
        <v>0</v>
      </c>
    </row>
    <row r="2032" spans="1:18" outlineLevel="1" x14ac:dyDescent="0.25">
      <c r="B2032" s="122" t="str">
        <f>IF(C2032="","",F2025)</f>
        <v/>
      </c>
      <c r="C2032" s="123"/>
      <c r="D2032" s="122" t="str">
        <f>IF(C2032="","",IFERROR(INDEX('Cadastro de insumo'!A:K,MATCH('Ficha técnica - Prod processado'!C2032,'Cadastro de insumo'!E:E,0),2),""))</f>
        <v/>
      </c>
      <c r="E2032" s="122" t="str">
        <f>IFERROR(INDEX('Cadastro de insumo'!$A$203:$K$1048576,MATCH('Ficha técnica - Prod processado'!C2032,'Cadastro de insumo'!$E$203:$E$1048576,0),9),"")</f>
        <v/>
      </c>
      <c r="F2032" s="124" t="str">
        <f>IFERROR(VLOOKUP(C2032,'Cadastro de insumo'!E:K,7,0),"")</f>
        <v/>
      </c>
      <c r="G2032" s="113"/>
      <c r="H2032" s="113"/>
      <c r="I2032" s="122">
        <f t="shared" si="99"/>
        <v>0</v>
      </c>
      <c r="J2032" s="125">
        <f>IF(C2032="",0,IF(E2032="Pacote",VLOOKUP(C2032,'Cadastro de insumo'!E:K,7,0)*G2032,IF(OR(E2032="kg",E2032="L"),F2032/1000*G2032,F2032*G2032)))</f>
        <v>0</v>
      </c>
    </row>
    <row r="2033" spans="1:18" outlineLevel="1" x14ac:dyDescent="0.25">
      <c r="B2033" s="122" t="str">
        <f>IF(C2033="","",F2025)</f>
        <v/>
      </c>
      <c r="C2033" s="123"/>
      <c r="D2033" s="122" t="str">
        <f>IF(C2033="","",IFERROR(INDEX('Cadastro de insumo'!A:K,MATCH('Ficha técnica - Prod processado'!C2033,'Cadastro de insumo'!E:E,0),2),""))</f>
        <v/>
      </c>
      <c r="E2033" s="122" t="str">
        <f>IFERROR(INDEX('Cadastro de insumo'!$A$203:$K$1048576,MATCH('Ficha técnica - Prod processado'!C2033,'Cadastro de insumo'!$E$203:$E$1048576,0),9),"")</f>
        <v/>
      </c>
      <c r="F2033" s="124" t="str">
        <f>IFERROR(VLOOKUP(C2033,'Cadastro de insumo'!E:K,7,0),"")</f>
        <v/>
      </c>
      <c r="G2033" s="113"/>
      <c r="H2033" s="113"/>
      <c r="I2033" s="122">
        <f t="shared" si="99"/>
        <v>0</v>
      </c>
      <c r="J2033" s="125">
        <f>IF(C2033="",0,IF(E2033="Pacote",VLOOKUP(C2033,'Cadastro de insumo'!E:K,7,0)*G2033,IF(OR(E2033="kg",E2033="L"),F2033/1000*G2033,F2033*G2033)))</f>
        <v>0</v>
      </c>
    </row>
    <row r="2034" spans="1:18" outlineLevel="1" x14ac:dyDescent="0.25">
      <c r="B2034" s="122" t="str">
        <f>IF(C2034="","",F2025)</f>
        <v/>
      </c>
      <c r="C2034" s="123"/>
      <c r="D2034" s="122" t="str">
        <f>IF(C2034="","",IFERROR(INDEX('Cadastro de insumo'!A:K,MATCH('Ficha técnica - Prod processado'!C2034,'Cadastro de insumo'!E:E,0),2),""))</f>
        <v/>
      </c>
      <c r="E2034" s="122" t="str">
        <f>IFERROR(INDEX('Cadastro de insumo'!$A$203:$K$1048576,MATCH('Ficha técnica - Prod processado'!C2034,'Cadastro de insumo'!$E$203:$E$1048576,0),9),"")</f>
        <v/>
      </c>
      <c r="F2034" s="124" t="str">
        <f>IFERROR(VLOOKUP(C2034,'Cadastro de insumo'!E:K,7,0),"")</f>
        <v/>
      </c>
      <c r="G2034" s="113"/>
      <c r="H2034" s="113"/>
      <c r="I2034" s="122">
        <f t="shared" si="99"/>
        <v>0</v>
      </c>
      <c r="J2034" s="125">
        <f>IF(C2034="",0,IF(E2034="Pacote",VLOOKUP(C2034,'Cadastro de insumo'!E:K,7,0)*G2034,IF(OR(E2034="kg",E2034="L"),F2034/1000*G2034,F2034*G2034)))</f>
        <v>0</v>
      </c>
    </row>
    <row r="2035" spans="1:18" outlineLevel="1" x14ac:dyDescent="0.25">
      <c r="B2035" s="122" t="str">
        <f>IF(C2035="","",F2025)</f>
        <v/>
      </c>
      <c r="C2035" s="123"/>
      <c r="D2035" s="122" t="str">
        <f>IF(C2035="","",IFERROR(INDEX('Cadastro de insumo'!A:K,MATCH('Ficha técnica - Prod processado'!C2035,'Cadastro de insumo'!E:E,0),2),""))</f>
        <v/>
      </c>
      <c r="E2035" s="122" t="str">
        <f>IFERROR(INDEX('Cadastro de insumo'!$A$203:$K$1048576,MATCH('Ficha técnica - Prod processado'!C2035,'Cadastro de insumo'!$E$203:$E$1048576,0),9),"")</f>
        <v/>
      </c>
      <c r="F2035" s="124" t="str">
        <f>IFERROR(VLOOKUP(C2035,'Cadastro de insumo'!E:K,7,0),"")</f>
        <v/>
      </c>
      <c r="G2035" s="113"/>
      <c r="H2035" s="113"/>
      <c r="I2035" s="122">
        <f t="shared" si="99"/>
        <v>0</v>
      </c>
      <c r="J2035" s="125">
        <f>IF(C2035="",0,IF(E2035="Pacote",VLOOKUP(C2035,'Cadastro de insumo'!E:K,7,0)*G2035,IF(OR(E2035="kg",E2035="L"),F2035/1000*G2035,F2035*G2035)))</f>
        <v>0</v>
      </c>
    </row>
    <row r="2036" spans="1:18" outlineLevel="1" x14ac:dyDescent="0.25">
      <c r="B2036" s="122" t="str">
        <f>IF(C2036="","",F2025)</f>
        <v/>
      </c>
      <c r="C2036" s="123"/>
      <c r="D2036" s="122" t="str">
        <f>IF(C2036="","",IFERROR(INDEX('Cadastro de insumo'!A:K,MATCH('Ficha técnica - Prod processado'!C2036,'Cadastro de insumo'!E:E,0),2),""))</f>
        <v/>
      </c>
      <c r="E2036" s="122" t="str">
        <f>IFERROR(INDEX('Cadastro de insumo'!$A$203:$K$1048576,MATCH('Ficha técnica - Prod processado'!C2036,'Cadastro de insumo'!$E$203:$E$1048576,0),9),"")</f>
        <v/>
      </c>
      <c r="F2036" s="124" t="str">
        <f>IFERROR(VLOOKUP(C2036,'Cadastro de insumo'!E:K,7,0),"")</f>
        <v/>
      </c>
      <c r="G2036" s="113"/>
      <c r="H2036" s="113"/>
      <c r="I2036" s="122">
        <f t="shared" si="99"/>
        <v>0</v>
      </c>
      <c r="J2036" s="125">
        <f>IF(C2036="",0,IF(E2036="Pacote",VLOOKUP(C2036,'Cadastro de insumo'!E:K,7,0)*G2036,IF(OR(E2036="kg",E2036="L"),F2036/1000*G2036,F2036*G2036)))</f>
        <v>0</v>
      </c>
    </row>
    <row r="2037" spans="1:18" outlineLevel="1" x14ac:dyDescent="0.25">
      <c r="B2037" s="122" t="str">
        <f>IF(C2037="","",F2025)</f>
        <v/>
      </c>
      <c r="C2037" s="123"/>
      <c r="D2037" s="122" t="str">
        <f>IF(C2037="","",IFERROR(INDEX('Cadastro de insumo'!A:K,MATCH('Ficha técnica - Prod processado'!C2037,'Cadastro de insumo'!E:E,0),2),""))</f>
        <v/>
      </c>
      <c r="E2037" s="122" t="str">
        <f>IFERROR(INDEX('Cadastro de insumo'!$A$203:$K$1048576,MATCH('Ficha técnica - Prod processado'!C2037,'Cadastro de insumo'!$E$203:$E$1048576,0),9),"")</f>
        <v/>
      </c>
      <c r="F2037" s="124" t="str">
        <f>IFERROR(VLOOKUP(C2037,'Cadastro de insumo'!E:K,7,0),"")</f>
        <v/>
      </c>
      <c r="G2037" s="113"/>
      <c r="H2037" s="113"/>
      <c r="I2037" s="122">
        <f t="shared" si="99"/>
        <v>0</v>
      </c>
      <c r="J2037" s="125">
        <f>IF(C2037="",0,IF(E2037="Pacote",VLOOKUP(C2037,'Cadastro de insumo'!E:K,7,0)*G2037,IF(OR(E2037="kg",E2037="L"),F2037/1000*G2037,F2037*G2037)))</f>
        <v>0</v>
      </c>
    </row>
    <row r="2038" spans="1:18" outlineLevel="1" x14ac:dyDescent="0.25">
      <c r="B2038" s="122" t="str">
        <f>IF(C2038="","",F2025)</f>
        <v/>
      </c>
      <c r="C2038" s="123"/>
      <c r="D2038" s="122" t="str">
        <f>IF(C2038="","",IFERROR(INDEX('Cadastro de insumo'!A:K,MATCH('Ficha técnica - Prod processado'!C2038,'Cadastro de insumo'!E:E,0),2),""))</f>
        <v/>
      </c>
      <c r="E2038" s="122" t="str">
        <f>IFERROR(INDEX('Cadastro de insumo'!$A$203:$K$1048576,MATCH('Ficha técnica - Prod processado'!C2038,'Cadastro de insumo'!$E$203:$E$1048576,0),9),"")</f>
        <v/>
      </c>
      <c r="F2038" s="124" t="str">
        <f>IFERROR(VLOOKUP(C2038,'Cadastro de insumo'!E:K,7,0),"")</f>
        <v/>
      </c>
      <c r="G2038" s="113"/>
      <c r="H2038" s="113"/>
      <c r="I2038" s="122">
        <f t="shared" si="99"/>
        <v>0</v>
      </c>
      <c r="J2038" s="125">
        <f>IF(C2038="",0,IF(E2038="Pacote",VLOOKUP(C2038,'Cadastro de insumo'!E:K,7,0)*G2038,IF(OR(E2038="kg",E2038="L"),F2038/1000*G2038,F2038*G2038)))</f>
        <v>0</v>
      </c>
    </row>
    <row r="2039" spans="1:18" outlineLevel="1" x14ac:dyDescent="0.25">
      <c r="B2039" s="122" t="str">
        <f>IF(C2039="","",F2025)</f>
        <v/>
      </c>
      <c r="C2039" s="123"/>
      <c r="D2039" s="122" t="str">
        <f>IF(C2039="","",IFERROR(INDEX('Cadastro de insumo'!A:K,MATCH('Ficha técnica - Prod processado'!C2039,'Cadastro de insumo'!E:E,0),2),""))</f>
        <v/>
      </c>
      <c r="E2039" s="122" t="str">
        <f>IFERROR(INDEX('Cadastro de insumo'!$A$203:$K$1048576,MATCH('Ficha técnica - Prod processado'!C2039,'Cadastro de insumo'!$E$203:$E$1048576,0),9),"")</f>
        <v/>
      </c>
      <c r="F2039" s="124" t="str">
        <f>IFERROR(VLOOKUP(C2039,'Cadastro de insumo'!E:K,7,0),"")</f>
        <v/>
      </c>
      <c r="G2039" s="113"/>
      <c r="H2039" s="113"/>
      <c r="I2039" s="122">
        <f t="shared" si="99"/>
        <v>0</v>
      </c>
      <c r="J2039" s="125">
        <f>IF(C2039="",0,IF(E2039="Pacote",VLOOKUP(C2039,'Cadastro de insumo'!E:K,7,0)*G2039,IF(OR(E2039="kg",E2039="L"),F2039/1000*G2039,F2039*G2039)))</f>
        <v>0</v>
      </c>
    </row>
    <row r="2040" spans="1:18" outlineLevel="1" x14ac:dyDescent="0.25">
      <c r="B2040" s="122" t="str">
        <f>IF(C2040="","",F2025)</f>
        <v/>
      </c>
      <c r="C2040" s="123"/>
      <c r="D2040" s="122" t="str">
        <f>IF(C2040="","",IFERROR(INDEX('Cadastro de insumo'!A:K,MATCH('Ficha técnica - Prod processado'!C2040,'Cadastro de insumo'!E:E,0),2),""))</f>
        <v/>
      </c>
      <c r="E2040" s="122" t="str">
        <f>IFERROR(INDEX('Cadastro de insumo'!$A$203:$K$1048576,MATCH('Ficha técnica - Prod processado'!C2040,'Cadastro de insumo'!$E$203:$E$1048576,0),9),"")</f>
        <v/>
      </c>
      <c r="F2040" s="124" t="str">
        <f>IFERROR(VLOOKUP(C2040,'Cadastro de insumo'!E:K,7,0),"")</f>
        <v/>
      </c>
      <c r="G2040" s="113"/>
      <c r="H2040" s="113"/>
      <c r="I2040" s="122">
        <f t="shared" si="99"/>
        <v>0</v>
      </c>
      <c r="J2040" s="125">
        <f>IF(C2040="",0,IF(E2040="Pacote",VLOOKUP(C2040,'Cadastro de insumo'!E:K,7,0)*G2040,IF(OR(E2040="kg",E2040="L"),F2040/1000*G2040,F2040*G2040)))</f>
        <v>0</v>
      </c>
    </row>
    <row r="2041" spans="1:18" outlineLevel="1" x14ac:dyDescent="0.25">
      <c r="B2041" s="122" t="str">
        <f>IF(C2041="","",F2025)</f>
        <v/>
      </c>
      <c r="C2041" s="123"/>
      <c r="D2041" s="122" t="str">
        <f>IF(C2041="","",IFERROR(INDEX('Cadastro de insumo'!A:K,MATCH('Ficha técnica - Prod processado'!C2041,'Cadastro de insumo'!E:E,0),2),""))</f>
        <v/>
      </c>
      <c r="E2041" s="122" t="str">
        <f>IFERROR(INDEX('Cadastro de insumo'!$A$203:$K$1048576,MATCH('Ficha técnica - Prod processado'!C2041,'Cadastro de insumo'!$E$203:$E$1048576,0),9),"")</f>
        <v/>
      </c>
      <c r="F2041" s="124" t="str">
        <f>IFERROR(VLOOKUP(C2041,'Cadastro de insumo'!E:K,7,0),"")</f>
        <v/>
      </c>
      <c r="G2041" s="113"/>
      <c r="H2041" s="113"/>
      <c r="I2041" s="122">
        <f t="shared" si="99"/>
        <v>0</v>
      </c>
      <c r="J2041" s="125">
        <f>IF(C2041="",0,IF(E2041="Pacote",VLOOKUP(C2041,'Cadastro de insumo'!E:K,7,0)*G2041,IF(OR(E2041="kg",E2041="L"),F2041/1000*G2041,F2041*G2041)))</f>
        <v>0</v>
      </c>
    </row>
    <row r="2042" spans="1:18" outlineLevel="1" x14ac:dyDescent="0.25">
      <c r="B2042" s="122" t="str">
        <f>IF(C2042="","",F2025)</f>
        <v/>
      </c>
      <c r="C2042" s="123"/>
      <c r="D2042" s="122" t="str">
        <f>IF(C2042="","",IFERROR(INDEX('Cadastro de insumo'!A:K,MATCH('Ficha técnica - Prod processado'!C2042,'Cadastro de insumo'!E:E,0),2),""))</f>
        <v/>
      </c>
      <c r="E2042" s="122" t="str">
        <f>IFERROR(INDEX('Cadastro de insumo'!$A$203:$K$1048576,MATCH('Ficha técnica - Prod processado'!C2042,'Cadastro de insumo'!$E$203:$E$1048576,0),9),"")</f>
        <v/>
      </c>
      <c r="F2042" s="124" t="str">
        <f>IFERROR(VLOOKUP(C2042,'Cadastro de insumo'!E:K,7,0),"")</f>
        <v/>
      </c>
      <c r="G2042" s="113"/>
      <c r="H2042" s="113"/>
      <c r="I2042" s="122">
        <f>IF(OR(G2042="",H2042=""),0,G2042/H2042)</f>
        <v>0</v>
      </c>
      <c r="J2042" s="125">
        <f>IF(C2042="",0,IF(E2042="Pacote",VLOOKUP(C2042,'Cadastro de insumo'!E:K,7,0)*G2042,IF(OR(E2042="kg",E2042="L"),F2042/1000*G2042,F2042*G2042)))</f>
        <v>0</v>
      </c>
    </row>
    <row r="2043" spans="1:18" x14ac:dyDescent="0.25">
      <c r="A2043" s="33" t="str">
        <f>"Detalhes: "&amp;F2025</f>
        <v xml:space="preserve">Detalhes: </v>
      </c>
      <c r="C2043" s="126"/>
    </row>
    <row r="2045" spans="1:18" ht="31.5" x14ac:dyDescent="0.25">
      <c r="E2045" s="30" t="s">
        <v>21</v>
      </c>
      <c r="F2045" s="76" t="s">
        <v>0</v>
      </c>
      <c r="G2045" s="76" t="s">
        <v>19</v>
      </c>
      <c r="H2045" s="77" t="s">
        <v>20</v>
      </c>
      <c r="I2045" s="31" t="s">
        <v>22</v>
      </c>
      <c r="J2045" s="31" t="s">
        <v>61</v>
      </c>
      <c r="M2045" s="126"/>
    </row>
    <row r="2046" spans="1:18" x14ac:dyDescent="0.25">
      <c r="E2046" s="112">
        <f>E2025+1</f>
        <v>98</v>
      </c>
      <c r="F2046" s="113"/>
      <c r="G2046" s="113"/>
      <c r="H2046" s="114"/>
      <c r="I2046" s="115">
        <f>SUM(J2049:J2063)</f>
        <v>0</v>
      </c>
      <c r="J2046" s="116" t="str">
        <f>IF(H2046="","",I2046/H2046)</f>
        <v/>
      </c>
      <c r="M2046" s="126"/>
      <c r="R2046" s="141"/>
    </row>
    <row r="2047" spans="1:18" x14ac:dyDescent="0.25">
      <c r="B2047" s="117"/>
      <c r="C2047" s="118"/>
      <c r="D2047" s="110"/>
      <c r="F2047" s="118"/>
      <c r="G2047" s="118"/>
      <c r="H2047" s="119"/>
      <c r="I2047" s="120"/>
      <c r="J2047" s="121"/>
      <c r="M2047" s="126"/>
      <c r="R2047" s="141"/>
    </row>
    <row r="2048" spans="1:18" ht="47.25" outlineLevel="1" x14ac:dyDescent="0.25">
      <c r="B2048" s="31" t="s">
        <v>0</v>
      </c>
      <c r="C2048" s="76" t="s">
        <v>13</v>
      </c>
      <c r="D2048" s="31" t="s">
        <v>60</v>
      </c>
      <c r="E2048" s="31" t="s">
        <v>14</v>
      </c>
      <c r="F2048" s="77" t="s">
        <v>17</v>
      </c>
      <c r="G2048" s="77" t="s">
        <v>56</v>
      </c>
      <c r="H2048" s="77" t="s">
        <v>38</v>
      </c>
      <c r="I2048" s="31" t="s">
        <v>16</v>
      </c>
      <c r="J2048" s="30" t="s">
        <v>15</v>
      </c>
      <c r="M2048" s="142"/>
    </row>
    <row r="2049" spans="1:10" outlineLevel="1" x14ac:dyDescent="0.25">
      <c r="B2049" s="122" t="str">
        <f>IF(C2049="","",F2046)</f>
        <v/>
      </c>
      <c r="C2049" s="123"/>
      <c r="D2049" s="122" t="str">
        <f>IF(C2049="","",IFERROR(INDEX('Cadastro de insumo'!A:K,MATCH('Ficha técnica - Prod processado'!C2049,'Cadastro de insumo'!E:E,0),2),""))</f>
        <v/>
      </c>
      <c r="E2049" s="122" t="str">
        <f>IFERROR(INDEX('Cadastro de insumo'!$A$203:$K$1048576,MATCH('Ficha técnica - Prod processado'!C2049,'Cadastro de insumo'!$E$203:$E$1048576,0),9),"")</f>
        <v/>
      </c>
      <c r="F2049" s="124" t="str">
        <f>IFERROR(VLOOKUP(C2049,'Cadastro de insumo'!E:K,7,0),"")</f>
        <v/>
      </c>
      <c r="G2049" s="113"/>
      <c r="H2049" s="113"/>
      <c r="I2049" s="122">
        <f t="shared" ref="I2049:I2062" si="100">IF(OR(G2049="",H2049=""),0,G2049/H2049)</f>
        <v>0</v>
      </c>
      <c r="J2049" s="125">
        <f>IF(C2049="",0,IF(E2049="Pacote",VLOOKUP(C2049,'Cadastro de insumo'!E:K,7,0)*G2049,IF(OR(E2049="kg",E2049="L"),F2049/1000*G2049,F2049*G2049)))</f>
        <v>0</v>
      </c>
    </row>
    <row r="2050" spans="1:10" outlineLevel="1" x14ac:dyDescent="0.25">
      <c r="B2050" s="122" t="str">
        <f>IF(C2050="","",F2046)</f>
        <v/>
      </c>
      <c r="C2050" s="123"/>
      <c r="D2050" s="122" t="str">
        <f>IF(C2050="","",IFERROR(INDEX('Cadastro de insumo'!A:K,MATCH('Ficha técnica - Prod processado'!C2050,'Cadastro de insumo'!E:E,0),2),""))</f>
        <v/>
      </c>
      <c r="E2050" s="122" t="str">
        <f>IFERROR(INDEX('Cadastro de insumo'!$A$203:$K$1048576,MATCH('Ficha técnica - Prod processado'!C2050,'Cadastro de insumo'!$E$203:$E$1048576,0),9),"")</f>
        <v/>
      </c>
      <c r="F2050" s="124" t="str">
        <f>IFERROR(VLOOKUP(C2050,'Cadastro de insumo'!E:K,7,0),"")</f>
        <v/>
      </c>
      <c r="G2050" s="113"/>
      <c r="H2050" s="113"/>
      <c r="I2050" s="122">
        <f t="shared" si="100"/>
        <v>0</v>
      </c>
      <c r="J2050" s="125">
        <f>IF(C2050="",0,IF(E2050="Pacote",VLOOKUP(C2050,'Cadastro de insumo'!E:K,7,0)*G2050,IF(OR(E2050="kg",E2050="L"),F2050/1000*G2050,F2050*G2050)))</f>
        <v>0</v>
      </c>
    </row>
    <row r="2051" spans="1:10" outlineLevel="1" x14ac:dyDescent="0.25">
      <c r="B2051" s="122" t="str">
        <f>IF(C2051="","",F2046)</f>
        <v/>
      </c>
      <c r="C2051" s="123"/>
      <c r="D2051" s="122" t="str">
        <f>IF(C2051="","",IFERROR(INDEX('Cadastro de insumo'!A:K,MATCH('Ficha técnica - Prod processado'!C2051,'Cadastro de insumo'!E:E,0),2),""))</f>
        <v/>
      </c>
      <c r="E2051" s="122" t="str">
        <f>IFERROR(INDEX('Cadastro de insumo'!$A$203:$K$1048576,MATCH('Ficha técnica - Prod processado'!C2051,'Cadastro de insumo'!$E$203:$E$1048576,0),9),"")</f>
        <v/>
      </c>
      <c r="F2051" s="124" t="str">
        <f>IFERROR(VLOOKUP(C2051,'Cadastro de insumo'!E:K,7,0),"")</f>
        <v/>
      </c>
      <c r="G2051" s="113"/>
      <c r="H2051" s="113"/>
      <c r="I2051" s="122">
        <f t="shared" si="100"/>
        <v>0</v>
      </c>
      <c r="J2051" s="125">
        <f>IF(C2051="",0,IF(E2051="Pacote",VLOOKUP(C2051,'Cadastro de insumo'!E:K,7,0)*G2051,IF(OR(E2051="kg",E2051="L"),F2051/1000*G2051,F2051*G2051)))</f>
        <v>0</v>
      </c>
    </row>
    <row r="2052" spans="1:10" outlineLevel="1" x14ac:dyDescent="0.25">
      <c r="B2052" s="122" t="str">
        <f>IF(C2052="","",F2046)</f>
        <v/>
      </c>
      <c r="C2052" s="123"/>
      <c r="D2052" s="122" t="str">
        <f>IF(C2052="","",IFERROR(INDEX('Cadastro de insumo'!A:K,MATCH('Ficha técnica - Prod processado'!C2052,'Cadastro de insumo'!E:E,0),2),""))</f>
        <v/>
      </c>
      <c r="E2052" s="122" t="str">
        <f>IFERROR(INDEX('Cadastro de insumo'!$A$203:$K$1048576,MATCH('Ficha técnica - Prod processado'!C2052,'Cadastro de insumo'!$E$203:$E$1048576,0),9),"")</f>
        <v/>
      </c>
      <c r="F2052" s="124" t="str">
        <f>IFERROR(VLOOKUP(C2052,'Cadastro de insumo'!E:K,7,0),"")</f>
        <v/>
      </c>
      <c r="G2052" s="113"/>
      <c r="H2052" s="113"/>
      <c r="I2052" s="122">
        <f t="shared" si="100"/>
        <v>0</v>
      </c>
      <c r="J2052" s="125">
        <f>IF(C2052="",0,IF(E2052="Pacote",VLOOKUP(C2052,'Cadastro de insumo'!E:K,7,0)*G2052,IF(OR(E2052="kg",E2052="L"),F2052/1000*G2052,F2052*G2052)))</f>
        <v>0</v>
      </c>
    </row>
    <row r="2053" spans="1:10" outlineLevel="1" x14ac:dyDescent="0.25">
      <c r="B2053" s="122" t="str">
        <f>IF(C2053="","",F2046)</f>
        <v/>
      </c>
      <c r="C2053" s="123"/>
      <c r="D2053" s="122" t="str">
        <f>IF(C2053="","",IFERROR(INDEX('Cadastro de insumo'!A:K,MATCH('Ficha técnica - Prod processado'!C2053,'Cadastro de insumo'!E:E,0),2),""))</f>
        <v/>
      </c>
      <c r="E2053" s="122" t="str">
        <f>IFERROR(INDEX('Cadastro de insumo'!$A$203:$K$1048576,MATCH('Ficha técnica - Prod processado'!C2053,'Cadastro de insumo'!$E$203:$E$1048576,0),9),"")</f>
        <v/>
      </c>
      <c r="F2053" s="124" t="str">
        <f>IFERROR(VLOOKUP(C2053,'Cadastro de insumo'!E:K,7,0),"")</f>
        <v/>
      </c>
      <c r="G2053" s="113"/>
      <c r="H2053" s="113"/>
      <c r="I2053" s="122">
        <f t="shared" si="100"/>
        <v>0</v>
      </c>
      <c r="J2053" s="125">
        <f>IF(C2053="",0,IF(E2053="Pacote",VLOOKUP(C2053,'Cadastro de insumo'!E:K,7,0)*G2053,IF(OR(E2053="kg",E2053="L"),F2053/1000*G2053,F2053*G2053)))</f>
        <v>0</v>
      </c>
    </row>
    <row r="2054" spans="1:10" outlineLevel="1" x14ac:dyDescent="0.25">
      <c r="B2054" s="122" t="str">
        <f>IF(C2054="","",F2046)</f>
        <v/>
      </c>
      <c r="C2054" s="123"/>
      <c r="D2054" s="122" t="str">
        <f>IF(C2054="","",IFERROR(INDEX('Cadastro de insumo'!A:K,MATCH('Ficha técnica - Prod processado'!C2054,'Cadastro de insumo'!E:E,0),2),""))</f>
        <v/>
      </c>
      <c r="E2054" s="122" t="str">
        <f>IFERROR(INDEX('Cadastro de insumo'!$A$203:$K$1048576,MATCH('Ficha técnica - Prod processado'!C2054,'Cadastro de insumo'!$E$203:$E$1048576,0),9),"")</f>
        <v/>
      </c>
      <c r="F2054" s="124" t="str">
        <f>IFERROR(VLOOKUP(C2054,'Cadastro de insumo'!E:K,7,0),"")</f>
        <v/>
      </c>
      <c r="G2054" s="113"/>
      <c r="H2054" s="113"/>
      <c r="I2054" s="122">
        <f t="shared" si="100"/>
        <v>0</v>
      </c>
      <c r="J2054" s="125">
        <f>IF(C2054="",0,IF(E2054="Pacote",VLOOKUP(C2054,'Cadastro de insumo'!E:K,7,0)*G2054,IF(OR(E2054="kg",E2054="L"),F2054/1000*G2054,F2054*G2054)))</f>
        <v>0</v>
      </c>
    </row>
    <row r="2055" spans="1:10" outlineLevel="1" x14ac:dyDescent="0.25">
      <c r="B2055" s="122" t="str">
        <f>IF(C2055="","",F2046)</f>
        <v/>
      </c>
      <c r="C2055" s="123"/>
      <c r="D2055" s="122" t="str">
        <f>IF(C2055="","",IFERROR(INDEX('Cadastro de insumo'!A:K,MATCH('Ficha técnica - Prod processado'!C2055,'Cadastro de insumo'!E:E,0),2),""))</f>
        <v/>
      </c>
      <c r="E2055" s="122" t="str">
        <f>IFERROR(INDEX('Cadastro de insumo'!$A$203:$K$1048576,MATCH('Ficha técnica - Prod processado'!C2055,'Cadastro de insumo'!$E$203:$E$1048576,0),9),"")</f>
        <v/>
      </c>
      <c r="F2055" s="124" t="str">
        <f>IFERROR(VLOOKUP(C2055,'Cadastro de insumo'!E:K,7,0),"")</f>
        <v/>
      </c>
      <c r="G2055" s="113"/>
      <c r="H2055" s="113"/>
      <c r="I2055" s="122">
        <f t="shared" si="100"/>
        <v>0</v>
      </c>
      <c r="J2055" s="125">
        <f>IF(C2055="",0,IF(E2055="Pacote",VLOOKUP(C2055,'Cadastro de insumo'!E:K,7,0)*G2055,IF(OR(E2055="kg",E2055="L"),F2055/1000*G2055,F2055*G2055)))</f>
        <v>0</v>
      </c>
    </row>
    <row r="2056" spans="1:10" outlineLevel="1" x14ac:dyDescent="0.25">
      <c r="B2056" s="122" t="str">
        <f>IF(C2056="","",F2046)</f>
        <v/>
      </c>
      <c r="C2056" s="123"/>
      <c r="D2056" s="122" t="str">
        <f>IF(C2056="","",IFERROR(INDEX('Cadastro de insumo'!A:K,MATCH('Ficha técnica - Prod processado'!C2056,'Cadastro de insumo'!E:E,0),2),""))</f>
        <v/>
      </c>
      <c r="E2056" s="122" t="str">
        <f>IFERROR(INDEX('Cadastro de insumo'!$A$203:$K$1048576,MATCH('Ficha técnica - Prod processado'!C2056,'Cadastro de insumo'!$E$203:$E$1048576,0),9),"")</f>
        <v/>
      </c>
      <c r="F2056" s="124" t="str">
        <f>IFERROR(VLOOKUP(C2056,'Cadastro de insumo'!E:K,7,0),"")</f>
        <v/>
      </c>
      <c r="G2056" s="113"/>
      <c r="H2056" s="113"/>
      <c r="I2056" s="122">
        <f t="shared" si="100"/>
        <v>0</v>
      </c>
      <c r="J2056" s="125">
        <f>IF(C2056="",0,IF(E2056="Pacote",VLOOKUP(C2056,'Cadastro de insumo'!E:K,7,0)*G2056,IF(OR(E2056="kg",E2056="L"),F2056/1000*G2056,F2056*G2056)))</f>
        <v>0</v>
      </c>
    </row>
    <row r="2057" spans="1:10" outlineLevel="1" x14ac:dyDescent="0.25">
      <c r="B2057" s="122" t="str">
        <f>IF(C2057="","",F2046)</f>
        <v/>
      </c>
      <c r="C2057" s="123"/>
      <c r="D2057" s="122" t="str">
        <f>IF(C2057="","",IFERROR(INDEX('Cadastro de insumo'!A:K,MATCH('Ficha técnica - Prod processado'!C2057,'Cadastro de insumo'!E:E,0),2),""))</f>
        <v/>
      </c>
      <c r="E2057" s="122" t="str">
        <f>IFERROR(INDEX('Cadastro de insumo'!$A$203:$K$1048576,MATCH('Ficha técnica - Prod processado'!C2057,'Cadastro de insumo'!$E$203:$E$1048576,0),9),"")</f>
        <v/>
      </c>
      <c r="F2057" s="124" t="str">
        <f>IFERROR(VLOOKUP(C2057,'Cadastro de insumo'!E:K,7,0),"")</f>
        <v/>
      </c>
      <c r="G2057" s="113"/>
      <c r="H2057" s="113"/>
      <c r="I2057" s="122">
        <f t="shared" si="100"/>
        <v>0</v>
      </c>
      <c r="J2057" s="125">
        <f>IF(C2057="",0,IF(E2057="Pacote",VLOOKUP(C2057,'Cadastro de insumo'!E:K,7,0)*G2057,IF(OR(E2057="kg",E2057="L"),F2057/1000*G2057,F2057*G2057)))</f>
        <v>0</v>
      </c>
    </row>
    <row r="2058" spans="1:10" outlineLevel="1" x14ac:dyDescent="0.25">
      <c r="B2058" s="122" t="str">
        <f>IF(C2058="","",F2046)</f>
        <v/>
      </c>
      <c r="C2058" s="123"/>
      <c r="D2058" s="122" t="str">
        <f>IF(C2058="","",IFERROR(INDEX('Cadastro de insumo'!A:K,MATCH('Ficha técnica - Prod processado'!C2058,'Cadastro de insumo'!E:E,0),2),""))</f>
        <v/>
      </c>
      <c r="E2058" s="122" t="str">
        <f>IFERROR(INDEX('Cadastro de insumo'!$A$203:$K$1048576,MATCH('Ficha técnica - Prod processado'!C2058,'Cadastro de insumo'!$E$203:$E$1048576,0),9),"")</f>
        <v/>
      </c>
      <c r="F2058" s="124" t="str">
        <f>IFERROR(VLOOKUP(C2058,'Cadastro de insumo'!E:K,7,0),"")</f>
        <v/>
      </c>
      <c r="G2058" s="113"/>
      <c r="H2058" s="113"/>
      <c r="I2058" s="122">
        <f t="shared" si="100"/>
        <v>0</v>
      </c>
      <c r="J2058" s="125">
        <f>IF(C2058="",0,IF(E2058="Pacote",VLOOKUP(C2058,'Cadastro de insumo'!E:K,7,0)*G2058,IF(OR(E2058="kg",E2058="L"),F2058/1000*G2058,F2058*G2058)))</f>
        <v>0</v>
      </c>
    </row>
    <row r="2059" spans="1:10" outlineLevel="1" x14ac:dyDescent="0.25">
      <c r="B2059" s="122" t="str">
        <f>IF(C2059="","",F2046)</f>
        <v/>
      </c>
      <c r="C2059" s="123"/>
      <c r="D2059" s="122" t="str">
        <f>IF(C2059="","",IFERROR(INDEX('Cadastro de insumo'!A:K,MATCH('Ficha técnica - Prod processado'!C2059,'Cadastro de insumo'!E:E,0),2),""))</f>
        <v/>
      </c>
      <c r="E2059" s="122" t="str">
        <f>IFERROR(INDEX('Cadastro de insumo'!$A$203:$K$1048576,MATCH('Ficha técnica - Prod processado'!C2059,'Cadastro de insumo'!$E$203:$E$1048576,0),9),"")</f>
        <v/>
      </c>
      <c r="F2059" s="124" t="str">
        <f>IFERROR(VLOOKUP(C2059,'Cadastro de insumo'!E:K,7,0),"")</f>
        <v/>
      </c>
      <c r="G2059" s="113"/>
      <c r="H2059" s="113"/>
      <c r="I2059" s="122">
        <f t="shared" si="100"/>
        <v>0</v>
      </c>
      <c r="J2059" s="125">
        <f>IF(C2059="",0,IF(E2059="Pacote",VLOOKUP(C2059,'Cadastro de insumo'!E:K,7,0)*G2059,IF(OR(E2059="kg",E2059="L"),F2059/1000*G2059,F2059*G2059)))</f>
        <v>0</v>
      </c>
    </row>
    <row r="2060" spans="1:10" outlineLevel="1" x14ac:dyDescent="0.25">
      <c r="B2060" s="122" t="str">
        <f>IF(C2060="","",F2046)</f>
        <v/>
      </c>
      <c r="C2060" s="123"/>
      <c r="D2060" s="122" t="str">
        <f>IF(C2060="","",IFERROR(INDEX('Cadastro de insumo'!A:K,MATCH('Ficha técnica - Prod processado'!C2060,'Cadastro de insumo'!E:E,0),2),""))</f>
        <v/>
      </c>
      <c r="E2060" s="122" t="str">
        <f>IFERROR(INDEX('Cadastro de insumo'!$A$203:$K$1048576,MATCH('Ficha técnica - Prod processado'!C2060,'Cadastro de insumo'!$E$203:$E$1048576,0),9),"")</f>
        <v/>
      </c>
      <c r="F2060" s="124" t="str">
        <f>IFERROR(VLOOKUP(C2060,'Cadastro de insumo'!E:K,7,0),"")</f>
        <v/>
      </c>
      <c r="G2060" s="113"/>
      <c r="H2060" s="113"/>
      <c r="I2060" s="122">
        <f t="shared" si="100"/>
        <v>0</v>
      </c>
      <c r="J2060" s="125">
        <f>IF(C2060="",0,IF(E2060="Pacote",VLOOKUP(C2060,'Cadastro de insumo'!E:K,7,0)*G2060,IF(OR(E2060="kg",E2060="L"),F2060/1000*G2060,F2060*G2060)))</f>
        <v>0</v>
      </c>
    </row>
    <row r="2061" spans="1:10" outlineLevel="1" x14ac:dyDescent="0.25">
      <c r="B2061" s="122" t="str">
        <f>IF(C2061="","",F2046)</f>
        <v/>
      </c>
      <c r="C2061" s="123"/>
      <c r="D2061" s="122" t="str">
        <f>IF(C2061="","",IFERROR(INDEX('Cadastro de insumo'!A:K,MATCH('Ficha técnica - Prod processado'!C2061,'Cadastro de insumo'!E:E,0),2),""))</f>
        <v/>
      </c>
      <c r="E2061" s="122" t="str">
        <f>IFERROR(INDEX('Cadastro de insumo'!$A$203:$K$1048576,MATCH('Ficha técnica - Prod processado'!C2061,'Cadastro de insumo'!$E$203:$E$1048576,0),9),"")</f>
        <v/>
      </c>
      <c r="F2061" s="124" t="str">
        <f>IFERROR(VLOOKUP(C2061,'Cadastro de insumo'!E:K,7,0),"")</f>
        <v/>
      </c>
      <c r="G2061" s="113"/>
      <c r="H2061" s="113"/>
      <c r="I2061" s="122">
        <f t="shared" si="100"/>
        <v>0</v>
      </c>
      <c r="J2061" s="125">
        <f>IF(C2061="",0,IF(E2061="Pacote",VLOOKUP(C2061,'Cadastro de insumo'!E:K,7,0)*G2061,IF(OR(E2061="kg",E2061="L"),F2061/1000*G2061,F2061*G2061)))</f>
        <v>0</v>
      </c>
    </row>
    <row r="2062" spans="1:10" outlineLevel="1" x14ac:dyDescent="0.25">
      <c r="B2062" s="122" t="str">
        <f>IF(C2062="","",F2046)</f>
        <v/>
      </c>
      <c r="C2062" s="123"/>
      <c r="D2062" s="122" t="str">
        <f>IF(C2062="","",IFERROR(INDEX('Cadastro de insumo'!A:K,MATCH('Ficha técnica - Prod processado'!C2062,'Cadastro de insumo'!E:E,0),2),""))</f>
        <v/>
      </c>
      <c r="E2062" s="122" t="str">
        <f>IFERROR(INDEX('Cadastro de insumo'!$A$203:$K$1048576,MATCH('Ficha técnica - Prod processado'!C2062,'Cadastro de insumo'!$E$203:$E$1048576,0),9),"")</f>
        <v/>
      </c>
      <c r="F2062" s="124" t="str">
        <f>IFERROR(VLOOKUP(C2062,'Cadastro de insumo'!E:K,7,0),"")</f>
        <v/>
      </c>
      <c r="G2062" s="113"/>
      <c r="H2062" s="113"/>
      <c r="I2062" s="122">
        <f t="shared" si="100"/>
        <v>0</v>
      </c>
      <c r="J2062" s="125">
        <f>IF(C2062="",0,IF(E2062="Pacote",VLOOKUP(C2062,'Cadastro de insumo'!E:K,7,0)*G2062,IF(OR(E2062="kg",E2062="L"),F2062/1000*G2062,F2062*G2062)))</f>
        <v>0</v>
      </c>
    </row>
    <row r="2063" spans="1:10" outlineLevel="1" x14ac:dyDescent="0.25">
      <c r="B2063" s="122" t="str">
        <f>IF(C2063="","",F2046)</f>
        <v/>
      </c>
      <c r="C2063" s="123"/>
      <c r="D2063" s="122" t="str">
        <f>IF(C2063="","",IFERROR(INDEX('Cadastro de insumo'!A:K,MATCH('Ficha técnica - Prod processado'!C2063,'Cadastro de insumo'!E:E,0),2),""))</f>
        <v/>
      </c>
      <c r="E2063" s="122" t="str">
        <f>IFERROR(INDEX('Cadastro de insumo'!$A$203:$K$1048576,MATCH('Ficha técnica - Prod processado'!C2063,'Cadastro de insumo'!$E$203:$E$1048576,0),9),"")</f>
        <v/>
      </c>
      <c r="F2063" s="124" t="str">
        <f>IFERROR(VLOOKUP(C2063,'Cadastro de insumo'!E:K,7,0),"")</f>
        <v/>
      </c>
      <c r="G2063" s="113"/>
      <c r="H2063" s="113"/>
      <c r="I2063" s="122">
        <f>IF(OR(G2063="",H2063=""),0,G2063/H2063)</f>
        <v>0</v>
      </c>
      <c r="J2063" s="125">
        <f>IF(C2063="",0,IF(E2063="Pacote",VLOOKUP(C2063,'Cadastro de insumo'!E:K,7,0)*G2063,IF(OR(E2063="kg",E2063="L"),F2063/1000*G2063,F2063*G2063)))</f>
        <v>0</v>
      </c>
    </row>
    <row r="2064" spans="1:10" x14ac:dyDescent="0.25">
      <c r="A2064" s="33" t="str">
        <f>"Detalhes: "&amp;F2046</f>
        <v xml:space="preserve">Detalhes: </v>
      </c>
      <c r="C2064" s="126"/>
    </row>
    <row r="2066" spans="2:18" ht="31.5" x14ac:dyDescent="0.25">
      <c r="E2066" s="30" t="s">
        <v>21</v>
      </c>
      <c r="F2066" s="76" t="s">
        <v>0</v>
      </c>
      <c r="G2066" s="76" t="s">
        <v>19</v>
      </c>
      <c r="H2066" s="77" t="s">
        <v>20</v>
      </c>
      <c r="I2066" s="31" t="s">
        <v>22</v>
      </c>
      <c r="J2066" s="31" t="s">
        <v>61</v>
      </c>
      <c r="M2066" s="126"/>
    </row>
    <row r="2067" spans="2:18" x14ac:dyDescent="0.25">
      <c r="E2067" s="112">
        <f>E2046+1</f>
        <v>99</v>
      </c>
      <c r="F2067" s="113"/>
      <c r="G2067" s="113"/>
      <c r="H2067" s="114"/>
      <c r="I2067" s="115">
        <f>SUM(J2070:J2084)</f>
        <v>0</v>
      </c>
      <c r="J2067" s="116" t="str">
        <f>IF(H2067="","",I2067/H2067)</f>
        <v/>
      </c>
      <c r="M2067" s="126"/>
      <c r="R2067" s="141"/>
    </row>
    <row r="2068" spans="2:18" x14ac:dyDescent="0.25">
      <c r="B2068" s="117"/>
      <c r="C2068" s="118"/>
      <c r="D2068" s="110"/>
      <c r="F2068" s="118"/>
      <c r="G2068" s="118"/>
      <c r="H2068" s="119"/>
      <c r="I2068" s="120"/>
      <c r="J2068" s="121"/>
      <c r="M2068" s="126"/>
      <c r="R2068" s="141"/>
    </row>
    <row r="2069" spans="2:18" ht="47.25" outlineLevel="1" x14ac:dyDescent="0.25">
      <c r="B2069" s="31" t="s">
        <v>0</v>
      </c>
      <c r="C2069" s="76" t="s">
        <v>13</v>
      </c>
      <c r="D2069" s="31" t="s">
        <v>60</v>
      </c>
      <c r="E2069" s="31" t="s">
        <v>14</v>
      </c>
      <c r="F2069" s="77" t="s">
        <v>17</v>
      </c>
      <c r="G2069" s="77" t="s">
        <v>56</v>
      </c>
      <c r="H2069" s="77" t="s">
        <v>38</v>
      </c>
      <c r="I2069" s="31" t="s">
        <v>16</v>
      </c>
      <c r="J2069" s="30" t="s">
        <v>15</v>
      </c>
      <c r="M2069" s="142"/>
    </row>
    <row r="2070" spans="2:18" outlineLevel="1" x14ac:dyDescent="0.25">
      <c r="B2070" s="122" t="str">
        <f>IF(C2070="","",F2067)</f>
        <v/>
      </c>
      <c r="C2070" s="123"/>
      <c r="D2070" s="122" t="str">
        <f>IF(C2070="","",IFERROR(INDEX('Cadastro de insumo'!A:K,MATCH('Ficha técnica - Prod processado'!C2070,'Cadastro de insumo'!E:E,0),2),""))</f>
        <v/>
      </c>
      <c r="E2070" s="122" t="str">
        <f>IFERROR(INDEX('Cadastro de insumo'!$A$203:$K$1048576,MATCH('Ficha técnica - Prod processado'!C2070,'Cadastro de insumo'!$E$203:$E$1048576,0),9),"")</f>
        <v/>
      </c>
      <c r="F2070" s="124" t="str">
        <f>IFERROR(VLOOKUP(C2070,'Cadastro de insumo'!E:K,7,0),"")</f>
        <v/>
      </c>
      <c r="G2070" s="113"/>
      <c r="H2070" s="113"/>
      <c r="I2070" s="122">
        <f t="shared" ref="I2070:I2083" si="101">IF(OR(G2070="",H2070=""),0,G2070/H2070)</f>
        <v>0</v>
      </c>
      <c r="J2070" s="125">
        <f>IF(C2070="",0,IF(E2070="Pacote",VLOOKUP(C2070,'Cadastro de insumo'!E:K,7,0)*G2070,IF(OR(E2070="kg",E2070="L"),F2070/1000*G2070,F2070*G2070)))</f>
        <v>0</v>
      </c>
    </row>
    <row r="2071" spans="2:18" outlineLevel="1" x14ac:dyDescent="0.25">
      <c r="B2071" s="122" t="str">
        <f>IF(C2071="","",F2067)</f>
        <v/>
      </c>
      <c r="C2071" s="123"/>
      <c r="D2071" s="122" t="str">
        <f>IF(C2071="","",IFERROR(INDEX('Cadastro de insumo'!A:K,MATCH('Ficha técnica - Prod processado'!C2071,'Cadastro de insumo'!E:E,0),2),""))</f>
        <v/>
      </c>
      <c r="E2071" s="122" t="str">
        <f>IFERROR(INDEX('Cadastro de insumo'!$A$203:$K$1048576,MATCH('Ficha técnica - Prod processado'!C2071,'Cadastro de insumo'!$E$203:$E$1048576,0),9),"")</f>
        <v/>
      </c>
      <c r="F2071" s="124" t="str">
        <f>IFERROR(VLOOKUP(C2071,'Cadastro de insumo'!E:K,7,0),"")</f>
        <v/>
      </c>
      <c r="G2071" s="113"/>
      <c r="H2071" s="113"/>
      <c r="I2071" s="122">
        <f t="shared" si="101"/>
        <v>0</v>
      </c>
      <c r="J2071" s="125">
        <f>IF(C2071="",0,IF(E2071="Pacote",VLOOKUP(C2071,'Cadastro de insumo'!E:K,7,0)*G2071,IF(OR(E2071="kg",E2071="L"),F2071/1000*G2071,F2071*G2071)))</f>
        <v>0</v>
      </c>
    </row>
    <row r="2072" spans="2:18" outlineLevel="1" x14ac:dyDescent="0.25">
      <c r="B2072" s="122" t="str">
        <f>IF(C2072="","",F2067)</f>
        <v/>
      </c>
      <c r="C2072" s="123"/>
      <c r="D2072" s="122" t="str">
        <f>IF(C2072="","",IFERROR(INDEX('Cadastro de insumo'!A:K,MATCH('Ficha técnica - Prod processado'!C2072,'Cadastro de insumo'!E:E,0),2),""))</f>
        <v/>
      </c>
      <c r="E2072" s="122" t="str">
        <f>IFERROR(INDEX('Cadastro de insumo'!$A$203:$K$1048576,MATCH('Ficha técnica - Prod processado'!C2072,'Cadastro de insumo'!$E$203:$E$1048576,0),9),"")</f>
        <v/>
      </c>
      <c r="F2072" s="124" t="str">
        <f>IFERROR(VLOOKUP(C2072,'Cadastro de insumo'!E:K,7,0),"")</f>
        <v/>
      </c>
      <c r="G2072" s="113"/>
      <c r="H2072" s="113"/>
      <c r="I2072" s="122">
        <f t="shared" si="101"/>
        <v>0</v>
      </c>
      <c r="J2072" s="125">
        <f>IF(C2072="",0,IF(E2072="Pacote",VLOOKUP(C2072,'Cadastro de insumo'!E:K,7,0)*G2072,IF(OR(E2072="kg",E2072="L"),F2072/1000*G2072,F2072*G2072)))</f>
        <v>0</v>
      </c>
    </row>
    <row r="2073" spans="2:18" outlineLevel="1" x14ac:dyDescent="0.25">
      <c r="B2073" s="122" t="str">
        <f>IF(C2073="","",F2067)</f>
        <v/>
      </c>
      <c r="C2073" s="123"/>
      <c r="D2073" s="122" t="str">
        <f>IF(C2073="","",IFERROR(INDEX('Cadastro de insumo'!A:K,MATCH('Ficha técnica - Prod processado'!C2073,'Cadastro de insumo'!E:E,0),2),""))</f>
        <v/>
      </c>
      <c r="E2073" s="122" t="str">
        <f>IFERROR(INDEX('Cadastro de insumo'!$A$203:$K$1048576,MATCH('Ficha técnica - Prod processado'!C2073,'Cadastro de insumo'!$E$203:$E$1048576,0),9),"")</f>
        <v/>
      </c>
      <c r="F2073" s="124" t="str">
        <f>IFERROR(VLOOKUP(C2073,'Cadastro de insumo'!E:K,7,0),"")</f>
        <v/>
      </c>
      <c r="G2073" s="113"/>
      <c r="H2073" s="113"/>
      <c r="I2073" s="122">
        <f t="shared" si="101"/>
        <v>0</v>
      </c>
      <c r="J2073" s="125">
        <f>IF(C2073="",0,IF(E2073="Pacote",VLOOKUP(C2073,'Cadastro de insumo'!E:K,7,0)*G2073,IF(OR(E2073="kg",E2073="L"),F2073/1000*G2073,F2073*G2073)))</f>
        <v>0</v>
      </c>
    </row>
    <row r="2074" spans="2:18" outlineLevel="1" x14ac:dyDescent="0.25">
      <c r="B2074" s="122" t="str">
        <f>IF(C2074="","",F2067)</f>
        <v/>
      </c>
      <c r="C2074" s="123"/>
      <c r="D2074" s="122" t="str">
        <f>IF(C2074="","",IFERROR(INDEX('Cadastro de insumo'!A:K,MATCH('Ficha técnica - Prod processado'!C2074,'Cadastro de insumo'!E:E,0),2),""))</f>
        <v/>
      </c>
      <c r="E2074" s="122" t="str">
        <f>IFERROR(INDEX('Cadastro de insumo'!$A$203:$K$1048576,MATCH('Ficha técnica - Prod processado'!C2074,'Cadastro de insumo'!$E$203:$E$1048576,0),9),"")</f>
        <v/>
      </c>
      <c r="F2074" s="124" t="str">
        <f>IFERROR(VLOOKUP(C2074,'Cadastro de insumo'!E:K,7,0),"")</f>
        <v/>
      </c>
      <c r="G2074" s="113"/>
      <c r="H2074" s="113"/>
      <c r="I2074" s="122">
        <f t="shared" si="101"/>
        <v>0</v>
      </c>
      <c r="J2074" s="125">
        <f>IF(C2074="",0,IF(E2074="Pacote",VLOOKUP(C2074,'Cadastro de insumo'!E:K,7,0)*G2074,IF(OR(E2074="kg",E2074="L"),F2074/1000*G2074,F2074*G2074)))</f>
        <v>0</v>
      </c>
    </row>
    <row r="2075" spans="2:18" outlineLevel="1" x14ac:dyDescent="0.25">
      <c r="B2075" s="122" t="str">
        <f>IF(C2075="","",F2067)</f>
        <v/>
      </c>
      <c r="C2075" s="123"/>
      <c r="D2075" s="122" t="str">
        <f>IF(C2075="","",IFERROR(INDEX('Cadastro de insumo'!A:K,MATCH('Ficha técnica - Prod processado'!C2075,'Cadastro de insumo'!E:E,0),2),""))</f>
        <v/>
      </c>
      <c r="E2075" s="122" t="str">
        <f>IFERROR(INDEX('Cadastro de insumo'!$A$203:$K$1048576,MATCH('Ficha técnica - Prod processado'!C2075,'Cadastro de insumo'!$E$203:$E$1048576,0),9),"")</f>
        <v/>
      </c>
      <c r="F2075" s="124" t="str">
        <f>IFERROR(VLOOKUP(C2075,'Cadastro de insumo'!E:K,7,0),"")</f>
        <v/>
      </c>
      <c r="G2075" s="113"/>
      <c r="H2075" s="113"/>
      <c r="I2075" s="122">
        <f t="shared" si="101"/>
        <v>0</v>
      </c>
      <c r="J2075" s="125">
        <f>IF(C2075="",0,IF(E2075="Pacote",VLOOKUP(C2075,'Cadastro de insumo'!E:K,7,0)*G2075,IF(OR(E2075="kg",E2075="L"),F2075/1000*G2075,F2075*G2075)))</f>
        <v>0</v>
      </c>
    </row>
    <row r="2076" spans="2:18" outlineLevel="1" x14ac:dyDescent="0.25">
      <c r="B2076" s="122" t="str">
        <f>IF(C2076="","",F2067)</f>
        <v/>
      </c>
      <c r="C2076" s="123"/>
      <c r="D2076" s="122" t="str">
        <f>IF(C2076="","",IFERROR(INDEX('Cadastro de insumo'!A:K,MATCH('Ficha técnica - Prod processado'!C2076,'Cadastro de insumo'!E:E,0),2),""))</f>
        <v/>
      </c>
      <c r="E2076" s="122" t="str">
        <f>IFERROR(INDEX('Cadastro de insumo'!$A$203:$K$1048576,MATCH('Ficha técnica - Prod processado'!C2076,'Cadastro de insumo'!$E$203:$E$1048576,0),9),"")</f>
        <v/>
      </c>
      <c r="F2076" s="124" t="str">
        <f>IFERROR(VLOOKUP(C2076,'Cadastro de insumo'!E:K,7,0),"")</f>
        <v/>
      </c>
      <c r="G2076" s="113"/>
      <c r="H2076" s="113"/>
      <c r="I2076" s="122">
        <f t="shared" si="101"/>
        <v>0</v>
      </c>
      <c r="J2076" s="125">
        <f>IF(C2076="",0,IF(E2076="Pacote",VLOOKUP(C2076,'Cadastro de insumo'!E:K,7,0)*G2076,IF(OR(E2076="kg",E2076="L"),F2076/1000*G2076,F2076*G2076)))</f>
        <v>0</v>
      </c>
    </row>
    <row r="2077" spans="2:18" outlineLevel="1" x14ac:dyDescent="0.25">
      <c r="B2077" s="122" t="str">
        <f>IF(C2077="","",F2067)</f>
        <v/>
      </c>
      <c r="C2077" s="123"/>
      <c r="D2077" s="122" t="str">
        <f>IF(C2077="","",IFERROR(INDEX('Cadastro de insumo'!A:K,MATCH('Ficha técnica - Prod processado'!C2077,'Cadastro de insumo'!E:E,0),2),""))</f>
        <v/>
      </c>
      <c r="E2077" s="122" t="str">
        <f>IFERROR(INDEX('Cadastro de insumo'!$A$203:$K$1048576,MATCH('Ficha técnica - Prod processado'!C2077,'Cadastro de insumo'!$E$203:$E$1048576,0),9),"")</f>
        <v/>
      </c>
      <c r="F2077" s="124" t="str">
        <f>IFERROR(VLOOKUP(C2077,'Cadastro de insumo'!E:K,7,0),"")</f>
        <v/>
      </c>
      <c r="G2077" s="113"/>
      <c r="H2077" s="113"/>
      <c r="I2077" s="122">
        <f t="shared" si="101"/>
        <v>0</v>
      </c>
      <c r="J2077" s="125">
        <f>IF(C2077="",0,IF(E2077="Pacote",VLOOKUP(C2077,'Cadastro de insumo'!E:K,7,0)*G2077,IF(OR(E2077="kg",E2077="L"),F2077/1000*G2077,F2077*G2077)))</f>
        <v>0</v>
      </c>
    </row>
    <row r="2078" spans="2:18" outlineLevel="1" x14ac:dyDescent="0.25">
      <c r="B2078" s="122" t="str">
        <f>IF(C2078="","",F2067)</f>
        <v/>
      </c>
      <c r="C2078" s="123"/>
      <c r="D2078" s="122" t="str">
        <f>IF(C2078="","",IFERROR(INDEX('Cadastro de insumo'!A:K,MATCH('Ficha técnica - Prod processado'!C2078,'Cadastro de insumo'!E:E,0),2),""))</f>
        <v/>
      </c>
      <c r="E2078" s="122" t="str">
        <f>IFERROR(INDEX('Cadastro de insumo'!$A$203:$K$1048576,MATCH('Ficha técnica - Prod processado'!C2078,'Cadastro de insumo'!$E$203:$E$1048576,0),9),"")</f>
        <v/>
      </c>
      <c r="F2078" s="124" t="str">
        <f>IFERROR(VLOOKUP(C2078,'Cadastro de insumo'!E:K,7,0),"")</f>
        <v/>
      </c>
      <c r="G2078" s="113"/>
      <c r="H2078" s="113"/>
      <c r="I2078" s="122">
        <f t="shared" si="101"/>
        <v>0</v>
      </c>
      <c r="J2078" s="125">
        <f>IF(C2078="",0,IF(E2078="Pacote",VLOOKUP(C2078,'Cadastro de insumo'!E:K,7,0)*G2078,IF(OR(E2078="kg",E2078="L"),F2078/1000*G2078,F2078*G2078)))</f>
        <v>0</v>
      </c>
    </row>
    <row r="2079" spans="2:18" outlineLevel="1" x14ac:dyDescent="0.25">
      <c r="B2079" s="122" t="str">
        <f>IF(C2079="","",F2067)</f>
        <v/>
      </c>
      <c r="C2079" s="123"/>
      <c r="D2079" s="122" t="str">
        <f>IF(C2079="","",IFERROR(INDEX('Cadastro de insumo'!A:K,MATCH('Ficha técnica - Prod processado'!C2079,'Cadastro de insumo'!E:E,0),2),""))</f>
        <v/>
      </c>
      <c r="E2079" s="122" t="str">
        <f>IFERROR(INDEX('Cadastro de insumo'!$A$203:$K$1048576,MATCH('Ficha técnica - Prod processado'!C2079,'Cadastro de insumo'!$E$203:$E$1048576,0),9),"")</f>
        <v/>
      </c>
      <c r="F2079" s="124" t="str">
        <f>IFERROR(VLOOKUP(C2079,'Cadastro de insumo'!E:K,7,0),"")</f>
        <v/>
      </c>
      <c r="G2079" s="113"/>
      <c r="H2079" s="113"/>
      <c r="I2079" s="122">
        <f t="shared" si="101"/>
        <v>0</v>
      </c>
      <c r="J2079" s="125">
        <f>IF(C2079="",0,IF(E2079="Pacote",VLOOKUP(C2079,'Cadastro de insumo'!E:K,7,0)*G2079,IF(OR(E2079="kg",E2079="L"),F2079/1000*G2079,F2079*G2079)))</f>
        <v>0</v>
      </c>
    </row>
    <row r="2080" spans="2:18" outlineLevel="1" x14ac:dyDescent="0.25">
      <c r="B2080" s="122" t="str">
        <f>IF(C2080="","",F2067)</f>
        <v/>
      </c>
      <c r="C2080" s="123"/>
      <c r="D2080" s="122" t="str">
        <f>IF(C2080="","",IFERROR(INDEX('Cadastro de insumo'!A:K,MATCH('Ficha técnica - Prod processado'!C2080,'Cadastro de insumo'!E:E,0),2),""))</f>
        <v/>
      </c>
      <c r="E2080" s="122" t="str">
        <f>IFERROR(INDEX('Cadastro de insumo'!$A$203:$K$1048576,MATCH('Ficha técnica - Prod processado'!C2080,'Cadastro de insumo'!$E$203:$E$1048576,0),9),"")</f>
        <v/>
      </c>
      <c r="F2080" s="124" t="str">
        <f>IFERROR(VLOOKUP(C2080,'Cadastro de insumo'!E:K,7,0),"")</f>
        <v/>
      </c>
      <c r="G2080" s="113"/>
      <c r="H2080" s="113"/>
      <c r="I2080" s="122">
        <f t="shared" si="101"/>
        <v>0</v>
      </c>
      <c r="J2080" s="125">
        <f>IF(C2080="",0,IF(E2080="Pacote",VLOOKUP(C2080,'Cadastro de insumo'!E:K,7,0)*G2080,IF(OR(E2080="kg",E2080="L"),F2080/1000*G2080,F2080*G2080)))</f>
        <v>0</v>
      </c>
    </row>
    <row r="2081" spans="1:18" outlineLevel="1" x14ac:dyDescent="0.25">
      <c r="B2081" s="122" t="str">
        <f>IF(C2081="","",F2067)</f>
        <v/>
      </c>
      <c r="C2081" s="123"/>
      <c r="D2081" s="122" t="str">
        <f>IF(C2081="","",IFERROR(INDEX('Cadastro de insumo'!A:K,MATCH('Ficha técnica - Prod processado'!C2081,'Cadastro de insumo'!E:E,0),2),""))</f>
        <v/>
      </c>
      <c r="E2081" s="122" t="str">
        <f>IFERROR(INDEX('Cadastro de insumo'!$A$203:$K$1048576,MATCH('Ficha técnica - Prod processado'!C2081,'Cadastro de insumo'!$E$203:$E$1048576,0),9),"")</f>
        <v/>
      </c>
      <c r="F2081" s="124" t="str">
        <f>IFERROR(VLOOKUP(C2081,'Cadastro de insumo'!E:K,7,0),"")</f>
        <v/>
      </c>
      <c r="G2081" s="113"/>
      <c r="H2081" s="113"/>
      <c r="I2081" s="122">
        <f t="shared" si="101"/>
        <v>0</v>
      </c>
      <c r="J2081" s="125">
        <f>IF(C2081="",0,IF(E2081="Pacote",VLOOKUP(C2081,'Cadastro de insumo'!E:K,7,0)*G2081,IF(OR(E2081="kg",E2081="L"),F2081/1000*G2081,F2081*G2081)))</f>
        <v>0</v>
      </c>
    </row>
    <row r="2082" spans="1:18" outlineLevel="1" x14ac:dyDescent="0.25">
      <c r="B2082" s="122" t="str">
        <f>IF(C2082="","",F2067)</f>
        <v/>
      </c>
      <c r="C2082" s="123"/>
      <c r="D2082" s="122" t="str">
        <f>IF(C2082="","",IFERROR(INDEX('Cadastro de insumo'!A:K,MATCH('Ficha técnica - Prod processado'!C2082,'Cadastro de insumo'!E:E,0),2),""))</f>
        <v/>
      </c>
      <c r="E2082" s="122" t="str">
        <f>IFERROR(INDEX('Cadastro de insumo'!$A$203:$K$1048576,MATCH('Ficha técnica - Prod processado'!C2082,'Cadastro de insumo'!$E$203:$E$1048576,0),9),"")</f>
        <v/>
      </c>
      <c r="F2082" s="124" t="str">
        <f>IFERROR(VLOOKUP(C2082,'Cadastro de insumo'!E:K,7,0),"")</f>
        <v/>
      </c>
      <c r="G2082" s="113"/>
      <c r="H2082" s="113"/>
      <c r="I2082" s="122">
        <f t="shared" si="101"/>
        <v>0</v>
      </c>
      <c r="J2082" s="125">
        <f>IF(C2082="",0,IF(E2082="Pacote",VLOOKUP(C2082,'Cadastro de insumo'!E:K,7,0)*G2082,IF(OR(E2082="kg",E2082="L"),F2082/1000*G2082,F2082*G2082)))</f>
        <v>0</v>
      </c>
    </row>
    <row r="2083" spans="1:18" outlineLevel="1" x14ac:dyDescent="0.25">
      <c r="B2083" s="122" t="str">
        <f>IF(C2083="","",F2067)</f>
        <v/>
      </c>
      <c r="C2083" s="123"/>
      <c r="D2083" s="122" t="str">
        <f>IF(C2083="","",IFERROR(INDEX('Cadastro de insumo'!A:K,MATCH('Ficha técnica - Prod processado'!C2083,'Cadastro de insumo'!E:E,0),2),""))</f>
        <v/>
      </c>
      <c r="E2083" s="122" t="str">
        <f>IFERROR(INDEX('Cadastro de insumo'!$A$203:$K$1048576,MATCH('Ficha técnica - Prod processado'!C2083,'Cadastro de insumo'!$E$203:$E$1048576,0),9),"")</f>
        <v/>
      </c>
      <c r="F2083" s="124" t="str">
        <f>IFERROR(VLOOKUP(C2083,'Cadastro de insumo'!E:K,7,0),"")</f>
        <v/>
      </c>
      <c r="G2083" s="113"/>
      <c r="H2083" s="113"/>
      <c r="I2083" s="122">
        <f t="shared" si="101"/>
        <v>0</v>
      </c>
      <c r="J2083" s="125">
        <f>IF(C2083="",0,IF(E2083="Pacote",VLOOKUP(C2083,'Cadastro de insumo'!E:K,7,0)*G2083,IF(OR(E2083="kg",E2083="L"),F2083/1000*G2083,F2083*G2083)))</f>
        <v>0</v>
      </c>
    </row>
    <row r="2084" spans="1:18" outlineLevel="1" x14ac:dyDescent="0.25">
      <c r="B2084" s="122" t="str">
        <f>IF(C2084="","",F2067)</f>
        <v/>
      </c>
      <c r="C2084" s="123"/>
      <c r="D2084" s="122" t="str">
        <f>IF(C2084="","",IFERROR(INDEX('Cadastro de insumo'!A:K,MATCH('Ficha técnica - Prod processado'!C2084,'Cadastro de insumo'!E:E,0),2),""))</f>
        <v/>
      </c>
      <c r="E2084" s="122" t="str">
        <f>IFERROR(INDEX('Cadastro de insumo'!$A$203:$K$1048576,MATCH('Ficha técnica - Prod processado'!C2084,'Cadastro de insumo'!$E$203:$E$1048576,0),9),"")</f>
        <v/>
      </c>
      <c r="F2084" s="124" t="str">
        <f>IFERROR(VLOOKUP(C2084,'Cadastro de insumo'!E:K,7,0),"")</f>
        <v/>
      </c>
      <c r="G2084" s="113"/>
      <c r="H2084" s="113"/>
      <c r="I2084" s="122">
        <f>IF(OR(G2084="",H2084=""),0,G2084/H2084)</f>
        <v>0</v>
      </c>
      <c r="J2084" s="125">
        <f>IF(C2084="",0,IF(E2084="Pacote",VLOOKUP(C2084,'Cadastro de insumo'!E:K,7,0)*G2084,IF(OR(E2084="kg",E2084="L"),F2084/1000*G2084,F2084*G2084)))</f>
        <v>0</v>
      </c>
    </row>
    <row r="2085" spans="1:18" x14ac:dyDescent="0.25">
      <c r="A2085" s="33" t="str">
        <f>"Detalhes: "&amp;F2067</f>
        <v xml:space="preserve">Detalhes: </v>
      </c>
      <c r="C2085" s="126"/>
    </row>
    <row r="2087" spans="1:18" ht="31.5" x14ac:dyDescent="0.25">
      <c r="E2087" s="30" t="s">
        <v>21</v>
      </c>
      <c r="F2087" s="76" t="s">
        <v>0</v>
      </c>
      <c r="G2087" s="76" t="s">
        <v>19</v>
      </c>
      <c r="H2087" s="77" t="s">
        <v>20</v>
      </c>
      <c r="I2087" s="31" t="s">
        <v>22</v>
      </c>
      <c r="J2087" s="31" t="s">
        <v>61</v>
      </c>
      <c r="M2087" s="126"/>
    </row>
    <row r="2088" spans="1:18" x14ac:dyDescent="0.25">
      <c r="E2088" s="112">
        <f>E2067+1</f>
        <v>100</v>
      </c>
      <c r="F2088" s="113"/>
      <c r="G2088" s="113"/>
      <c r="H2088" s="114"/>
      <c r="I2088" s="115">
        <f>SUM(J2091:J2105)</f>
        <v>0</v>
      </c>
      <c r="J2088" s="116" t="str">
        <f>IF(H2088="","",I2088/H2088)</f>
        <v/>
      </c>
      <c r="M2088" s="126"/>
      <c r="R2088" s="141"/>
    </row>
    <row r="2089" spans="1:18" x14ac:dyDescent="0.25">
      <c r="B2089" s="117"/>
      <c r="C2089" s="118"/>
      <c r="D2089" s="110"/>
      <c r="F2089" s="118"/>
      <c r="G2089" s="118"/>
      <c r="H2089" s="119"/>
      <c r="I2089" s="120"/>
      <c r="J2089" s="121"/>
      <c r="M2089" s="126"/>
      <c r="R2089" s="141"/>
    </row>
    <row r="2090" spans="1:18" ht="47.25" outlineLevel="1" x14ac:dyDescent="0.25">
      <c r="B2090" s="31" t="s">
        <v>0</v>
      </c>
      <c r="C2090" s="76" t="s">
        <v>13</v>
      </c>
      <c r="D2090" s="31" t="s">
        <v>60</v>
      </c>
      <c r="E2090" s="31" t="s">
        <v>14</v>
      </c>
      <c r="F2090" s="77" t="s">
        <v>17</v>
      </c>
      <c r="G2090" s="77" t="s">
        <v>56</v>
      </c>
      <c r="H2090" s="77" t="s">
        <v>38</v>
      </c>
      <c r="I2090" s="31" t="s">
        <v>16</v>
      </c>
      <c r="J2090" s="30" t="s">
        <v>15</v>
      </c>
      <c r="M2090" s="142"/>
    </row>
    <row r="2091" spans="1:18" outlineLevel="1" x14ac:dyDescent="0.25">
      <c r="B2091" s="122" t="str">
        <f>IF(C2091="","",F2088)</f>
        <v/>
      </c>
      <c r="C2091" s="123"/>
      <c r="D2091" s="122" t="str">
        <f>IF(C2091="","",IFERROR(INDEX('Cadastro de insumo'!A:K,MATCH('Ficha técnica - Prod processado'!C2091,'Cadastro de insumo'!E:E,0),2),""))</f>
        <v/>
      </c>
      <c r="E2091" s="122" t="str">
        <f>IFERROR(INDEX('Cadastro de insumo'!$A$203:$K$1048576,MATCH('Ficha técnica - Prod processado'!C2091,'Cadastro de insumo'!$E$203:$E$1048576,0),9),"")</f>
        <v/>
      </c>
      <c r="F2091" s="124" t="str">
        <f>IFERROR(VLOOKUP(C2091,'Cadastro de insumo'!E:K,7,0),"")</f>
        <v/>
      </c>
      <c r="G2091" s="113"/>
      <c r="H2091" s="113"/>
      <c r="I2091" s="122">
        <f t="shared" ref="I2091:I2104" si="102">IF(OR(G2091="",H2091=""),0,G2091/H2091)</f>
        <v>0</v>
      </c>
      <c r="J2091" s="125">
        <f>IF(C2091="",0,IF(E2091="Pacote",VLOOKUP(C2091,'Cadastro de insumo'!E:K,7,0)*G2091,IF(OR(E2091="kg",E2091="L"),F2091/1000*G2091,F2091*G2091)))</f>
        <v>0</v>
      </c>
    </row>
    <row r="2092" spans="1:18" outlineLevel="1" x14ac:dyDescent="0.25">
      <c r="B2092" s="122" t="str">
        <f>IF(C2092="","",F2088)</f>
        <v/>
      </c>
      <c r="C2092" s="123"/>
      <c r="D2092" s="122" t="str">
        <f>IF(C2092="","",IFERROR(INDEX('Cadastro de insumo'!A:K,MATCH('Ficha técnica - Prod processado'!C2092,'Cadastro de insumo'!E:E,0),2),""))</f>
        <v/>
      </c>
      <c r="E2092" s="122" t="str">
        <f>IFERROR(INDEX('Cadastro de insumo'!$A$203:$K$1048576,MATCH('Ficha técnica - Prod processado'!C2092,'Cadastro de insumo'!$E$203:$E$1048576,0),9),"")</f>
        <v/>
      </c>
      <c r="F2092" s="124" t="str">
        <f>IFERROR(VLOOKUP(C2092,'Cadastro de insumo'!E:K,7,0),"")</f>
        <v/>
      </c>
      <c r="G2092" s="113"/>
      <c r="H2092" s="113"/>
      <c r="I2092" s="122">
        <f t="shared" si="102"/>
        <v>0</v>
      </c>
      <c r="J2092" s="125">
        <f>IF(C2092="",0,IF(E2092="Pacote",VLOOKUP(C2092,'Cadastro de insumo'!E:K,7,0)*G2092,IF(OR(E2092="kg",E2092="L"),F2092/1000*G2092,F2092*G2092)))</f>
        <v>0</v>
      </c>
    </row>
    <row r="2093" spans="1:18" outlineLevel="1" x14ac:dyDescent="0.25">
      <c r="B2093" s="122" t="str">
        <f>IF(C2093="","",F2088)</f>
        <v/>
      </c>
      <c r="C2093" s="123"/>
      <c r="D2093" s="122" t="str">
        <f>IF(C2093="","",IFERROR(INDEX('Cadastro de insumo'!A:K,MATCH('Ficha técnica - Prod processado'!C2093,'Cadastro de insumo'!E:E,0),2),""))</f>
        <v/>
      </c>
      <c r="E2093" s="122" t="str">
        <f>IFERROR(INDEX('Cadastro de insumo'!$A$203:$K$1048576,MATCH('Ficha técnica - Prod processado'!C2093,'Cadastro de insumo'!$E$203:$E$1048576,0),9),"")</f>
        <v/>
      </c>
      <c r="F2093" s="124" t="str">
        <f>IFERROR(VLOOKUP(C2093,'Cadastro de insumo'!E:K,7,0),"")</f>
        <v/>
      </c>
      <c r="G2093" s="113"/>
      <c r="H2093" s="113"/>
      <c r="I2093" s="122">
        <f t="shared" si="102"/>
        <v>0</v>
      </c>
      <c r="J2093" s="125">
        <f>IF(C2093="",0,IF(E2093="Pacote",VLOOKUP(C2093,'Cadastro de insumo'!E:K,7,0)*G2093,IF(OR(E2093="kg",E2093="L"),F2093/1000*G2093,F2093*G2093)))</f>
        <v>0</v>
      </c>
    </row>
    <row r="2094" spans="1:18" outlineLevel="1" x14ac:dyDescent="0.25">
      <c r="B2094" s="122" t="str">
        <f>IF(C2094="","",F2088)</f>
        <v/>
      </c>
      <c r="C2094" s="123"/>
      <c r="D2094" s="122" t="str">
        <f>IF(C2094="","",IFERROR(INDEX('Cadastro de insumo'!A:K,MATCH('Ficha técnica - Prod processado'!C2094,'Cadastro de insumo'!E:E,0),2),""))</f>
        <v/>
      </c>
      <c r="E2094" s="122" t="str">
        <f>IFERROR(INDEX('Cadastro de insumo'!$A$203:$K$1048576,MATCH('Ficha técnica - Prod processado'!C2094,'Cadastro de insumo'!$E$203:$E$1048576,0),9),"")</f>
        <v/>
      </c>
      <c r="F2094" s="124" t="str">
        <f>IFERROR(VLOOKUP(C2094,'Cadastro de insumo'!E:K,7,0),"")</f>
        <v/>
      </c>
      <c r="G2094" s="113"/>
      <c r="H2094" s="113"/>
      <c r="I2094" s="122">
        <f t="shared" si="102"/>
        <v>0</v>
      </c>
      <c r="J2094" s="125">
        <f>IF(C2094="",0,IF(E2094="Pacote",VLOOKUP(C2094,'Cadastro de insumo'!E:K,7,0)*G2094,IF(OR(E2094="kg",E2094="L"),F2094/1000*G2094,F2094*G2094)))</f>
        <v>0</v>
      </c>
    </row>
    <row r="2095" spans="1:18" outlineLevel="1" x14ac:dyDescent="0.25">
      <c r="B2095" s="122" t="str">
        <f>IF(C2095="","",F2088)</f>
        <v/>
      </c>
      <c r="C2095" s="123"/>
      <c r="D2095" s="122" t="str">
        <f>IF(C2095="","",IFERROR(INDEX('Cadastro de insumo'!A:K,MATCH('Ficha técnica - Prod processado'!C2095,'Cadastro de insumo'!E:E,0),2),""))</f>
        <v/>
      </c>
      <c r="E2095" s="122" t="str">
        <f>IFERROR(INDEX('Cadastro de insumo'!$A$203:$K$1048576,MATCH('Ficha técnica - Prod processado'!C2095,'Cadastro de insumo'!$E$203:$E$1048576,0),9),"")</f>
        <v/>
      </c>
      <c r="F2095" s="124" t="str">
        <f>IFERROR(VLOOKUP(C2095,'Cadastro de insumo'!E:K,7,0),"")</f>
        <v/>
      </c>
      <c r="G2095" s="113"/>
      <c r="H2095" s="113"/>
      <c r="I2095" s="122">
        <f t="shared" si="102"/>
        <v>0</v>
      </c>
      <c r="J2095" s="125">
        <f>IF(C2095="",0,IF(E2095="Pacote",VLOOKUP(C2095,'Cadastro de insumo'!E:K,7,0)*G2095,IF(OR(E2095="kg",E2095="L"),F2095/1000*G2095,F2095*G2095)))</f>
        <v>0</v>
      </c>
    </row>
    <row r="2096" spans="1:18" outlineLevel="1" x14ac:dyDescent="0.25">
      <c r="B2096" s="122" t="str">
        <f>IF(C2096="","",F2088)</f>
        <v/>
      </c>
      <c r="C2096" s="123"/>
      <c r="D2096" s="122" t="str">
        <f>IF(C2096="","",IFERROR(INDEX('Cadastro de insumo'!A:K,MATCH('Ficha técnica - Prod processado'!C2096,'Cadastro de insumo'!E:E,0),2),""))</f>
        <v/>
      </c>
      <c r="E2096" s="122" t="str">
        <f>IFERROR(INDEX('Cadastro de insumo'!$A$203:$K$1048576,MATCH('Ficha técnica - Prod processado'!C2096,'Cadastro de insumo'!$E$203:$E$1048576,0),9),"")</f>
        <v/>
      </c>
      <c r="F2096" s="124" t="str">
        <f>IFERROR(VLOOKUP(C2096,'Cadastro de insumo'!E:K,7,0),"")</f>
        <v/>
      </c>
      <c r="G2096" s="113"/>
      <c r="H2096" s="113"/>
      <c r="I2096" s="122">
        <f t="shared" si="102"/>
        <v>0</v>
      </c>
      <c r="J2096" s="125">
        <f>IF(C2096="",0,IF(E2096="Pacote",VLOOKUP(C2096,'Cadastro de insumo'!E:K,7,0)*G2096,IF(OR(E2096="kg",E2096="L"),F2096/1000*G2096,F2096*G2096)))</f>
        <v>0</v>
      </c>
    </row>
    <row r="2097" spans="1:18" outlineLevel="1" x14ac:dyDescent="0.25">
      <c r="B2097" s="122" t="str">
        <f>IF(C2097="","",F2088)</f>
        <v/>
      </c>
      <c r="C2097" s="123"/>
      <c r="D2097" s="122" t="str">
        <f>IF(C2097="","",IFERROR(INDEX('Cadastro de insumo'!A:K,MATCH('Ficha técnica - Prod processado'!C2097,'Cadastro de insumo'!E:E,0),2),""))</f>
        <v/>
      </c>
      <c r="E2097" s="122" t="str">
        <f>IFERROR(INDEX('Cadastro de insumo'!$A$203:$K$1048576,MATCH('Ficha técnica - Prod processado'!C2097,'Cadastro de insumo'!$E$203:$E$1048576,0),9),"")</f>
        <v/>
      </c>
      <c r="F2097" s="124" t="str">
        <f>IFERROR(VLOOKUP(C2097,'Cadastro de insumo'!E:K,7,0),"")</f>
        <v/>
      </c>
      <c r="G2097" s="113"/>
      <c r="H2097" s="113"/>
      <c r="I2097" s="122">
        <f t="shared" si="102"/>
        <v>0</v>
      </c>
      <c r="J2097" s="125">
        <f>IF(C2097="",0,IF(E2097="Pacote",VLOOKUP(C2097,'Cadastro de insumo'!E:K,7,0)*G2097,IF(OR(E2097="kg",E2097="L"),F2097/1000*G2097,F2097*G2097)))</f>
        <v>0</v>
      </c>
    </row>
    <row r="2098" spans="1:18" outlineLevel="1" x14ac:dyDescent="0.25">
      <c r="B2098" s="122" t="str">
        <f>IF(C2098="","",F2088)</f>
        <v/>
      </c>
      <c r="C2098" s="123"/>
      <c r="D2098" s="122" t="str">
        <f>IF(C2098="","",IFERROR(INDEX('Cadastro de insumo'!A:K,MATCH('Ficha técnica - Prod processado'!C2098,'Cadastro de insumo'!E:E,0),2),""))</f>
        <v/>
      </c>
      <c r="E2098" s="122" t="str">
        <f>IFERROR(INDEX('Cadastro de insumo'!$A$203:$K$1048576,MATCH('Ficha técnica - Prod processado'!C2098,'Cadastro de insumo'!$E$203:$E$1048576,0),9),"")</f>
        <v/>
      </c>
      <c r="F2098" s="124" t="str">
        <f>IFERROR(VLOOKUP(C2098,'Cadastro de insumo'!E:K,7,0),"")</f>
        <v/>
      </c>
      <c r="G2098" s="113"/>
      <c r="H2098" s="113"/>
      <c r="I2098" s="122">
        <f t="shared" si="102"/>
        <v>0</v>
      </c>
      <c r="J2098" s="125">
        <f>IF(C2098="",0,IF(E2098="Pacote",VLOOKUP(C2098,'Cadastro de insumo'!E:K,7,0)*G2098,IF(OR(E2098="kg",E2098="L"),F2098/1000*G2098,F2098*G2098)))</f>
        <v>0</v>
      </c>
    </row>
    <row r="2099" spans="1:18" outlineLevel="1" x14ac:dyDescent="0.25">
      <c r="B2099" s="122" t="str">
        <f>IF(C2099="","",F2088)</f>
        <v/>
      </c>
      <c r="C2099" s="123"/>
      <c r="D2099" s="122" t="str">
        <f>IF(C2099="","",IFERROR(INDEX('Cadastro de insumo'!A:K,MATCH('Ficha técnica - Prod processado'!C2099,'Cadastro de insumo'!E:E,0),2),""))</f>
        <v/>
      </c>
      <c r="E2099" s="122" t="str">
        <f>IFERROR(INDEX('Cadastro de insumo'!$A$203:$K$1048576,MATCH('Ficha técnica - Prod processado'!C2099,'Cadastro de insumo'!$E$203:$E$1048576,0),9),"")</f>
        <v/>
      </c>
      <c r="F2099" s="124" t="str">
        <f>IFERROR(VLOOKUP(C2099,'Cadastro de insumo'!E:K,7,0),"")</f>
        <v/>
      </c>
      <c r="G2099" s="113"/>
      <c r="H2099" s="113"/>
      <c r="I2099" s="122">
        <f t="shared" si="102"/>
        <v>0</v>
      </c>
      <c r="J2099" s="125">
        <f>IF(C2099="",0,IF(E2099="Pacote",VLOOKUP(C2099,'Cadastro de insumo'!E:K,7,0)*G2099,IF(OR(E2099="kg",E2099="L"),F2099/1000*G2099,F2099*G2099)))</f>
        <v>0</v>
      </c>
    </row>
    <row r="2100" spans="1:18" outlineLevel="1" x14ac:dyDescent="0.25">
      <c r="B2100" s="122" t="str">
        <f>IF(C2100="","",F2088)</f>
        <v/>
      </c>
      <c r="C2100" s="123"/>
      <c r="D2100" s="122" t="str">
        <f>IF(C2100="","",IFERROR(INDEX('Cadastro de insumo'!A:K,MATCH('Ficha técnica - Prod processado'!C2100,'Cadastro de insumo'!E:E,0),2),""))</f>
        <v/>
      </c>
      <c r="E2100" s="122" t="str">
        <f>IFERROR(INDEX('Cadastro de insumo'!$A$203:$K$1048576,MATCH('Ficha técnica - Prod processado'!C2100,'Cadastro de insumo'!$E$203:$E$1048576,0),9),"")</f>
        <v/>
      </c>
      <c r="F2100" s="124" t="str">
        <f>IFERROR(VLOOKUP(C2100,'Cadastro de insumo'!E:K,7,0),"")</f>
        <v/>
      </c>
      <c r="G2100" s="113"/>
      <c r="H2100" s="113"/>
      <c r="I2100" s="122">
        <f t="shared" si="102"/>
        <v>0</v>
      </c>
      <c r="J2100" s="125">
        <f>IF(C2100="",0,IF(E2100="Pacote",VLOOKUP(C2100,'Cadastro de insumo'!E:K,7,0)*G2100,IF(OR(E2100="kg",E2100="L"),F2100/1000*G2100,F2100*G2100)))</f>
        <v>0</v>
      </c>
    </row>
    <row r="2101" spans="1:18" outlineLevel="1" x14ac:dyDescent="0.25">
      <c r="B2101" s="122" t="str">
        <f>IF(C2101="","",F2088)</f>
        <v/>
      </c>
      <c r="C2101" s="123"/>
      <c r="D2101" s="122" t="str">
        <f>IF(C2101="","",IFERROR(INDEX('Cadastro de insumo'!A:K,MATCH('Ficha técnica - Prod processado'!C2101,'Cadastro de insumo'!E:E,0),2),""))</f>
        <v/>
      </c>
      <c r="E2101" s="122" t="str">
        <f>IFERROR(INDEX('Cadastro de insumo'!$A$203:$K$1048576,MATCH('Ficha técnica - Prod processado'!C2101,'Cadastro de insumo'!$E$203:$E$1048576,0),9),"")</f>
        <v/>
      </c>
      <c r="F2101" s="124" t="str">
        <f>IFERROR(VLOOKUP(C2101,'Cadastro de insumo'!E:K,7,0),"")</f>
        <v/>
      </c>
      <c r="G2101" s="113"/>
      <c r="H2101" s="113"/>
      <c r="I2101" s="122">
        <f t="shared" si="102"/>
        <v>0</v>
      </c>
      <c r="J2101" s="125">
        <f>IF(C2101="",0,IF(E2101="Pacote",VLOOKUP(C2101,'Cadastro de insumo'!E:K,7,0)*G2101,IF(OR(E2101="kg",E2101="L"),F2101/1000*G2101,F2101*G2101)))</f>
        <v>0</v>
      </c>
    </row>
    <row r="2102" spans="1:18" outlineLevel="1" x14ac:dyDescent="0.25">
      <c r="B2102" s="122" t="str">
        <f>IF(C2102="","",F2088)</f>
        <v/>
      </c>
      <c r="C2102" s="123"/>
      <c r="D2102" s="122" t="str">
        <f>IF(C2102="","",IFERROR(INDEX('Cadastro de insumo'!A:K,MATCH('Ficha técnica - Prod processado'!C2102,'Cadastro de insumo'!E:E,0),2),""))</f>
        <v/>
      </c>
      <c r="E2102" s="122" t="str">
        <f>IFERROR(INDEX('Cadastro de insumo'!$A$203:$K$1048576,MATCH('Ficha técnica - Prod processado'!C2102,'Cadastro de insumo'!$E$203:$E$1048576,0),9),"")</f>
        <v/>
      </c>
      <c r="F2102" s="124" t="str">
        <f>IFERROR(VLOOKUP(C2102,'Cadastro de insumo'!E:K,7,0),"")</f>
        <v/>
      </c>
      <c r="G2102" s="113"/>
      <c r="H2102" s="113"/>
      <c r="I2102" s="122">
        <f t="shared" si="102"/>
        <v>0</v>
      </c>
      <c r="J2102" s="125">
        <f>IF(C2102="",0,IF(E2102="Pacote",VLOOKUP(C2102,'Cadastro de insumo'!E:K,7,0)*G2102,IF(OR(E2102="kg",E2102="L"),F2102/1000*G2102,F2102*G2102)))</f>
        <v>0</v>
      </c>
    </row>
    <row r="2103" spans="1:18" outlineLevel="1" x14ac:dyDescent="0.25">
      <c r="B2103" s="122" t="str">
        <f>IF(C2103="","",F2088)</f>
        <v/>
      </c>
      <c r="C2103" s="123"/>
      <c r="D2103" s="122" t="str">
        <f>IF(C2103="","",IFERROR(INDEX('Cadastro de insumo'!A:K,MATCH('Ficha técnica - Prod processado'!C2103,'Cadastro de insumo'!E:E,0),2),""))</f>
        <v/>
      </c>
      <c r="E2103" s="122" t="str">
        <f>IFERROR(INDEX('Cadastro de insumo'!$A$203:$K$1048576,MATCH('Ficha técnica - Prod processado'!C2103,'Cadastro de insumo'!$E$203:$E$1048576,0),9),"")</f>
        <v/>
      </c>
      <c r="F2103" s="124" t="str">
        <f>IFERROR(VLOOKUP(C2103,'Cadastro de insumo'!E:K,7,0),"")</f>
        <v/>
      </c>
      <c r="G2103" s="113"/>
      <c r="H2103" s="113"/>
      <c r="I2103" s="122">
        <f t="shared" si="102"/>
        <v>0</v>
      </c>
      <c r="J2103" s="125">
        <f>IF(C2103="",0,IF(E2103="Pacote",VLOOKUP(C2103,'Cadastro de insumo'!E:K,7,0)*G2103,IF(OR(E2103="kg",E2103="L"),F2103/1000*G2103,F2103*G2103)))</f>
        <v>0</v>
      </c>
    </row>
    <row r="2104" spans="1:18" outlineLevel="1" x14ac:dyDescent="0.25">
      <c r="B2104" s="122" t="str">
        <f>IF(C2104="","",F2088)</f>
        <v/>
      </c>
      <c r="C2104" s="123"/>
      <c r="D2104" s="122" t="str">
        <f>IF(C2104="","",IFERROR(INDEX('Cadastro de insumo'!A:K,MATCH('Ficha técnica - Prod processado'!C2104,'Cadastro de insumo'!E:E,0),2),""))</f>
        <v/>
      </c>
      <c r="E2104" s="122" t="str">
        <f>IFERROR(INDEX('Cadastro de insumo'!$A$203:$K$1048576,MATCH('Ficha técnica - Prod processado'!C2104,'Cadastro de insumo'!$E$203:$E$1048576,0),9),"")</f>
        <v/>
      </c>
      <c r="F2104" s="124" t="str">
        <f>IFERROR(VLOOKUP(C2104,'Cadastro de insumo'!E:K,7,0),"")</f>
        <v/>
      </c>
      <c r="G2104" s="113"/>
      <c r="H2104" s="113"/>
      <c r="I2104" s="122">
        <f t="shared" si="102"/>
        <v>0</v>
      </c>
      <c r="J2104" s="125">
        <f>IF(C2104="",0,IF(E2104="Pacote",VLOOKUP(C2104,'Cadastro de insumo'!E:K,7,0)*G2104,IF(OR(E2104="kg",E2104="L"),F2104/1000*G2104,F2104*G2104)))</f>
        <v>0</v>
      </c>
    </row>
    <row r="2105" spans="1:18" outlineLevel="1" x14ac:dyDescent="0.25">
      <c r="B2105" s="122" t="str">
        <f>IF(C2105="","",F2088)</f>
        <v/>
      </c>
      <c r="C2105" s="123"/>
      <c r="D2105" s="122" t="str">
        <f>IF(C2105="","",IFERROR(INDEX('Cadastro de insumo'!A:K,MATCH('Ficha técnica - Prod processado'!C2105,'Cadastro de insumo'!E:E,0),2),""))</f>
        <v/>
      </c>
      <c r="E2105" s="122" t="str">
        <f>IFERROR(INDEX('Cadastro de insumo'!$A$203:$K$1048576,MATCH('Ficha técnica - Prod processado'!C2105,'Cadastro de insumo'!$E$203:$E$1048576,0),9),"")</f>
        <v/>
      </c>
      <c r="F2105" s="124" t="str">
        <f>IFERROR(VLOOKUP(C2105,'Cadastro de insumo'!E:K,7,0),"")</f>
        <v/>
      </c>
      <c r="G2105" s="113"/>
      <c r="H2105" s="113"/>
      <c r="I2105" s="122">
        <f>IF(OR(G2105="",H2105=""),0,G2105/H2105)</f>
        <v>0</v>
      </c>
      <c r="J2105" s="125">
        <f>IF(C2105="",0,IF(E2105="Pacote",VLOOKUP(C2105,'Cadastro de insumo'!E:K,7,0)*G2105,IF(OR(E2105="kg",E2105="L"),F2105/1000*G2105,F2105*G2105)))</f>
        <v>0</v>
      </c>
    </row>
    <row r="2106" spans="1:18" x14ac:dyDescent="0.25">
      <c r="A2106" s="33" t="str">
        <f>"Detalhes: "&amp;F2088</f>
        <v xml:space="preserve">Detalhes: </v>
      </c>
      <c r="C2106" s="126"/>
    </row>
    <row r="2108" spans="1:18" ht="31.5" x14ac:dyDescent="0.25">
      <c r="E2108" s="30" t="s">
        <v>21</v>
      </c>
      <c r="F2108" s="76" t="s">
        <v>0</v>
      </c>
      <c r="G2108" s="76" t="s">
        <v>19</v>
      </c>
      <c r="H2108" s="77" t="s">
        <v>20</v>
      </c>
      <c r="I2108" s="31" t="s">
        <v>22</v>
      </c>
      <c r="J2108" s="31" t="s">
        <v>61</v>
      </c>
      <c r="M2108" s="126"/>
    </row>
    <row r="2109" spans="1:18" x14ac:dyDescent="0.25">
      <c r="E2109" s="112">
        <f>E2088+1</f>
        <v>101</v>
      </c>
      <c r="F2109" s="113"/>
      <c r="G2109" s="113"/>
      <c r="H2109" s="114"/>
      <c r="I2109" s="115">
        <f>SUM(J2112:J2126)</f>
        <v>0</v>
      </c>
      <c r="J2109" s="116" t="str">
        <f>IF(H2109="","",I2109/H2109)</f>
        <v/>
      </c>
      <c r="M2109" s="126"/>
      <c r="R2109" s="141"/>
    </row>
    <row r="2110" spans="1:18" x14ac:dyDescent="0.25">
      <c r="B2110" s="117"/>
      <c r="C2110" s="118"/>
      <c r="D2110" s="110"/>
      <c r="F2110" s="118"/>
      <c r="G2110" s="118"/>
      <c r="H2110" s="119"/>
      <c r="I2110" s="120"/>
      <c r="J2110" s="121"/>
      <c r="M2110" s="126"/>
      <c r="R2110" s="141"/>
    </row>
    <row r="2111" spans="1:18" ht="47.25" outlineLevel="1" x14ac:dyDescent="0.25">
      <c r="B2111" s="31" t="s">
        <v>0</v>
      </c>
      <c r="C2111" s="76" t="s">
        <v>13</v>
      </c>
      <c r="D2111" s="31" t="s">
        <v>60</v>
      </c>
      <c r="E2111" s="31" t="s">
        <v>14</v>
      </c>
      <c r="F2111" s="77" t="s">
        <v>17</v>
      </c>
      <c r="G2111" s="77" t="s">
        <v>56</v>
      </c>
      <c r="H2111" s="77" t="s">
        <v>38</v>
      </c>
      <c r="I2111" s="31" t="s">
        <v>16</v>
      </c>
      <c r="J2111" s="30" t="s">
        <v>15</v>
      </c>
      <c r="M2111" s="142"/>
    </row>
    <row r="2112" spans="1:18" outlineLevel="1" x14ac:dyDescent="0.25">
      <c r="B2112" s="122" t="str">
        <f>IF(C2112="","",F2109)</f>
        <v/>
      </c>
      <c r="C2112" s="123"/>
      <c r="D2112" s="122" t="str">
        <f>IF(C2112="","",IFERROR(INDEX('Cadastro de insumo'!A:K,MATCH('Ficha técnica - Prod processado'!C2112,'Cadastro de insumo'!E:E,0),2),""))</f>
        <v/>
      </c>
      <c r="E2112" s="122" t="str">
        <f>IFERROR(INDEX('Cadastro de insumo'!$A$203:$K$1048576,MATCH('Ficha técnica - Prod processado'!C2112,'Cadastro de insumo'!$E$203:$E$1048576,0),9),"")</f>
        <v/>
      </c>
      <c r="F2112" s="124" t="str">
        <f>IFERROR(VLOOKUP(C2112,'Cadastro de insumo'!E:K,7,0),"")</f>
        <v/>
      </c>
      <c r="G2112" s="113"/>
      <c r="H2112" s="113"/>
      <c r="I2112" s="122">
        <f t="shared" ref="I2112:I2125" si="103">IF(OR(G2112="",H2112=""),0,G2112/H2112)</f>
        <v>0</v>
      </c>
      <c r="J2112" s="125">
        <f>IF(C2112="",0,IF(E2112="Pacote",VLOOKUP(C2112,'Cadastro de insumo'!E:K,7,0)*G2112,IF(OR(E2112="kg",E2112="L"),F2112/1000*G2112,F2112*G2112)))</f>
        <v>0</v>
      </c>
    </row>
    <row r="2113" spans="1:10" outlineLevel="1" x14ac:dyDescent="0.25">
      <c r="B2113" s="122" t="str">
        <f>IF(C2113="","",F2109)</f>
        <v/>
      </c>
      <c r="C2113" s="123"/>
      <c r="D2113" s="122" t="str">
        <f>IF(C2113="","",IFERROR(INDEX('Cadastro de insumo'!A:K,MATCH('Ficha técnica - Prod processado'!C2113,'Cadastro de insumo'!E:E,0),2),""))</f>
        <v/>
      </c>
      <c r="E2113" s="122" t="str">
        <f>IFERROR(INDEX('Cadastro de insumo'!$A$203:$K$1048576,MATCH('Ficha técnica - Prod processado'!C2113,'Cadastro de insumo'!$E$203:$E$1048576,0),9),"")</f>
        <v/>
      </c>
      <c r="F2113" s="124" t="str">
        <f>IFERROR(VLOOKUP(C2113,'Cadastro de insumo'!E:K,7,0),"")</f>
        <v/>
      </c>
      <c r="G2113" s="113"/>
      <c r="H2113" s="113"/>
      <c r="I2113" s="122">
        <f t="shared" si="103"/>
        <v>0</v>
      </c>
      <c r="J2113" s="125">
        <f>IF(C2113="",0,IF(E2113="Pacote",VLOOKUP(C2113,'Cadastro de insumo'!E:K,7,0)*G2113,IF(OR(E2113="kg",E2113="L"),F2113/1000*G2113,F2113*G2113)))</f>
        <v>0</v>
      </c>
    </row>
    <row r="2114" spans="1:10" outlineLevel="1" x14ac:dyDescent="0.25">
      <c r="B2114" s="122" t="str">
        <f>IF(C2114="","",F2109)</f>
        <v/>
      </c>
      <c r="C2114" s="123"/>
      <c r="D2114" s="122" t="str">
        <f>IF(C2114="","",IFERROR(INDEX('Cadastro de insumo'!A:K,MATCH('Ficha técnica - Prod processado'!C2114,'Cadastro de insumo'!E:E,0),2),""))</f>
        <v/>
      </c>
      <c r="E2114" s="122" t="str">
        <f>IFERROR(INDEX('Cadastro de insumo'!$A$203:$K$1048576,MATCH('Ficha técnica - Prod processado'!C2114,'Cadastro de insumo'!$E$203:$E$1048576,0),9),"")</f>
        <v/>
      </c>
      <c r="F2114" s="124" t="str">
        <f>IFERROR(VLOOKUP(C2114,'Cadastro de insumo'!E:K,7,0),"")</f>
        <v/>
      </c>
      <c r="G2114" s="113"/>
      <c r="H2114" s="113"/>
      <c r="I2114" s="122">
        <f t="shared" si="103"/>
        <v>0</v>
      </c>
      <c r="J2114" s="125">
        <f>IF(C2114="",0,IF(E2114="Pacote",VLOOKUP(C2114,'Cadastro de insumo'!E:K,7,0)*G2114,IF(OR(E2114="kg",E2114="L"),F2114/1000*G2114,F2114*G2114)))</f>
        <v>0</v>
      </c>
    </row>
    <row r="2115" spans="1:10" outlineLevel="1" x14ac:dyDescent="0.25">
      <c r="B2115" s="122" t="str">
        <f>IF(C2115="","",F2109)</f>
        <v/>
      </c>
      <c r="C2115" s="123"/>
      <c r="D2115" s="122" t="str">
        <f>IF(C2115="","",IFERROR(INDEX('Cadastro de insumo'!A:K,MATCH('Ficha técnica - Prod processado'!C2115,'Cadastro de insumo'!E:E,0),2),""))</f>
        <v/>
      </c>
      <c r="E2115" s="122" t="str">
        <f>IFERROR(INDEX('Cadastro de insumo'!$A$203:$K$1048576,MATCH('Ficha técnica - Prod processado'!C2115,'Cadastro de insumo'!$E$203:$E$1048576,0),9),"")</f>
        <v/>
      </c>
      <c r="F2115" s="124" t="str">
        <f>IFERROR(VLOOKUP(C2115,'Cadastro de insumo'!E:K,7,0),"")</f>
        <v/>
      </c>
      <c r="G2115" s="113"/>
      <c r="H2115" s="113"/>
      <c r="I2115" s="122">
        <f t="shared" si="103"/>
        <v>0</v>
      </c>
      <c r="J2115" s="125">
        <f>IF(C2115="",0,IF(E2115="Pacote",VLOOKUP(C2115,'Cadastro de insumo'!E:K,7,0)*G2115,IF(OR(E2115="kg",E2115="L"),F2115/1000*G2115,F2115*G2115)))</f>
        <v>0</v>
      </c>
    </row>
    <row r="2116" spans="1:10" outlineLevel="1" x14ac:dyDescent="0.25">
      <c r="B2116" s="122" t="str">
        <f>IF(C2116="","",F2109)</f>
        <v/>
      </c>
      <c r="C2116" s="123"/>
      <c r="D2116" s="122" t="str">
        <f>IF(C2116="","",IFERROR(INDEX('Cadastro de insumo'!A:K,MATCH('Ficha técnica - Prod processado'!C2116,'Cadastro de insumo'!E:E,0),2),""))</f>
        <v/>
      </c>
      <c r="E2116" s="122" t="str">
        <f>IFERROR(INDEX('Cadastro de insumo'!$A$203:$K$1048576,MATCH('Ficha técnica - Prod processado'!C2116,'Cadastro de insumo'!$E$203:$E$1048576,0),9),"")</f>
        <v/>
      </c>
      <c r="F2116" s="124" t="str">
        <f>IFERROR(VLOOKUP(C2116,'Cadastro de insumo'!E:K,7,0),"")</f>
        <v/>
      </c>
      <c r="G2116" s="113"/>
      <c r="H2116" s="113"/>
      <c r="I2116" s="122">
        <f t="shared" si="103"/>
        <v>0</v>
      </c>
      <c r="J2116" s="125">
        <f>IF(C2116="",0,IF(E2116="Pacote",VLOOKUP(C2116,'Cadastro de insumo'!E:K,7,0)*G2116,IF(OR(E2116="kg",E2116="L"),F2116/1000*G2116,F2116*G2116)))</f>
        <v>0</v>
      </c>
    </row>
    <row r="2117" spans="1:10" outlineLevel="1" x14ac:dyDescent="0.25">
      <c r="B2117" s="122" t="str">
        <f>IF(C2117="","",F2109)</f>
        <v/>
      </c>
      <c r="C2117" s="123"/>
      <c r="D2117" s="122" t="str">
        <f>IF(C2117="","",IFERROR(INDEX('Cadastro de insumo'!A:K,MATCH('Ficha técnica - Prod processado'!C2117,'Cadastro de insumo'!E:E,0),2),""))</f>
        <v/>
      </c>
      <c r="E2117" s="122" t="str">
        <f>IFERROR(INDEX('Cadastro de insumo'!$A$203:$K$1048576,MATCH('Ficha técnica - Prod processado'!C2117,'Cadastro de insumo'!$E$203:$E$1048576,0),9),"")</f>
        <v/>
      </c>
      <c r="F2117" s="124" t="str">
        <f>IFERROR(VLOOKUP(C2117,'Cadastro de insumo'!E:K,7,0),"")</f>
        <v/>
      </c>
      <c r="G2117" s="113"/>
      <c r="H2117" s="113"/>
      <c r="I2117" s="122">
        <f t="shared" si="103"/>
        <v>0</v>
      </c>
      <c r="J2117" s="125">
        <f>IF(C2117="",0,IF(E2117="Pacote",VLOOKUP(C2117,'Cadastro de insumo'!E:K,7,0)*G2117,IF(OR(E2117="kg",E2117="L"),F2117/1000*G2117,F2117*G2117)))</f>
        <v>0</v>
      </c>
    </row>
    <row r="2118" spans="1:10" outlineLevel="1" x14ac:dyDescent="0.25">
      <c r="B2118" s="122" t="str">
        <f>IF(C2118="","",F2109)</f>
        <v/>
      </c>
      <c r="C2118" s="123"/>
      <c r="D2118" s="122" t="str">
        <f>IF(C2118="","",IFERROR(INDEX('Cadastro de insumo'!A:K,MATCH('Ficha técnica - Prod processado'!C2118,'Cadastro de insumo'!E:E,0),2),""))</f>
        <v/>
      </c>
      <c r="E2118" s="122" t="str">
        <f>IFERROR(INDEX('Cadastro de insumo'!$A$203:$K$1048576,MATCH('Ficha técnica - Prod processado'!C2118,'Cadastro de insumo'!$E$203:$E$1048576,0),9),"")</f>
        <v/>
      </c>
      <c r="F2118" s="124" t="str">
        <f>IFERROR(VLOOKUP(C2118,'Cadastro de insumo'!E:K,7,0),"")</f>
        <v/>
      </c>
      <c r="G2118" s="113"/>
      <c r="H2118" s="113"/>
      <c r="I2118" s="122">
        <f t="shared" si="103"/>
        <v>0</v>
      </c>
      <c r="J2118" s="125">
        <f>IF(C2118="",0,IF(E2118="Pacote",VLOOKUP(C2118,'Cadastro de insumo'!E:K,7,0)*G2118,IF(OR(E2118="kg",E2118="L"),F2118/1000*G2118,F2118*G2118)))</f>
        <v>0</v>
      </c>
    </row>
    <row r="2119" spans="1:10" outlineLevel="1" x14ac:dyDescent="0.25">
      <c r="B2119" s="122" t="str">
        <f>IF(C2119="","",F2109)</f>
        <v/>
      </c>
      <c r="C2119" s="123"/>
      <c r="D2119" s="122" t="str">
        <f>IF(C2119="","",IFERROR(INDEX('Cadastro de insumo'!A:K,MATCH('Ficha técnica - Prod processado'!C2119,'Cadastro de insumo'!E:E,0),2),""))</f>
        <v/>
      </c>
      <c r="E2119" s="122" t="str">
        <f>IFERROR(INDEX('Cadastro de insumo'!$A$203:$K$1048576,MATCH('Ficha técnica - Prod processado'!C2119,'Cadastro de insumo'!$E$203:$E$1048576,0),9),"")</f>
        <v/>
      </c>
      <c r="F2119" s="124" t="str">
        <f>IFERROR(VLOOKUP(C2119,'Cadastro de insumo'!E:K,7,0),"")</f>
        <v/>
      </c>
      <c r="G2119" s="113"/>
      <c r="H2119" s="113"/>
      <c r="I2119" s="122">
        <f t="shared" si="103"/>
        <v>0</v>
      </c>
      <c r="J2119" s="125">
        <f>IF(C2119="",0,IF(E2119="Pacote",VLOOKUP(C2119,'Cadastro de insumo'!E:K,7,0)*G2119,IF(OR(E2119="kg",E2119="L"),F2119/1000*G2119,F2119*G2119)))</f>
        <v>0</v>
      </c>
    </row>
    <row r="2120" spans="1:10" outlineLevel="1" x14ac:dyDescent="0.25">
      <c r="B2120" s="122" t="str">
        <f>IF(C2120="","",F2109)</f>
        <v/>
      </c>
      <c r="C2120" s="123"/>
      <c r="D2120" s="122" t="str">
        <f>IF(C2120="","",IFERROR(INDEX('Cadastro de insumo'!A:K,MATCH('Ficha técnica - Prod processado'!C2120,'Cadastro de insumo'!E:E,0),2),""))</f>
        <v/>
      </c>
      <c r="E2120" s="122" t="str">
        <f>IFERROR(INDEX('Cadastro de insumo'!$A$203:$K$1048576,MATCH('Ficha técnica - Prod processado'!C2120,'Cadastro de insumo'!$E$203:$E$1048576,0),9),"")</f>
        <v/>
      </c>
      <c r="F2120" s="124" t="str">
        <f>IFERROR(VLOOKUP(C2120,'Cadastro de insumo'!E:K,7,0),"")</f>
        <v/>
      </c>
      <c r="G2120" s="113"/>
      <c r="H2120" s="113"/>
      <c r="I2120" s="122">
        <f t="shared" si="103"/>
        <v>0</v>
      </c>
      <c r="J2120" s="125">
        <f>IF(C2120="",0,IF(E2120="Pacote",VLOOKUP(C2120,'Cadastro de insumo'!E:K,7,0)*G2120,IF(OR(E2120="kg",E2120="L"),F2120/1000*G2120,F2120*G2120)))</f>
        <v>0</v>
      </c>
    </row>
    <row r="2121" spans="1:10" outlineLevel="1" x14ac:dyDescent="0.25">
      <c r="B2121" s="122" t="str">
        <f>IF(C2121="","",F2109)</f>
        <v/>
      </c>
      <c r="C2121" s="123"/>
      <c r="D2121" s="122" t="str">
        <f>IF(C2121="","",IFERROR(INDEX('Cadastro de insumo'!A:K,MATCH('Ficha técnica - Prod processado'!C2121,'Cadastro de insumo'!E:E,0),2),""))</f>
        <v/>
      </c>
      <c r="E2121" s="122" t="str">
        <f>IFERROR(INDEX('Cadastro de insumo'!$A$203:$K$1048576,MATCH('Ficha técnica - Prod processado'!C2121,'Cadastro de insumo'!$E$203:$E$1048576,0),9),"")</f>
        <v/>
      </c>
      <c r="F2121" s="124" t="str">
        <f>IFERROR(VLOOKUP(C2121,'Cadastro de insumo'!E:K,7,0),"")</f>
        <v/>
      </c>
      <c r="G2121" s="113"/>
      <c r="H2121" s="113"/>
      <c r="I2121" s="122">
        <f t="shared" si="103"/>
        <v>0</v>
      </c>
      <c r="J2121" s="125">
        <f>IF(C2121="",0,IF(E2121="Pacote",VLOOKUP(C2121,'Cadastro de insumo'!E:K,7,0)*G2121,IF(OR(E2121="kg",E2121="L"),F2121/1000*G2121,F2121*G2121)))</f>
        <v>0</v>
      </c>
    </row>
    <row r="2122" spans="1:10" outlineLevel="1" x14ac:dyDescent="0.25">
      <c r="B2122" s="122" t="str">
        <f>IF(C2122="","",F2109)</f>
        <v/>
      </c>
      <c r="C2122" s="123"/>
      <c r="D2122" s="122" t="str">
        <f>IF(C2122="","",IFERROR(INDEX('Cadastro de insumo'!A:K,MATCH('Ficha técnica - Prod processado'!C2122,'Cadastro de insumo'!E:E,0),2),""))</f>
        <v/>
      </c>
      <c r="E2122" s="122" t="str">
        <f>IFERROR(INDEX('Cadastro de insumo'!$A$203:$K$1048576,MATCH('Ficha técnica - Prod processado'!C2122,'Cadastro de insumo'!$E$203:$E$1048576,0),9),"")</f>
        <v/>
      </c>
      <c r="F2122" s="124" t="str">
        <f>IFERROR(VLOOKUP(C2122,'Cadastro de insumo'!E:K,7,0),"")</f>
        <v/>
      </c>
      <c r="G2122" s="113"/>
      <c r="H2122" s="113"/>
      <c r="I2122" s="122">
        <f t="shared" si="103"/>
        <v>0</v>
      </c>
      <c r="J2122" s="125">
        <f>IF(C2122="",0,IF(E2122="Pacote",VLOOKUP(C2122,'Cadastro de insumo'!E:K,7,0)*G2122,IF(OR(E2122="kg",E2122="L"),F2122/1000*G2122,F2122*G2122)))</f>
        <v>0</v>
      </c>
    </row>
    <row r="2123" spans="1:10" outlineLevel="1" x14ac:dyDescent="0.25">
      <c r="B2123" s="122" t="str">
        <f>IF(C2123="","",F2109)</f>
        <v/>
      </c>
      <c r="C2123" s="123"/>
      <c r="D2123" s="122" t="str">
        <f>IF(C2123="","",IFERROR(INDEX('Cadastro de insumo'!A:K,MATCH('Ficha técnica - Prod processado'!C2123,'Cadastro de insumo'!E:E,0),2),""))</f>
        <v/>
      </c>
      <c r="E2123" s="122" t="str">
        <f>IFERROR(INDEX('Cadastro de insumo'!$A$203:$K$1048576,MATCH('Ficha técnica - Prod processado'!C2123,'Cadastro de insumo'!$E$203:$E$1048576,0),9),"")</f>
        <v/>
      </c>
      <c r="F2123" s="124" t="str">
        <f>IFERROR(VLOOKUP(C2123,'Cadastro de insumo'!E:K,7,0),"")</f>
        <v/>
      </c>
      <c r="G2123" s="113"/>
      <c r="H2123" s="113"/>
      <c r="I2123" s="122">
        <f t="shared" si="103"/>
        <v>0</v>
      </c>
      <c r="J2123" s="125">
        <f>IF(C2123="",0,IF(E2123="Pacote",VLOOKUP(C2123,'Cadastro de insumo'!E:K,7,0)*G2123,IF(OR(E2123="kg",E2123="L"),F2123/1000*G2123,F2123*G2123)))</f>
        <v>0</v>
      </c>
    </row>
    <row r="2124" spans="1:10" outlineLevel="1" x14ac:dyDescent="0.25">
      <c r="B2124" s="122" t="str">
        <f>IF(C2124="","",F2109)</f>
        <v/>
      </c>
      <c r="C2124" s="123"/>
      <c r="D2124" s="122" t="str">
        <f>IF(C2124="","",IFERROR(INDEX('Cadastro de insumo'!A:K,MATCH('Ficha técnica - Prod processado'!C2124,'Cadastro de insumo'!E:E,0),2),""))</f>
        <v/>
      </c>
      <c r="E2124" s="122" t="str">
        <f>IFERROR(INDEX('Cadastro de insumo'!$A$203:$K$1048576,MATCH('Ficha técnica - Prod processado'!C2124,'Cadastro de insumo'!$E$203:$E$1048576,0),9),"")</f>
        <v/>
      </c>
      <c r="F2124" s="124" t="str">
        <f>IFERROR(VLOOKUP(C2124,'Cadastro de insumo'!E:K,7,0),"")</f>
        <v/>
      </c>
      <c r="G2124" s="113"/>
      <c r="H2124" s="113"/>
      <c r="I2124" s="122">
        <f t="shared" si="103"/>
        <v>0</v>
      </c>
      <c r="J2124" s="125">
        <f>IF(C2124="",0,IF(E2124="Pacote",VLOOKUP(C2124,'Cadastro de insumo'!E:K,7,0)*G2124,IF(OR(E2124="kg",E2124="L"),F2124/1000*G2124,F2124*G2124)))</f>
        <v>0</v>
      </c>
    </row>
    <row r="2125" spans="1:10" outlineLevel="1" x14ac:dyDescent="0.25">
      <c r="B2125" s="122" t="str">
        <f>IF(C2125="","",F2109)</f>
        <v/>
      </c>
      <c r="C2125" s="123"/>
      <c r="D2125" s="122" t="str">
        <f>IF(C2125="","",IFERROR(INDEX('Cadastro de insumo'!A:K,MATCH('Ficha técnica - Prod processado'!C2125,'Cadastro de insumo'!E:E,0),2),""))</f>
        <v/>
      </c>
      <c r="E2125" s="122" t="str">
        <f>IFERROR(INDEX('Cadastro de insumo'!$A$203:$K$1048576,MATCH('Ficha técnica - Prod processado'!C2125,'Cadastro de insumo'!$E$203:$E$1048576,0),9),"")</f>
        <v/>
      </c>
      <c r="F2125" s="124" t="str">
        <f>IFERROR(VLOOKUP(C2125,'Cadastro de insumo'!E:K,7,0),"")</f>
        <v/>
      </c>
      <c r="G2125" s="113"/>
      <c r="H2125" s="113"/>
      <c r="I2125" s="122">
        <f t="shared" si="103"/>
        <v>0</v>
      </c>
      <c r="J2125" s="125">
        <f>IF(C2125="",0,IF(E2125="Pacote",VLOOKUP(C2125,'Cadastro de insumo'!E:K,7,0)*G2125,IF(OR(E2125="kg",E2125="L"),F2125/1000*G2125,F2125*G2125)))</f>
        <v>0</v>
      </c>
    </row>
    <row r="2126" spans="1:10" outlineLevel="1" x14ac:dyDescent="0.25">
      <c r="B2126" s="122" t="str">
        <f>IF(C2126="","",F2109)</f>
        <v/>
      </c>
      <c r="C2126" s="123"/>
      <c r="D2126" s="122" t="str">
        <f>IF(C2126="","",IFERROR(INDEX('Cadastro de insumo'!A:K,MATCH('Ficha técnica - Prod processado'!C2126,'Cadastro de insumo'!E:E,0),2),""))</f>
        <v/>
      </c>
      <c r="E2126" s="122" t="str">
        <f>IFERROR(INDEX('Cadastro de insumo'!$A$203:$K$1048576,MATCH('Ficha técnica - Prod processado'!C2126,'Cadastro de insumo'!$E$203:$E$1048576,0),9),"")</f>
        <v/>
      </c>
      <c r="F2126" s="124" t="str">
        <f>IFERROR(VLOOKUP(C2126,'Cadastro de insumo'!E:K,7,0),"")</f>
        <v/>
      </c>
      <c r="G2126" s="113"/>
      <c r="H2126" s="113"/>
      <c r="I2126" s="122">
        <f>IF(OR(G2126="",H2126=""),0,G2126/H2126)</f>
        <v>0</v>
      </c>
      <c r="J2126" s="125">
        <f>IF(C2126="",0,IF(E2126="Pacote",VLOOKUP(C2126,'Cadastro de insumo'!E:K,7,0)*G2126,IF(OR(E2126="kg",E2126="L"),F2126/1000*G2126,F2126*G2126)))</f>
        <v>0</v>
      </c>
    </row>
    <row r="2127" spans="1:10" x14ac:dyDescent="0.25">
      <c r="A2127" s="33" t="str">
        <f>"Detalhes: "&amp;F2109</f>
        <v xml:space="preserve">Detalhes: </v>
      </c>
      <c r="C2127" s="126"/>
    </row>
    <row r="2129" spans="2:18" ht="31.5" x14ac:dyDescent="0.25">
      <c r="E2129" s="30" t="s">
        <v>21</v>
      </c>
      <c r="F2129" s="76" t="s">
        <v>0</v>
      </c>
      <c r="G2129" s="76" t="s">
        <v>19</v>
      </c>
      <c r="H2129" s="77" t="s">
        <v>20</v>
      </c>
      <c r="I2129" s="31" t="s">
        <v>22</v>
      </c>
      <c r="J2129" s="31" t="s">
        <v>61</v>
      </c>
      <c r="M2129" s="126"/>
    </row>
    <row r="2130" spans="2:18" x14ac:dyDescent="0.25">
      <c r="E2130" s="112">
        <f>E2109+1</f>
        <v>102</v>
      </c>
      <c r="F2130" s="113"/>
      <c r="G2130" s="113"/>
      <c r="H2130" s="114"/>
      <c r="I2130" s="115">
        <f>SUM(J2133:J2147)</f>
        <v>0</v>
      </c>
      <c r="J2130" s="116" t="str">
        <f>IF(H2130="","",I2130/H2130)</f>
        <v/>
      </c>
      <c r="M2130" s="126"/>
      <c r="R2130" s="141"/>
    </row>
    <row r="2131" spans="2:18" x14ac:dyDescent="0.25">
      <c r="B2131" s="117"/>
      <c r="C2131" s="118"/>
      <c r="D2131" s="110"/>
      <c r="F2131" s="118"/>
      <c r="G2131" s="118"/>
      <c r="H2131" s="119"/>
      <c r="I2131" s="120"/>
      <c r="J2131" s="121"/>
      <c r="M2131" s="126"/>
      <c r="R2131" s="141"/>
    </row>
    <row r="2132" spans="2:18" ht="47.25" outlineLevel="1" x14ac:dyDescent="0.25">
      <c r="B2132" s="31" t="s">
        <v>0</v>
      </c>
      <c r="C2132" s="76" t="s">
        <v>13</v>
      </c>
      <c r="D2132" s="31" t="s">
        <v>60</v>
      </c>
      <c r="E2132" s="31" t="s">
        <v>14</v>
      </c>
      <c r="F2132" s="77" t="s">
        <v>17</v>
      </c>
      <c r="G2132" s="77" t="s">
        <v>56</v>
      </c>
      <c r="H2132" s="77" t="s">
        <v>38</v>
      </c>
      <c r="I2132" s="31" t="s">
        <v>16</v>
      </c>
      <c r="J2132" s="30" t="s">
        <v>15</v>
      </c>
      <c r="M2132" s="142"/>
    </row>
    <row r="2133" spans="2:18" outlineLevel="1" x14ac:dyDescent="0.25">
      <c r="B2133" s="122" t="str">
        <f>IF(C2133="","",F2130)</f>
        <v/>
      </c>
      <c r="C2133" s="123"/>
      <c r="D2133" s="122" t="str">
        <f>IF(C2133="","",IFERROR(INDEX('Cadastro de insumo'!A:K,MATCH('Ficha técnica - Prod processado'!C2133,'Cadastro de insumo'!E:E,0),2),""))</f>
        <v/>
      </c>
      <c r="E2133" s="122" t="str">
        <f>IFERROR(INDEX('Cadastro de insumo'!$A$203:$K$1048576,MATCH('Ficha técnica - Prod processado'!C2133,'Cadastro de insumo'!$E$203:$E$1048576,0),9),"")</f>
        <v/>
      </c>
      <c r="F2133" s="124" t="str">
        <f>IFERROR(VLOOKUP(C2133,'Cadastro de insumo'!E:K,7,0),"")</f>
        <v/>
      </c>
      <c r="G2133" s="113"/>
      <c r="H2133" s="113"/>
      <c r="I2133" s="122">
        <f t="shared" ref="I2133:I2146" si="104">IF(OR(G2133="",H2133=""),0,G2133/H2133)</f>
        <v>0</v>
      </c>
      <c r="J2133" s="125">
        <f>IF(C2133="",0,IF(E2133="Pacote",VLOOKUP(C2133,'Cadastro de insumo'!E:K,7,0)*G2133,IF(OR(E2133="kg",E2133="L"),F2133/1000*G2133,F2133*G2133)))</f>
        <v>0</v>
      </c>
    </row>
    <row r="2134" spans="2:18" outlineLevel="1" x14ac:dyDescent="0.25">
      <c r="B2134" s="122" t="str">
        <f>IF(C2134="","",F2130)</f>
        <v/>
      </c>
      <c r="C2134" s="123"/>
      <c r="D2134" s="122" t="str">
        <f>IF(C2134="","",IFERROR(INDEX('Cadastro de insumo'!A:K,MATCH('Ficha técnica - Prod processado'!C2134,'Cadastro de insumo'!E:E,0),2),""))</f>
        <v/>
      </c>
      <c r="E2134" s="122" t="str">
        <f>IFERROR(INDEX('Cadastro de insumo'!$A$203:$K$1048576,MATCH('Ficha técnica - Prod processado'!C2134,'Cadastro de insumo'!$E$203:$E$1048576,0),9),"")</f>
        <v/>
      </c>
      <c r="F2134" s="124" t="str">
        <f>IFERROR(VLOOKUP(C2134,'Cadastro de insumo'!E:K,7,0),"")</f>
        <v/>
      </c>
      <c r="G2134" s="113"/>
      <c r="H2134" s="113"/>
      <c r="I2134" s="122">
        <f t="shared" si="104"/>
        <v>0</v>
      </c>
      <c r="J2134" s="125">
        <f>IF(C2134="",0,IF(E2134="Pacote",VLOOKUP(C2134,'Cadastro de insumo'!E:K,7,0)*G2134,IF(OR(E2134="kg",E2134="L"),F2134/1000*G2134,F2134*G2134)))</f>
        <v>0</v>
      </c>
    </row>
    <row r="2135" spans="2:18" outlineLevel="1" x14ac:dyDescent="0.25">
      <c r="B2135" s="122" t="str">
        <f>IF(C2135="","",F2130)</f>
        <v/>
      </c>
      <c r="C2135" s="123"/>
      <c r="D2135" s="122" t="str">
        <f>IF(C2135="","",IFERROR(INDEX('Cadastro de insumo'!A:K,MATCH('Ficha técnica - Prod processado'!C2135,'Cadastro de insumo'!E:E,0),2),""))</f>
        <v/>
      </c>
      <c r="E2135" s="122" t="str">
        <f>IFERROR(INDEX('Cadastro de insumo'!$A$203:$K$1048576,MATCH('Ficha técnica - Prod processado'!C2135,'Cadastro de insumo'!$E$203:$E$1048576,0),9),"")</f>
        <v/>
      </c>
      <c r="F2135" s="124" t="str">
        <f>IFERROR(VLOOKUP(C2135,'Cadastro de insumo'!E:K,7,0),"")</f>
        <v/>
      </c>
      <c r="G2135" s="113"/>
      <c r="H2135" s="113"/>
      <c r="I2135" s="122">
        <f t="shared" si="104"/>
        <v>0</v>
      </c>
      <c r="J2135" s="125">
        <f>IF(C2135="",0,IF(E2135="Pacote",VLOOKUP(C2135,'Cadastro de insumo'!E:K,7,0)*G2135,IF(OR(E2135="kg",E2135="L"),F2135/1000*G2135,F2135*G2135)))</f>
        <v>0</v>
      </c>
    </row>
    <row r="2136" spans="2:18" outlineLevel="1" x14ac:dyDescent="0.25">
      <c r="B2136" s="122" t="str">
        <f>IF(C2136="","",F2130)</f>
        <v/>
      </c>
      <c r="C2136" s="123"/>
      <c r="D2136" s="122" t="str">
        <f>IF(C2136="","",IFERROR(INDEX('Cadastro de insumo'!A:K,MATCH('Ficha técnica - Prod processado'!C2136,'Cadastro de insumo'!E:E,0),2),""))</f>
        <v/>
      </c>
      <c r="E2136" s="122" t="str">
        <f>IFERROR(INDEX('Cadastro de insumo'!$A$203:$K$1048576,MATCH('Ficha técnica - Prod processado'!C2136,'Cadastro de insumo'!$E$203:$E$1048576,0),9),"")</f>
        <v/>
      </c>
      <c r="F2136" s="124" t="str">
        <f>IFERROR(VLOOKUP(C2136,'Cadastro de insumo'!E:K,7,0),"")</f>
        <v/>
      </c>
      <c r="G2136" s="113"/>
      <c r="H2136" s="113"/>
      <c r="I2136" s="122">
        <f t="shared" si="104"/>
        <v>0</v>
      </c>
      <c r="J2136" s="125">
        <f>IF(C2136="",0,IF(E2136="Pacote",VLOOKUP(C2136,'Cadastro de insumo'!E:K,7,0)*G2136,IF(OR(E2136="kg",E2136="L"),F2136/1000*G2136,F2136*G2136)))</f>
        <v>0</v>
      </c>
    </row>
    <row r="2137" spans="2:18" outlineLevel="1" x14ac:dyDescent="0.25">
      <c r="B2137" s="122" t="str">
        <f>IF(C2137="","",F2130)</f>
        <v/>
      </c>
      <c r="C2137" s="123"/>
      <c r="D2137" s="122" t="str">
        <f>IF(C2137="","",IFERROR(INDEX('Cadastro de insumo'!A:K,MATCH('Ficha técnica - Prod processado'!C2137,'Cadastro de insumo'!E:E,0),2),""))</f>
        <v/>
      </c>
      <c r="E2137" s="122" t="str">
        <f>IFERROR(INDEX('Cadastro de insumo'!$A$203:$K$1048576,MATCH('Ficha técnica - Prod processado'!C2137,'Cadastro de insumo'!$E$203:$E$1048576,0),9),"")</f>
        <v/>
      </c>
      <c r="F2137" s="124" t="str">
        <f>IFERROR(VLOOKUP(C2137,'Cadastro de insumo'!E:K,7,0),"")</f>
        <v/>
      </c>
      <c r="G2137" s="113"/>
      <c r="H2137" s="113"/>
      <c r="I2137" s="122">
        <f t="shared" si="104"/>
        <v>0</v>
      </c>
      <c r="J2137" s="125">
        <f>IF(C2137="",0,IF(E2137="Pacote",VLOOKUP(C2137,'Cadastro de insumo'!E:K,7,0)*G2137,IF(OR(E2137="kg",E2137="L"),F2137/1000*G2137,F2137*G2137)))</f>
        <v>0</v>
      </c>
    </row>
    <row r="2138" spans="2:18" outlineLevel="1" x14ac:dyDescent="0.25">
      <c r="B2138" s="122" t="str">
        <f>IF(C2138="","",F2130)</f>
        <v/>
      </c>
      <c r="C2138" s="123"/>
      <c r="D2138" s="122" t="str">
        <f>IF(C2138="","",IFERROR(INDEX('Cadastro de insumo'!A:K,MATCH('Ficha técnica - Prod processado'!C2138,'Cadastro de insumo'!E:E,0),2),""))</f>
        <v/>
      </c>
      <c r="E2138" s="122" t="str">
        <f>IFERROR(INDEX('Cadastro de insumo'!$A$203:$K$1048576,MATCH('Ficha técnica - Prod processado'!C2138,'Cadastro de insumo'!$E$203:$E$1048576,0),9),"")</f>
        <v/>
      </c>
      <c r="F2138" s="124" t="str">
        <f>IFERROR(VLOOKUP(C2138,'Cadastro de insumo'!E:K,7,0),"")</f>
        <v/>
      </c>
      <c r="G2138" s="113"/>
      <c r="H2138" s="113"/>
      <c r="I2138" s="122">
        <f t="shared" si="104"/>
        <v>0</v>
      </c>
      <c r="J2138" s="125">
        <f>IF(C2138="",0,IF(E2138="Pacote",VLOOKUP(C2138,'Cadastro de insumo'!E:K,7,0)*G2138,IF(OR(E2138="kg",E2138="L"),F2138/1000*G2138,F2138*G2138)))</f>
        <v>0</v>
      </c>
    </row>
    <row r="2139" spans="2:18" outlineLevel="1" x14ac:dyDescent="0.25">
      <c r="B2139" s="122" t="str">
        <f>IF(C2139="","",F2130)</f>
        <v/>
      </c>
      <c r="C2139" s="123"/>
      <c r="D2139" s="122" t="str">
        <f>IF(C2139="","",IFERROR(INDEX('Cadastro de insumo'!A:K,MATCH('Ficha técnica - Prod processado'!C2139,'Cadastro de insumo'!E:E,0),2),""))</f>
        <v/>
      </c>
      <c r="E2139" s="122" t="str">
        <f>IFERROR(INDEX('Cadastro de insumo'!$A$203:$K$1048576,MATCH('Ficha técnica - Prod processado'!C2139,'Cadastro de insumo'!$E$203:$E$1048576,0),9),"")</f>
        <v/>
      </c>
      <c r="F2139" s="124" t="str">
        <f>IFERROR(VLOOKUP(C2139,'Cadastro de insumo'!E:K,7,0),"")</f>
        <v/>
      </c>
      <c r="G2139" s="113"/>
      <c r="H2139" s="113"/>
      <c r="I2139" s="122">
        <f t="shared" si="104"/>
        <v>0</v>
      </c>
      <c r="J2139" s="125">
        <f>IF(C2139="",0,IF(E2139="Pacote",VLOOKUP(C2139,'Cadastro de insumo'!E:K,7,0)*G2139,IF(OR(E2139="kg",E2139="L"),F2139/1000*G2139,F2139*G2139)))</f>
        <v>0</v>
      </c>
    </row>
    <row r="2140" spans="2:18" outlineLevel="1" x14ac:dyDescent="0.25">
      <c r="B2140" s="122" t="str">
        <f>IF(C2140="","",F2130)</f>
        <v/>
      </c>
      <c r="C2140" s="123"/>
      <c r="D2140" s="122" t="str">
        <f>IF(C2140="","",IFERROR(INDEX('Cadastro de insumo'!A:K,MATCH('Ficha técnica - Prod processado'!C2140,'Cadastro de insumo'!E:E,0),2),""))</f>
        <v/>
      </c>
      <c r="E2140" s="122" t="str">
        <f>IFERROR(INDEX('Cadastro de insumo'!$A$203:$K$1048576,MATCH('Ficha técnica - Prod processado'!C2140,'Cadastro de insumo'!$E$203:$E$1048576,0),9),"")</f>
        <v/>
      </c>
      <c r="F2140" s="124" t="str">
        <f>IFERROR(VLOOKUP(C2140,'Cadastro de insumo'!E:K,7,0),"")</f>
        <v/>
      </c>
      <c r="G2140" s="113"/>
      <c r="H2140" s="113"/>
      <c r="I2140" s="122">
        <f t="shared" si="104"/>
        <v>0</v>
      </c>
      <c r="J2140" s="125">
        <f>IF(C2140="",0,IF(E2140="Pacote",VLOOKUP(C2140,'Cadastro de insumo'!E:K,7,0)*G2140,IF(OR(E2140="kg",E2140="L"),F2140/1000*G2140,F2140*G2140)))</f>
        <v>0</v>
      </c>
    </row>
    <row r="2141" spans="2:18" outlineLevel="1" x14ac:dyDescent="0.25">
      <c r="B2141" s="122" t="str">
        <f>IF(C2141="","",F2130)</f>
        <v/>
      </c>
      <c r="C2141" s="123"/>
      <c r="D2141" s="122" t="str">
        <f>IF(C2141="","",IFERROR(INDEX('Cadastro de insumo'!A:K,MATCH('Ficha técnica - Prod processado'!C2141,'Cadastro de insumo'!E:E,0),2),""))</f>
        <v/>
      </c>
      <c r="E2141" s="122" t="str">
        <f>IFERROR(INDEX('Cadastro de insumo'!$A$203:$K$1048576,MATCH('Ficha técnica - Prod processado'!C2141,'Cadastro de insumo'!$E$203:$E$1048576,0),9),"")</f>
        <v/>
      </c>
      <c r="F2141" s="124" t="str">
        <f>IFERROR(VLOOKUP(C2141,'Cadastro de insumo'!E:K,7,0),"")</f>
        <v/>
      </c>
      <c r="G2141" s="113"/>
      <c r="H2141" s="113"/>
      <c r="I2141" s="122">
        <f t="shared" si="104"/>
        <v>0</v>
      </c>
      <c r="J2141" s="125">
        <f>IF(C2141="",0,IF(E2141="Pacote",VLOOKUP(C2141,'Cadastro de insumo'!E:K,7,0)*G2141,IF(OR(E2141="kg",E2141="L"),F2141/1000*G2141,F2141*G2141)))</f>
        <v>0</v>
      </c>
    </row>
    <row r="2142" spans="2:18" outlineLevel="1" x14ac:dyDescent="0.25">
      <c r="B2142" s="122" t="str">
        <f>IF(C2142="","",F2130)</f>
        <v/>
      </c>
      <c r="C2142" s="123"/>
      <c r="D2142" s="122" t="str">
        <f>IF(C2142="","",IFERROR(INDEX('Cadastro de insumo'!A:K,MATCH('Ficha técnica - Prod processado'!C2142,'Cadastro de insumo'!E:E,0),2),""))</f>
        <v/>
      </c>
      <c r="E2142" s="122" t="str">
        <f>IFERROR(INDEX('Cadastro de insumo'!$A$203:$K$1048576,MATCH('Ficha técnica - Prod processado'!C2142,'Cadastro de insumo'!$E$203:$E$1048576,0),9),"")</f>
        <v/>
      </c>
      <c r="F2142" s="124" t="str">
        <f>IFERROR(VLOOKUP(C2142,'Cadastro de insumo'!E:K,7,0),"")</f>
        <v/>
      </c>
      <c r="G2142" s="113"/>
      <c r="H2142" s="113"/>
      <c r="I2142" s="122">
        <f t="shared" si="104"/>
        <v>0</v>
      </c>
      <c r="J2142" s="125">
        <f>IF(C2142="",0,IF(E2142="Pacote",VLOOKUP(C2142,'Cadastro de insumo'!E:K,7,0)*G2142,IF(OR(E2142="kg",E2142="L"),F2142/1000*G2142,F2142*G2142)))</f>
        <v>0</v>
      </c>
    </row>
    <row r="2143" spans="2:18" outlineLevel="1" x14ac:dyDescent="0.25">
      <c r="B2143" s="122" t="str">
        <f>IF(C2143="","",F2130)</f>
        <v/>
      </c>
      <c r="C2143" s="123"/>
      <c r="D2143" s="122" t="str">
        <f>IF(C2143="","",IFERROR(INDEX('Cadastro de insumo'!A:K,MATCH('Ficha técnica - Prod processado'!C2143,'Cadastro de insumo'!E:E,0),2),""))</f>
        <v/>
      </c>
      <c r="E2143" s="122" t="str">
        <f>IFERROR(INDEX('Cadastro de insumo'!$A$203:$K$1048576,MATCH('Ficha técnica - Prod processado'!C2143,'Cadastro de insumo'!$E$203:$E$1048576,0),9),"")</f>
        <v/>
      </c>
      <c r="F2143" s="124" t="str">
        <f>IFERROR(VLOOKUP(C2143,'Cadastro de insumo'!E:K,7,0),"")</f>
        <v/>
      </c>
      <c r="G2143" s="113"/>
      <c r="H2143" s="113"/>
      <c r="I2143" s="122">
        <f t="shared" si="104"/>
        <v>0</v>
      </c>
      <c r="J2143" s="125">
        <f>IF(C2143="",0,IF(E2143="Pacote",VLOOKUP(C2143,'Cadastro de insumo'!E:K,7,0)*G2143,IF(OR(E2143="kg",E2143="L"),F2143/1000*G2143,F2143*G2143)))</f>
        <v>0</v>
      </c>
    </row>
    <row r="2144" spans="2:18" outlineLevel="1" x14ac:dyDescent="0.25">
      <c r="B2144" s="122" t="str">
        <f>IF(C2144="","",F2130)</f>
        <v/>
      </c>
      <c r="C2144" s="123"/>
      <c r="D2144" s="122" t="str">
        <f>IF(C2144="","",IFERROR(INDEX('Cadastro de insumo'!A:K,MATCH('Ficha técnica - Prod processado'!C2144,'Cadastro de insumo'!E:E,0),2),""))</f>
        <v/>
      </c>
      <c r="E2144" s="122" t="str">
        <f>IFERROR(INDEX('Cadastro de insumo'!$A$203:$K$1048576,MATCH('Ficha técnica - Prod processado'!C2144,'Cadastro de insumo'!$E$203:$E$1048576,0),9),"")</f>
        <v/>
      </c>
      <c r="F2144" s="124" t="str">
        <f>IFERROR(VLOOKUP(C2144,'Cadastro de insumo'!E:K,7,0),"")</f>
        <v/>
      </c>
      <c r="G2144" s="113"/>
      <c r="H2144" s="113"/>
      <c r="I2144" s="122">
        <f t="shared" si="104"/>
        <v>0</v>
      </c>
      <c r="J2144" s="125">
        <f>IF(C2144="",0,IF(E2144="Pacote",VLOOKUP(C2144,'Cadastro de insumo'!E:K,7,0)*G2144,IF(OR(E2144="kg",E2144="L"),F2144/1000*G2144,F2144*G2144)))</f>
        <v>0</v>
      </c>
    </row>
    <row r="2145" spans="1:18" outlineLevel="1" x14ac:dyDescent="0.25">
      <c r="B2145" s="122" t="str">
        <f>IF(C2145="","",F2130)</f>
        <v/>
      </c>
      <c r="C2145" s="123"/>
      <c r="D2145" s="122" t="str">
        <f>IF(C2145="","",IFERROR(INDEX('Cadastro de insumo'!A:K,MATCH('Ficha técnica - Prod processado'!C2145,'Cadastro de insumo'!E:E,0),2),""))</f>
        <v/>
      </c>
      <c r="E2145" s="122" t="str">
        <f>IFERROR(INDEX('Cadastro de insumo'!$A$203:$K$1048576,MATCH('Ficha técnica - Prod processado'!C2145,'Cadastro de insumo'!$E$203:$E$1048576,0),9),"")</f>
        <v/>
      </c>
      <c r="F2145" s="124" t="str">
        <f>IFERROR(VLOOKUP(C2145,'Cadastro de insumo'!E:K,7,0),"")</f>
        <v/>
      </c>
      <c r="G2145" s="113"/>
      <c r="H2145" s="113"/>
      <c r="I2145" s="122">
        <f t="shared" si="104"/>
        <v>0</v>
      </c>
      <c r="J2145" s="125">
        <f>IF(C2145="",0,IF(E2145="Pacote",VLOOKUP(C2145,'Cadastro de insumo'!E:K,7,0)*G2145,IF(OR(E2145="kg",E2145="L"),F2145/1000*G2145,F2145*G2145)))</f>
        <v>0</v>
      </c>
    </row>
    <row r="2146" spans="1:18" outlineLevel="1" x14ac:dyDescent="0.25">
      <c r="B2146" s="122" t="str">
        <f>IF(C2146="","",F2130)</f>
        <v/>
      </c>
      <c r="C2146" s="123"/>
      <c r="D2146" s="122" t="str">
        <f>IF(C2146="","",IFERROR(INDEX('Cadastro de insumo'!A:K,MATCH('Ficha técnica - Prod processado'!C2146,'Cadastro de insumo'!E:E,0),2),""))</f>
        <v/>
      </c>
      <c r="E2146" s="122" t="str">
        <f>IFERROR(INDEX('Cadastro de insumo'!$A$203:$K$1048576,MATCH('Ficha técnica - Prod processado'!C2146,'Cadastro de insumo'!$E$203:$E$1048576,0),9),"")</f>
        <v/>
      </c>
      <c r="F2146" s="124" t="str">
        <f>IFERROR(VLOOKUP(C2146,'Cadastro de insumo'!E:K,7,0),"")</f>
        <v/>
      </c>
      <c r="G2146" s="113"/>
      <c r="H2146" s="113"/>
      <c r="I2146" s="122">
        <f t="shared" si="104"/>
        <v>0</v>
      </c>
      <c r="J2146" s="125">
        <f>IF(C2146="",0,IF(E2146="Pacote",VLOOKUP(C2146,'Cadastro de insumo'!E:K,7,0)*G2146,IF(OR(E2146="kg",E2146="L"),F2146/1000*G2146,F2146*G2146)))</f>
        <v>0</v>
      </c>
    </row>
    <row r="2147" spans="1:18" outlineLevel="1" x14ac:dyDescent="0.25">
      <c r="B2147" s="122" t="str">
        <f>IF(C2147="","",F2130)</f>
        <v/>
      </c>
      <c r="C2147" s="123"/>
      <c r="D2147" s="122" t="str">
        <f>IF(C2147="","",IFERROR(INDEX('Cadastro de insumo'!A:K,MATCH('Ficha técnica - Prod processado'!C2147,'Cadastro de insumo'!E:E,0),2),""))</f>
        <v/>
      </c>
      <c r="E2147" s="122" t="str">
        <f>IFERROR(INDEX('Cadastro de insumo'!$A$203:$K$1048576,MATCH('Ficha técnica - Prod processado'!C2147,'Cadastro de insumo'!$E$203:$E$1048576,0),9),"")</f>
        <v/>
      </c>
      <c r="F2147" s="124" t="str">
        <f>IFERROR(VLOOKUP(C2147,'Cadastro de insumo'!E:K,7,0),"")</f>
        <v/>
      </c>
      <c r="G2147" s="113"/>
      <c r="H2147" s="113"/>
      <c r="I2147" s="122">
        <f>IF(OR(G2147="",H2147=""),0,G2147/H2147)</f>
        <v>0</v>
      </c>
      <c r="J2147" s="125">
        <f>IF(C2147="",0,IF(E2147="Pacote",VLOOKUP(C2147,'Cadastro de insumo'!E:K,7,0)*G2147,IF(OR(E2147="kg",E2147="L"),F2147/1000*G2147,F2147*G2147)))</f>
        <v>0</v>
      </c>
    </row>
    <row r="2148" spans="1:18" x14ac:dyDescent="0.25">
      <c r="A2148" s="33" t="str">
        <f>"Detalhes: "&amp;F2130</f>
        <v xml:space="preserve">Detalhes: </v>
      </c>
      <c r="C2148" s="126"/>
    </row>
    <row r="2150" spans="1:18" ht="31.5" x14ac:dyDescent="0.25">
      <c r="E2150" s="30" t="s">
        <v>21</v>
      </c>
      <c r="F2150" s="76" t="s">
        <v>0</v>
      </c>
      <c r="G2150" s="76" t="s">
        <v>19</v>
      </c>
      <c r="H2150" s="77" t="s">
        <v>20</v>
      </c>
      <c r="I2150" s="31" t="s">
        <v>22</v>
      </c>
      <c r="J2150" s="31" t="s">
        <v>61</v>
      </c>
      <c r="M2150" s="126"/>
    </row>
    <row r="2151" spans="1:18" x14ac:dyDescent="0.25">
      <c r="E2151" s="112">
        <f>E2130+1</f>
        <v>103</v>
      </c>
      <c r="F2151" s="113"/>
      <c r="G2151" s="113"/>
      <c r="H2151" s="114"/>
      <c r="I2151" s="115">
        <f>SUM(J2154:J2168)</f>
        <v>0</v>
      </c>
      <c r="J2151" s="116" t="str">
        <f>IF(H2151="","",I2151/H2151)</f>
        <v/>
      </c>
      <c r="M2151" s="126"/>
      <c r="R2151" s="141"/>
    </row>
    <row r="2152" spans="1:18" x14ac:dyDescent="0.25">
      <c r="B2152" s="117"/>
      <c r="C2152" s="118"/>
      <c r="D2152" s="110"/>
      <c r="F2152" s="118"/>
      <c r="G2152" s="118"/>
      <c r="H2152" s="119"/>
      <c r="I2152" s="120"/>
      <c r="J2152" s="121"/>
      <c r="M2152" s="126"/>
      <c r="R2152" s="141"/>
    </row>
    <row r="2153" spans="1:18" ht="47.25" outlineLevel="1" x14ac:dyDescent="0.25">
      <c r="B2153" s="31" t="s">
        <v>0</v>
      </c>
      <c r="C2153" s="76" t="s">
        <v>13</v>
      </c>
      <c r="D2153" s="31" t="s">
        <v>60</v>
      </c>
      <c r="E2153" s="31" t="s">
        <v>14</v>
      </c>
      <c r="F2153" s="77" t="s">
        <v>17</v>
      </c>
      <c r="G2153" s="77" t="s">
        <v>56</v>
      </c>
      <c r="H2153" s="77" t="s">
        <v>38</v>
      </c>
      <c r="I2153" s="31" t="s">
        <v>16</v>
      </c>
      <c r="J2153" s="30" t="s">
        <v>15</v>
      </c>
      <c r="M2153" s="142"/>
    </row>
    <row r="2154" spans="1:18" outlineLevel="1" x14ac:dyDescent="0.25">
      <c r="B2154" s="122" t="str">
        <f>IF(C2154="","",F2151)</f>
        <v/>
      </c>
      <c r="C2154" s="123"/>
      <c r="D2154" s="122" t="str">
        <f>IF(C2154="","",IFERROR(INDEX('Cadastro de insumo'!A:K,MATCH('Ficha técnica - Prod processado'!C2154,'Cadastro de insumo'!E:E,0),2),""))</f>
        <v/>
      </c>
      <c r="E2154" s="122" t="str">
        <f>IFERROR(INDEX('Cadastro de insumo'!$A$203:$K$1048576,MATCH('Ficha técnica - Prod processado'!C2154,'Cadastro de insumo'!$E$203:$E$1048576,0),9),"")</f>
        <v/>
      </c>
      <c r="F2154" s="124" t="str">
        <f>IFERROR(VLOOKUP(C2154,'Cadastro de insumo'!E:K,7,0),"")</f>
        <v/>
      </c>
      <c r="G2154" s="113"/>
      <c r="H2154" s="113"/>
      <c r="I2154" s="122">
        <f t="shared" ref="I2154:I2167" si="105">IF(OR(G2154="",H2154=""),0,G2154/H2154)</f>
        <v>0</v>
      </c>
      <c r="J2154" s="125">
        <f>IF(C2154="",0,IF(E2154="Pacote",VLOOKUP(C2154,'Cadastro de insumo'!E:K,7,0)*G2154,IF(OR(E2154="kg",E2154="L"),F2154/1000*G2154,F2154*G2154)))</f>
        <v>0</v>
      </c>
    </row>
    <row r="2155" spans="1:18" outlineLevel="1" x14ac:dyDescent="0.25">
      <c r="B2155" s="122" t="str">
        <f>IF(C2155="","",F2151)</f>
        <v/>
      </c>
      <c r="C2155" s="123"/>
      <c r="D2155" s="122" t="str">
        <f>IF(C2155="","",IFERROR(INDEX('Cadastro de insumo'!A:K,MATCH('Ficha técnica - Prod processado'!C2155,'Cadastro de insumo'!E:E,0),2),""))</f>
        <v/>
      </c>
      <c r="E2155" s="122" t="str">
        <f>IFERROR(INDEX('Cadastro de insumo'!$A$203:$K$1048576,MATCH('Ficha técnica - Prod processado'!C2155,'Cadastro de insumo'!$E$203:$E$1048576,0),9),"")</f>
        <v/>
      </c>
      <c r="F2155" s="124" t="str">
        <f>IFERROR(VLOOKUP(C2155,'Cadastro de insumo'!E:K,7,0),"")</f>
        <v/>
      </c>
      <c r="G2155" s="113"/>
      <c r="H2155" s="113"/>
      <c r="I2155" s="122">
        <f t="shared" si="105"/>
        <v>0</v>
      </c>
      <c r="J2155" s="125">
        <f>IF(C2155="",0,IF(E2155="Pacote",VLOOKUP(C2155,'Cadastro de insumo'!E:K,7,0)*G2155,IF(OR(E2155="kg",E2155="L"),F2155/1000*G2155,F2155*G2155)))</f>
        <v>0</v>
      </c>
    </row>
    <row r="2156" spans="1:18" outlineLevel="1" x14ac:dyDescent="0.25">
      <c r="B2156" s="122" t="str">
        <f>IF(C2156="","",F2151)</f>
        <v/>
      </c>
      <c r="C2156" s="123"/>
      <c r="D2156" s="122" t="str">
        <f>IF(C2156="","",IFERROR(INDEX('Cadastro de insumo'!A:K,MATCH('Ficha técnica - Prod processado'!C2156,'Cadastro de insumo'!E:E,0),2),""))</f>
        <v/>
      </c>
      <c r="E2156" s="122" t="str">
        <f>IFERROR(INDEX('Cadastro de insumo'!$A$203:$K$1048576,MATCH('Ficha técnica - Prod processado'!C2156,'Cadastro de insumo'!$E$203:$E$1048576,0),9),"")</f>
        <v/>
      </c>
      <c r="F2156" s="124" t="str">
        <f>IFERROR(VLOOKUP(C2156,'Cadastro de insumo'!E:K,7,0),"")</f>
        <v/>
      </c>
      <c r="G2156" s="113"/>
      <c r="H2156" s="113"/>
      <c r="I2156" s="122">
        <f t="shared" si="105"/>
        <v>0</v>
      </c>
      <c r="J2156" s="125">
        <f>IF(C2156="",0,IF(E2156="Pacote",VLOOKUP(C2156,'Cadastro de insumo'!E:K,7,0)*G2156,IF(OR(E2156="kg",E2156="L"),F2156/1000*G2156,F2156*G2156)))</f>
        <v>0</v>
      </c>
    </row>
    <row r="2157" spans="1:18" outlineLevel="1" x14ac:dyDescent="0.25">
      <c r="B2157" s="122" t="str">
        <f>IF(C2157="","",F2151)</f>
        <v/>
      </c>
      <c r="C2157" s="123"/>
      <c r="D2157" s="122" t="str">
        <f>IF(C2157="","",IFERROR(INDEX('Cadastro de insumo'!A:K,MATCH('Ficha técnica - Prod processado'!C2157,'Cadastro de insumo'!E:E,0),2),""))</f>
        <v/>
      </c>
      <c r="E2157" s="122" t="str">
        <f>IFERROR(INDEX('Cadastro de insumo'!$A$203:$K$1048576,MATCH('Ficha técnica - Prod processado'!C2157,'Cadastro de insumo'!$E$203:$E$1048576,0),9),"")</f>
        <v/>
      </c>
      <c r="F2157" s="124" t="str">
        <f>IFERROR(VLOOKUP(C2157,'Cadastro de insumo'!E:K,7,0),"")</f>
        <v/>
      </c>
      <c r="G2157" s="113"/>
      <c r="H2157" s="113"/>
      <c r="I2157" s="122">
        <f t="shared" si="105"/>
        <v>0</v>
      </c>
      <c r="J2157" s="125">
        <f>IF(C2157="",0,IF(E2157="Pacote",VLOOKUP(C2157,'Cadastro de insumo'!E:K,7,0)*G2157,IF(OR(E2157="kg",E2157="L"),F2157/1000*G2157,F2157*G2157)))</f>
        <v>0</v>
      </c>
    </row>
    <row r="2158" spans="1:18" outlineLevel="1" x14ac:dyDescent="0.25">
      <c r="B2158" s="122" t="str">
        <f>IF(C2158="","",F2151)</f>
        <v/>
      </c>
      <c r="C2158" s="123"/>
      <c r="D2158" s="122" t="str">
        <f>IF(C2158="","",IFERROR(INDEX('Cadastro de insumo'!A:K,MATCH('Ficha técnica - Prod processado'!C2158,'Cadastro de insumo'!E:E,0),2),""))</f>
        <v/>
      </c>
      <c r="E2158" s="122" t="str">
        <f>IFERROR(INDEX('Cadastro de insumo'!$A$203:$K$1048576,MATCH('Ficha técnica - Prod processado'!C2158,'Cadastro de insumo'!$E$203:$E$1048576,0),9),"")</f>
        <v/>
      </c>
      <c r="F2158" s="124" t="str">
        <f>IFERROR(VLOOKUP(C2158,'Cadastro de insumo'!E:K,7,0),"")</f>
        <v/>
      </c>
      <c r="G2158" s="113"/>
      <c r="H2158" s="113"/>
      <c r="I2158" s="122">
        <f t="shared" si="105"/>
        <v>0</v>
      </c>
      <c r="J2158" s="125">
        <f>IF(C2158="",0,IF(E2158="Pacote",VLOOKUP(C2158,'Cadastro de insumo'!E:K,7,0)*G2158,IF(OR(E2158="kg",E2158="L"),F2158/1000*G2158,F2158*G2158)))</f>
        <v>0</v>
      </c>
    </row>
    <row r="2159" spans="1:18" outlineLevel="1" x14ac:dyDescent="0.25">
      <c r="B2159" s="122" t="str">
        <f>IF(C2159="","",F2151)</f>
        <v/>
      </c>
      <c r="C2159" s="123"/>
      <c r="D2159" s="122" t="str">
        <f>IF(C2159="","",IFERROR(INDEX('Cadastro de insumo'!A:K,MATCH('Ficha técnica - Prod processado'!C2159,'Cadastro de insumo'!E:E,0),2),""))</f>
        <v/>
      </c>
      <c r="E2159" s="122" t="str">
        <f>IFERROR(INDEX('Cadastro de insumo'!$A$203:$K$1048576,MATCH('Ficha técnica - Prod processado'!C2159,'Cadastro de insumo'!$E$203:$E$1048576,0),9),"")</f>
        <v/>
      </c>
      <c r="F2159" s="124" t="str">
        <f>IFERROR(VLOOKUP(C2159,'Cadastro de insumo'!E:K,7,0),"")</f>
        <v/>
      </c>
      <c r="G2159" s="113"/>
      <c r="H2159" s="113"/>
      <c r="I2159" s="122">
        <f t="shared" si="105"/>
        <v>0</v>
      </c>
      <c r="J2159" s="125">
        <f>IF(C2159="",0,IF(E2159="Pacote",VLOOKUP(C2159,'Cadastro de insumo'!E:K,7,0)*G2159,IF(OR(E2159="kg",E2159="L"),F2159/1000*G2159,F2159*G2159)))</f>
        <v>0</v>
      </c>
    </row>
    <row r="2160" spans="1:18" outlineLevel="1" x14ac:dyDescent="0.25">
      <c r="B2160" s="122" t="str">
        <f>IF(C2160="","",F2151)</f>
        <v/>
      </c>
      <c r="C2160" s="123"/>
      <c r="D2160" s="122" t="str">
        <f>IF(C2160="","",IFERROR(INDEX('Cadastro de insumo'!A:K,MATCH('Ficha técnica - Prod processado'!C2160,'Cadastro de insumo'!E:E,0),2),""))</f>
        <v/>
      </c>
      <c r="E2160" s="122" t="str">
        <f>IFERROR(INDEX('Cadastro de insumo'!$A$203:$K$1048576,MATCH('Ficha técnica - Prod processado'!C2160,'Cadastro de insumo'!$E$203:$E$1048576,0),9),"")</f>
        <v/>
      </c>
      <c r="F2160" s="124" t="str">
        <f>IFERROR(VLOOKUP(C2160,'Cadastro de insumo'!E:K,7,0),"")</f>
        <v/>
      </c>
      <c r="G2160" s="113"/>
      <c r="H2160" s="113"/>
      <c r="I2160" s="122">
        <f t="shared" si="105"/>
        <v>0</v>
      </c>
      <c r="J2160" s="125">
        <f>IF(C2160="",0,IF(E2160="Pacote",VLOOKUP(C2160,'Cadastro de insumo'!E:K,7,0)*G2160,IF(OR(E2160="kg",E2160="L"),F2160/1000*G2160,F2160*G2160)))</f>
        <v>0</v>
      </c>
    </row>
    <row r="2161" spans="1:18" outlineLevel="1" x14ac:dyDescent="0.25">
      <c r="B2161" s="122" t="str">
        <f>IF(C2161="","",F2151)</f>
        <v/>
      </c>
      <c r="C2161" s="123"/>
      <c r="D2161" s="122" t="str">
        <f>IF(C2161="","",IFERROR(INDEX('Cadastro de insumo'!A:K,MATCH('Ficha técnica - Prod processado'!C2161,'Cadastro de insumo'!E:E,0),2),""))</f>
        <v/>
      </c>
      <c r="E2161" s="122" t="str">
        <f>IFERROR(INDEX('Cadastro de insumo'!$A$203:$K$1048576,MATCH('Ficha técnica - Prod processado'!C2161,'Cadastro de insumo'!$E$203:$E$1048576,0),9),"")</f>
        <v/>
      </c>
      <c r="F2161" s="124" t="str">
        <f>IFERROR(VLOOKUP(C2161,'Cadastro de insumo'!E:K,7,0),"")</f>
        <v/>
      </c>
      <c r="G2161" s="113"/>
      <c r="H2161" s="113"/>
      <c r="I2161" s="122">
        <f t="shared" si="105"/>
        <v>0</v>
      </c>
      <c r="J2161" s="125">
        <f>IF(C2161="",0,IF(E2161="Pacote",VLOOKUP(C2161,'Cadastro de insumo'!E:K,7,0)*G2161,IF(OR(E2161="kg",E2161="L"),F2161/1000*G2161,F2161*G2161)))</f>
        <v>0</v>
      </c>
    </row>
    <row r="2162" spans="1:18" outlineLevel="1" x14ac:dyDescent="0.25">
      <c r="B2162" s="122" t="str">
        <f>IF(C2162="","",F2151)</f>
        <v/>
      </c>
      <c r="C2162" s="123"/>
      <c r="D2162" s="122" t="str">
        <f>IF(C2162="","",IFERROR(INDEX('Cadastro de insumo'!A:K,MATCH('Ficha técnica - Prod processado'!C2162,'Cadastro de insumo'!E:E,0),2),""))</f>
        <v/>
      </c>
      <c r="E2162" s="122" t="str">
        <f>IFERROR(INDEX('Cadastro de insumo'!$A$203:$K$1048576,MATCH('Ficha técnica - Prod processado'!C2162,'Cadastro de insumo'!$E$203:$E$1048576,0),9),"")</f>
        <v/>
      </c>
      <c r="F2162" s="124" t="str">
        <f>IFERROR(VLOOKUP(C2162,'Cadastro de insumo'!E:K,7,0),"")</f>
        <v/>
      </c>
      <c r="G2162" s="113"/>
      <c r="H2162" s="113"/>
      <c r="I2162" s="122">
        <f t="shared" si="105"/>
        <v>0</v>
      </c>
      <c r="J2162" s="125">
        <f>IF(C2162="",0,IF(E2162="Pacote",VLOOKUP(C2162,'Cadastro de insumo'!E:K,7,0)*G2162,IF(OR(E2162="kg",E2162="L"),F2162/1000*G2162,F2162*G2162)))</f>
        <v>0</v>
      </c>
    </row>
    <row r="2163" spans="1:18" outlineLevel="1" x14ac:dyDescent="0.25">
      <c r="B2163" s="122" t="str">
        <f>IF(C2163="","",F2151)</f>
        <v/>
      </c>
      <c r="C2163" s="123"/>
      <c r="D2163" s="122" t="str">
        <f>IF(C2163="","",IFERROR(INDEX('Cadastro de insumo'!A:K,MATCH('Ficha técnica - Prod processado'!C2163,'Cadastro de insumo'!E:E,0),2),""))</f>
        <v/>
      </c>
      <c r="E2163" s="122" t="str">
        <f>IFERROR(INDEX('Cadastro de insumo'!$A$203:$K$1048576,MATCH('Ficha técnica - Prod processado'!C2163,'Cadastro de insumo'!$E$203:$E$1048576,0),9),"")</f>
        <v/>
      </c>
      <c r="F2163" s="124" t="str">
        <f>IFERROR(VLOOKUP(C2163,'Cadastro de insumo'!E:K,7,0),"")</f>
        <v/>
      </c>
      <c r="G2163" s="113"/>
      <c r="H2163" s="113"/>
      <c r="I2163" s="122">
        <f t="shared" si="105"/>
        <v>0</v>
      </c>
      <c r="J2163" s="125">
        <f>IF(C2163="",0,IF(E2163="Pacote",VLOOKUP(C2163,'Cadastro de insumo'!E:K,7,0)*G2163,IF(OR(E2163="kg",E2163="L"),F2163/1000*G2163,F2163*G2163)))</f>
        <v>0</v>
      </c>
    </row>
    <row r="2164" spans="1:18" outlineLevel="1" x14ac:dyDescent="0.25">
      <c r="B2164" s="122" t="str">
        <f>IF(C2164="","",F2151)</f>
        <v/>
      </c>
      <c r="C2164" s="123"/>
      <c r="D2164" s="122" t="str">
        <f>IF(C2164="","",IFERROR(INDEX('Cadastro de insumo'!A:K,MATCH('Ficha técnica - Prod processado'!C2164,'Cadastro de insumo'!E:E,0),2),""))</f>
        <v/>
      </c>
      <c r="E2164" s="122" t="str">
        <f>IFERROR(INDEX('Cadastro de insumo'!$A$203:$K$1048576,MATCH('Ficha técnica - Prod processado'!C2164,'Cadastro de insumo'!$E$203:$E$1048576,0),9),"")</f>
        <v/>
      </c>
      <c r="F2164" s="124" t="str">
        <f>IFERROR(VLOOKUP(C2164,'Cadastro de insumo'!E:K,7,0),"")</f>
        <v/>
      </c>
      <c r="G2164" s="113"/>
      <c r="H2164" s="113"/>
      <c r="I2164" s="122">
        <f t="shared" si="105"/>
        <v>0</v>
      </c>
      <c r="J2164" s="125">
        <f>IF(C2164="",0,IF(E2164="Pacote",VLOOKUP(C2164,'Cadastro de insumo'!E:K,7,0)*G2164,IF(OR(E2164="kg",E2164="L"),F2164/1000*G2164,F2164*G2164)))</f>
        <v>0</v>
      </c>
    </row>
    <row r="2165" spans="1:18" outlineLevel="1" x14ac:dyDescent="0.25">
      <c r="B2165" s="122" t="str">
        <f>IF(C2165="","",F2151)</f>
        <v/>
      </c>
      <c r="C2165" s="123"/>
      <c r="D2165" s="122" t="str">
        <f>IF(C2165="","",IFERROR(INDEX('Cadastro de insumo'!A:K,MATCH('Ficha técnica - Prod processado'!C2165,'Cadastro de insumo'!E:E,0),2),""))</f>
        <v/>
      </c>
      <c r="E2165" s="122" t="str">
        <f>IFERROR(INDEX('Cadastro de insumo'!$A$203:$K$1048576,MATCH('Ficha técnica - Prod processado'!C2165,'Cadastro de insumo'!$E$203:$E$1048576,0),9),"")</f>
        <v/>
      </c>
      <c r="F2165" s="124" t="str">
        <f>IFERROR(VLOOKUP(C2165,'Cadastro de insumo'!E:K,7,0),"")</f>
        <v/>
      </c>
      <c r="G2165" s="113"/>
      <c r="H2165" s="113"/>
      <c r="I2165" s="122">
        <f t="shared" si="105"/>
        <v>0</v>
      </c>
      <c r="J2165" s="125">
        <f>IF(C2165="",0,IF(E2165="Pacote",VLOOKUP(C2165,'Cadastro de insumo'!E:K,7,0)*G2165,IF(OR(E2165="kg",E2165="L"),F2165/1000*G2165,F2165*G2165)))</f>
        <v>0</v>
      </c>
    </row>
    <row r="2166" spans="1:18" outlineLevel="1" x14ac:dyDescent="0.25">
      <c r="B2166" s="122" t="str">
        <f>IF(C2166="","",F2151)</f>
        <v/>
      </c>
      <c r="C2166" s="123"/>
      <c r="D2166" s="122" t="str">
        <f>IF(C2166="","",IFERROR(INDEX('Cadastro de insumo'!A:K,MATCH('Ficha técnica - Prod processado'!C2166,'Cadastro de insumo'!E:E,0),2),""))</f>
        <v/>
      </c>
      <c r="E2166" s="122" t="str">
        <f>IFERROR(INDEX('Cadastro de insumo'!$A$203:$K$1048576,MATCH('Ficha técnica - Prod processado'!C2166,'Cadastro de insumo'!$E$203:$E$1048576,0),9),"")</f>
        <v/>
      </c>
      <c r="F2166" s="124" t="str">
        <f>IFERROR(VLOOKUP(C2166,'Cadastro de insumo'!E:K,7,0),"")</f>
        <v/>
      </c>
      <c r="G2166" s="113"/>
      <c r="H2166" s="113"/>
      <c r="I2166" s="122">
        <f t="shared" si="105"/>
        <v>0</v>
      </c>
      <c r="J2166" s="125">
        <f>IF(C2166="",0,IF(E2166="Pacote",VLOOKUP(C2166,'Cadastro de insumo'!E:K,7,0)*G2166,IF(OR(E2166="kg",E2166="L"),F2166/1000*G2166,F2166*G2166)))</f>
        <v>0</v>
      </c>
    </row>
    <row r="2167" spans="1:18" outlineLevel="1" x14ac:dyDescent="0.25">
      <c r="B2167" s="122" t="str">
        <f>IF(C2167="","",F2151)</f>
        <v/>
      </c>
      <c r="C2167" s="123"/>
      <c r="D2167" s="122" t="str">
        <f>IF(C2167="","",IFERROR(INDEX('Cadastro de insumo'!A:K,MATCH('Ficha técnica - Prod processado'!C2167,'Cadastro de insumo'!E:E,0),2),""))</f>
        <v/>
      </c>
      <c r="E2167" s="122" t="str">
        <f>IFERROR(INDEX('Cadastro de insumo'!$A$203:$K$1048576,MATCH('Ficha técnica - Prod processado'!C2167,'Cadastro de insumo'!$E$203:$E$1048576,0),9),"")</f>
        <v/>
      </c>
      <c r="F2167" s="124" t="str">
        <f>IFERROR(VLOOKUP(C2167,'Cadastro de insumo'!E:K,7,0),"")</f>
        <v/>
      </c>
      <c r="G2167" s="113"/>
      <c r="H2167" s="113"/>
      <c r="I2167" s="122">
        <f t="shared" si="105"/>
        <v>0</v>
      </c>
      <c r="J2167" s="125">
        <f>IF(C2167="",0,IF(E2167="Pacote",VLOOKUP(C2167,'Cadastro de insumo'!E:K,7,0)*G2167,IF(OR(E2167="kg",E2167="L"),F2167/1000*G2167,F2167*G2167)))</f>
        <v>0</v>
      </c>
    </row>
    <row r="2168" spans="1:18" outlineLevel="1" x14ac:dyDescent="0.25">
      <c r="B2168" s="122" t="str">
        <f>IF(C2168="","",F2151)</f>
        <v/>
      </c>
      <c r="C2168" s="123"/>
      <c r="D2168" s="122" t="str">
        <f>IF(C2168="","",IFERROR(INDEX('Cadastro de insumo'!A:K,MATCH('Ficha técnica - Prod processado'!C2168,'Cadastro de insumo'!E:E,0),2),""))</f>
        <v/>
      </c>
      <c r="E2168" s="122" t="str">
        <f>IFERROR(INDEX('Cadastro de insumo'!$A$203:$K$1048576,MATCH('Ficha técnica - Prod processado'!C2168,'Cadastro de insumo'!$E$203:$E$1048576,0),9),"")</f>
        <v/>
      </c>
      <c r="F2168" s="124" t="str">
        <f>IFERROR(VLOOKUP(C2168,'Cadastro de insumo'!E:K,7,0),"")</f>
        <v/>
      </c>
      <c r="G2168" s="113"/>
      <c r="H2168" s="113"/>
      <c r="I2168" s="122">
        <f>IF(OR(G2168="",H2168=""),0,G2168/H2168)</f>
        <v>0</v>
      </c>
      <c r="J2168" s="125">
        <f>IF(C2168="",0,IF(E2168="Pacote",VLOOKUP(C2168,'Cadastro de insumo'!E:K,7,0)*G2168,IF(OR(E2168="kg",E2168="L"),F2168/1000*G2168,F2168*G2168)))</f>
        <v>0</v>
      </c>
    </row>
    <row r="2169" spans="1:18" x14ac:dyDescent="0.25">
      <c r="A2169" s="33" t="str">
        <f>"Detalhes: "&amp;F2151</f>
        <v xml:space="preserve">Detalhes: </v>
      </c>
      <c r="C2169" s="126"/>
    </row>
    <row r="2171" spans="1:18" ht="31.5" x14ac:dyDescent="0.25">
      <c r="E2171" s="30" t="s">
        <v>21</v>
      </c>
      <c r="F2171" s="76" t="s">
        <v>0</v>
      </c>
      <c r="G2171" s="76" t="s">
        <v>19</v>
      </c>
      <c r="H2171" s="77" t="s">
        <v>20</v>
      </c>
      <c r="I2171" s="31" t="s">
        <v>22</v>
      </c>
      <c r="J2171" s="31" t="s">
        <v>61</v>
      </c>
      <c r="M2171" s="126"/>
    </row>
    <row r="2172" spans="1:18" x14ac:dyDescent="0.25">
      <c r="E2172" s="112">
        <f>E2151+1</f>
        <v>104</v>
      </c>
      <c r="F2172" s="113"/>
      <c r="G2172" s="113"/>
      <c r="H2172" s="114"/>
      <c r="I2172" s="115">
        <f>SUM(J2175:J2189)</f>
        <v>0</v>
      </c>
      <c r="J2172" s="116" t="str">
        <f>IF(H2172="","",I2172/H2172)</f>
        <v/>
      </c>
      <c r="M2172" s="126"/>
      <c r="R2172" s="141"/>
    </row>
    <row r="2173" spans="1:18" x14ac:dyDescent="0.25">
      <c r="B2173" s="117"/>
      <c r="C2173" s="118"/>
      <c r="D2173" s="110"/>
      <c r="F2173" s="118"/>
      <c r="G2173" s="118"/>
      <c r="H2173" s="119"/>
      <c r="I2173" s="120"/>
      <c r="J2173" s="121"/>
      <c r="M2173" s="126"/>
      <c r="R2173" s="141"/>
    </row>
    <row r="2174" spans="1:18" ht="47.25" outlineLevel="1" x14ac:dyDescent="0.25">
      <c r="B2174" s="31" t="s">
        <v>0</v>
      </c>
      <c r="C2174" s="76" t="s">
        <v>13</v>
      </c>
      <c r="D2174" s="31" t="s">
        <v>60</v>
      </c>
      <c r="E2174" s="31" t="s">
        <v>14</v>
      </c>
      <c r="F2174" s="77" t="s">
        <v>17</v>
      </c>
      <c r="G2174" s="77" t="s">
        <v>56</v>
      </c>
      <c r="H2174" s="77" t="s">
        <v>38</v>
      </c>
      <c r="I2174" s="31" t="s">
        <v>16</v>
      </c>
      <c r="J2174" s="30" t="s">
        <v>15</v>
      </c>
      <c r="M2174" s="142"/>
    </row>
    <row r="2175" spans="1:18" outlineLevel="1" x14ac:dyDescent="0.25">
      <c r="B2175" s="122" t="str">
        <f>IF(C2175="","",F2172)</f>
        <v/>
      </c>
      <c r="C2175" s="123"/>
      <c r="D2175" s="122" t="str">
        <f>IF(C2175="","",IFERROR(INDEX('Cadastro de insumo'!A:K,MATCH('Ficha técnica - Prod processado'!C2175,'Cadastro de insumo'!E:E,0),2),""))</f>
        <v/>
      </c>
      <c r="E2175" s="122" t="str">
        <f>IFERROR(INDEX('Cadastro de insumo'!$A$203:$K$1048576,MATCH('Ficha técnica - Prod processado'!C2175,'Cadastro de insumo'!$E$203:$E$1048576,0),9),"")</f>
        <v/>
      </c>
      <c r="F2175" s="124" t="str">
        <f>IFERROR(VLOOKUP(C2175,'Cadastro de insumo'!E:K,7,0),"")</f>
        <v/>
      </c>
      <c r="G2175" s="113"/>
      <c r="H2175" s="113"/>
      <c r="I2175" s="122">
        <f t="shared" ref="I2175:I2188" si="106">IF(OR(G2175="",H2175=""),0,G2175/H2175)</f>
        <v>0</v>
      </c>
      <c r="J2175" s="125">
        <f>IF(C2175="",0,IF(E2175="Pacote",VLOOKUP(C2175,'Cadastro de insumo'!E:K,7,0)*G2175,IF(OR(E2175="kg",E2175="L"),F2175/1000*G2175,F2175*G2175)))</f>
        <v>0</v>
      </c>
    </row>
    <row r="2176" spans="1:18" outlineLevel="1" x14ac:dyDescent="0.25">
      <c r="B2176" s="122" t="str">
        <f>IF(C2176="","",F2172)</f>
        <v/>
      </c>
      <c r="C2176" s="123"/>
      <c r="D2176" s="122" t="str">
        <f>IF(C2176="","",IFERROR(INDEX('Cadastro de insumo'!A:K,MATCH('Ficha técnica - Prod processado'!C2176,'Cadastro de insumo'!E:E,0),2),""))</f>
        <v/>
      </c>
      <c r="E2176" s="122" t="str">
        <f>IFERROR(INDEX('Cadastro de insumo'!$A$203:$K$1048576,MATCH('Ficha técnica - Prod processado'!C2176,'Cadastro de insumo'!$E$203:$E$1048576,0),9),"")</f>
        <v/>
      </c>
      <c r="F2176" s="124" t="str">
        <f>IFERROR(VLOOKUP(C2176,'Cadastro de insumo'!E:K,7,0),"")</f>
        <v/>
      </c>
      <c r="G2176" s="113"/>
      <c r="H2176" s="113"/>
      <c r="I2176" s="122">
        <f t="shared" si="106"/>
        <v>0</v>
      </c>
      <c r="J2176" s="125">
        <f>IF(C2176="",0,IF(E2176="Pacote",VLOOKUP(C2176,'Cadastro de insumo'!E:K,7,0)*G2176,IF(OR(E2176="kg",E2176="L"),F2176/1000*G2176,F2176*G2176)))</f>
        <v>0</v>
      </c>
    </row>
    <row r="2177" spans="1:13" outlineLevel="1" x14ac:dyDescent="0.25">
      <c r="B2177" s="122" t="str">
        <f>IF(C2177="","",F2172)</f>
        <v/>
      </c>
      <c r="C2177" s="123"/>
      <c r="D2177" s="122" t="str">
        <f>IF(C2177="","",IFERROR(INDEX('Cadastro de insumo'!A:K,MATCH('Ficha técnica - Prod processado'!C2177,'Cadastro de insumo'!E:E,0),2),""))</f>
        <v/>
      </c>
      <c r="E2177" s="122" t="str">
        <f>IFERROR(INDEX('Cadastro de insumo'!$A$203:$K$1048576,MATCH('Ficha técnica - Prod processado'!C2177,'Cadastro de insumo'!$E$203:$E$1048576,0),9),"")</f>
        <v/>
      </c>
      <c r="F2177" s="124" t="str">
        <f>IFERROR(VLOOKUP(C2177,'Cadastro de insumo'!E:K,7,0),"")</f>
        <v/>
      </c>
      <c r="G2177" s="113"/>
      <c r="H2177" s="113"/>
      <c r="I2177" s="122">
        <f t="shared" si="106"/>
        <v>0</v>
      </c>
      <c r="J2177" s="125">
        <f>IF(C2177="",0,IF(E2177="Pacote",VLOOKUP(C2177,'Cadastro de insumo'!E:K,7,0)*G2177,IF(OR(E2177="kg",E2177="L"),F2177/1000*G2177,F2177*G2177)))</f>
        <v>0</v>
      </c>
    </row>
    <row r="2178" spans="1:13" outlineLevel="1" x14ac:dyDescent="0.25">
      <c r="B2178" s="122" t="str">
        <f>IF(C2178="","",F2172)</f>
        <v/>
      </c>
      <c r="C2178" s="123"/>
      <c r="D2178" s="122" t="str">
        <f>IF(C2178="","",IFERROR(INDEX('Cadastro de insumo'!A:K,MATCH('Ficha técnica - Prod processado'!C2178,'Cadastro de insumo'!E:E,0),2),""))</f>
        <v/>
      </c>
      <c r="E2178" s="122" t="str">
        <f>IFERROR(INDEX('Cadastro de insumo'!$A$203:$K$1048576,MATCH('Ficha técnica - Prod processado'!C2178,'Cadastro de insumo'!$E$203:$E$1048576,0),9),"")</f>
        <v/>
      </c>
      <c r="F2178" s="124" t="str">
        <f>IFERROR(VLOOKUP(C2178,'Cadastro de insumo'!E:K,7,0),"")</f>
        <v/>
      </c>
      <c r="G2178" s="113"/>
      <c r="H2178" s="113"/>
      <c r="I2178" s="122">
        <f t="shared" si="106"/>
        <v>0</v>
      </c>
      <c r="J2178" s="125">
        <f>IF(C2178="",0,IF(E2178="Pacote",VLOOKUP(C2178,'Cadastro de insumo'!E:K,7,0)*G2178,IF(OR(E2178="kg",E2178="L"),F2178/1000*G2178,F2178*G2178)))</f>
        <v>0</v>
      </c>
    </row>
    <row r="2179" spans="1:13" outlineLevel="1" x14ac:dyDescent="0.25">
      <c r="B2179" s="122" t="str">
        <f>IF(C2179="","",F2172)</f>
        <v/>
      </c>
      <c r="C2179" s="123"/>
      <c r="D2179" s="122" t="str">
        <f>IF(C2179="","",IFERROR(INDEX('Cadastro de insumo'!A:K,MATCH('Ficha técnica - Prod processado'!C2179,'Cadastro de insumo'!E:E,0),2),""))</f>
        <v/>
      </c>
      <c r="E2179" s="122" t="str">
        <f>IFERROR(INDEX('Cadastro de insumo'!$A$203:$K$1048576,MATCH('Ficha técnica - Prod processado'!C2179,'Cadastro de insumo'!$E$203:$E$1048576,0),9),"")</f>
        <v/>
      </c>
      <c r="F2179" s="124" t="str">
        <f>IFERROR(VLOOKUP(C2179,'Cadastro de insumo'!E:K,7,0),"")</f>
        <v/>
      </c>
      <c r="G2179" s="113"/>
      <c r="H2179" s="113"/>
      <c r="I2179" s="122">
        <f t="shared" si="106"/>
        <v>0</v>
      </c>
      <c r="J2179" s="125">
        <f>IF(C2179="",0,IF(E2179="Pacote",VLOOKUP(C2179,'Cadastro de insumo'!E:K,7,0)*G2179,IF(OR(E2179="kg",E2179="L"),F2179/1000*G2179,F2179*G2179)))</f>
        <v>0</v>
      </c>
    </row>
    <row r="2180" spans="1:13" outlineLevel="1" x14ac:dyDescent="0.25">
      <c r="B2180" s="122" t="str">
        <f>IF(C2180="","",F2172)</f>
        <v/>
      </c>
      <c r="C2180" s="123"/>
      <c r="D2180" s="122" t="str">
        <f>IF(C2180="","",IFERROR(INDEX('Cadastro de insumo'!A:K,MATCH('Ficha técnica - Prod processado'!C2180,'Cadastro de insumo'!E:E,0),2),""))</f>
        <v/>
      </c>
      <c r="E2180" s="122" t="str">
        <f>IFERROR(INDEX('Cadastro de insumo'!$A$203:$K$1048576,MATCH('Ficha técnica - Prod processado'!C2180,'Cadastro de insumo'!$E$203:$E$1048576,0),9),"")</f>
        <v/>
      </c>
      <c r="F2180" s="124" t="str">
        <f>IFERROR(VLOOKUP(C2180,'Cadastro de insumo'!E:K,7,0),"")</f>
        <v/>
      </c>
      <c r="G2180" s="113"/>
      <c r="H2180" s="113"/>
      <c r="I2180" s="122">
        <f t="shared" si="106"/>
        <v>0</v>
      </c>
      <c r="J2180" s="125">
        <f>IF(C2180="",0,IF(E2180="Pacote",VLOOKUP(C2180,'Cadastro de insumo'!E:K,7,0)*G2180,IF(OR(E2180="kg",E2180="L"),F2180/1000*G2180,F2180*G2180)))</f>
        <v>0</v>
      </c>
    </row>
    <row r="2181" spans="1:13" outlineLevel="1" x14ac:dyDescent="0.25">
      <c r="B2181" s="122" t="str">
        <f>IF(C2181="","",F2172)</f>
        <v/>
      </c>
      <c r="C2181" s="123"/>
      <c r="D2181" s="122" t="str">
        <f>IF(C2181="","",IFERROR(INDEX('Cadastro de insumo'!A:K,MATCH('Ficha técnica - Prod processado'!C2181,'Cadastro de insumo'!E:E,0),2),""))</f>
        <v/>
      </c>
      <c r="E2181" s="122" t="str">
        <f>IFERROR(INDEX('Cadastro de insumo'!$A$203:$K$1048576,MATCH('Ficha técnica - Prod processado'!C2181,'Cadastro de insumo'!$E$203:$E$1048576,0),9),"")</f>
        <v/>
      </c>
      <c r="F2181" s="124" t="str">
        <f>IFERROR(VLOOKUP(C2181,'Cadastro de insumo'!E:K,7,0),"")</f>
        <v/>
      </c>
      <c r="G2181" s="113"/>
      <c r="H2181" s="113"/>
      <c r="I2181" s="122">
        <f t="shared" si="106"/>
        <v>0</v>
      </c>
      <c r="J2181" s="125">
        <f>IF(C2181="",0,IF(E2181="Pacote",VLOOKUP(C2181,'Cadastro de insumo'!E:K,7,0)*G2181,IF(OR(E2181="kg",E2181="L"),F2181/1000*G2181,F2181*G2181)))</f>
        <v>0</v>
      </c>
    </row>
    <row r="2182" spans="1:13" outlineLevel="1" x14ac:dyDescent="0.25">
      <c r="B2182" s="122" t="str">
        <f>IF(C2182="","",F2172)</f>
        <v/>
      </c>
      <c r="C2182" s="123"/>
      <c r="D2182" s="122" t="str">
        <f>IF(C2182="","",IFERROR(INDEX('Cadastro de insumo'!A:K,MATCH('Ficha técnica - Prod processado'!C2182,'Cadastro de insumo'!E:E,0),2),""))</f>
        <v/>
      </c>
      <c r="E2182" s="122" t="str">
        <f>IFERROR(INDEX('Cadastro de insumo'!$A$203:$K$1048576,MATCH('Ficha técnica - Prod processado'!C2182,'Cadastro de insumo'!$E$203:$E$1048576,0),9),"")</f>
        <v/>
      </c>
      <c r="F2182" s="124" t="str">
        <f>IFERROR(VLOOKUP(C2182,'Cadastro de insumo'!E:K,7,0),"")</f>
        <v/>
      </c>
      <c r="G2182" s="113"/>
      <c r="H2182" s="113"/>
      <c r="I2182" s="122">
        <f t="shared" si="106"/>
        <v>0</v>
      </c>
      <c r="J2182" s="125">
        <f>IF(C2182="",0,IF(E2182="Pacote",VLOOKUP(C2182,'Cadastro de insumo'!E:K,7,0)*G2182,IF(OR(E2182="kg",E2182="L"),F2182/1000*G2182,F2182*G2182)))</f>
        <v>0</v>
      </c>
    </row>
    <row r="2183" spans="1:13" outlineLevel="1" x14ac:dyDescent="0.25">
      <c r="B2183" s="122" t="str">
        <f>IF(C2183="","",F2172)</f>
        <v/>
      </c>
      <c r="C2183" s="123"/>
      <c r="D2183" s="122" t="str">
        <f>IF(C2183="","",IFERROR(INDEX('Cadastro de insumo'!A:K,MATCH('Ficha técnica - Prod processado'!C2183,'Cadastro de insumo'!E:E,0),2),""))</f>
        <v/>
      </c>
      <c r="E2183" s="122" t="str">
        <f>IFERROR(INDEX('Cadastro de insumo'!$A$203:$K$1048576,MATCH('Ficha técnica - Prod processado'!C2183,'Cadastro de insumo'!$E$203:$E$1048576,0),9),"")</f>
        <v/>
      </c>
      <c r="F2183" s="124" t="str">
        <f>IFERROR(VLOOKUP(C2183,'Cadastro de insumo'!E:K,7,0),"")</f>
        <v/>
      </c>
      <c r="G2183" s="113"/>
      <c r="H2183" s="113"/>
      <c r="I2183" s="122">
        <f t="shared" si="106"/>
        <v>0</v>
      </c>
      <c r="J2183" s="125">
        <f>IF(C2183="",0,IF(E2183="Pacote",VLOOKUP(C2183,'Cadastro de insumo'!E:K,7,0)*G2183,IF(OR(E2183="kg",E2183="L"),F2183/1000*G2183,F2183*G2183)))</f>
        <v>0</v>
      </c>
    </row>
    <row r="2184" spans="1:13" outlineLevel="1" x14ac:dyDescent="0.25">
      <c r="B2184" s="122" t="str">
        <f>IF(C2184="","",F2172)</f>
        <v/>
      </c>
      <c r="C2184" s="123"/>
      <c r="D2184" s="122" t="str">
        <f>IF(C2184="","",IFERROR(INDEX('Cadastro de insumo'!A:K,MATCH('Ficha técnica - Prod processado'!C2184,'Cadastro de insumo'!E:E,0),2),""))</f>
        <v/>
      </c>
      <c r="E2184" s="122" t="str">
        <f>IFERROR(INDEX('Cadastro de insumo'!$A$203:$K$1048576,MATCH('Ficha técnica - Prod processado'!C2184,'Cadastro de insumo'!$E$203:$E$1048576,0),9),"")</f>
        <v/>
      </c>
      <c r="F2184" s="124" t="str">
        <f>IFERROR(VLOOKUP(C2184,'Cadastro de insumo'!E:K,7,0),"")</f>
        <v/>
      </c>
      <c r="G2184" s="113"/>
      <c r="H2184" s="113"/>
      <c r="I2184" s="122">
        <f t="shared" si="106"/>
        <v>0</v>
      </c>
      <c r="J2184" s="125">
        <f>IF(C2184="",0,IF(E2184="Pacote",VLOOKUP(C2184,'Cadastro de insumo'!E:K,7,0)*G2184,IF(OR(E2184="kg",E2184="L"),F2184/1000*G2184,F2184*G2184)))</f>
        <v>0</v>
      </c>
    </row>
    <row r="2185" spans="1:13" outlineLevel="1" x14ac:dyDescent="0.25">
      <c r="B2185" s="122" t="str">
        <f>IF(C2185="","",F2172)</f>
        <v/>
      </c>
      <c r="C2185" s="123"/>
      <c r="D2185" s="122" t="str">
        <f>IF(C2185="","",IFERROR(INDEX('Cadastro de insumo'!A:K,MATCH('Ficha técnica - Prod processado'!C2185,'Cadastro de insumo'!E:E,0),2),""))</f>
        <v/>
      </c>
      <c r="E2185" s="122" t="str">
        <f>IFERROR(INDEX('Cadastro de insumo'!$A$203:$K$1048576,MATCH('Ficha técnica - Prod processado'!C2185,'Cadastro de insumo'!$E$203:$E$1048576,0),9),"")</f>
        <v/>
      </c>
      <c r="F2185" s="124" t="str">
        <f>IFERROR(VLOOKUP(C2185,'Cadastro de insumo'!E:K,7,0),"")</f>
        <v/>
      </c>
      <c r="G2185" s="113"/>
      <c r="H2185" s="113"/>
      <c r="I2185" s="122">
        <f t="shared" si="106"/>
        <v>0</v>
      </c>
      <c r="J2185" s="125">
        <f>IF(C2185="",0,IF(E2185="Pacote",VLOOKUP(C2185,'Cadastro de insumo'!E:K,7,0)*G2185,IF(OR(E2185="kg",E2185="L"),F2185/1000*G2185,F2185*G2185)))</f>
        <v>0</v>
      </c>
    </row>
    <row r="2186" spans="1:13" outlineLevel="1" x14ac:dyDescent="0.25">
      <c r="B2186" s="122" t="str">
        <f>IF(C2186="","",F2172)</f>
        <v/>
      </c>
      <c r="C2186" s="123"/>
      <c r="D2186" s="122" t="str">
        <f>IF(C2186="","",IFERROR(INDEX('Cadastro de insumo'!A:K,MATCH('Ficha técnica - Prod processado'!C2186,'Cadastro de insumo'!E:E,0),2),""))</f>
        <v/>
      </c>
      <c r="E2186" s="122" t="str">
        <f>IFERROR(INDEX('Cadastro de insumo'!$A$203:$K$1048576,MATCH('Ficha técnica - Prod processado'!C2186,'Cadastro de insumo'!$E$203:$E$1048576,0),9),"")</f>
        <v/>
      </c>
      <c r="F2186" s="124" t="str">
        <f>IFERROR(VLOOKUP(C2186,'Cadastro de insumo'!E:K,7,0),"")</f>
        <v/>
      </c>
      <c r="G2186" s="113"/>
      <c r="H2186" s="113"/>
      <c r="I2186" s="122">
        <f t="shared" si="106"/>
        <v>0</v>
      </c>
      <c r="J2186" s="125">
        <f>IF(C2186="",0,IF(E2186="Pacote",VLOOKUP(C2186,'Cadastro de insumo'!E:K,7,0)*G2186,IF(OR(E2186="kg",E2186="L"),F2186/1000*G2186,F2186*G2186)))</f>
        <v>0</v>
      </c>
    </row>
    <row r="2187" spans="1:13" outlineLevel="1" x14ac:dyDescent="0.25">
      <c r="B2187" s="122" t="str">
        <f>IF(C2187="","",F2172)</f>
        <v/>
      </c>
      <c r="C2187" s="123"/>
      <c r="D2187" s="122" t="str">
        <f>IF(C2187="","",IFERROR(INDEX('Cadastro de insumo'!A:K,MATCH('Ficha técnica - Prod processado'!C2187,'Cadastro de insumo'!E:E,0),2),""))</f>
        <v/>
      </c>
      <c r="E2187" s="122" t="str">
        <f>IFERROR(INDEX('Cadastro de insumo'!$A$203:$K$1048576,MATCH('Ficha técnica - Prod processado'!C2187,'Cadastro de insumo'!$E$203:$E$1048576,0),9),"")</f>
        <v/>
      </c>
      <c r="F2187" s="124" t="str">
        <f>IFERROR(VLOOKUP(C2187,'Cadastro de insumo'!E:K,7,0),"")</f>
        <v/>
      </c>
      <c r="G2187" s="113"/>
      <c r="H2187" s="113"/>
      <c r="I2187" s="122">
        <f t="shared" si="106"/>
        <v>0</v>
      </c>
      <c r="J2187" s="125">
        <f>IF(C2187="",0,IF(E2187="Pacote",VLOOKUP(C2187,'Cadastro de insumo'!E:K,7,0)*G2187,IF(OR(E2187="kg",E2187="L"),F2187/1000*G2187,F2187*G2187)))</f>
        <v>0</v>
      </c>
    </row>
    <row r="2188" spans="1:13" outlineLevel="1" x14ac:dyDescent="0.25">
      <c r="B2188" s="122" t="str">
        <f>IF(C2188="","",F2172)</f>
        <v/>
      </c>
      <c r="C2188" s="123"/>
      <c r="D2188" s="122" t="str">
        <f>IF(C2188="","",IFERROR(INDEX('Cadastro de insumo'!A:K,MATCH('Ficha técnica - Prod processado'!C2188,'Cadastro de insumo'!E:E,0),2),""))</f>
        <v/>
      </c>
      <c r="E2188" s="122" t="str">
        <f>IFERROR(INDEX('Cadastro de insumo'!$A$203:$K$1048576,MATCH('Ficha técnica - Prod processado'!C2188,'Cadastro de insumo'!$E$203:$E$1048576,0),9),"")</f>
        <v/>
      </c>
      <c r="F2188" s="124" t="str">
        <f>IFERROR(VLOOKUP(C2188,'Cadastro de insumo'!E:K,7,0),"")</f>
        <v/>
      </c>
      <c r="G2188" s="113"/>
      <c r="H2188" s="113"/>
      <c r="I2188" s="122">
        <f t="shared" si="106"/>
        <v>0</v>
      </c>
      <c r="J2188" s="125">
        <f>IF(C2188="",0,IF(E2188="Pacote",VLOOKUP(C2188,'Cadastro de insumo'!E:K,7,0)*G2188,IF(OR(E2188="kg",E2188="L"),F2188/1000*G2188,F2188*G2188)))</f>
        <v>0</v>
      </c>
    </row>
    <row r="2189" spans="1:13" outlineLevel="1" x14ac:dyDescent="0.25">
      <c r="B2189" s="122" t="str">
        <f>IF(C2189="","",F2172)</f>
        <v/>
      </c>
      <c r="C2189" s="123"/>
      <c r="D2189" s="122" t="str">
        <f>IF(C2189="","",IFERROR(INDEX('Cadastro de insumo'!A:K,MATCH('Ficha técnica - Prod processado'!C2189,'Cadastro de insumo'!E:E,0),2),""))</f>
        <v/>
      </c>
      <c r="E2189" s="122" t="str">
        <f>IFERROR(INDEX('Cadastro de insumo'!$A$203:$K$1048576,MATCH('Ficha técnica - Prod processado'!C2189,'Cadastro de insumo'!$E$203:$E$1048576,0),9),"")</f>
        <v/>
      </c>
      <c r="F2189" s="124" t="str">
        <f>IFERROR(VLOOKUP(C2189,'Cadastro de insumo'!E:K,7,0),"")</f>
        <v/>
      </c>
      <c r="G2189" s="113"/>
      <c r="H2189" s="113"/>
      <c r="I2189" s="122">
        <f>IF(OR(G2189="",H2189=""),0,G2189/H2189)</f>
        <v>0</v>
      </c>
      <c r="J2189" s="125">
        <f>IF(C2189="",0,IF(E2189="Pacote",VLOOKUP(C2189,'Cadastro de insumo'!E:K,7,0)*G2189,IF(OR(E2189="kg",E2189="L"),F2189/1000*G2189,F2189*G2189)))</f>
        <v>0</v>
      </c>
    </row>
    <row r="2190" spans="1:13" x14ac:dyDescent="0.25">
      <c r="A2190" s="33" t="str">
        <f>"Detalhes: "&amp;F2172</f>
        <v xml:space="preserve">Detalhes: </v>
      </c>
      <c r="C2190" s="126"/>
    </row>
    <row r="2192" spans="1:13" ht="31.5" x14ac:dyDescent="0.25">
      <c r="E2192" s="30" t="s">
        <v>21</v>
      </c>
      <c r="F2192" s="76" t="s">
        <v>0</v>
      </c>
      <c r="G2192" s="76" t="s">
        <v>19</v>
      </c>
      <c r="H2192" s="77" t="s">
        <v>20</v>
      </c>
      <c r="I2192" s="31" t="s">
        <v>22</v>
      </c>
      <c r="J2192" s="31" t="s">
        <v>61</v>
      </c>
      <c r="M2192" s="126"/>
    </row>
    <row r="2193" spans="2:18" x14ac:dyDescent="0.25">
      <c r="E2193" s="112">
        <f>E2172+1</f>
        <v>105</v>
      </c>
      <c r="F2193" s="113"/>
      <c r="G2193" s="113"/>
      <c r="H2193" s="114"/>
      <c r="I2193" s="115">
        <f>SUM(J2196:J2210)</f>
        <v>0</v>
      </c>
      <c r="J2193" s="116" t="str">
        <f>IF(H2193="","",I2193/H2193)</f>
        <v/>
      </c>
      <c r="M2193" s="126"/>
      <c r="R2193" s="141"/>
    </row>
    <row r="2194" spans="2:18" x14ac:dyDescent="0.25">
      <c r="B2194" s="117"/>
      <c r="C2194" s="118"/>
      <c r="D2194" s="110"/>
      <c r="F2194" s="118"/>
      <c r="G2194" s="118"/>
      <c r="H2194" s="119"/>
      <c r="I2194" s="120"/>
      <c r="J2194" s="121"/>
      <c r="M2194" s="126"/>
      <c r="R2194" s="141"/>
    </row>
    <row r="2195" spans="2:18" ht="47.25" outlineLevel="1" x14ac:dyDescent="0.25">
      <c r="B2195" s="31" t="s">
        <v>0</v>
      </c>
      <c r="C2195" s="76" t="s">
        <v>13</v>
      </c>
      <c r="D2195" s="31" t="s">
        <v>60</v>
      </c>
      <c r="E2195" s="31" t="s">
        <v>14</v>
      </c>
      <c r="F2195" s="77" t="s">
        <v>17</v>
      </c>
      <c r="G2195" s="77" t="s">
        <v>56</v>
      </c>
      <c r="H2195" s="77" t="s">
        <v>38</v>
      </c>
      <c r="I2195" s="31" t="s">
        <v>16</v>
      </c>
      <c r="J2195" s="30" t="s">
        <v>15</v>
      </c>
      <c r="M2195" s="142"/>
    </row>
    <row r="2196" spans="2:18" outlineLevel="1" x14ac:dyDescent="0.25">
      <c r="B2196" s="122" t="str">
        <f>IF(C2196="","",F2193)</f>
        <v/>
      </c>
      <c r="C2196" s="123"/>
      <c r="D2196" s="122" t="str">
        <f>IF(C2196="","",IFERROR(INDEX('Cadastro de insumo'!A:K,MATCH('Ficha técnica - Prod processado'!C2196,'Cadastro de insumo'!E:E,0),2),""))</f>
        <v/>
      </c>
      <c r="E2196" s="122" t="str">
        <f>IFERROR(INDEX('Cadastro de insumo'!$A$203:$K$1048576,MATCH('Ficha técnica - Prod processado'!C2196,'Cadastro de insumo'!$E$203:$E$1048576,0),9),"")</f>
        <v/>
      </c>
      <c r="F2196" s="124" t="str">
        <f>IFERROR(VLOOKUP(C2196,'Cadastro de insumo'!E:K,7,0),"")</f>
        <v/>
      </c>
      <c r="G2196" s="113"/>
      <c r="H2196" s="113"/>
      <c r="I2196" s="122">
        <f t="shared" ref="I2196:I2209" si="107">IF(OR(G2196="",H2196=""),0,G2196/H2196)</f>
        <v>0</v>
      </c>
      <c r="J2196" s="125">
        <f>IF(C2196="",0,IF(E2196="Pacote",VLOOKUP(C2196,'Cadastro de insumo'!E:K,7,0)*G2196,IF(OR(E2196="kg",E2196="L"),F2196/1000*G2196,F2196*G2196)))</f>
        <v>0</v>
      </c>
    </row>
    <row r="2197" spans="2:18" outlineLevel="1" x14ac:dyDescent="0.25">
      <c r="B2197" s="122" t="str">
        <f>IF(C2197="","",F2193)</f>
        <v/>
      </c>
      <c r="C2197" s="123"/>
      <c r="D2197" s="122" t="str">
        <f>IF(C2197="","",IFERROR(INDEX('Cadastro de insumo'!A:K,MATCH('Ficha técnica - Prod processado'!C2197,'Cadastro de insumo'!E:E,0),2),""))</f>
        <v/>
      </c>
      <c r="E2197" s="122" t="str">
        <f>IFERROR(INDEX('Cadastro de insumo'!$A$203:$K$1048576,MATCH('Ficha técnica - Prod processado'!C2197,'Cadastro de insumo'!$E$203:$E$1048576,0),9),"")</f>
        <v/>
      </c>
      <c r="F2197" s="124" t="str">
        <f>IFERROR(VLOOKUP(C2197,'Cadastro de insumo'!E:K,7,0),"")</f>
        <v/>
      </c>
      <c r="G2197" s="113"/>
      <c r="H2197" s="113"/>
      <c r="I2197" s="122">
        <f t="shared" si="107"/>
        <v>0</v>
      </c>
      <c r="J2197" s="125">
        <f>IF(C2197="",0,IF(E2197="Pacote",VLOOKUP(C2197,'Cadastro de insumo'!E:K,7,0)*G2197,IF(OR(E2197="kg",E2197="L"),F2197/1000*G2197,F2197*G2197)))</f>
        <v>0</v>
      </c>
    </row>
    <row r="2198" spans="2:18" outlineLevel="1" x14ac:dyDescent="0.25">
      <c r="B2198" s="122" t="str">
        <f>IF(C2198="","",F2193)</f>
        <v/>
      </c>
      <c r="C2198" s="123"/>
      <c r="D2198" s="122" t="str">
        <f>IF(C2198="","",IFERROR(INDEX('Cadastro de insumo'!A:K,MATCH('Ficha técnica - Prod processado'!C2198,'Cadastro de insumo'!E:E,0),2),""))</f>
        <v/>
      </c>
      <c r="E2198" s="122" t="str">
        <f>IFERROR(INDEX('Cadastro de insumo'!$A$203:$K$1048576,MATCH('Ficha técnica - Prod processado'!C2198,'Cadastro de insumo'!$E$203:$E$1048576,0),9),"")</f>
        <v/>
      </c>
      <c r="F2198" s="124" t="str">
        <f>IFERROR(VLOOKUP(C2198,'Cadastro de insumo'!E:K,7,0),"")</f>
        <v/>
      </c>
      <c r="G2198" s="113"/>
      <c r="H2198" s="113"/>
      <c r="I2198" s="122">
        <f t="shared" si="107"/>
        <v>0</v>
      </c>
      <c r="J2198" s="125">
        <f>IF(C2198="",0,IF(E2198="Pacote",VLOOKUP(C2198,'Cadastro de insumo'!E:K,7,0)*G2198,IF(OR(E2198="kg",E2198="L"),F2198/1000*G2198,F2198*G2198)))</f>
        <v>0</v>
      </c>
    </row>
    <row r="2199" spans="2:18" outlineLevel="1" x14ac:dyDescent="0.25">
      <c r="B2199" s="122" t="str">
        <f>IF(C2199="","",F2193)</f>
        <v/>
      </c>
      <c r="C2199" s="123"/>
      <c r="D2199" s="122" t="str">
        <f>IF(C2199="","",IFERROR(INDEX('Cadastro de insumo'!A:K,MATCH('Ficha técnica - Prod processado'!C2199,'Cadastro de insumo'!E:E,0),2),""))</f>
        <v/>
      </c>
      <c r="E2199" s="122" t="str">
        <f>IFERROR(INDEX('Cadastro de insumo'!$A$203:$K$1048576,MATCH('Ficha técnica - Prod processado'!C2199,'Cadastro de insumo'!$E$203:$E$1048576,0),9),"")</f>
        <v/>
      </c>
      <c r="F2199" s="124" t="str">
        <f>IFERROR(VLOOKUP(C2199,'Cadastro de insumo'!E:K,7,0),"")</f>
        <v/>
      </c>
      <c r="G2199" s="113"/>
      <c r="H2199" s="113"/>
      <c r="I2199" s="122">
        <f t="shared" si="107"/>
        <v>0</v>
      </c>
      <c r="J2199" s="125">
        <f>IF(C2199="",0,IF(E2199="Pacote",VLOOKUP(C2199,'Cadastro de insumo'!E:K,7,0)*G2199,IF(OR(E2199="kg",E2199="L"),F2199/1000*G2199,F2199*G2199)))</f>
        <v>0</v>
      </c>
    </row>
    <row r="2200" spans="2:18" outlineLevel="1" x14ac:dyDescent="0.25">
      <c r="B2200" s="122" t="str">
        <f>IF(C2200="","",F2193)</f>
        <v/>
      </c>
      <c r="C2200" s="123"/>
      <c r="D2200" s="122" t="str">
        <f>IF(C2200="","",IFERROR(INDEX('Cadastro de insumo'!A:K,MATCH('Ficha técnica - Prod processado'!C2200,'Cadastro de insumo'!E:E,0),2),""))</f>
        <v/>
      </c>
      <c r="E2200" s="122" t="str">
        <f>IFERROR(INDEX('Cadastro de insumo'!$A$203:$K$1048576,MATCH('Ficha técnica - Prod processado'!C2200,'Cadastro de insumo'!$E$203:$E$1048576,0),9),"")</f>
        <v/>
      </c>
      <c r="F2200" s="124" t="str">
        <f>IFERROR(VLOOKUP(C2200,'Cadastro de insumo'!E:K,7,0),"")</f>
        <v/>
      </c>
      <c r="G2200" s="113"/>
      <c r="H2200" s="113"/>
      <c r="I2200" s="122">
        <f t="shared" si="107"/>
        <v>0</v>
      </c>
      <c r="J2200" s="125">
        <f>IF(C2200="",0,IF(E2200="Pacote",VLOOKUP(C2200,'Cadastro de insumo'!E:K,7,0)*G2200,IF(OR(E2200="kg",E2200="L"),F2200/1000*G2200,F2200*G2200)))</f>
        <v>0</v>
      </c>
    </row>
    <row r="2201" spans="2:18" outlineLevel="1" x14ac:dyDescent="0.25">
      <c r="B2201" s="122" t="str">
        <f>IF(C2201="","",F2193)</f>
        <v/>
      </c>
      <c r="C2201" s="123"/>
      <c r="D2201" s="122" t="str">
        <f>IF(C2201="","",IFERROR(INDEX('Cadastro de insumo'!A:K,MATCH('Ficha técnica - Prod processado'!C2201,'Cadastro de insumo'!E:E,0),2),""))</f>
        <v/>
      </c>
      <c r="E2201" s="122" t="str">
        <f>IFERROR(INDEX('Cadastro de insumo'!$A$203:$K$1048576,MATCH('Ficha técnica - Prod processado'!C2201,'Cadastro de insumo'!$E$203:$E$1048576,0),9),"")</f>
        <v/>
      </c>
      <c r="F2201" s="124" t="str">
        <f>IFERROR(VLOOKUP(C2201,'Cadastro de insumo'!E:K,7,0),"")</f>
        <v/>
      </c>
      <c r="G2201" s="113"/>
      <c r="H2201" s="113"/>
      <c r="I2201" s="122">
        <f t="shared" si="107"/>
        <v>0</v>
      </c>
      <c r="J2201" s="125">
        <f>IF(C2201="",0,IF(E2201="Pacote",VLOOKUP(C2201,'Cadastro de insumo'!E:K,7,0)*G2201,IF(OR(E2201="kg",E2201="L"),F2201/1000*G2201,F2201*G2201)))</f>
        <v>0</v>
      </c>
    </row>
    <row r="2202" spans="2:18" outlineLevel="1" x14ac:dyDescent="0.25">
      <c r="B2202" s="122" t="str">
        <f>IF(C2202="","",F2193)</f>
        <v/>
      </c>
      <c r="C2202" s="123"/>
      <c r="D2202" s="122" t="str">
        <f>IF(C2202="","",IFERROR(INDEX('Cadastro de insumo'!A:K,MATCH('Ficha técnica - Prod processado'!C2202,'Cadastro de insumo'!E:E,0),2),""))</f>
        <v/>
      </c>
      <c r="E2202" s="122" t="str">
        <f>IFERROR(INDEX('Cadastro de insumo'!$A$203:$K$1048576,MATCH('Ficha técnica - Prod processado'!C2202,'Cadastro de insumo'!$E$203:$E$1048576,0),9),"")</f>
        <v/>
      </c>
      <c r="F2202" s="124" t="str">
        <f>IFERROR(VLOOKUP(C2202,'Cadastro de insumo'!E:K,7,0),"")</f>
        <v/>
      </c>
      <c r="G2202" s="113"/>
      <c r="H2202" s="113"/>
      <c r="I2202" s="122">
        <f t="shared" si="107"/>
        <v>0</v>
      </c>
      <c r="J2202" s="125">
        <f>IF(C2202="",0,IF(E2202="Pacote",VLOOKUP(C2202,'Cadastro de insumo'!E:K,7,0)*G2202,IF(OR(E2202="kg",E2202="L"),F2202/1000*G2202,F2202*G2202)))</f>
        <v>0</v>
      </c>
    </row>
    <row r="2203" spans="2:18" outlineLevel="1" x14ac:dyDescent="0.25">
      <c r="B2203" s="122" t="str">
        <f>IF(C2203="","",F2193)</f>
        <v/>
      </c>
      <c r="C2203" s="123"/>
      <c r="D2203" s="122" t="str">
        <f>IF(C2203="","",IFERROR(INDEX('Cadastro de insumo'!A:K,MATCH('Ficha técnica - Prod processado'!C2203,'Cadastro de insumo'!E:E,0),2),""))</f>
        <v/>
      </c>
      <c r="E2203" s="122" t="str">
        <f>IFERROR(INDEX('Cadastro de insumo'!$A$203:$K$1048576,MATCH('Ficha técnica - Prod processado'!C2203,'Cadastro de insumo'!$E$203:$E$1048576,0),9),"")</f>
        <v/>
      </c>
      <c r="F2203" s="124" t="str">
        <f>IFERROR(VLOOKUP(C2203,'Cadastro de insumo'!E:K,7,0),"")</f>
        <v/>
      </c>
      <c r="G2203" s="113"/>
      <c r="H2203" s="113"/>
      <c r="I2203" s="122">
        <f t="shared" si="107"/>
        <v>0</v>
      </c>
      <c r="J2203" s="125">
        <f>IF(C2203="",0,IF(E2203="Pacote",VLOOKUP(C2203,'Cadastro de insumo'!E:K,7,0)*G2203,IF(OR(E2203="kg",E2203="L"),F2203/1000*G2203,F2203*G2203)))</f>
        <v>0</v>
      </c>
    </row>
    <row r="2204" spans="2:18" outlineLevel="1" x14ac:dyDescent="0.25">
      <c r="B2204" s="122" t="str">
        <f>IF(C2204="","",F2193)</f>
        <v/>
      </c>
      <c r="C2204" s="123"/>
      <c r="D2204" s="122" t="str">
        <f>IF(C2204="","",IFERROR(INDEX('Cadastro de insumo'!A:K,MATCH('Ficha técnica - Prod processado'!C2204,'Cadastro de insumo'!E:E,0),2),""))</f>
        <v/>
      </c>
      <c r="E2204" s="122" t="str">
        <f>IFERROR(INDEX('Cadastro de insumo'!$A$203:$K$1048576,MATCH('Ficha técnica - Prod processado'!C2204,'Cadastro de insumo'!$E$203:$E$1048576,0),9),"")</f>
        <v/>
      </c>
      <c r="F2204" s="124" t="str">
        <f>IFERROR(VLOOKUP(C2204,'Cadastro de insumo'!E:K,7,0),"")</f>
        <v/>
      </c>
      <c r="G2204" s="113"/>
      <c r="H2204" s="113"/>
      <c r="I2204" s="122">
        <f t="shared" si="107"/>
        <v>0</v>
      </c>
      <c r="J2204" s="125">
        <f>IF(C2204="",0,IF(E2204="Pacote",VLOOKUP(C2204,'Cadastro de insumo'!E:K,7,0)*G2204,IF(OR(E2204="kg",E2204="L"),F2204/1000*G2204,F2204*G2204)))</f>
        <v>0</v>
      </c>
    </row>
    <row r="2205" spans="2:18" outlineLevel="1" x14ac:dyDescent="0.25">
      <c r="B2205" s="122" t="str">
        <f>IF(C2205="","",F2193)</f>
        <v/>
      </c>
      <c r="C2205" s="123"/>
      <c r="D2205" s="122" t="str">
        <f>IF(C2205="","",IFERROR(INDEX('Cadastro de insumo'!A:K,MATCH('Ficha técnica - Prod processado'!C2205,'Cadastro de insumo'!E:E,0),2),""))</f>
        <v/>
      </c>
      <c r="E2205" s="122" t="str">
        <f>IFERROR(INDEX('Cadastro de insumo'!$A$203:$K$1048576,MATCH('Ficha técnica - Prod processado'!C2205,'Cadastro de insumo'!$E$203:$E$1048576,0),9),"")</f>
        <v/>
      </c>
      <c r="F2205" s="124" t="str">
        <f>IFERROR(VLOOKUP(C2205,'Cadastro de insumo'!E:K,7,0),"")</f>
        <v/>
      </c>
      <c r="G2205" s="113"/>
      <c r="H2205" s="113"/>
      <c r="I2205" s="122">
        <f t="shared" si="107"/>
        <v>0</v>
      </c>
      <c r="J2205" s="125">
        <f>IF(C2205="",0,IF(E2205="Pacote",VLOOKUP(C2205,'Cadastro de insumo'!E:K,7,0)*G2205,IF(OR(E2205="kg",E2205="L"),F2205/1000*G2205,F2205*G2205)))</f>
        <v>0</v>
      </c>
    </row>
    <row r="2206" spans="2:18" outlineLevel="1" x14ac:dyDescent="0.25">
      <c r="B2206" s="122" t="str">
        <f>IF(C2206="","",F2193)</f>
        <v/>
      </c>
      <c r="C2206" s="123"/>
      <c r="D2206" s="122" t="str">
        <f>IF(C2206="","",IFERROR(INDEX('Cadastro de insumo'!A:K,MATCH('Ficha técnica - Prod processado'!C2206,'Cadastro de insumo'!E:E,0),2),""))</f>
        <v/>
      </c>
      <c r="E2206" s="122" t="str">
        <f>IFERROR(INDEX('Cadastro de insumo'!$A$203:$K$1048576,MATCH('Ficha técnica - Prod processado'!C2206,'Cadastro de insumo'!$E$203:$E$1048576,0),9),"")</f>
        <v/>
      </c>
      <c r="F2206" s="124" t="str">
        <f>IFERROR(VLOOKUP(C2206,'Cadastro de insumo'!E:K,7,0),"")</f>
        <v/>
      </c>
      <c r="G2206" s="113"/>
      <c r="H2206" s="113"/>
      <c r="I2206" s="122">
        <f t="shared" si="107"/>
        <v>0</v>
      </c>
      <c r="J2206" s="125">
        <f>IF(C2206="",0,IF(E2206="Pacote",VLOOKUP(C2206,'Cadastro de insumo'!E:K,7,0)*G2206,IF(OR(E2206="kg",E2206="L"),F2206/1000*G2206,F2206*G2206)))</f>
        <v>0</v>
      </c>
    </row>
    <row r="2207" spans="2:18" outlineLevel="1" x14ac:dyDescent="0.25">
      <c r="B2207" s="122" t="str">
        <f>IF(C2207="","",F2193)</f>
        <v/>
      </c>
      <c r="C2207" s="123"/>
      <c r="D2207" s="122" t="str">
        <f>IF(C2207="","",IFERROR(INDEX('Cadastro de insumo'!A:K,MATCH('Ficha técnica - Prod processado'!C2207,'Cadastro de insumo'!E:E,0),2),""))</f>
        <v/>
      </c>
      <c r="E2207" s="122" t="str">
        <f>IFERROR(INDEX('Cadastro de insumo'!$A$203:$K$1048576,MATCH('Ficha técnica - Prod processado'!C2207,'Cadastro de insumo'!$E$203:$E$1048576,0),9),"")</f>
        <v/>
      </c>
      <c r="F2207" s="124" t="str">
        <f>IFERROR(VLOOKUP(C2207,'Cadastro de insumo'!E:K,7,0),"")</f>
        <v/>
      </c>
      <c r="G2207" s="113"/>
      <c r="H2207" s="113"/>
      <c r="I2207" s="122">
        <f t="shared" si="107"/>
        <v>0</v>
      </c>
      <c r="J2207" s="125">
        <f>IF(C2207="",0,IF(E2207="Pacote",VLOOKUP(C2207,'Cadastro de insumo'!E:K,7,0)*G2207,IF(OR(E2207="kg",E2207="L"),F2207/1000*G2207,F2207*G2207)))</f>
        <v>0</v>
      </c>
    </row>
    <row r="2208" spans="2:18" outlineLevel="1" x14ac:dyDescent="0.25">
      <c r="B2208" s="122" t="str">
        <f>IF(C2208="","",F2193)</f>
        <v/>
      </c>
      <c r="C2208" s="123"/>
      <c r="D2208" s="122" t="str">
        <f>IF(C2208="","",IFERROR(INDEX('Cadastro de insumo'!A:K,MATCH('Ficha técnica - Prod processado'!C2208,'Cadastro de insumo'!E:E,0),2),""))</f>
        <v/>
      </c>
      <c r="E2208" s="122" t="str">
        <f>IFERROR(INDEX('Cadastro de insumo'!$A$203:$K$1048576,MATCH('Ficha técnica - Prod processado'!C2208,'Cadastro de insumo'!$E$203:$E$1048576,0),9),"")</f>
        <v/>
      </c>
      <c r="F2208" s="124" t="str">
        <f>IFERROR(VLOOKUP(C2208,'Cadastro de insumo'!E:K,7,0),"")</f>
        <v/>
      </c>
      <c r="G2208" s="113"/>
      <c r="H2208" s="113"/>
      <c r="I2208" s="122">
        <f t="shared" si="107"/>
        <v>0</v>
      </c>
      <c r="J2208" s="125">
        <f>IF(C2208="",0,IF(E2208="Pacote",VLOOKUP(C2208,'Cadastro de insumo'!E:K,7,0)*G2208,IF(OR(E2208="kg",E2208="L"),F2208/1000*G2208,F2208*G2208)))</f>
        <v>0</v>
      </c>
    </row>
    <row r="2209" spans="1:18" outlineLevel="1" x14ac:dyDescent="0.25">
      <c r="B2209" s="122" t="str">
        <f>IF(C2209="","",F2193)</f>
        <v/>
      </c>
      <c r="C2209" s="123"/>
      <c r="D2209" s="122" t="str">
        <f>IF(C2209="","",IFERROR(INDEX('Cadastro de insumo'!A:K,MATCH('Ficha técnica - Prod processado'!C2209,'Cadastro de insumo'!E:E,0),2),""))</f>
        <v/>
      </c>
      <c r="E2209" s="122" t="str">
        <f>IFERROR(INDEX('Cadastro de insumo'!$A$203:$K$1048576,MATCH('Ficha técnica - Prod processado'!C2209,'Cadastro de insumo'!$E$203:$E$1048576,0),9),"")</f>
        <v/>
      </c>
      <c r="F2209" s="124" t="str">
        <f>IFERROR(VLOOKUP(C2209,'Cadastro de insumo'!E:K,7,0),"")</f>
        <v/>
      </c>
      <c r="G2209" s="113"/>
      <c r="H2209" s="113"/>
      <c r="I2209" s="122">
        <f t="shared" si="107"/>
        <v>0</v>
      </c>
      <c r="J2209" s="125">
        <f>IF(C2209="",0,IF(E2209="Pacote",VLOOKUP(C2209,'Cadastro de insumo'!E:K,7,0)*G2209,IF(OR(E2209="kg",E2209="L"),F2209/1000*G2209,F2209*G2209)))</f>
        <v>0</v>
      </c>
    </row>
    <row r="2210" spans="1:18" outlineLevel="1" x14ac:dyDescent="0.25">
      <c r="B2210" s="122" t="str">
        <f>IF(C2210="","",F2193)</f>
        <v/>
      </c>
      <c r="C2210" s="123"/>
      <c r="D2210" s="122" t="str">
        <f>IF(C2210="","",IFERROR(INDEX('Cadastro de insumo'!A:K,MATCH('Ficha técnica - Prod processado'!C2210,'Cadastro de insumo'!E:E,0),2),""))</f>
        <v/>
      </c>
      <c r="E2210" s="122" t="str">
        <f>IFERROR(INDEX('Cadastro de insumo'!$A$203:$K$1048576,MATCH('Ficha técnica - Prod processado'!C2210,'Cadastro de insumo'!$E$203:$E$1048576,0),9),"")</f>
        <v/>
      </c>
      <c r="F2210" s="124" t="str">
        <f>IFERROR(VLOOKUP(C2210,'Cadastro de insumo'!E:K,7,0),"")</f>
        <v/>
      </c>
      <c r="G2210" s="113"/>
      <c r="H2210" s="113"/>
      <c r="I2210" s="122">
        <f>IF(OR(G2210="",H2210=""),0,G2210/H2210)</f>
        <v>0</v>
      </c>
      <c r="J2210" s="125">
        <f>IF(C2210="",0,IF(E2210="Pacote",VLOOKUP(C2210,'Cadastro de insumo'!E:K,7,0)*G2210,IF(OR(E2210="kg",E2210="L"),F2210/1000*G2210,F2210*G2210)))</f>
        <v>0</v>
      </c>
    </row>
    <row r="2211" spans="1:18" x14ac:dyDescent="0.25">
      <c r="A2211" s="33" t="str">
        <f>"Detalhes: "&amp;F2193</f>
        <v xml:space="preserve">Detalhes: </v>
      </c>
      <c r="C2211" s="126"/>
    </row>
    <row r="2213" spans="1:18" ht="31.5" x14ac:dyDescent="0.25">
      <c r="E2213" s="30" t="s">
        <v>21</v>
      </c>
      <c r="F2213" s="76" t="s">
        <v>0</v>
      </c>
      <c r="G2213" s="76" t="s">
        <v>19</v>
      </c>
      <c r="H2213" s="77" t="s">
        <v>20</v>
      </c>
      <c r="I2213" s="31" t="s">
        <v>22</v>
      </c>
      <c r="J2213" s="31" t="s">
        <v>61</v>
      </c>
      <c r="M2213" s="126"/>
    </row>
    <row r="2214" spans="1:18" x14ac:dyDescent="0.25">
      <c r="E2214" s="112">
        <f>E2193+1</f>
        <v>106</v>
      </c>
      <c r="F2214" s="113"/>
      <c r="G2214" s="113"/>
      <c r="H2214" s="114"/>
      <c r="I2214" s="115">
        <f>SUM(J2217:J2231)</f>
        <v>0</v>
      </c>
      <c r="J2214" s="116" t="str">
        <f>IF(H2214="","",I2214/H2214)</f>
        <v/>
      </c>
      <c r="M2214" s="126"/>
      <c r="R2214" s="141"/>
    </row>
    <row r="2215" spans="1:18" x14ac:dyDescent="0.25">
      <c r="B2215" s="117"/>
      <c r="C2215" s="118"/>
      <c r="D2215" s="110"/>
      <c r="F2215" s="118"/>
      <c r="G2215" s="118"/>
      <c r="H2215" s="119"/>
      <c r="I2215" s="120"/>
      <c r="J2215" s="121"/>
      <c r="M2215" s="126"/>
      <c r="R2215" s="141"/>
    </row>
    <row r="2216" spans="1:18" ht="47.25" outlineLevel="1" x14ac:dyDescent="0.25">
      <c r="B2216" s="31" t="s">
        <v>0</v>
      </c>
      <c r="C2216" s="76" t="s">
        <v>13</v>
      </c>
      <c r="D2216" s="31" t="s">
        <v>60</v>
      </c>
      <c r="E2216" s="31" t="s">
        <v>14</v>
      </c>
      <c r="F2216" s="77" t="s">
        <v>17</v>
      </c>
      <c r="G2216" s="77" t="s">
        <v>56</v>
      </c>
      <c r="H2216" s="77" t="s">
        <v>38</v>
      </c>
      <c r="I2216" s="31" t="s">
        <v>16</v>
      </c>
      <c r="J2216" s="30" t="s">
        <v>15</v>
      </c>
      <c r="M2216" s="142"/>
    </row>
    <row r="2217" spans="1:18" outlineLevel="1" x14ac:dyDescent="0.25">
      <c r="B2217" s="122" t="str">
        <f>IF(C2217="","",F2214)</f>
        <v/>
      </c>
      <c r="C2217" s="123"/>
      <c r="D2217" s="122" t="str">
        <f>IF(C2217="","",IFERROR(INDEX('Cadastro de insumo'!A:K,MATCH('Ficha técnica - Prod processado'!C2217,'Cadastro de insumo'!E:E,0),2),""))</f>
        <v/>
      </c>
      <c r="E2217" s="122" t="str">
        <f>IFERROR(INDEX('Cadastro de insumo'!$A$203:$K$1048576,MATCH('Ficha técnica - Prod processado'!C2217,'Cadastro de insumo'!$E$203:$E$1048576,0),9),"")</f>
        <v/>
      </c>
      <c r="F2217" s="124" t="str">
        <f>IFERROR(VLOOKUP(C2217,'Cadastro de insumo'!E:K,7,0),"")</f>
        <v/>
      </c>
      <c r="G2217" s="113"/>
      <c r="H2217" s="113"/>
      <c r="I2217" s="122">
        <f t="shared" ref="I2217:I2230" si="108">IF(OR(G2217="",H2217=""),0,G2217/H2217)</f>
        <v>0</v>
      </c>
      <c r="J2217" s="125">
        <f>IF(C2217="",0,IF(E2217="Pacote",VLOOKUP(C2217,'Cadastro de insumo'!E:K,7,0)*G2217,IF(OR(E2217="kg",E2217="L"),F2217/1000*G2217,F2217*G2217)))</f>
        <v>0</v>
      </c>
    </row>
    <row r="2218" spans="1:18" outlineLevel="1" x14ac:dyDescent="0.25">
      <c r="B2218" s="122" t="str">
        <f>IF(C2218="","",F2214)</f>
        <v/>
      </c>
      <c r="C2218" s="123"/>
      <c r="D2218" s="122" t="str">
        <f>IF(C2218="","",IFERROR(INDEX('Cadastro de insumo'!A:K,MATCH('Ficha técnica - Prod processado'!C2218,'Cadastro de insumo'!E:E,0),2),""))</f>
        <v/>
      </c>
      <c r="E2218" s="122" t="str">
        <f>IFERROR(INDEX('Cadastro de insumo'!$A$203:$K$1048576,MATCH('Ficha técnica - Prod processado'!C2218,'Cadastro de insumo'!$E$203:$E$1048576,0),9),"")</f>
        <v/>
      </c>
      <c r="F2218" s="124" t="str">
        <f>IFERROR(VLOOKUP(C2218,'Cadastro de insumo'!E:K,7,0),"")</f>
        <v/>
      </c>
      <c r="G2218" s="113"/>
      <c r="H2218" s="113"/>
      <c r="I2218" s="122">
        <f t="shared" si="108"/>
        <v>0</v>
      </c>
      <c r="J2218" s="125">
        <f>IF(C2218="",0,IF(E2218="Pacote",VLOOKUP(C2218,'Cadastro de insumo'!E:K,7,0)*G2218,IF(OR(E2218="kg",E2218="L"),F2218/1000*G2218,F2218*G2218)))</f>
        <v>0</v>
      </c>
    </row>
    <row r="2219" spans="1:18" outlineLevel="1" x14ac:dyDescent="0.25">
      <c r="B2219" s="122" t="str">
        <f>IF(C2219="","",F2214)</f>
        <v/>
      </c>
      <c r="C2219" s="123"/>
      <c r="D2219" s="122" t="str">
        <f>IF(C2219="","",IFERROR(INDEX('Cadastro de insumo'!A:K,MATCH('Ficha técnica - Prod processado'!C2219,'Cadastro de insumo'!E:E,0),2),""))</f>
        <v/>
      </c>
      <c r="E2219" s="122" t="str">
        <f>IFERROR(INDEX('Cadastro de insumo'!$A$203:$K$1048576,MATCH('Ficha técnica - Prod processado'!C2219,'Cadastro de insumo'!$E$203:$E$1048576,0),9),"")</f>
        <v/>
      </c>
      <c r="F2219" s="124" t="str">
        <f>IFERROR(VLOOKUP(C2219,'Cadastro de insumo'!E:K,7,0),"")</f>
        <v/>
      </c>
      <c r="G2219" s="113"/>
      <c r="H2219" s="113"/>
      <c r="I2219" s="122">
        <f t="shared" si="108"/>
        <v>0</v>
      </c>
      <c r="J2219" s="125">
        <f>IF(C2219="",0,IF(E2219="Pacote",VLOOKUP(C2219,'Cadastro de insumo'!E:K,7,0)*G2219,IF(OR(E2219="kg",E2219="L"),F2219/1000*G2219,F2219*G2219)))</f>
        <v>0</v>
      </c>
    </row>
    <row r="2220" spans="1:18" outlineLevel="1" x14ac:dyDescent="0.25">
      <c r="B2220" s="122" t="str">
        <f>IF(C2220="","",F2214)</f>
        <v/>
      </c>
      <c r="C2220" s="123"/>
      <c r="D2220" s="122" t="str">
        <f>IF(C2220="","",IFERROR(INDEX('Cadastro de insumo'!A:K,MATCH('Ficha técnica - Prod processado'!C2220,'Cadastro de insumo'!E:E,0),2),""))</f>
        <v/>
      </c>
      <c r="E2220" s="122" t="str">
        <f>IFERROR(INDEX('Cadastro de insumo'!$A$203:$K$1048576,MATCH('Ficha técnica - Prod processado'!C2220,'Cadastro de insumo'!$E$203:$E$1048576,0),9),"")</f>
        <v/>
      </c>
      <c r="F2220" s="124" t="str">
        <f>IFERROR(VLOOKUP(C2220,'Cadastro de insumo'!E:K,7,0),"")</f>
        <v/>
      </c>
      <c r="G2220" s="113"/>
      <c r="H2220" s="113"/>
      <c r="I2220" s="122">
        <f t="shared" si="108"/>
        <v>0</v>
      </c>
      <c r="J2220" s="125">
        <f>IF(C2220="",0,IF(E2220="Pacote",VLOOKUP(C2220,'Cadastro de insumo'!E:K,7,0)*G2220,IF(OR(E2220="kg",E2220="L"),F2220/1000*G2220,F2220*G2220)))</f>
        <v>0</v>
      </c>
    </row>
    <row r="2221" spans="1:18" outlineLevel="1" x14ac:dyDescent="0.25">
      <c r="B2221" s="122" t="str">
        <f>IF(C2221="","",F2214)</f>
        <v/>
      </c>
      <c r="C2221" s="123"/>
      <c r="D2221" s="122" t="str">
        <f>IF(C2221="","",IFERROR(INDEX('Cadastro de insumo'!A:K,MATCH('Ficha técnica - Prod processado'!C2221,'Cadastro de insumo'!E:E,0),2),""))</f>
        <v/>
      </c>
      <c r="E2221" s="122" t="str">
        <f>IFERROR(INDEX('Cadastro de insumo'!$A$203:$K$1048576,MATCH('Ficha técnica - Prod processado'!C2221,'Cadastro de insumo'!$E$203:$E$1048576,0),9),"")</f>
        <v/>
      </c>
      <c r="F2221" s="124" t="str">
        <f>IFERROR(VLOOKUP(C2221,'Cadastro de insumo'!E:K,7,0),"")</f>
        <v/>
      </c>
      <c r="G2221" s="113"/>
      <c r="H2221" s="113"/>
      <c r="I2221" s="122">
        <f t="shared" si="108"/>
        <v>0</v>
      </c>
      <c r="J2221" s="125">
        <f>IF(C2221="",0,IF(E2221="Pacote",VLOOKUP(C2221,'Cadastro de insumo'!E:K,7,0)*G2221,IF(OR(E2221="kg",E2221="L"),F2221/1000*G2221,F2221*G2221)))</f>
        <v>0</v>
      </c>
    </row>
    <row r="2222" spans="1:18" outlineLevel="1" x14ac:dyDescent="0.25">
      <c r="B2222" s="122" t="str">
        <f>IF(C2222="","",F2214)</f>
        <v/>
      </c>
      <c r="C2222" s="123"/>
      <c r="D2222" s="122" t="str">
        <f>IF(C2222="","",IFERROR(INDEX('Cadastro de insumo'!A:K,MATCH('Ficha técnica - Prod processado'!C2222,'Cadastro de insumo'!E:E,0),2),""))</f>
        <v/>
      </c>
      <c r="E2222" s="122" t="str">
        <f>IFERROR(INDEX('Cadastro de insumo'!$A$203:$K$1048576,MATCH('Ficha técnica - Prod processado'!C2222,'Cadastro de insumo'!$E$203:$E$1048576,0),9),"")</f>
        <v/>
      </c>
      <c r="F2222" s="124" t="str">
        <f>IFERROR(VLOOKUP(C2222,'Cadastro de insumo'!E:K,7,0),"")</f>
        <v/>
      </c>
      <c r="G2222" s="113"/>
      <c r="H2222" s="113"/>
      <c r="I2222" s="122">
        <f t="shared" si="108"/>
        <v>0</v>
      </c>
      <c r="J2222" s="125">
        <f>IF(C2222="",0,IF(E2222="Pacote",VLOOKUP(C2222,'Cadastro de insumo'!E:K,7,0)*G2222,IF(OR(E2222="kg",E2222="L"),F2222/1000*G2222,F2222*G2222)))</f>
        <v>0</v>
      </c>
    </row>
    <row r="2223" spans="1:18" outlineLevel="1" x14ac:dyDescent="0.25">
      <c r="B2223" s="122" t="str">
        <f>IF(C2223="","",F2214)</f>
        <v/>
      </c>
      <c r="C2223" s="123"/>
      <c r="D2223" s="122" t="str">
        <f>IF(C2223="","",IFERROR(INDEX('Cadastro de insumo'!A:K,MATCH('Ficha técnica - Prod processado'!C2223,'Cadastro de insumo'!E:E,0),2),""))</f>
        <v/>
      </c>
      <c r="E2223" s="122" t="str">
        <f>IFERROR(INDEX('Cadastro de insumo'!$A$203:$K$1048576,MATCH('Ficha técnica - Prod processado'!C2223,'Cadastro de insumo'!$E$203:$E$1048576,0),9),"")</f>
        <v/>
      </c>
      <c r="F2223" s="124" t="str">
        <f>IFERROR(VLOOKUP(C2223,'Cadastro de insumo'!E:K,7,0),"")</f>
        <v/>
      </c>
      <c r="G2223" s="113"/>
      <c r="H2223" s="113"/>
      <c r="I2223" s="122">
        <f t="shared" si="108"/>
        <v>0</v>
      </c>
      <c r="J2223" s="125">
        <f>IF(C2223="",0,IF(E2223="Pacote",VLOOKUP(C2223,'Cadastro de insumo'!E:K,7,0)*G2223,IF(OR(E2223="kg",E2223="L"),F2223/1000*G2223,F2223*G2223)))</f>
        <v>0</v>
      </c>
    </row>
    <row r="2224" spans="1:18" outlineLevel="1" x14ac:dyDescent="0.25">
      <c r="B2224" s="122" t="str">
        <f>IF(C2224="","",F2214)</f>
        <v/>
      </c>
      <c r="C2224" s="123"/>
      <c r="D2224" s="122" t="str">
        <f>IF(C2224="","",IFERROR(INDEX('Cadastro de insumo'!A:K,MATCH('Ficha técnica - Prod processado'!C2224,'Cadastro de insumo'!E:E,0),2),""))</f>
        <v/>
      </c>
      <c r="E2224" s="122" t="str">
        <f>IFERROR(INDEX('Cadastro de insumo'!$A$203:$K$1048576,MATCH('Ficha técnica - Prod processado'!C2224,'Cadastro de insumo'!$E$203:$E$1048576,0),9),"")</f>
        <v/>
      </c>
      <c r="F2224" s="124" t="str">
        <f>IFERROR(VLOOKUP(C2224,'Cadastro de insumo'!E:K,7,0),"")</f>
        <v/>
      </c>
      <c r="G2224" s="113"/>
      <c r="H2224" s="113"/>
      <c r="I2224" s="122">
        <f t="shared" si="108"/>
        <v>0</v>
      </c>
      <c r="J2224" s="125">
        <f>IF(C2224="",0,IF(E2224="Pacote",VLOOKUP(C2224,'Cadastro de insumo'!E:K,7,0)*G2224,IF(OR(E2224="kg",E2224="L"),F2224/1000*G2224,F2224*G2224)))</f>
        <v>0</v>
      </c>
    </row>
    <row r="2225" spans="1:18" outlineLevel="1" x14ac:dyDescent="0.25">
      <c r="B2225" s="122" t="str">
        <f>IF(C2225="","",F2214)</f>
        <v/>
      </c>
      <c r="C2225" s="123"/>
      <c r="D2225" s="122" t="str">
        <f>IF(C2225="","",IFERROR(INDEX('Cadastro de insumo'!A:K,MATCH('Ficha técnica - Prod processado'!C2225,'Cadastro de insumo'!E:E,0),2),""))</f>
        <v/>
      </c>
      <c r="E2225" s="122" t="str">
        <f>IFERROR(INDEX('Cadastro de insumo'!$A$203:$K$1048576,MATCH('Ficha técnica - Prod processado'!C2225,'Cadastro de insumo'!$E$203:$E$1048576,0),9),"")</f>
        <v/>
      </c>
      <c r="F2225" s="124" t="str">
        <f>IFERROR(VLOOKUP(C2225,'Cadastro de insumo'!E:K,7,0),"")</f>
        <v/>
      </c>
      <c r="G2225" s="113"/>
      <c r="H2225" s="113"/>
      <c r="I2225" s="122">
        <f t="shared" si="108"/>
        <v>0</v>
      </c>
      <c r="J2225" s="125">
        <f>IF(C2225="",0,IF(E2225="Pacote",VLOOKUP(C2225,'Cadastro de insumo'!E:K,7,0)*G2225,IF(OR(E2225="kg",E2225="L"),F2225/1000*G2225,F2225*G2225)))</f>
        <v>0</v>
      </c>
    </row>
    <row r="2226" spans="1:18" outlineLevel="1" x14ac:dyDescent="0.25">
      <c r="B2226" s="122" t="str">
        <f>IF(C2226="","",F2214)</f>
        <v/>
      </c>
      <c r="C2226" s="123"/>
      <c r="D2226" s="122" t="str">
        <f>IF(C2226="","",IFERROR(INDEX('Cadastro de insumo'!A:K,MATCH('Ficha técnica - Prod processado'!C2226,'Cadastro de insumo'!E:E,0),2),""))</f>
        <v/>
      </c>
      <c r="E2226" s="122" t="str">
        <f>IFERROR(INDEX('Cadastro de insumo'!$A$203:$K$1048576,MATCH('Ficha técnica - Prod processado'!C2226,'Cadastro de insumo'!$E$203:$E$1048576,0),9),"")</f>
        <v/>
      </c>
      <c r="F2226" s="124" t="str">
        <f>IFERROR(VLOOKUP(C2226,'Cadastro de insumo'!E:K,7,0),"")</f>
        <v/>
      </c>
      <c r="G2226" s="113"/>
      <c r="H2226" s="113"/>
      <c r="I2226" s="122">
        <f t="shared" si="108"/>
        <v>0</v>
      </c>
      <c r="J2226" s="125">
        <f>IF(C2226="",0,IF(E2226="Pacote",VLOOKUP(C2226,'Cadastro de insumo'!E:K,7,0)*G2226,IF(OR(E2226="kg",E2226="L"),F2226/1000*G2226,F2226*G2226)))</f>
        <v>0</v>
      </c>
    </row>
    <row r="2227" spans="1:18" outlineLevel="1" x14ac:dyDescent="0.25">
      <c r="B2227" s="122" t="str">
        <f>IF(C2227="","",F2214)</f>
        <v/>
      </c>
      <c r="C2227" s="123"/>
      <c r="D2227" s="122" t="str">
        <f>IF(C2227="","",IFERROR(INDEX('Cadastro de insumo'!A:K,MATCH('Ficha técnica - Prod processado'!C2227,'Cadastro de insumo'!E:E,0),2),""))</f>
        <v/>
      </c>
      <c r="E2227" s="122" t="str">
        <f>IFERROR(INDEX('Cadastro de insumo'!$A$203:$K$1048576,MATCH('Ficha técnica - Prod processado'!C2227,'Cadastro de insumo'!$E$203:$E$1048576,0),9),"")</f>
        <v/>
      </c>
      <c r="F2227" s="124" t="str">
        <f>IFERROR(VLOOKUP(C2227,'Cadastro de insumo'!E:K,7,0),"")</f>
        <v/>
      </c>
      <c r="G2227" s="113"/>
      <c r="H2227" s="113"/>
      <c r="I2227" s="122">
        <f t="shared" si="108"/>
        <v>0</v>
      </c>
      <c r="J2227" s="125">
        <f>IF(C2227="",0,IF(E2227="Pacote",VLOOKUP(C2227,'Cadastro de insumo'!E:K,7,0)*G2227,IF(OR(E2227="kg",E2227="L"),F2227/1000*G2227,F2227*G2227)))</f>
        <v>0</v>
      </c>
    </row>
    <row r="2228" spans="1:18" outlineLevel="1" x14ac:dyDescent="0.25">
      <c r="B2228" s="122" t="str">
        <f>IF(C2228="","",F2214)</f>
        <v/>
      </c>
      <c r="C2228" s="123"/>
      <c r="D2228" s="122" t="str">
        <f>IF(C2228="","",IFERROR(INDEX('Cadastro de insumo'!A:K,MATCH('Ficha técnica - Prod processado'!C2228,'Cadastro de insumo'!E:E,0),2),""))</f>
        <v/>
      </c>
      <c r="E2228" s="122" t="str">
        <f>IFERROR(INDEX('Cadastro de insumo'!$A$203:$K$1048576,MATCH('Ficha técnica - Prod processado'!C2228,'Cadastro de insumo'!$E$203:$E$1048576,0),9),"")</f>
        <v/>
      </c>
      <c r="F2228" s="124" t="str">
        <f>IFERROR(VLOOKUP(C2228,'Cadastro de insumo'!E:K,7,0),"")</f>
        <v/>
      </c>
      <c r="G2228" s="113"/>
      <c r="H2228" s="113"/>
      <c r="I2228" s="122">
        <f t="shared" si="108"/>
        <v>0</v>
      </c>
      <c r="J2228" s="125">
        <f>IF(C2228="",0,IF(E2228="Pacote",VLOOKUP(C2228,'Cadastro de insumo'!E:K,7,0)*G2228,IF(OR(E2228="kg",E2228="L"),F2228/1000*G2228,F2228*G2228)))</f>
        <v>0</v>
      </c>
    </row>
    <row r="2229" spans="1:18" outlineLevel="1" x14ac:dyDescent="0.25">
      <c r="B2229" s="122" t="str">
        <f>IF(C2229="","",F2214)</f>
        <v/>
      </c>
      <c r="C2229" s="123"/>
      <c r="D2229" s="122" t="str">
        <f>IF(C2229="","",IFERROR(INDEX('Cadastro de insumo'!A:K,MATCH('Ficha técnica - Prod processado'!C2229,'Cadastro de insumo'!E:E,0),2),""))</f>
        <v/>
      </c>
      <c r="E2229" s="122" t="str">
        <f>IFERROR(INDEX('Cadastro de insumo'!$A$203:$K$1048576,MATCH('Ficha técnica - Prod processado'!C2229,'Cadastro de insumo'!$E$203:$E$1048576,0),9),"")</f>
        <v/>
      </c>
      <c r="F2229" s="124" t="str">
        <f>IFERROR(VLOOKUP(C2229,'Cadastro de insumo'!E:K,7,0),"")</f>
        <v/>
      </c>
      <c r="G2229" s="113"/>
      <c r="H2229" s="113"/>
      <c r="I2229" s="122">
        <f t="shared" si="108"/>
        <v>0</v>
      </c>
      <c r="J2229" s="125">
        <f>IF(C2229="",0,IF(E2229="Pacote",VLOOKUP(C2229,'Cadastro de insumo'!E:K,7,0)*G2229,IF(OR(E2229="kg",E2229="L"),F2229/1000*G2229,F2229*G2229)))</f>
        <v>0</v>
      </c>
    </row>
    <row r="2230" spans="1:18" outlineLevel="1" x14ac:dyDescent="0.25">
      <c r="B2230" s="122" t="str">
        <f>IF(C2230="","",F2214)</f>
        <v/>
      </c>
      <c r="C2230" s="123"/>
      <c r="D2230" s="122" t="str">
        <f>IF(C2230="","",IFERROR(INDEX('Cadastro de insumo'!A:K,MATCH('Ficha técnica - Prod processado'!C2230,'Cadastro de insumo'!E:E,0),2),""))</f>
        <v/>
      </c>
      <c r="E2230" s="122" t="str">
        <f>IFERROR(INDEX('Cadastro de insumo'!$A$203:$K$1048576,MATCH('Ficha técnica - Prod processado'!C2230,'Cadastro de insumo'!$E$203:$E$1048576,0),9),"")</f>
        <v/>
      </c>
      <c r="F2230" s="124" t="str">
        <f>IFERROR(VLOOKUP(C2230,'Cadastro de insumo'!E:K,7,0),"")</f>
        <v/>
      </c>
      <c r="G2230" s="113"/>
      <c r="H2230" s="113"/>
      <c r="I2230" s="122">
        <f t="shared" si="108"/>
        <v>0</v>
      </c>
      <c r="J2230" s="125">
        <f>IF(C2230="",0,IF(E2230="Pacote",VLOOKUP(C2230,'Cadastro de insumo'!E:K,7,0)*G2230,IF(OR(E2230="kg",E2230="L"),F2230/1000*G2230,F2230*G2230)))</f>
        <v>0</v>
      </c>
    </row>
    <row r="2231" spans="1:18" outlineLevel="1" x14ac:dyDescent="0.25">
      <c r="B2231" s="122" t="str">
        <f>IF(C2231="","",F2214)</f>
        <v/>
      </c>
      <c r="C2231" s="123"/>
      <c r="D2231" s="122" t="str">
        <f>IF(C2231="","",IFERROR(INDEX('Cadastro de insumo'!A:K,MATCH('Ficha técnica - Prod processado'!C2231,'Cadastro de insumo'!E:E,0),2),""))</f>
        <v/>
      </c>
      <c r="E2231" s="122" t="str">
        <f>IFERROR(INDEX('Cadastro de insumo'!$A$203:$K$1048576,MATCH('Ficha técnica - Prod processado'!C2231,'Cadastro de insumo'!$E$203:$E$1048576,0),9),"")</f>
        <v/>
      </c>
      <c r="F2231" s="124" t="str">
        <f>IFERROR(VLOOKUP(C2231,'Cadastro de insumo'!E:K,7,0),"")</f>
        <v/>
      </c>
      <c r="G2231" s="113"/>
      <c r="H2231" s="113"/>
      <c r="I2231" s="122">
        <f>IF(OR(G2231="",H2231=""),0,G2231/H2231)</f>
        <v>0</v>
      </c>
      <c r="J2231" s="125">
        <f>IF(C2231="",0,IF(E2231="Pacote",VLOOKUP(C2231,'Cadastro de insumo'!E:K,7,0)*G2231,IF(OR(E2231="kg",E2231="L"),F2231/1000*G2231,F2231*G2231)))</f>
        <v>0</v>
      </c>
    </row>
    <row r="2232" spans="1:18" x14ac:dyDescent="0.25">
      <c r="A2232" s="33" t="str">
        <f>"Detalhes: "&amp;F2214</f>
        <v xml:space="preserve">Detalhes: </v>
      </c>
      <c r="C2232" s="126"/>
    </row>
    <row r="2234" spans="1:18" ht="31.5" x14ac:dyDescent="0.25">
      <c r="E2234" s="30" t="s">
        <v>21</v>
      </c>
      <c r="F2234" s="76" t="s">
        <v>0</v>
      </c>
      <c r="G2234" s="76" t="s">
        <v>19</v>
      </c>
      <c r="H2234" s="77" t="s">
        <v>20</v>
      </c>
      <c r="I2234" s="31" t="s">
        <v>22</v>
      </c>
      <c r="J2234" s="31" t="s">
        <v>61</v>
      </c>
      <c r="M2234" s="126"/>
    </row>
    <row r="2235" spans="1:18" x14ac:dyDescent="0.25">
      <c r="E2235" s="112">
        <f>E2214+1</f>
        <v>107</v>
      </c>
      <c r="F2235" s="113"/>
      <c r="G2235" s="113"/>
      <c r="H2235" s="114"/>
      <c r="I2235" s="115">
        <f>SUM(J2238:J2252)</f>
        <v>0</v>
      </c>
      <c r="J2235" s="116" t="str">
        <f>IF(H2235="","",I2235/H2235)</f>
        <v/>
      </c>
      <c r="M2235" s="126"/>
      <c r="R2235" s="141"/>
    </row>
    <row r="2236" spans="1:18" x14ac:dyDescent="0.25">
      <c r="B2236" s="117"/>
      <c r="C2236" s="118"/>
      <c r="D2236" s="110"/>
      <c r="F2236" s="118"/>
      <c r="G2236" s="118"/>
      <c r="H2236" s="119"/>
      <c r="I2236" s="120"/>
      <c r="J2236" s="121"/>
      <c r="M2236" s="126"/>
      <c r="R2236" s="141"/>
    </row>
    <row r="2237" spans="1:18" ht="47.25" outlineLevel="1" x14ac:dyDescent="0.25">
      <c r="B2237" s="31" t="s">
        <v>0</v>
      </c>
      <c r="C2237" s="76" t="s">
        <v>13</v>
      </c>
      <c r="D2237" s="31" t="s">
        <v>60</v>
      </c>
      <c r="E2237" s="31" t="s">
        <v>14</v>
      </c>
      <c r="F2237" s="77" t="s">
        <v>17</v>
      </c>
      <c r="G2237" s="77" t="s">
        <v>56</v>
      </c>
      <c r="H2237" s="77" t="s">
        <v>38</v>
      </c>
      <c r="I2237" s="31" t="s">
        <v>16</v>
      </c>
      <c r="J2237" s="30" t="s">
        <v>15</v>
      </c>
      <c r="M2237" s="142"/>
    </row>
    <row r="2238" spans="1:18" outlineLevel="1" x14ac:dyDescent="0.25">
      <c r="B2238" s="122" t="str">
        <f>IF(C2238="","",F2235)</f>
        <v/>
      </c>
      <c r="C2238" s="123"/>
      <c r="D2238" s="122" t="str">
        <f>IF(C2238="","",IFERROR(INDEX('Cadastro de insumo'!A:K,MATCH('Ficha técnica - Prod processado'!C2238,'Cadastro de insumo'!E:E,0),2),""))</f>
        <v/>
      </c>
      <c r="E2238" s="122" t="str">
        <f>IFERROR(INDEX('Cadastro de insumo'!$A$203:$K$1048576,MATCH('Ficha técnica - Prod processado'!C2238,'Cadastro de insumo'!$E$203:$E$1048576,0),9),"")</f>
        <v/>
      </c>
      <c r="F2238" s="124" t="str">
        <f>IFERROR(VLOOKUP(C2238,'Cadastro de insumo'!E:K,7,0),"")</f>
        <v/>
      </c>
      <c r="G2238" s="113"/>
      <c r="H2238" s="113"/>
      <c r="I2238" s="122">
        <f t="shared" ref="I2238:I2251" si="109">IF(OR(G2238="",H2238=""),0,G2238/H2238)</f>
        <v>0</v>
      </c>
      <c r="J2238" s="125">
        <f>IF(C2238="",0,IF(E2238="Pacote",VLOOKUP(C2238,'Cadastro de insumo'!E:K,7,0)*G2238,IF(OR(E2238="kg",E2238="L"),F2238/1000*G2238,F2238*G2238)))</f>
        <v>0</v>
      </c>
    </row>
    <row r="2239" spans="1:18" outlineLevel="1" x14ac:dyDescent="0.25">
      <c r="B2239" s="122" t="str">
        <f>IF(C2239="","",F2235)</f>
        <v/>
      </c>
      <c r="C2239" s="123"/>
      <c r="D2239" s="122" t="str">
        <f>IF(C2239="","",IFERROR(INDEX('Cadastro de insumo'!A:K,MATCH('Ficha técnica - Prod processado'!C2239,'Cadastro de insumo'!E:E,0),2),""))</f>
        <v/>
      </c>
      <c r="E2239" s="122" t="str">
        <f>IFERROR(INDEX('Cadastro de insumo'!$A$203:$K$1048576,MATCH('Ficha técnica - Prod processado'!C2239,'Cadastro de insumo'!$E$203:$E$1048576,0),9),"")</f>
        <v/>
      </c>
      <c r="F2239" s="124" t="str">
        <f>IFERROR(VLOOKUP(C2239,'Cadastro de insumo'!E:K,7,0),"")</f>
        <v/>
      </c>
      <c r="G2239" s="113"/>
      <c r="H2239" s="113"/>
      <c r="I2239" s="122">
        <f t="shared" si="109"/>
        <v>0</v>
      </c>
      <c r="J2239" s="125">
        <f>IF(C2239="",0,IF(E2239="Pacote",VLOOKUP(C2239,'Cadastro de insumo'!E:K,7,0)*G2239,IF(OR(E2239="kg",E2239="L"),F2239/1000*G2239,F2239*G2239)))</f>
        <v>0</v>
      </c>
    </row>
    <row r="2240" spans="1:18" outlineLevel="1" x14ac:dyDescent="0.25">
      <c r="B2240" s="122" t="str">
        <f>IF(C2240="","",F2235)</f>
        <v/>
      </c>
      <c r="C2240" s="123"/>
      <c r="D2240" s="122" t="str">
        <f>IF(C2240="","",IFERROR(INDEX('Cadastro de insumo'!A:K,MATCH('Ficha técnica - Prod processado'!C2240,'Cadastro de insumo'!E:E,0),2),""))</f>
        <v/>
      </c>
      <c r="E2240" s="122" t="str">
        <f>IFERROR(INDEX('Cadastro de insumo'!$A$203:$K$1048576,MATCH('Ficha técnica - Prod processado'!C2240,'Cadastro de insumo'!$E$203:$E$1048576,0),9),"")</f>
        <v/>
      </c>
      <c r="F2240" s="124" t="str">
        <f>IFERROR(VLOOKUP(C2240,'Cadastro de insumo'!E:K,7,0),"")</f>
        <v/>
      </c>
      <c r="G2240" s="113"/>
      <c r="H2240" s="113"/>
      <c r="I2240" s="122">
        <f t="shared" si="109"/>
        <v>0</v>
      </c>
      <c r="J2240" s="125">
        <f>IF(C2240="",0,IF(E2240="Pacote",VLOOKUP(C2240,'Cadastro de insumo'!E:K,7,0)*G2240,IF(OR(E2240="kg",E2240="L"),F2240/1000*G2240,F2240*G2240)))</f>
        <v>0</v>
      </c>
    </row>
    <row r="2241" spans="1:18" outlineLevel="1" x14ac:dyDescent="0.25">
      <c r="B2241" s="122" t="str">
        <f>IF(C2241="","",F2235)</f>
        <v/>
      </c>
      <c r="C2241" s="123"/>
      <c r="D2241" s="122" t="str">
        <f>IF(C2241="","",IFERROR(INDEX('Cadastro de insumo'!A:K,MATCH('Ficha técnica - Prod processado'!C2241,'Cadastro de insumo'!E:E,0),2),""))</f>
        <v/>
      </c>
      <c r="E2241" s="122" t="str">
        <f>IFERROR(INDEX('Cadastro de insumo'!$A$203:$K$1048576,MATCH('Ficha técnica - Prod processado'!C2241,'Cadastro de insumo'!$E$203:$E$1048576,0),9),"")</f>
        <v/>
      </c>
      <c r="F2241" s="124" t="str">
        <f>IFERROR(VLOOKUP(C2241,'Cadastro de insumo'!E:K,7,0),"")</f>
        <v/>
      </c>
      <c r="G2241" s="113"/>
      <c r="H2241" s="113"/>
      <c r="I2241" s="122">
        <f t="shared" si="109"/>
        <v>0</v>
      </c>
      <c r="J2241" s="125">
        <f>IF(C2241="",0,IF(E2241="Pacote",VLOOKUP(C2241,'Cadastro de insumo'!E:K,7,0)*G2241,IF(OR(E2241="kg",E2241="L"),F2241/1000*G2241,F2241*G2241)))</f>
        <v>0</v>
      </c>
    </row>
    <row r="2242" spans="1:18" outlineLevel="1" x14ac:dyDescent="0.25">
      <c r="B2242" s="122" t="str">
        <f>IF(C2242="","",F2235)</f>
        <v/>
      </c>
      <c r="C2242" s="123"/>
      <c r="D2242" s="122" t="str">
        <f>IF(C2242="","",IFERROR(INDEX('Cadastro de insumo'!A:K,MATCH('Ficha técnica - Prod processado'!C2242,'Cadastro de insumo'!E:E,0),2),""))</f>
        <v/>
      </c>
      <c r="E2242" s="122" t="str">
        <f>IFERROR(INDEX('Cadastro de insumo'!$A$203:$K$1048576,MATCH('Ficha técnica - Prod processado'!C2242,'Cadastro de insumo'!$E$203:$E$1048576,0),9),"")</f>
        <v/>
      </c>
      <c r="F2242" s="124" t="str">
        <f>IFERROR(VLOOKUP(C2242,'Cadastro de insumo'!E:K,7,0),"")</f>
        <v/>
      </c>
      <c r="G2242" s="113"/>
      <c r="H2242" s="113"/>
      <c r="I2242" s="122">
        <f t="shared" si="109"/>
        <v>0</v>
      </c>
      <c r="J2242" s="125">
        <f>IF(C2242="",0,IF(E2242="Pacote",VLOOKUP(C2242,'Cadastro de insumo'!E:K,7,0)*G2242,IF(OR(E2242="kg",E2242="L"),F2242/1000*G2242,F2242*G2242)))</f>
        <v>0</v>
      </c>
    </row>
    <row r="2243" spans="1:18" outlineLevel="1" x14ac:dyDescent="0.25">
      <c r="B2243" s="122" t="str">
        <f>IF(C2243="","",F2235)</f>
        <v/>
      </c>
      <c r="C2243" s="123"/>
      <c r="D2243" s="122" t="str">
        <f>IF(C2243="","",IFERROR(INDEX('Cadastro de insumo'!A:K,MATCH('Ficha técnica - Prod processado'!C2243,'Cadastro de insumo'!E:E,0),2),""))</f>
        <v/>
      </c>
      <c r="E2243" s="122" t="str">
        <f>IFERROR(INDEX('Cadastro de insumo'!$A$203:$K$1048576,MATCH('Ficha técnica - Prod processado'!C2243,'Cadastro de insumo'!$E$203:$E$1048576,0),9),"")</f>
        <v/>
      </c>
      <c r="F2243" s="124" t="str">
        <f>IFERROR(VLOOKUP(C2243,'Cadastro de insumo'!E:K,7,0),"")</f>
        <v/>
      </c>
      <c r="G2243" s="113"/>
      <c r="H2243" s="113"/>
      <c r="I2243" s="122">
        <f t="shared" si="109"/>
        <v>0</v>
      </c>
      <c r="J2243" s="125">
        <f>IF(C2243="",0,IF(E2243="Pacote",VLOOKUP(C2243,'Cadastro de insumo'!E:K,7,0)*G2243,IF(OR(E2243="kg",E2243="L"),F2243/1000*G2243,F2243*G2243)))</f>
        <v>0</v>
      </c>
    </row>
    <row r="2244" spans="1:18" outlineLevel="1" x14ac:dyDescent="0.25">
      <c r="B2244" s="122" t="str">
        <f>IF(C2244="","",F2235)</f>
        <v/>
      </c>
      <c r="C2244" s="123"/>
      <c r="D2244" s="122" t="str">
        <f>IF(C2244="","",IFERROR(INDEX('Cadastro de insumo'!A:K,MATCH('Ficha técnica - Prod processado'!C2244,'Cadastro de insumo'!E:E,0),2),""))</f>
        <v/>
      </c>
      <c r="E2244" s="122" t="str">
        <f>IFERROR(INDEX('Cadastro de insumo'!$A$203:$K$1048576,MATCH('Ficha técnica - Prod processado'!C2244,'Cadastro de insumo'!$E$203:$E$1048576,0),9),"")</f>
        <v/>
      </c>
      <c r="F2244" s="124" t="str">
        <f>IFERROR(VLOOKUP(C2244,'Cadastro de insumo'!E:K,7,0),"")</f>
        <v/>
      </c>
      <c r="G2244" s="113"/>
      <c r="H2244" s="113"/>
      <c r="I2244" s="122">
        <f t="shared" si="109"/>
        <v>0</v>
      </c>
      <c r="J2244" s="125">
        <f>IF(C2244="",0,IF(E2244="Pacote",VLOOKUP(C2244,'Cadastro de insumo'!E:K,7,0)*G2244,IF(OR(E2244="kg",E2244="L"),F2244/1000*G2244,F2244*G2244)))</f>
        <v>0</v>
      </c>
    </row>
    <row r="2245" spans="1:18" outlineLevel="1" x14ac:dyDescent="0.25">
      <c r="B2245" s="122" t="str">
        <f>IF(C2245="","",F2235)</f>
        <v/>
      </c>
      <c r="C2245" s="123"/>
      <c r="D2245" s="122" t="str">
        <f>IF(C2245="","",IFERROR(INDEX('Cadastro de insumo'!A:K,MATCH('Ficha técnica - Prod processado'!C2245,'Cadastro de insumo'!E:E,0),2),""))</f>
        <v/>
      </c>
      <c r="E2245" s="122" t="str">
        <f>IFERROR(INDEX('Cadastro de insumo'!$A$203:$K$1048576,MATCH('Ficha técnica - Prod processado'!C2245,'Cadastro de insumo'!$E$203:$E$1048576,0),9),"")</f>
        <v/>
      </c>
      <c r="F2245" s="124" t="str">
        <f>IFERROR(VLOOKUP(C2245,'Cadastro de insumo'!E:K,7,0),"")</f>
        <v/>
      </c>
      <c r="G2245" s="113"/>
      <c r="H2245" s="113"/>
      <c r="I2245" s="122">
        <f t="shared" si="109"/>
        <v>0</v>
      </c>
      <c r="J2245" s="125">
        <f>IF(C2245="",0,IF(E2245="Pacote",VLOOKUP(C2245,'Cadastro de insumo'!E:K,7,0)*G2245,IF(OR(E2245="kg",E2245="L"),F2245/1000*G2245,F2245*G2245)))</f>
        <v>0</v>
      </c>
    </row>
    <row r="2246" spans="1:18" outlineLevel="1" x14ac:dyDescent="0.25">
      <c r="B2246" s="122" t="str">
        <f>IF(C2246="","",F2235)</f>
        <v/>
      </c>
      <c r="C2246" s="123"/>
      <c r="D2246" s="122" t="str">
        <f>IF(C2246="","",IFERROR(INDEX('Cadastro de insumo'!A:K,MATCH('Ficha técnica - Prod processado'!C2246,'Cadastro de insumo'!E:E,0),2),""))</f>
        <v/>
      </c>
      <c r="E2246" s="122" t="str">
        <f>IFERROR(INDEX('Cadastro de insumo'!$A$203:$K$1048576,MATCH('Ficha técnica - Prod processado'!C2246,'Cadastro de insumo'!$E$203:$E$1048576,0),9),"")</f>
        <v/>
      </c>
      <c r="F2246" s="124" t="str">
        <f>IFERROR(VLOOKUP(C2246,'Cadastro de insumo'!E:K,7,0),"")</f>
        <v/>
      </c>
      <c r="G2246" s="113"/>
      <c r="H2246" s="113"/>
      <c r="I2246" s="122">
        <f t="shared" si="109"/>
        <v>0</v>
      </c>
      <c r="J2246" s="125">
        <f>IF(C2246="",0,IF(E2246="Pacote",VLOOKUP(C2246,'Cadastro de insumo'!E:K,7,0)*G2246,IF(OR(E2246="kg",E2246="L"),F2246/1000*G2246,F2246*G2246)))</f>
        <v>0</v>
      </c>
    </row>
    <row r="2247" spans="1:18" outlineLevel="1" x14ac:dyDescent="0.25">
      <c r="B2247" s="122" t="str">
        <f>IF(C2247="","",F2235)</f>
        <v/>
      </c>
      <c r="C2247" s="123"/>
      <c r="D2247" s="122" t="str">
        <f>IF(C2247="","",IFERROR(INDEX('Cadastro de insumo'!A:K,MATCH('Ficha técnica - Prod processado'!C2247,'Cadastro de insumo'!E:E,0),2),""))</f>
        <v/>
      </c>
      <c r="E2247" s="122" t="str">
        <f>IFERROR(INDEX('Cadastro de insumo'!$A$203:$K$1048576,MATCH('Ficha técnica - Prod processado'!C2247,'Cadastro de insumo'!$E$203:$E$1048576,0),9),"")</f>
        <v/>
      </c>
      <c r="F2247" s="124" t="str">
        <f>IFERROR(VLOOKUP(C2247,'Cadastro de insumo'!E:K,7,0),"")</f>
        <v/>
      </c>
      <c r="G2247" s="113"/>
      <c r="H2247" s="113"/>
      <c r="I2247" s="122">
        <f t="shared" si="109"/>
        <v>0</v>
      </c>
      <c r="J2247" s="125">
        <f>IF(C2247="",0,IF(E2247="Pacote",VLOOKUP(C2247,'Cadastro de insumo'!E:K,7,0)*G2247,IF(OR(E2247="kg",E2247="L"),F2247/1000*G2247,F2247*G2247)))</f>
        <v>0</v>
      </c>
    </row>
    <row r="2248" spans="1:18" outlineLevel="1" x14ac:dyDescent="0.25">
      <c r="B2248" s="122" t="str">
        <f>IF(C2248="","",F2235)</f>
        <v/>
      </c>
      <c r="C2248" s="123"/>
      <c r="D2248" s="122" t="str">
        <f>IF(C2248="","",IFERROR(INDEX('Cadastro de insumo'!A:K,MATCH('Ficha técnica - Prod processado'!C2248,'Cadastro de insumo'!E:E,0),2),""))</f>
        <v/>
      </c>
      <c r="E2248" s="122" t="str">
        <f>IFERROR(INDEX('Cadastro de insumo'!$A$203:$K$1048576,MATCH('Ficha técnica - Prod processado'!C2248,'Cadastro de insumo'!$E$203:$E$1048576,0),9),"")</f>
        <v/>
      </c>
      <c r="F2248" s="124" t="str">
        <f>IFERROR(VLOOKUP(C2248,'Cadastro de insumo'!E:K,7,0),"")</f>
        <v/>
      </c>
      <c r="G2248" s="113"/>
      <c r="H2248" s="113"/>
      <c r="I2248" s="122">
        <f t="shared" si="109"/>
        <v>0</v>
      </c>
      <c r="J2248" s="125">
        <f>IF(C2248="",0,IF(E2248="Pacote",VLOOKUP(C2248,'Cadastro de insumo'!E:K,7,0)*G2248,IF(OR(E2248="kg",E2248="L"),F2248/1000*G2248,F2248*G2248)))</f>
        <v>0</v>
      </c>
    </row>
    <row r="2249" spans="1:18" outlineLevel="1" x14ac:dyDescent="0.25">
      <c r="B2249" s="122" t="str">
        <f>IF(C2249="","",F2235)</f>
        <v/>
      </c>
      <c r="C2249" s="123"/>
      <c r="D2249" s="122" t="str">
        <f>IF(C2249="","",IFERROR(INDEX('Cadastro de insumo'!A:K,MATCH('Ficha técnica - Prod processado'!C2249,'Cadastro de insumo'!E:E,0),2),""))</f>
        <v/>
      </c>
      <c r="E2249" s="122" t="str">
        <f>IFERROR(INDEX('Cadastro de insumo'!$A$203:$K$1048576,MATCH('Ficha técnica - Prod processado'!C2249,'Cadastro de insumo'!$E$203:$E$1048576,0),9),"")</f>
        <v/>
      </c>
      <c r="F2249" s="124" t="str">
        <f>IFERROR(VLOOKUP(C2249,'Cadastro de insumo'!E:K,7,0),"")</f>
        <v/>
      </c>
      <c r="G2249" s="113"/>
      <c r="H2249" s="113"/>
      <c r="I2249" s="122">
        <f t="shared" si="109"/>
        <v>0</v>
      </c>
      <c r="J2249" s="125">
        <f>IF(C2249="",0,IF(E2249="Pacote",VLOOKUP(C2249,'Cadastro de insumo'!E:K,7,0)*G2249,IF(OR(E2249="kg",E2249="L"),F2249/1000*G2249,F2249*G2249)))</f>
        <v>0</v>
      </c>
    </row>
    <row r="2250" spans="1:18" outlineLevel="1" x14ac:dyDescent="0.25">
      <c r="B2250" s="122" t="str">
        <f>IF(C2250="","",F2235)</f>
        <v/>
      </c>
      <c r="C2250" s="123"/>
      <c r="D2250" s="122" t="str">
        <f>IF(C2250="","",IFERROR(INDEX('Cadastro de insumo'!A:K,MATCH('Ficha técnica - Prod processado'!C2250,'Cadastro de insumo'!E:E,0),2),""))</f>
        <v/>
      </c>
      <c r="E2250" s="122" t="str">
        <f>IFERROR(INDEX('Cadastro de insumo'!$A$203:$K$1048576,MATCH('Ficha técnica - Prod processado'!C2250,'Cadastro de insumo'!$E$203:$E$1048576,0),9),"")</f>
        <v/>
      </c>
      <c r="F2250" s="124" t="str">
        <f>IFERROR(VLOOKUP(C2250,'Cadastro de insumo'!E:K,7,0),"")</f>
        <v/>
      </c>
      <c r="G2250" s="113"/>
      <c r="H2250" s="113"/>
      <c r="I2250" s="122">
        <f t="shared" si="109"/>
        <v>0</v>
      </c>
      <c r="J2250" s="125">
        <f>IF(C2250="",0,IF(E2250="Pacote",VLOOKUP(C2250,'Cadastro de insumo'!E:K,7,0)*G2250,IF(OR(E2250="kg",E2250="L"),F2250/1000*G2250,F2250*G2250)))</f>
        <v>0</v>
      </c>
    </row>
    <row r="2251" spans="1:18" outlineLevel="1" x14ac:dyDescent="0.25">
      <c r="B2251" s="122" t="str">
        <f>IF(C2251="","",F2235)</f>
        <v/>
      </c>
      <c r="C2251" s="123"/>
      <c r="D2251" s="122" t="str">
        <f>IF(C2251="","",IFERROR(INDEX('Cadastro de insumo'!A:K,MATCH('Ficha técnica - Prod processado'!C2251,'Cadastro de insumo'!E:E,0),2),""))</f>
        <v/>
      </c>
      <c r="E2251" s="122" t="str">
        <f>IFERROR(INDEX('Cadastro de insumo'!$A$203:$K$1048576,MATCH('Ficha técnica - Prod processado'!C2251,'Cadastro de insumo'!$E$203:$E$1048576,0),9),"")</f>
        <v/>
      </c>
      <c r="F2251" s="124" t="str">
        <f>IFERROR(VLOOKUP(C2251,'Cadastro de insumo'!E:K,7,0),"")</f>
        <v/>
      </c>
      <c r="G2251" s="113"/>
      <c r="H2251" s="113"/>
      <c r="I2251" s="122">
        <f t="shared" si="109"/>
        <v>0</v>
      </c>
      <c r="J2251" s="125">
        <f>IF(C2251="",0,IF(E2251="Pacote",VLOOKUP(C2251,'Cadastro de insumo'!E:K,7,0)*G2251,IF(OR(E2251="kg",E2251="L"),F2251/1000*G2251,F2251*G2251)))</f>
        <v>0</v>
      </c>
    </row>
    <row r="2252" spans="1:18" outlineLevel="1" x14ac:dyDescent="0.25">
      <c r="B2252" s="122" t="str">
        <f>IF(C2252="","",F2235)</f>
        <v/>
      </c>
      <c r="C2252" s="123"/>
      <c r="D2252" s="122" t="str">
        <f>IF(C2252="","",IFERROR(INDEX('Cadastro de insumo'!A:K,MATCH('Ficha técnica - Prod processado'!C2252,'Cadastro de insumo'!E:E,0),2),""))</f>
        <v/>
      </c>
      <c r="E2252" s="122" t="str">
        <f>IFERROR(INDEX('Cadastro de insumo'!$A$203:$K$1048576,MATCH('Ficha técnica - Prod processado'!C2252,'Cadastro de insumo'!$E$203:$E$1048576,0),9),"")</f>
        <v/>
      </c>
      <c r="F2252" s="124" t="str">
        <f>IFERROR(VLOOKUP(C2252,'Cadastro de insumo'!E:K,7,0),"")</f>
        <v/>
      </c>
      <c r="G2252" s="113"/>
      <c r="H2252" s="113"/>
      <c r="I2252" s="122">
        <f>IF(OR(G2252="",H2252=""),0,G2252/H2252)</f>
        <v>0</v>
      </c>
      <c r="J2252" s="125">
        <f>IF(C2252="",0,IF(E2252="Pacote",VLOOKUP(C2252,'Cadastro de insumo'!E:K,7,0)*G2252,IF(OR(E2252="kg",E2252="L"),F2252/1000*G2252,F2252*G2252)))</f>
        <v>0</v>
      </c>
    </row>
    <row r="2253" spans="1:18" x14ac:dyDescent="0.25">
      <c r="A2253" s="33" t="str">
        <f>"Detalhes: "&amp;F2235</f>
        <v xml:space="preserve">Detalhes: </v>
      </c>
      <c r="C2253" s="126"/>
    </row>
    <row r="2255" spans="1:18" ht="31.5" x14ac:dyDescent="0.25">
      <c r="E2255" s="30" t="s">
        <v>21</v>
      </c>
      <c r="F2255" s="76" t="s">
        <v>0</v>
      </c>
      <c r="G2255" s="76" t="s">
        <v>19</v>
      </c>
      <c r="H2255" s="77" t="s">
        <v>20</v>
      </c>
      <c r="I2255" s="31" t="s">
        <v>22</v>
      </c>
      <c r="J2255" s="31" t="s">
        <v>61</v>
      </c>
      <c r="M2255" s="126"/>
    </row>
    <row r="2256" spans="1:18" x14ac:dyDescent="0.25">
      <c r="E2256" s="112">
        <f>E2235+1</f>
        <v>108</v>
      </c>
      <c r="F2256" s="113"/>
      <c r="G2256" s="113"/>
      <c r="H2256" s="114"/>
      <c r="I2256" s="115">
        <f>SUM(J2259:J2273)</f>
        <v>0</v>
      </c>
      <c r="J2256" s="116" t="str">
        <f>IF(H2256="","",I2256/H2256)</f>
        <v/>
      </c>
      <c r="M2256" s="126"/>
      <c r="R2256" s="141"/>
    </row>
    <row r="2257" spans="2:18" x14ac:dyDescent="0.25">
      <c r="B2257" s="117"/>
      <c r="C2257" s="118"/>
      <c r="D2257" s="110"/>
      <c r="F2257" s="118"/>
      <c r="G2257" s="118"/>
      <c r="H2257" s="119"/>
      <c r="I2257" s="120"/>
      <c r="J2257" s="121"/>
      <c r="M2257" s="126"/>
      <c r="R2257" s="141"/>
    </row>
    <row r="2258" spans="2:18" ht="47.25" outlineLevel="1" x14ac:dyDescent="0.25">
      <c r="B2258" s="31" t="s">
        <v>0</v>
      </c>
      <c r="C2258" s="76" t="s">
        <v>13</v>
      </c>
      <c r="D2258" s="31" t="s">
        <v>60</v>
      </c>
      <c r="E2258" s="31" t="s">
        <v>14</v>
      </c>
      <c r="F2258" s="77" t="s">
        <v>17</v>
      </c>
      <c r="G2258" s="77" t="s">
        <v>56</v>
      </c>
      <c r="H2258" s="77" t="s">
        <v>38</v>
      </c>
      <c r="I2258" s="31" t="s">
        <v>16</v>
      </c>
      <c r="J2258" s="30" t="s">
        <v>15</v>
      </c>
      <c r="M2258" s="142"/>
    </row>
    <row r="2259" spans="2:18" outlineLevel="1" x14ac:dyDescent="0.25">
      <c r="B2259" s="122" t="str">
        <f>IF(C2259="","",F2256)</f>
        <v/>
      </c>
      <c r="C2259" s="123"/>
      <c r="D2259" s="122" t="str">
        <f>IF(C2259="","",IFERROR(INDEX('Cadastro de insumo'!A:K,MATCH('Ficha técnica - Prod processado'!C2259,'Cadastro de insumo'!E:E,0),2),""))</f>
        <v/>
      </c>
      <c r="E2259" s="122" t="str">
        <f>IFERROR(INDEX('Cadastro de insumo'!$A$203:$K$1048576,MATCH('Ficha técnica - Prod processado'!C2259,'Cadastro de insumo'!$E$203:$E$1048576,0),9),"")</f>
        <v/>
      </c>
      <c r="F2259" s="124" t="str">
        <f>IFERROR(VLOOKUP(C2259,'Cadastro de insumo'!E:K,7,0),"")</f>
        <v/>
      </c>
      <c r="G2259" s="113"/>
      <c r="H2259" s="113"/>
      <c r="I2259" s="122">
        <f t="shared" ref="I2259:I2272" si="110">IF(OR(G2259="",H2259=""),0,G2259/H2259)</f>
        <v>0</v>
      </c>
      <c r="J2259" s="125">
        <f>IF(C2259="",0,IF(E2259="Pacote",VLOOKUP(C2259,'Cadastro de insumo'!E:K,7,0)*G2259,IF(OR(E2259="kg",E2259="L"),F2259/1000*G2259,F2259*G2259)))</f>
        <v>0</v>
      </c>
    </row>
    <row r="2260" spans="2:18" outlineLevel="1" x14ac:dyDescent="0.25">
      <c r="B2260" s="122" t="str">
        <f>IF(C2260="","",F2256)</f>
        <v/>
      </c>
      <c r="C2260" s="123"/>
      <c r="D2260" s="122" t="str">
        <f>IF(C2260="","",IFERROR(INDEX('Cadastro de insumo'!A:K,MATCH('Ficha técnica - Prod processado'!C2260,'Cadastro de insumo'!E:E,0),2),""))</f>
        <v/>
      </c>
      <c r="E2260" s="122" t="str">
        <f>IFERROR(INDEX('Cadastro de insumo'!$A$203:$K$1048576,MATCH('Ficha técnica - Prod processado'!C2260,'Cadastro de insumo'!$E$203:$E$1048576,0),9),"")</f>
        <v/>
      </c>
      <c r="F2260" s="124" t="str">
        <f>IFERROR(VLOOKUP(C2260,'Cadastro de insumo'!E:K,7,0),"")</f>
        <v/>
      </c>
      <c r="G2260" s="113"/>
      <c r="H2260" s="113"/>
      <c r="I2260" s="122">
        <f t="shared" si="110"/>
        <v>0</v>
      </c>
      <c r="J2260" s="125">
        <f>IF(C2260="",0,IF(E2260="Pacote",VLOOKUP(C2260,'Cadastro de insumo'!E:K,7,0)*G2260,IF(OR(E2260="kg",E2260="L"),F2260/1000*G2260,F2260*G2260)))</f>
        <v>0</v>
      </c>
    </row>
    <row r="2261" spans="2:18" outlineLevel="1" x14ac:dyDescent="0.25">
      <c r="B2261" s="122" t="str">
        <f>IF(C2261="","",F2256)</f>
        <v/>
      </c>
      <c r="C2261" s="123"/>
      <c r="D2261" s="122" t="str">
        <f>IF(C2261="","",IFERROR(INDEX('Cadastro de insumo'!A:K,MATCH('Ficha técnica - Prod processado'!C2261,'Cadastro de insumo'!E:E,0),2),""))</f>
        <v/>
      </c>
      <c r="E2261" s="122" t="str">
        <f>IFERROR(INDEX('Cadastro de insumo'!$A$203:$K$1048576,MATCH('Ficha técnica - Prod processado'!C2261,'Cadastro de insumo'!$E$203:$E$1048576,0),9),"")</f>
        <v/>
      </c>
      <c r="F2261" s="124" t="str">
        <f>IFERROR(VLOOKUP(C2261,'Cadastro de insumo'!E:K,7,0),"")</f>
        <v/>
      </c>
      <c r="G2261" s="113"/>
      <c r="H2261" s="113"/>
      <c r="I2261" s="122">
        <f t="shared" si="110"/>
        <v>0</v>
      </c>
      <c r="J2261" s="125">
        <f>IF(C2261="",0,IF(E2261="Pacote",VLOOKUP(C2261,'Cadastro de insumo'!E:K,7,0)*G2261,IF(OR(E2261="kg",E2261="L"),F2261/1000*G2261,F2261*G2261)))</f>
        <v>0</v>
      </c>
    </row>
    <row r="2262" spans="2:18" outlineLevel="1" x14ac:dyDescent="0.25">
      <c r="B2262" s="122" t="str">
        <f>IF(C2262="","",F2256)</f>
        <v/>
      </c>
      <c r="C2262" s="123"/>
      <c r="D2262" s="122" t="str">
        <f>IF(C2262="","",IFERROR(INDEX('Cadastro de insumo'!A:K,MATCH('Ficha técnica - Prod processado'!C2262,'Cadastro de insumo'!E:E,0),2),""))</f>
        <v/>
      </c>
      <c r="E2262" s="122" t="str">
        <f>IFERROR(INDEX('Cadastro de insumo'!$A$203:$K$1048576,MATCH('Ficha técnica - Prod processado'!C2262,'Cadastro de insumo'!$E$203:$E$1048576,0),9),"")</f>
        <v/>
      </c>
      <c r="F2262" s="124" t="str">
        <f>IFERROR(VLOOKUP(C2262,'Cadastro de insumo'!E:K,7,0),"")</f>
        <v/>
      </c>
      <c r="G2262" s="113"/>
      <c r="H2262" s="113"/>
      <c r="I2262" s="122">
        <f t="shared" si="110"/>
        <v>0</v>
      </c>
      <c r="J2262" s="125">
        <f>IF(C2262="",0,IF(E2262="Pacote",VLOOKUP(C2262,'Cadastro de insumo'!E:K,7,0)*G2262,IF(OR(E2262="kg",E2262="L"),F2262/1000*G2262,F2262*G2262)))</f>
        <v>0</v>
      </c>
    </row>
    <row r="2263" spans="2:18" outlineLevel="1" x14ac:dyDescent="0.25">
      <c r="B2263" s="122" t="str">
        <f>IF(C2263="","",F2256)</f>
        <v/>
      </c>
      <c r="C2263" s="123"/>
      <c r="D2263" s="122" t="str">
        <f>IF(C2263="","",IFERROR(INDEX('Cadastro de insumo'!A:K,MATCH('Ficha técnica - Prod processado'!C2263,'Cadastro de insumo'!E:E,0),2),""))</f>
        <v/>
      </c>
      <c r="E2263" s="122" t="str">
        <f>IFERROR(INDEX('Cadastro de insumo'!$A$203:$K$1048576,MATCH('Ficha técnica - Prod processado'!C2263,'Cadastro de insumo'!$E$203:$E$1048576,0),9),"")</f>
        <v/>
      </c>
      <c r="F2263" s="124" t="str">
        <f>IFERROR(VLOOKUP(C2263,'Cadastro de insumo'!E:K,7,0),"")</f>
        <v/>
      </c>
      <c r="G2263" s="113"/>
      <c r="H2263" s="113"/>
      <c r="I2263" s="122">
        <f t="shared" si="110"/>
        <v>0</v>
      </c>
      <c r="J2263" s="125">
        <f>IF(C2263="",0,IF(E2263="Pacote",VLOOKUP(C2263,'Cadastro de insumo'!E:K,7,0)*G2263,IF(OR(E2263="kg",E2263="L"),F2263/1000*G2263,F2263*G2263)))</f>
        <v>0</v>
      </c>
    </row>
    <row r="2264" spans="2:18" outlineLevel="1" x14ac:dyDescent="0.25">
      <c r="B2264" s="122" t="str">
        <f>IF(C2264="","",F2256)</f>
        <v/>
      </c>
      <c r="C2264" s="123"/>
      <c r="D2264" s="122" t="str">
        <f>IF(C2264="","",IFERROR(INDEX('Cadastro de insumo'!A:K,MATCH('Ficha técnica - Prod processado'!C2264,'Cadastro de insumo'!E:E,0),2),""))</f>
        <v/>
      </c>
      <c r="E2264" s="122" t="str">
        <f>IFERROR(INDEX('Cadastro de insumo'!$A$203:$K$1048576,MATCH('Ficha técnica - Prod processado'!C2264,'Cadastro de insumo'!$E$203:$E$1048576,0),9),"")</f>
        <v/>
      </c>
      <c r="F2264" s="124" t="str">
        <f>IFERROR(VLOOKUP(C2264,'Cadastro de insumo'!E:K,7,0),"")</f>
        <v/>
      </c>
      <c r="G2264" s="113"/>
      <c r="H2264" s="113"/>
      <c r="I2264" s="122">
        <f t="shared" si="110"/>
        <v>0</v>
      </c>
      <c r="J2264" s="125">
        <f>IF(C2264="",0,IF(E2264="Pacote",VLOOKUP(C2264,'Cadastro de insumo'!E:K,7,0)*G2264,IF(OR(E2264="kg",E2264="L"),F2264/1000*G2264,F2264*G2264)))</f>
        <v>0</v>
      </c>
    </row>
    <row r="2265" spans="2:18" outlineLevel="1" x14ac:dyDescent="0.25">
      <c r="B2265" s="122" t="str">
        <f>IF(C2265="","",F2256)</f>
        <v/>
      </c>
      <c r="C2265" s="123"/>
      <c r="D2265" s="122" t="str">
        <f>IF(C2265="","",IFERROR(INDEX('Cadastro de insumo'!A:K,MATCH('Ficha técnica - Prod processado'!C2265,'Cadastro de insumo'!E:E,0),2),""))</f>
        <v/>
      </c>
      <c r="E2265" s="122" t="str">
        <f>IFERROR(INDEX('Cadastro de insumo'!$A$203:$K$1048576,MATCH('Ficha técnica - Prod processado'!C2265,'Cadastro de insumo'!$E$203:$E$1048576,0),9),"")</f>
        <v/>
      </c>
      <c r="F2265" s="124" t="str">
        <f>IFERROR(VLOOKUP(C2265,'Cadastro de insumo'!E:K,7,0),"")</f>
        <v/>
      </c>
      <c r="G2265" s="113"/>
      <c r="H2265" s="113"/>
      <c r="I2265" s="122">
        <f t="shared" si="110"/>
        <v>0</v>
      </c>
      <c r="J2265" s="125">
        <f>IF(C2265="",0,IF(E2265="Pacote",VLOOKUP(C2265,'Cadastro de insumo'!E:K,7,0)*G2265,IF(OR(E2265="kg",E2265="L"),F2265/1000*G2265,F2265*G2265)))</f>
        <v>0</v>
      </c>
    </row>
    <row r="2266" spans="2:18" outlineLevel="1" x14ac:dyDescent="0.25">
      <c r="B2266" s="122" t="str">
        <f>IF(C2266="","",F2256)</f>
        <v/>
      </c>
      <c r="C2266" s="123"/>
      <c r="D2266" s="122" t="str">
        <f>IF(C2266="","",IFERROR(INDEX('Cadastro de insumo'!A:K,MATCH('Ficha técnica - Prod processado'!C2266,'Cadastro de insumo'!E:E,0),2),""))</f>
        <v/>
      </c>
      <c r="E2266" s="122" t="str">
        <f>IFERROR(INDEX('Cadastro de insumo'!$A$203:$K$1048576,MATCH('Ficha técnica - Prod processado'!C2266,'Cadastro de insumo'!$E$203:$E$1048576,0),9),"")</f>
        <v/>
      </c>
      <c r="F2266" s="124" t="str">
        <f>IFERROR(VLOOKUP(C2266,'Cadastro de insumo'!E:K,7,0),"")</f>
        <v/>
      </c>
      <c r="G2266" s="113"/>
      <c r="H2266" s="113"/>
      <c r="I2266" s="122">
        <f t="shared" si="110"/>
        <v>0</v>
      </c>
      <c r="J2266" s="125">
        <f>IF(C2266="",0,IF(E2266="Pacote",VLOOKUP(C2266,'Cadastro de insumo'!E:K,7,0)*G2266,IF(OR(E2266="kg",E2266="L"),F2266/1000*G2266,F2266*G2266)))</f>
        <v>0</v>
      </c>
    </row>
    <row r="2267" spans="2:18" outlineLevel="1" x14ac:dyDescent="0.25">
      <c r="B2267" s="122" t="str">
        <f>IF(C2267="","",F2256)</f>
        <v/>
      </c>
      <c r="C2267" s="123"/>
      <c r="D2267" s="122" t="str">
        <f>IF(C2267="","",IFERROR(INDEX('Cadastro de insumo'!A:K,MATCH('Ficha técnica - Prod processado'!C2267,'Cadastro de insumo'!E:E,0),2),""))</f>
        <v/>
      </c>
      <c r="E2267" s="122" t="str">
        <f>IFERROR(INDEX('Cadastro de insumo'!$A$203:$K$1048576,MATCH('Ficha técnica - Prod processado'!C2267,'Cadastro de insumo'!$E$203:$E$1048576,0),9),"")</f>
        <v/>
      </c>
      <c r="F2267" s="124" t="str">
        <f>IFERROR(VLOOKUP(C2267,'Cadastro de insumo'!E:K,7,0),"")</f>
        <v/>
      </c>
      <c r="G2267" s="113"/>
      <c r="H2267" s="113"/>
      <c r="I2267" s="122">
        <f t="shared" si="110"/>
        <v>0</v>
      </c>
      <c r="J2267" s="125">
        <f>IF(C2267="",0,IF(E2267="Pacote",VLOOKUP(C2267,'Cadastro de insumo'!E:K,7,0)*G2267,IF(OR(E2267="kg",E2267="L"),F2267/1000*G2267,F2267*G2267)))</f>
        <v>0</v>
      </c>
    </row>
    <row r="2268" spans="2:18" outlineLevel="1" x14ac:dyDescent="0.25">
      <c r="B2268" s="122" t="str">
        <f>IF(C2268="","",F2256)</f>
        <v/>
      </c>
      <c r="C2268" s="123"/>
      <c r="D2268" s="122" t="str">
        <f>IF(C2268="","",IFERROR(INDEX('Cadastro de insumo'!A:K,MATCH('Ficha técnica - Prod processado'!C2268,'Cadastro de insumo'!E:E,0),2),""))</f>
        <v/>
      </c>
      <c r="E2268" s="122" t="str">
        <f>IFERROR(INDEX('Cadastro de insumo'!$A$203:$K$1048576,MATCH('Ficha técnica - Prod processado'!C2268,'Cadastro de insumo'!$E$203:$E$1048576,0),9),"")</f>
        <v/>
      </c>
      <c r="F2268" s="124" t="str">
        <f>IFERROR(VLOOKUP(C2268,'Cadastro de insumo'!E:K,7,0),"")</f>
        <v/>
      </c>
      <c r="G2268" s="113"/>
      <c r="H2268" s="113"/>
      <c r="I2268" s="122">
        <f t="shared" si="110"/>
        <v>0</v>
      </c>
      <c r="J2268" s="125">
        <f>IF(C2268="",0,IF(E2268="Pacote",VLOOKUP(C2268,'Cadastro de insumo'!E:K,7,0)*G2268,IF(OR(E2268="kg",E2268="L"),F2268/1000*G2268,F2268*G2268)))</f>
        <v>0</v>
      </c>
    </row>
    <row r="2269" spans="2:18" outlineLevel="1" x14ac:dyDescent="0.25">
      <c r="B2269" s="122" t="str">
        <f>IF(C2269="","",F2256)</f>
        <v/>
      </c>
      <c r="C2269" s="123"/>
      <c r="D2269" s="122" t="str">
        <f>IF(C2269="","",IFERROR(INDEX('Cadastro de insumo'!A:K,MATCH('Ficha técnica - Prod processado'!C2269,'Cadastro de insumo'!E:E,0),2),""))</f>
        <v/>
      </c>
      <c r="E2269" s="122" t="str">
        <f>IFERROR(INDEX('Cadastro de insumo'!$A$203:$K$1048576,MATCH('Ficha técnica - Prod processado'!C2269,'Cadastro de insumo'!$E$203:$E$1048576,0),9),"")</f>
        <v/>
      </c>
      <c r="F2269" s="124" t="str">
        <f>IFERROR(VLOOKUP(C2269,'Cadastro de insumo'!E:K,7,0),"")</f>
        <v/>
      </c>
      <c r="G2269" s="113"/>
      <c r="H2269" s="113"/>
      <c r="I2269" s="122">
        <f t="shared" si="110"/>
        <v>0</v>
      </c>
      <c r="J2269" s="125">
        <f>IF(C2269="",0,IF(E2269="Pacote",VLOOKUP(C2269,'Cadastro de insumo'!E:K,7,0)*G2269,IF(OR(E2269="kg",E2269="L"),F2269/1000*G2269,F2269*G2269)))</f>
        <v>0</v>
      </c>
    </row>
    <row r="2270" spans="2:18" outlineLevel="1" x14ac:dyDescent="0.25">
      <c r="B2270" s="122" t="str">
        <f>IF(C2270="","",F2256)</f>
        <v/>
      </c>
      <c r="C2270" s="123"/>
      <c r="D2270" s="122" t="str">
        <f>IF(C2270="","",IFERROR(INDEX('Cadastro de insumo'!A:K,MATCH('Ficha técnica - Prod processado'!C2270,'Cadastro de insumo'!E:E,0),2),""))</f>
        <v/>
      </c>
      <c r="E2270" s="122" t="str">
        <f>IFERROR(INDEX('Cadastro de insumo'!$A$203:$K$1048576,MATCH('Ficha técnica - Prod processado'!C2270,'Cadastro de insumo'!$E$203:$E$1048576,0),9),"")</f>
        <v/>
      </c>
      <c r="F2270" s="124" t="str">
        <f>IFERROR(VLOOKUP(C2270,'Cadastro de insumo'!E:K,7,0),"")</f>
        <v/>
      </c>
      <c r="G2270" s="113"/>
      <c r="H2270" s="113"/>
      <c r="I2270" s="122">
        <f t="shared" si="110"/>
        <v>0</v>
      </c>
      <c r="J2270" s="125">
        <f>IF(C2270="",0,IF(E2270="Pacote",VLOOKUP(C2270,'Cadastro de insumo'!E:K,7,0)*G2270,IF(OR(E2270="kg",E2270="L"),F2270/1000*G2270,F2270*G2270)))</f>
        <v>0</v>
      </c>
    </row>
    <row r="2271" spans="2:18" outlineLevel="1" x14ac:dyDescent="0.25">
      <c r="B2271" s="122" t="str">
        <f>IF(C2271="","",F2256)</f>
        <v/>
      </c>
      <c r="C2271" s="123"/>
      <c r="D2271" s="122" t="str">
        <f>IF(C2271="","",IFERROR(INDEX('Cadastro de insumo'!A:K,MATCH('Ficha técnica - Prod processado'!C2271,'Cadastro de insumo'!E:E,0),2),""))</f>
        <v/>
      </c>
      <c r="E2271" s="122" t="str">
        <f>IFERROR(INDEX('Cadastro de insumo'!$A$203:$K$1048576,MATCH('Ficha técnica - Prod processado'!C2271,'Cadastro de insumo'!$E$203:$E$1048576,0),9),"")</f>
        <v/>
      </c>
      <c r="F2271" s="124" t="str">
        <f>IFERROR(VLOOKUP(C2271,'Cadastro de insumo'!E:K,7,0),"")</f>
        <v/>
      </c>
      <c r="G2271" s="113"/>
      <c r="H2271" s="113"/>
      <c r="I2271" s="122">
        <f t="shared" si="110"/>
        <v>0</v>
      </c>
      <c r="J2271" s="125">
        <f>IF(C2271="",0,IF(E2271="Pacote",VLOOKUP(C2271,'Cadastro de insumo'!E:K,7,0)*G2271,IF(OR(E2271="kg",E2271="L"),F2271/1000*G2271,F2271*G2271)))</f>
        <v>0</v>
      </c>
    </row>
    <row r="2272" spans="2:18" outlineLevel="1" x14ac:dyDescent="0.25">
      <c r="B2272" s="122" t="str">
        <f>IF(C2272="","",F2256)</f>
        <v/>
      </c>
      <c r="C2272" s="123"/>
      <c r="D2272" s="122" t="str">
        <f>IF(C2272="","",IFERROR(INDEX('Cadastro de insumo'!A:K,MATCH('Ficha técnica - Prod processado'!C2272,'Cadastro de insumo'!E:E,0),2),""))</f>
        <v/>
      </c>
      <c r="E2272" s="122" t="str">
        <f>IFERROR(INDEX('Cadastro de insumo'!$A$203:$K$1048576,MATCH('Ficha técnica - Prod processado'!C2272,'Cadastro de insumo'!$E$203:$E$1048576,0),9),"")</f>
        <v/>
      </c>
      <c r="F2272" s="124" t="str">
        <f>IFERROR(VLOOKUP(C2272,'Cadastro de insumo'!E:K,7,0),"")</f>
        <v/>
      </c>
      <c r="G2272" s="113"/>
      <c r="H2272" s="113"/>
      <c r="I2272" s="122">
        <f t="shared" si="110"/>
        <v>0</v>
      </c>
      <c r="J2272" s="125">
        <f>IF(C2272="",0,IF(E2272="Pacote",VLOOKUP(C2272,'Cadastro de insumo'!E:K,7,0)*G2272,IF(OR(E2272="kg",E2272="L"),F2272/1000*G2272,F2272*G2272)))</f>
        <v>0</v>
      </c>
    </row>
    <row r="2273" spans="1:18" outlineLevel="1" x14ac:dyDescent="0.25">
      <c r="B2273" s="122" t="str">
        <f>IF(C2273="","",F2256)</f>
        <v/>
      </c>
      <c r="C2273" s="123"/>
      <c r="D2273" s="122" t="str">
        <f>IF(C2273="","",IFERROR(INDEX('Cadastro de insumo'!A:K,MATCH('Ficha técnica - Prod processado'!C2273,'Cadastro de insumo'!E:E,0),2),""))</f>
        <v/>
      </c>
      <c r="E2273" s="122" t="str">
        <f>IFERROR(INDEX('Cadastro de insumo'!$A$203:$K$1048576,MATCH('Ficha técnica - Prod processado'!C2273,'Cadastro de insumo'!$E$203:$E$1048576,0),9),"")</f>
        <v/>
      </c>
      <c r="F2273" s="124" t="str">
        <f>IFERROR(VLOOKUP(C2273,'Cadastro de insumo'!E:K,7,0),"")</f>
        <v/>
      </c>
      <c r="G2273" s="113"/>
      <c r="H2273" s="113"/>
      <c r="I2273" s="122">
        <f>IF(OR(G2273="",H2273=""),0,G2273/H2273)</f>
        <v>0</v>
      </c>
      <c r="J2273" s="125">
        <f>IF(C2273="",0,IF(E2273="Pacote",VLOOKUP(C2273,'Cadastro de insumo'!E:K,7,0)*G2273,IF(OR(E2273="kg",E2273="L"),F2273/1000*G2273,F2273*G2273)))</f>
        <v>0</v>
      </c>
    </row>
    <row r="2274" spans="1:18" x14ac:dyDescent="0.25">
      <c r="A2274" s="33" t="str">
        <f>"Detalhes: "&amp;F2256</f>
        <v xml:space="preserve">Detalhes: </v>
      </c>
      <c r="C2274" s="126"/>
    </row>
    <row r="2276" spans="1:18" ht="31.5" x14ac:dyDescent="0.25">
      <c r="E2276" s="30" t="s">
        <v>21</v>
      </c>
      <c r="F2276" s="76" t="s">
        <v>0</v>
      </c>
      <c r="G2276" s="76" t="s">
        <v>19</v>
      </c>
      <c r="H2276" s="77" t="s">
        <v>20</v>
      </c>
      <c r="I2276" s="31" t="s">
        <v>22</v>
      </c>
      <c r="J2276" s="31" t="s">
        <v>61</v>
      </c>
      <c r="M2276" s="126"/>
    </row>
    <row r="2277" spans="1:18" x14ac:dyDescent="0.25">
      <c r="E2277" s="112">
        <f>E2256+1</f>
        <v>109</v>
      </c>
      <c r="F2277" s="113"/>
      <c r="G2277" s="113"/>
      <c r="H2277" s="114"/>
      <c r="I2277" s="115">
        <f>SUM(J2280:J2294)</f>
        <v>0</v>
      </c>
      <c r="J2277" s="116" t="str">
        <f>IF(H2277="","",I2277/H2277)</f>
        <v/>
      </c>
      <c r="M2277" s="126"/>
      <c r="R2277" s="141"/>
    </row>
    <row r="2278" spans="1:18" x14ac:dyDescent="0.25">
      <c r="B2278" s="117"/>
      <c r="C2278" s="118"/>
      <c r="D2278" s="110"/>
      <c r="F2278" s="118"/>
      <c r="G2278" s="118"/>
      <c r="H2278" s="119"/>
      <c r="I2278" s="120"/>
      <c r="J2278" s="121"/>
      <c r="M2278" s="126"/>
      <c r="R2278" s="141"/>
    </row>
    <row r="2279" spans="1:18" ht="47.25" outlineLevel="1" x14ac:dyDescent="0.25">
      <c r="B2279" s="31" t="s">
        <v>0</v>
      </c>
      <c r="C2279" s="76" t="s">
        <v>13</v>
      </c>
      <c r="D2279" s="31" t="s">
        <v>60</v>
      </c>
      <c r="E2279" s="31" t="s">
        <v>14</v>
      </c>
      <c r="F2279" s="77" t="s">
        <v>17</v>
      </c>
      <c r="G2279" s="77" t="s">
        <v>56</v>
      </c>
      <c r="H2279" s="77" t="s">
        <v>38</v>
      </c>
      <c r="I2279" s="31" t="s">
        <v>16</v>
      </c>
      <c r="J2279" s="30" t="s">
        <v>15</v>
      </c>
      <c r="M2279" s="142"/>
    </row>
    <row r="2280" spans="1:18" outlineLevel="1" x14ac:dyDescent="0.25">
      <c r="B2280" s="122" t="str">
        <f>IF(C2280="","",F2277)</f>
        <v/>
      </c>
      <c r="C2280" s="123"/>
      <c r="D2280" s="122" t="str">
        <f>IF(C2280="","",IFERROR(INDEX('Cadastro de insumo'!A:K,MATCH('Ficha técnica - Prod processado'!C2280,'Cadastro de insumo'!E:E,0),2),""))</f>
        <v/>
      </c>
      <c r="E2280" s="122" t="str">
        <f>IFERROR(INDEX('Cadastro de insumo'!$A$203:$K$1048576,MATCH('Ficha técnica - Prod processado'!C2280,'Cadastro de insumo'!$E$203:$E$1048576,0),9),"")</f>
        <v/>
      </c>
      <c r="F2280" s="124" t="str">
        <f>IFERROR(VLOOKUP(C2280,'Cadastro de insumo'!E:K,7,0),"")</f>
        <v/>
      </c>
      <c r="G2280" s="113"/>
      <c r="H2280" s="113"/>
      <c r="I2280" s="122">
        <f t="shared" ref="I2280:I2293" si="111">IF(OR(G2280="",H2280=""),0,G2280/H2280)</f>
        <v>0</v>
      </c>
      <c r="J2280" s="125">
        <f>IF(C2280="",0,IF(E2280="Pacote",VLOOKUP(C2280,'Cadastro de insumo'!E:K,7,0)*G2280,IF(OR(E2280="kg",E2280="L"),F2280/1000*G2280,F2280*G2280)))</f>
        <v>0</v>
      </c>
    </row>
    <row r="2281" spans="1:18" outlineLevel="1" x14ac:dyDescent="0.25">
      <c r="B2281" s="122" t="str">
        <f>IF(C2281="","",F2277)</f>
        <v/>
      </c>
      <c r="C2281" s="123"/>
      <c r="D2281" s="122" t="str">
        <f>IF(C2281="","",IFERROR(INDEX('Cadastro de insumo'!A:K,MATCH('Ficha técnica - Prod processado'!C2281,'Cadastro de insumo'!E:E,0),2),""))</f>
        <v/>
      </c>
      <c r="E2281" s="122" t="str">
        <f>IFERROR(INDEX('Cadastro de insumo'!$A$203:$K$1048576,MATCH('Ficha técnica - Prod processado'!C2281,'Cadastro de insumo'!$E$203:$E$1048576,0),9),"")</f>
        <v/>
      </c>
      <c r="F2281" s="124" t="str">
        <f>IFERROR(VLOOKUP(C2281,'Cadastro de insumo'!E:K,7,0),"")</f>
        <v/>
      </c>
      <c r="G2281" s="113"/>
      <c r="H2281" s="113"/>
      <c r="I2281" s="122">
        <f t="shared" si="111"/>
        <v>0</v>
      </c>
      <c r="J2281" s="125">
        <f>IF(C2281="",0,IF(E2281="Pacote",VLOOKUP(C2281,'Cadastro de insumo'!E:K,7,0)*G2281,IF(OR(E2281="kg",E2281="L"),F2281/1000*G2281,F2281*G2281)))</f>
        <v>0</v>
      </c>
    </row>
    <row r="2282" spans="1:18" outlineLevel="1" x14ac:dyDescent="0.25">
      <c r="B2282" s="122" t="str">
        <f>IF(C2282="","",F2277)</f>
        <v/>
      </c>
      <c r="C2282" s="123"/>
      <c r="D2282" s="122" t="str">
        <f>IF(C2282="","",IFERROR(INDEX('Cadastro de insumo'!A:K,MATCH('Ficha técnica - Prod processado'!C2282,'Cadastro de insumo'!E:E,0),2),""))</f>
        <v/>
      </c>
      <c r="E2282" s="122" t="str">
        <f>IFERROR(INDEX('Cadastro de insumo'!$A$203:$K$1048576,MATCH('Ficha técnica - Prod processado'!C2282,'Cadastro de insumo'!$E$203:$E$1048576,0),9),"")</f>
        <v/>
      </c>
      <c r="F2282" s="124" t="str">
        <f>IFERROR(VLOOKUP(C2282,'Cadastro de insumo'!E:K,7,0),"")</f>
        <v/>
      </c>
      <c r="G2282" s="113"/>
      <c r="H2282" s="113"/>
      <c r="I2282" s="122">
        <f t="shared" si="111"/>
        <v>0</v>
      </c>
      <c r="J2282" s="125">
        <f>IF(C2282="",0,IF(E2282="Pacote",VLOOKUP(C2282,'Cadastro de insumo'!E:K,7,0)*G2282,IF(OR(E2282="kg",E2282="L"),F2282/1000*G2282,F2282*G2282)))</f>
        <v>0</v>
      </c>
    </row>
    <row r="2283" spans="1:18" outlineLevel="1" x14ac:dyDescent="0.25">
      <c r="B2283" s="122" t="str">
        <f>IF(C2283="","",F2277)</f>
        <v/>
      </c>
      <c r="C2283" s="123"/>
      <c r="D2283" s="122" t="str">
        <f>IF(C2283="","",IFERROR(INDEX('Cadastro de insumo'!A:K,MATCH('Ficha técnica - Prod processado'!C2283,'Cadastro de insumo'!E:E,0),2),""))</f>
        <v/>
      </c>
      <c r="E2283" s="122" t="str">
        <f>IFERROR(INDEX('Cadastro de insumo'!$A$203:$K$1048576,MATCH('Ficha técnica - Prod processado'!C2283,'Cadastro de insumo'!$E$203:$E$1048576,0),9),"")</f>
        <v/>
      </c>
      <c r="F2283" s="124" t="str">
        <f>IFERROR(VLOOKUP(C2283,'Cadastro de insumo'!E:K,7,0),"")</f>
        <v/>
      </c>
      <c r="G2283" s="113"/>
      <c r="H2283" s="113"/>
      <c r="I2283" s="122">
        <f t="shared" si="111"/>
        <v>0</v>
      </c>
      <c r="J2283" s="125">
        <f>IF(C2283="",0,IF(E2283="Pacote",VLOOKUP(C2283,'Cadastro de insumo'!E:K,7,0)*G2283,IF(OR(E2283="kg",E2283="L"),F2283/1000*G2283,F2283*G2283)))</f>
        <v>0</v>
      </c>
    </row>
    <row r="2284" spans="1:18" outlineLevel="1" x14ac:dyDescent="0.25">
      <c r="B2284" s="122" t="str">
        <f>IF(C2284="","",F2277)</f>
        <v/>
      </c>
      <c r="C2284" s="123"/>
      <c r="D2284" s="122" t="str">
        <f>IF(C2284="","",IFERROR(INDEX('Cadastro de insumo'!A:K,MATCH('Ficha técnica - Prod processado'!C2284,'Cadastro de insumo'!E:E,0),2),""))</f>
        <v/>
      </c>
      <c r="E2284" s="122" t="str">
        <f>IFERROR(INDEX('Cadastro de insumo'!$A$203:$K$1048576,MATCH('Ficha técnica - Prod processado'!C2284,'Cadastro de insumo'!$E$203:$E$1048576,0),9),"")</f>
        <v/>
      </c>
      <c r="F2284" s="124" t="str">
        <f>IFERROR(VLOOKUP(C2284,'Cadastro de insumo'!E:K,7,0),"")</f>
        <v/>
      </c>
      <c r="G2284" s="113"/>
      <c r="H2284" s="113"/>
      <c r="I2284" s="122">
        <f t="shared" si="111"/>
        <v>0</v>
      </c>
      <c r="J2284" s="125">
        <f>IF(C2284="",0,IF(E2284="Pacote",VLOOKUP(C2284,'Cadastro de insumo'!E:K,7,0)*G2284,IF(OR(E2284="kg",E2284="L"),F2284/1000*G2284,F2284*G2284)))</f>
        <v>0</v>
      </c>
    </row>
    <row r="2285" spans="1:18" outlineLevel="1" x14ac:dyDescent="0.25">
      <c r="B2285" s="122" t="str">
        <f>IF(C2285="","",F2277)</f>
        <v/>
      </c>
      <c r="C2285" s="123"/>
      <c r="D2285" s="122" t="str">
        <f>IF(C2285="","",IFERROR(INDEX('Cadastro de insumo'!A:K,MATCH('Ficha técnica - Prod processado'!C2285,'Cadastro de insumo'!E:E,0),2),""))</f>
        <v/>
      </c>
      <c r="E2285" s="122" t="str">
        <f>IFERROR(INDEX('Cadastro de insumo'!$A$203:$K$1048576,MATCH('Ficha técnica - Prod processado'!C2285,'Cadastro de insumo'!$E$203:$E$1048576,0),9),"")</f>
        <v/>
      </c>
      <c r="F2285" s="124" t="str">
        <f>IFERROR(VLOOKUP(C2285,'Cadastro de insumo'!E:K,7,0),"")</f>
        <v/>
      </c>
      <c r="G2285" s="113"/>
      <c r="H2285" s="113"/>
      <c r="I2285" s="122">
        <f t="shared" si="111"/>
        <v>0</v>
      </c>
      <c r="J2285" s="125">
        <f>IF(C2285="",0,IF(E2285="Pacote",VLOOKUP(C2285,'Cadastro de insumo'!E:K,7,0)*G2285,IF(OR(E2285="kg",E2285="L"),F2285/1000*G2285,F2285*G2285)))</f>
        <v>0</v>
      </c>
    </row>
    <row r="2286" spans="1:18" outlineLevel="1" x14ac:dyDescent="0.25">
      <c r="B2286" s="122" t="str">
        <f>IF(C2286="","",F2277)</f>
        <v/>
      </c>
      <c r="C2286" s="123"/>
      <c r="D2286" s="122" t="str">
        <f>IF(C2286="","",IFERROR(INDEX('Cadastro de insumo'!A:K,MATCH('Ficha técnica - Prod processado'!C2286,'Cadastro de insumo'!E:E,0),2),""))</f>
        <v/>
      </c>
      <c r="E2286" s="122" t="str">
        <f>IFERROR(INDEX('Cadastro de insumo'!$A$203:$K$1048576,MATCH('Ficha técnica - Prod processado'!C2286,'Cadastro de insumo'!$E$203:$E$1048576,0),9),"")</f>
        <v/>
      </c>
      <c r="F2286" s="124" t="str">
        <f>IFERROR(VLOOKUP(C2286,'Cadastro de insumo'!E:K,7,0),"")</f>
        <v/>
      </c>
      <c r="G2286" s="113"/>
      <c r="H2286" s="113"/>
      <c r="I2286" s="122">
        <f t="shared" si="111"/>
        <v>0</v>
      </c>
      <c r="J2286" s="125">
        <f>IF(C2286="",0,IF(E2286="Pacote",VLOOKUP(C2286,'Cadastro de insumo'!E:K,7,0)*G2286,IF(OR(E2286="kg",E2286="L"),F2286/1000*G2286,F2286*G2286)))</f>
        <v>0</v>
      </c>
    </row>
    <row r="2287" spans="1:18" outlineLevel="1" x14ac:dyDescent="0.25">
      <c r="B2287" s="122" t="str">
        <f>IF(C2287="","",F2277)</f>
        <v/>
      </c>
      <c r="C2287" s="123"/>
      <c r="D2287" s="122" t="str">
        <f>IF(C2287="","",IFERROR(INDEX('Cadastro de insumo'!A:K,MATCH('Ficha técnica - Prod processado'!C2287,'Cadastro de insumo'!E:E,0),2),""))</f>
        <v/>
      </c>
      <c r="E2287" s="122" t="str">
        <f>IFERROR(INDEX('Cadastro de insumo'!$A$203:$K$1048576,MATCH('Ficha técnica - Prod processado'!C2287,'Cadastro de insumo'!$E$203:$E$1048576,0),9),"")</f>
        <v/>
      </c>
      <c r="F2287" s="124" t="str">
        <f>IFERROR(VLOOKUP(C2287,'Cadastro de insumo'!E:K,7,0),"")</f>
        <v/>
      </c>
      <c r="G2287" s="113"/>
      <c r="H2287" s="113"/>
      <c r="I2287" s="122">
        <f t="shared" si="111"/>
        <v>0</v>
      </c>
      <c r="J2287" s="125">
        <f>IF(C2287="",0,IF(E2287="Pacote",VLOOKUP(C2287,'Cadastro de insumo'!E:K,7,0)*G2287,IF(OR(E2287="kg",E2287="L"),F2287/1000*G2287,F2287*G2287)))</f>
        <v>0</v>
      </c>
    </row>
    <row r="2288" spans="1:18" outlineLevel="1" x14ac:dyDescent="0.25">
      <c r="B2288" s="122" t="str">
        <f>IF(C2288="","",F2277)</f>
        <v/>
      </c>
      <c r="C2288" s="123"/>
      <c r="D2288" s="122" t="str">
        <f>IF(C2288="","",IFERROR(INDEX('Cadastro de insumo'!A:K,MATCH('Ficha técnica - Prod processado'!C2288,'Cadastro de insumo'!E:E,0),2),""))</f>
        <v/>
      </c>
      <c r="E2288" s="122" t="str">
        <f>IFERROR(INDEX('Cadastro de insumo'!$A$203:$K$1048576,MATCH('Ficha técnica - Prod processado'!C2288,'Cadastro de insumo'!$E$203:$E$1048576,0),9),"")</f>
        <v/>
      </c>
      <c r="F2288" s="124" t="str">
        <f>IFERROR(VLOOKUP(C2288,'Cadastro de insumo'!E:K,7,0),"")</f>
        <v/>
      </c>
      <c r="G2288" s="113"/>
      <c r="H2288" s="113"/>
      <c r="I2288" s="122">
        <f t="shared" si="111"/>
        <v>0</v>
      </c>
      <c r="J2288" s="125">
        <f>IF(C2288="",0,IF(E2288="Pacote",VLOOKUP(C2288,'Cadastro de insumo'!E:K,7,0)*G2288,IF(OR(E2288="kg",E2288="L"),F2288/1000*G2288,F2288*G2288)))</f>
        <v>0</v>
      </c>
    </row>
    <row r="2289" spans="1:18" outlineLevel="1" x14ac:dyDescent="0.25">
      <c r="B2289" s="122" t="str">
        <f>IF(C2289="","",F2277)</f>
        <v/>
      </c>
      <c r="C2289" s="123"/>
      <c r="D2289" s="122" t="str">
        <f>IF(C2289="","",IFERROR(INDEX('Cadastro de insumo'!A:K,MATCH('Ficha técnica - Prod processado'!C2289,'Cadastro de insumo'!E:E,0),2),""))</f>
        <v/>
      </c>
      <c r="E2289" s="122" t="str">
        <f>IFERROR(INDEX('Cadastro de insumo'!$A$203:$K$1048576,MATCH('Ficha técnica - Prod processado'!C2289,'Cadastro de insumo'!$E$203:$E$1048576,0),9),"")</f>
        <v/>
      </c>
      <c r="F2289" s="124" t="str">
        <f>IFERROR(VLOOKUP(C2289,'Cadastro de insumo'!E:K,7,0),"")</f>
        <v/>
      </c>
      <c r="G2289" s="113"/>
      <c r="H2289" s="113"/>
      <c r="I2289" s="122">
        <f t="shared" si="111"/>
        <v>0</v>
      </c>
      <c r="J2289" s="125">
        <f>IF(C2289="",0,IF(E2289="Pacote",VLOOKUP(C2289,'Cadastro de insumo'!E:K,7,0)*G2289,IF(OR(E2289="kg",E2289="L"),F2289/1000*G2289,F2289*G2289)))</f>
        <v>0</v>
      </c>
    </row>
    <row r="2290" spans="1:18" outlineLevel="1" x14ac:dyDescent="0.25">
      <c r="B2290" s="122" t="str">
        <f>IF(C2290="","",F2277)</f>
        <v/>
      </c>
      <c r="C2290" s="123"/>
      <c r="D2290" s="122" t="str">
        <f>IF(C2290="","",IFERROR(INDEX('Cadastro de insumo'!A:K,MATCH('Ficha técnica - Prod processado'!C2290,'Cadastro de insumo'!E:E,0),2),""))</f>
        <v/>
      </c>
      <c r="E2290" s="122" t="str">
        <f>IFERROR(INDEX('Cadastro de insumo'!$A$203:$K$1048576,MATCH('Ficha técnica - Prod processado'!C2290,'Cadastro de insumo'!$E$203:$E$1048576,0),9),"")</f>
        <v/>
      </c>
      <c r="F2290" s="124" t="str">
        <f>IFERROR(VLOOKUP(C2290,'Cadastro de insumo'!E:K,7,0),"")</f>
        <v/>
      </c>
      <c r="G2290" s="113"/>
      <c r="H2290" s="113"/>
      <c r="I2290" s="122">
        <f t="shared" si="111"/>
        <v>0</v>
      </c>
      <c r="J2290" s="125">
        <f>IF(C2290="",0,IF(E2290="Pacote",VLOOKUP(C2290,'Cadastro de insumo'!E:K,7,0)*G2290,IF(OR(E2290="kg",E2290="L"),F2290/1000*G2290,F2290*G2290)))</f>
        <v>0</v>
      </c>
    </row>
    <row r="2291" spans="1:18" outlineLevel="1" x14ac:dyDescent="0.25">
      <c r="B2291" s="122" t="str">
        <f>IF(C2291="","",F2277)</f>
        <v/>
      </c>
      <c r="C2291" s="123"/>
      <c r="D2291" s="122" t="str">
        <f>IF(C2291="","",IFERROR(INDEX('Cadastro de insumo'!A:K,MATCH('Ficha técnica - Prod processado'!C2291,'Cadastro de insumo'!E:E,0),2),""))</f>
        <v/>
      </c>
      <c r="E2291" s="122" t="str">
        <f>IFERROR(INDEX('Cadastro de insumo'!$A$203:$K$1048576,MATCH('Ficha técnica - Prod processado'!C2291,'Cadastro de insumo'!$E$203:$E$1048576,0),9),"")</f>
        <v/>
      </c>
      <c r="F2291" s="124" t="str">
        <f>IFERROR(VLOOKUP(C2291,'Cadastro de insumo'!E:K,7,0),"")</f>
        <v/>
      </c>
      <c r="G2291" s="113"/>
      <c r="H2291" s="113"/>
      <c r="I2291" s="122">
        <f t="shared" si="111"/>
        <v>0</v>
      </c>
      <c r="J2291" s="125">
        <f>IF(C2291="",0,IF(E2291="Pacote",VLOOKUP(C2291,'Cadastro de insumo'!E:K,7,0)*G2291,IF(OR(E2291="kg",E2291="L"),F2291/1000*G2291,F2291*G2291)))</f>
        <v>0</v>
      </c>
    </row>
    <row r="2292" spans="1:18" outlineLevel="1" x14ac:dyDescent="0.25">
      <c r="B2292" s="122" t="str">
        <f>IF(C2292="","",F2277)</f>
        <v/>
      </c>
      <c r="C2292" s="123"/>
      <c r="D2292" s="122" t="str">
        <f>IF(C2292="","",IFERROR(INDEX('Cadastro de insumo'!A:K,MATCH('Ficha técnica - Prod processado'!C2292,'Cadastro de insumo'!E:E,0),2),""))</f>
        <v/>
      </c>
      <c r="E2292" s="122" t="str">
        <f>IFERROR(INDEX('Cadastro de insumo'!$A$203:$K$1048576,MATCH('Ficha técnica - Prod processado'!C2292,'Cadastro de insumo'!$E$203:$E$1048576,0),9),"")</f>
        <v/>
      </c>
      <c r="F2292" s="124" t="str">
        <f>IFERROR(VLOOKUP(C2292,'Cadastro de insumo'!E:K,7,0),"")</f>
        <v/>
      </c>
      <c r="G2292" s="113"/>
      <c r="H2292" s="113"/>
      <c r="I2292" s="122">
        <f t="shared" si="111"/>
        <v>0</v>
      </c>
      <c r="J2292" s="125">
        <f>IF(C2292="",0,IF(E2292="Pacote",VLOOKUP(C2292,'Cadastro de insumo'!E:K,7,0)*G2292,IF(OR(E2292="kg",E2292="L"),F2292/1000*G2292,F2292*G2292)))</f>
        <v>0</v>
      </c>
    </row>
    <row r="2293" spans="1:18" outlineLevel="1" x14ac:dyDescent="0.25">
      <c r="B2293" s="122" t="str">
        <f>IF(C2293="","",F2277)</f>
        <v/>
      </c>
      <c r="C2293" s="123"/>
      <c r="D2293" s="122" t="str">
        <f>IF(C2293="","",IFERROR(INDEX('Cadastro de insumo'!A:K,MATCH('Ficha técnica - Prod processado'!C2293,'Cadastro de insumo'!E:E,0),2),""))</f>
        <v/>
      </c>
      <c r="E2293" s="122" t="str">
        <f>IFERROR(INDEX('Cadastro de insumo'!$A$203:$K$1048576,MATCH('Ficha técnica - Prod processado'!C2293,'Cadastro de insumo'!$E$203:$E$1048576,0),9),"")</f>
        <v/>
      </c>
      <c r="F2293" s="124" t="str">
        <f>IFERROR(VLOOKUP(C2293,'Cadastro de insumo'!E:K,7,0),"")</f>
        <v/>
      </c>
      <c r="G2293" s="113"/>
      <c r="H2293" s="113"/>
      <c r="I2293" s="122">
        <f t="shared" si="111"/>
        <v>0</v>
      </c>
      <c r="J2293" s="125">
        <f>IF(C2293="",0,IF(E2293="Pacote",VLOOKUP(C2293,'Cadastro de insumo'!E:K,7,0)*G2293,IF(OR(E2293="kg",E2293="L"),F2293/1000*G2293,F2293*G2293)))</f>
        <v>0</v>
      </c>
    </row>
    <row r="2294" spans="1:18" outlineLevel="1" x14ac:dyDescent="0.25">
      <c r="B2294" s="122" t="str">
        <f>IF(C2294="","",F2277)</f>
        <v/>
      </c>
      <c r="C2294" s="123"/>
      <c r="D2294" s="122" t="str">
        <f>IF(C2294="","",IFERROR(INDEX('Cadastro de insumo'!A:K,MATCH('Ficha técnica - Prod processado'!C2294,'Cadastro de insumo'!E:E,0),2),""))</f>
        <v/>
      </c>
      <c r="E2294" s="122" t="str">
        <f>IFERROR(INDEX('Cadastro de insumo'!$A$203:$K$1048576,MATCH('Ficha técnica - Prod processado'!C2294,'Cadastro de insumo'!$E$203:$E$1048576,0),9),"")</f>
        <v/>
      </c>
      <c r="F2294" s="124" t="str">
        <f>IFERROR(VLOOKUP(C2294,'Cadastro de insumo'!E:K,7,0),"")</f>
        <v/>
      </c>
      <c r="G2294" s="113"/>
      <c r="H2294" s="113"/>
      <c r="I2294" s="122">
        <f>IF(OR(G2294="",H2294=""),0,G2294/H2294)</f>
        <v>0</v>
      </c>
      <c r="J2294" s="125">
        <f>IF(C2294="",0,IF(E2294="Pacote",VLOOKUP(C2294,'Cadastro de insumo'!E:K,7,0)*G2294,IF(OR(E2294="kg",E2294="L"),F2294/1000*G2294,F2294*G2294)))</f>
        <v>0</v>
      </c>
    </row>
    <row r="2295" spans="1:18" x14ac:dyDescent="0.25">
      <c r="A2295" s="33" t="str">
        <f>"Detalhes: "&amp;F2277</f>
        <v xml:space="preserve">Detalhes: </v>
      </c>
      <c r="C2295" s="126"/>
    </row>
    <row r="2297" spans="1:18" ht="31.5" x14ac:dyDescent="0.25">
      <c r="E2297" s="30" t="s">
        <v>21</v>
      </c>
      <c r="F2297" s="76" t="s">
        <v>0</v>
      </c>
      <c r="G2297" s="76" t="s">
        <v>19</v>
      </c>
      <c r="H2297" s="77" t="s">
        <v>20</v>
      </c>
      <c r="I2297" s="31" t="s">
        <v>22</v>
      </c>
      <c r="J2297" s="31" t="s">
        <v>61</v>
      </c>
      <c r="M2297" s="126"/>
    </row>
    <row r="2298" spans="1:18" x14ac:dyDescent="0.25">
      <c r="E2298" s="112">
        <f>E2277+1</f>
        <v>110</v>
      </c>
      <c r="F2298" s="113"/>
      <c r="G2298" s="113"/>
      <c r="H2298" s="114"/>
      <c r="I2298" s="115">
        <f>SUM(J2301:J2315)</f>
        <v>0</v>
      </c>
      <c r="J2298" s="116" t="str">
        <f>IF(H2298="","",I2298/H2298)</f>
        <v/>
      </c>
      <c r="M2298" s="126"/>
      <c r="R2298" s="141"/>
    </row>
    <row r="2299" spans="1:18" x14ac:dyDescent="0.25">
      <c r="B2299" s="117"/>
      <c r="C2299" s="118"/>
      <c r="D2299" s="110"/>
      <c r="F2299" s="118"/>
      <c r="G2299" s="118"/>
      <c r="H2299" s="119"/>
      <c r="I2299" s="120"/>
      <c r="J2299" s="121"/>
      <c r="M2299" s="126"/>
      <c r="R2299" s="141"/>
    </row>
    <row r="2300" spans="1:18" ht="47.25" outlineLevel="1" x14ac:dyDescent="0.25">
      <c r="B2300" s="31" t="s">
        <v>0</v>
      </c>
      <c r="C2300" s="76" t="s">
        <v>13</v>
      </c>
      <c r="D2300" s="31" t="s">
        <v>60</v>
      </c>
      <c r="E2300" s="31" t="s">
        <v>14</v>
      </c>
      <c r="F2300" s="77" t="s">
        <v>17</v>
      </c>
      <c r="G2300" s="77" t="s">
        <v>56</v>
      </c>
      <c r="H2300" s="77" t="s">
        <v>38</v>
      </c>
      <c r="I2300" s="31" t="s">
        <v>16</v>
      </c>
      <c r="J2300" s="30" t="s">
        <v>15</v>
      </c>
      <c r="M2300" s="142"/>
    </row>
    <row r="2301" spans="1:18" outlineLevel="1" x14ac:dyDescent="0.25">
      <c r="B2301" s="122" t="str">
        <f>IF(C2301="","",F2298)</f>
        <v/>
      </c>
      <c r="C2301" s="123"/>
      <c r="D2301" s="122" t="str">
        <f>IF(C2301="","",IFERROR(INDEX('Cadastro de insumo'!A:K,MATCH('Ficha técnica - Prod processado'!C2301,'Cadastro de insumo'!E:E,0),2),""))</f>
        <v/>
      </c>
      <c r="E2301" s="122" t="str">
        <f>IFERROR(INDEX('Cadastro de insumo'!$A$203:$K$1048576,MATCH('Ficha técnica - Prod processado'!C2301,'Cadastro de insumo'!$E$203:$E$1048576,0),9),"")</f>
        <v/>
      </c>
      <c r="F2301" s="124" t="str">
        <f>IFERROR(VLOOKUP(C2301,'Cadastro de insumo'!E:K,7,0),"")</f>
        <v/>
      </c>
      <c r="G2301" s="113"/>
      <c r="H2301" s="113"/>
      <c r="I2301" s="122">
        <f t="shared" ref="I2301:I2314" si="112">IF(OR(G2301="",H2301=""),0,G2301/H2301)</f>
        <v>0</v>
      </c>
      <c r="J2301" s="125">
        <f>IF(C2301="",0,IF(E2301="Pacote",VLOOKUP(C2301,'Cadastro de insumo'!E:K,7,0)*G2301,IF(OR(E2301="kg",E2301="L"),F2301/1000*G2301,F2301*G2301)))</f>
        <v>0</v>
      </c>
    </row>
    <row r="2302" spans="1:18" outlineLevel="1" x14ac:dyDescent="0.25">
      <c r="B2302" s="122" t="str">
        <f>IF(C2302="","",F2298)</f>
        <v/>
      </c>
      <c r="C2302" s="123"/>
      <c r="D2302" s="122" t="str">
        <f>IF(C2302="","",IFERROR(INDEX('Cadastro de insumo'!A:K,MATCH('Ficha técnica - Prod processado'!C2302,'Cadastro de insumo'!E:E,0),2),""))</f>
        <v/>
      </c>
      <c r="E2302" s="122" t="str">
        <f>IFERROR(INDEX('Cadastro de insumo'!$A$203:$K$1048576,MATCH('Ficha técnica - Prod processado'!C2302,'Cadastro de insumo'!$E$203:$E$1048576,0),9),"")</f>
        <v/>
      </c>
      <c r="F2302" s="124" t="str">
        <f>IFERROR(VLOOKUP(C2302,'Cadastro de insumo'!E:K,7,0),"")</f>
        <v/>
      </c>
      <c r="G2302" s="113"/>
      <c r="H2302" s="113"/>
      <c r="I2302" s="122">
        <f t="shared" si="112"/>
        <v>0</v>
      </c>
      <c r="J2302" s="125">
        <f>IF(C2302="",0,IF(E2302="Pacote",VLOOKUP(C2302,'Cadastro de insumo'!E:K,7,0)*G2302,IF(OR(E2302="kg",E2302="L"),F2302/1000*G2302,F2302*G2302)))</f>
        <v>0</v>
      </c>
    </row>
    <row r="2303" spans="1:18" outlineLevel="1" x14ac:dyDescent="0.25">
      <c r="B2303" s="122" t="str">
        <f>IF(C2303="","",F2298)</f>
        <v/>
      </c>
      <c r="C2303" s="123"/>
      <c r="D2303" s="122" t="str">
        <f>IF(C2303="","",IFERROR(INDEX('Cadastro de insumo'!A:K,MATCH('Ficha técnica - Prod processado'!C2303,'Cadastro de insumo'!E:E,0),2),""))</f>
        <v/>
      </c>
      <c r="E2303" s="122" t="str">
        <f>IFERROR(INDEX('Cadastro de insumo'!$A$203:$K$1048576,MATCH('Ficha técnica - Prod processado'!C2303,'Cadastro de insumo'!$E$203:$E$1048576,0),9),"")</f>
        <v/>
      </c>
      <c r="F2303" s="124" t="str">
        <f>IFERROR(VLOOKUP(C2303,'Cadastro de insumo'!E:K,7,0),"")</f>
        <v/>
      </c>
      <c r="G2303" s="113"/>
      <c r="H2303" s="113"/>
      <c r="I2303" s="122">
        <f t="shared" si="112"/>
        <v>0</v>
      </c>
      <c r="J2303" s="125">
        <f>IF(C2303="",0,IF(E2303="Pacote",VLOOKUP(C2303,'Cadastro de insumo'!E:K,7,0)*G2303,IF(OR(E2303="kg",E2303="L"),F2303/1000*G2303,F2303*G2303)))</f>
        <v>0</v>
      </c>
    </row>
    <row r="2304" spans="1:18" outlineLevel="1" x14ac:dyDescent="0.25">
      <c r="B2304" s="122" t="str">
        <f>IF(C2304="","",F2298)</f>
        <v/>
      </c>
      <c r="C2304" s="123"/>
      <c r="D2304" s="122" t="str">
        <f>IF(C2304="","",IFERROR(INDEX('Cadastro de insumo'!A:K,MATCH('Ficha técnica - Prod processado'!C2304,'Cadastro de insumo'!E:E,0),2),""))</f>
        <v/>
      </c>
      <c r="E2304" s="122" t="str">
        <f>IFERROR(INDEX('Cadastro de insumo'!$A$203:$K$1048576,MATCH('Ficha técnica - Prod processado'!C2304,'Cadastro de insumo'!$E$203:$E$1048576,0),9),"")</f>
        <v/>
      </c>
      <c r="F2304" s="124" t="str">
        <f>IFERROR(VLOOKUP(C2304,'Cadastro de insumo'!E:K,7,0),"")</f>
        <v/>
      </c>
      <c r="G2304" s="113"/>
      <c r="H2304" s="113"/>
      <c r="I2304" s="122">
        <f t="shared" si="112"/>
        <v>0</v>
      </c>
      <c r="J2304" s="125">
        <f>IF(C2304="",0,IF(E2304="Pacote",VLOOKUP(C2304,'Cadastro de insumo'!E:K,7,0)*G2304,IF(OR(E2304="kg",E2304="L"),F2304/1000*G2304,F2304*G2304)))</f>
        <v>0</v>
      </c>
    </row>
    <row r="2305" spans="1:18" outlineLevel="1" x14ac:dyDescent="0.25">
      <c r="B2305" s="122" t="str">
        <f>IF(C2305="","",F2298)</f>
        <v/>
      </c>
      <c r="C2305" s="123"/>
      <c r="D2305" s="122" t="str">
        <f>IF(C2305="","",IFERROR(INDEX('Cadastro de insumo'!A:K,MATCH('Ficha técnica - Prod processado'!C2305,'Cadastro de insumo'!E:E,0),2),""))</f>
        <v/>
      </c>
      <c r="E2305" s="122" t="str">
        <f>IFERROR(INDEX('Cadastro de insumo'!$A$203:$K$1048576,MATCH('Ficha técnica - Prod processado'!C2305,'Cadastro de insumo'!$E$203:$E$1048576,0),9),"")</f>
        <v/>
      </c>
      <c r="F2305" s="124" t="str">
        <f>IFERROR(VLOOKUP(C2305,'Cadastro de insumo'!E:K,7,0),"")</f>
        <v/>
      </c>
      <c r="G2305" s="113"/>
      <c r="H2305" s="113"/>
      <c r="I2305" s="122">
        <f t="shared" si="112"/>
        <v>0</v>
      </c>
      <c r="J2305" s="125">
        <f>IF(C2305="",0,IF(E2305="Pacote",VLOOKUP(C2305,'Cadastro de insumo'!E:K,7,0)*G2305,IF(OR(E2305="kg",E2305="L"),F2305/1000*G2305,F2305*G2305)))</f>
        <v>0</v>
      </c>
    </row>
    <row r="2306" spans="1:18" outlineLevel="1" x14ac:dyDescent="0.25">
      <c r="B2306" s="122" t="str">
        <f>IF(C2306="","",F2298)</f>
        <v/>
      </c>
      <c r="C2306" s="123"/>
      <c r="D2306" s="122" t="str">
        <f>IF(C2306="","",IFERROR(INDEX('Cadastro de insumo'!A:K,MATCH('Ficha técnica - Prod processado'!C2306,'Cadastro de insumo'!E:E,0),2),""))</f>
        <v/>
      </c>
      <c r="E2306" s="122" t="str">
        <f>IFERROR(INDEX('Cadastro de insumo'!$A$203:$K$1048576,MATCH('Ficha técnica - Prod processado'!C2306,'Cadastro de insumo'!$E$203:$E$1048576,0),9),"")</f>
        <v/>
      </c>
      <c r="F2306" s="124" t="str">
        <f>IFERROR(VLOOKUP(C2306,'Cadastro de insumo'!E:K,7,0),"")</f>
        <v/>
      </c>
      <c r="G2306" s="113"/>
      <c r="H2306" s="113"/>
      <c r="I2306" s="122">
        <f t="shared" si="112"/>
        <v>0</v>
      </c>
      <c r="J2306" s="125">
        <f>IF(C2306="",0,IF(E2306="Pacote",VLOOKUP(C2306,'Cadastro de insumo'!E:K,7,0)*G2306,IF(OR(E2306="kg",E2306="L"),F2306/1000*G2306,F2306*G2306)))</f>
        <v>0</v>
      </c>
    </row>
    <row r="2307" spans="1:18" outlineLevel="1" x14ac:dyDescent="0.25">
      <c r="B2307" s="122" t="str">
        <f>IF(C2307="","",F2298)</f>
        <v/>
      </c>
      <c r="C2307" s="123"/>
      <c r="D2307" s="122" t="str">
        <f>IF(C2307="","",IFERROR(INDEX('Cadastro de insumo'!A:K,MATCH('Ficha técnica - Prod processado'!C2307,'Cadastro de insumo'!E:E,0),2),""))</f>
        <v/>
      </c>
      <c r="E2307" s="122" t="str">
        <f>IFERROR(INDEX('Cadastro de insumo'!$A$203:$K$1048576,MATCH('Ficha técnica - Prod processado'!C2307,'Cadastro de insumo'!$E$203:$E$1048576,0),9),"")</f>
        <v/>
      </c>
      <c r="F2307" s="124" t="str">
        <f>IFERROR(VLOOKUP(C2307,'Cadastro de insumo'!E:K,7,0),"")</f>
        <v/>
      </c>
      <c r="G2307" s="113"/>
      <c r="H2307" s="113"/>
      <c r="I2307" s="122">
        <f t="shared" si="112"/>
        <v>0</v>
      </c>
      <c r="J2307" s="125">
        <f>IF(C2307="",0,IF(E2307="Pacote",VLOOKUP(C2307,'Cadastro de insumo'!E:K,7,0)*G2307,IF(OR(E2307="kg",E2307="L"),F2307/1000*G2307,F2307*G2307)))</f>
        <v>0</v>
      </c>
    </row>
    <row r="2308" spans="1:18" outlineLevel="1" x14ac:dyDescent="0.25">
      <c r="B2308" s="122" t="str">
        <f>IF(C2308="","",F2298)</f>
        <v/>
      </c>
      <c r="C2308" s="123"/>
      <c r="D2308" s="122" t="str">
        <f>IF(C2308="","",IFERROR(INDEX('Cadastro de insumo'!A:K,MATCH('Ficha técnica - Prod processado'!C2308,'Cadastro de insumo'!E:E,0),2),""))</f>
        <v/>
      </c>
      <c r="E2308" s="122" t="str">
        <f>IFERROR(INDEX('Cadastro de insumo'!$A$203:$K$1048576,MATCH('Ficha técnica - Prod processado'!C2308,'Cadastro de insumo'!$E$203:$E$1048576,0),9),"")</f>
        <v/>
      </c>
      <c r="F2308" s="124" t="str">
        <f>IFERROR(VLOOKUP(C2308,'Cadastro de insumo'!E:K,7,0),"")</f>
        <v/>
      </c>
      <c r="G2308" s="113"/>
      <c r="H2308" s="113"/>
      <c r="I2308" s="122">
        <f t="shared" si="112"/>
        <v>0</v>
      </c>
      <c r="J2308" s="125">
        <f>IF(C2308="",0,IF(E2308="Pacote",VLOOKUP(C2308,'Cadastro de insumo'!E:K,7,0)*G2308,IF(OR(E2308="kg",E2308="L"),F2308/1000*G2308,F2308*G2308)))</f>
        <v>0</v>
      </c>
    </row>
    <row r="2309" spans="1:18" outlineLevel="1" x14ac:dyDescent="0.25">
      <c r="B2309" s="122" t="str">
        <f>IF(C2309="","",F2298)</f>
        <v/>
      </c>
      <c r="C2309" s="123"/>
      <c r="D2309" s="122" t="str">
        <f>IF(C2309="","",IFERROR(INDEX('Cadastro de insumo'!A:K,MATCH('Ficha técnica - Prod processado'!C2309,'Cadastro de insumo'!E:E,0),2),""))</f>
        <v/>
      </c>
      <c r="E2309" s="122" t="str">
        <f>IFERROR(INDEX('Cadastro de insumo'!$A$203:$K$1048576,MATCH('Ficha técnica - Prod processado'!C2309,'Cadastro de insumo'!$E$203:$E$1048576,0),9),"")</f>
        <v/>
      </c>
      <c r="F2309" s="124" t="str">
        <f>IFERROR(VLOOKUP(C2309,'Cadastro de insumo'!E:K,7,0),"")</f>
        <v/>
      </c>
      <c r="G2309" s="113"/>
      <c r="H2309" s="113"/>
      <c r="I2309" s="122">
        <f t="shared" si="112"/>
        <v>0</v>
      </c>
      <c r="J2309" s="125">
        <f>IF(C2309="",0,IF(E2309="Pacote",VLOOKUP(C2309,'Cadastro de insumo'!E:K,7,0)*G2309,IF(OR(E2309="kg",E2309="L"),F2309/1000*G2309,F2309*G2309)))</f>
        <v>0</v>
      </c>
    </row>
    <row r="2310" spans="1:18" outlineLevel="1" x14ac:dyDescent="0.25">
      <c r="B2310" s="122" t="str">
        <f>IF(C2310="","",F2298)</f>
        <v/>
      </c>
      <c r="C2310" s="123"/>
      <c r="D2310" s="122" t="str">
        <f>IF(C2310="","",IFERROR(INDEX('Cadastro de insumo'!A:K,MATCH('Ficha técnica - Prod processado'!C2310,'Cadastro de insumo'!E:E,0),2),""))</f>
        <v/>
      </c>
      <c r="E2310" s="122" t="str">
        <f>IFERROR(INDEX('Cadastro de insumo'!$A$203:$K$1048576,MATCH('Ficha técnica - Prod processado'!C2310,'Cadastro de insumo'!$E$203:$E$1048576,0),9),"")</f>
        <v/>
      </c>
      <c r="F2310" s="124" t="str">
        <f>IFERROR(VLOOKUP(C2310,'Cadastro de insumo'!E:K,7,0),"")</f>
        <v/>
      </c>
      <c r="G2310" s="113"/>
      <c r="H2310" s="113"/>
      <c r="I2310" s="122">
        <f t="shared" si="112"/>
        <v>0</v>
      </c>
      <c r="J2310" s="125">
        <f>IF(C2310="",0,IF(E2310="Pacote",VLOOKUP(C2310,'Cadastro de insumo'!E:K,7,0)*G2310,IF(OR(E2310="kg",E2310="L"),F2310/1000*G2310,F2310*G2310)))</f>
        <v>0</v>
      </c>
    </row>
    <row r="2311" spans="1:18" outlineLevel="1" x14ac:dyDescent="0.25">
      <c r="B2311" s="122" t="str">
        <f>IF(C2311="","",F2298)</f>
        <v/>
      </c>
      <c r="C2311" s="123"/>
      <c r="D2311" s="122" t="str">
        <f>IF(C2311="","",IFERROR(INDEX('Cadastro de insumo'!A:K,MATCH('Ficha técnica - Prod processado'!C2311,'Cadastro de insumo'!E:E,0),2),""))</f>
        <v/>
      </c>
      <c r="E2311" s="122" t="str">
        <f>IFERROR(INDEX('Cadastro de insumo'!$A$203:$K$1048576,MATCH('Ficha técnica - Prod processado'!C2311,'Cadastro de insumo'!$E$203:$E$1048576,0),9),"")</f>
        <v/>
      </c>
      <c r="F2311" s="124" t="str">
        <f>IFERROR(VLOOKUP(C2311,'Cadastro de insumo'!E:K,7,0),"")</f>
        <v/>
      </c>
      <c r="G2311" s="113"/>
      <c r="H2311" s="113"/>
      <c r="I2311" s="122">
        <f t="shared" si="112"/>
        <v>0</v>
      </c>
      <c r="J2311" s="125">
        <f>IF(C2311="",0,IF(E2311="Pacote",VLOOKUP(C2311,'Cadastro de insumo'!E:K,7,0)*G2311,IF(OR(E2311="kg",E2311="L"),F2311/1000*G2311,F2311*G2311)))</f>
        <v>0</v>
      </c>
    </row>
    <row r="2312" spans="1:18" outlineLevel="1" x14ac:dyDescent="0.25">
      <c r="B2312" s="122" t="str">
        <f>IF(C2312="","",F2298)</f>
        <v/>
      </c>
      <c r="C2312" s="123"/>
      <c r="D2312" s="122" t="str">
        <f>IF(C2312="","",IFERROR(INDEX('Cadastro de insumo'!A:K,MATCH('Ficha técnica - Prod processado'!C2312,'Cadastro de insumo'!E:E,0),2),""))</f>
        <v/>
      </c>
      <c r="E2312" s="122" t="str">
        <f>IFERROR(INDEX('Cadastro de insumo'!$A$203:$K$1048576,MATCH('Ficha técnica - Prod processado'!C2312,'Cadastro de insumo'!$E$203:$E$1048576,0),9),"")</f>
        <v/>
      </c>
      <c r="F2312" s="124" t="str">
        <f>IFERROR(VLOOKUP(C2312,'Cadastro de insumo'!E:K,7,0),"")</f>
        <v/>
      </c>
      <c r="G2312" s="113"/>
      <c r="H2312" s="113"/>
      <c r="I2312" s="122">
        <f t="shared" si="112"/>
        <v>0</v>
      </c>
      <c r="J2312" s="125">
        <f>IF(C2312="",0,IF(E2312="Pacote",VLOOKUP(C2312,'Cadastro de insumo'!E:K,7,0)*G2312,IF(OR(E2312="kg",E2312="L"),F2312/1000*G2312,F2312*G2312)))</f>
        <v>0</v>
      </c>
    </row>
    <row r="2313" spans="1:18" outlineLevel="1" x14ac:dyDescent="0.25">
      <c r="B2313" s="122" t="str">
        <f>IF(C2313="","",F2298)</f>
        <v/>
      </c>
      <c r="C2313" s="123"/>
      <c r="D2313" s="122" t="str">
        <f>IF(C2313="","",IFERROR(INDEX('Cadastro de insumo'!A:K,MATCH('Ficha técnica - Prod processado'!C2313,'Cadastro de insumo'!E:E,0),2),""))</f>
        <v/>
      </c>
      <c r="E2313" s="122" t="str">
        <f>IFERROR(INDEX('Cadastro de insumo'!$A$203:$K$1048576,MATCH('Ficha técnica - Prod processado'!C2313,'Cadastro de insumo'!$E$203:$E$1048576,0),9),"")</f>
        <v/>
      </c>
      <c r="F2313" s="124" t="str">
        <f>IFERROR(VLOOKUP(C2313,'Cadastro de insumo'!E:K,7,0),"")</f>
        <v/>
      </c>
      <c r="G2313" s="113"/>
      <c r="H2313" s="113"/>
      <c r="I2313" s="122">
        <f t="shared" si="112"/>
        <v>0</v>
      </c>
      <c r="J2313" s="125">
        <f>IF(C2313="",0,IF(E2313="Pacote",VLOOKUP(C2313,'Cadastro de insumo'!E:K,7,0)*G2313,IF(OR(E2313="kg",E2313="L"),F2313/1000*G2313,F2313*G2313)))</f>
        <v>0</v>
      </c>
    </row>
    <row r="2314" spans="1:18" outlineLevel="1" x14ac:dyDescent="0.25">
      <c r="B2314" s="122" t="str">
        <f>IF(C2314="","",F2298)</f>
        <v/>
      </c>
      <c r="C2314" s="123"/>
      <c r="D2314" s="122" t="str">
        <f>IF(C2314="","",IFERROR(INDEX('Cadastro de insumo'!A:K,MATCH('Ficha técnica - Prod processado'!C2314,'Cadastro de insumo'!E:E,0),2),""))</f>
        <v/>
      </c>
      <c r="E2314" s="122" t="str">
        <f>IFERROR(INDEX('Cadastro de insumo'!$A$203:$K$1048576,MATCH('Ficha técnica - Prod processado'!C2314,'Cadastro de insumo'!$E$203:$E$1048576,0),9),"")</f>
        <v/>
      </c>
      <c r="F2314" s="124" t="str">
        <f>IFERROR(VLOOKUP(C2314,'Cadastro de insumo'!E:K,7,0),"")</f>
        <v/>
      </c>
      <c r="G2314" s="113"/>
      <c r="H2314" s="113"/>
      <c r="I2314" s="122">
        <f t="shared" si="112"/>
        <v>0</v>
      </c>
      <c r="J2314" s="125">
        <f>IF(C2314="",0,IF(E2314="Pacote",VLOOKUP(C2314,'Cadastro de insumo'!E:K,7,0)*G2314,IF(OR(E2314="kg",E2314="L"),F2314/1000*G2314,F2314*G2314)))</f>
        <v>0</v>
      </c>
    </row>
    <row r="2315" spans="1:18" outlineLevel="1" x14ac:dyDescent="0.25">
      <c r="B2315" s="122" t="str">
        <f>IF(C2315="","",F2298)</f>
        <v/>
      </c>
      <c r="C2315" s="123"/>
      <c r="D2315" s="122" t="str">
        <f>IF(C2315="","",IFERROR(INDEX('Cadastro de insumo'!A:K,MATCH('Ficha técnica - Prod processado'!C2315,'Cadastro de insumo'!E:E,0),2),""))</f>
        <v/>
      </c>
      <c r="E2315" s="122" t="str">
        <f>IFERROR(INDEX('Cadastro de insumo'!$A$203:$K$1048576,MATCH('Ficha técnica - Prod processado'!C2315,'Cadastro de insumo'!$E$203:$E$1048576,0),9),"")</f>
        <v/>
      </c>
      <c r="F2315" s="124" t="str">
        <f>IFERROR(VLOOKUP(C2315,'Cadastro de insumo'!E:K,7,0),"")</f>
        <v/>
      </c>
      <c r="G2315" s="113"/>
      <c r="H2315" s="113"/>
      <c r="I2315" s="122">
        <f>IF(OR(G2315="",H2315=""),0,G2315/H2315)</f>
        <v>0</v>
      </c>
      <c r="J2315" s="125">
        <f>IF(C2315="",0,IF(E2315="Pacote",VLOOKUP(C2315,'Cadastro de insumo'!E:K,7,0)*G2315,IF(OR(E2315="kg",E2315="L"),F2315/1000*G2315,F2315*G2315)))</f>
        <v>0</v>
      </c>
    </row>
    <row r="2316" spans="1:18" x14ac:dyDescent="0.25">
      <c r="A2316" s="33" t="str">
        <f>"Detalhes: "&amp;F2298</f>
        <v xml:space="preserve">Detalhes: </v>
      </c>
      <c r="C2316" s="126"/>
    </row>
    <row r="2318" spans="1:18" ht="31.5" x14ac:dyDescent="0.25">
      <c r="E2318" s="30" t="s">
        <v>21</v>
      </c>
      <c r="F2318" s="76" t="s">
        <v>0</v>
      </c>
      <c r="G2318" s="76" t="s">
        <v>19</v>
      </c>
      <c r="H2318" s="77" t="s">
        <v>20</v>
      </c>
      <c r="I2318" s="31" t="s">
        <v>22</v>
      </c>
      <c r="J2318" s="31" t="s">
        <v>61</v>
      </c>
      <c r="M2318" s="126"/>
    </row>
    <row r="2319" spans="1:18" x14ac:dyDescent="0.25">
      <c r="E2319" s="112">
        <f>E2298+1</f>
        <v>111</v>
      </c>
      <c r="F2319" s="113"/>
      <c r="G2319" s="113"/>
      <c r="H2319" s="114"/>
      <c r="I2319" s="115">
        <f>SUM(J2322:J2336)</f>
        <v>0</v>
      </c>
      <c r="J2319" s="116" t="str">
        <f>IF(H2319="","",I2319/H2319)</f>
        <v/>
      </c>
      <c r="M2319" s="126"/>
      <c r="R2319" s="141"/>
    </row>
    <row r="2320" spans="1:18" x14ac:dyDescent="0.25">
      <c r="B2320" s="117"/>
      <c r="C2320" s="118"/>
      <c r="D2320" s="110"/>
      <c r="F2320" s="118"/>
      <c r="G2320" s="118"/>
      <c r="H2320" s="119"/>
      <c r="I2320" s="120"/>
      <c r="J2320" s="121"/>
      <c r="M2320" s="126"/>
      <c r="R2320" s="141"/>
    </row>
    <row r="2321" spans="2:13" ht="47.25" outlineLevel="1" x14ac:dyDescent="0.25">
      <c r="B2321" s="31" t="s">
        <v>0</v>
      </c>
      <c r="C2321" s="76" t="s">
        <v>13</v>
      </c>
      <c r="D2321" s="31" t="s">
        <v>60</v>
      </c>
      <c r="E2321" s="31" t="s">
        <v>14</v>
      </c>
      <c r="F2321" s="77" t="s">
        <v>17</v>
      </c>
      <c r="G2321" s="77" t="s">
        <v>56</v>
      </c>
      <c r="H2321" s="77" t="s">
        <v>38</v>
      </c>
      <c r="I2321" s="31" t="s">
        <v>16</v>
      </c>
      <c r="J2321" s="30" t="s">
        <v>15</v>
      </c>
      <c r="M2321" s="142"/>
    </row>
    <row r="2322" spans="2:13" outlineLevel="1" x14ac:dyDescent="0.25">
      <c r="B2322" s="122" t="str">
        <f>IF(C2322="","",F2319)</f>
        <v/>
      </c>
      <c r="C2322" s="123"/>
      <c r="D2322" s="122" t="str">
        <f>IF(C2322="","",IFERROR(INDEX('Cadastro de insumo'!A:K,MATCH('Ficha técnica - Prod processado'!C2322,'Cadastro de insumo'!E:E,0),2),""))</f>
        <v/>
      </c>
      <c r="E2322" s="122" t="str">
        <f>IFERROR(INDEX('Cadastro de insumo'!$A$203:$K$1048576,MATCH('Ficha técnica - Prod processado'!C2322,'Cadastro de insumo'!$E$203:$E$1048576,0),9),"")</f>
        <v/>
      </c>
      <c r="F2322" s="124" t="str">
        <f>IFERROR(VLOOKUP(C2322,'Cadastro de insumo'!E:K,7,0),"")</f>
        <v/>
      </c>
      <c r="G2322" s="113"/>
      <c r="H2322" s="113"/>
      <c r="I2322" s="122">
        <f t="shared" ref="I2322:I2335" si="113">IF(OR(G2322="",H2322=""),0,G2322/H2322)</f>
        <v>0</v>
      </c>
      <c r="J2322" s="125">
        <f>IF(C2322="",0,IF(E2322="Pacote",VLOOKUP(C2322,'Cadastro de insumo'!E:K,7,0)*G2322,IF(OR(E2322="kg",E2322="L"),F2322/1000*G2322,F2322*G2322)))</f>
        <v>0</v>
      </c>
    </row>
    <row r="2323" spans="2:13" outlineLevel="1" x14ac:dyDescent="0.25">
      <c r="B2323" s="122" t="str">
        <f>IF(C2323="","",F2319)</f>
        <v/>
      </c>
      <c r="C2323" s="123"/>
      <c r="D2323" s="122" t="str">
        <f>IF(C2323="","",IFERROR(INDEX('Cadastro de insumo'!A:K,MATCH('Ficha técnica - Prod processado'!C2323,'Cadastro de insumo'!E:E,0),2),""))</f>
        <v/>
      </c>
      <c r="E2323" s="122" t="str">
        <f>IFERROR(INDEX('Cadastro de insumo'!$A$203:$K$1048576,MATCH('Ficha técnica - Prod processado'!C2323,'Cadastro de insumo'!$E$203:$E$1048576,0),9),"")</f>
        <v/>
      </c>
      <c r="F2323" s="124" t="str">
        <f>IFERROR(VLOOKUP(C2323,'Cadastro de insumo'!E:K,7,0),"")</f>
        <v/>
      </c>
      <c r="G2323" s="113"/>
      <c r="H2323" s="113"/>
      <c r="I2323" s="122">
        <f t="shared" si="113"/>
        <v>0</v>
      </c>
      <c r="J2323" s="125">
        <f>IF(C2323="",0,IF(E2323="Pacote",VLOOKUP(C2323,'Cadastro de insumo'!E:K,7,0)*G2323,IF(OR(E2323="kg",E2323="L"),F2323/1000*G2323,F2323*G2323)))</f>
        <v>0</v>
      </c>
    </row>
    <row r="2324" spans="2:13" outlineLevel="1" x14ac:dyDescent="0.25">
      <c r="B2324" s="122" t="str">
        <f>IF(C2324="","",F2319)</f>
        <v/>
      </c>
      <c r="C2324" s="123"/>
      <c r="D2324" s="122" t="str">
        <f>IF(C2324="","",IFERROR(INDEX('Cadastro de insumo'!A:K,MATCH('Ficha técnica - Prod processado'!C2324,'Cadastro de insumo'!E:E,0),2),""))</f>
        <v/>
      </c>
      <c r="E2324" s="122" t="str">
        <f>IFERROR(INDEX('Cadastro de insumo'!$A$203:$K$1048576,MATCH('Ficha técnica - Prod processado'!C2324,'Cadastro de insumo'!$E$203:$E$1048576,0),9),"")</f>
        <v/>
      </c>
      <c r="F2324" s="124" t="str">
        <f>IFERROR(VLOOKUP(C2324,'Cadastro de insumo'!E:K,7,0),"")</f>
        <v/>
      </c>
      <c r="G2324" s="113"/>
      <c r="H2324" s="113"/>
      <c r="I2324" s="122">
        <f t="shared" si="113"/>
        <v>0</v>
      </c>
      <c r="J2324" s="125">
        <f>IF(C2324="",0,IF(E2324="Pacote",VLOOKUP(C2324,'Cadastro de insumo'!E:K,7,0)*G2324,IF(OR(E2324="kg",E2324="L"),F2324/1000*G2324,F2324*G2324)))</f>
        <v>0</v>
      </c>
    </row>
    <row r="2325" spans="2:13" outlineLevel="1" x14ac:dyDescent="0.25">
      <c r="B2325" s="122" t="str">
        <f>IF(C2325="","",F2319)</f>
        <v/>
      </c>
      <c r="C2325" s="123"/>
      <c r="D2325" s="122" t="str">
        <f>IF(C2325="","",IFERROR(INDEX('Cadastro de insumo'!A:K,MATCH('Ficha técnica - Prod processado'!C2325,'Cadastro de insumo'!E:E,0),2),""))</f>
        <v/>
      </c>
      <c r="E2325" s="122" t="str">
        <f>IFERROR(INDEX('Cadastro de insumo'!$A$203:$K$1048576,MATCH('Ficha técnica - Prod processado'!C2325,'Cadastro de insumo'!$E$203:$E$1048576,0),9),"")</f>
        <v/>
      </c>
      <c r="F2325" s="124" t="str">
        <f>IFERROR(VLOOKUP(C2325,'Cadastro de insumo'!E:K,7,0),"")</f>
        <v/>
      </c>
      <c r="G2325" s="113"/>
      <c r="H2325" s="113"/>
      <c r="I2325" s="122">
        <f t="shared" si="113"/>
        <v>0</v>
      </c>
      <c r="J2325" s="125">
        <f>IF(C2325="",0,IF(E2325="Pacote",VLOOKUP(C2325,'Cadastro de insumo'!E:K,7,0)*G2325,IF(OR(E2325="kg",E2325="L"),F2325/1000*G2325,F2325*G2325)))</f>
        <v>0</v>
      </c>
    </row>
    <row r="2326" spans="2:13" outlineLevel="1" x14ac:dyDescent="0.25">
      <c r="B2326" s="122" t="str">
        <f>IF(C2326="","",F2319)</f>
        <v/>
      </c>
      <c r="C2326" s="123"/>
      <c r="D2326" s="122" t="str">
        <f>IF(C2326="","",IFERROR(INDEX('Cadastro de insumo'!A:K,MATCH('Ficha técnica - Prod processado'!C2326,'Cadastro de insumo'!E:E,0),2),""))</f>
        <v/>
      </c>
      <c r="E2326" s="122" t="str">
        <f>IFERROR(INDEX('Cadastro de insumo'!$A$203:$K$1048576,MATCH('Ficha técnica - Prod processado'!C2326,'Cadastro de insumo'!$E$203:$E$1048576,0),9),"")</f>
        <v/>
      </c>
      <c r="F2326" s="124" t="str">
        <f>IFERROR(VLOOKUP(C2326,'Cadastro de insumo'!E:K,7,0),"")</f>
        <v/>
      </c>
      <c r="G2326" s="113"/>
      <c r="H2326" s="113"/>
      <c r="I2326" s="122">
        <f t="shared" si="113"/>
        <v>0</v>
      </c>
      <c r="J2326" s="125">
        <f>IF(C2326="",0,IF(E2326="Pacote",VLOOKUP(C2326,'Cadastro de insumo'!E:K,7,0)*G2326,IF(OR(E2326="kg",E2326="L"),F2326/1000*G2326,F2326*G2326)))</f>
        <v>0</v>
      </c>
    </row>
    <row r="2327" spans="2:13" outlineLevel="1" x14ac:dyDescent="0.25">
      <c r="B2327" s="122" t="str">
        <f>IF(C2327="","",F2319)</f>
        <v/>
      </c>
      <c r="C2327" s="123"/>
      <c r="D2327" s="122" t="str">
        <f>IF(C2327="","",IFERROR(INDEX('Cadastro de insumo'!A:K,MATCH('Ficha técnica - Prod processado'!C2327,'Cadastro de insumo'!E:E,0),2),""))</f>
        <v/>
      </c>
      <c r="E2327" s="122" t="str">
        <f>IFERROR(INDEX('Cadastro de insumo'!$A$203:$K$1048576,MATCH('Ficha técnica - Prod processado'!C2327,'Cadastro de insumo'!$E$203:$E$1048576,0),9),"")</f>
        <v/>
      </c>
      <c r="F2327" s="124" t="str">
        <f>IFERROR(VLOOKUP(C2327,'Cadastro de insumo'!E:K,7,0),"")</f>
        <v/>
      </c>
      <c r="G2327" s="113"/>
      <c r="H2327" s="113"/>
      <c r="I2327" s="122">
        <f t="shared" si="113"/>
        <v>0</v>
      </c>
      <c r="J2327" s="125">
        <f>IF(C2327="",0,IF(E2327="Pacote",VLOOKUP(C2327,'Cadastro de insumo'!E:K,7,0)*G2327,IF(OR(E2327="kg",E2327="L"),F2327/1000*G2327,F2327*G2327)))</f>
        <v>0</v>
      </c>
    </row>
    <row r="2328" spans="2:13" outlineLevel="1" x14ac:dyDescent="0.25">
      <c r="B2328" s="122" t="str">
        <f>IF(C2328="","",F2319)</f>
        <v/>
      </c>
      <c r="C2328" s="123"/>
      <c r="D2328" s="122" t="str">
        <f>IF(C2328="","",IFERROR(INDEX('Cadastro de insumo'!A:K,MATCH('Ficha técnica - Prod processado'!C2328,'Cadastro de insumo'!E:E,0),2),""))</f>
        <v/>
      </c>
      <c r="E2328" s="122" t="str">
        <f>IFERROR(INDEX('Cadastro de insumo'!$A$203:$K$1048576,MATCH('Ficha técnica - Prod processado'!C2328,'Cadastro de insumo'!$E$203:$E$1048576,0),9),"")</f>
        <v/>
      </c>
      <c r="F2328" s="124" t="str">
        <f>IFERROR(VLOOKUP(C2328,'Cadastro de insumo'!E:K,7,0),"")</f>
        <v/>
      </c>
      <c r="G2328" s="113"/>
      <c r="H2328" s="113"/>
      <c r="I2328" s="122">
        <f t="shared" si="113"/>
        <v>0</v>
      </c>
      <c r="J2328" s="125">
        <f>IF(C2328="",0,IF(E2328="Pacote",VLOOKUP(C2328,'Cadastro de insumo'!E:K,7,0)*G2328,IF(OR(E2328="kg",E2328="L"),F2328/1000*G2328,F2328*G2328)))</f>
        <v>0</v>
      </c>
    </row>
    <row r="2329" spans="2:13" outlineLevel="1" x14ac:dyDescent="0.25">
      <c r="B2329" s="122" t="str">
        <f>IF(C2329="","",F2319)</f>
        <v/>
      </c>
      <c r="C2329" s="123"/>
      <c r="D2329" s="122" t="str">
        <f>IF(C2329="","",IFERROR(INDEX('Cadastro de insumo'!A:K,MATCH('Ficha técnica - Prod processado'!C2329,'Cadastro de insumo'!E:E,0),2),""))</f>
        <v/>
      </c>
      <c r="E2329" s="122" t="str">
        <f>IFERROR(INDEX('Cadastro de insumo'!$A$203:$K$1048576,MATCH('Ficha técnica - Prod processado'!C2329,'Cadastro de insumo'!$E$203:$E$1048576,0),9),"")</f>
        <v/>
      </c>
      <c r="F2329" s="124" t="str">
        <f>IFERROR(VLOOKUP(C2329,'Cadastro de insumo'!E:K,7,0),"")</f>
        <v/>
      </c>
      <c r="G2329" s="113"/>
      <c r="H2329" s="113"/>
      <c r="I2329" s="122">
        <f t="shared" si="113"/>
        <v>0</v>
      </c>
      <c r="J2329" s="125">
        <f>IF(C2329="",0,IF(E2329="Pacote",VLOOKUP(C2329,'Cadastro de insumo'!E:K,7,0)*G2329,IF(OR(E2329="kg",E2329="L"),F2329/1000*G2329,F2329*G2329)))</f>
        <v>0</v>
      </c>
    </row>
    <row r="2330" spans="2:13" outlineLevel="1" x14ac:dyDescent="0.25">
      <c r="B2330" s="122" t="str">
        <f>IF(C2330="","",F2319)</f>
        <v/>
      </c>
      <c r="C2330" s="123"/>
      <c r="D2330" s="122" t="str">
        <f>IF(C2330="","",IFERROR(INDEX('Cadastro de insumo'!A:K,MATCH('Ficha técnica - Prod processado'!C2330,'Cadastro de insumo'!E:E,0),2),""))</f>
        <v/>
      </c>
      <c r="E2330" s="122" t="str">
        <f>IFERROR(INDEX('Cadastro de insumo'!$A$203:$K$1048576,MATCH('Ficha técnica - Prod processado'!C2330,'Cadastro de insumo'!$E$203:$E$1048576,0),9),"")</f>
        <v/>
      </c>
      <c r="F2330" s="124" t="str">
        <f>IFERROR(VLOOKUP(C2330,'Cadastro de insumo'!E:K,7,0),"")</f>
        <v/>
      </c>
      <c r="G2330" s="113"/>
      <c r="H2330" s="113"/>
      <c r="I2330" s="122">
        <f t="shared" si="113"/>
        <v>0</v>
      </c>
      <c r="J2330" s="125">
        <f>IF(C2330="",0,IF(E2330="Pacote",VLOOKUP(C2330,'Cadastro de insumo'!E:K,7,0)*G2330,IF(OR(E2330="kg",E2330="L"),F2330/1000*G2330,F2330*G2330)))</f>
        <v>0</v>
      </c>
    </row>
    <row r="2331" spans="2:13" outlineLevel="1" x14ac:dyDescent="0.25">
      <c r="B2331" s="122" t="str">
        <f>IF(C2331="","",F2319)</f>
        <v/>
      </c>
      <c r="C2331" s="123"/>
      <c r="D2331" s="122" t="str">
        <f>IF(C2331="","",IFERROR(INDEX('Cadastro de insumo'!A:K,MATCH('Ficha técnica - Prod processado'!C2331,'Cadastro de insumo'!E:E,0),2),""))</f>
        <v/>
      </c>
      <c r="E2331" s="122" t="str">
        <f>IFERROR(INDEX('Cadastro de insumo'!$A$203:$K$1048576,MATCH('Ficha técnica - Prod processado'!C2331,'Cadastro de insumo'!$E$203:$E$1048576,0),9),"")</f>
        <v/>
      </c>
      <c r="F2331" s="124" t="str">
        <f>IFERROR(VLOOKUP(C2331,'Cadastro de insumo'!E:K,7,0),"")</f>
        <v/>
      </c>
      <c r="G2331" s="113"/>
      <c r="H2331" s="113"/>
      <c r="I2331" s="122">
        <f t="shared" si="113"/>
        <v>0</v>
      </c>
      <c r="J2331" s="125">
        <f>IF(C2331="",0,IF(E2331="Pacote",VLOOKUP(C2331,'Cadastro de insumo'!E:K,7,0)*G2331,IF(OR(E2331="kg",E2331="L"),F2331/1000*G2331,F2331*G2331)))</f>
        <v>0</v>
      </c>
    </row>
    <row r="2332" spans="2:13" outlineLevel="1" x14ac:dyDescent="0.25">
      <c r="B2332" s="122" t="str">
        <f>IF(C2332="","",F2319)</f>
        <v/>
      </c>
      <c r="C2332" s="123"/>
      <c r="D2332" s="122" t="str">
        <f>IF(C2332="","",IFERROR(INDEX('Cadastro de insumo'!A:K,MATCH('Ficha técnica - Prod processado'!C2332,'Cadastro de insumo'!E:E,0),2),""))</f>
        <v/>
      </c>
      <c r="E2332" s="122" t="str">
        <f>IFERROR(INDEX('Cadastro de insumo'!$A$203:$K$1048576,MATCH('Ficha técnica - Prod processado'!C2332,'Cadastro de insumo'!$E$203:$E$1048576,0),9),"")</f>
        <v/>
      </c>
      <c r="F2332" s="124" t="str">
        <f>IFERROR(VLOOKUP(C2332,'Cadastro de insumo'!E:K,7,0),"")</f>
        <v/>
      </c>
      <c r="G2332" s="113"/>
      <c r="H2332" s="113"/>
      <c r="I2332" s="122">
        <f t="shared" si="113"/>
        <v>0</v>
      </c>
      <c r="J2332" s="125">
        <f>IF(C2332="",0,IF(E2332="Pacote",VLOOKUP(C2332,'Cadastro de insumo'!E:K,7,0)*G2332,IF(OR(E2332="kg",E2332="L"),F2332/1000*G2332,F2332*G2332)))</f>
        <v>0</v>
      </c>
    </row>
    <row r="2333" spans="2:13" outlineLevel="1" x14ac:dyDescent="0.25">
      <c r="B2333" s="122" t="str">
        <f>IF(C2333="","",F2319)</f>
        <v/>
      </c>
      <c r="C2333" s="123"/>
      <c r="D2333" s="122" t="str">
        <f>IF(C2333="","",IFERROR(INDEX('Cadastro de insumo'!A:K,MATCH('Ficha técnica - Prod processado'!C2333,'Cadastro de insumo'!E:E,0),2),""))</f>
        <v/>
      </c>
      <c r="E2333" s="122" t="str">
        <f>IFERROR(INDEX('Cadastro de insumo'!$A$203:$K$1048576,MATCH('Ficha técnica - Prod processado'!C2333,'Cadastro de insumo'!$E$203:$E$1048576,0),9),"")</f>
        <v/>
      </c>
      <c r="F2333" s="124" t="str">
        <f>IFERROR(VLOOKUP(C2333,'Cadastro de insumo'!E:K,7,0),"")</f>
        <v/>
      </c>
      <c r="G2333" s="113"/>
      <c r="H2333" s="113"/>
      <c r="I2333" s="122">
        <f t="shared" si="113"/>
        <v>0</v>
      </c>
      <c r="J2333" s="125">
        <f>IF(C2333="",0,IF(E2333="Pacote",VLOOKUP(C2333,'Cadastro de insumo'!E:K,7,0)*G2333,IF(OR(E2333="kg",E2333="L"),F2333/1000*G2333,F2333*G2333)))</f>
        <v>0</v>
      </c>
    </row>
    <row r="2334" spans="2:13" outlineLevel="1" x14ac:dyDescent="0.25">
      <c r="B2334" s="122" t="str">
        <f>IF(C2334="","",F2319)</f>
        <v/>
      </c>
      <c r="C2334" s="123"/>
      <c r="D2334" s="122" t="str">
        <f>IF(C2334="","",IFERROR(INDEX('Cadastro de insumo'!A:K,MATCH('Ficha técnica - Prod processado'!C2334,'Cadastro de insumo'!E:E,0),2),""))</f>
        <v/>
      </c>
      <c r="E2334" s="122" t="str">
        <f>IFERROR(INDEX('Cadastro de insumo'!$A$203:$K$1048576,MATCH('Ficha técnica - Prod processado'!C2334,'Cadastro de insumo'!$E$203:$E$1048576,0),9),"")</f>
        <v/>
      </c>
      <c r="F2334" s="124" t="str">
        <f>IFERROR(VLOOKUP(C2334,'Cadastro de insumo'!E:K,7,0),"")</f>
        <v/>
      </c>
      <c r="G2334" s="113"/>
      <c r="H2334" s="113"/>
      <c r="I2334" s="122">
        <f t="shared" si="113"/>
        <v>0</v>
      </c>
      <c r="J2334" s="125">
        <f>IF(C2334="",0,IF(E2334="Pacote",VLOOKUP(C2334,'Cadastro de insumo'!E:K,7,0)*G2334,IF(OR(E2334="kg",E2334="L"),F2334/1000*G2334,F2334*G2334)))</f>
        <v>0</v>
      </c>
    </row>
    <row r="2335" spans="2:13" outlineLevel="1" x14ac:dyDescent="0.25">
      <c r="B2335" s="122" t="str">
        <f>IF(C2335="","",F2319)</f>
        <v/>
      </c>
      <c r="C2335" s="123"/>
      <c r="D2335" s="122" t="str">
        <f>IF(C2335="","",IFERROR(INDEX('Cadastro de insumo'!A:K,MATCH('Ficha técnica - Prod processado'!C2335,'Cadastro de insumo'!E:E,0),2),""))</f>
        <v/>
      </c>
      <c r="E2335" s="122" t="str">
        <f>IFERROR(INDEX('Cadastro de insumo'!$A$203:$K$1048576,MATCH('Ficha técnica - Prod processado'!C2335,'Cadastro de insumo'!$E$203:$E$1048576,0),9),"")</f>
        <v/>
      </c>
      <c r="F2335" s="124" t="str">
        <f>IFERROR(VLOOKUP(C2335,'Cadastro de insumo'!E:K,7,0),"")</f>
        <v/>
      </c>
      <c r="G2335" s="113"/>
      <c r="H2335" s="113"/>
      <c r="I2335" s="122">
        <f t="shared" si="113"/>
        <v>0</v>
      </c>
      <c r="J2335" s="125">
        <f>IF(C2335="",0,IF(E2335="Pacote",VLOOKUP(C2335,'Cadastro de insumo'!E:K,7,0)*G2335,IF(OR(E2335="kg",E2335="L"),F2335/1000*G2335,F2335*G2335)))</f>
        <v>0</v>
      </c>
    </row>
    <row r="2336" spans="2:13" outlineLevel="1" x14ac:dyDescent="0.25">
      <c r="B2336" s="122" t="str">
        <f>IF(C2336="","",F2319)</f>
        <v/>
      </c>
      <c r="C2336" s="123"/>
      <c r="D2336" s="122" t="str">
        <f>IF(C2336="","",IFERROR(INDEX('Cadastro de insumo'!A:K,MATCH('Ficha técnica - Prod processado'!C2336,'Cadastro de insumo'!E:E,0),2),""))</f>
        <v/>
      </c>
      <c r="E2336" s="122" t="str">
        <f>IFERROR(INDEX('Cadastro de insumo'!$A$203:$K$1048576,MATCH('Ficha técnica - Prod processado'!C2336,'Cadastro de insumo'!$E$203:$E$1048576,0),9),"")</f>
        <v/>
      </c>
      <c r="F2336" s="124" t="str">
        <f>IFERROR(VLOOKUP(C2336,'Cadastro de insumo'!E:K,7,0),"")</f>
        <v/>
      </c>
      <c r="G2336" s="113"/>
      <c r="H2336" s="113"/>
      <c r="I2336" s="122">
        <f>IF(OR(G2336="",H2336=""),0,G2336/H2336)</f>
        <v>0</v>
      </c>
      <c r="J2336" s="125">
        <f>IF(C2336="",0,IF(E2336="Pacote",VLOOKUP(C2336,'Cadastro de insumo'!E:K,7,0)*G2336,IF(OR(E2336="kg",E2336="L"),F2336/1000*G2336,F2336*G2336)))</f>
        <v>0</v>
      </c>
    </row>
    <row r="2337" spans="1:18" x14ac:dyDescent="0.25">
      <c r="A2337" s="33" t="str">
        <f>"Detalhes: "&amp;F2319</f>
        <v xml:space="preserve">Detalhes: </v>
      </c>
      <c r="C2337" s="126"/>
    </row>
    <row r="2339" spans="1:18" ht="31.5" x14ac:dyDescent="0.25">
      <c r="E2339" s="30" t="s">
        <v>21</v>
      </c>
      <c r="F2339" s="76" t="s">
        <v>0</v>
      </c>
      <c r="G2339" s="76" t="s">
        <v>19</v>
      </c>
      <c r="H2339" s="77" t="s">
        <v>20</v>
      </c>
      <c r="I2339" s="31" t="s">
        <v>22</v>
      </c>
      <c r="J2339" s="31" t="s">
        <v>61</v>
      </c>
      <c r="M2339" s="126"/>
    </row>
    <row r="2340" spans="1:18" x14ac:dyDescent="0.25">
      <c r="E2340" s="112">
        <f>E2319+1</f>
        <v>112</v>
      </c>
      <c r="F2340" s="113"/>
      <c r="G2340" s="113"/>
      <c r="H2340" s="114"/>
      <c r="I2340" s="115">
        <f>SUM(J2343:J2357)</f>
        <v>0</v>
      </c>
      <c r="J2340" s="116" t="str">
        <f>IF(H2340="","",I2340/H2340)</f>
        <v/>
      </c>
      <c r="M2340" s="126"/>
      <c r="R2340" s="141"/>
    </row>
    <row r="2341" spans="1:18" x14ac:dyDescent="0.25">
      <c r="B2341" s="117"/>
      <c r="C2341" s="118"/>
      <c r="D2341" s="110"/>
      <c r="F2341" s="118"/>
      <c r="G2341" s="118"/>
      <c r="H2341" s="119"/>
      <c r="I2341" s="120"/>
      <c r="J2341" s="121"/>
      <c r="M2341" s="126"/>
      <c r="R2341" s="141"/>
    </row>
    <row r="2342" spans="1:18" ht="47.25" outlineLevel="1" x14ac:dyDescent="0.25">
      <c r="B2342" s="31" t="s">
        <v>0</v>
      </c>
      <c r="C2342" s="76" t="s">
        <v>13</v>
      </c>
      <c r="D2342" s="31" t="s">
        <v>60</v>
      </c>
      <c r="E2342" s="31" t="s">
        <v>14</v>
      </c>
      <c r="F2342" s="77" t="s">
        <v>17</v>
      </c>
      <c r="G2342" s="77" t="s">
        <v>56</v>
      </c>
      <c r="H2342" s="77" t="s">
        <v>38</v>
      </c>
      <c r="I2342" s="31" t="s">
        <v>16</v>
      </c>
      <c r="J2342" s="30" t="s">
        <v>15</v>
      </c>
      <c r="M2342" s="142"/>
    </row>
    <row r="2343" spans="1:18" outlineLevel="1" x14ac:dyDescent="0.25">
      <c r="B2343" s="122" t="str">
        <f>IF(C2343="","",F2340)</f>
        <v/>
      </c>
      <c r="C2343" s="123"/>
      <c r="D2343" s="122" t="str">
        <f>IF(C2343="","",IFERROR(INDEX('Cadastro de insumo'!A:K,MATCH('Ficha técnica - Prod processado'!C2343,'Cadastro de insumo'!E:E,0),2),""))</f>
        <v/>
      </c>
      <c r="E2343" s="122" t="str">
        <f>IFERROR(INDEX('Cadastro de insumo'!$A$203:$K$1048576,MATCH('Ficha técnica - Prod processado'!C2343,'Cadastro de insumo'!$E$203:$E$1048576,0),9),"")</f>
        <v/>
      </c>
      <c r="F2343" s="124" t="str">
        <f>IFERROR(VLOOKUP(C2343,'Cadastro de insumo'!E:K,7,0),"")</f>
        <v/>
      </c>
      <c r="G2343" s="113"/>
      <c r="H2343" s="113"/>
      <c r="I2343" s="122">
        <f t="shared" ref="I2343:I2356" si="114">IF(OR(G2343="",H2343=""),0,G2343/H2343)</f>
        <v>0</v>
      </c>
      <c r="J2343" s="125">
        <f>IF(C2343="",0,IF(E2343="Pacote",VLOOKUP(C2343,'Cadastro de insumo'!E:K,7,0)*G2343,IF(OR(E2343="kg",E2343="L"),F2343/1000*G2343,F2343*G2343)))</f>
        <v>0</v>
      </c>
    </row>
    <row r="2344" spans="1:18" outlineLevel="1" x14ac:dyDescent="0.25">
      <c r="B2344" s="122" t="str">
        <f>IF(C2344="","",F2340)</f>
        <v/>
      </c>
      <c r="C2344" s="123"/>
      <c r="D2344" s="122" t="str">
        <f>IF(C2344="","",IFERROR(INDEX('Cadastro de insumo'!A:K,MATCH('Ficha técnica - Prod processado'!C2344,'Cadastro de insumo'!E:E,0),2),""))</f>
        <v/>
      </c>
      <c r="E2344" s="122" t="str">
        <f>IFERROR(INDEX('Cadastro de insumo'!$A$203:$K$1048576,MATCH('Ficha técnica - Prod processado'!C2344,'Cadastro de insumo'!$E$203:$E$1048576,0),9),"")</f>
        <v/>
      </c>
      <c r="F2344" s="124" t="str">
        <f>IFERROR(VLOOKUP(C2344,'Cadastro de insumo'!E:K,7,0),"")</f>
        <v/>
      </c>
      <c r="G2344" s="113"/>
      <c r="H2344" s="113"/>
      <c r="I2344" s="122">
        <f t="shared" si="114"/>
        <v>0</v>
      </c>
      <c r="J2344" s="125">
        <f>IF(C2344="",0,IF(E2344="Pacote",VLOOKUP(C2344,'Cadastro de insumo'!E:K,7,0)*G2344,IF(OR(E2344="kg",E2344="L"),F2344/1000*G2344,F2344*G2344)))</f>
        <v>0</v>
      </c>
    </row>
    <row r="2345" spans="1:18" outlineLevel="1" x14ac:dyDescent="0.25">
      <c r="B2345" s="122" t="str">
        <f>IF(C2345="","",F2340)</f>
        <v/>
      </c>
      <c r="C2345" s="123"/>
      <c r="D2345" s="122" t="str">
        <f>IF(C2345="","",IFERROR(INDEX('Cadastro de insumo'!A:K,MATCH('Ficha técnica - Prod processado'!C2345,'Cadastro de insumo'!E:E,0),2),""))</f>
        <v/>
      </c>
      <c r="E2345" s="122" t="str">
        <f>IFERROR(INDEX('Cadastro de insumo'!$A$203:$K$1048576,MATCH('Ficha técnica - Prod processado'!C2345,'Cadastro de insumo'!$E$203:$E$1048576,0),9),"")</f>
        <v/>
      </c>
      <c r="F2345" s="124" t="str">
        <f>IFERROR(VLOOKUP(C2345,'Cadastro de insumo'!E:K,7,0),"")</f>
        <v/>
      </c>
      <c r="G2345" s="113"/>
      <c r="H2345" s="113"/>
      <c r="I2345" s="122">
        <f t="shared" si="114"/>
        <v>0</v>
      </c>
      <c r="J2345" s="125">
        <f>IF(C2345="",0,IF(E2345="Pacote",VLOOKUP(C2345,'Cadastro de insumo'!E:K,7,0)*G2345,IF(OR(E2345="kg",E2345="L"),F2345/1000*G2345,F2345*G2345)))</f>
        <v>0</v>
      </c>
    </row>
    <row r="2346" spans="1:18" outlineLevel="1" x14ac:dyDescent="0.25">
      <c r="B2346" s="122" t="str">
        <f>IF(C2346="","",F2340)</f>
        <v/>
      </c>
      <c r="C2346" s="123"/>
      <c r="D2346" s="122" t="str">
        <f>IF(C2346="","",IFERROR(INDEX('Cadastro de insumo'!A:K,MATCH('Ficha técnica - Prod processado'!C2346,'Cadastro de insumo'!E:E,0),2),""))</f>
        <v/>
      </c>
      <c r="E2346" s="122" t="str">
        <f>IFERROR(INDEX('Cadastro de insumo'!$A$203:$K$1048576,MATCH('Ficha técnica - Prod processado'!C2346,'Cadastro de insumo'!$E$203:$E$1048576,0),9),"")</f>
        <v/>
      </c>
      <c r="F2346" s="124" t="str">
        <f>IFERROR(VLOOKUP(C2346,'Cadastro de insumo'!E:K,7,0),"")</f>
        <v/>
      </c>
      <c r="G2346" s="113"/>
      <c r="H2346" s="113"/>
      <c r="I2346" s="122">
        <f t="shared" si="114"/>
        <v>0</v>
      </c>
      <c r="J2346" s="125">
        <f>IF(C2346="",0,IF(E2346="Pacote",VLOOKUP(C2346,'Cadastro de insumo'!E:K,7,0)*G2346,IF(OR(E2346="kg",E2346="L"),F2346/1000*G2346,F2346*G2346)))</f>
        <v>0</v>
      </c>
    </row>
    <row r="2347" spans="1:18" outlineLevel="1" x14ac:dyDescent="0.25">
      <c r="B2347" s="122" t="str">
        <f>IF(C2347="","",F2340)</f>
        <v/>
      </c>
      <c r="C2347" s="123"/>
      <c r="D2347" s="122" t="str">
        <f>IF(C2347="","",IFERROR(INDEX('Cadastro de insumo'!A:K,MATCH('Ficha técnica - Prod processado'!C2347,'Cadastro de insumo'!E:E,0),2),""))</f>
        <v/>
      </c>
      <c r="E2347" s="122" t="str">
        <f>IFERROR(INDEX('Cadastro de insumo'!$A$203:$K$1048576,MATCH('Ficha técnica - Prod processado'!C2347,'Cadastro de insumo'!$E$203:$E$1048576,0),9),"")</f>
        <v/>
      </c>
      <c r="F2347" s="124" t="str">
        <f>IFERROR(VLOOKUP(C2347,'Cadastro de insumo'!E:K,7,0),"")</f>
        <v/>
      </c>
      <c r="G2347" s="113"/>
      <c r="H2347" s="113"/>
      <c r="I2347" s="122">
        <f t="shared" si="114"/>
        <v>0</v>
      </c>
      <c r="J2347" s="125">
        <f>IF(C2347="",0,IF(E2347="Pacote",VLOOKUP(C2347,'Cadastro de insumo'!E:K,7,0)*G2347,IF(OR(E2347="kg",E2347="L"),F2347/1000*G2347,F2347*G2347)))</f>
        <v>0</v>
      </c>
    </row>
    <row r="2348" spans="1:18" outlineLevel="1" x14ac:dyDescent="0.25">
      <c r="B2348" s="122" t="str">
        <f>IF(C2348="","",F2340)</f>
        <v/>
      </c>
      <c r="C2348" s="123"/>
      <c r="D2348" s="122" t="str">
        <f>IF(C2348="","",IFERROR(INDEX('Cadastro de insumo'!A:K,MATCH('Ficha técnica - Prod processado'!C2348,'Cadastro de insumo'!E:E,0),2),""))</f>
        <v/>
      </c>
      <c r="E2348" s="122" t="str">
        <f>IFERROR(INDEX('Cadastro de insumo'!$A$203:$K$1048576,MATCH('Ficha técnica - Prod processado'!C2348,'Cadastro de insumo'!$E$203:$E$1048576,0),9),"")</f>
        <v/>
      </c>
      <c r="F2348" s="124" t="str">
        <f>IFERROR(VLOOKUP(C2348,'Cadastro de insumo'!E:K,7,0),"")</f>
        <v/>
      </c>
      <c r="G2348" s="113"/>
      <c r="H2348" s="113"/>
      <c r="I2348" s="122">
        <f t="shared" si="114"/>
        <v>0</v>
      </c>
      <c r="J2348" s="125">
        <f>IF(C2348="",0,IF(E2348="Pacote",VLOOKUP(C2348,'Cadastro de insumo'!E:K,7,0)*G2348,IF(OR(E2348="kg",E2348="L"),F2348/1000*G2348,F2348*G2348)))</f>
        <v>0</v>
      </c>
    </row>
    <row r="2349" spans="1:18" outlineLevel="1" x14ac:dyDescent="0.25">
      <c r="B2349" s="122" t="str">
        <f>IF(C2349="","",F2340)</f>
        <v/>
      </c>
      <c r="C2349" s="123"/>
      <c r="D2349" s="122" t="str">
        <f>IF(C2349="","",IFERROR(INDEX('Cadastro de insumo'!A:K,MATCH('Ficha técnica - Prod processado'!C2349,'Cadastro de insumo'!E:E,0),2),""))</f>
        <v/>
      </c>
      <c r="E2349" s="122" t="str">
        <f>IFERROR(INDEX('Cadastro de insumo'!$A$203:$K$1048576,MATCH('Ficha técnica - Prod processado'!C2349,'Cadastro de insumo'!$E$203:$E$1048576,0),9),"")</f>
        <v/>
      </c>
      <c r="F2349" s="124" t="str">
        <f>IFERROR(VLOOKUP(C2349,'Cadastro de insumo'!E:K,7,0),"")</f>
        <v/>
      </c>
      <c r="G2349" s="113"/>
      <c r="H2349" s="113"/>
      <c r="I2349" s="122">
        <f t="shared" si="114"/>
        <v>0</v>
      </c>
      <c r="J2349" s="125">
        <f>IF(C2349="",0,IF(E2349="Pacote",VLOOKUP(C2349,'Cadastro de insumo'!E:K,7,0)*G2349,IF(OR(E2349="kg",E2349="L"),F2349/1000*G2349,F2349*G2349)))</f>
        <v>0</v>
      </c>
    </row>
    <row r="2350" spans="1:18" outlineLevel="1" x14ac:dyDescent="0.25">
      <c r="B2350" s="122" t="str">
        <f>IF(C2350="","",F2340)</f>
        <v/>
      </c>
      <c r="C2350" s="123"/>
      <c r="D2350" s="122" t="str">
        <f>IF(C2350="","",IFERROR(INDEX('Cadastro de insumo'!A:K,MATCH('Ficha técnica - Prod processado'!C2350,'Cadastro de insumo'!E:E,0),2),""))</f>
        <v/>
      </c>
      <c r="E2350" s="122" t="str">
        <f>IFERROR(INDEX('Cadastro de insumo'!$A$203:$K$1048576,MATCH('Ficha técnica - Prod processado'!C2350,'Cadastro de insumo'!$E$203:$E$1048576,0),9),"")</f>
        <v/>
      </c>
      <c r="F2350" s="124" t="str">
        <f>IFERROR(VLOOKUP(C2350,'Cadastro de insumo'!E:K,7,0),"")</f>
        <v/>
      </c>
      <c r="G2350" s="113"/>
      <c r="H2350" s="113"/>
      <c r="I2350" s="122">
        <f t="shared" si="114"/>
        <v>0</v>
      </c>
      <c r="J2350" s="125">
        <f>IF(C2350="",0,IF(E2350="Pacote",VLOOKUP(C2350,'Cadastro de insumo'!E:K,7,0)*G2350,IF(OR(E2350="kg",E2350="L"),F2350/1000*G2350,F2350*G2350)))</f>
        <v>0</v>
      </c>
    </row>
    <row r="2351" spans="1:18" outlineLevel="1" x14ac:dyDescent="0.25">
      <c r="B2351" s="122" t="str">
        <f>IF(C2351="","",F2340)</f>
        <v/>
      </c>
      <c r="C2351" s="123"/>
      <c r="D2351" s="122" t="str">
        <f>IF(C2351="","",IFERROR(INDEX('Cadastro de insumo'!A:K,MATCH('Ficha técnica - Prod processado'!C2351,'Cadastro de insumo'!E:E,0),2),""))</f>
        <v/>
      </c>
      <c r="E2351" s="122" t="str">
        <f>IFERROR(INDEX('Cadastro de insumo'!$A$203:$K$1048576,MATCH('Ficha técnica - Prod processado'!C2351,'Cadastro de insumo'!$E$203:$E$1048576,0),9),"")</f>
        <v/>
      </c>
      <c r="F2351" s="124" t="str">
        <f>IFERROR(VLOOKUP(C2351,'Cadastro de insumo'!E:K,7,0),"")</f>
        <v/>
      </c>
      <c r="G2351" s="113"/>
      <c r="H2351" s="113"/>
      <c r="I2351" s="122">
        <f t="shared" si="114"/>
        <v>0</v>
      </c>
      <c r="J2351" s="125">
        <f>IF(C2351="",0,IF(E2351="Pacote",VLOOKUP(C2351,'Cadastro de insumo'!E:K,7,0)*G2351,IF(OR(E2351="kg",E2351="L"),F2351/1000*G2351,F2351*G2351)))</f>
        <v>0</v>
      </c>
    </row>
    <row r="2352" spans="1:18" outlineLevel="1" x14ac:dyDescent="0.25">
      <c r="B2352" s="122" t="str">
        <f>IF(C2352="","",F2340)</f>
        <v/>
      </c>
      <c r="C2352" s="123"/>
      <c r="D2352" s="122" t="str">
        <f>IF(C2352="","",IFERROR(INDEX('Cadastro de insumo'!A:K,MATCH('Ficha técnica - Prod processado'!C2352,'Cadastro de insumo'!E:E,0),2),""))</f>
        <v/>
      </c>
      <c r="E2352" s="122" t="str">
        <f>IFERROR(INDEX('Cadastro de insumo'!$A$203:$K$1048576,MATCH('Ficha técnica - Prod processado'!C2352,'Cadastro de insumo'!$E$203:$E$1048576,0),9),"")</f>
        <v/>
      </c>
      <c r="F2352" s="124" t="str">
        <f>IFERROR(VLOOKUP(C2352,'Cadastro de insumo'!E:K,7,0),"")</f>
        <v/>
      </c>
      <c r="G2352" s="113"/>
      <c r="H2352" s="113"/>
      <c r="I2352" s="122">
        <f t="shared" si="114"/>
        <v>0</v>
      </c>
      <c r="J2352" s="125">
        <f>IF(C2352="",0,IF(E2352="Pacote",VLOOKUP(C2352,'Cadastro de insumo'!E:K,7,0)*G2352,IF(OR(E2352="kg",E2352="L"),F2352/1000*G2352,F2352*G2352)))</f>
        <v>0</v>
      </c>
    </row>
    <row r="2353" spans="1:18" outlineLevel="1" x14ac:dyDescent="0.25">
      <c r="B2353" s="122" t="str">
        <f>IF(C2353="","",F2340)</f>
        <v/>
      </c>
      <c r="C2353" s="123"/>
      <c r="D2353" s="122" t="str">
        <f>IF(C2353="","",IFERROR(INDEX('Cadastro de insumo'!A:K,MATCH('Ficha técnica - Prod processado'!C2353,'Cadastro de insumo'!E:E,0),2),""))</f>
        <v/>
      </c>
      <c r="E2353" s="122" t="str">
        <f>IFERROR(INDEX('Cadastro de insumo'!$A$203:$K$1048576,MATCH('Ficha técnica - Prod processado'!C2353,'Cadastro de insumo'!$E$203:$E$1048576,0),9),"")</f>
        <v/>
      </c>
      <c r="F2353" s="124" t="str">
        <f>IFERROR(VLOOKUP(C2353,'Cadastro de insumo'!E:K,7,0),"")</f>
        <v/>
      </c>
      <c r="G2353" s="113"/>
      <c r="H2353" s="113"/>
      <c r="I2353" s="122">
        <f t="shared" si="114"/>
        <v>0</v>
      </c>
      <c r="J2353" s="125">
        <f>IF(C2353="",0,IF(E2353="Pacote",VLOOKUP(C2353,'Cadastro de insumo'!E:K,7,0)*G2353,IF(OR(E2353="kg",E2353="L"),F2353/1000*G2353,F2353*G2353)))</f>
        <v>0</v>
      </c>
    </row>
    <row r="2354" spans="1:18" outlineLevel="1" x14ac:dyDescent="0.25">
      <c r="B2354" s="122" t="str">
        <f>IF(C2354="","",F2340)</f>
        <v/>
      </c>
      <c r="C2354" s="123"/>
      <c r="D2354" s="122" t="str">
        <f>IF(C2354="","",IFERROR(INDEX('Cadastro de insumo'!A:K,MATCH('Ficha técnica - Prod processado'!C2354,'Cadastro de insumo'!E:E,0),2),""))</f>
        <v/>
      </c>
      <c r="E2354" s="122" t="str">
        <f>IFERROR(INDEX('Cadastro de insumo'!$A$203:$K$1048576,MATCH('Ficha técnica - Prod processado'!C2354,'Cadastro de insumo'!$E$203:$E$1048576,0),9),"")</f>
        <v/>
      </c>
      <c r="F2354" s="124" t="str">
        <f>IFERROR(VLOOKUP(C2354,'Cadastro de insumo'!E:K,7,0),"")</f>
        <v/>
      </c>
      <c r="G2354" s="113"/>
      <c r="H2354" s="113"/>
      <c r="I2354" s="122">
        <f t="shared" si="114"/>
        <v>0</v>
      </c>
      <c r="J2354" s="125">
        <f>IF(C2354="",0,IF(E2354="Pacote",VLOOKUP(C2354,'Cadastro de insumo'!E:K,7,0)*G2354,IF(OR(E2354="kg",E2354="L"),F2354/1000*G2354,F2354*G2354)))</f>
        <v>0</v>
      </c>
    </row>
    <row r="2355" spans="1:18" outlineLevel="1" x14ac:dyDescent="0.25">
      <c r="B2355" s="122" t="str">
        <f>IF(C2355="","",F2340)</f>
        <v/>
      </c>
      <c r="C2355" s="123"/>
      <c r="D2355" s="122" t="str">
        <f>IF(C2355="","",IFERROR(INDEX('Cadastro de insumo'!A:K,MATCH('Ficha técnica - Prod processado'!C2355,'Cadastro de insumo'!E:E,0),2),""))</f>
        <v/>
      </c>
      <c r="E2355" s="122" t="str">
        <f>IFERROR(INDEX('Cadastro de insumo'!$A$203:$K$1048576,MATCH('Ficha técnica - Prod processado'!C2355,'Cadastro de insumo'!$E$203:$E$1048576,0),9),"")</f>
        <v/>
      </c>
      <c r="F2355" s="124" t="str">
        <f>IFERROR(VLOOKUP(C2355,'Cadastro de insumo'!E:K,7,0),"")</f>
        <v/>
      </c>
      <c r="G2355" s="113"/>
      <c r="H2355" s="113"/>
      <c r="I2355" s="122">
        <f t="shared" si="114"/>
        <v>0</v>
      </c>
      <c r="J2355" s="125">
        <f>IF(C2355="",0,IF(E2355="Pacote",VLOOKUP(C2355,'Cadastro de insumo'!E:K,7,0)*G2355,IF(OR(E2355="kg",E2355="L"),F2355/1000*G2355,F2355*G2355)))</f>
        <v>0</v>
      </c>
    </row>
    <row r="2356" spans="1:18" outlineLevel="1" x14ac:dyDescent="0.25">
      <c r="B2356" s="122" t="str">
        <f>IF(C2356="","",F2340)</f>
        <v/>
      </c>
      <c r="C2356" s="123"/>
      <c r="D2356" s="122" t="str">
        <f>IF(C2356="","",IFERROR(INDEX('Cadastro de insumo'!A:K,MATCH('Ficha técnica - Prod processado'!C2356,'Cadastro de insumo'!E:E,0),2),""))</f>
        <v/>
      </c>
      <c r="E2356" s="122" t="str">
        <f>IFERROR(INDEX('Cadastro de insumo'!$A$203:$K$1048576,MATCH('Ficha técnica - Prod processado'!C2356,'Cadastro de insumo'!$E$203:$E$1048576,0),9),"")</f>
        <v/>
      </c>
      <c r="F2356" s="124" t="str">
        <f>IFERROR(VLOOKUP(C2356,'Cadastro de insumo'!E:K,7,0),"")</f>
        <v/>
      </c>
      <c r="G2356" s="113"/>
      <c r="H2356" s="113"/>
      <c r="I2356" s="122">
        <f t="shared" si="114"/>
        <v>0</v>
      </c>
      <c r="J2356" s="125">
        <f>IF(C2356="",0,IF(E2356="Pacote",VLOOKUP(C2356,'Cadastro de insumo'!E:K,7,0)*G2356,IF(OR(E2356="kg",E2356="L"),F2356/1000*G2356,F2356*G2356)))</f>
        <v>0</v>
      </c>
    </row>
    <row r="2357" spans="1:18" outlineLevel="1" x14ac:dyDescent="0.25">
      <c r="B2357" s="122" t="str">
        <f>IF(C2357="","",F2340)</f>
        <v/>
      </c>
      <c r="C2357" s="123"/>
      <c r="D2357" s="122" t="str">
        <f>IF(C2357="","",IFERROR(INDEX('Cadastro de insumo'!A:K,MATCH('Ficha técnica - Prod processado'!C2357,'Cadastro de insumo'!E:E,0),2),""))</f>
        <v/>
      </c>
      <c r="E2357" s="122" t="str">
        <f>IFERROR(INDEX('Cadastro de insumo'!$A$203:$K$1048576,MATCH('Ficha técnica - Prod processado'!C2357,'Cadastro de insumo'!$E$203:$E$1048576,0),9),"")</f>
        <v/>
      </c>
      <c r="F2357" s="124" t="str">
        <f>IFERROR(VLOOKUP(C2357,'Cadastro de insumo'!E:K,7,0),"")</f>
        <v/>
      </c>
      <c r="G2357" s="113"/>
      <c r="H2357" s="113"/>
      <c r="I2357" s="122">
        <f>IF(OR(G2357="",H2357=""),0,G2357/H2357)</f>
        <v>0</v>
      </c>
      <c r="J2357" s="125">
        <f>IF(C2357="",0,IF(E2357="Pacote",VLOOKUP(C2357,'Cadastro de insumo'!E:K,7,0)*G2357,IF(OR(E2357="kg",E2357="L"),F2357/1000*G2357,F2357*G2357)))</f>
        <v>0</v>
      </c>
    </row>
    <row r="2358" spans="1:18" x14ac:dyDescent="0.25">
      <c r="A2358" s="33" t="str">
        <f>"Detalhes: "&amp;F2340</f>
        <v xml:space="preserve">Detalhes: </v>
      </c>
      <c r="C2358" s="126"/>
    </row>
    <row r="2360" spans="1:18" ht="31.5" x14ac:dyDescent="0.25">
      <c r="E2360" s="30" t="s">
        <v>21</v>
      </c>
      <c r="F2360" s="76" t="s">
        <v>0</v>
      </c>
      <c r="G2360" s="76" t="s">
        <v>19</v>
      </c>
      <c r="H2360" s="77" t="s">
        <v>20</v>
      </c>
      <c r="I2360" s="31" t="s">
        <v>22</v>
      </c>
      <c r="J2360" s="31" t="s">
        <v>61</v>
      </c>
      <c r="M2360" s="126"/>
    </row>
    <row r="2361" spans="1:18" x14ac:dyDescent="0.25">
      <c r="E2361" s="112">
        <f>E2340+1</f>
        <v>113</v>
      </c>
      <c r="F2361" s="113"/>
      <c r="G2361" s="113"/>
      <c r="H2361" s="114"/>
      <c r="I2361" s="115">
        <f>SUM(J2364:J2378)</f>
        <v>0</v>
      </c>
      <c r="J2361" s="116" t="str">
        <f>IF(H2361="","",I2361/H2361)</f>
        <v/>
      </c>
      <c r="M2361" s="126"/>
      <c r="R2361" s="141"/>
    </row>
    <row r="2362" spans="1:18" x14ac:dyDescent="0.25">
      <c r="B2362" s="117"/>
      <c r="C2362" s="118"/>
      <c r="D2362" s="110"/>
      <c r="F2362" s="118"/>
      <c r="G2362" s="118"/>
      <c r="H2362" s="119"/>
      <c r="I2362" s="120"/>
      <c r="J2362" s="121"/>
      <c r="M2362" s="126"/>
      <c r="R2362" s="141"/>
    </row>
    <row r="2363" spans="1:18" ht="47.25" outlineLevel="1" x14ac:dyDescent="0.25">
      <c r="B2363" s="31" t="s">
        <v>0</v>
      </c>
      <c r="C2363" s="76" t="s">
        <v>13</v>
      </c>
      <c r="D2363" s="31" t="s">
        <v>60</v>
      </c>
      <c r="E2363" s="31" t="s">
        <v>14</v>
      </c>
      <c r="F2363" s="77" t="s">
        <v>17</v>
      </c>
      <c r="G2363" s="77" t="s">
        <v>56</v>
      </c>
      <c r="H2363" s="77" t="s">
        <v>38</v>
      </c>
      <c r="I2363" s="31" t="s">
        <v>16</v>
      </c>
      <c r="J2363" s="30" t="s">
        <v>15</v>
      </c>
      <c r="M2363" s="142"/>
    </row>
    <row r="2364" spans="1:18" outlineLevel="1" x14ac:dyDescent="0.25">
      <c r="B2364" s="122" t="str">
        <f>IF(C2364="","",F2361)</f>
        <v/>
      </c>
      <c r="C2364" s="123"/>
      <c r="D2364" s="122" t="str">
        <f>IF(C2364="","",IFERROR(INDEX('Cadastro de insumo'!A:K,MATCH('Ficha técnica - Prod processado'!C2364,'Cadastro de insumo'!E:E,0),2),""))</f>
        <v/>
      </c>
      <c r="E2364" s="122" t="str">
        <f>IFERROR(INDEX('Cadastro de insumo'!$A$203:$K$1048576,MATCH('Ficha técnica - Prod processado'!C2364,'Cadastro de insumo'!$E$203:$E$1048576,0),9),"")</f>
        <v/>
      </c>
      <c r="F2364" s="124" t="str">
        <f>IFERROR(VLOOKUP(C2364,'Cadastro de insumo'!E:K,7,0),"")</f>
        <v/>
      </c>
      <c r="G2364" s="113"/>
      <c r="H2364" s="113"/>
      <c r="I2364" s="122">
        <f t="shared" ref="I2364:I2377" si="115">IF(OR(G2364="",H2364=""),0,G2364/H2364)</f>
        <v>0</v>
      </c>
      <c r="J2364" s="125">
        <f>IF(C2364="",0,IF(E2364="Pacote",VLOOKUP(C2364,'Cadastro de insumo'!E:K,7,0)*G2364,IF(OR(E2364="kg",E2364="L"),F2364/1000*G2364,F2364*G2364)))</f>
        <v>0</v>
      </c>
    </row>
    <row r="2365" spans="1:18" outlineLevel="1" x14ac:dyDescent="0.25">
      <c r="B2365" s="122" t="str">
        <f>IF(C2365="","",F2361)</f>
        <v/>
      </c>
      <c r="C2365" s="123"/>
      <c r="D2365" s="122" t="str">
        <f>IF(C2365="","",IFERROR(INDEX('Cadastro de insumo'!A:K,MATCH('Ficha técnica - Prod processado'!C2365,'Cadastro de insumo'!E:E,0),2),""))</f>
        <v/>
      </c>
      <c r="E2365" s="122" t="str">
        <f>IFERROR(INDEX('Cadastro de insumo'!$A$203:$K$1048576,MATCH('Ficha técnica - Prod processado'!C2365,'Cadastro de insumo'!$E$203:$E$1048576,0),9),"")</f>
        <v/>
      </c>
      <c r="F2365" s="124" t="str">
        <f>IFERROR(VLOOKUP(C2365,'Cadastro de insumo'!E:K,7,0),"")</f>
        <v/>
      </c>
      <c r="G2365" s="113"/>
      <c r="H2365" s="113"/>
      <c r="I2365" s="122">
        <f t="shared" si="115"/>
        <v>0</v>
      </c>
      <c r="J2365" s="125">
        <f>IF(C2365="",0,IF(E2365="Pacote",VLOOKUP(C2365,'Cadastro de insumo'!E:K,7,0)*G2365,IF(OR(E2365="kg",E2365="L"),F2365/1000*G2365,F2365*G2365)))</f>
        <v>0</v>
      </c>
    </row>
    <row r="2366" spans="1:18" outlineLevel="1" x14ac:dyDescent="0.25">
      <c r="B2366" s="122" t="str">
        <f>IF(C2366="","",F2361)</f>
        <v/>
      </c>
      <c r="C2366" s="123"/>
      <c r="D2366" s="122" t="str">
        <f>IF(C2366="","",IFERROR(INDEX('Cadastro de insumo'!A:K,MATCH('Ficha técnica - Prod processado'!C2366,'Cadastro de insumo'!E:E,0),2),""))</f>
        <v/>
      </c>
      <c r="E2366" s="122" t="str">
        <f>IFERROR(INDEX('Cadastro de insumo'!$A$203:$K$1048576,MATCH('Ficha técnica - Prod processado'!C2366,'Cadastro de insumo'!$E$203:$E$1048576,0),9),"")</f>
        <v/>
      </c>
      <c r="F2366" s="124" t="str">
        <f>IFERROR(VLOOKUP(C2366,'Cadastro de insumo'!E:K,7,0),"")</f>
        <v/>
      </c>
      <c r="G2366" s="113"/>
      <c r="H2366" s="113"/>
      <c r="I2366" s="122">
        <f t="shared" si="115"/>
        <v>0</v>
      </c>
      <c r="J2366" s="125">
        <f>IF(C2366="",0,IF(E2366="Pacote",VLOOKUP(C2366,'Cadastro de insumo'!E:K,7,0)*G2366,IF(OR(E2366="kg",E2366="L"),F2366/1000*G2366,F2366*G2366)))</f>
        <v>0</v>
      </c>
    </row>
    <row r="2367" spans="1:18" outlineLevel="1" x14ac:dyDescent="0.25">
      <c r="B2367" s="122" t="str">
        <f>IF(C2367="","",F2361)</f>
        <v/>
      </c>
      <c r="C2367" s="123"/>
      <c r="D2367" s="122" t="str">
        <f>IF(C2367="","",IFERROR(INDEX('Cadastro de insumo'!A:K,MATCH('Ficha técnica - Prod processado'!C2367,'Cadastro de insumo'!E:E,0),2),""))</f>
        <v/>
      </c>
      <c r="E2367" s="122" t="str">
        <f>IFERROR(INDEX('Cadastro de insumo'!$A$203:$K$1048576,MATCH('Ficha técnica - Prod processado'!C2367,'Cadastro de insumo'!$E$203:$E$1048576,0),9),"")</f>
        <v/>
      </c>
      <c r="F2367" s="124" t="str">
        <f>IFERROR(VLOOKUP(C2367,'Cadastro de insumo'!E:K,7,0),"")</f>
        <v/>
      </c>
      <c r="G2367" s="113"/>
      <c r="H2367" s="113"/>
      <c r="I2367" s="122">
        <f t="shared" si="115"/>
        <v>0</v>
      </c>
      <c r="J2367" s="125">
        <f>IF(C2367="",0,IF(E2367="Pacote",VLOOKUP(C2367,'Cadastro de insumo'!E:K,7,0)*G2367,IF(OR(E2367="kg",E2367="L"),F2367/1000*G2367,F2367*G2367)))</f>
        <v>0</v>
      </c>
    </row>
    <row r="2368" spans="1:18" outlineLevel="1" x14ac:dyDescent="0.25">
      <c r="B2368" s="122" t="str">
        <f>IF(C2368="","",F2361)</f>
        <v/>
      </c>
      <c r="C2368" s="123"/>
      <c r="D2368" s="122" t="str">
        <f>IF(C2368="","",IFERROR(INDEX('Cadastro de insumo'!A:K,MATCH('Ficha técnica - Prod processado'!C2368,'Cadastro de insumo'!E:E,0),2),""))</f>
        <v/>
      </c>
      <c r="E2368" s="122" t="str">
        <f>IFERROR(INDEX('Cadastro de insumo'!$A$203:$K$1048576,MATCH('Ficha técnica - Prod processado'!C2368,'Cadastro de insumo'!$E$203:$E$1048576,0),9),"")</f>
        <v/>
      </c>
      <c r="F2368" s="124" t="str">
        <f>IFERROR(VLOOKUP(C2368,'Cadastro de insumo'!E:K,7,0),"")</f>
        <v/>
      </c>
      <c r="G2368" s="113"/>
      <c r="H2368" s="113"/>
      <c r="I2368" s="122">
        <f t="shared" si="115"/>
        <v>0</v>
      </c>
      <c r="J2368" s="125">
        <f>IF(C2368="",0,IF(E2368="Pacote",VLOOKUP(C2368,'Cadastro de insumo'!E:K,7,0)*G2368,IF(OR(E2368="kg",E2368="L"),F2368/1000*G2368,F2368*G2368)))</f>
        <v>0</v>
      </c>
    </row>
    <row r="2369" spans="1:18" outlineLevel="1" x14ac:dyDescent="0.25">
      <c r="B2369" s="122" t="str">
        <f>IF(C2369="","",F2361)</f>
        <v/>
      </c>
      <c r="C2369" s="123"/>
      <c r="D2369" s="122" t="str">
        <f>IF(C2369="","",IFERROR(INDEX('Cadastro de insumo'!A:K,MATCH('Ficha técnica - Prod processado'!C2369,'Cadastro de insumo'!E:E,0),2),""))</f>
        <v/>
      </c>
      <c r="E2369" s="122" t="str">
        <f>IFERROR(INDEX('Cadastro de insumo'!$A$203:$K$1048576,MATCH('Ficha técnica - Prod processado'!C2369,'Cadastro de insumo'!$E$203:$E$1048576,0),9),"")</f>
        <v/>
      </c>
      <c r="F2369" s="124" t="str">
        <f>IFERROR(VLOOKUP(C2369,'Cadastro de insumo'!E:K,7,0),"")</f>
        <v/>
      </c>
      <c r="G2369" s="113"/>
      <c r="H2369" s="113"/>
      <c r="I2369" s="122">
        <f t="shared" si="115"/>
        <v>0</v>
      </c>
      <c r="J2369" s="125">
        <f>IF(C2369="",0,IF(E2369="Pacote",VLOOKUP(C2369,'Cadastro de insumo'!E:K,7,0)*G2369,IF(OR(E2369="kg",E2369="L"),F2369/1000*G2369,F2369*G2369)))</f>
        <v>0</v>
      </c>
    </row>
    <row r="2370" spans="1:18" outlineLevel="1" x14ac:dyDescent="0.25">
      <c r="B2370" s="122" t="str">
        <f>IF(C2370="","",F2361)</f>
        <v/>
      </c>
      <c r="C2370" s="123"/>
      <c r="D2370" s="122" t="str">
        <f>IF(C2370="","",IFERROR(INDEX('Cadastro de insumo'!A:K,MATCH('Ficha técnica - Prod processado'!C2370,'Cadastro de insumo'!E:E,0),2),""))</f>
        <v/>
      </c>
      <c r="E2370" s="122" t="str">
        <f>IFERROR(INDEX('Cadastro de insumo'!$A$203:$K$1048576,MATCH('Ficha técnica - Prod processado'!C2370,'Cadastro de insumo'!$E$203:$E$1048576,0),9),"")</f>
        <v/>
      </c>
      <c r="F2370" s="124" t="str">
        <f>IFERROR(VLOOKUP(C2370,'Cadastro de insumo'!E:K,7,0),"")</f>
        <v/>
      </c>
      <c r="G2370" s="113"/>
      <c r="H2370" s="113"/>
      <c r="I2370" s="122">
        <f t="shared" si="115"/>
        <v>0</v>
      </c>
      <c r="J2370" s="125">
        <f>IF(C2370="",0,IF(E2370="Pacote",VLOOKUP(C2370,'Cadastro de insumo'!E:K,7,0)*G2370,IF(OR(E2370="kg",E2370="L"),F2370/1000*G2370,F2370*G2370)))</f>
        <v>0</v>
      </c>
    </row>
    <row r="2371" spans="1:18" outlineLevel="1" x14ac:dyDescent="0.25">
      <c r="B2371" s="122" t="str">
        <f>IF(C2371="","",F2361)</f>
        <v/>
      </c>
      <c r="C2371" s="123"/>
      <c r="D2371" s="122" t="str">
        <f>IF(C2371="","",IFERROR(INDEX('Cadastro de insumo'!A:K,MATCH('Ficha técnica - Prod processado'!C2371,'Cadastro de insumo'!E:E,0),2),""))</f>
        <v/>
      </c>
      <c r="E2371" s="122" t="str">
        <f>IFERROR(INDEX('Cadastro de insumo'!$A$203:$K$1048576,MATCH('Ficha técnica - Prod processado'!C2371,'Cadastro de insumo'!$E$203:$E$1048576,0),9),"")</f>
        <v/>
      </c>
      <c r="F2371" s="124" t="str">
        <f>IFERROR(VLOOKUP(C2371,'Cadastro de insumo'!E:K,7,0),"")</f>
        <v/>
      </c>
      <c r="G2371" s="113"/>
      <c r="H2371" s="113"/>
      <c r="I2371" s="122">
        <f t="shared" si="115"/>
        <v>0</v>
      </c>
      <c r="J2371" s="125">
        <f>IF(C2371="",0,IF(E2371="Pacote",VLOOKUP(C2371,'Cadastro de insumo'!E:K,7,0)*G2371,IF(OR(E2371="kg",E2371="L"),F2371/1000*G2371,F2371*G2371)))</f>
        <v>0</v>
      </c>
    </row>
    <row r="2372" spans="1:18" outlineLevel="1" x14ac:dyDescent="0.25">
      <c r="B2372" s="122" t="str">
        <f>IF(C2372="","",F2361)</f>
        <v/>
      </c>
      <c r="C2372" s="123"/>
      <c r="D2372" s="122" t="str">
        <f>IF(C2372="","",IFERROR(INDEX('Cadastro de insumo'!A:K,MATCH('Ficha técnica - Prod processado'!C2372,'Cadastro de insumo'!E:E,0),2),""))</f>
        <v/>
      </c>
      <c r="E2372" s="122" t="str">
        <f>IFERROR(INDEX('Cadastro de insumo'!$A$203:$K$1048576,MATCH('Ficha técnica - Prod processado'!C2372,'Cadastro de insumo'!$E$203:$E$1048576,0),9),"")</f>
        <v/>
      </c>
      <c r="F2372" s="124" t="str">
        <f>IFERROR(VLOOKUP(C2372,'Cadastro de insumo'!E:K,7,0),"")</f>
        <v/>
      </c>
      <c r="G2372" s="113"/>
      <c r="H2372" s="113"/>
      <c r="I2372" s="122">
        <f t="shared" si="115"/>
        <v>0</v>
      </c>
      <c r="J2372" s="125">
        <f>IF(C2372="",0,IF(E2372="Pacote",VLOOKUP(C2372,'Cadastro de insumo'!E:K,7,0)*G2372,IF(OR(E2372="kg",E2372="L"),F2372/1000*G2372,F2372*G2372)))</f>
        <v>0</v>
      </c>
    </row>
    <row r="2373" spans="1:18" outlineLevel="1" x14ac:dyDescent="0.25">
      <c r="B2373" s="122" t="str">
        <f>IF(C2373="","",F2361)</f>
        <v/>
      </c>
      <c r="C2373" s="123"/>
      <c r="D2373" s="122" t="str">
        <f>IF(C2373="","",IFERROR(INDEX('Cadastro de insumo'!A:K,MATCH('Ficha técnica - Prod processado'!C2373,'Cadastro de insumo'!E:E,0),2),""))</f>
        <v/>
      </c>
      <c r="E2373" s="122" t="str">
        <f>IFERROR(INDEX('Cadastro de insumo'!$A$203:$K$1048576,MATCH('Ficha técnica - Prod processado'!C2373,'Cadastro de insumo'!$E$203:$E$1048576,0),9),"")</f>
        <v/>
      </c>
      <c r="F2373" s="124" t="str">
        <f>IFERROR(VLOOKUP(C2373,'Cadastro de insumo'!E:K,7,0),"")</f>
        <v/>
      </c>
      <c r="G2373" s="113"/>
      <c r="H2373" s="113"/>
      <c r="I2373" s="122">
        <f t="shared" si="115"/>
        <v>0</v>
      </c>
      <c r="J2373" s="125">
        <f>IF(C2373="",0,IF(E2373="Pacote",VLOOKUP(C2373,'Cadastro de insumo'!E:K,7,0)*G2373,IF(OR(E2373="kg",E2373="L"),F2373/1000*G2373,F2373*G2373)))</f>
        <v>0</v>
      </c>
    </row>
    <row r="2374" spans="1:18" outlineLevel="1" x14ac:dyDescent="0.25">
      <c r="B2374" s="122" t="str">
        <f>IF(C2374="","",F2361)</f>
        <v/>
      </c>
      <c r="C2374" s="123"/>
      <c r="D2374" s="122" t="str">
        <f>IF(C2374="","",IFERROR(INDEX('Cadastro de insumo'!A:K,MATCH('Ficha técnica - Prod processado'!C2374,'Cadastro de insumo'!E:E,0),2),""))</f>
        <v/>
      </c>
      <c r="E2374" s="122" t="str">
        <f>IFERROR(INDEX('Cadastro de insumo'!$A$203:$K$1048576,MATCH('Ficha técnica - Prod processado'!C2374,'Cadastro de insumo'!$E$203:$E$1048576,0),9),"")</f>
        <v/>
      </c>
      <c r="F2374" s="124" t="str">
        <f>IFERROR(VLOOKUP(C2374,'Cadastro de insumo'!E:K,7,0),"")</f>
        <v/>
      </c>
      <c r="G2374" s="113"/>
      <c r="H2374" s="113"/>
      <c r="I2374" s="122">
        <f t="shared" si="115"/>
        <v>0</v>
      </c>
      <c r="J2374" s="125">
        <f>IF(C2374="",0,IF(E2374="Pacote",VLOOKUP(C2374,'Cadastro de insumo'!E:K,7,0)*G2374,IF(OR(E2374="kg",E2374="L"),F2374/1000*G2374,F2374*G2374)))</f>
        <v>0</v>
      </c>
    </row>
    <row r="2375" spans="1:18" outlineLevel="1" x14ac:dyDescent="0.25">
      <c r="B2375" s="122" t="str">
        <f>IF(C2375="","",F2361)</f>
        <v/>
      </c>
      <c r="C2375" s="123"/>
      <c r="D2375" s="122" t="str">
        <f>IF(C2375="","",IFERROR(INDEX('Cadastro de insumo'!A:K,MATCH('Ficha técnica - Prod processado'!C2375,'Cadastro de insumo'!E:E,0),2),""))</f>
        <v/>
      </c>
      <c r="E2375" s="122" t="str">
        <f>IFERROR(INDEX('Cadastro de insumo'!$A$203:$K$1048576,MATCH('Ficha técnica - Prod processado'!C2375,'Cadastro de insumo'!$E$203:$E$1048576,0),9),"")</f>
        <v/>
      </c>
      <c r="F2375" s="124" t="str">
        <f>IFERROR(VLOOKUP(C2375,'Cadastro de insumo'!E:K,7,0),"")</f>
        <v/>
      </c>
      <c r="G2375" s="113"/>
      <c r="H2375" s="113"/>
      <c r="I2375" s="122">
        <f t="shared" si="115"/>
        <v>0</v>
      </c>
      <c r="J2375" s="125">
        <f>IF(C2375="",0,IF(E2375="Pacote",VLOOKUP(C2375,'Cadastro de insumo'!E:K,7,0)*G2375,IF(OR(E2375="kg",E2375="L"),F2375/1000*G2375,F2375*G2375)))</f>
        <v>0</v>
      </c>
    </row>
    <row r="2376" spans="1:18" outlineLevel="1" x14ac:dyDescent="0.25">
      <c r="B2376" s="122" t="str">
        <f>IF(C2376="","",F2361)</f>
        <v/>
      </c>
      <c r="C2376" s="123"/>
      <c r="D2376" s="122" t="str">
        <f>IF(C2376="","",IFERROR(INDEX('Cadastro de insumo'!A:K,MATCH('Ficha técnica - Prod processado'!C2376,'Cadastro de insumo'!E:E,0),2),""))</f>
        <v/>
      </c>
      <c r="E2376" s="122" t="str">
        <f>IFERROR(INDEX('Cadastro de insumo'!$A$203:$K$1048576,MATCH('Ficha técnica - Prod processado'!C2376,'Cadastro de insumo'!$E$203:$E$1048576,0),9),"")</f>
        <v/>
      </c>
      <c r="F2376" s="124" t="str">
        <f>IFERROR(VLOOKUP(C2376,'Cadastro de insumo'!E:K,7,0),"")</f>
        <v/>
      </c>
      <c r="G2376" s="113"/>
      <c r="H2376" s="113"/>
      <c r="I2376" s="122">
        <f t="shared" si="115"/>
        <v>0</v>
      </c>
      <c r="J2376" s="125">
        <f>IF(C2376="",0,IF(E2376="Pacote",VLOOKUP(C2376,'Cadastro de insumo'!E:K,7,0)*G2376,IF(OR(E2376="kg",E2376="L"),F2376/1000*G2376,F2376*G2376)))</f>
        <v>0</v>
      </c>
    </row>
    <row r="2377" spans="1:18" outlineLevel="1" x14ac:dyDescent="0.25">
      <c r="B2377" s="122" t="str">
        <f>IF(C2377="","",F2361)</f>
        <v/>
      </c>
      <c r="C2377" s="123"/>
      <c r="D2377" s="122" t="str">
        <f>IF(C2377="","",IFERROR(INDEX('Cadastro de insumo'!A:K,MATCH('Ficha técnica - Prod processado'!C2377,'Cadastro de insumo'!E:E,0),2),""))</f>
        <v/>
      </c>
      <c r="E2377" s="122" t="str">
        <f>IFERROR(INDEX('Cadastro de insumo'!$A$203:$K$1048576,MATCH('Ficha técnica - Prod processado'!C2377,'Cadastro de insumo'!$E$203:$E$1048576,0),9),"")</f>
        <v/>
      </c>
      <c r="F2377" s="124" t="str">
        <f>IFERROR(VLOOKUP(C2377,'Cadastro de insumo'!E:K,7,0),"")</f>
        <v/>
      </c>
      <c r="G2377" s="113"/>
      <c r="H2377" s="113"/>
      <c r="I2377" s="122">
        <f t="shared" si="115"/>
        <v>0</v>
      </c>
      <c r="J2377" s="125">
        <f>IF(C2377="",0,IF(E2377="Pacote",VLOOKUP(C2377,'Cadastro de insumo'!E:K,7,0)*G2377,IF(OR(E2377="kg",E2377="L"),F2377/1000*G2377,F2377*G2377)))</f>
        <v>0</v>
      </c>
    </row>
    <row r="2378" spans="1:18" outlineLevel="1" x14ac:dyDescent="0.25">
      <c r="B2378" s="122" t="str">
        <f>IF(C2378="","",F2361)</f>
        <v/>
      </c>
      <c r="C2378" s="123"/>
      <c r="D2378" s="122" t="str">
        <f>IF(C2378="","",IFERROR(INDEX('Cadastro de insumo'!A:K,MATCH('Ficha técnica - Prod processado'!C2378,'Cadastro de insumo'!E:E,0),2),""))</f>
        <v/>
      </c>
      <c r="E2378" s="122" t="str">
        <f>IFERROR(INDEX('Cadastro de insumo'!$A$203:$K$1048576,MATCH('Ficha técnica - Prod processado'!C2378,'Cadastro de insumo'!$E$203:$E$1048576,0),9),"")</f>
        <v/>
      </c>
      <c r="F2378" s="124" t="str">
        <f>IFERROR(VLOOKUP(C2378,'Cadastro de insumo'!E:K,7,0),"")</f>
        <v/>
      </c>
      <c r="G2378" s="113"/>
      <c r="H2378" s="113"/>
      <c r="I2378" s="122">
        <f>IF(OR(G2378="",H2378=""),0,G2378/H2378)</f>
        <v>0</v>
      </c>
      <c r="J2378" s="125">
        <f>IF(C2378="",0,IF(E2378="Pacote",VLOOKUP(C2378,'Cadastro de insumo'!E:K,7,0)*G2378,IF(OR(E2378="kg",E2378="L"),F2378/1000*G2378,F2378*G2378)))</f>
        <v>0</v>
      </c>
    </row>
    <row r="2379" spans="1:18" x14ac:dyDescent="0.25">
      <c r="A2379" s="33" t="str">
        <f>"Detalhes: "&amp;F2361</f>
        <v xml:space="preserve">Detalhes: </v>
      </c>
      <c r="C2379" s="126"/>
    </row>
    <row r="2381" spans="1:18" ht="31.5" x14ac:dyDescent="0.25">
      <c r="E2381" s="30" t="s">
        <v>21</v>
      </c>
      <c r="F2381" s="76" t="s">
        <v>0</v>
      </c>
      <c r="G2381" s="76" t="s">
        <v>19</v>
      </c>
      <c r="H2381" s="77" t="s">
        <v>20</v>
      </c>
      <c r="I2381" s="31" t="s">
        <v>22</v>
      </c>
      <c r="J2381" s="31" t="s">
        <v>61</v>
      </c>
      <c r="M2381" s="126"/>
    </row>
    <row r="2382" spans="1:18" x14ac:dyDescent="0.25">
      <c r="E2382" s="112">
        <f>E2361+1</f>
        <v>114</v>
      </c>
      <c r="F2382" s="113"/>
      <c r="G2382" s="113"/>
      <c r="H2382" s="114"/>
      <c r="I2382" s="115">
        <f>SUM(J2385:J2399)</f>
        <v>0</v>
      </c>
      <c r="J2382" s="116" t="str">
        <f>IF(H2382="","",I2382/H2382)</f>
        <v/>
      </c>
      <c r="M2382" s="126"/>
      <c r="R2382" s="141"/>
    </row>
    <row r="2383" spans="1:18" x14ac:dyDescent="0.25">
      <c r="B2383" s="117"/>
      <c r="C2383" s="118"/>
      <c r="D2383" s="110"/>
      <c r="F2383" s="118"/>
      <c r="G2383" s="118"/>
      <c r="H2383" s="119"/>
      <c r="I2383" s="120"/>
      <c r="J2383" s="121"/>
      <c r="M2383" s="126"/>
      <c r="R2383" s="141"/>
    </row>
    <row r="2384" spans="1:18" ht="47.25" outlineLevel="1" x14ac:dyDescent="0.25">
      <c r="B2384" s="31" t="s">
        <v>0</v>
      </c>
      <c r="C2384" s="76" t="s">
        <v>13</v>
      </c>
      <c r="D2384" s="31" t="s">
        <v>60</v>
      </c>
      <c r="E2384" s="31" t="s">
        <v>14</v>
      </c>
      <c r="F2384" s="77" t="s">
        <v>17</v>
      </c>
      <c r="G2384" s="77" t="s">
        <v>56</v>
      </c>
      <c r="H2384" s="77" t="s">
        <v>38</v>
      </c>
      <c r="I2384" s="31" t="s">
        <v>16</v>
      </c>
      <c r="J2384" s="30" t="s">
        <v>15</v>
      </c>
      <c r="M2384" s="142"/>
    </row>
    <row r="2385" spans="1:10" outlineLevel="1" x14ac:dyDescent="0.25">
      <c r="B2385" s="122" t="str">
        <f>IF(C2385="","",F2382)</f>
        <v/>
      </c>
      <c r="C2385" s="123"/>
      <c r="D2385" s="122" t="str">
        <f>IF(C2385="","",IFERROR(INDEX('Cadastro de insumo'!A:K,MATCH('Ficha técnica - Prod processado'!C2385,'Cadastro de insumo'!E:E,0),2),""))</f>
        <v/>
      </c>
      <c r="E2385" s="122" t="str">
        <f>IFERROR(INDEX('Cadastro de insumo'!$A$203:$K$1048576,MATCH('Ficha técnica - Prod processado'!C2385,'Cadastro de insumo'!$E$203:$E$1048576,0),9),"")</f>
        <v/>
      </c>
      <c r="F2385" s="124" t="str">
        <f>IFERROR(VLOOKUP(C2385,'Cadastro de insumo'!E:K,7,0),"")</f>
        <v/>
      </c>
      <c r="G2385" s="113"/>
      <c r="H2385" s="113"/>
      <c r="I2385" s="122">
        <f t="shared" ref="I2385:I2398" si="116">IF(OR(G2385="",H2385=""),0,G2385/H2385)</f>
        <v>0</v>
      </c>
      <c r="J2385" s="125">
        <f>IF(C2385="",0,IF(E2385="Pacote",VLOOKUP(C2385,'Cadastro de insumo'!E:K,7,0)*G2385,IF(OR(E2385="kg",E2385="L"),F2385/1000*G2385,F2385*G2385)))</f>
        <v>0</v>
      </c>
    </row>
    <row r="2386" spans="1:10" outlineLevel="1" x14ac:dyDescent="0.25">
      <c r="B2386" s="122" t="str">
        <f>IF(C2386="","",F2382)</f>
        <v/>
      </c>
      <c r="C2386" s="123"/>
      <c r="D2386" s="122" t="str">
        <f>IF(C2386="","",IFERROR(INDEX('Cadastro de insumo'!A:K,MATCH('Ficha técnica - Prod processado'!C2386,'Cadastro de insumo'!E:E,0),2),""))</f>
        <v/>
      </c>
      <c r="E2386" s="122" t="str">
        <f>IFERROR(INDEX('Cadastro de insumo'!$A$203:$K$1048576,MATCH('Ficha técnica - Prod processado'!C2386,'Cadastro de insumo'!$E$203:$E$1048576,0),9),"")</f>
        <v/>
      </c>
      <c r="F2386" s="124" t="str">
        <f>IFERROR(VLOOKUP(C2386,'Cadastro de insumo'!E:K,7,0),"")</f>
        <v/>
      </c>
      <c r="G2386" s="113"/>
      <c r="H2386" s="113"/>
      <c r="I2386" s="122">
        <f t="shared" si="116"/>
        <v>0</v>
      </c>
      <c r="J2386" s="125">
        <f>IF(C2386="",0,IF(E2386="Pacote",VLOOKUP(C2386,'Cadastro de insumo'!E:K,7,0)*G2386,IF(OR(E2386="kg",E2386="L"),F2386/1000*G2386,F2386*G2386)))</f>
        <v>0</v>
      </c>
    </row>
    <row r="2387" spans="1:10" outlineLevel="1" x14ac:dyDescent="0.25">
      <c r="B2387" s="122" t="str">
        <f>IF(C2387="","",F2382)</f>
        <v/>
      </c>
      <c r="C2387" s="123"/>
      <c r="D2387" s="122" t="str">
        <f>IF(C2387="","",IFERROR(INDEX('Cadastro de insumo'!A:K,MATCH('Ficha técnica - Prod processado'!C2387,'Cadastro de insumo'!E:E,0),2),""))</f>
        <v/>
      </c>
      <c r="E2387" s="122" t="str">
        <f>IFERROR(INDEX('Cadastro de insumo'!$A$203:$K$1048576,MATCH('Ficha técnica - Prod processado'!C2387,'Cadastro de insumo'!$E$203:$E$1048576,0),9),"")</f>
        <v/>
      </c>
      <c r="F2387" s="124" t="str">
        <f>IFERROR(VLOOKUP(C2387,'Cadastro de insumo'!E:K,7,0),"")</f>
        <v/>
      </c>
      <c r="G2387" s="113"/>
      <c r="H2387" s="113"/>
      <c r="I2387" s="122">
        <f t="shared" si="116"/>
        <v>0</v>
      </c>
      <c r="J2387" s="125">
        <f>IF(C2387="",0,IF(E2387="Pacote",VLOOKUP(C2387,'Cadastro de insumo'!E:K,7,0)*G2387,IF(OR(E2387="kg",E2387="L"),F2387/1000*G2387,F2387*G2387)))</f>
        <v>0</v>
      </c>
    </row>
    <row r="2388" spans="1:10" outlineLevel="1" x14ac:dyDescent="0.25">
      <c r="B2388" s="122" t="str">
        <f>IF(C2388="","",F2382)</f>
        <v/>
      </c>
      <c r="C2388" s="123"/>
      <c r="D2388" s="122" t="str">
        <f>IF(C2388="","",IFERROR(INDEX('Cadastro de insumo'!A:K,MATCH('Ficha técnica - Prod processado'!C2388,'Cadastro de insumo'!E:E,0),2),""))</f>
        <v/>
      </c>
      <c r="E2388" s="122" t="str">
        <f>IFERROR(INDEX('Cadastro de insumo'!$A$203:$K$1048576,MATCH('Ficha técnica - Prod processado'!C2388,'Cadastro de insumo'!$E$203:$E$1048576,0),9),"")</f>
        <v/>
      </c>
      <c r="F2388" s="124" t="str">
        <f>IFERROR(VLOOKUP(C2388,'Cadastro de insumo'!E:K,7,0),"")</f>
        <v/>
      </c>
      <c r="G2388" s="113"/>
      <c r="H2388" s="113"/>
      <c r="I2388" s="122">
        <f t="shared" si="116"/>
        <v>0</v>
      </c>
      <c r="J2388" s="125">
        <f>IF(C2388="",0,IF(E2388="Pacote",VLOOKUP(C2388,'Cadastro de insumo'!E:K,7,0)*G2388,IF(OR(E2388="kg",E2388="L"),F2388/1000*G2388,F2388*G2388)))</f>
        <v>0</v>
      </c>
    </row>
    <row r="2389" spans="1:10" outlineLevel="1" x14ac:dyDescent="0.25">
      <c r="B2389" s="122" t="str">
        <f>IF(C2389="","",F2382)</f>
        <v/>
      </c>
      <c r="C2389" s="123"/>
      <c r="D2389" s="122" t="str">
        <f>IF(C2389="","",IFERROR(INDEX('Cadastro de insumo'!A:K,MATCH('Ficha técnica - Prod processado'!C2389,'Cadastro de insumo'!E:E,0),2),""))</f>
        <v/>
      </c>
      <c r="E2389" s="122" t="str">
        <f>IFERROR(INDEX('Cadastro de insumo'!$A$203:$K$1048576,MATCH('Ficha técnica - Prod processado'!C2389,'Cadastro de insumo'!$E$203:$E$1048576,0),9),"")</f>
        <v/>
      </c>
      <c r="F2389" s="124" t="str">
        <f>IFERROR(VLOOKUP(C2389,'Cadastro de insumo'!E:K,7,0),"")</f>
        <v/>
      </c>
      <c r="G2389" s="113"/>
      <c r="H2389" s="113"/>
      <c r="I2389" s="122">
        <f t="shared" si="116"/>
        <v>0</v>
      </c>
      <c r="J2389" s="125">
        <f>IF(C2389="",0,IF(E2389="Pacote",VLOOKUP(C2389,'Cadastro de insumo'!E:K,7,0)*G2389,IF(OR(E2389="kg",E2389="L"),F2389/1000*G2389,F2389*G2389)))</f>
        <v>0</v>
      </c>
    </row>
    <row r="2390" spans="1:10" outlineLevel="1" x14ac:dyDescent="0.25">
      <c r="B2390" s="122" t="str">
        <f>IF(C2390="","",F2382)</f>
        <v/>
      </c>
      <c r="C2390" s="123"/>
      <c r="D2390" s="122" t="str">
        <f>IF(C2390="","",IFERROR(INDEX('Cadastro de insumo'!A:K,MATCH('Ficha técnica - Prod processado'!C2390,'Cadastro de insumo'!E:E,0),2),""))</f>
        <v/>
      </c>
      <c r="E2390" s="122" t="str">
        <f>IFERROR(INDEX('Cadastro de insumo'!$A$203:$K$1048576,MATCH('Ficha técnica - Prod processado'!C2390,'Cadastro de insumo'!$E$203:$E$1048576,0),9),"")</f>
        <v/>
      </c>
      <c r="F2390" s="124" t="str">
        <f>IFERROR(VLOOKUP(C2390,'Cadastro de insumo'!E:K,7,0),"")</f>
        <v/>
      </c>
      <c r="G2390" s="113"/>
      <c r="H2390" s="113"/>
      <c r="I2390" s="122">
        <f t="shared" si="116"/>
        <v>0</v>
      </c>
      <c r="J2390" s="125">
        <f>IF(C2390="",0,IF(E2390="Pacote",VLOOKUP(C2390,'Cadastro de insumo'!E:K,7,0)*G2390,IF(OR(E2390="kg",E2390="L"),F2390/1000*G2390,F2390*G2390)))</f>
        <v>0</v>
      </c>
    </row>
    <row r="2391" spans="1:10" outlineLevel="1" x14ac:dyDescent="0.25">
      <c r="B2391" s="122" t="str">
        <f>IF(C2391="","",F2382)</f>
        <v/>
      </c>
      <c r="C2391" s="123"/>
      <c r="D2391" s="122" t="str">
        <f>IF(C2391="","",IFERROR(INDEX('Cadastro de insumo'!A:K,MATCH('Ficha técnica - Prod processado'!C2391,'Cadastro de insumo'!E:E,0),2),""))</f>
        <v/>
      </c>
      <c r="E2391" s="122" t="str">
        <f>IFERROR(INDEX('Cadastro de insumo'!$A$203:$K$1048576,MATCH('Ficha técnica - Prod processado'!C2391,'Cadastro de insumo'!$E$203:$E$1048576,0),9),"")</f>
        <v/>
      </c>
      <c r="F2391" s="124" t="str">
        <f>IFERROR(VLOOKUP(C2391,'Cadastro de insumo'!E:K,7,0),"")</f>
        <v/>
      </c>
      <c r="G2391" s="113"/>
      <c r="H2391" s="113"/>
      <c r="I2391" s="122">
        <f t="shared" si="116"/>
        <v>0</v>
      </c>
      <c r="J2391" s="125">
        <f>IF(C2391="",0,IF(E2391="Pacote",VLOOKUP(C2391,'Cadastro de insumo'!E:K,7,0)*G2391,IF(OR(E2391="kg",E2391="L"),F2391/1000*G2391,F2391*G2391)))</f>
        <v>0</v>
      </c>
    </row>
    <row r="2392" spans="1:10" outlineLevel="1" x14ac:dyDescent="0.25">
      <c r="B2392" s="122" t="str">
        <f>IF(C2392="","",F2382)</f>
        <v/>
      </c>
      <c r="C2392" s="123"/>
      <c r="D2392" s="122" t="str">
        <f>IF(C2392="","",IFERROR(INDEX('Cadastro de insumo'!A:K,MATCH('Ficha técnica - Prod processado'!C2392,'Cadastro de insumo'!E:E,0),2),""))</f>
        <v/>
      </c>
      <c r="E2392" s="122" t="str">
        <f>IFERROR(INDEX('Cadastro de insumo'!$A$203:$K$1048576,MATCH('Ficha técnica - Prod processado'!C2392,'Cadastro de insumo'!$E$203:$E$1048576,0),9),"")</f>
        <v/>
      </c>
      <c r="F2392" s="124" t="str">
        <f>IFERROR(VLOOKUP(C2392,'Cadastro de insumo'!E:K,7,0),"")</f>
        <v/>
      </c>
      <c r="G2392" s="113"/>
      <c r="H2392" s="113"/>
      <c r="I2392" s="122">
        <f t="shared" si="116"/>
        <v>0</v>
      </c>
      <c r="J2392" s="125">
        <f>IF(C2392="",0,IF(E2392="Pacote",VLOOKUP(C2392,'Cadastro de insumo'!E:K,7,0)*G2392,IF(OR(E2392="kg",E2392="L"),F2392/1000*G2392,F2392*G2392)))</f>
        <v>0</v>
      </c>
    </row>
    <row r="2393" spans="1:10" outlineLevel="1" x14ac:dyDescent="0.25">
      <c r="B2393" s="122" t="str">
        <f>IF(C2393="","",F2382)</f>
        <v/>
      </c>
      <c r="C2393" s="123"/>
      <c r="D2393" s="122" t="str">
        <f>IF(C2393="","",IFERROR(INDEX('Cadastro de insumo'!A:K,MATCH('Ficha técnica - Prod processado'!C2393,'Cadastro de insumo'!E:E,0),2),""))</f>
        <v/>
      </c>
      <c r="E2393" s="122" t="str">
        <f>IFERROR(INDEX('Cadastro de insumo'!$A$203:$K$1048576,MATCH('Ficha técnica - Prod processado'!C2393,'Cadastro de insumo'!$E$203:$E$1048576,0),9),"")</f>
        <v/>
      </c>
      <c r="F2393" s="124" t="str">
        <f>IFERROR(VLOOKUP(C2393,'Cadastro de insumo'!E:K,7,0),"")</f>
        <v/>
      </c>
      <c r="G2393" s="113"/>
      <c r="H2393" s="113"/>
      <c r="I2393" s="122">
        <f t="shared" si="116"/>
        <v>0</v>
      </c>
      <c r="J2393" s="125">
        <f>IF(C2393="",0,IF(E2393="Pacote",VLOOKUP(C2393,'Cadastro de insumo'!E:K,7,0)*G2393,IF(OR(E2393="kg",E2393="L"),F2393/1000*G2393,F2393*G2393)))</f>
        <v>0</v>
      </c>
    </row>
    <row r="2394" spans="1:10" outlineLevel="1" x14ac:dyDescent="0.25">
      <c r="B2394" s="122" t="str">
        <f>IF(C2394="","",F2382)</f>
        <v/>
      </c>
      <c r="C2394" s="123"/>
      <c r="D2394" s="122" t="str">
        <f>IF(C2394="","",IFERROR(INDEX('Cadastro de insumo'!A:K,MATCH('Ficha técnica - Prod processado'!C2394,'Cadastro de insumo'!E:E,0),2),""))</f>
        <v/>
      </c>
      <c r="E2394" s="122" t="str">
        <f>IFERROR(INDEX('Cadastro de insumo'!$A$203:$K$1048576,MATCH('Ficha técnica - Prod processado'!C2394,'Cadastro de insumo'!$E$203:$E$1048576,0),9),"")</f>
        <v/>
      </c>
      <c r="F2394" s="124" t="str">
        <f>IFERROR(VLOOKUP(C2394,'Cadastro de insumo'!E:K,7,0),"")</f>
        <v/>
      </c>
      <c r="G2394" s="113"/>
      <c r="H2394" s="113"/>
      <c r="I2394" s="122">
        <f t="shared" si="116"/>
        <v>0</v>
      </c>
      <c r="J2394" s="125">
        <f>IF(C2394="",0,IF(E2394="Pacote",VLOOKUP(C2394,'Cadastro de insumo'!E:K,7,0)*G2394,IF(OR(E2394="kg",E2394="L"),F2394/1000*G2394,F2394*G2394)))</f>
        <v>0</v>
      </c>
    </row>
    <row r="2395" spans="1:10" outlineLevel="1" x14ac:dyDescent="0.25">
      <c r="B2395" s="122" t="str">
        <f>IF(C2395="","",F2382)</f>
        <v/>
      </c>
      <c r="C2395" s="123"/>
      <c r="D2395" s="122" t="str">
        <f>IF(C2395="","",IFERROR(INDEX('Cadastro de insumo'!A:K,MATCH('Ficha técnica - Prod processado'!C2395,'Cadastro de insumo'!E:E,0),2),""))</f>
        <v/>
      </c>
      <c r="E2395" s="122" t="str">
        <f>IFERROR(INDEX('Cadastro de insumo'!$A$203:$K$1048576,MATCH('Ficha técnica - Prod processado'!C2395,'Cadastro de insumo'!$E$203:$E$1048576,0),9),"")</f>
        <v/>
      </c>
      <c r="F2395" s="124" t="str">
        <f>IFERROR(VLOOKUP(C2395,'Cadastro de insumo'!E:K,7,0),"")</f>
        <v/>
      </c>
      <c r="G2395" s="113"/>
      <c r="H2395" s="113"/>
      <c r="I2395" s="122">
        <f t="shared" si="116"/>
        <v>0</v>
      </c>
      <c r="J2395" s="125">
        <f>IF(C2395="",0,IF(E2395="Pacote",VLOOKUP(C2395,'Cadastro de insumo'!E:K,7,0)*G2395,IF(OR(E2395="kg",E2395="L"),F2395/1000*G2395,F2395*G2395)))</f>
        <v>0</v>
      </c>
    </row>
    <row r="2396" spans="1:10" outlineLevel="1" x14ac:dyDescent="0.25">
      <c r="B2396" s="122" t="str">
        <f>IF(C2396="","",F2382)</f>
        <v/>
      </c>
      <c r="C2396" s="123"/>
      <c r="D2396" s="122" t="str">
        <f>IF(C2396="","",IFERROR(INDEX('Cadastro de insumo'!A:K,MATCH('Ficha técnica - Prod processado'!C2396,'Cadastro de insumo'!E:E,0),2),""))</f>
        <v/>
      </c>
      <c r="E2396" s="122" t="str">
        <f>IFERROR(INDEX('Cadastro de insumo'!$A$203:$K$1048576,MATCH('Ficha técnica - Prod processado'!C2396,'Cadastro de insumo'!$E$203:$E$1048576,0),9),"")</f>
        <v/>
      </c>
      <c r="F2396" s="124" t="str">
        <f>IFERROR(VLOOKUP(C2396,'Cadastro de insumo'!E:K,7,0),"")</f>
        <v/>
      </c>
      <c r="G2396" s="113"/>
      <c r="H2396" s="113"/>
      <c r="I2396" s="122">
        <f t="shared" si="116"/>
        <v>0</v>
      </c>
      <c r="J2396" s="125">
        <f>IF(C2396="",0,IF(E2396="Pacote",VLOOKUP(C2396,'Cadastro de insumo'!E:K,7,0)*G2396,IF(OR(E2396="kg",E2396="L"),F2396/1000*G2396,F2396*G2396)))</f>
        <v>0</v>
      </c>
    </row>
    <row r="2397" spans="1:10" outlineLevel="1" x14ac:dyDescent="0.25">
      <c r="B2397" s="122" t="str">
        <f>IF(C2397="","",F2382)</f>
        <v/>
      </c>
      <c r="C2397" s="123"/>
      <c r="D2397" s="122" t="str">
        <f>IF(C2397="","",IFERROR(INDEX('Cadastro de insumo'!A:K,MATCH('Ficha técnica - Prod processado'!C2397,'Cadastro de insumo'!E:E,0),2),""))</f>
        <v/>
      </c>
      <c r="E2397" s="122" t="str">
        <f>IFERROR(INDEX('Cadastro de insumo'!$A$203:$K$1048576,MATCH('Ficha técnica - Prod processado'!C2397,'Cadastro de insumo'!$E$203:$E$1048576,0),9),"")</f>
        <v/>
      </c>
      <c r="F2397" s="124" t="str">
        <f>IFERROR(VLOOKUP(C2397,'Cadastro de insumo'!E:K,7,0),"")</f>
        <v/>
      </c>
      <c r="G2397" s="113"/>
      <c r="H2397" s="113"/>
      <c r="I2397" s="122">
        <f t="shared" si="116"/>
        <v>0</v>
      </c>
      <c r="J2397" s="125">
        <f>IF(C2397="",0,IF(E2397="Pacote",VLOOKUP(C2397,'Cadastro de insumo'!E:K,7,0)*G2397,IF(OR(E2397="kg",E2397="L"),F2397/1000*G2397,F2397*G2397)))</f>
        <v>0</v>
      </c>
    </row>
    <row r="2398" spans="1:10" outlineLevel="1" x14ac:dyDescent="0.25">
      <c r="B2398" s="122" t="str">
        <f>IF(C2398="","",F2382)</f>
        <v/>
      </c>
      <c r="C2398" s="123"/>
      <c r="D2398" s="122" t="str">
        <f>IF(C2398="","",IFERROR(INDEX('Cadastro de insumo'!A:K,MATCH('Ficha técnica - Prod processado'!C2398,'Cadastro de insumo'!E:E,0),2),""))</f>
        <v/>
      </c>
      <c r="E2398" s="122" t="str">
        <f>IFERROR(INDEX('Cadastro de insumo'!$A$203:$K$1048576,MATCH('Ficha técnica - Prod processado'!C2398,'Cadastro de insumo'!$E$203:$E$1048576,0),9),"")</f>
        <v/>
      </c>
      <c r="F2398" s="124" t="str">
        <f>IFERROR(VLOOKUP(C2398,'Cadastro de insumo'!E:K,7,0),"")</f>
        <v/>
      </c>
      <c r="G2398" s="113"/>
      <c r="H2398" s="113"/>
      <c r="I2398" s="122">
        <f t="shared" si="116"/>
        <v>0</v>
      </c>
      <c r="J2398" s="125">
        <f>IF(C2398="",0,IF(E2398="Pacote",VLOOKUP(C2398,'Cadastro de insumo'!E:K,7,0)*G2398,IF(OR(E2398="kg",E2398="L"),F2398/1000*G2398,F2398*G2398)))</f>
        <v>0</v>
      </c>
    </row>
    <row r="2399" spans="1:10" outlineLevel="1" x14ac:dyDescent="0.25">
      <c r="B2399" s="122" t="str">
        <f>IF(C2399="","",F2382)</f>
        <v/>
      </c>
      <c r="C2399" s="123"/>
      <c r="D2399" s="122" t="str">
        <f>IF(C2399="","",IFERROR(INDEX('Cadastro de insumo'!A:K,MATCH('Ficha técnica - Prod processado'!C2399,'Cadastro de insumo'!E:E,0),2),""))</f>
        <v/>
      </c>
      <c r="E2399" s="122" t="str">
        <f>IFERROR(INDEX('Cadastro de insumo'!$A$203:$K$1048576,MATCH('Ficha técnica - Prod processado'!C2399,'Cadastro de insumo'!$E$203:$E$1048576,0),9),"")</f>
        <v/>
      </c>
      <c r="F2399" s="124" t="str">
        <f>IFERROR(VLOOKUP(C2399,'Cadastro de insumo'!E:K,7,0),"")</f>
        <v/>
      </c>
      <c r="G2399" s="113"/>
      <c r="H2399" s="113"/>
      <c r="I2399" s="122">
        <f>IF(OR(G2399="",H2399=""),0,G2399/H2399)</f>
        <v>0</v>
      </c>
      <c r="J2399" s="125">
        <f>IF(C2399="",0,IF(E2399="Pacote",VLOOKUP(C2399,'Cadastro de insumo'!E:K,7,0)*G2399,IF(OR(E2399="kg",E2399="L"),F2399/1000*G2399,F2399*G2399)))</f>
        <v>0</v>
      </c>
    </row>
    <row r="2400" spans="1:10" x14ac:dyDescent="0.25">
      <c r="A2400" s="33" t="str">
        <f>"Detalhes: "&amp;F2382</f>
        <v xml:space="preserve">Detalhes: </v>
      </c>
      <c r="C2400" s="126"/>
    </row>
    <row r="2402" spans="2:18" ht="31.5" x14ac:dyDescent="0.25">
      <c r="E2402" s="30" t="s">
        <v>21</v>
      </c>
      <c r="F2402" s="76" t="s">
        <v>0</v>
      </c>
      <c r="G2402" s="76" t="s">
        <v>19</v>
      </c>
      <c r="H2402" s="77" t="s">
        <v>20</v>
      </c>
      <c r="I2402" s="31" t="s">
        <v>22</v>
      </c>
      <c r="J2402" s="31" t="s">
        <v>61</v>
      </c>
      <c r="M2402" s="126"/>
    </row>
    <row r="2403" spans="2:18" x14ac:dyDescent="0.25">
      <c r="E2403" s="112">
        <f>E2382+1</f>
        <v>115</v>
      </c>
      <c r="F2403" s="113"/>
      <c r="G2403" s="113"/>
      <c r="H2403" s="114"/>
      <c r="I2403" s="115">
        <f>SUM(J2406:J2420)</f>
        <v>0</v>
      </c>
      <c r="J2403" s="116" t="str">
        <f>IF(H2403="","",I2403/H2403)</f>
        <v/>
      </c>
      <c r="M2403" s="126"/>
      <c r="R2403" s="141"/>
    </row>
    <row r="2404" spans="2:18" x14ac:dyDescent="0.25">
      <c r="B2404" s="117"/>
      <c r="C2404" s="118"/>
      <c r="D2404" s="110"/>
      <c r="F2404" s="118"/>
      <c r="G2404" s="118"/>
      <c r="H2404" s="119"/>
      <c r="I2404" s="120"/>
      <c r="J2404" s="121"/>
      <c r="M2404" s="126"/>
      <c r="R2404" s="141"/>
    </row>
    <row r="2405" spans="2:18" ht="47.25" outlineLevel="1" x14ac:dyDescent="0.25">
      <c r="B2405" s="31" t="s">
        <v>0</v>
      </c>
      <c r="C2405" s="76" t="s">
        <v>13</v>
      </c>
      <c r="D2405" s="31" t="s">
        <v>60</v>
      </c>
      <c r="E2405" s="31" t="s">
        <v>14</v>
      </c>
      <c r="F2405" s="77" t="s">
        <v>17</v>
      </c>
      <c r="G2405" s="77" t="s">
        <v>56</v>
      </c>
      <c r="H2405" s="77" t="s">
        <v>38</v>
      </c>
      <c r="I2405" s="31" t="s">
        <v>16</v>
      </c>
      <c r="J2405" s="30" t="s">
        <v>15</v>
      </c>
      <c r="M2405" s="142"/>
    </row>
    <row r="2406" spans="2:18" outlineLevel="1" x14ac:dyDescent="0.25">
      <c r="B2406" s="122" t="str">
        <f>IF(C2406="","",F2403)</f>
        <v/>
      </c>
      <c r="C2406" s="123"/>
      <c r="D2406" s="122" t="str">
        <f>IF(C2406="","",IFERROR(INDEX('Cadastro de insumo'!A:K,MATCH('Ficha técnica - Prod processado'!C2406,'Cadastro de insumo'!E:E,0),2),""))</f>
        <v/>
      </c>
      <c r="E2406" s="122" t="str">
        <f>IFERROR(INDEX('Cadastro de insumo'!$A$203:$K$1048576,MATCH('Ficha técnica - Prod processado'!C2406,'Cadastro de insumo'!$E$203:$E$1048576,0),9),"")</f>
        <v/>
      </c>
      <c r="F2406" s="124" t="str">
        <f>IFERROR(VLOOKUP(C2406,'Cadastro de insumo'!E:K,7,0),"")</f>
        <v/>
      </c>
      <c r="G2406" s="113"/>
      <c r="H2406" s="113"/>
      <c r="I2406" s="122">
        <f t="shared" ref="I2406:I2419" si="117">IF(OR(G2406="",H2406=""),0,G2406/H2406)</f>
        <v>0</v>
      </c>
      <c r="J2406" s="125">
        <f>IF(C2406="",0,IF(E2406="Pacote",VLOOKUP(C2406,'Cadastro de insumo'!E:K,7,0)*G2406,IF(OR(E2406="kg",E2406="L"),F2406/1000*G2406,F2406*G2406)))</f>
        <v>0</v>
      </c>
    </row>
    <row r="2407" spans="2:18" outlineLevel="1" x14ac:dyDescent="0.25">
      <c r="B2407" s="122" t="str">
        <f>IF(C2407="","",F2403)</f>
        <v/>
      </c>
      <c r="C2407" s="123"/>
      <c r="D2407" s="122" t="str">
        <f>IF(C2407="","",IFERROR(INDEX('Cadastro de insumo'!A:K,MATCH('Ficha técnica - Prod processado'!C2407,'Cadastro de insumo'!E:E,0),2),""))</f>
        <v/>
      </c>
      <c r="E2407" s="122" t="str">
        <f>IFERROR(INDEX('Cadastro de insumo'!$A$203:$K$1048576,MATCH('Ficha técnica - Prod processado'!C2407,'Cadastro de insumo'!$E$203:$E$1048576,0),9),"")</f>
        <v/>
      </c>
      <c r="F2407" s="124" t="str">
        <f>IFERROR(VLOOKUP(C2407,'Cadastro de insumo'!E:K,7,0),"")</f>
        <v/>
      </c>
      <c r="G2407" s="113"/>
      <c r="H2407" s="113"/>
      <c r="I2407" s="122">
        <f t="shared" si="117"/>
        <v>0</v>
      </c>
      <c r="J2407" s="125">
        <f>IF(C2407="",0,IF(E2407="Pacote",VLOOKUP(C2407,'Cadastro de insumo'!E:K,7,0)*G2407,IF(OR(E2407="kg",E2407="L"),F2407/1000*G2407,F2407*G2407)))</f>
        <v>0</v>
      </c>
    </row>
    <row r="2408" spans="2:18" outlineLevel="1" x14ac:dyDescent="0.25">
      <c r="B2408" s="122" t="str">
        <f>IF(C2408="","",F2403)</f>
        <v/>
      </c>
      <c r="C2408" s="123"/>
      <c r="D2408" s="122" t="str">
        <f>IF(C2408="","",IFERROR(INDEX('Cadastro de insumo'!A:K,MATCH('Ficha técnica - Prod processado'!C2408,'Cadastro de insumo'!E:E,0),2),""))</f>
        <v/>
      </c>
      <c r="E2408" s="122" t="str">
        <f>IFERROR(INDEX('Cadastro de insumo'!$A$203:$K$1048576,MATCH('Ficha técnica - Prod processado'!C2408,'Cadastro de insumo'!$E$203:$E$1048576,0),9),"")</f>
        <v/>
      </c>
      <c r="F2408" s="124" t="str">
        <f>IFERROR(VLOOKUP(C2408,'Cadastro de insumo'!E:K,7,0),"")</f>
        <v/>
      </c>
      <c r="G2408" s="113"/>
      <c r="H2408" s="113"/>
      <c r="I2408" s="122">
        <f t="shared" si="117"/>
        <v>0</v>
      </c>
      <c r="J2408" s="125">
        <f>IF(C2408="",0,IF(E2408="Pacote",VLOOKUP(C2408,'Cadastro de insumo'!E:K,7,0)*G2408,IF(OR(E2408="kg",E2408="L"),F2408/1000*G2408,F2408*G2408)))</f>
        <v>0</v>
      </c>
    </row>
    <row r="2409" spans="2:18" outlineLevel="1" x14ac:dyDescent="0.25">
      <c r="B2409" s="122" t="str">
        <f>IF(C2409="","",F2403)</f>
        <v/>
      </c>
      <c r="C2409" s="123"/>
      <c r="D2409" s="122" t="str">
        <f>IF(C2409="","",IFERROR(INDEX('Cadastro de insumo'!A:K,MATCH('Ficha técnica - Prod processado'!C2409,'Cadastro de insumo'!E:E,0),2),""))</f>
        <v/>
      </c>
      <c r="E2409" s="122" t="str">
        <f>IFERROR(INDEX('Cadastro de insumo'!$A$203:$K$1048576,MATCH('Ficha técnica - Prod processado'!C2409,'Cadastro de insumo'!$E$203:$E$1048576,0),9),"")</f>
        <v/>
      </c>
      <c r="F2409" s="124" t="str">
        <f>IFERROR(VLOOKUP(C2409,'Cadastro de insumo'!E:K,7,0),"")</f>
        <v/>
      </c>
      <c r="G2409" s="113"/>
      <c r="H2409" s="113"/>
      <c r="I2409" s="122">
        <f t="shared" si="117"/>
        <v>0</v>
      </c>
      <c r="J2409" s="125">
        <f>IF(C2409="",0,IF(E2409="Pacote",VLOOKUP(C2409,'Cadastro de insumo'!E:K,7,0)*G2409,IF(OR(E2409="kg",E2409="L"),F2409/1000*G2409,F2409*G2409)))</f>
        <v>0</v>
      </c>
    </row>
    <row r="2410" spans="2:18" outlineLevel="1" x14ac:dyDescent="0.25">
      <c r="B2410" s="122" t="str">
        <f>IF(C2410="","",F2403)</f>
        <v/>
      </c>
      <c r="C2410" s="123"/>
      <c r="D2410" s="122" t="str">
        <f>IF(C2410="","",IFERROR(INDEX('Cadastro de insumo'!A:K,MATCH('Ficha técnica - Prod processado'!C2410,'Cadastro de insumo'!E:E,0),2),""))</f>
        <v/>
      </c>
      <c r="E2410" s="122" t="str">
        <f>IFERROR(INDEX('Cadastro de insumo'!$A$203:$K$1048576,MATCH('Ficha técnica - Prod processado'!C2410,'Cadastro de insumo'!$E$203:$E$1048576,0),9),"")</f>
        <v/>
      </c>
      <c r="F2410" s="124" t="str">
        <f>IFERROR(VLOOKUP(C2410,'Cadastro de insumo'!E:K,7,0),"")</f>
        <v/>
      </c>
      <c r="G2410" s="113"/>
      <c r="H2410" s="113"/>
      <c r="I2410" s="122">
        <f t="shared" si="117"/>
        <v>0</v>
      </c>
      <c r="J2410" s="125">
        <f>IF(C2410="",0,IF(E2410="Pacote",VLOOKUP(C2410,'Cadastro de insumo'!E:K,7,0)*G2410,IF(OR(E2410="kg",E2410="L"),F2410/1000*G2410,F2410*G2410)))</f>
        <v>0</v>
      </c>
    </row>
    <row r="2411" spans="2:18" outlineLevel="1" x14ac:dyDescent="0.25">
      <c r="B2411" s="122" t="str">
        <f>IF(C2411="","",F2403)</f>
        <v/>
      </c>
      <c r="C2411" s="123"/>
      <c r="D2411" s="122" t="str">
        <f>IF(C2411="","",IFERROR(INDEX('Cadastro de insumo'!A:K,MATCH('Ficha técnica - Prod processado'!C2411,'Cadastro de insumo'!E:E,0),2),""))</f>
        <v/>
      </c>
      <c r="E2411" s="122" t="str">
        <f>IFERROR(INDEX('Cadastro de insumo'!$A$203:$K$1048576,MATCH('Ficha técnica - Prod processado'!C2411,'Cadastro de insumo'!$E$203:$E$1048576,0),9),"")</f>
        <v/>
      </c>
      <c r="F2411" s="124" t="str">
        <f>IFERROR(VLOOKUP(C2411,'Cadastro de insumo'!E:K,7,0),"")</f>
        <v/>
      </c>
      <c r="G2411" s="113"/>
      <c r="H2411" s="113"/>
      <c r="I2411" s="122">
        <f t="shared" si="117"/>
        <v>0</v>
      </c>
      <c r="J2411" s="125">
        <f>IF(C2411="",0,IF(E2411="Pacote",VLOOKUP(C2411,'Cadastro de insumo'!E:K,7,0)*G2411,IF(OR(E2411="kg",E2411="L"),F2411/1000*G2411,F2411*G2411)))</f>
        <v>0</v>
      </c>
    </row>
    <row r="2412" spans="2:18" outlineLevel="1" x14ac:dyDescent="0.25">
      <c r="B2412" s="122" t="str">
        <f>IF(C2412="","",F2403)</f>
        <v/>
      </c>
      <c r="C2412" s="123"/>
      <c r="D2412" s="122" t="str">
        <f>IF(C2412="","",IFERROR(INDEX('Cadastro de insumo'!A:K,MATCH('Ficha técnica - Prod processado'!C2412,'Cadastro de insumo'!E:E,0),2),""))</f>
        <v/>
      </c>
      <c r="E2412" s="122" t="str">
        <f>IFERROR(INDEX('Cadastro de insumo'!$A$203:$K$1048576,MATCH('Ficha técnica - Prod processado'!C2412,'Cadastro de insumo'!$E$203:$E$1048576,0),9),"")</f>
        <v/>
      </c>
      <c r="F2412" s="124" t="str">
        <f>IFERROR(VLOOKUP(C2412,'Cadastro de insumo'!E:K,7,0),"")</f>
        <v/>
      </c>
      <c r="G2412" s="113"/>
      <c r="H2412" s="113"/>
      <c r="I2412" s="122">
        <f t="shared" si="117"/>
        <v>0</v>
      </c>
      <c r="J2412" s="125">
        <f>IF(C2412="",0,IF(E2412="Pacote",VLOOKUP(C2412,'Cadastro de insumo'!E:K,7,0)*G2412,IF(OR(E2412="kg",E2412="L"),F2412/1000*G2412,F2412*G2412)))</f>
        <v>0</v>
      </c>
    </row>
    <row r="2413" spans="2:18" outlineLevel="1" x14ac:dyDescent="0.25">
      <c r="B2413" s="122" t="str">
        <f>IF(C2413="","",F2403)</f>
        <v/>
      </c>
      <c r="C2413" s="123"/>
      <c r="D2413" s="122" t="str">
        <f>IF(C2413="","",IFERROR(INDEX('Cadastro de insumo'!A:K,MATCH('Ficha técnica - Prod processado'!C2413,'Cadastro de insumo'!E:E,0),2),""))</f>
        <v/>
      </c>
      <c r="E2413" s="122" t="str">
        <f>IFERROR(INDEX('Cadastro de insumo'!$A$203:$K$1048576,MATCH('Ficha técnica - Prod processado'!C2413,'Cadastro de insumo'!$E$203:$E$1048576,0),9),"")</f>
        <v/>
      </c>
      <c r="F2413" s="124" t="str">
        <f>IFERROR(VLOOKUP(C2413,'Cadastro de insumo'!E:K,7,0),"")</f>
        <v/>
      </c>
      <c r="G2413" s="113"/>
      <c r="H2413" s="113"/>
      <c r="I2413" s="122">
        <f t="shared" si="117"/>
        <v>0</v>
      </c>
      <c r="J2413" s="125">
        <f>IF(C2413="",0,IF(E2413="Pacote",VLOOKUP(C2413,'Cadastro de insumo'!E:K,7,0)*G2413,IF(OR(E2413="kg",E2413="L"),F2413/1000*G2413,F2413*G2413)))</f>
        <v>0</v>
      </c>
    </row>
    <row r="2414" spans="2:18" outlineLevel="1" x14ac:dyDescent="0.25">
      <c r="B2414" s="122" t="str">
        <f>IF(C2414="","",F2403)</f>
        <v/>
      </c>
      <c r="C2414" s="123"/>
      <c r="D2414" s="122" t="str">
        <f>IF(C2414="","",IFERROR(INDEX('Cadastro de insumo'!A:K,MATCH('Ficha técnica - Prod processado'!C2414,'Cadastro de insumo'!E:E,0),2),""))</f>
        <v/>
      </c>
      <c r="E2414" s="122" t="str">
        <f>IFERROR(INDEX('Cadastro de insumo'!$A$203:$K$1048576,MATCH('Ficha técnica - Prod processado'!C2414,'Cadastro de insumo'!$E$203:$E$1048576,0),9),"")</f>
        <v/>
      </c>
      <c r="F2414" s="124" t="str">
        <f>IFERROR(VLOOKUP(C2414,'Cadastro de insumo'!E:K,7,0),"")</f>
        <v/>
      </c>
      <c r="G2414" s="113"/>
      <c r="H2414" s="113"/>
      <c r="I2414" s="122">
        <f t="shared" si="117"/>
        <v>0</v>
      </c>
      <c r="J2414" s="125">
        <f>IF(C2414="",0,IF(E2414="Pacote",VLOOKUP(C2414,'Cadastro de insumo'!E:K,7,0)*G2414,IF(OR(E2414="kg",E2414="L"),F2414/1000*G2414,F2414*G2414)))</f>
        <v>0</v>
      </c>
    </row>
    <row r="2415" spans="2:18" outlineLevel="1" x14ac:dyDescent="0.25">
      <c r="B2415" s="122" t="str">
        <f>IF(C2415="","",F2403)</f>
        <v/>
      </c>
      <c r="C2415" s="123"/>
      <c r="D2415" s="122" t="str">
        <f>IF(C2415="","",IFERROR(INDEX('Cadastro de insumo'!A:K,MATCH('Ficha técnica - Prod processado'!C2415,'Cadastro de insumo'!E:E,0),2),""))</f>
        <v/>
      </c>
      <c r="E2415" s="122" t="str">
        <f>IFERROR(INDEX('Cadastro de insumo'!$A$203:$K$1048576,MATCH('Ficha técnica - Prod processado'!C2415,'Cadastro de insumo'!$E$203:$E$1048576,0),9),"")</f>
        <v/>
      </c>
      <c r="F2415" s="124" t="str">
        <f>IFERROR(VLOOKUP(C2415,'Cadastro de insumo'!E:K,7,0),"")</f>
        <v/>
      </c>
      <c r="G2415" s="113"/>
      <c r="H2415" s="113"/>
      <c r="I2415" s="122">
        <f t="shared" si="117"/>
        <v>0</v>
      </c>
      <c r="J2415" s="125">
        <f>IF(C2415="",0,IF(E2415="Pacote",VLOOKUP(C2415,'Cadastro de insumo'!E:K,7,0)*G2415,IF(OR(E2415="kg",E2415="L"),F2415/1000*G2415,F2415*G2415)))</f>
        <v>0</v>
      </c>
    </row>
    <row r="2416" spans="2:18" outlineLevel="1" x14ac:dyDescent="0.25">
      <c r="B2416" s="122" t="str">
        <f>IF(C2416="","",F2403)</f>
        <v/>
      </c>
      <c r="C2416" s="123"/>
      <c r="D2416" s="122" t="str">
        <f>IF(C2416="","",IFERROR(INDEX('Cadastro de insumo'!A:K,MATCH('Ficha técnica - Prod processado'!C2416,'Cadastro de insumo'!E:E,0),2),""))</f>
        <v/>
      </c>
      <c r="E2416" s="122" t="str">
        <f>IFERROR(INDEX('Cadastro de insumo'!$A$203:$K$1048576,MATCH('Ficha técnica - Prod processado'!C2416,'Cadastro de insumo'!$E$203:$E$1048576,0),9),"")</f>
        <v/>
      </c>
      <c r="F2416" s="124" t="str">
        <f>IFERROR(VLOOKUP(C2416,'Cadastro de insumo'!E:K,7,0),"")</f>
        <v/>
      </c>
      <c r="G2416" s="113"/>
      <c r="H2416" s="113"/>
      <c r="I2416" s="122">
        <f t="shared" si="117"/>
        <v>0</v>
      </c>
      <c r="J2416" s="125">
        <f>IF(C2416="",0,IF(E2416="Pacote",VLOOKUP(C2416,'Cadastro de insumo'!E:K,7,0)*G2416,IF(OR(E2416="kg",E2416="L"),F2416/1000*G2416,F2416*G2416)))</f>
        <v>0</v>
      </c>
    </row>
    <row r="2417" spans="1:18" outlineLevel="1" x14ac:dyDescent="0.25">
      <c r="B2417" s="122" t="str">
        <f>IF(C2417="","",F2403)</f>
        <v/>
      </c>
      <c r="C2417" s="123"/>
      <c r="D2417" s="122" t="str">
        <f>IF(C2417="","",IFERROR(INDEX('Cadastro de insumo'!A:K,MATCH('Ficha técnica - Prod processado'!C2417,'Cadastro de insumo'!E:E,0),2),""))</f>
        <v/>
      </c>
      <c r="E2417" s="122" t="str">
        <f>IFERROR(INDEX('Cadastro de insumo'!$A$203:$K$1048576,MATCH('Ficha técnica - Prod processado'!C2417,'Cadastro de insumo'!$E$203:$E$1048576,0),9),"")</f>
        <v/>
      </c>
      <c r="F2417" s="124" t="str">
        <f>IFERROR(VLOOKUP(C2417,'Cadastro de insumo'!E:K,7,0),"")</f>
        <v/>
      </c>
      <c r="G2417" s="113"/>
      <c r="H2417" s="113"/>
      <c r="I2417" s="122">
        <f t="shared" si="117"/>
        <v>0</v>
      </c>
      <c r="J2417" s="125">
        <f>IF(C2417="",0,IF(E2417="Pacote",VLOOKUP(C2417,'Cadastro de insumo'!E:K,7,0)*G2417,IF(OR(E2417="kg",E2417="L"),F2417/1000*G2417,F2417*G2417)))</f>
        <v>0</v>
      </c>
    </row>
    <row r="2418" spans="1:18" outlineLevel="1" x14ac:dyDescent="0.25">
      <c r="B2418" s="122" t="str">
        <f>IF(C2418="","",F2403)</f>
        <v/>
      </c>
      <c r="C2418" s="123"/>
      <c r="D2418" s="122" t="str">
        <f>IF(C2418="","",IFERROR(INDEX('Cadastro de insumo'!A:K,MATCH('Ficha técnica - Prod processado'!C2418,'Cadastro de insumo'!E:E,0),2),""))</f>
        <v/>
      </c>
      <c r="E2418" s="122" t="str">
        <f>IFERROR(INDEX('Cadastro de insumo'!$A$203:$K$1048576,MATCH('Ficha técnica - Prod processado'!C2418,'Cadastro de insumo'!$E$203:$E$1048576,0),9),"")</f>
        <v/>
      </c>
      <c r="F2418" s="124" t="str">
        <f>IFERROR(VLOOKUP(C2418,'Cadastro de insumo'!E:K,7,0),"")</f>
        <v/>
      </c>
      <c r="G2418" s="113"/>
      <c r="H2418" s="113"/>
      <c r="I2418" s="122">
        <f t="shared" si="117"/>
        <v>0</v>
      </c>
      <c r="J2418" s="125">
        <f>IF(C2418="",0,IF(E2418="Pacote",VLOOKUP(C2418,'Cadastro de insumo'!E:K,7,0)*G2418,IF(OR(E2418="kg",E2418="L"),F2418/1000*G2418,F2418*G2418)))</f>
        <v>0</v>
      </c>
    </row>
    <row r="2419" spans="1:18" outlineLevel="1" x14ac:dyDescent="0.25">
      <c r="B2419" s="122" t="str">
        <f>IF(C2419="","",F2403)</f>
        <v/>
      </c>
      <c r="C2419" s="123"/>
      <c r="D2419" s="122" t="str">
        <f>IF(C2419="","",IFERROR(INDEX('Cadastro de insumo'!A:K,MATCH('Ficha técnica - Prod processado'!C2419,'Cadastro de insumo'!E:E,0),2),""))</f>
        <v/>
      </c>
      <c r="E2419" s="122" t="str">
        <f>IFERROR(INDEX('Cadastro de insumo'!$A$203:$K$1048576,MATCH('Ficha técnica - Prod processado'!C2419,'Cadastro de insumo'!$E$203:$E$1048576,0),9),"")</f>
        <v/>
      </c>
      <c r="F2419" s="124" t="str">
        <f>IFERROR(VLOOKUP(C2419,'Cadastro de insumo'!E:K,7,0),"")</f>
        <v/>
      </c>
      <c r="G2419" s="113"/>
      <c r="H2419" s="113"/>
      <c r="I2419" s="122">
        <f t="shared" si="117"/>
        <v>0</v>
      </c>
      <c r="J2419" s="125">
        <f>IF(C2419="",0,IF(E2419="Pacote",VLOOKUP(C2419,'Cadastro de insumo'!E:K,7,0)*G2419,IF(OR(E2419="kg",E2419="L"),F2419/1000*G2419,F2419*G2419)))</f>
        <v>0</v>
      </c>
    </row>
    <row r="2420" spans="1:18" outlineLevel="1" x14ac:dyDescent="0.25">
      <c r="B2420" s="122" t="str">
        <f>IF(C2420="","",F2403)</f>
        <v/>
      </c>
      <c r="C2420" s="123"/>
      <c r="D2420" s="122" t="str">
        <f>IF(C2420="","",IFERROR(INDEX('Cadastro de insumo'!A:K,MATCH('Ficha técnica - Prod processado'!C2420,'Cadastro de insumo'!E:E,0),2),""))</f>
        <v/>
      </c>
      <c r="E2420" s="122" t="str">
        <f>IFERROR(INDEX('Cadastro de insumo'!$A$203:$K$1048576,MATCH('Ficha técnica - Prod processado'!C2420,'Cadastro de insumo'!$E$203:$E$1048576,0),9),"")</f>
        <v/>
      </c>
      <c r="F2420" s="124" t="str">
        <f>IFERROR(VLOOKUP(C2420,'Cadastro de insumo'!E:K,7,0),"")</f>
        <v/>
      </c>
      <c r="G2420" s="113"/>
      <c r="H2420" s="113"/>
      <c r="I2420" s="122">
        <f>IF(OR(G2420="",H2420=""),0,G2420/H2420)</f>
        <v>0</v>
      </c>
      <c r="J2420" s="125">
        <f>IF(C2420="",0,IF(E2420="Pacote",VLOOKUP(C2420,'Cadastro de insumo'!E:K,7,0)*G2420,IF(OR(E2420="kg",E2420="L"),F2420/1000*G2420,F2420*G2420)))</f>
        <v>0</v>
      </c>
    </row>
    <row r="2421" spans="1:18" x14ac:dyDescent="0.25">
      <c r="A2421" s="33" t="str">
        <f>"Detalhes: "&amp;F2403</f>
        <v xml:space="preserve">Detalhes: </v>
      </c>
      <c r="C2421" s="126"/>
    </row>
    <row r="2423" spans="1:18" ht="31.5" x14ac:dyDescent="0.25">
      <c r="E2423" s="30" t="s">
        <v>21</v>
      </c>
      <c r="F2423" s="76" t="s">
        <v>0</v>
      </c>
      <c r="G2423" s="76" t="s">
        <v>19</v>
      </c>
      <c r="H2423" s="77" t="s">
        <v>20</v>
      </c>
      <c r="I2423" s="31" t="s">
        <v>22</v>
      </c>
      <c r="J2423" s="31" t="s">
        <v>61</v>
      </c>
      <c r="M2423" s="126"/>
    </row>
    <row r="2424" spans="1:18" x14ac:dyDescent="0.25">
      <c r="E2424" s="112">
        <f>E2403+1</f>
        <v>116</v>
      </c>
      <c r="F2424" s="113"/>
      <c r="G2424" s="113"/>
      <c r="H2424" s="114"/>
      <c r="I2424" s="115">
        <f>SUM(J2427:J2441)</f>
        <v>0</v>
      </c>
      <c r="J2424" s="116" t="str">
        <f>IF(H2424="","",I2424/H2424)</f>
        <v/>
      </c>
      <c r="M2424" s="126"/>
      <c r="R2424" s="141"/>
    </row>
    <row r="2425" spans="1:18" x14ac:dyDescent="0.25">
      <c r="B2425" s="117"/>
      <c r="C2425" s="118"/>
      <c r="D2425" s="110"/>
      <c r="F2425" s="118"/>
      <c r="G2425" s="118"/>
      <c r="H2425" s="119"/>
      <c r="I2425" s="120"/>
      <c r="J2425" s="121"/>
      <c r="M2425" s="126"/>
      <c r="R2425" s="141"/>
    </row>
    <row r="2426" spans="1:18" ht="47.25" outlineLevel="1" x14ac:dyDescent="0.25">
      <c r="B2426" s="31" t="s">
        <v>0</v>
      </c>
      <c r="C2426" s="76" t="s">
        <v>13</v>
      </c>
      <c r="D2426" s="31" t="s">
        <v>60</v>
      </c>
      <c r="E2426" s="31" t="s">
        <v>14</v>
      </c>
      <c r="F2426" s="77" t="s">
        <v>17</v>
      </c>
      <c r="G2426" s="77" t="s">
        <v>56</v>
      </c>
      <c r="H2426" s="77" t="s">
        <v>38</v>
      </c>
      <c r="I2426" s="31" t="s">
        <v>16</v>
      </c>
      <c r="J2426" s="30" t="s">
        <v>15</v>
      </c>
      <c r="M2426" s="142"/>
    </row>
    <row r="2427" spans="1:18" outlineLevel="1" x14ac:dyDescent="0.25">
      <c r="B2427" s="122" t="str">
        <f>IF(C2427="","",F2424)</f>
        <v/>
      </c>
      <c r="C2427" s="123"/>
      <c r="D2427" s="122" t="str">
        <f>IF(C2427="","",IFERROR(INDEX('Cadastro de insumo'!A:K,MATCH('Ficha técnica - Prod processado'!C2427,'Cadastro de insumo'!E:E,0),2),""))</f>
        <v/>
      </c>
      <c r="E2427" s="122" t="str">
        <f>IFERROR(INDEX('Cadastro de insumo'!$A$203:$K$1048576,MATCH('Ficha técnica - Prod processado'!C2427,'Cadastro de insumo'!$E$203:$E$1048576,0),9),"")</f>
        <v/>
      </c>
      <c r="F2427" s="124" t="str">
        <f>IFERROR(VLOOKUP(C2427,'Cadastro de insumo'!E:K,7,0),"")</f>
        <v/>
      </c>
      <c r="G2427" s="113"/>
      <c r="H2427" s="113"/>
      <c r="I2427" s="122">
        <f t="shared" ref="I2427:I2440" si="118">IF(OR(G2427="",H2427=""),0,G2427/H2427)</f>
        <v>0</v>
      </c>
      <c r="J2427" s="125">
        <f>IF(C2427="",0,IF(E2427="Pacote",VLOOKUP(C2427,'Cadastro de insumo'!E:K,7,0)*G2427,IF(OR(E2427="kg",E2427="L"),F2427/1000*G2427,F2427*G2427)))</f>
        <v>0</v>
      </c>
    </row>
    <row r="2428" spans="1:18" outlineLevel="1" x14ac:dyDescent="0.25">
      <c r="B2428" s="122" t="str">
        <f>IF(C2428="","",F2424)</f>
        <v/>
      </c>
      <c r="C2428" s="123"/>
      <c r="D2428" s="122" t="str">
        <f>IF(C2428="","",IFERROR(INDEX('Cadastro de insumo'!A:K,MATCH('Ficha técnica - Prod processado'!C2428,'Cadastro de insumo'!E:E,0),2),""))</f>
        <v/>
      </c>
      <c r="E2428" s="122" t="str">
        <f>IFERROR(INDEX('Cadastro de insumo'!$A$203:$K$1048576,MATCH('Ficha técnica - Prod processado'!C2428,'Cadastro de insumo'!$E$203:$E$1048576,0),9),"")</f>
        <v/>
      </c>
      <c r="F2428" s="124" t="str">
        <f>IFERROR(VLOOKUP(C2428,'Cadastro de insumo'!E:K,7,0),"")</f>
        <v/>
      </c>
      <c r="G2428" s="113"/>
      <c r="H2428" s="113"/>
      <c r="I2428" s="122">
        <f t="shared" si="118"/>
        <v>0</v>
      </c>
      <c r="J2428" s="125">
        <f>IF(C2428="",0,IF(E2428="Pacote",VLOOKUP(C2428,'Cadastro de insumo'!E:K,7,0)*G2428,IF(OR(E2428="kg",E2428="L"),F2428/1000*G2428,F2428*G2428)))</f>
        <v>0</v>
      </c>
    </row>
    <row r="2429" spans="1:18" outlineLevel="1" x14ac:dyDescent="0.25">
      <c r="B2429" s="122" t="str">
        <f>IF(C2429="","",F2424)</f>
        <v/>
      </c>
      <c r="C2429" s="123"/>
      <c r="D2429" s="122" t="str">
        <f>IF(C2429="","",IFERROR(INDEX('Cadastro de insumo'!A:K,MATCH('Ficha técnica - Prod processado'!C2429,'Cadastro de insumo'!E:E,0),2),""))</f>
        <v/>
      </c>
      <c r="E2429" s="122" t="str">
        <f>IFERROR(INDEX('Cadastro de insumo'!$A$203:$K$1048576,MATCH('Ficha técnica - Prod processado'!C2429,'Cadastro de insumo'!$E$203:$E$1048576,0),9),"")</f>
        <v/>
      </c>
      <c r="F2429" s="124" t="str">
        <f>IFERROR(VLOOKUP(C2429,'Cadastro de insumo'!E:K,7,0),"")</f>
        <v/>
      </c>
      <c r="G2429" s="113"/>
      <c r="H2429" s="113"/>
      <c r="I2429" s="122">
        <f t="shared" si="118"/>
        <v>0</v>
      </c>
      <c r="J2429" s="125">
        <f>IF(C2429="",0,IF(E2429="Pacote",VLOOKUP(C2429,'Cadastro de insumo'!E:K,7,0)*G2429,IF(OR(E2429="kg",E2429="L"),F2429/1000*G2429,F2429*G2429)))</f>
        <v>0</v>
      </c>
    </row>
    <row r="2430" spans="1:18" outlineLevel="1" x14ac:dyDescent="0.25">
      <c r="B2430" s="122" t="str">
        <f>IF(C2430="","",F2424)</f>
        <v/>
      </c>
      <c r="C2430" s="123"/>
      <c r="D2430" s="122" t="str">
        <f>IF(C2430="","",IFERROR(INDEX('Cadastro de insumo'!A:K,MATCH('Ficha técnica - Prod processado'!C2430,'Cadastro de insumo'!E:E,0),2),""))</f>
        <v/>
      </c>
      <c r="E2430" s="122" t="str">
        <f>IFERROR(INDEX('Cadastro de insumo'!$A$203:$K$1048576,MATCH('Ficha técnica - Prod processado'!C2430,'Cadastro de insumo'!$E$203:$E$1048576,0),9),"")</f>
        <v/>
      </c>
      <c r="F2430" s="124" t="str">
        <f>IFERROR(VLOOKUP(C2430,'Cadastro de insumo'!E:K,7,0),"")</f>
        <v/>
      </c>
      <c r="G2430" s="113"/>
      <c r="H2430" s="113"/>
      <c r="I2430" s="122">
        <f t="shared" si="118"/>
        <v>0</v>
      </c>
      <c r="J2430" s="125">
        <f>IF(C2430="",0,IF(E2430="Pacote",VLOOKUP(C2430,'Cadastro de insumo'!E:K,7,0)*G2430,IF(OR(E2430="kg",E2430="L"),F2430/1000*G2430,F2430*G2430)))</f>
        <v>0</v>
      </c>
    </row>
    <row r="2431" spans="1:18" outlineLevel="1" x14ac:dyDescent="0.25">
      <c r="B2431" s="122" t="str">
        <f>IF(C2431="","",F2424)</f>
        <v/>
      </c>
      <c r="C2431" s="123"/>
      <c r="D2431" s="122" t="str">
        <f>IF(C2431="","",IFERROR(INDEX('Cadastro de insumo'!A:K,MATCH('Ficha técnica - Prod processado'!C2431,'Cadastro de insumo'!E:E,0),2),""))</f>
        <v/>
      </c>
      <c r="E2431" s="122" t="str">
        <f>IFERROR(INDEX('Cadastro de insumo'!$A$203:$K$1048576,MATCH('Ficha técnica - Prod processado'!C2431,'Cadastro de insumo'!$E$203:$E$1048576,0),9),"")</f>
        <v/>
      </c>
      <c r="F2431" s="124" t="str">
        <f>IFERROR(VLOOKUP(C2431,'Cadastro de insumo'!E:K,7,0),"")</f>
        <v/>
      </c>
      <c r="G2431" s="113"/>
      <c r="H2431" s="113"/>
      <c r="I2431" s="122">
        <f t="shared" si="118"/>
        <v>0</v>
      </c>
      <c r="J2431" s="125">
        <f>IF(C2431="",0,IF(E2431="Pacote",VLOOKUP(C2431,'Cadastro de insumo'!E:K,7,0)*G2431,IF(OR(E2431="kg",E2431="L"),F2431/1000*G2431,F2431*G2431)))</f>
        <v>0</v>
      </c>
    </row>
    <row r="2432" spans="1:18" outlineLevel="1" x14ac:dyDescent="0.25">
      <c r="B2432" s="122" t="str">
        <f>IF(C2432="","",F2424)</f>
        <v/>
      </c>
      <c r="C2432" s="123"/>
      <c r="D2432" s="122" t="str">
        <f>IF(C2432="","",IFERROR(INDEX('Cadastro de insumo'!A:K,MATCH('Ficha técnica - Prod processado'!C2432,'Cadastro de insumo'!E:E,0),2),""))</f>
        <v/>
      </c>
      <c r="E2432" s="122" t="str">
        <f>IFERROR(INDEX('Cadastro de insumo'!$A$203:$K$1048576,MATCH('Ficha técnica - Prod processado'!C2432,'Cadastro de insumo'!$E$203:$E$1048576,0),9),"")</f>
        <v/>
      </c>
      <c r="F2432" s="124" t="str">
        <f>IFERROR(VLOOKUP(C2432,'Cadastro de insumo'!E:K,7,0),"")</f>
        <v/>
      </c>
      <c r="G2432" s="113"/>
      <c r="H2432" s="113"/>
      <c r="I2432" s="122">
        <f t="shared" si="118"/>
        <v>0</v>
      </c>
      <c r="J2432" s="125">
        <f>IF(C2432="",0,IF(E2432="Pacote",VLOOKUP(C2432,'Cadastro de insumo'!E:K,7,0)*G2432,IF(OR(E2432="kg",E2432="L"),F2432/1000*G2432,F2432*G2432)))</f>
        <v>0</v>
      </c>
    </row>
    <row r="2433" spans="1:18" outlineLevel="1" x14ac:dyDescent="0.25">
      <c r="B2433" s="122" t="str">
        <f>IF(C2433="","",F2424)</f>
        <v/>
      </c>
      <c r="C2433" s="123"/>
      <c r="D2433" s="122" t="str">
        <f>IF(C2433="","",IFERROR(INDEX('Cadastro de insumo'!A:K,MATCH('Ficha técnica - Prod processado'!C2433,'Cadastro de insumo'!E:E,0),2),""))</f>
        <v/>
      </c>
      <c r="E2433" s="122" t="str">
        <f>IFERROR(INDEX('Cadastro de insumo'!$A$203:$K$1048576,MATCH('Ficha técnica - Prod processado'!C2433,'Cadastro de insumo'!$E$203:$E$1048576,0),9),"")</f>
        <v/>
      </c>
      <c r="F2433" s="124" t="str">
        <f>IFERROR(VLOOKUP(C2433,'Cadastro de insumo'!E:K,7,0),"")</f>
        <v/>
      </c>
      <c r="G2433" s="113"/>
      <c r="H2433" s="113"/>
      <c r="I2433" s="122">
        <f t="shared" si="118"/>
        <v>0</v>
      </c>
      <c r="J2433" s="125">
        <f>IF(C2433="",0,IF(E2433="Pacote",VLOOKUP(C2433,'Cadastro de insumo'!E:K,7,0)*G2433,IF(OR(E2433="kg",E2433="L"),F2433/1000*G2433,F2433*G2433)))</f>
        <v>0</v>
      </c>
    </row>
    <row r="2434" spans="1:18" outlineLevel="1" x14ac:dyDescent="0.25">
      <c r="B2434" s="122" t="str">
        <f>IF(C2434="","",F2424)</f>
        <v/>
      </c>
      <c r="C2434" s="123"/>
      <c r="D2434" s="122" t="str">
        <f>IF(C2434="","",IFERROR(INDEX('Cadastro de insumo'!A:K,MATCH('Ficha técnica - Prod processado'!C2434,'Cadastro de insumo'!E:E,0),2),""))</f>
        <v/>
      </c>
      <c r="E2434" s="122" t="str">
        <f>IFERROR(INDEX('Cadastro de insumo'!$A$203:$K$1048576,MATCH('Ficha técnica - Prod processado'!C2434,'Cadastro de insumo'!$E$203:$E$1048576,0),9),"")</f>
        <v/>
      </c>
      <c r="F2434" s="124" t="str">
        <f>IFERROR(VLOOKUP(C2434,'Cadastro de insumo'!E:K,7,0),"")</f>
        <v/>
      </c>
      <c r="G2434" s="113"/>
      <c r="H2434" s="113"/>
      <c r="I2434" s="122">
        <f t="shared" si="118"/>
        <v>0</v>
      </c>
      <c r="J2434" s="125">
        <f>IF(C2434="",0,IF(E2434="Pacote",VLOOKUP(C2434,'Cadastro de insumo'!E:K,7,0)*G2434,IF(OR(E2434="kg",E2434="L"),F2434/1000*G2434,F2434*G2434)))</f>
        <v>0</v>
      </c>
    </row>
    <row r="2435" spans="1:18" outlineLevel="1" x14ac:dyDescent="0.25">
      <c r="B2435" s="122" t="str">
        <f>IF(C2435="","",F2424)</f>
        <v/>
      </c>
      <c r="C2435" s="123"/>
      <c r="D2435" s="122" t="str">
        <f>IF(C2435="","",IFERROR(INDEX('Cadastro de insumo'!A:K,MATCH('Ficha técnica - Prod processado'!C2435,'Cadastro de insumo'!E:E,0),2),""))</f>
        <v/>
      </c>
      <c r="E2435" s="122" t="str">
        <f>IFERROR(INDEX('Cadastro de insumo'!$A$203:$K$1048576,MATCH('Ficha técnica - Prod processado'!C2435,'Cadastro de insumo'!$E$203:$E$1048576,0),9),"")</f>
        <v/>
      </c>
      <c r="F2435" s="124" t="str">
        <f>IFERROR(VLOOKUP(C2435,'Cadastro de insumo'!E:K,7,0),"")</f>
        <v/>
      </c>
      <c r="G2435" s="113"/>
      <c r="H2435" s="113"/>
      <c r="I2435" s="122">
        <f t="shared" si="118"/>
        <v>0</v>
      </c>
      <c r="J2435" s="125">
        <f>IF(C2435="",0,IF(E2435="Pacote",VLOOKUP(C2435,'Cadastro de insumo'!E:K,7,0)*G2435,IF(OR(E2435="kg",E2435="L"),F2435/1000*G2435,F2435*G2435)))</f>
        <v>0</v>
      </c>
    </row>
    <row r="2436" spans="1:18" outlineLevel="1" x14ac:dyDescent="0.25">
      <c r="B2436" s="122" t="str">
        <f>IF(C2436="","",F2424)</f>
        <v/>
      </c>
      <c r="C2436" s="123"/>
      <c r="D2436" s="122" t="str">
        <f>IF(C2436="","",IFERROR(INDEX('Cadastro de insumo'!A:K,MATCH('Ficha técnica - Prod processado'!C2436,'Cadastro de insumo'!E:E,0),2),""))</f>
        <v/>
      </c>
      <c r="E2436" s="122" t="str">
        <f>IFERROR(INDEX('Cadastro de insumo'!$A$203:$K$1048576,MATCH('Ficha técnica - Prod processado'!C2436,'Cadastro de insumo'!$E$203:$E$1048576,0),9),"")</f>
        <v/>
      </c>
      <c r="F2436" s="124" t="str">
        <f>IFERROR(VLOOKUP(C2436,'Cadastro de insumo'!E:K,7,0),"")</f>
        <v/>
      </c>
      <c r="G2436" s="113"/>
      <c r="H2436" s="113"/>
      <c r="I2436" s="122">
        <f t="shared" si="118"/>
        <v>0</v>
      </c>
      <c r="J2436" s="125">
        <f>IF(C2436="",0,IF(E2436="Pacote",VLOOKUP(C2436,'Cadastro de insumo'!E:K,7,0)*G2436,IF(OR(E2436="kg",E2436="L"),F2436/1000*G2436,F2436*G2436)))</f>
        <v>0</v>
      </c>
    </row>
    <row r="2437" spans="1:18" outlineLevel="1" x14ac:dyDescent="0.25">
      <c r="B2437" s="122" t="str">
        <f>IF(C2437="","",F2424)</f>
        <v/>
      </c>
      <c r="C2437" s="123"/>
      <c r="D2437" s="122" t="str">
        <f>IF(C2437="","",IFERROR(INDEX('Cadastro de insumo'!A:K,MATCH('Ficha técnica - Prod processado'!C2437,'Cadastro de insumo'!E:E,0),2),""))</f>
        <v/>
      </c>
      <c r="E2437" s="122" t="str">
        <f>IFERROR(INDEX('Cadastro de insumo'!$A$203:$K$1048576,MATCH('Ficha técnica - Prod processado'!C2437,'Cadastro de insumo'!$E$203:$E$1048576,0),9),"")</f>
        <v/>
      </c>
      <c r="F2437" s="124" t="str">
        <f>IFERROR(VLOOKUP(C2437,'Cadastro de insumo'!E:K,7,0),"")</f>
        <v/>
      </c>
      <c r="G2437" s="113"/>
      <c r="H2437" s="113"/>
      <c r="I2437" s="122">
        <f t="shared" si="118"/>
        <v>0</v>
      </c>
      <c r="J2437" s="125">
        <f>IF(C2437="",0,IF(E2437="Pacote",VLOOKUP(C2437,'Cadastro de insumo'!E:K,7,0)*G2437,IF(OR(E2437="kg",E2437="L"),F2437/1000*G2437,F2437*G2437)))</f>
        <v>0</v>
      </c>
    </row>
    <row r="2438" spans="1:18" outlineLevel="1" x14ac:dyDescent="0.25">
      <c r="B2438" s="122" t="str">
        <f>IF(C2438="","",F2424)</f>
        <v/>
      </c>
      <c r="C2438" s="123"/>
      <c r="D2438" s="122" t="str">
        <f>IF(C2438="","",IFERROR(INDEX('Cadastro de insumo'!A:K,MATCH('Ficha técnica - Prod processado'!C2438,'Cadastro de insumo'!E:E,0),2),""))</f>
        <v/>
      </c>
      <c r="E2438" s="122" t="str">
        <f>IFERROR(INDEX('Cadastro de insumo'!$A$203:$K$1048576,MATCH('Ficha técnica - Prod processado'!C2438,'Cadastro de insumo'!$E$203:$E$1048576,0),9),"")</f>
        <v/>
      </c>
      <c r="F2438" s="124" t="str">
        <f>IFERROR(VLOOKUP(C2438,'Cadastro de insumo'!E:K,7,0),"")</f>
        <v/>
      </c>
      <c r="G2438" s="113"/>
      <c r="H2438" s="113"/>
      <c r="I2438" s="122">
        <f t="shared" si="118"/>
        <v>0</v>
      </c>
      <c r="J2438" s="125">
        <f>IF(C2438="",0,IF(E2438="Pacote",VLOOKUP(C2438,'Cadastro de insumo'!E:K,7,0)*G2438,IF(OR(E2438="kg",E2438="L"),F2438/1000*G2438,F2438*G2438)))</f>
        <v>0</v>
      </c>
    </row>
    <row r="2439" spans="1:18" outlineLevel="1" x14ac:dyDescent="0.25">
      <c r="B2439" s="122" t="str">
        <f>IF(C2439="","",F2424)</f>
        <v/>
      </c>
      <c r="C2439" s="123"/>
      <c r="D2439" s="122" t="str">
        <f>IF(C2439="","",IFERROR(INDEX('Cadastro de insumo'!A:K,MATCH('Ficha técnica - Prod processado'!C2439,'Cadastro de insumo'!E:E,0),2),""))</f>
        <v/>
      </c>
      <c r="E2439" s="122" t="str">
        <f>IFERROR(INDEX('Cadastro de insumo'!$A$203:$K$1048576,MATCH('Ficha técnica - Prod processado'!C2439,'Cadastro de insumo'!$E$203:$E$1048576,0),9),"")</f>
        <v/>
      </c>
      <c r="F2439" s="124" t="str">
        <f>IFERROR(VLOOKUP(C2439,'Cadastro de insumo'!E:K,7,0),"")</f>
        <v/>
      </c>
      <c r="G2439" s="113"/>
      <c r="H2439" s="113"/>
      <c r="I2439" s="122">
        <f t="shared" si="118"/>
        <v>0</v>
      </c>
      <c r="J2439" s="125">
        <f>IF(C2439="",0,IF(E2439="Pacote",VLOOKUP(C2439,'Cadastro de insumo'!E:K,7,0)*G2439,IF(OR(E2439="kg",E2439="L"),F2439/1000*G2439,F2439*G2439)))</f>
        <v>0</v>
      </c>
    </row>
    <row r="2440" spans="1:18" outlineLevel="1" x14ac:dyDescent="0.25">
      <c r="B2440" s="122" t="str">
        <f>IF(C2440="","",F2424)</f>
        <v/>
      </c>
      <c r="C2440" s="123"/>
      <c r="D2440" s="122" t="str">
        <f>IF(C2440="","",IFERROR(INDEX('Cadastro de insumo'!A:K,MATCH('Ficha técnica - Prod processado'!C2440,'Cadastro de insumo'!E:E,0),2),""))</f>
        <v/>
      </c>
      <c r="E2440" s="122" t="str">
        <f>IFERROR(INDEX('Cadastro de insumo'!$A$203:$K$1048576,MATCH('Ficha técnica - Prod processado'!C2440,'Cadastro de insumo'!$E$203:$E$1048576,0),9),"")</f>
        <v/>
      </c>
      <c r="F2440" s="124" t="str">
        <f>IFERROR(VLOOKUP(C2440,'Cadastro de insumo'!E:K,7,0),"")</f>
        <v/>
      </c>
      <c r="G2440" s="113"/>
      <c r="H2440" s="113"/>
      <c r="I2440" s="122">
        <f t="shared" si="118"/>
        <v>0</v>
      </c>
      <c r="J2440" s="125">
        <f>IF(C2440="",0,IF(E2440="Pacote",VLOOKUP(C2440,'Cadastro de insumo'!E:K,7,0)*G2440,IF(OR(E2440="kg",E2440="L"),F2440/1000*G2440,F2440*G2440)))</f>
        <v>0</v>
      </c>
    </row>
    <row r="2441" spans="1:18" outlineLevel="1" x14ac:dyDescent="0.25">
      <c r="B2441" s="122" t="str">
        <f>IF(C2441="","",F2424)</f>
        <v/>
      </c>
      <c r="C2441" s="123"/>
      <c r="D2441" s="122" t="str">
        <f>IF(C2441="","",IFERROR(INDEX('Cadastro de insumo'!A:K,MATCH('Ficha técnica - Prod processado'!C2441,'Cadastro de insumo'!E:E,0),2),""))</f>
        <v/>
      </c>
      <c r="E2441" s="122" t="str">
        <f>IFERROR(INDEX('Cadastro de insumo'!$A$203:$K$1048576,MATCH('Ficha técnica - Prod processado'!C2441,'Cadastro de insumo'!$E$203:$E$1048576,0),9),"")</f>
        <v/>
      </c>
      <c r="F2441" s="124" t="str">
        <f>IFERROR(VLOOKUP(C2441,'Cadastro de insumo'!E:K,7,0),"")</f>
        <v/>
      </c>
      <c r="G2441" s="113"/>
      <c r="H2441" s="113"/>
      <c r="I2441" s="122">
        <f>IF(OR(G2441="",H2441=""),0,G2441/H2441)</f>
        <v>0</v>
      </c>
      <c r="J2441" s="125">
        <f>IF(C2441="",0,IF(E2441="Pacote",VLOOKUP(C2441,'Cadastro de insumo'!E:K,7,0)*G2441,IF(OR(E2441="kg",E2441="L"),F2441/1000*G2441,F2441*G2441)))</f>
        <v>0</v>
      </c>
    </row>
    <row r="2442" spans="1:18" x14ac:dyDescent="0.25">
      <c r="A2442" s="33" t="str">
        <f>"Detalhes: "&amp;F2424</f>
        <v xml:space="preserve">Detalhes: </v>
      </c>
      <c r="C2442" s="126"/>
    </row>
    <row r="2444" spans="1:18" ht="31.5" x14ac:dyDescent="0.25">
      <c r="E2444" s="30" t="s">
        <v>21</v>
      </c>
      <c r="F2444" s="76" t="s">
        <v>0</v>
      </c>
      <c r="G2444" s="76" t="s">
        <v>19</v>
      </c>
      <c r="H2444" s="77" t="s">
        <v>20</v>
      </c>
      <c r="I2444" s="31" t="s">
        <v>22</v>
      </c>
      <c r="J2444" s="31" t="s">
        <v>61</v>
      </c>
      <c r="M2444" s="126"/>
    </row>
    <row r="2445" spans="1:18" x14ac:dyDescent="0.25">
      <c r="E2445" s="112">
        <f>E2424+1</f>
        <v>117</v>
      </c>
      <c r="F2445" s="113"/>
      <c r="G2445" s="113"/>
      <c r="H2445" s="114"/>
      <c r="I2445" s="115">
        <f>SUM(J2448:J2462)</f>
        <v>0</v>
      </c>
      <c r="J2445" s="116" t="str">
        <f>IF(H2445="","",I2445/H2445)</f>
        <v/>
      </c>
      <c r="M2445" s="126"/>
      <c r="R2445" s="141"/>
    </row>
    <row r="2446" spans="1:18" x14ac:dyDescent="0.25">
      <c r="B2446" s="117"/>
      <c r="C2446" s="118"/>
      <c r="D2446" s="110"/>
      <c r="F2446" s="118"/>
      <c r="G2446" s="118"/>
      <c r="H2446" s="119"/>
      <c r="I2446" s="120"/>
      <c r="J2446" s="121"/>
      <c r="M2446" s="126"/>
      <c r="R2446" s="141"/>
    </row>
    <row r="2447" spans="1:18" ht="47.25" outlineLevel="1" x14ac:dyDescent="0.25">
      <c r="B2447" s="31" t="s">
        <v>0</v>
      </c>
      <c r="C2447" s="76" t="s">
        <v>13</v>
      </c>
      <c r="D2447" s="31" t="s">
        <v>60</v>
      </c>
      <c r="E2447" s="31" t="s">
        <v>14</v>
      </c>
      <c r="F2447" s="77" t="s">
        <v>17</v>
      </c>
      <c r="G2447" s="77" t="s">
        <v>56</v>
      </c>
      <c r="H2447" s="77" t="s">
        <v>38</v>
      </c>
      <c r="I2447" s="31" t="s">
        <v>16</v>
      </c>
      <c r="J2447" s="30" t="s">
        <v>15</v>
      </c>
      <c r="M2447" s="142"/>
    </row>
    <row r="2448" spans="1:18" outlineLevel="1" x14ac:dyDescent="0.25">
      <c r="B2448" s="122" t="str">
        <f>IF(C2448="","",F2445)</f>
        <v/>
      </c>
      <c r="C2448" s="123"/>
      <c r="D2448" s="122" t="str">
        <f>IF(C2448="","",IFERROR(INDEX('Cadastro de insumo'!A:K,MATCH('Ficha técnica - Prod processado'!C2448,'Cadastro de insumo'!E:E,0),2),""))</f>
        <v/>
      </c>
      <c r="E2448" s="122" t="str">
        <f>IFERROR(INDEX('Cadastro de insumo'!$A$203:$K$1048576,MATCH('Ficha técnica - Prod processado'!C2448,'Cadastro de insumo'!$E$203:$E$1048576,0),9),"")</f>
        <v/>
      </c>
      <c r="F2448" s="124" t="str">
        <f>IFERROR(VLOOKUP(C2448,'Cadastro de insumo'!E:K,7,0),"")</f>
        <v/>
      </c>
      <c r="G2448" s="113"/>
      <c r="H2448" s="113"/>
      <c r="I2448" s="122">
        <f t="shared" ref="I2448:I2461" si="119">IF(OR(G2448="",H2448=""),0,G2448/H2448)</f>
        <v>0</v>
      </c>
      <c r="J2448" s="125">
        <f>IF(C2448="",0,IF(E2448="Pacote",VLOOKUP(C2448,'Cadastro de insumo'!E:K,7,0)*G2448,IF(OR(E2448="kg",E2448="L"),F2448/1000*G2448,F2448*G2448)))</f>
        <v>0</v>
      </c>
    </row>
    <row r="2449" spans="1:10" outlineLevel="1" x14ac:dyDescent="0.25">
      <c r="B2449" s="122" t="str">
        <f>IF(C2449="","",F2445)</f>
        <v/>
      </c>
      <c r="C2449" s="123"/>
      <c r="D2449" s="122" t="str">
        <f>IF(C2449="","",IFERROR(INDEX('Cadastro de insumo'!A:K,MATCH('Ficha técnica - Prod processado'!C2449,'Cadastro de insumo'!E:E,0),2),""))</f>
        <v/>
      </c>
      <c r="E2449" s="122" t="str">
        <f>IFERROR(INDEX('Cadastro de insumo'!$A$203:$K$1048576,MATCH('Ficha técnica - Prod processado'!C2449,'Cadastro de insumo'!$E$203:$E$1048576,0),9),"")</f>
        <v/>
      </c>
      <c r="F2449" s="124" t="str">
        <f>IFERROR(VLOOKUP(C2449,'Cadastro de insumo'!E:K,7,0),"")</f>
        <v/>
      </c>
      <c r="G2449" s="113"/>
      <c r="H2449" s="113"/>
      <c r="I2449" s="122">
        <f t="shared" si="119"/>
        <v>0</v>
      </c>
      <c r="J2449" s="125">
        <f>IF(C2449="",0,IF(E2449="Pacote",VLOOKUP(C2449,'Cadastro de insumo'!E:K,7,0)*G2449,IF(OR(E2449="kg",E2449="L"),F2449/1000*G2449,F2449*G2449)))</f>
        <v>0</v>
      </c>
    </row>
    <row r="2450" spans="1:10" outlineLevel="1" x14ac:dyDescent="0.25">
      <c r="B2450" s="122" t="str">
        <f>IF(C2450="","",F2445)</f>
        <v/>
      </c>
      <c r="C2450" s="123"/>
      <c r="D2450" s="122" t="str">
        <f>IF(C2450="","",IFERROR(INDEX('Cadastro de insumo'!A:K,MATCH('Ficha técnica - Prod processado'!C2450,'Cadastro de insumo'!E:E,0),2),""))</f>
        <v/>
      </c>
      <c r="E2450" s="122" t="str">
        <f>IFERROR(INDEX('Cadastro de insumo'!$A$203:$K$1048576,MATCH('Ficha técnica - Prod processado'!C2450,'Cadastro de insumo'!$E$203:$E$1048576,0),9),"")</f>
        <v/>
      </c>
      <c r="F2450" s="124" t="str">
        <f>IFERROR(VLOOKUP(C2450,'Cadastro de insumo'!E:K,7,0),"")</f>
        <v/>
      </c>
      <c r="G2450" s="113"/>
      <c r="H2450" s="113"/>
      <c r="I2450" s="122">
        <f t="shared" si="119"/>
        <v>0</v>
      </c>
      <c r="J2450" s="125">
        <f>IF(C2450="",0,IF(E2450="Pacote",VLOOKUP(C2450,'Cadastro de insumo'!E:K,7,0)*G2450,IF(OR(E2450="kg",E2450="L"),F2450/1000*G2450,F2450*G2450)))</f>
        <v>0</v>
      </c>
    </row>
    <row r="2451" spans="1:10" outlineLevel="1" x14ac:dyDescent="0.25">
      <c r="B2451" s="122" t="str">
        <f>IF(C2451="","",F2445)</f>
        <v/>
      </c>
      <c r="C2451" s="123"/>
      <c r="D2451" s="122" t="str">
        <f>IF(C2451="","",IFERROR(INDEX('Cadastro de insumo'!A:K,MATCH('Ficha técnica - Prod processado'!C2451,'Cadastro de insumo'!E:E,0),2),""))</f>
        <v/>
      </c>
      <c r="E2451" s="122" t="str">
        <f>IFERROR(INDEX('Cadastro de insumo'!$A$203:$K$1048576,MATCH('Ficha técnica - Prod processado'!C2451,'Cadastro de insumo'!$E$203:$E$1048576,0),9),"")</f>
        <v/>
      </c>
      <c r="F2451" s="124" t="str">
        <f>IFERROR(VLOOKUP(C2451,'Cadastro de insumo'!E:K,7,0),"")</f>
        <v/>
      </c>
      <c r="G2451" s="113"/>
      <c r="H2451" s="113"/>
      <c r="I2451" s="122">
        <f t="shared" si="119"/>
        <v>0</v>
      </c>
      <c r="J2451" s="125">
        <f>IF(C2451="",0,IF(E2451="Pacote",VLOOKUP(C2451,'Cadastro de insumo'!E:K,7,0)*G2451,IF(OR(E2451="kg",E2451="L"),F2451/1000*G2451,F2451*G2451)))</f>
        <v>0</v>
      </c>
    </row>
    <row r="2452" spans="1:10" outlineLevel="1" x14ac:dyDescent="0.25">
      <c r="B2452" s="122" t="str">
        <f>IF(C2452="","",F2445)</f>
        <v/>
      </c>
      <c r="C2452" s="123"/>
      <c r="D2452" s="122" t="str">
        <f>IF(C2452="","",IFERROR(INDEX('Cadastro de insumo'!A:K,MATCH('Ficha técnica - Prod processado'!C2452,'Cadastro de insumo'!E:E,0),2),""))</f>
        <v/>
      </c>
      <c r="E2452" s="122" t="str">
        <f>IFERROR(INDEX('Cadastro de insumo'!$A$203:$K$1048576,MATCH('Ficha técnica - Prod processado'!C2452,'Cadastro de insumo'!$E$203:$E$1048576,0),9),"")</f>
        <v/>
      </c>
      <c r="F2452" s="124" t="str">
        <f>IFERROR(VLOOKUP(C2452,'Cadastro de insumo'!E:K,7,0),"")</f>
        <v/>
      </c>
      <c r="G2452" s="113"/>
      <c r="H2452" s="113"/>
      <c r="I2452" s="122">
        <f t="shared" si="119"/>
        <v>0</v>
      </c>
      <c r="J2452" s="125">
        <f>IF(C2452="",0,IF(E2452="Pacote",VLOOKUP(C2452,'Cadastro de insumo'!E:K,7,0)*G2452,IF(OR(E2452="kg",E2452="L"),F2452/1000*G2452,F2452*G2452)))</f>
        <v>0</v>
      </c>
    </row>
    <row r="2453" spans="1:10" outlineLevel="1" x14ac:dyDescent="0.25">
      <c r="B2453" s="122" t="str">
        <f>IF(C2453="","",F2445)</f>
        <v/>
      </c>
      <c r="C2453" s="123"/>
      <c r="D2453" s="122" t="str">
        <f>IF(C2453="","",IFERROR(INDEX('Cadastro de insumo'!A:K,MATCH('Ficha técnica - Prod processado'!C2453,'Cadastro de insumo'!E:E,0),2),""))</f>
        <v/>
      </c>
      <c r="E2453" s="122" t="str">
        <f>IFERROR(INDEX('Cadastro de insumo'!$A$203:$K$1048576,MATCH('Ficha técnica - Prod processado'!C2453,'Cadastro de insumo'!$E$203:$E$1048576,0),9),"")</f>
        <v/>
      </c>
      <c r="F2453" s="124" t="str">
        <f>IFERROR(VLOOKUP(C2453,'Cadastro de insumo'!E:K,7,0),"")</f>
        <v/>
      </c>
      <c r="G2453" s="113"/>
      <c r="H2453" s="113"/>
      <c r="I2453" s="122">
        <f t="shared" si="119"/>
        <v>0</v>
      </c>
      <c r="J2453" s="125">
        <f>IF(C2453="",0,IF(E2453="Pacote",VLOOKUP(C2453,'Cadastro de insumo'!E:K,7,0)*G2453,IF(OR(E2453="kg",E2453="L"),F2453/1000*G2453,F2453*G2453)))</f>
        <v>0</v>
      </c>
    </row>
    <row r="2454" spans="1:10" outlineLevel="1" x14ac:dyDescent="0.25">
      <c r="B2454" s="122" t="str">
        <f>IF(C2454="","",F2445)</f>
        <v/>
      </c>
      <c r="C2454" s="123"/>
      <c r="D2454" s="122" t="str">
        <f>IF(C2454="","",IFERROR(INDEX('Cadastro de insumo'!A:K,MATCH('Ficha técnica - Prod processado'!C2454,'Cadastro de insumo'!E:E,0),2),""))</f>
        <v/>
      </c>
      <c r="E2454" s="122" t="str">
        <f>IFERROR(INDEX('Cadastro de insumo'!$A$203:$K$1048576,MATCH('Ficha técnica - Prod processado'!C2454,'Cadastro de insumo'!$E$203:$E$1048576,0),9),"")</f>
        <v/>
      </c>
      <c r="F2454" s="124" t="str">
        <f>IFERROR(VLOOKUP(C2454,'Cadastro de insumo'!E:K,7,0),"")</f>
        <v/>
      </c>
      <c r="G2454" s="113"/>
      <c r="H2454" s="113"/>
      <c r="I2454" s="122">
        <f t="shared" si="119"/>
        <v>0</v>
      </c>
      <c r="J2454" s="125">
        <f>IF(C2454="",0,IF(E2454="Pacote",VLOOKUP(C2454,'Cadastro de insumo'!E:K,7,0)*G2454,IF(OR(E2454="kg",E2454="L"),F2454/1000*G2454,F2454*G2454)))</f>
        <v>0</v>
      </c>
    </row>
    <row r="2455" spans="1:10" outlineLevel="1" x14ac:dyDescent="0.25">
      <c r="B2455" s="122" t="str">
        <f>IF(C2455="","",F2445)</f>
        <v/>
      </c>
      <c r="C2455" s="123"/>
      <c r="D2455" s="122" t="str">
        <f>IF(C2455="","",IFERROR(INDEX('Cadastro de insumo'!A:K,MATCH('Ficha técnica - Prod processado'!C2455,'Cadastro de insumo'!E:E,0),2),""))</f>
        <v/>
      </c>
      <c r="E2455" s="122" t="str">
        <f>IFERROR(INDEX('Cadastro de insumo'!$A$203:$K$1048576,MATCH('Ficha técnica - Prod processado'!C2455,'Cadastro de insumo'!$E$203:$E$1048576,0),9),"")</f>
        <v/>
      </c>
      <c r="F2455" s="124" t="str">
        <f>IFERROR(VLOOKUP(C2455,'Cadastro de insumo'!E:K,7,0),"")</f>
        <v/>
      </c>
      <c r="G2455" s="113"/>
      <c r="H2455" s="113"/>
      <c r="I2455" s="122">
        <f t="shared" si="119"/>
        <v>0</v>
      </c>
      <c r="J2455" s="125">
        <f>IF(C2455="",0,IF(E2455="Pacote",VLOOKUP(C2455,'Cadastro de insumo'!E:K,7,0)*G2455,IF(OR(E2455="kg",E2455="L"),F2455/1000*G2455,F2455*G2455)))</f>
        <v>0</v>
      </c>
    </row>
    <row r="2456" spans="1:10" outlineLevel="1" x14ac:dyDescent="0.25">
      <c r="B2456" s="122" t="str">
        <f>IF(C2456="","",F2445)</f>
        <v/>
      </c>
      <c r="C2456" s="123"/>
      <c r="D2456" s="122" t="str">
        <f>IF(C2456="","",IFERROR(INDEX('Cadastro de insumo'!A:K,MATCH('Ficha técnica - Prod processado'!C2456,'Cadastro de insumo'!E:E,0),2),""))</f>
        <v/>
      </c>
      <c r="E2456" s="122" t="str">
        <f>IFERROR(INDEX('Cadastro de insumo'!$A$203:$K$1048576,MATCH('Ficha técnica - Prod processado'!C2456,'Cadastro de insumo'!$E$203:$E$1048576,0),9),"")</f>
        <v/>
      </c>
      <c r="F2456" s="124" t="str">
        <f>IFERROR(VLOOKUP(C2456,'Cadastro de insumo'!E:K,7,0),"")</f>
        <v/>
      </c>
      <c r="G2456" s="113"/>
      <c r="H2456" s="113"/>
      <c r="I2456" s="122">
        <f t="shared" si="119"/>
        <v>0</v>
      </c>
      <c r="J2456" s="125">
        <f>IF(C2456="",0,IF(E2456="Pacote",VLOOKUP(C2456,'Cadastro de insumo'!E:K,7,0)*G2456,IF(OR(E2456="kg",E2456="L"),F2456/1000*G2456,F2456*G2456)))</f>
        <v>0</v>
      </c>
    </row>
    <row r="2457" spans="1:10" outlineLevel="1" x14ac:dyDescent="0.25">
      <c r="B2457" s="122" t="str">
        <f>IF(C2457="","",F2445)</f>
        <v/>
      </c>
      <c r="C2457" s="123"/>
      <c r="D2457" s="122" t="str">
        <f>IF(C2457="","",IFERROR(INDEX('Cadastro de insumo'!A:K,MATCH('Ficha técnica - Prod processado'!C2457,'Cadastro de insumo'!E:E,0),2),""))</f>
        <v/>
      </c>
      <c r="E2457" s="122" t="str">
        <f>IFERROR(INDEX('Cadastro de insumo'!$A$203:$K$1048576,MATCH('Ficha técnica - Prod processado'!C2457,'Cadastro de insumo'!$E$203:$E$1048576,0),9),"")</f>
        <v/>
      </c>
      <c r="F2457" s="124" t="str">
        <f>IFERROR(VLOOKUP(C2457,'Cadastro de insumo'!E:K,7,0),"")</f>
        <v/>
      </c>
      <c r="G2457" s="113"/>
      <c r="H2457" s="113"/>
      <c r="I2457" s="122">
        <f t="shared" si="119"/>
        <v>0</v>
      </c>
      <c r="J2457" s="125">
        <f>IF(C2457="",0,IF(E2457="Pacote",VLOOKUP(C2457,'Cadastro de insumo'!E:K,7,0)*G2457,IF(OR(E2457="kg",E2457="L"),F2457/1000*G2457,F2457*G2457)))</f>
        <v>0</v>
      </c>
    </row>
    <row r="2458" spans="1:10" outlineLevel="1" x14ac:dyDescent="0.25">
      <c r="B2458" s="122" t="str">
        <f>IF(C2458="","",F2445)</f>
        <v/>
      </c>
      <c r="C2458" s="123"/>
      <c r="D2458" s="122" t="str">
        <f>IF(C2458="","",IFERROR(INDEX('Cadastro de insumo'!A:K,MATCH('Ficha técnica - Prod processado'!C2458,'Cadastro de insumo'!E:E,0),2),""))</f>
        <v/>
      </c>
      <c r="E2458" s="122" t="str">
        <f>IFERROR(INDEX('Cadastro de insumo'!$A$203:$K$1048576,MATCH('Ficha técnica - Prod processado'!C2458,'Cadastro de insumo'!$E$203:$E$1048576,0),9),"")</f>
        <v/>
      </c>
      <c r="F2458" s="124" t="str">
        <f>IFERROR(VLOOKUP(C2458,'Cadastro de insumo'!E:K,7,0),"")</f>
        <v/>
      </c>
      <c r="G2458" s="113"/>
      <c r="H2458" s="113"/>
      <c r="I2458" s="122">
        <f t="shared" si="119"/>
        <v>0</v>
      </c>
      <c r="J2458" s="125">
        <f>IF(C2458="",0,IF(E2458="Pacote",VLOOKUP(C2458,'Cadastro de insumo'!E:K,7,0)*G2458,IF(OR(E2458="kg",E2458="L"),F2458/1000*G2458,F2458*G2458)))</f>
        <v>0</v>
      </c>
    </row>
    <row r="2459" spans="1:10" outlineLevel="1" x14ac:dyDescent="0.25">
      <c r="B2459" s="122" t="str">
        <f>IF(C2459="","",F2445)</f>
        <v/>
      </c>
      <c r="C2459" s="123"/>
      <c r="D2459" s="122" t="str">
        <f>IF(C2459="","",IFERROR(INDEX('Cadastro de insumo'!A:K,MATCH('Ficha técnica - Prod processado'!C2459,'Cadastro de insumo'!E:E,0),2),""))</f>
        <v/>
      </c>
      <c r="E2459" s="122" t="str">
        <f>IFERROR(INDEX('Cadastro de insumo'!$A$203:$K$1048576,MATCH('Ficha técnica - Prod processado'!C2459,'Cadastro de insumo'!$E$203:$E$1048576,0),9),"")</f>
        <v/>
      </c>
      <c r="F2459" s="124" t="str">
        <f>IFERROR(VLOOKUP(C2459,'Cadastro de insumo'!E:K,7,0),"")</f>
        <v/>
      </c>
      <c r="G2459" s="113"/>
      <c r="H2459" s="113"/>
      <c r="I2459" s="122">
        <f t="shared" si="119"/>
        <v>0</v>
      </c>
      <c r="J2459" s="125">
        <f>IF(C2459="",0,IF(E2459="Pacote",VLOOKUP(C2459,'Cadastro de insumo'!E:K,7,0)*G2459,IF(OR(E2459="kg",E2459="L"),F2459/1000*G2459,F2459*G2459)))</f>
        <v>0</v>
      </c>
    </row>
    <row r="2460" spans="1:10" outlineLevel="1" x14ac:dyDescent="0.25">
      <c r="B2460" s="122" t="str">
        <f>IF(C2460="","",F2445)</f>
        <v/>
      </c>
      <c r="C2460" s="123"/>
      <c r="D2460" s="122" t="str">
        <f>IF(C2460="","",IFERROR(INDEX('Cadastro de insumo'!A:K,MATCH('Ficha técnica - Prod processado'!C2460,'Cadastro de insumo'!E:E,0),2),""))</f>
        <v/>
      </c>
      <c r="E2460" s="122" t="str">
        <f>IFERROR(INDEX('Cadastro de insumo'!$A$203:$K$1048576,MATCH('Ficha técnica - Prod processado'!C2460,'Cadastro de insumo'!$E$203:$E$1048576,0),9),"")</f>
        <v/>
      </c>
      <c r="F2460" s="124" t="str">
        <f>IFERROR(VLOOKUP(C2460,'Cadastro de insumo'!E:K,7,0),"")</f>
        <v/>
      </c>
      <c r="G2460" s="113"/>
      <c r="H2460" s="113"/>
      <c r="I2460" s="122">
        <f t="shared" si="119"/>
        <v>0</v>
      </c>
      <c r="J2460" s="125">
        <f>IF(C2460="",0,IF(E2460="Pacote",VLOOKUP(C2460,'Cadastro de insumo'!E:K,7,0)*G2460,IF(OR(E2460="kg",E2460="L"),F2460/1000*G2460,F2460*G2460)))</f>
        <v>0</v>
      </c>
    </row>
    <row r="2461" spans="1:10" outlineLevel="1" x14ac:dyDescent="0.25">
      <c r="B2461" s="122" t="str">
        <f>IF(C2461="","",F2445)</f>
        <v/>
      </c>
      <c r="C2461" s="123"/>
      <c r="D2461" s="122" t="str">
        <f>IF(C2461="","",IFERROR(INDEX('Cadastro de insumo'!A:K,MATCH('Ficha técnica - Prod processado'!C2461,'Cadastro de insumo'!E:E,0),2),""))</f>
        <v/>
      </c>
      <c r="E2461" s="122" t="str">
        <f>IFERROR(INDEX('Cadastro de insumo'!$A$203:$K$1048576,MATCH('Ficha técnica - Prod processado'!C2461,'Cadastro de insumo'!$E$203:$E$1048576,0),9),"")</f>
        <v/>
      </c>
      <c r="F2461" s="124" t="str">
        <f>IFERROR(VLOOKUP(C2461,'Cadastro de insumo'!E:K,7,0),"")</f>
        <v/>
      </c>
      <c r="G2461" s="113"/>
      <c r="H2461" s="113"/>
      <c r="I2461" s="122">
        <f t="shared" si="119"/>
        <v>0</v>
      </c>
      <c r="J2461" s="125">
        <f>IF(C2461="",0,IF(E2461="Pacote",VLOOKUP(C2461,'Cadastro de insumo'!E:K,7,0)*G2461,IF(OR(E2461="kg",E2461="L"),F2461/1000*G2461,F2461*G2461)))</f>
        <v>0</v>
      </c>
    </row>
    <row r="2462" spans="1:10" outlineLevel="1" x14ac:dyDescent="0.25">
      <c r="B2462" s="122" t="str">
        <f>IF(C2462="","",F2445)</f>
        <v/>
      </c>
      <c r="C2462" s="123"/>
      <c r="D2462" s="122" t="str">
        <f>IF(C2462="","",IFERROR(INDEX('Cadastro de insumo'!A:K,MATCH('Ficha técnica - Prod processado'!C2462,'Cadastro de insumo'!E:E,0),2),""))</f>
        <v/>
      </c>
      <c r="E2462" s="122" t="str">
        <f>IFERROR(INDEX('Cadastro de insumo'!$A$203:$K$1048576,MATCH('Ficha técnica - Prod processado'!C2462,'Cadastro de insumo'!$E$203:$E$1048576,0),9),"")</f>
        <v/>
      </c>
      <c r="F2462" s="124" t="str">
        <f>IFERROR(VLOOKUP(C2462,'Cadastro de insumo'!E:K,7,0),"")</f>
        <v/>
      </c>
      <c r="G2462" s="113"/>
      <c r="H2462" s="113"/>
      <c r="I2462" s="122">
        <f>IF(OR(G2462="",H2462=""),0,G2462/H2462)</f>
        <v>0</v>
      </c>
      <c r="J2462" s="125">
        <f>IF(C2462="",0,IF(E2462="Pacote",VLOOKUP(C2462,'Cadastro de insumo'!E:K,7,0)*G2462,IF(OR(E2462="kg",E2462="L"),F2462/1000*G2462,F2462*G2462)))</f>
        <v>0</v>
      </c>
    </row>
    <row r="2463" spans="1:10" x14ac:dyDescent="0.25">
      <c r="A2463" s="33" t="str">
        <f>"Detalhes: "&amp;F2445</f>
        <v xml:space="preserve">Detalhes: </v>
      </c>
      <c r="C2463" s="126"/>
    </row>
    <row r="2465" spans="2:18" ht="31.5" x14ac:dyDescent="0.25">
      <c r="E2465" s="30" t="s">
        <v>21</v>
      </c>
      <c r="F2465" s="76" t="s">
        <v>0</v>
      </c>
      <c r="G2465" s="76" t="s">
        <v>19</v>
      </c>
      <c r="H2465" s="77" t="s">
        <v>20</v>
      </c>
      <c r="I2465" s="31" t="s">
        <v>22</v>
      </c>
      <c r="J2465" s="31" t="s">
        <v>61</v>
      </c>
      <c r="M2465" s="126"/>
    </row>
    <row r="2466" spans="2:18" x14ac:dyDescent="0.25">
      <c r="E2466" s="112">
        <f>E2445+1</f>
        <v>118</v>
      </c>
      <c r="F2466" s="113"/>
      <c r="G2466" s="113"/>
      <c r="H2466" s="114"/>
      <c r="I2466" s="115">
        <f>SUM(J2469:J2483)</f>
        <v>0</v>
      </c>
      <c r="J2466" s="116" t="str">
        <f>IF(H2466="","",I2466/H2466)</f>
        <v/>
      </c>
      <c r="M2466" s="126"/>
      <c r="R2466" s="141"/>
    </row>
    <row r="2467" spans="2:18" x14ac:dyDescent="0.25">
      <c r="B2467" s="117"/>
      <c r="C2467" s="118"/>
      <c r="D2467" s="110"/>
      <c r="F2467" s="118"/>
      <c r="G2467" s="118"/>
      <c r="H2467" s="119"/>
      <c r="I2467" s="120"/>
      <c r="J2467" s="121"/>
      <c r="M2467" s="126"/>
      <c r="R2467" s="141"/>
    </row>
    <row r="2468" spans="2:18" ht="47.25" outlineLevel="1" x14ac:dyDescent="0.25">
      <c r="B2468" s="31" t="s">
        <v>0</v>
      </c>
      <c r="C2468" s="76" t="s">
        <v>13</v>
      </c>
      <c r="D2468" s="31" t="s">
        <v>60</v>
      </c>
      <c r="E2468" s="31" t="s">
        <v>14</v>
      </c>
      <c r="F2468" s="77" t="s">
        <v>17</v>
      </c>
      <c r="G2468" s="77" t="s">
        <v>56</v>
      </c>
      <c r="H2468" s="77" t="s">
        <v>38</v>
      </c>
      <c r="I2468" s="31" t="s">
        <v>16</v>
      </c>
      <c r="J2468" s="30" t="s">
        <v>15</v>
      </c>
      <c r="M2468" s="142"/>
    </row>
    <row r="2469" spans="2:18" outlineLevel="1" x14ac:dyDescent="0.25">
      <c r="B2469" s="122" t="str">
        <f>IF(C2469="","",F2466)</f>
        <v/>
      </c>
      <c r="C2469" s="123"/>
      <c r="D2469" s="122" t="str">
        <f>IF(C2469="","",IFERROR(INDEX('Cadastro de insumo'!A:K,MATCH('Ficha técnica - Prod processado'!C2469,'Cadastro de insumo'!E:E,0),2),""))</f>
        <v/>
      </c>
      <c r="E2469" s="122" t="str">
        <f>IFERROR(INDEX('Cadastro de insumo'!$A$203:$K$1048576,MATCH('Ficha técnica - Prod processado'!C2469,'Cadastro de insumo'!$E$203:$E$1048576,0),9),"")</f>
        <v/>
      </c>
      <c r="F2469" s="124" t="str">
        <f>IFERROR(VLOOKUP(C2469,'Cadastro de insumo'!E:K,7,0),"")</f>
        <v/>
      </c>
      <c r="G2469" s="113"/>
      <c r="H2469" s="113"/>
      <c r="I2469" s="122">
        <f t="shared" ref="I2469:I2482" si="120">IF(OR(G2469="",H2469=""),0,G2469/H2469)</f>
        <v>0</v>
      </c>
      <c r="J2469" s="125">
        <f>IF(C2469="",0,IF(E2469="Pacote",VLOOKUP(C2469,'Cadastro de insumo'!E:K,7,0)*G2469,IF(OR(E2469="kg",E2469="L"),F2469/1000*G2469,F2469*G2469)))</f>
        <v>0</v>
      </c>
    </row>
    <row r="2470" spans="2:18" outlineLevel="1" x14ac:dyDescent="0.25">
      <c r="B2470" s="122" t="str">
        <f>IF(C2470="","",F2466)</f>
        <v/>
      </c>
      <c r="C2470" s="123"/>
      <c r="D2470" s="122" t="str">
        <f>IF(C2470="","",IFERROR(INDEX('Cadastro de insumo'!A:K,MATCH('Ficha técnica - Prod processado'!C2470,'Cadastro de insumo'!E:E,0),2),""))</f>
        <v/>
      </c>
      <c r="E2470" s="122" t="str">
        <f>IFERROR(INDEX('Cadastro de insumo'!$A$203:$K$1048576,MATCH('Ficha técnica - Prod processado'!C2470,'Cadastro de insumo'!$E$203:$E$1048576,0),9),"")</f>
        <v/>
      </c>
      <c r="F2470" s="124" t="str">
        <f>IFERROR(VLOOKUP(C2470,'Cadastro de insumo'!E:K,7,0),"")</f>
        <v/>
      </c>
      <c r="G2470" s="113"/>
      <c r="H2470" s="113"/>
      <c r="I2470" s="122">
        <f t="shared" si="120"/>
        <v>0</v>
      </c>
      <c r="J2470" s="125">
        <f>IF(C2470="",0,IF(E2470="Pacote",VLOOKUP(C2470,'Cadastro de insumo'!E:K,7,0)*G2470,IF(OR(E2470="kg",E2470="L"),F2470/1000*G2470,F2470*G2470)))</f>
        <v>0</v>
      </c>
    </row>
    <row r="2471" spans="2:18" outlineLevel="1" x14ac:dyDescent="0.25">
      <c r="B2471" s="122" t="str">
        <f>IF(C2471="","",F2466)</f>
        <v/>
      </c>
      <c r="C2471" s="123"/>
      <c r="D2471" s="122" t="str">
        <f>IF(C2471="","",IFERROR(INDEX('Cadastro de insumo'!A:K,MATCH('Ficha técnica - Prod processado'!C2471,'Cadastro de insumo'!E:E,0),2),""))</f>
        <v/>
      </c>
      <c r="E2471" s="122" t="str">
        <f>IFERROR(INDEX('Cadastro de insumo'!$A$203:$K$1048576,MATCH('Ficha técnica - Prod processado'!C2471,'Cadastro de insumo'!$E$203:$E$1048576,0),9),"")</f>
        <v/>
      </c>
      <c r="F2471" s="124" t="str">
        <f>IFERROR(VLOOKUP(C2471,'Cadastro de insumo'!E:K,7,0),"")</f>
        <v/>
      </c>
      <c r="G2471" s="113"/>
      <c r="H2471" s="113"/>
      <c r="I2471" s="122">
        <f t="shared" si="120"/>
        <v>0</v>
      </c>
      <c r="J2471" s="125">
        <f>IF(C2471="",0,IF(E2471="Pacote",VLOOKUP(C2471,'Cadastro de insumo'!E:K,7,0)*G2471,IF(OR(E2471="kg",E2471="L"),F2471/1000*G2471,F2471*G2471)))</f>
        <v>0</v>
      </c>
    </row>
    <row r="2472" spans="2:18" outlineLevel="1" x14ac:dyDescent="0.25">
      <c r="B2472" s="122" t="str">
        <f>IF(C2472="","",F2466)</f>
        <v/>
      </c>
      <c r="C2472" s="123"/>
      <c r="D2472" s="122" t="str">
        <f>IF(C2472="","",IFERROR(INDEX('Cadastro de insumo'!A:K,MATCH('Ficha técnica - Prod processado'!C2472,'Cadastro de insumo'!E:E,0),2),""))</f>
        <v/>
      </c>
      <c r="E2472" s="122" t="str">
        <f>IFERROR(INDEX('Cadastro de insumo'!$A$203:$K$1048576,MATCH('Ficha técnica - Prod processado'!C2472,'Cadastro de insumo'!$E$203:$E$1048576,0),9),"")</f>
        <v/>
      </c>
      <c r="F2472" s="124" t="str">
        <f>IFERROR(VLOOKUP(C2472,'Cadastro de insumo'!E:K,7,0),"")</f>
        <v/>
      </c>
      <c r="G2472" s="113"/>
      <c r="H2472" s="113"/>
      <c r="I2472" s="122">
        <f t="shared" si="120"/>
        <v>0</v>
      </c>
      <c r="J2472" s="125">
        <f>IF(C2472="",0,IF(E2472="Pacote",VLOOKUP(C2472,'Cadastro de insumo'!E:K,7,0)*G2472,IF(OR(E2472="kg",E2472="L"),F2472/1000*G2472,F2472*G2472)))</f>
        <v>0</v>
      </c>
    </row>
    <row r="2473" spans="2:18" outlineLevel="1" x14ac:dyDescent="0.25">
      <c r="B2473" s="122" t="str">
        <f>IF(C2473="","",F2466)</f>
        <v/>
      </c>
      <c r="C2473" s="123"/>
      <c r="D2473" s="122" t="str">
        <f>IF(C2473="","",IFERROR(INDEX('Cadastro de insumo'!A:K,MATCH('Ficha técnica - Prod processado'!C2473,'Cadastro de insumo'!E:E,0),2),""))</f>
        <v/>
      </c>
      <c r="E2473" s="122" t="str">
        <f>IFERROR(INDEX('Cadastro de insumo'!$A$203:$K$1048576,MATCH('Ficha técnica - Prod processado'!C2473,'Cadastro de insumo'!$E$203:$E$1048576,0),9),"")</f>
        <v/>
      </c>
      <c r="F2473" s="124" t="str">
        <f>IFERROR(VLOOKUP(C2473,'Cadastro de insumo'!E:K,7,0),"")</f>
        <v/>
      </c>
      <c r="G2473" s="113"/>
      <c r="H2473" s="113"/>
      <c r="I2473" s="122">
        <f t="shared" si="120"/>
        <v>0</v>
      </c>
      <c r="J2473" s="125">
        <f>IF(C2473="",0,IF(E2473="Pacote",VLOOKUP(C2473,'Cadastro de insumo'!E:K,7,0)*G2473,IF(OR(E2473="kg",E2473="L"),F2473/1000*G2473,F2473*G2473)))</f>
        <v>0</v>
      </c>
    </row>
    <row r="2474" spans="2:18" outlineLevel="1" x14ac:dyDescent="0.25">
      <c r="B2474" s="122" t="str">
        <f>IF(C2474="","",F2466)</f>
        <v/>
      </c>
      <c r="C2474" s="123"/>
      <c r="D2474" s="122" t="str">
        <f>IF(C2474="","",IFERROR(INDEX('Cadastro de insumo'!A:K,MATCH('Ficha técnica - Prod processado'!C2474,'Cadastro de insumo'!E:E,0),2),""))</f>
        <v/>
      </c>
      <c r="E2474" s="122" t="str">
        <f>IFERROR(INDEX('Cadastro de insumo'!$A$203:$K$1048576,MATCH('Ficha técnica - Prod processado'!C2474,'Cadastro de insumo'!$E$203:$E$1048576,0),9),"")</f>
        <v/>
      </c>
      <c r="F2474" s="124" t="str">
        <f>IFERROR(VLOOKUP(C2474,'Cadastro de insumo'!E:K,7,0),"")</f>
        <v/>
      </c>
      <c r="G2474" s="113"/>
      <c r="H2474" s="113"/>
      <c r="I2474" s="122">
        <f t="shared" si="120"/>
        <v>0</v>
      </c>
      <c r="J2474" s="125">
        <f>IF(C2474="",0,IF(E2474="Pacote",VLOOKUP(C2474,'Cadastro de insumo'!E:K,7,0)*G2474,IF(OR(E2474="kg",E2474="L"),F2474/1000*G2474,F2474*G2474)))</f>
        <v>0</v>
      </c>
    </row>
    <row r="2475" spans="2:18" outlineLevel="1" x14ac:dyDescent="0.25">
      <c r="B2475" s="122" t="str">
        <f>IF(C2475="","",F2466)</f>
        <v/>
      </c>
      <c r="C2475" s="123"/>
      <c r="D2475" s="122" t="str">
        <f>IF(C2475="","",IFERROR(INDEX('Cadastro de insumo'!A:K,MATCH('Ficha técnica - Prod processado'!C2475,'Cadastro de insumo'!E:E,0),2),""))</f>
        <v/>
      </c>
      <c r="E2475" s="122" t="str">
        <f>IFERROR(INDEX('Cadastro de insumo'!$A$203:$K$1048576,MATCH('Ficha técnica - Prod processado'!C2475,'Cadastro de insumo'!$E$203:$E$1048576,0),9),"")</f>
        <v/>
      </c>
      <c r="F2475" s="124" t="str">
        <f>IFERROR(VLOOKUP(C2475,'Cadastro de insumo'!E:K,7,0),"")</f>
        <v/>
      </c>
      <c r="G2475" s="113"/>
      <c r="H2475" s="113"/>
      <c r="I2475" s="122">
        <f t="shared" si="120"/>
        <v>0</v>
      </c>
      <c r="J2475" s="125">
        <f>IF(C2475="",0,IF(E2475="Pacote",VLOOKUP(C2475,'Cadastro de insumo'!E:K,7,0)*G2475,IF(OR(E2475="kg",E2475="L"),F2475/1000*G2475,F2475*G2475)))</f>
        <v>0</v>
      </c>
    </row>
    <row r="2476" spans="2:18" outlineLevel="1" x14ac:dyDescent="0.25">
      <c r="B2476" s="122" t="str">
        <f>IF(C2476="","",F2466)</f>
        <v/>
      </c>
      <c r="C2476" s="123"/>
      <c r="D2476" s="122" t="str">
        <f>IF(C2476="","",IFERROR(INDEX('Cadastro de insumo'!A:K,MATCH('Ficha técnica - Prod processado'!C2476,'Cadastro de insumo'!E:E,0),2),""))</f>
        <v/>
      </c>
      <c r="E2476" s="122" t="str">
        <f>IFERROR(INDEX('Cadastro de insumo'!$A$203:$K$1048576,MATCH('Ficha técnica - Prod processado'!C2476,'Cadastro de insumo'!$E$203:$E$1048576,0),9),"")</f>
        <v/>
      </c>
      <c r="F2476" s="124" t="str">
        <f>IFERROR(VLOOKUP(C2476,'Cadastro de insumo'!E:K,7,0),"")</f>
        <v/>
      </c>
      <c r="G2476" s="113"/>
      <c r="H2476" s="113"/>
      <c r="I2476" s="122">
        <f t="shared" si="120"/>
        <v>0</v>
      </c>
      <c r="J2476" s="125">
        <f>IF(C2476="",0,IF(E2476="Pacote",VLOOKUP(C2476,'Cadastro de insumo'!E:K,7,0)*G2476,IF(OR(E2476="kg",E2476="L"),F2476/1000*G2476,F2476*G2476)))</f>
        <v>0</v>
      </c>
    </row>
    <row r="2477" spans="2:18" outlineLevel="1" x14ac:dyDescent="0.25">
      <c r="B2477" s="122" t="str">
        <f>IF(C2477="","",F2466)</f>
        <v/>
      </c>
      <c r="C2477" s="123"/>
      <c r="D2477" s="122" t="str">
        <f>IF(C2477="","",IFERROR(INDEX('Cadastro de insumo'!A:K,MATCH('Ficha técnica - Prod processado'!C2477,'Cadastro de insumo'!E:E,0),2),""))</f>
        <v/>
      </c>
      <c r="E2477" s="122" t="str">
        <f>IFERROR(INDEX('Cadastro de insumo'!$A$203:$K$1048576,MATCH('Ficha técnica - Prod processado'!C2477,'Cadastro de insumo'!$E$203:$E$1048576,0),9),"")</f>
        <v/>
      </c>
      <c r="F2477" s="124" t="str">
        <f>IFERROR(VLOOKUP(C2477,'Cadastro de insumo'!E:K,7,0),"")</f>
        <v/>
      </c>
      <c r="G2477" s="113"/>
      <c r="H2477" s="113"/>
      <c r="I2477" s="122">
        <f t="shared" si="120"/>
        <v>0</v>
      </c>
      <c r="J2477" s="125">
        <f>IF(C2477="",0,IF(E2477="Pacote",VLOOKUP(C2477,'Cadastro de insumo'!E:K,7,0)*G2477,IF(OR(E2477="kg",E2477="L"),F2477/1000*G2477,F2477*G2477)))</f>
        <v>0</v>
      </c>
    </row>
    <row r="2478" spans="2:18" outlineLevel="1" x14ac:dyDescent="0.25">
      <c r="B2478" s="122" t="str">
        <f>IF(C2478="","",F2466)</f>
        <v/>
      </c>
      <c r="C2478" s="123"/>
      <c r="D2478" s="122" t="str">
        <f>IF(C2478="","",IFERROR(INDEX('Cadastro de insumo'!A:K,MATCH('Ficha técnica - Prod processado'!C2478,'Cadastro de insumo'!E:E,0),2),""))</f>
        <v/>
      </c>
      <c r="E2478" s="122" t="str">
        <f>IFERROR(INDEX('Cadastro de insumo'!$A$203:$K$1048576,MATCH('Ficha técnica - Prod processado'!C2478,'Cadastro de insumo'!$E$203:$E$1048576,0),9),"")</f>
        <v/>
      </c>
      <c r="F2478" s="124" t="str">
        <f>IFERROR(VLOOKUP(C2478,'Cadastro de insumo'!E:K,7,0),"")</f>
        <v/>
      </c>
      <c r="G2478" s="113"/>
      <c r="H2478" s="113"/>
      <c r="I2478" s="122">
        <f t="shared" si="120"/>
        <v>0</v>
      </c>
      <c r="J2478" s="125">
        <f>IF(C2478="",0,IF(E2478="Pacote",VLOOKUP(C2478,'Cadastro de insumo'!E:K,7,0)*G2478,IF(OR(E2478="kg",E2478="L"),F2478/1000*G2478,F2478*G2478)))</f>
        <v>0</v>
      </c>
    </row>
    <row r="2479" spans="2:18" outlineLevel="1" x14ac:dyDescent="0.25">
      <c r="B2479" s="122" t="str">
        <f>IF(C2479="","",F2466)</f>
        <v/>
      </c>
      <c r="C2479" s="123"/>
      <c r="D2479" s="122" t="str">
        <f>IF(C2479="","",IFERROR(INDEX('Cadastro de insumo'!A:K,MATCH('Ficha técnica - Prod processado'!C2479,'Cadastro de insumo'!E:E,0),2),""))</f>
        <v/>
      </c>
      <c r="E2479" s="122" t="str">
        <f>IFERROR(INDEX('Cadastro de insumo'!$A$203:$K$1048576,MATCH('Ficha técnica - Prod processado'!C2479,'Cadastro de insumo'!$E$203:$E$1048576,0),9),"")</f>
        <v/>
      </c>
      <c r="F2479" s="124" t="str">
        <f>IFERROR(VLOOKUP(C2479,'Cadastro de insumo'!E:K,7,0),"")</f>
        <v/>
      </c>
      <c r="G2479" s="113"/>
      <c r="H2479" s="113"/>
      <c r="I2479" s="122">
        <f t="shared" si="120"/>
        <v>0</v>
      </c>
      <c r="J2479" s="125">
        <f>IF(C2479="",0,IF(E2479="Pacote",VLOOKUP(C2479,'Cadastro de insumo'!E:K,7,0)*G2479,IF(OR(E2479="kg",E2479="L"),F2479/1000*G2479,F2479*G2479)))</f>
        <v>0</v>
      </c>
    </row>
    <row r="2480" spans="2:18" outlineLevel="1" x14ac:dyDescent="0.25">
      <c r="B2480" s="122" t="str">
        <f>IF(C2480="","",F2466)</f>
        <v/>
      </c>
      <c r="C2480" s="123"/>
      <c r="D2480" s="122" t="str">
        <f>IF(C2480="","",IFERROR(INDEX('Cadastro de insumo'!A:K,MATCH('Ficha técnica - Prod processado'!C2480,'Cadastro de insumo'!E:E,0),2),""))</f>
        <v/>
      </c>
      <c r="E2480" s="122" t="str">
        <f>IFERROR(INDEX('Cadastro de insumo'!$A$203:$K$1048576,MATCH('Ficha técnica - Prod processado'!C2480,'Cadastro de insumo'!$E$203:$E$1048576,0),9),"")</f>
        <v/>
      </c>
      <c r="F2480" s="124" t="str">
        <f>IFERROR(VLOOKUP(C2480,'Cadastro de insumo'!E:K,7,0),"")</f>
        <v/>
      </c>
      <c r="G2480" s="113"/>
      <c r="H2480" s="113"/>
      <c r="I2480" s="122">
        <f t="shared" si="120"/>
        <v>0</v>
      </c>
      <c r="J2480" s="125">
        <f>IF(C2480="",0,IF(E2480="Pacote",VLOOKUP(C2480,'Cadastro de insumo'!E:K,7,0)*G2480,IF(OR(E2480="kg",E2480="L"),F2480/1000*G2480,F2480*G2480)))</f>
        <v>0</v>
      </c>
    </row>
    <row r="2481" spans="1:18" outlineLevel="1" x14ac:dyDescent="0.25">
      <c r="B2481" s="122" t="str">
        <f>IF(C2481="","",F2466)</f>
        <v/>
      </c>
      <c r="C2481" s="123"/>
      <c r="D2481" s="122" t="str">
        <f>IF(C2481="","",IFERROR(INDEX('Cadastro de insumo'!A:K,MATCH('Ficha técnica - Prod processado'!C2481,'Cadastro de insumo'!E:E,0),2),""))</f>
        <v/>
      </c>
      <c r="E2481" s="122" t="str">
        <f>IFERROR(INDEX('Cadastro de insumo'!$A$203:$K$1048576,MATCH('Ficha técnica - Prod processado'!C2481,'Cadastro de insumo'!$E$203:$E$1048576,0),9),"")</f>
        <v/>
      </c>
      <c r="F2481" s="124" t="str">
        <f>IFERROR(VLOOKUP(C2481,'Cadastro de insumo'!E:K,7,0),"")</f>
        <v/>
      </c>
      <c r="G2481" s="113"/>
      <c r="H2481" s="113"/>
      <c r="I2481" s="122">
        <f t="shared" si="120"/>
        <v>0</v>
      </c>
      <c r="J2481" s="125">
        <f>IF(C2481="",0,IF(E2481="Pacote",VLOOKUP(C2481,'Cadastro de insumo'!E:K,7,0)*G2481,IF(OR(E2481="kg",E2481="L"),F2481/1000*G2481,F2481*G2481)))</f>
        <v>0</v>
      </c>
    </row>
    <row r="2482" spans="1:18" outlineLevel="1" x14ac:dyDescent="0.25">
      <c r="B2482" s="122" t="str">
        <f>IF(C2482="","",F2466)</f>
        <v/>
      </c>
      <c r="C2482" s="123"/>
      <c r="D2482" s="122" t="str">
        <f>IF(C2482="","",IFERROR(INDEX('Cadastro de insumo'!A:K,MATCH('Ficha técnica - Prod processado'!C2482,'Cadastro de insumo'!E:E,0),2),""))</f>
        <v/>
      </c>
      <c r="E2482" s="122" t="str">
        <f>IFERROR(INDEX('Cadastro de insumo'!$A$203:$K$1048576,MATCH('Ficha técnica - Prod processado'!C2482,'Cadastro de insumo'!$E$203:$E$1048576,0),9),"")</f>
        <v/>
      </c>
      <c r="F2482" s="124" t="str">
        <f>IFERROR(VLOOKUP(C2482,'Cadastro de insumo'!E:K,7,0),"")</f>
        <v/>
      </c>
      <c r="G2482" s="113"/>
      <c r="H2482" s="113"/>
      <c r="I2482" s="122">
        <f t="shared" si="120"/>
        <v>0</v>
      </c>
      <c r="J2482" s="125">
        <f>IF(C2482="",0,IF(E2482="Pacote",VLOOKUP(C2482,'Cadastro de insumo'!E:K,7,0)*G2482,IF(OR(E2482="kg",E2482="L"),F2482/1000*G2482,F2482*G2482)))</f>
        <v>0</v>
      </c>
    </row>
    <row r="2483" spans="1:18" outlineLevel="1" x14ac:dyDescent="0.25">
      <c r="B2483" s="122" t="str">
        <f>IF(C2483="","",F2466)</f>
        <v/>
      </c>
      <c r="C2483" s="123"/>
      <c r="D2483" s="122" t="str">
        <f>IF(C2483="","",IFERROR(INDEX('Cadastro de insumo'!A:K,MATCH('Ficha técnica - Prod processado'!C2483,'Cadastro de insumo'!E:E,0),2),""))</f>
        <v/>
      </c>
      <c r="E2483" s="122" t="str">
        <f>IFERROR(INDEX('Cadastro de insumo'!$A$203:$K$1048576,MATCH('Ficha técnica - Prod processado'!C2483,'Cadastro de insumo'!$E$203:$E$1048576,0),9),"")</f>
        <v/>
      </c>
      <c r="F2483" s="124" t="str">
        <f>IFERROR(VLOOKUP(C2483,'Cadastro de insumo'!E:K,7,0),"")</f>
        <v/>
      </c>
      <c r="G2483" s="113"/>
      <c r="H2483" s="113"/>
      <c r="I2483" s="122">
        <f>IF(OR(G2483="",H2483=""),0,G2483/H2483)</f>
        <v>0</v>
      </c>
      <c r="J2483" s="125">
        <f>IF(C2483="",0,IF(E2483="Pacote",VLOOKUP(C2483,'Cadastro de insumo'!E:K,7,0)*G2483,IF(OR(E2483="kg",E2483="L"),F2483/1000*G2483,F2483*G2483)))</f>
        <v>0</v>
      </c>
    </row>
    <row r="2484" spans="1:18" x14ac:dyDescent="0.25">
      <c r="A2484" s="33" t="str">
        <f>"Detalhes: "&amp;F2466</f>
        <v xml:space="preserve">Detalhes: </v>
      </c>
      <c r="C2484" s="126"/>
    </row>
    <row r="2486" spans="1:18" ht="31.5" x14ac:dyDescent="0.25">
      <c r="E2486" s="30" t="s">
        <v>21</v>
      </c>
      <c r="F2486" s="76" t="s">
        <v>0</v>
      </c>
      <c r="G2486" s="76" t="s">
        <v>19</v>
      </c>
      <c r="H2486" s="77" t="s">
        <v>20</v>
      </c>
      <c r="I2486" s="31" t="s">
        <v>22</v>
      </c>
      <c r="J2486" s="31" t="s">
        <v>61</v>
      </c>
      <c r="M2486" s="126"/>
    </row>
    <row r="2487" spans="1:18" x14ac:dyDescent="0.25">
      <c r="E2487" s="112">
        <f>E2466+1</f>
        <v>119</v>
      </c>
      <c r="F2487" s="113"/>
      <c r="G2487" s="113"/>
      <c r="H2487" s="114"/>
      <c r="I2487" s="115">
        <f>SUM(J2490:J2504)</f>
        <v>0</v>
      </c>
      <c r="J2487" s="116" t="str">
        <f>IF(H2487="","",I2487/H2487)</f>
        <v/>
      </c>
      <c r="M2487" s="126"/>
      <c r="R2487" s="141"/>
    </row>
    <row r="2488" spans="1:18" x14ac:dyDescent="0.25">
      <c r="B2488" s="117"/>
      <c r="C2488" s="118"/>
      <c r="D2488" s="110"/>
      <c r="F2488" s="118"/>
      <c r="G2488" s="118"/>
      <c r="H2488" s="119"/>
      <c r="I2488" s="120"/>
      <c r="J2488" s="121"/>
      <c r="M2488" s="126"/>
      <c r="R2488" s="141"/>
    </row>
    <row r="2489" spans="1:18" ht="47.25" outlineLevel="1" x14ac:dyDescent="0.25">
      <c r="B2489" s="31" t="s">
        <v>0</v>
      </c>
      <c r="C2489" s="76" t="s">
        <v>13</v>
      </c>
      <c r="D2489" s="31" t="s">
        <v>60</v>
      </c>
      <c r="E2489" s="31" t="s">
        <v>14</v>
      </c>
      <c r="F2489" s="77" t="s">
        <v>17</v>
      </c>
      <c r="G2489" s="77" t="s">
        <v>56</v>
      </c>
      <c r="H2489" s="77" t="s">
        <v>38</v>
      </c>
      <c r="I2489" s="31" t="s">
        <v>16</v>
      </c>
      <c r="J2489" s="30" t="s">
        <v>15</v>
      </c>
      <c r="M2489" s="142"/>
    </row>
    <row r="2490" spans="1:18" outlineLevel="1" x14ac:dyDescent="0.25">
      <c r="B2490" s="122" t="str">
        <f>IF(C2490="","",F2487)</f>
        <v/>
      </c>
      <c r="C2490" s="123"/>
      <c r="D2490" s="122" t="str">
        <f>IF(C2490="","",IFERROR(INDEX('Cadastro de insumo'!A:K,MATCH('Ficha técnica - Prod processado'!C2490,'Cadastro de insumo'!E:E,0),2),""))</f>
        <v/>
      </c>
      <c r="E2490" s="122" t="str">
        <f>IFERROR(INDEX('Cadastro de insumo'!$A$203:$K$1048576,MATCH('Ficha técnica - Prod processado'!C2490,'Cadastro de insumo'!$E$203:$E$1048576,0),9),"")</f>
        <v/>
      </c>
      <c r="F2490" s="124" t="str">
        <f>IFERROR(VLOOKUP(C2490,'Cadastro de insumo'!E:K,7,0),"")</f>
        <v/>
      </c>
      <c r="G2490" s="113"/>
      <c r="H2490" s="113"/>
      <c r="I2490" s="122">
        <f t="shared" ref="I2490:I2503" si="121">IF(OR(G2490="",H2490=""),0,G2490/H2490)</f>
        <v>0</v>
      </c>
      <c r="J2490" s="125">
        <f>IF(C2490="",0,IF(E2490="Pacote",VLOOKUP(C2490,'Cadastro de insumo'!E:K,7,0)*G2490,IF(OR(E2490="kg",E2490="L"),F2490/1000*G2490,F2490*G2490)))</f>
        <v>0</v>
      </c>
    </row>
    <row r="2491" spans="1:18" outlineLevel="1" x14ac:dyDescent="0.25">
      <c r="B2491" s="122" t="str">
        <f>IF(C2491="","",F2487)</f>
        <v/>
      </c>
      <c r="C2491" s="123"/>
      <c r="D2491" s="122" t="str">
        <f>IF(C2491="","",IFERROR(INDEX('Cadastro de insumo'!A:K,MATCH('Ficha técnica - Prod processado'!C2491,'Cadastro de insumo'!E:E,0),2),""))</f>
        <v/>
      </c>
      <c r="E2491" s="122" t="str">
        <f>IFERROR(INDEX('Cadastro de insumo'!$A$203:$K$1048576,MATCH('Ficha técnica - Prod processado'!C2491,'Cadastro de insumo'!$E$203:$E$1048576,0),9),"")</f>
        <v/>
      </c>
      <c r="F2491" s="124" t="str">
        <f>IFERROR(VLOOKUP(C2491,'Cadastro de insumo'!E:K,7,0),"")</f>
        <v/>
      </c>
      <c r="G2491" s="113"/>
      <c r="H2491" s="113"/>
      <c r="I2491" s="122">
        <f t="shared" si="121"/>
        <v>0</v>
      </c>
      <c r="J2491" s="125">
        <f>IF(C2491="",0,IF(E2491="Pacote",VLOOKUP(C2491,'Cadastro de insumo'!E:K,7,0)*G2491,IF(OR(E2491="kg",E2491="L"),F2491/1000*G2491,F2491*G2491)))</f>
        <v>0</v>
      </c>
    </row>
    <row r="2492" spans="1:18" outlineLevel="1" x14ac:dyDescent="0.25">
      <c r="B2492" s="122" t="str">
        <f>IF(C2492="","",F2487)</f>
        <v/>
      </c>
      <c r="C2492" s="123"/>
      <c r="D2492" s="122" t="str">
        <f>IF(C2492="","",IFERROR(INDEX('Cadastro de insumo'!A:K,MATCH('Ficha técnica - Prod processado'!C2492,'Cadastro de insumo'!E:E,0),2),""))</f>
        <v/>
      </c>
      <c r="E2492" s="122" t="str">
        <f>IFERROR(INDEX('Cadastro de insumo'!$A$203:$K$1048576,MATCH('Ficha técnica - Prod processado'!C2492,'Cadastro de insumo'!$E$203:$E$1048576,0),9),"")</f>
        <v/>
      </c>
      <c r="F2492" s="124" t="str">
        <f>IFERROR(VLOOKUP(C2492,'Cadastro de insumo'!E:K,7,0),"")</f>
        <v/>
      </c>
      <c r="G2492" s="113"/>
      <c r="H2492" s="113"/>
      <c r="I2492" s="122">
        <f t="shared" si="121"/>
        <v>0</v>
      </c>
      <c r="J2492" s="125">
        <f>IF(C2492="",0,IF(E2492="Pacote",VLOOKUP(C2492,'Cadastro de insumo'!E:K,7,0)*G2492,IF(OR(E2492="kg",E2492="L"),F2492/1000*G2492,F2492*G2492)))</f>
        <v>0</v>
      </c>
    </row>
    <row r="2493" spans="1:18" outlineLevel="1" x14ac:dyDescent="0.25">
      <c r="B2493" s="122" t="str">
        <f>IF(C2493="","",F2487)</f>
        <v/>
      </c>
      <c r="C2493" s="123"/>
      <c r="D2493" s="122" t="str">
        <f>IF(C2493="","",IFERROR(INDEX('Cadastro de insumo'!A:K,MATCH('Ficha técnica - Prod processado'!C2493,'Cadastro de insumo'!E:E,0),2),""))</f>
        <v/>
      </c>
      <c r="E2493" s="122" t="str">
        <f>IFERROR(INDEX('Cadastro de insumo'!$A$203:$K$1048576,MATCH('Ficha técnica - Prod processado'!C2493,'Cadastro de insumo'!$E$203:$E$1048576,0),9),"")</f>
        <v/>
      </c>
      <c r="F2493" s="124" t="str">
        <f>IFERROR(VLOOKUP(C2493,'Cadastro de insumo'!E:K,7,0),"")</f>
        <v/>
      </c>
      <c r="G2493" s="113"/>
      <c r="H2493" s="113"/>
      <c r="I2493" s="122">
        <f t="shared" si="121"/>
        <v>0</v>
      </c>
      <c r="J2493" s="125">
        <f>IF(C2493="",0,IF(E2493="Pacote",VLOOKUP(C2493,'Cadastro de insumo'!E:K,7,0)*G2493,IF(OR(E2493="kg",E2493="L"),F2493/1000*G2493,F2493*G2493)))</f>
        <v>0</v>
      </c>
    </row>
    <row r="2494" spans="1:18" outlineLevel="1" x14ac:dyDescent="0.25">
      <c r="B2494" s="122" t="str">
        <f>IF(C2494="","",F2487)</f>
        <v/>
      </c>
      <c r="C2494" s="123"/>
      <c r="D2494" s="122" t="str">
        <f>IF(C2494="","",IFERROR(INDEX('Cadastro de insumo'!A:K,MATCH('Ficha técnica - Prod processado'!C2494,'Cadastro de insumo'!E:E,0),2),""))</f>
        <v/>
      </c>
      <c r="E2494" s="122" t="str">
        <f>IFERROR(INDEX('Cadastro de insumo'!$A$203:$K$1048576,MATCH('Ficha técnica - Prod processado'!C2494,'Cadastro de insumo'!$E$203:$E$1048576,0),9),"")</f>
        <v/>
      </c>
      <c r="F2494" s="124" t="str">
        <f>IFERROR(VLOOKUP(C2494,'Cadastro de insumo'!E:K,7,0),"")</f>
        <v/>
      </c>
      <c r="G2494" s="113"/>
      <c r="H2494" s="113"/>
      <c r="I2494" s="122">
        <f t="shared" si="121"/>
        <v>0</v>
      </c>
      <c r="J2494" s="125">
        <f>IF(C2494="",0,IF(E2494="Pacote",VLOOKUP(C2494,'Cadastro de insumo'!E:K,7,0)*G2494,IF(OR(E2494="kg",E2494="L"),F2494/1000*G2494,F2494*G2494)))</f>
        <v>0</v>
      </c>
    </row>
    <row r="2495" spans="1:18" outlineLevel="1" x14ac:dyDescent="0.25">
      <c r="B2495" s="122" t="str">
        <f>IF(C2495="","",F2487)</f>
        <v/>
      </c>
      <c r="C2495" s="123"/>
      <c r="D2495" s="122" t="str">
        <f>IF(C2495="","",IFERROR(INDEX('Cadastro de insumo'!A:K,MATCH('Ficha técnica - Prod processado'!C2495,'Cadastro de insumo'!E:E,0),2),""))</f>
        <v/>
      </c>
      <c r="E2495" s="122" t="str">
        <f>IFERROR(INDEX('Cadastro de insumo'!$A$203:$K$1048576,MATCH('Ficha técnica - Prod processado'!C2495,'Cadastro de insumo'!$E$203:$E$1048576,0),9),"")</f>
        <v/>
      </c>
      <c r="F2495" s="124" t="str">
        <f>IFERROR(VLOOKUP(C2495,'Cadastro de insumo'!E:K,7,0),"")</f>
        <v/>
      </c>
      <c r="G2495" s="113"/>
      <c r="H2495" s="113"/>
      <c r="I2495" s="122">
        <f t="shared" si="121"/>
        <v>0</v>
      </c>
      <c r="J2495" s="125">
        <f>IF(C2495="",0,IF(E2495="Pacote",VLOOKUP(C2495,'Cadastro de insumo'!E:K,7,0)*G2495,IF(OR(E2495="kg",E2495="L"),F2495/1000*G2495,F2495*G2495)))</f>
        <v>0</v>
      </c>
    </row>
    <row r="2496" spans="1:18" outlineLevel="1" x14ac:dyDescent="0.25">
      <c r="B2496" s="122" t="str">
        <f>IF(C2496="","",F2487)</f>
        <v/>
      </c>
      <c r="C2496" s="123"/>
      <c r="D2496" s="122" t="str">
        <f>IF(C2496="","",IFERROR(INDEX('Cadastro de insumo'!A:K,MATCH('Ficha técnica - Prod processado'!C2496,'Cadastro de insumo'!E:E,0),2),""))</f>
        <v/>
      </c>
      <c r="E2496" s="122" t="str">
        <f>IFERROR(INDEX('Cadastro de insumo'!$A$203:$K$1048576,MATCH('Ficha técnica - Prod processado'!C2496,'Cadastro de insumo'!$E$203:$E$1048576,0),9),"")</f>
        <v/>
      </c>
      <c r="F2496" s="124" t="str">
        <f>IFERROR(VLOOKUP(C2496,'Cadastro de insumo'!E:K,7,0),"")</f>
        <v/>
      </c>
      <c r="G2496" s="113"/>
      <c r="H2496" s="113"/>
      <c r="I2496" s="122">
        <f t="shared" si="121"/>
        <v>0</v>
      </c>
      <c r="J2496" s="125">
        <f>IF(C2496="",0,IF(E2496="Pacote",VLOOKUP(C2496,'Cadastro de insumo'!E:K,7,0)*G2496,IF(OR(E2496="kg",E2496="L"),F2496/1000*G2496,F2496*G2496)))</f>
        <v>0</v>
      </c>
    </row>
    <row r="2497" spans="1:18" outlineLevel="1" x14ac:dyDescent="0.25">
      <c r="B2497" s="122" t="str">
        <f>IF(C2497="","",F2487)</f>
        <v/>
      </c>
      <c r="C2497" s="123"/>
      <c r="D2497" s="122" t="str">
        <f>IF(C2497="","",IFERROR(INDEX('Cadastro de insumo'!A:K,MATCH('Ficha técnica - Prod processado'!C2497,'Cadastro de insumo'!E:E,0),2),""))</f>
        <v/>
      </c>
      <c r="E2497" s="122" t="str">
        <f>IFERROR(INDEX('Cadastro de insumo'!$A$203:$K$1048576,MATCH('Ficha técnica - Prod processado'!C2497,'Cadastro de insumo'!$E$203:$E$1048576,0),9),"")</f>
        <v/>
      </c>
      <c r="F2497" s="124" t="str">
        <f>IFERROR(VLOOKUP(C2497,'Cadastro de insumo'!E:K,7,0),"")</f>
        <v/>
      </c>
      <c r="G2497" s="113"/>
      <c r="H2497" s="113"/>
      <c r="I2497" s="122">
        <f t="shared" si="121"/>
        <v>0</v>
      </c>
      <c r="J2497" s="125">
        <f>IF(C2497="",0,IF(E2497="Pacote",VLOOKUP(C2497,'Cadastro de insumo'!E:K,7,0)*G2497,IF(OR(E2497="kg",E2497="L"),F2497/1000*G2497,F2497*G2497)))</f>
        <v>0</v>
      </c>
    </row>
    <row r="2498" spans="1:18" outlineLevel="1" x14ac:dyDescent="0.25">
      <c r="B2498" s="122" t="str">
        <f>IF(C2498="","",F2487)</f>
        <v/>
      </c>
      <c r="C2498" s="123"/>
      <c r="D2498" s="122" t="str">
        <f>IF(C2498="","",IFERROR(INDEX('Cadastro de insumo'!A:K,MATCH('Ficha técnica - Prod processado'!C2498,'Cadastro de insumo'!E:E,0),2),""))</f>
        <v/>
      </c>
      <c r="E2498" s="122" t="str">
        <f>IFERROR(INDEX('Cadastro de insumo'!$A$203:$K$1048576,MATCH('Ficha técnica - Prod processado'!C2498,'Cadastro de insumo'!$E$203:$E$1048576,0),9),"")</f>
        <v/>
      </c>
      <c r="F2498" s="124" t="str">
        <f>IFERROR(VLOOKUP(C2498,'Cadastro de insumo'!E:K,7,0),"")</f>
        <v/>
      </c>
      <c r="G2498" s="113"/>
      <c r="H2498" s="113"/>
      <c r="I2498" s="122">
        <f t="shared" si="121"/>
        <v>0</v>
      </c>
      <c r="J2498" s="125">
        <f>IF(C2498="",0,IF(E2498="Pacote",VLOOKUP(C2498,'Cadastro de insumo'!E:K,7,0)*G2498,IF(OR(E2498="kg",E2498="L"),F2498/1000*G2498,F2498*G2498)))</f>
        <v>0</v>
      </c>
    </row>
    <row r="2499" spans="1:18" outlineLevel="1" x14ac:dyDescent="0.25">
      <c r="B2499" s="122" t="str">
        <f>IF(C2499="","",F2487)</f>
        <v/>
      </c>
      <c r="C2499" s="123"/>
      <c r="D2499" s="122" t="str">
        <f>IF(C2499="","",IFERROR(INDEX('Cadastro de insumo'!A:K,MATCH('Ficha técnica - Prod processado'!C2499,'Cadastro de insumo'!E:E,0),2),""))</f>
        <v/>
      </c>
      <c r="E2499" s="122" t="str">
        <f>IFERROR(INDEX('Cadastro de insumo'!$A$203:$K$1048576,MATCH('Ficha técnica - Prod processado'!C2499,'Cadastro de insumo'!$E$203:$E$1048576,0),9),"")</f>
        <v/>
      </c>
      <c r="F2499" s="124" t="str">
        <f>IFERROR(VLOOKUP(C2499,'Cadastro de insumo'!E:K,7,0),"")</f>
        <v/>
      </c>
      <c r="G2499" s="113"/>
      <c r="H2499" s="113"/>
      <c r="I2499" s="122">
        <f t="shared" si="121"/>
        <v>0</v>
      </c>
      <c r="J2499" s="125">
        <f>IF(C2499="",0,IF(E2499="Pacote",VLOOKUP(C2499,'Cadastro de insumo'!E:K,7,0)*G2499,IF(OR(E2499="kg",E2499="L"),F2499/1000*G2499,F2499*G2499)))</f>
        <v>0</v>
      </c>
    </row>
    <row r="2500" spans="1:18" outlineLevel="1" x14ac:dyDescent="0.25">
      <c r="B2500" s="122" t="str">
        <f>IF(C2500="","",F2487)</f>
        <v/>
      </c>
      <c r="C2500" s="123"/>
      <c r="D2500" s="122" t="str">
        <f>IF(C2500="","",IFERROR(INDEX('Cadastro de insumo'!A:K,MATCH('Ficha técnica - Prod processado'!C2500,'Cadastro de insumo'!E:E,0),2),""))</f>
        <v/>
      </c>
      <c r="E2500" s="122" t="str">
        <f>IFERROR(INDEX('Cadastro de insumo'!$A$203:$K$1048576,MATCH('Ficha técnica - Prod processado'!C2500,'Cadastro de insumo'!$E$203:$E$1048576,0),9),"")</f>
        <v/>
      </c>
      <c r="F2500" s="124" t="str">
        <f>IFERROR(VLOOKUP(C2500,'Cadastro de insumo'!E:K,7,0),"")</f>
        <v/>
      </c>
      <c r="G2500" s="113"/>
      <c r="H2500" s="113"/>
      <c r="I2500" s="122">
        <f t="shared" si="121"/>
        <v>0</v>
      </c>
      <c r="J2500" s="125">
        <f>IF(C2500="",0,IF(E2500="Pacote",VLOOKUP(C2500,'Cadastro de insumo'!E:K,7,0)*G2500,IF(OR(E2500="kg",E2500="L"),F2500/1000*G2500,F2500*G2500)))</f>
        <v>0</v>
      </c>
    </row>
    <row r="2501" spans="1:18" outlineLevel="1" x14ac:dyDescent="0.25">
      <c r="B2501" s="122" t="str">
        <f>IF(C2501="","",F2487)</f>
        <v/>
      </c>
      <c r="C2501" s="123"/>
      <c r="D2501" s="122" t="str">
        <f>IF(C2501="","",IFERROR(INDEX('Cadastro de insumo'!A:K,MATCH('Ficha técnica - Prod processado'!C2501,'Cadastro de insumo'!E:E,0),2),""))</f>
        <v/>
      </c>
      <c r="E2501" s="122" t="str">
        <f>IFERROR(INDEX('Cadastro de insumo'!$A$203:$K$1048576,MATCH('Ficha técnica - Prod processado'!C2501,'Cadastro de insumo'!$E$203:$E$1048576,0),9),"")</f>
        <v/>
      </c>
      <c r="F2501" s="124" t="str">
        <f>IFERROR(VLOOKUP(C2501,'Cadastro de insumo'!E:K,7,0),"")</f>
        <v/>
      </c>
      <c r="G2501" s="113"/>
      <c r="H2501" s="113"/>
      <c r="I2501" s="122">
        <f t="shared" si="121"/>
        <v>0</v>
      </c>
      <c r="J2501" s="125">
        <f>IF(C2501="",0,IF(E2501="Pacote",VLOOKUP(C2501,'Cadastro de insumo'!E:K,7,0)*G2501,IF(OR(E2501="kg",E2501="L"),F2501/1000*G2501,F2501*G2501)))</f>
        <v>0</v>
      </c>
    </row>
    <row r="2502" spans="1:18" outlineLevel="1" x14ac:dyDescent="0.25">
      <c r="B2502" s="122" t="str">
        <f>IF(C2502="","",F2487)</f>
        <v/>
      </c>
      <c r="C2502" s="123"/>
      <c r="D2502" s="122" t="str">
        <f>IF(C2502="","",IFERROR(INDEX('Cadastro de insumo'!A:K,MATCH('Ficha técnica - Prod processado'!C2502,'Cadastro de insumo'!E:E,0),2),""))</f>
        <v/>
      </c>
      <c r="E2502" s="122" t="str">
        <f>IFERROR(INDEX('Cadastro de insumo'!$A$203:$K$1048576,MATCH('Ficha técnica - Prod processado'!C2502,'Cadastro de insumo'!$E$203:$E$1048576,0),9),"")</f>
        <v/>
      </c>
      <c r="F2502" s="124" t="str">
        <f>IFERROR(VLOOKUP(C2502,'Cadastro de insumo'!E:K,7,0),"")</f>
        <v/>
      </c>
      <c r="G2502" s="113"/>
      <c r="H2502" s="113"/>
      <c r="I2502" s="122">
        <f t="shared" si="121"/>
        <v>0</v>
      </c>
      <c r="J2502" s="125">
        <f>IF(C2502="",0,IF(E2502="Pacote",VLOOKUP(C2502,'Cadastro de insumo'!E:K,7,0)*G2502,IF(OR(E2502="kg",E2502="L"),F2502/1000*G2502,F2502*G2502)))</f>
        <v>0</v>
      </c>
    </row>
    <row r="2503" spans="1:18" outlineLevel="1" x14ac:dyDescent="0.25">
      <c r="B2503" s="122" t="str">
        <f>IF(C2503="","",F2487)</f>
        <v/>
      </c>
      <c r="C2503" s="123"/>
      <c r="D2503" s="122" t="str">
        <f>IF(C2503="","",IFERROR(INDEX('Cadastro de insumo'!A:K,MATCH('Ficha técnica - Prod processado'!C2503,'Cadastro de insumo'!E:E,0),2),""))</f>
        <v/>
      </c>
      <c r="E2503" s="122" t="str">
        <f>IFERROR(INDEX('Cadastro de insumo'!$A$203:$K$1048576,MATCH('Ficha técnica - Prod processado'!C2503,'Cadastro de insumo'!$E$203:$E$1048576,0),9),"")</f>
        <v/>
      </c>
      <c r="F2503" s="124" t="str">
        <f>IFERROR(VLOOKUP(C2503,'Cadastro de insumo'!E:K,7,0),"")</f>
        <v/>
      </c>
      <c r="G2503" s="113"/>
      <c r="H2503" s="113"/>
      <c r="I2503" s="122">
        <f t="shared" si="121"/>
        <v>0</v>
      </c>
      <c r="J2503" s="125">
        <f>IF(C2503="",0,IF(E2503="Pacote",VLOOKUP(C2503,'Cadastro de insumo'!E:K,7,0)*G2503,IF(OR(E2503="kg",E2503="L"),F2503/1000*G2503,F2503*G2503)))</f>
        <v>0</v>
      </c>
    </row>
    <row r="2504" spans="1:18" outlineLevel="1" x14ac:dyDescent="0.25">
      <c r="B2504" s="122" t="str">
        <f>IF(C2504="","",F2487)</f>
        <v/>
      </c>
      <c r="C2504" s="123"/>
      <c r="D2504" s="122" t="str">
        <f>IF(C2504="","",IFERROR(INDEX('Cadastro de insumo'!A:K,MATCH('Ficha técnica - Prod processado'!C2504,'Cadastro de insumo'!E:E,0),2),""))</f>
        <v/>
      </c>
      <c r="E2504" s="122" t="str">
        <f>IFERROR(INDEX('Cadastro de insumo'!$A$203:$K$1048576,MATCH('Ficha técnica - Prod processado'!C2504,'Cadastro de insumo'!$E$203:$E$1048576,0),9),"")</f>
        <v/>
      </c>
      <c r="F2504" s="124" t="str">
        <f>IFERROR(VLOOKUP(C2504,'Cadastro de insumo'!E:K,7,0),"")</f>
        <v/>
      </c>
      <c r="G2504" s="113"/>
      <c r="H2504" s="113"/>
      <c r="I2504" s="122">
        <f>IF(OR(G2504="",H2504=""),0,G2504/H2504)</f>
        <v>0</v>
      </c>
      <c r="J2504" s="125">
        <f>IF(C2504="",0,IF(E2504="Pacote",VLOOKUP(C2504,'Cadastro de insumo'!E:K,7,0)*G2504,IF(OR(E2504="kg",E2504="L"),F2504/1000*G2504,F2504*G2504)))</f>
        <v>0</v>
      </c>
    </row>
    <row r="2505" spans="1:18" x14ac:dyDescent="0.25">
      <c r="A2505" s="33" t="str">
        <f>"Detalhes: "&amp;F2487</f>
        <v xml:space="preserve">Detalhes: </v>
      </c>
      <c r="C2505" s="126"/>
    </row>
    <row r="2507" spans="1:18" ht="31.5" x14ac:dyDescent="0.25">
      <c r="E2507" s="30" t="s">
        <v>21</v>
      </c>
      <c r="F2507" s="76" t="s">
        <v>0</v>
      </c>
      <c r="G2507" s="76" t="s">
        <v>19</v>
      </c>
      <c r="H2507" s="77" t="s">
        <v>20</v>
      </c>
      <c r="I2507" s="31" t="s">
        <v>22</v>
      </c>
      <c r="J2507" s="31" t="s">
        <v>61</v>
      </c>
      <c r="M2507" s="126"/>
    </row>
    <row r="2508" spans="1:18" x14ac:dyDescent="0.25">
      <c r="E2508" s="112">
        <f>E2487+1</f>
        <v>120</v>
      </c>
      <c r="F2508" s="113"/>
      <c r="G2508" s="113"/>
      <c r="H2508" s="114"/>
      <c r="I2508" s="115">
        <f>SUM(J2511:J2525)</f>
        <v>0</v>
      </c>
      <c r="J2508" s="116" t="str">
        <f>IF(H2508="","",I2508/H2508)</f>
        <v/>
      </c>
      <c r="M2508" s="126"/>
      <c r="R2508" s="141"/>
    </row>
    <row r="2509" spans="1:18" x14ac:dyDescent="0.25">
      <c r="B2509" s="117"/>
      <c r="C2509" s="118"/>
      <c r="D2509" s="110"/>
      <c r="F2509" s="118"/>
      <c r="G2509" s="118"/>
      <c r="H2509" s="119"/>
      <c r="I2509" s="120"/>
      <c r="J2509" s="121"/>
      <c r="M2509" s="126"/>
      <c r="R2509" s="141"/>
    </row>
    <row r="2510" spans="1:18" ht="47.25" outlineLevel="1" x14ac:dyDescent="0.25">
      <c r="B2510" s="31" t="s">
        <v>0</v>
      </c>
      <c r="C2510" s="76" t="s">
        <v>13</v>
      </c>
      <c r="D2510" s="31" t="s">
        <v>60</v>
      </c>
      <c r="E2510" s="31" t="s">
        <v>14</v>
      </c>
      <c r="F2510" s="77" t="s">
        <v>17</v>
      </c>
      <c r="G2510" s="77" t="s">
        <v>56</v>
      </c>
      <c r="H2510" s="77" t="s">
        <v>38</v>
      </c>
      <c r="I2510" s="31" t="s">
        <v>16</v>
      </c>
      <c r="J2510" s="30" t="s">
        <v>15</v>
      </c>
      <c r="M2510" s="142"/>
    </row>
    <row r="2511" spans="1:18" outlineLevel="1" x14ac:dyDescent="0.25">
      <c r="B2511" s="122" t="str">
        <f>IF(C2511="","",F2508)</f>
        <v/>
      </c>
      <c r="C2511" s="123"/>
      <c r="D2511" s="122" t="str">
        <f>IF(C2511="","",IFERROR(INDEX('Cadastro de insumo'!A:K,MATCH('Ficha técnica - Prod processado'!C2511,'Cadastro de insumo'!E:E,0),2),""))</f>
        <v/>
      </c>
      <c r="E2511" s="122" t="str">
        <f>IFERROR(INDEX('Cadastro de insumo'!$A$203:$K$1048576,MATCH('Ficha técnica - Prod processado'!C2511,'Cadastro de insumo'!$E$203:$E$1048576,0),9),"")</f>
        <v/>
      </c>
      <c r="F2511" s="124" t="str">
        <f>IFERROR(VLOOKUP(C2511,'Cadastro de insumo'!E:K,7,0),"")</f>
        <v/>
      </c>
      <c r="G2511" s="113"/>
      <c r="H2511" s="113"/>
      <c r="I2511" s="122">
        <f t="shared" ref="I2511:I2524" si="122">IF(OR(G2511="",H2511=""),0,G2511/H2511)</f>
        <v>0</v>
      </c>
      <c r="J2511" s="125">
        <f>IF(C2511="",0,IF(E2511="Pacote",VLOOKUP(C2511,'Cadastro de insumo'!E:K,7,0)*G2511,IF(OR(E2511="kg",E2511="L"),F2511/1000*G2511,F2511*G2511)))</f>
        <v>0</v>
      </c>
    </row>
    <row r="2512" spans="1:18" outlineLevel="1" x14ac:dyDescent="0.25">
      <c r="B2512" s="122" t="str">
        <f>IF(C2512="","",F2508)</f>
        <v/>
      </c>
      <c r="C2512" s="123"/>
      <c r="D2512" s="122" t="str">
        <f>IF(C2512="","",IFERROR(INDEX('Cadastro de insumo'!A:K,MATCH('Ficha técnica - Prod processado'!C2512,'Cadastro de insumo'!E:E,0),2),""))</f>
        <v/>
      </c>
      <c r="E2512" s="122" t="str">
        <f>IFERROR(INDEX('Cadastro de insumo'!$A$203:$K$1048576,MATCH('Ficha técnica - Prod processado'!C2512,'Cadastro de insumo'!$E$203:$E$1048576,0),9),"")</f>
        <v/>
      </c>
      <c r="F2512" s="124" t="str">
        <f>IFERROR(VLOOKUP(C2512,'Cadastro de insumo'!E:K,7,0),"")</f>
        <v/>
      </c>
      <c r="G2512" s="113"/>
      <c r="H2512" s="113"/>
      <c r="I2512" s="122">
        <f t="shared" si="122"/>
        <v>0</v>
      </c>
      <c r="J2512" s="125">
        <f>IF(C2512="",0,IF(E2512="Pacote",VLOOKUP(C2512,'Cadastro de insumo'!E:K,7,0)*G2512,IF(OR(E2512="kg",E2512="L"),F2512/1000*G2512,F2512*G2512)))</f>
        <v>0</v>
      </c>
    </row>
    <row r="2513" spans="1:13" outlineLevel="1" x14ac:dyDescent="0.25">
      <c r="B2513" s="122" t="str">
        <f>IF(C2513="","",F2508)</f>
        <v/>
      </c>
      <c r="C2513" s="123"/>
      <c r="D2513" s="122" t="str">
        <f>IF(C2513="","",IFERROR(INDEX('Cadastro de insumo'!A:K,MATCH('Ficha técnica - Prod processado'!C2513,'Cadastro de insumo'!E:E,0),2),""))</f>
        <v/>
      </c>
      <c r="E2513" s="122" t="str">
        <f>IFERROR(INDEX('Cadastro de insumo'!$A$203:$K$1048576,MATCH('Ficha técnica - Prod processado'!C2513,'Cadastro de insumo'!$E$203:$E$1048576,0),9),"")</f>
        <v/>
      </c>
      <c r="F2513" s="124" t="str">
        <f>IFERROR(VLOOKUP(C2513,'Cadastro de insumo'!E:K,7,0),"")</f>
        <v/>
      </c>
      <c r="G2513" s="113"/>
      <c r="H2513" s="113"/>
      <c r="I2513" s="122">
        <f t="shared" si="122"/>
        <v>0</v>
      </c>
      <c r="J2513" s="125">
        <f>IF(C2513="",0,IF(E2513="Pacote",VLOOKUP(C2513,'Cadastro de insumo'!E:K,7,0)*G2513,IF(OR(E2513="kg",E2513="L"),F2513/1000*G2513,F2513*G2513)))</f>
        <v>0</v>
      </c>
    </row>
    <row r="2514" spans="1:13" outlineLevel="1" x14ac:dyDescent="0.25">
      <c r="B2514" s="122" t="str">
        <f>IF(C2514="","",F2508)</f>
        <v/>
      </c>
      <c r="C2514" s="123"/>
      <c r="D2514" s="122" t="str">
        <f>IF(C2514="","",IFERROR(INDEX('Cadastro de insumo'!A:K,MATCH('Ficha técnica - Prod processado'!C2514,'Cadastro de insumo'!E:E,0),2),""))</f>
        <v/>
      </c>
      <c r="E2514" s="122" t="str">
        <f>IFERROR(INDEX('Cadastro de insumo'!$A$203:$K$1048576,MATCH('Ficha técnica - Prod processado'!C2514,'Cadastro de insumo'!$E$203:$E$1048576,0),9),"")</f>
        <v/>
      </c>
      <c r="F2514" s="124" t="str">
        <f>IFERROR(VLOOKUP(C2514,'Cadastro de insumo'!E:K,7,0),"")</f>
        <v/>
      </c>
      <c r="G2514" s="113"/>
      <c r="H2514" s="113"/>
      <c r="I2514" s="122">
        <f t="shared" si="122"/>
        <v>0</v>
      </c>
      <c r="J2514" s="125">
        <f>IF(C2514="",0,IF(E2514="Pacote",VLOOKUP(C2514,'Cadastro de insumo'!E:K,7,0)*G2514,IF(OR(E2514="kg",E2514="L"),F2514/1000*G2514,F2514*G2514)))</f>
        <v>0</v>
      </c>
    </row>
    <row r="2515" spans="1:13" outlineLevel="1" x14ac:dyDescent="0.25">
      <c r="B2515" s="122" t="str">
        <f>IF(C2515="","",F2508)</f>
        <v/>
      </c>
      <c r="C2515" s="123"/>
      <c r="D2515" s="122" t="str">
        <f>IF(C2515="","",IFERROR(INDEX('Cadastro de insumo'!A:K,MATCH('Ficha técnica - Prod processado'!C2515,'Cadastro de insumo'!E:E,0),2),""))</f>
        <v/>
      </c>
      <c r="E2515" s="122" t="str">
        <f>IFERROR(INDEX('Cadastro de insumo'!$A$203:$K$1048576,MATCH('Ficha técnica - Prod processado'!C2515,'Cadastro de insumo'!$E$203:$E$1048576,0),9),"")</f>
        <v/>
      </c>
      <c r="F2515" s="124" t="str">
        <f>IFERROR(VLOOKUP(C2515,'Cadastro de insumo'!E:K,7,0),"")</f>
        <v/>
      </c>
      <c r="G2515" s="113"/>
      <c r="H2515" s="113"/>
      <c r="I2515" s="122">
        <f t="shared" si="122"/>
        <v>0</v>
      </c>
      <c r="J2515" s="125">
        <f>IF(C2515="",0,IF(E2515="Pacote",VLOOKUP(C2515,'Cadastro de insumo'!E:K,7,0)*G2515,IF(OR(E2515="kg",E2515="L"),F2515/1000*G2515,F2515*G2515)))</f>
        <v>0</v>
      </c>
    </row>
    <row r="2516" spans="1:13" outlineLevel="1" x14ac:dyDescent="0.25">
      <c r="B2516" s="122" t="str">
        <f>IF(C2516="","",F2508)</f>
        <v/>
      </c>
      <c r="C2516" s="123"/>
      <c r="D2516" s="122" t="str">
        <f>IF(C2516="","",IFERROR(INDEX('Cadastro de insumo'!A:K,MATCH('Ficha técnica - Prod processado'!C2516,'Cadastro de insumo'!E:E,0),2),""))</f>
        <v/>
      </c>
      <c r="E2516" s="122" t="str">
        <f>IFERROR(INDEX('Cadastro de insumo'!$A$203:$K$1048576,MATCH('Ficha técnica - Prod processado'!C2516,'Cadastro de insumo'!$E$203:$E$1048576,0),9),"")</f>
        <v/>
      </c>
      <c r="F2516" s="124" t="str">
        <f>IFERROR(VLOOKUP(C2516,'Cadastro de insumo'!E:K,7,0),"")</f>
        <v/>
      </c>
      <c r="G2516" s="113"/>
      <c r="H2516" s="113"/>
      <c r="I2516" s="122">
        <f t="shared" si="122"/>
        <v>0</v>
      </c>
      <c r="J2516" s="125">
        <f>IF(C2516="",0,IF(E2516="Pacote",VLOOKUP(C2516,'Cadastro de insumo'!E:K,7,0)*G2516,IF(OR(E2516="kg",E2516="L"),F2516/1000*G2516,F2516*G2516)))</f>
        <v>0</v>
      </c>
    </row>
    <row r="2517" spans="1:13" outlineLevel="1" x14ac:dyDescent="0.25">
      <c r="B2517" s="122" t="str">
        <f>IF(C2517="","",F2508)</f>
        <v/>
      </c>
      <c r="C2517" s="123"/>
      <c r="D2517" s="122" t="str">
        <f>IF(C2517="","",IFERROR(INDEX('Cadastro de insumo'!A:K,MATCH('Ficha técnica - Prod processado'!C2517,'Cadastro de insumo'!E:E,0),2),""))</f>
        <v/>
      </c>
      <c r="E2517" s="122" t="str">
        <f>IFERROR(INDEX('Cadastro de insumo'!$A$203:$K$1048576,MATCH('Ficha técnica - Prod processado'!C2517,'Cadastro de insumo'!$E$203:$E$1048576,0),9),"")</f>
        <v/>
      </c>
      <c r="F2517" s="124" t="str">
        <f>IFERROR(VLOOKUP(C2517,'Cadastro de insumo'!E:K,7,0),"")</f>
        <v/>
      </c>
      <c r="G2517" s="113"/>
      <c r="H2517" s="113"/>
      <c r="I2517" s="122">
        <f t="shared" si="122"/>
        <v>0</v>
      </c>
      <c r="J2517" s="125">
        <f>IF(C2517="",0,IF(E2517="Pacote",VLOOKUP(C2517,'Cadastro de insumo'!E:K,7,0)*G2517,IF(OR(E2517="kg",E2517="L"),F2517/1000*G2517,F2517*G2517)))</f>
        <v>0</v>
      </c>
    </row>
    <row r="2518" spans="1:13" outlineLevel="1" x14ac:dyDescent="0.25">
      <c r="B2518" s="122" t="str">
        <f>IF(C2518="","",F2508)</f>
        <v/>
      </c>
      <c r="C2518" s="123"/>
      <c r="D2518" s="122" t="str">
        <f>IF(C2518="","",IFERROR(INDEX('Cadastro de insumo'!A:K,MATCH('Ficha técnica - Prod processado'!C2518,'Cadastro de insumo'!E:E,0),2),""))</f>
        <v/>
      </c>
      <c r="E2518" s="122" t="str">
        <f>IFERROR(INDEX('Cadastro de insumo'!$A$203:$K$1048576,MATCH('Ficha técnica - Prod processado'!C2518,'Cadastro de insumo'!$E$203:$E$1048576,0),9),"")</f>
        <v/>
      </c>
      <c r="F2518" s="124" t="str">
        <f>IFERROR(VLOOKUP(C2518,'Cadastro de insumo'!E:K,7,0),"")</f>
        <v/>
      </c>
      <c r="G2518" s="113"/>
      <c r="H2518" s="113"/>
      <c r="I2518" s="122">
        <f t="shared" si="122"/>
        <v>0</v>
      </c>
      <c r="J2518" s="125">
        <f>IF(C2518="",0,IF(E2518="Pacote",VLOOKUP(C2518,'Cadastro de insumo'!E:K,7,0)*G2518,IF(OR(E2518="kg",E2518="L"),F2518/1000*G2518,F2518*G2518)))</f>
        <v>0</v>
      </c>
    </row>
    <row r="2519" spans="1:13" outlineLevel="1" x14ac:dyDescent="0.25">
      <c r="B2519" s="122" t="str">
        <f>IF(C2519="","",F2508)</f>
        <v/>
      </c>
      <c r="C2519" s="123"/>
      <c r="D2519" s="122" t="str">
        <f>IF(C2519="","",IFERROR(INDEX('Cadastro de insumo'!A:K,MATCH('Ficha técnica - Prod processado'!C2519,'Cadastro de insumo'!E:E,0),2),""))</f>
        <v/>
      </c>
      <c r="E2519" s="122" t="str">
        <f>IFERROR(INDEX('Cadastro de insumo'!$A$203:$K$1048576,MATCH('Ficha técnica - Prod processado'!C2519,'Cadastro de insumo'!$E$203:$E$1048576,0),9),"")</f>
        <v/>
      </c>
      <c r="F2519" s="124" t="str">
        <f>IFERROR(VLOOKUP(C2519,'Cadastro de insumo'!E:K,7,0),"")</f>
        <v/>
      </c>
      <c r="G2519" s="113"/>
      <c r="H2519" s="113"/>
      <c r="I2519" s="122">
        <f t="shared" si="122"/>
        <v>0</v>
      </c>
      <c r="J2519" s="125">
        <f>IF(C2519="",0,IF(E2519="Pacote",VLOOKUP(C2519,'Cadastro de insumo'!E:K,7,0)*G2519,IF(OR(E2519="kg",E2519="L"),F2519/1000*G2519,F2519*G2519)))</f>
        <v>0</v>
      </c>
    </row>
    <row r="2520" spans="1:13" outlineLevel="1" x14ac:dyDescent="0.25">
      <c r="B2520" s="122" t="str">
        <f>IF(C2520="","",F2508)</f>
        <v/>
      </c>
      <c r="C2520" s="123"/>
      <c r="D2520" s="122" t="str">
        <f>IF(C2520="","",IFERROR(INDEX('Cadastro de insumo'!A:K,MATCH('Ficha técnica - Prod processado'!C2520,'Cadastro de insumo'!E:E,0),2),""))</f>
        <v/>
      </c>
      <c r="E2520" s="122" t="str">
        <f>IFERROR(INDEX('Cadastro de insumo'!$A$203:$K$1048576,MATCH('Ficha técnica - Prod processado'!C2520,'Cadastro de insumo'!$E$203:$E$1048576,0),9),"")</f>
        <v/>
      </c>
      <c r="F2520" s="124" t="str">
        <f>IFERROR(VLOOKUP(C2520,'Cadastro de insumo'!E:K,7,0),"")</f>
        <v/>
      </c>
      <c r="G2520" s="113"/>
      <c r="H2520" s="113"/>
      <c r="I2520" s="122">
        <f t="shared" si="122"/>
        <v>0</v>
      </c>
      <c r="J2520" s="125">
        <f>IF(C2520="",0,IF(E2520="Pacote",VLOOKUP(C2520,'Cadastro de insumo'!E:K,7,0)*G2520,IF(OR(E2520="kg",E2520="L"),F2520/1000*G2520,F2520*G2520)))</f>
        <v>0</v>
      </c>
    </row>
    <row r="2521" spans="1:13" outlineLevel="1" x14ac:dyDescent="0.25">
      <c r="B2521" s="122" t="str">
        <f>IF(C2521="","",F2508)</f>
        <v/>
      </c>
      <c r="C2521" s="123"/>
      <c r="D2521" s="122" t="str">
        <f>IF(C2521="","",IFERROR(INDEX('Cadastro de insumo'!A:K,MATCH('Ficha técnica - Prod processado'!C2521,'Cadastro de insumo'!E:E,0),2),""))</f>
        <v/>
      </c>
      <c r="E2521" s="122" t="str">
        <f>IFERROR(INDEX('Cadastro de insumo'!$A$203:$K$1048576,MATCH('Ficha técnica - Prod processado'!C2521,'Cadastro de insumo'!$E$203:$E$1048576,0),9),"")</f>
        <v/>
      </c>
      <c r="F2521" s="124" t="str">
        <f>IFERROR(VLOOKUP(C2521,'Cadastro de insumo'!E:K,7,0),"")</f>
        <v/>
      </c>
      <c r="G2521" s="113"/>
      <c r="H2521" s="113"/>
      <c r="I2521" s="122">
        <f t="shared" si="122"/>
        <v>0</v>
      </c>
      <c r="J2521" s="125">
        <f>IF(C2521="",0,IF(E2521="Pacote",VLOOKUP(C2521,'Cadastro de insumo'!E:K,7,0)*G2521,IF(OR(E2521="kg",E2521="L"),F2521/1000*G2521,F2521*G2521)))</f>
        <v>0</v>
      </c>
    </row>
    <row r="2522" spans="1:13" outlineLevel="1" x14ac:dyDescent="0.25">
      <c r="B2522" s="122" t="str">
        <f>IF(C2522="","",F2508)</f>
        <v/>
      </c>
      <c r="C2522" s="123"/>
      <c r="D2522" s="122" t="str">
        <f>IF(C2522="","",IFERROR(INDEX('Cadastro de insumo'!A:K,MATCH('Ficha técnica - Prod processado'!C2522,'Cadastro de insumo'!E:E,0),2),""))</f>
        <v/>
      </c>
      <c r="E2522" s="122" t="str">
        <f>IFERROR(INDEX('Cadastro de insumo'!$A$203:$K$1048576,MATCH('Ficha técnica - Prod processado'!C2522,'Cadastro de insumo'!$E$203:$E$1048576,0),9),"")</f>
        <v/>
      </c>
      <c r="F2522" s="124" t="str">
        <f>IFERROR(VLOOKUP(C2522,'Cadastro de insumo'!E:K,7,0),"")</f>
        <v/>
      </c>
      <c r="G2522" s="113"/>
      <c r="H2522" s="113"/>
      <c r="I2522" s="122">
        <f t="shared" si="122"/>
        <v>0</v>
      </c>
      <c r="J2522" s="125">
        <f>IF(C2522="",0,IF(E2522="Pacote",VLOOKUP(C2522,'Cadastro de insumo'!E:K,7,0)*G2522,IF(OR(E2522="kg",E2522="L"),F2522/1000*G2522,F2522*G2522)))</f>
        <v>0</v>
      </c>
    </row>
    <row r="2523" spans="1:13" outlineLevel="1" x14ac:dyDescent="0.25">
      <c r="B2523" s="122" t="str">
        <f>IF(C2523="","",F2508)</f>
        <v/>
      </c>
      <c r="C2523" s="123"/>
      <c r="D2523" s="122" t="str">
        <f>IF(C2523="","",IFERROR(INDEX('Cadastro de insumo'!A:K,MATCH('Ficha técnica - Prod processado'!C2523,'Cadastro de insumo'!E:E,0),2),""))</f>
        <v/>
      </c>
      <c r="E2523" s="122" t="str">
        <f>IFERROR(INDEX('Cadastro de insumo'!$A$203:$K$1048576,MATCH('Ficha técnica - Prod processado'!C2523,'Cadastro de insumo'!$E$203:$E$1048576,0),9),"")</f>
        <v/>
      </c>
      <c r="F2523" s="124" t="str">
        <f>IFERROR(VLOOKUP(C2523,'Cadastro de insumo'!E:K,7,0),"")</f>
        <v/>
      </c>
      <c r="G2523" s="113"/>
      <c r="H2523" s="113"/>
      <c r="I2523" s="122">
        <f t="shared" si="122"/>
        <v>0</v>
      </c>
      <c r="J2523" s="125">
        <f>IF(C2523="",0,IF(E2523="Pacote",VLOOKUP(C2523,'Cadastro de insumo'!E:K,7,0)*G2523,IF(OR(E2523="kg",E2523="L"),F2523/1000*G2523,F2523*G2523)))</f>
        <v>0</v>
      </c>
    </row>
    <row r="2524" spans="1:13" outlineLevel="1" x14ac:dyDescent="0.25">
      <c r="B2524" s="122" t="str">
        <f>IF(C2524="","",F2508)</f>
        <v/>
      </c>
      <c r="C2524" s="123"/>
      <c r="D2524" s="122" t="str">
        <f>IF(C2524="","",IFERROR(INDEX('Cadastro de insumo'!A:K,MATCH('Ficha técnica - Prod processado'!C2524,'Cadastro de insumo'!E:E,0),2),""))</f>
        <v/>
      </c>
      <c r="E2524" s="122" t="str">
        <f>IFERROR(INDEX('Cadastro de insumo'!$A$203:$K$1048576,MATCH('Ficha técnica - Prod processado'!C2524,'Cadastro de insumo'!$E$203:$E$1048576,0),9),"")</f>
        <v/>
      </c>
      <c r="F2524" s="124" t="str">
        <f>IFERROR(VLOOKUP(C2524,'Cadastro de insumo'!E:K,7,0),"")</f>
        <v/>
      </c>
      <c r="G2524" s="113"/>
      <c r="H2524" s="113"/>
      <c r="I2524" s="122">
        <f t="shared" si="122"/>
        <v>0</v>
      </c>
      <c r="J2524" s="125">
        <f>IF(C2524="",0,IF(E2524="Pacote",VLOOKUP(C2524,'Cadastro de insumo'!E:K,7,0)*G2524,IF(OR(E2524="kg",E2524="L"),F2524/1000*G2524,F2524*G2524)))</f>
        <v>0</v>
      </c>
    </row>
    <row r="2525" spans="1:13" outlineLevel="1" x14ac:dyDescent="0.25">
      <c r="B2525" s="122" t="str">
        <f>IF(C2525="","",F2508)</f>
        <v/>
      </c>
      <c r="C2525" s="123"/>
      <c r="D2525" s="122" t="str">
        <f>IF(C2525="","",IFERROR(INDEX('Cadastro de insumo'!A:K,MATCH('Ficha técnica - Prod processado'!C2525,'Cadastro de insumo'!E:E,0),2),""))</f>
        <v/>
      </c>
      <c r="E2525" s="122" t="str">
        <f>IFERROR(INDEX('Cadastro de insumo'!$A$203:$K$1048576,MATCH('Ficha técnica - Prod processado'!C2525,'Cadastro de insumo'!$E$203:$E$1048576,0),9),"")</f>
        <v/>
      </c>
      <c r="F2525" s="124" t="str">
        <f>IFERROR(VLOOKUP(C2525,'Cadastro de insumo'!E:K,7,0),"")</f>
        <v/>
      </c>
      <c r="G2525" s="113"/>
      <c r="H2525" s="113"/>
      <c r="I2525" s="122">
        <f>IF(OR(G2525="",H2525=""),0,G2525/H2525)</f>
        <v>0</v>
      </c>
      <c r="J2525" s="125">
        <f>IF(C2525="",0,IF(E2525="Pacote",VLOOKUP(C2525,'Cadastro de insumo'!E:K,7,0)*G2525,IF(OR(E2525="kg",E2525="L"),F2525/1000*G2525,F2525*G2525)))</f>
        <v>0</v>
      </c>
    </row>
    <row r="2526" spans="1:13" x14ac:dyDescent="0.25">
      <c r="A2526" s="33" t="str">
        <f>"Detalhes: "&amp;F2508</f>
        <v xml:space="preserve">Detalhes: </v>
      </c>
      <c r="C2526" s="126"/>
    </row>
    <row r="2528" spans="1:13" ht="31.5" x14ac:dyDescent="0.25">
      <c r="E2528" s="30" t="s">
        <v>21</v>
      </c>
      <c r="F2528" s="76" t="s">
        <v>0</v>
      </c>
      <c r="G2528" s="76" t="s">
        <v>19</v>
      </c>
      <c r="H2528" s="77" t="s">
        <v>20</v>
      </c>
      <c r="I2528" s="31" t="s">
        <v>22</v>
      </c>
      <c r="J2528" s="31" t="s">
        <v>61</v>
      </c>
      <c r="M2528" s="126"/>
    </row>
    <row r="2529" spans="2:18" x14ac:dyDescent="0.25">
      <c r="E2529" s="112">
        <f>E2508+1</f>
        <v>121</v>
      </c>
      <c r="F2529" s="113"/>
      <c r="G2529" s="113"/>
      <c r="H2529" s="114"/>
      <c r="I2529" s="115">
        <f>SUM(J2532:J2546)</f>
        <v>0</v>
      </c>
      <c r="J2529" s="116" t="str">
        <f>IF(H2529="","",I2529/H2529)</f>
        <v/>
      </c>
      <c r="M2529" s="126"/>
      <c r="R2529" s="141"/>
    </row>
    <row r="2530" spans="2:18" x14ac:dyDescent="0.25">
      <c r="B2530" s="117"/>
      <c r="C2530" s="118"/>
      <c r="D2530" s="110"/>
      <c r="F2530" s="118"/>
      <c r="G2530" s="118"/>
      <c r="H2530" s="119"/>
      <c r="I2530" s="120"/>
      <c r="J2530" s="121"/>
      <c r="M2530" s="126"/>
      <c r="R2530" s="141"/>
    </row>
    <row r="2531" spans="2:18" ht="47.25" outlineLevel="1" x14ac:dyDescent="0.25">
      <c r="B2531" s="31" t="s">
        <v>0</v>
      </c>
      <c r="C2531" s="76" t="s">
        <v>13</v>
      </c>
      <c r="D2531" s="31" t="s">
        <v>60</v>
      </c>
      <c r="E2531" s="31" t="s">
        <v>14</v>
      </c>
      <c r="F2531" s="77" t="s">
        <v>17</v>
      </c>
      <c r="G2531" s="77" t="s">
        <v>56</v>
      </c>
      <c r="H2531" s="77" t="s">
        <v>38</v>
      </c>
      <c r="I2531" s="31" t="s">
        <v>16</v>
      </c>
      <c r="J2531" s="30" t="s">
        <v>15</v>
      </c>
      <c r="M2531" s="142"/>
    </row>
    <row r="2532" spans="2:18" outlineLevel="1" x14ac:dyDescent="0.25">
      <c r="B2532" s="122" t="str">
        <f>IF(C2532="","",F2529)</f>
        <v/>
      </c>
      <c r="C2532" s="123"/>
      <c r="D2532" s="122" t="str">
        <f>IF(C2532="","",IFERROR(INDEX('Cadastro de insumo'!A:K,MATCH('Ficha técnica - Prod processado'!C2532,'Cadastro de insumo'!E:E,0),2),""))</f>
        <v/>
      </c>
      <c r="E2532" s="122" t="str">
        <f>IFERROR(INDEX('Cadastro de insumo'!$A$203:$K$1048576,MATCH('Ficha técnica - Prod processado'!C2532,'Cadastro de insumo'!$E$203:$E$1048576,0),9),"")</f>
        <v/>
      </c>
      <c r="F2532" s="124" t="str">
        <f>IFERROR(VLOOKUP(C2532,'Cadastro de insumo'!E:K,7,0),"")</f>
        <v/>
      </c>
      <c r="G2532" s="113"/>
      <c r="H2532" s="113"/>
      <c r="I2532" s="122">
        <f t="shared" ref="I2532:I2545" si="123">IF(OR(G2532="",H2532=""),0,G2532/H2532)</f>
        <v>0</v>
      </c>
      <c r="J2532" s="125">
        <f>IF(C2532="",0,IF(E2532="Pacote",VLOOKUP(C2532,'Cadastro de insumo'!E:K,7,0)*G2532,IF(OR(E2532="kg",E2532="L"),F2532/1000*G2532,F2532*G2532)))</f>
        <v>0</v>
      </c>
    </row>
    <row r="2533" spans="2:18" outlineLevel="1" x14ac:dyDescent="0.25">
      <c r="B2533" s="122" t="str">
        <f>IF(C2533="","",F2529)</f>
        <v/>
      </c>
      <c r="C2533" s="123"/>
      <c r="D2533" s="122" t="str">
        <f>IF(C2533="","",IFERROR(INDEX('Cadastro de insumo'!A:K,MATCH('Ficha técnica - Prod processado'!C2533,'Cadastro de insumo'!E:E,0),2),""))</f>
        <v/>
      </c>
      <c r="E2533" s="122" t="str">
        <f>IFERROR(INDEX('Cadastro de insumo'!$A$203:$K$1048576,MATCH('Ficha técnica - Prod processado'!C2533,'Cadastro de insumo'!$E$203:$E$1048576,0),9),"")</f>
        <v/>
      </c>
      <c r="F2533" s="124" t="str">
        <f>IFERROR(VLOOKUP(C2533,'Cadastro de insumo'!E:K,7,0),"")</f>
        <v/>
      </c>
      <c r="G2533" s="113"/>
      <c r="H2533" s="113"/>
      <c r="I2533" s="122">
        <f t="shared" si="123"/>
        <v>0</v>
      </c>
      <c r="J2533" s="125">
        <f>IF(C2533="",0,IF(E2533="Pacote",VLOOKUP(C2533,'Cadastro de insumo'!E:K,7,0)*G2533,IF(OR(E2533="kg",E2533="L"),F2533/1000*G2533,F2533*G2533)))</f>
        <v>0</v>
      </c>
    </row>
    <row r="2534" spans="2:18" outlineLevel="1" x14ac:dyDescent="0.25">
      <c r="B2534" s="122" t="str">
        <f>IF(C2534="","",F2529)</f>
        <v/>
      </c>
      <c r="C2534" s="123"/>
      <c r="D2534" s="122" t="str">
        <f>IF(C2534="","",IFERROR(INDEX('Cadastro de insumo'!A:K,MATCH('Ficha técnica - Prod processado'!C2534,'Cadastro de insumo'!E:E,0),2),""))</f>
        <v/>
      </c>
      <c r="E2534" s="122" t="str">
        <f>IFERROR(INDEX('Cadastro de insumo'!$A$203:$K$1048576,MATCH('Ficha técnica - Prod processado'!C2534,'Cadastro de insumo'!$E$203:$E$1048576,0),9),"")</f>
        <v/>
      </c>
      <c r="F2534" s="124" t="str">
        <f>IFERROR(VLOOKUP(C2534,'Cadastro de insumo'!E:K,7,0),"")</f>
        <v/>
      </c>
      <c r="G2534" s="113"/>
      <c r="H2534" s="113"/>
      <c r="I2534" s="122">
        <f t="shared" si="123"/>
        <v>0</v>
      </c>
      <c r="J2534" s="125">
        <f>IF(C2534="",0,IF(E2534="Pacote",VLOOKUP(C2534,'Cadastro de insumo'!E:K,7,0)*G2534,IF(OR(E2534="kg",E2534="L"),F2534/1000*G2534,F2534*G2534)))</f>
        <v>0</v>
      </c>
    </row>
    <row r="2535" spans="2:18" outlineLevel="1" x14ac:dyDescent="0.25">
      <c r="B2535" s="122" t="str">
        <f>IF(C2535="","",F2529)</f>
        <v/>
      </c>
      <c r="C2535" s="123"/>
      <c r="D2535" s="122" t="str">
        <f>IF(C2535="","",IFERROR(INDEX('Cadastro de insumo'!A:K,MATCH('Ficha técnica - Prod processado'!C2535,'Cadastro de insumo'!E:E,0),2),""))</f>
        <v/>
      </c>
      <c r="E2535" s="122" t="str">
        <f>IFERROR(INDEX('Cadastro de insumo'!$A$203:$K$1048576,MATCH('Ficha técnica - Prod processado'!C2535,'Cadastro de insumo'!$E$203:$E$1048576,0),9),"")</f>
        <v/>
      </c>
      <c r="F2535" s="124" t="str">
        <f>IFERROR(VLOOKUP(C2535,'Cadastro de insumo'!E:K,7,0),"")</f>
        <v/>
      </c>
      <c r="G2535" s="113"/>
      <c r="H2535" s="113"/>
      <c r="I2535" s="122">
        <f t="shared" si="123"/>
        <v>0</v>
      </c>
      <c r="J2535" s="125">
        <f>IF(C2535="",0,IF(E2535="Pacote",VLOOKUP(C2535,'Cadastro de insumo'!E:K,7,0)*G2535,IF(OR(E2535="kg",E2535="L"),F2535/1000*G2535,F2535*G2535)))</f>
        <v>0</v>
      </c>
    </row>
    <row r="2536" spans="2:18" outlineLevel="1" x14ac:dyDescent="0.25">
      <c r="B2536" s="122" t="str">
        <f>IF(C2536="","",F2529)</f>
        <v/>
      </c>
      <c r="C2536" s="123"/>
      <c r="D2536" s="122" t="str">
        <f>IF(C2536="","",IFERROR(INDEX('Cadastro de insumo'!A:K,MATCH('Ficha técnica - Prod processado'!C2536,'Cadastro de insumo'!E:E,0),2),""))</f>
        <v/>
      </c>
      <c r="E2536" s="122" t="str">
        <f>IFERROR(INDEX('Cadastro de insumo'!$A$203:$K$1048576,MATCH('Ficha técnica - Prod processado'!C2536,'Cadastro de insumo'!$E$203:$E$1048576,0),9),"")</f>
        <v/>
      </c>
      <c r="F2536" s="124" t="str">
        <f>IFERROR(VLOOKUP(C2536,'Cadastro de insumo'!E:K,7,0),"")</f>
        <v/>
      </c>
      <c r="G2536" s="113"/>
      <c r="H2536" s="113"/>
      <c r="I2536" s="122">
        <f t="shared" si="123"/>
        <v>0</v>
      </c>
      <c r="J2536" s="125">
        <f>IF(C2536="",0,IF(E2536="Pacote",VLOOKUP(C2536,'Cadastro de insumo'!E:K,7,0)*G2536,IF(OR(E2536="kg",E2536="L"),F2536/1000*G2536,F2536*G2536)))</f>
        <v>0</v>
      </c>
    </row>
    <row r="2537" spans="2:18" outlineLevel="1" x14ac:dyDescent="0.25">
      <c r="B2537" s="122" t="str">
        <f>IF(C2537="","",F2529)</f>
        <v/>
      </c>
      <c r="C2537" s="123"/>
      <c r="D2537" s="122" t="str">
        <f>IF(C2537="","",IFERROR(INDEX('Cadastro de insumo'!A:K,MATCH('Ficha técnica - Prod processado'!C2537,'Cadastro de insumo'!E:E,0),2),""))</f>
        <v/>
      </c>
      <c r="E2537" s="122" t="str">
        <f>IFERROR(INDEX('Cadastro de insumo'!$A$203:$K$1048576,MATCH('Ficha técnica - Prod processado'!C2537,'Cadastro de insumo'!$E$203:$E$1048576,0),9),"")</f>
        <v/>
      </c>
      <c r="F2537" s="124" t="str">
        <f>IFERROR(VLOOKUP(C2537,'Cadastro de insumo'!E:K,7,0),"")</f>
        <v/>
      </c>
      <c r="G2537" s="113"/>
      <c r="H2537" s="113"/>
      <c r="I2537" s="122">
        <f t="shared" si="123"/>
        <v>0</v>
      </c>
      <c r="J2537" s="125">
        <f>IF(C2537="",0,IF(E2537="Pacote",VLOOKUP(C2537,'Cadastro de insumo'!E:K,7,0)*G2537,IF(OR(E2537="kg",E2537="L"),F2537/1000*G2537,F2537*G2537)))</f>
        <v>0</v>
      </c>
    </row>
    <row r="2538" spans="2:18" outlineLevel="1" x14ac:dyDescent="0.25">
      <c r="B2538" s="122" t="str">
        <f>IF(C2538="","",F2529)</f>
        <v/>
      </c>
      <c r="C2538" s="123"/>
      <c r="D2538" s="122" t="str">
        <f>IF(C2538="","",IFERROR(INDEX('Cadastro de insumo'!A:K,MATCH('Ficha técnica - Prod processado'!C2538,'Cadastro de insumo'!E:E,0),2),""))</f>
        <v/>
      </c>
      <c r="E2538" s="122" t="str">
        <f>IFERROR(INDEX('Cadastro de insumo'!$A$203:$K$1048576,MATCH('Ficha técnica - Prod processado'!C2538,'Cadastro de insumo'!$E$203:$E$1048576,0),9),"")</f>
        <v/>
      </c>
      <c r="F2538" s="124" t="str">
        <f>IFERROR(VLOOKUP(C2538,'Cadastro de insumo'!E:K,7,0),"")</f>
        <v/>
      </c>
      <c r="G2538" s="113"/>
      <c r="H2538" s="113"/>
      <c r="I2538" s="122">
        <f t="shared" si="123"/>
        <v>0</v>
      </c>
      <c r="J2538" s="125">
        <f>IF(C2538="",0,IF(E2538="Pacote",VLOOKUP(C2538,'Cadastro de insumo'!E:K,7,0)*G2538,IF(OR(E2538="kg",E2538="L"),F2538/1000*G2538,F2538*G2538)))</f>
        <v>0</v>
      </c>
    </row>
    <row r="2539" spans="2:18" outlineLevel="1" x14ac:dyDescent="0.25">
      <c r="B2539" s="122" t="str">
        <f>IF(C2539="","",F2529)</f>
        <v/>
      </c>
      <c r="C2539" s="123"/>
      <c r="D2539" s="122" t="str">
        <f>IF(C2539="","",IFERROR(INDEX('Cadastro de insumo'!A:K,MATCH('Ficha técnica - Prod processado'!C2539,'Cadastro de insumo'!E:E,0),2),""))</f>
        <v/>
      </c>
      <c r="E2539" s="122" t="str">
        <f>IFERROR(INDEX('Cadastro de insumo'!$A$203:$K$1048576,MATCH('Ficha técnica - Prod processado'!C2539,'Cadastro de insumo'!$E$203:$E$1048576,0),9),"")</f>
        <v/>
      </c>
      <c r="F2539" s="124" t="str">
        <f>IFERROR(VLOOKUP(C2539,'Cadastro de insumo'!E:K,7,0),"")</f>
        <v/>
      </c>
      <c r="G2539" s="113"/>
      <c r="H2539" s="113"/>
      <c r="I2539" s="122">
        <f t="shared" si="123"/>
        <v>0</v>
      </c>
      <c r="J2539" s="125">
        <f>IF(C2539="",0,IF(E2539="Pacote",VLOOKUP(C2539,'Cadastro de insumo'!E:K,7,0)*G2539,IF(OR(E2539="kg",E2539="L"),F2539/1000*G2539,F2539*G2539)))</f>
        <v>0</v>
      </c>
    </row>
    <row r="2540" spans="2:18" outlineLevel="1" x14ac:dyDescent="0.25">
      <c r="B2540" s="122" t="str">
        <f>IF(C2540="","",F2529)</f>
        <v/>
      </c>
      <c r="C2540" s="123"/>
      <c r="D2540" s="122" t="str">
        <f>IF(C2540="","",IFERROR(INDEX('Cadastro de insumo'!A:K,MATCH('Ficha técnica - Prod processado'!C2540,'Cadastro de insumo'!E:E,0),2),""))</f>
        <v/>
      </c>
      <c r="E2540" s="122" t="str">
        <f>IFERROR(INDEX('Cadastro de insumo'!$A$203:$K$1048576,MATCH('Ficha técnica - Prod processado'!C2540,'Cadastro de insumo'!$E$203:$E$1048576,0),9),"")</f>
        <v/>
      </c>
      <c r="F2540" s="124" t="str">
        <f>IFERROR(VLOOKUP(C2540,'Cadastro de insumo'!E:K,7,0),"")</f>
        <v/>
      </c>
      <c r="G2540" s="113"/>
      <c r="H2540" s="113"/>
      <c r="I2540" s="122">
        <f t="shared" si="123"/>
        <v>0</v>
      </c>
      <c r="J2540" s="125">
        <f>IF(C2540="",0,IF(E2540="Pacote",VLOOKUP(C2540,'Cadastro de insumo'!E:K,7,0)*G2540,IF(OR(E2540="kg",E2540="L"),F2540/1000*G2540,F2540*G2540)))</f>
        <v>0</v>
      </c>
    </row>
    <row r="2541" spans="2:18" outlineLevel="1" x14ac:dyDescent="0.25">
      <c r="B2541" s="122" t="str">
        <f>IF(C2541="","",F2529)</f>
        <v/>
      </c>
      <c r="C2541" s="123"/>
      <c r="D2541" s="122" t="str">
        <f>IF(C2541="","",IFERROR(INDEX('Cadastro de insumo'!A:K,MATCH('Ficha técnica - Prod processado'!C2541,'Cadastro de insumo'!E:E,0),2),""))</f>
        <v/>
      </c>
      <c r="E2541" s="122" t="str">
        <f>IFERROR(INDEX('Cadastro de insumo'!$A$203:$K$1048576,MATCH('Ficha técnica - Prod processado'!C2541,'Cadastro de insumo'!$E$203:$E$1048576,0),9),"")</f>
        <v/>
      </c>
      <c r="F2541" s="124" t="str">
        <f>IFERROR(VLOOKUP(C2541,'Cadastro de insumo'!E:K,7,0),"")</f>
        <v/>
      </c>
      <c r="G2541" s="113"/>
      <c r="H2541" s="113"/>
      <c r="I2541" s="122">
        <f t="shared" si="123"/>
        <v>0</v>
      </c>
      <c r="J2541" s="125">
        <f>IF(C2541="",0,IF(E2541="Pacote",VLOOKUP(C2541,'Cadastro de insumo'!E:K,7,0)*G2541,IF(OR(E2541="kg",E2541="L"),F2541/1000*G2541,F2541*G2541)))</f>
        <v>0</v>
      </c>
    </row>
    <row r="2542" spans="2:18" outlineLevel="1" x14ac:dyDescent="0.25">
      <c r="B2542" s="122" t="str">
        <f>IF(C2542="","",F2529)</f>
        <v/>
      </c>
      <c r="C2542" s="123"/>
      <c r="D2542" s="122" t="str">
        <f>IF(C2542="","",IFERROR(INDEX('Cadastro de insumo'!A:K,MATCH('Ficha técnica - Prod processado'!C2542,'Cadastro de insumo'!E:E,0),2),""))</f>
        <v/>
      </c>
      <c r="E2542" s="122" t="str">
        <f>IFERROR(INDEX('Cadastro de insumo'!$A$203:$K$1048576,MATCH('Ficha técnica - Prod processado'!C2542,'Cadastro de insumo'!$E$203:$E$1048576,0),9),"")</f>
        <v/>
      </c>
      <c r="F2542" s="124" t="str">
        <f>IFERROR(VLOOKUP(C2542,'Cadastro de insumo'!E:K,7,0),"")</f>
        <v/>
      </c>
      <c r="G2542" s="113"/>
      <c r="H2542" s="113"/>
      <c r="I2542" s="122">
        <f t="shared" si="123"/>
        <v>0</v>
      </c>
      <c r="J2542" s="125">
        <f>IF(C2542="",0,IF(E2542="Pacote",VLOOKUP(C2542,'Cadastro de insumo'!E:K,7,0)*G2542,IF(OR(E2542="kg",E2542="L"),F2542/1000*G2542,F2542*G2542)))</f>
        <v>0</v>
      </c>
    </row>
    <row r="2543" spans="2:18" outlineLevel="1" x14ac:dyDescent="0.25">
      <c r="B2543" s="122" t="str">
        <f>IF(C2543="","",F2529)</f>
        <v/>
      </c>
      <c r="C2543" s="123"/>
      <c r="D2543" s="122" t="str">
        <f>IF(C2543="","",IFERROR(INDEX('Cadastro de insumo'!A:K,MATCH('Ficha técnica - Prod processado'!C2543,'Cadastro de insumo'!E:E,0),2),""))</f>
        <v/>
      </c>
      <c r="E2543" s="122" t="str">
        <f>IFERROR(INDEX('Cadastro de insumo'!$A$203:$K$1048576,MATCH('Ficha técnica - Prod processado'!C2543,'Cadastro de insumo'!$E$203:$E$1048576,0),9),"")</f>
        <v/>
      </c>
      <c r="F2543" s="124" t="str">
        <f>IFERROR(VLOOKUP(C2543,'Cadastro de insumo'!E:K,7,0),"")</f>
        <v/>
      </c>
      <c r="G2543" s="113"/>
      <c r="H2543" s="113"/>
      <c r="I2543" s="122">
        <f t="shared" si="123"/>
        <v>0</v>
      </c>
      <c r="J2543" s="125">
        <f>IF(C2543="",0,IF(E2543="Pacote",VLOOKUP(C2543,'Cadastro de insumo'!E:K,7,0)*G2543,IF(OR(E2543="kg",E2543="L"),F2543/1000*G2543,F2543*G2543)))</f>
        <v>0</v>
      </c>
    </row>
    <row r="2544" spans="2:18" outlineLevel="1" x14ac:dyDescent="0.25">
      <c r="B2544" s="122" t="str">
        <f>IF(C2544="","",F2529)</f>
        <v/>
      </c>
      <c r="C2544" s="123"/>
      <c r="D2544" s="122" t="str">
        <f>IF(C2544="","",IFERROR(INDEX('Cadastro de insumo'!A:K,MATCH('Ficha técnica - Prod processado'!C2544,'Cadastro de insumo'!E:E,0),2),""))</f>
        <v/>
      </c>
      <c r="E2544" s="122" t="str">
        <f>IFERROR(INDEX('Cadastro de insumo'!$A$203:$K$1048576,MATCH('Ficha técnica - Prod processado'!C2544,'Cadastro de insumo'!$E$203:$E$1048576,0),9),"")</f>
        <v/>
      </c>
      <c r="F2544" s="124" t="str">
        <f>IFERROR(VLOOKUP(C2544,'Cadastro de insumo'!E:K,7,0),"")</f>
        <v/>
      </c>
      <c r="G2544" s="113"/>
      <c r="H2544" s="113"/>
      <c r="I2544" s="122">
        <f t="shared" si="123"/>
        <v>0</v>
      </c>
      <c r="J2544" s="125">
        <f>IF(C2544="",0,IF(E2544="Pacote",VLOOKUP(C2544,'Cadastro de insumo'!E:K,7,0)*G2544,IF(OR(E2544="kg",E2544="L"),F2544/1000*G2544,F2544*G2544)))</f>
        <v>0</v>
      </c>
    </row>
    <row r="2545" spans="1:18" outlineLevel="1" x14ac:dyDescent="0.25">
      <c r="B2545" s="122" t="str">
        <f>IF(C2545="","",F2529)</f>
        <v/>
      </c>
      <c r="C2545" s="123"/>
      <c r="D2545" s="122" t="str">
        <f>IF(C2545="","",IFERROR(INDEX('Cadastro de insumo'!A:K,MATCH('Ficha técnica - Prod processado'!C2545,'Cadastro de insumo'!E:E,0),2),""))</f>
        <v/>
      </c>
      <c r="E2545" s="122" t="str">
        <f>IFERROR(INDEX('Cadastro de insumo'!$A$203:$K$1048576,MATCH('Ficha técnica - Prod processado'!C2545,'Cadastro de insumo'!$E$203:$E$1048576,0),9),"")</f>
        <v/>
      </c>
      <c r="F2545" s="124" t="str">
        <f>IFERROR(VLOOKUP(C2545,'Cadastro de insumo'!E:K,7,0),"")</f>
        <v/>
      </c>
      <c r="G2545" s="113"/>
      <c r="H2545" s="113"/>
      <c r="I2545" s="122">
        <f t="shared" si="123"/>
        <v>0</v>
      </c>
      <c r="J2545" s="125">
        <f>IF(C2545="",0,IF(E2545="Pacote",VLOOKUP(C2545,'Cadastro de insumo'!E:K,7,0)*G2545,IF(OR(E2545="kg",E2545="L"),F2545/1000*G2545,F2545*G2545)))</f>
        <v>0</v>
      </c>
    </row>
    <row r="2546" spans="1:18" outlineLevel="1" x14ac:dyDescent="0.25">
      <c r="B2546" s="122" t="str">
        <f>IF(C2546="","",F2529)</f>
        <v/>
      </c>
      <c r="C2546" s="123"/>
      <c r="D2546" s="122" t="str">
        <f>IF(C2546="","",IFERROR(INDEX('Cadastro de insumo'!A:K,MATCH('Ficha técnica - Prod processado'!C2546,'Cadastro de insumo'!E:E,0),2),""))</f>
        <v/>
      </c>
      <c r="E2546" s="122" t="str">
        <f>IFERROR(INDEX('Cadastro de insumo'!$A$203:$K$1048576,MATCH('Ficha técnica - Prod processado'!C2546,'Cadastro de insumo'!$E$203:$E$1048576,0),9),"")</f>
        <v/>
      </c>
      <c r="F2546" s="124" t="str">
        <f>IFERROR(VLOOKUP(C2546,'Cadastro de insumo'!E:K,7,0),"")</f>
        <v/>
      </c>
      <c r="G2546" s="113"/>
      <c r="H2546" s="113"/>
      <c r="I2546" s="122">
        <f>IF(OR(G2546="",H2546=""),0,G2546/H2546)</f>
        <v>0</v>
      </c>
      <c r="J2546" s="125">
        <f>IF(C2546="",0,IF(E2546="Pacote",VLOOKUP(C2546,'Cadastro de insumo'!E:K,7,0)*G2546,IF(OR(E2546="kg",E2546="L"),F2546/1000*G2546,F2546*G2546)))</f>
        <v>0</v>
      </c>
    </row>
    <row r="2547" spans="1:18" x14ac:dyDescent="0.25">
      <c r="A2547" s="33" t="str">
        <f>"Detalhes: "&amp;F2529</f>
        <v xml:space="preserve">Detalhes: </v>
      </c>
      <c r="C2547" s="126"/>
    </row>
    <row r="2549" spans="1:18" ht="31.5" x14ac:dyDescent="0.25">
      <c r="E2549" s="30" t="s">
        <v>21</v>
      </c>
      <c r="F2549" s="76" t="s">
        <v>0</v>
      </c>
      <c r="G2549" s="76" t="s">
        <v>19</v>
      </c>
      <c r="H2549" s="77" t="s">
        <v>20</v>
      </c>
      <c r="I2549" s="31" t="s">
        <v>22</v>
      </c>
      <c r="J2549" s="31" t="s">
        <v>61</v>
      </c>
      <c r="M2549" s="126"/>
    </row>
    <row r="2550" spans="1:18" x14ac:dyDescent="0.25">
      <c r="E2550" s="112">
        <f>E2529+1</f>
        <v>122</v>
      </c>
      <c r="F2550" s="113"/>
      <c r="G2550" s="113"/>
      <c r="H2550" s="114"/>
      <c r="I2550" s="115">
        <f>SUM(J2553:J2567)</f>
        <v>0</v>
      </c>
      <c r="J2550" s="116" t="str">
        <f>IF(H2550="","",I2550/H2550)</f>
        <v/>
      </c>
      <c r="M2550" s="126"/>
      <c r="R2550" s="141"/>
    </row>
    <row r="2551" spans="1:18" x14ac:dyDescent="0.25">
      <c r="B2551" s="117"/>
      <c r="C2551" s="118"/>
      <c r="D2551" s="110"/>
      <c r="F2551" s="118"/>
      <c r="G2551" s="118"/>
      <c r="H2551" s="119"/>
      <c r="I2551" s="120"/>
      <c r="J2551" s="121"/>
      <c r="M2551" s="126"/>
      <c r="R2551" s="141"/>
    </row>
    <row r="2552" spans="1:18" ht="47.25" outlineLevel="1" x14ac:dyDescent="0.25">
      <c r="B2552" s="31" t="s">
        <v>0</v>
      </c>
      <c r="C2552" s="76" t="s">
        <v>13</v>
      </c>
      <c r="D2552" s="31" t="s">
        <v>60</v>
      </c>
      <c r="E2552" s="31" t="s">
        <v>14</v>
      </c>
      <c r="F2552" s="77" t="s">
        <v>17</v>
      </c>
      <c r="G2552" s="77" t="s">
        <v>56</v>
      </c>
      <c r="H2552" s="77" t="s">
        <v>38</v>
      </c>
      <c r="I2552" s="31" t="s">
        <v>16</v>
      </c>
      <c r="J2552" s="30" t="s">
        <v>15</v>
      </c>
      <c r="M2552" s="142"/>
    </row>
    <row r="2553" spans="1:18" outlineLevel="1" x14ac:dyDescent="0.25">
      <c r="B2553" s="122" t="str">
        <f>IF(C2553="","",F2550)</f>
        <v/>
      </c>
      <c r="C2553" s="123"/>
      <c r="D2553" s="122" t="str">
        <f>IF(C2553="","",IFERROR(INDEX('Cadastro de insumo'!A:K,MATCH('Ficha técnica - Prod processado'!C2553,'Cadastro de insumo'!E:E,0),2),""))</f>
        <v/>
      </c>
      <c r="E2553" s="122" t="str">
        <f>IFERROR(INDEX('Cadastro de insumo'!$A$203:$K$1048576,MATCH('Ficha técnica - Prod processado'!C2553,'Cadastro de insumo'!$E$203:$E$1048576,0),9),"")</f>
        <v/>
      </c>
      <c r="F2553" s="124" t="str">
        <f>IFERROR(VLOOKUP(C2553,'Cadastro de insumo'!E:K,7,0),"")</f>
        <v/>
      </c>
      <c r="G2553" s="113"/>
      <c r="H2553" s="113"/>
      <c r="I2553" s="122">
        <f t="shared" ref="I2553:I2566" si="124">IF(OR(G2553="",H2553=""),0,G2553/H2553)</f>
        <v>0</v>
      </c>
      <c r="J2553" s="125">
        <f>IF(C2553="",0,IF(E2553="Pacote",VLOOKUP(C2553,'Cadastro de insumo'!E:K,7,0)*G2553,IF(OR(E2553="kg",E2553="L"),F2553/1000*G2553,F2553*G2553)))</f>
        <v>0</v>
      </c>
    </row>
    <row r="2554" spans="1:18" outlineLevel="1" x14ac:dyDescent="0.25">
      <c r="B2554" s="122" t="str">
        <f>IF(C2554="","",F2550)</f>
        <v/>
      </c>
      <c r="C2554" s="123"/>
      <c r="D2554" s="122" t="str">
        <f>IF(C2554="","",IFERROR(INDEX('Cadastro de insumo'!A:K,MATCH('Ficha técnica - Prod processado'!C2554,'Cadastro de insumo'!E:E,0),2),""))</f>
        <v/>
      </c>
      <c r="E2554" s="122" t="str">
        <f>IFERROR(INDEX('Cadastro de insumo'!$A$203:$K$1048576,MATCH('Ficha técnica - Prod processado'!C2554,'Cadastro de insumo'!$E$203:$E$1048576,0),9),"")</f>
        <v/>
      </c>
      <c r="F2554" s="124" t="str">
        <f>IFERROR(VLOOKUP(C2554,'Cadastro de insumo'!E:K,7,0),"")</f>
        <v/>
      </c>
      <c r="G2554" s="113"/>
      <c r="H2554" s="113"/>
      <c r="I2554" s="122">
        <f t="shared" si="124"/>
        <v>0</v>
      </c>
      <c r="J2554" s="125">
        <f>IF(C2554="",0,IF(E2554="Pacote",VLOOKUP(C2554,'Cadastro de insumo'!E:K,7,0)*G2554,IF(OR(E2554="kg",E2554="L"),F2554/1000*G2554,F2554*G2554)))</f>
        <v>0</v>
      </c>
    </row>
    <row r="2555" spans="1:18" outlineLevel="1" x14ac:dyDescent="0.25">
      <c r="B2555" s="122" t="str">
        <f>IF(C2555="","",F2550)</f>
        <v/>
      </c>
      <c r="C2555" s="123"/>
      <c r="D2555" s="122" t="str">
        <f>IF(C2555="","",IFERROR(INDEX('Cadastro de insumo'!A:K,MATCH('Ficha técnica - Prod processado'!C2555,'Cadastro de insumo'!E:E,0),2),""))</f>
        <v/>
      </c>
      <c r="E2555" s="122" t="str">
        <f>IFERROR(INDEX('Cadastro de insumo'!$A$203:$K$1048576,MATCH('Ficha técnica - Prod processado'!C2555,'Cadastro de insumo'!$E$203:$E$1048576,0),9),"")</f>
        <v/>
      </c>
      <c r="F2555" s="124" t="str">
        <f>IFERROR(VLOOKUP(C2555,'Cadastro de insumo'!E:K,7,0),"")</f>
        <v/>
      </c>
      <c r="G2555" s="113"/>
      <c r="H2555" s="113"/>
      <c r="I2555" s="122">
        <f t="shared" si="124"/>
        <v>0</v>
      </c>
      <c r="J2555" s="125">
        <f>IF(C2555="",0,IF(E2555="Pacote",VLOOKUP(C2555,'Cadastro de insumo'!E:K,7,0)*G2555,IF(OR(E2555="kg",E2555="L"),F2555/1000*G2555,F2555*G2555)))</f>
        <v>0</v>
      </c>
    </row>
    <row r="2556" spans="1:18" outlineLevel="1" x14ac:dyDescent="0.25">
      <c r="B2556" s="122" t="str">
        <f>IF(C2556="","",F2550)</f>
        <v/>
      </c>
      <c r="C2556" s="123"/>
      <c r="D2556" s="122" t="str">
        <f>IF(C2556="","",IFERROR(INDEX('Cadastro de insumo'!A:K,MATCH('Ficha técnica - Prod processado'!C2556,'Cadastro de insumo'!E:E,0),2),""))</f>
        <v/>
      </c>
      <c r="E2556" s="122" t="str">
        <f>IFERROR(INDEX('Cadastro de insumo'!$A$203:$K$1048576,MATCH('Ficha técnica - Prod processado'!C2556,'Cadastro de insumo'!$E$203:$E$1048576,0),9),"")</f>
        <v/>
      </c>
      <c r="F2556" s="124" t="str">
        <f>IFERROR(VLOOKUP(C2556,'Cadastro de insumo'!E:K,7,0),"")</f>
        <v/>
      </c>
      <c r="G2556" s="113"/>
      <c r="H2556" s="113"/>
      <c r="I2556" s="122">
        <f t="shared" si="124"/>
        <v>0</v>
      </c>
      <c r="J2556" s="125">
        <f>IF(C2556="",0,IF(E2556="Pacote",VLOOKUP(C2556,'Cadastro de insumo'!E:K,7,0)*G2556,IF(OR(E2556="kg",E2556="L"),F2556/1000*G2556,F2556*G2556)))</f>
        <v>0</v>
      </c>
    </row>
    <row r="2557" spans="1:18" outlineLevel="1" x14ac:dyDescent="0.25">
      <c r="B2557" s="122" t="str">
        <f>IF(C2557="","",F2550)</f>
        <v/>
      </c>
      <c r="C2557" s="123"/>
      <c r="D2557" s="122" t="str">
        <f>IF(C2557="","",IFERROR(INDEX('Cadastro de insumo'!A:K,MATCH('Ficha técnica - Prod processado'!C2557,'Cadastro de insumo'!E:E,0),2),""))</f>
        <v/>
      </c>
      <c r="E2557" s="122" t="str">
        <f>IFERROR(INDEX('Cadastro de insumo'!$A$203:$K$1048576,MATCH('Ficha técnica - Prod processado'!C2557,'Cadastro de insumo'!$E$203:$E$1048576,0),9),"")</f>
        <v/>
      </c>
      <c r="F2557" s="124" t="str">
        <f>IFERROR(VLOOKUP(C2557,'Cadastro de insumo'!E:K,7,0),"")</f>
        <v/>
      </c>
      <c r="G2557" s="113"/>
      <c r="H2557" s="113"/>
      <c r="I2557" s="122">
        <f t="shared" si="124"/>
        <v>0</v>
      </c>
      <c r="J2557" s="125">
        <f>IF(C2557="",0,IF(E2557="Pacote",VLOOKUP(C2557,'Cadastro de insumo'!E:K,7,0)*G2557,IF(OR(E2557="kg",E2557="L"),F2557/1000*G2557,F2557*G2557)))</f>
        <v>0</v>
      </c>
    </row>
    <row r="2558" spans="1:18" outlineLevel="1" x14ac:dyDescent="0.25">
      <c r="B2558" s="122" t="str">
        <f>IF(C2558="","",F2550)</f>
        <v/>
      </c>
      <c r="C2558" s="123"/>
      <c r="D2558" s="122" t="str">
        <f>IF(C2558="","",IFERROR(INDEX('Cadastro de insumo'!A:K,MATCH('Ficha técnica - Prod processado'!C2558,'Cadastro de insumo'!E:E,0),2),""))</f>
        <v/>
      </c>
      <c r="E2558" s="122" t="str">
        <f>IFERROR(INDEX('Cadastro de insumo'!$A$203:$K$1048576,MATCH('Ficha técnica - Prod processado'!C2558,'Cadastro de insumo'!$E$203:$E$1048576,0),9),"")</f>
        <v/>
      </c>
      <c r="F2558" s="124" t="str">
        <f>IFERROR(VLOOKUP(C2558,'Cadastro de insumo'!E:K,7,0),"")</f>
        <v/>
      </c>
      <c r="G2558" s="113"/>
      <c r="H2558" s="113"/>
      <c r="I2558" s="122">
        <f t="shared" si="124"/>
        <v>0</v>
      </c>
      <c r="J2558" s="125">
        <f>IF(C2558="",0,IF(E2558="Pacote",VLOOKUP(C2558,'Cadastro de insumo'!E:K,7,0)*G2558,IF(OR(E2558="kg",E2558="L"),F2558/1000*G2558,F2558*G2558)))</f>
        <v>0</v>
      </c>
    </row>
    <row r="2559" spans="1:18" outlineLevel="1" x14ac:dyDescent="0.25">
      <c r="B2559" s="122" t="str">
        <f>IF(C2559="","",F2550)</f>
        <v/>
      </c>
      <c r="C2559" s="123"/>
      <c r="D2559" s="122" t="str">
        <f>IF(C2559="","",IFERROR(INDEX('Cadastro de insumo'!A:K,MATCH('Ficha técnica - Prod processado'!C2559,'Cadastro de insumo'!E:E,0),2),""))</f>
        <v/>
      </c>
      <c r="E2559" s="122" t="str">
        <f>IFERROR(INDEX('Cadastro de insumo'!$A$203:$K$1048576,MATCH('Ficha técnica - Prod processado'!C2559,'Cadastro de insumo'!$E$203:$E$1048576,0),9),"")</f>
        <v/>
      </c>
      <c r="F2559" s="124" t="str">
        <f>IFERROR(VLOOKUP(C2559,'Cadastro de insumo'!E:K,7,0),"")</f>
        <v/>
      </c>
      <c r="G2559" s="113"/>
      <c r="H2559" s="113"/>
      <c r="I2559" s="122">
        <f t="shared" si="124"/>
        <v>0</v>
      </c>
      <c r="J2559" s="125">
        <f>IF(C2559="",0,IF(E2559="Pacote",VLOOKUP(C2559,'Cadastro de insumo'!E:K,7,0)*G2559,IF(OR(E2559="kg",E2559="L"),F2559/1000*G2559,F2559*G2559)))</f>
        <v>0</v>
      </c>
    </row>
    <row r="2560" spans="1:18" outlineLevel="1" x14ac:dyDescent="0.25">
      <c r="B2560" s="122" t="str">
        <f>IF(C2560="","",F2550)</f>
        <v/>
      </c>
      <c r="C2560" s="123"/>
      <c r="D2560" s="122" t="str">
        <f>IF(C2560="","",IFERROR(INDEX('Cadastro de insumo'!A:K,MATCH('Ficha técnica - Prod processado'!C2560,'Cadastro de insumo'!E:E,0),2),""))</f>
        <v/>
      </c>
      <c r="E2560" s="122" t="str">
        <f>IFERROR(INDEX('Cadastro de insumo'!$A$203:$K$1048576,MATCH('Ficha técnica - Prod processado'!C2560,'Cadastro de insumo'!$E$203:$E$1048576,0),9),"")</f>
        <v/>
      </c>
      <c r="F2560" s="124" t="str">
        <f>IFERROR(VLOOKUP(C2560,'Cadastro de insumo'!E:K,7,0),"")</f>
        <v/>
      </c>
      <c r="G2560" s="113"/>
      <c r="H2560" s="113"/>
      <c r="I2560" s="122">
        <f t="shared" si="124"/>
        <v>0</v>
      </c>
      <c r="J2560" s="125">
        <f>IF(C2560="",0,IF(E2560="Pacote",VLOOKUP(C2560,'Cadastro de insumo'!E:K,7,0)*G2560,IF(OR(E2560="kg",E2560="L"),F2560/1000*G2560,F2560*G2560)))</f>
        <v>0</v>
      </c>
    </row>
    <row r="2561" spans="1:18" outlineLevel="1" x14ac:dyDescent="0.25">
      <c r="B2561" s="122" t="str">
        <f>IF(C2561="","",F2550)</f>
        <v/>
      </c>
      <c r="C2561" s="123"/>
      <c r="D2561" s="122" t="str">
        <f>IF(C2561="","",IFERROR(INDEX('Cadastro de insumo'!A:K,MATCH('Ficha técnica - Prod processado'!C2561,'Cadastro de insumo'!E:E,0),2),""))</f>
        <v/>
      </c>
      <c r="E2561" s="122" t="str">
        <f>IFERROR(INDEX('Cadastro de insumo'!$A$203:$K$1048576,MATCH('Ficha técnica - Prod processado'!C2561,'Cadastro de insumo'!$E$203:$E$1048576,0),9),"")</f>
        <v/>
      </c>
      <c r="F2561" s="124" t="str">
        <f>IFERROR(VLOOKUP(C2561,'Cadastro de insumo'!E:K,7,0),"")</f>
        <v/>
      </c>
      <c r="G2561" s="113"/>
      <c r="H2561" s="113"/>
      <c r="I2561" s="122">
        <f t="shared" si="124"/>
        <v>0</v>
      </c>
      <c r="J2561" s="125">
        <f>IF(C2561="",0,IF(E2561="Pacote",VLOOKUP(C2561,'Cadastro de insumo'!E:K,7,0)*G2561,IF(OR(E2561="kg",E2561="L"),F2561/1000*G2561,F2561*G2561)))</f>
        <v>0</v>
      </c>
    </row>
    <row r="2562" spans="1:18" outlineLevel="1" x14ac:dyDescent="0.25">
      <c r="B2562" s="122" t="str">
        <f>IF(C2562="","",F2550)</f>
        <v/>
      </c>
      <c r="C2562" s="123"/>
      <c r="D2562" s="122" t="str">
        <f>IF(C2562="","",IFERROR(INDEX('Cadastro de insumo'!A:K,MATCH('Ficha técnica - Prod processado'!C2562,'Cadastro de insumo'!E:E,0),2),""))</f>
        <v/>
      </c>
      <c r="E2562" s="122" t="str">
        <f>IFERROR(INDEX('Cadastro de insumo'!$A$203:$K$1048576,MATCH('Ficha técnica - Prod processado'!C2562,'Cadastro de insumo'!$E$203:$E$1048576,0),9),"")</f>
        <v/>
      </c>
      <c r="F2562" s="124" t="str">
        <f>IFERROR(VLOOKUP(C2562,'Cadastro de insumo'!E:K,7,0),"")</f>
        <v/>
      </c>
      <c r="G2562" s="113"/>
      <c r="H2562" s="113"/>
      <c r="I2562" s="122">
        <f t="shared" si="124"/>
        <v>0</v>
      </c>
      <c r="J2562" s="125">
        <f>IF(C2562="",0,IF(E2562="Pacote",VLOOKUP(C2562,'Cadastro de insumo'!E:K,7,0)*G2562,IF(OR(E2562="kg",E2562="L"),F2562/1000*G2562,F2562*G2562)))</f>
        <v>0</v>
      </c>
    </row>
    <row r="2563" spans="1:18" outlineLevel="1" x14ac:dyDescent="0.25">
      <c r="B2563" s="122" t="str">
        <f>IF(C2563="","",F2550)</f>
        <v/>
      </c>
      <c r="C2563" s="123"/>
      <c r="D2563" s="122" t="str">
        <f>IF(C2563="","",IFERROR(INDEX('Cadastro de insumo'!A:K,MATCH('Ficha técnica - Prod processado'!C2563,'Cadastro de insumo'!E:E,0),2),""))</f>
        <v/>
      </c>
      <c r="E2563" s="122" t="str">
        <f>IFERROR(INDEX('Cadastro de insumo'!$A$203:$K$1048576,MATCH('Ficha técnica - Prod processado'!C2563,'Cadastro de insumo'!$E$203:$E$1048576,0),9),"")</f>
        <v/>
      </c>
      <c r="F2563" s="124" t="str">
        <f>IFERROR(VLOOKUP(C2563,'Cadastro de insumo'!E:K,7,0),"")</f>
        <v/>
      </c>
      <c r="G2563" s="113"/>
      <c r="H2563" s="113"/>
      <c r="I2563" s="122">
        <f t="shared" si="124"/>
        <v>0</v>
      </c>
      <c r="J2563" s="125">
        <f>IF(C2563="",0,IF(E2563="Pacote",VLOOKUP(C2563,'Cadastro de insumo'!E:K,7,0)*G2563,IF(OR(E2563="kg",E2563="L"),F2563/1000*G2563,F2563*G2563)))</f>
        <v>0</v>
      </c>
    </row>
    <row r="2564" spans="1:18" outlineLevel="1" x14ac:dyDescent="0.25">
      <c r="B2564" s="122" t="str">
        <f>IF(C2564="","",F2550)</f>
        <v/>
      </c>
      <c r="C2564" s="123"/>
      <c r="D2564" s="122" t="str">
        <f>IF(C2564="","",IFERROR(INDEX('Cadastro de insumo'!A:K,MATCH('Ficha técnica - Prod processado'!C2564,'Cadastro de insumo'!E:E,0),2),""))</f>
        <v/>
      </c>
      <c r="E2564" s="122" t="str">
        <f>IFERROR(INDEX('Cadastro de insumo'!$A$203:$K$1048576,MATCH('Ficha técnica - Prod processado'!C2564,'Cadastro de insumo'!$E$203:$E$1048576,0),9),"")</f>
        <v/>
      </c>
      <c r="F2564" s="124" t="str">
        <f>IFERROR(VLOOKUP(C2564,'Cadastro de insumo'!E:K,7,0),"")</f>
        <v/>
      </c>
      <c r="G2564" s="113"/>
      <c r="H2564" s="113"/>
      <c r="I2564" s="122">
        <f t="shared" si="124"/>
        <v>0</v>
      </c>
      <c r="J2564" s="125">
        <f>IF(C2564="",0,IF(E2564="Pacote",VLOOKUP(C2564,'Cadastro de insumo'!E:K,7,0)*G2564,IF(OR(E2564="kg",E2564="L"),F2564/1000*G2564,F2564*G2564)))</f>
        <v>0</v>
      </c>
    </row>
    <row r="2565" spans="1:18" outlineLevel="1" x14ac:dyDescent="0.25">
      <c r="B2565" s="122" t="str">
        <f>IF(C2565="","",F2550)</f>
        <v/>
      </c>
      <c r="C2565" s="123"/>
      <c r="D2565" s="122" t="str">
        <f>IF(C2565="","",IFERROR(INDEX('Cadastro de insumo'!A:K,MATCH('Ficha técnica - Prod processado'!C2565,'Cadastro de insumo'!E:E,0),2),""))</f>
        <v/>
      </c>
      <c r="E2565" s="122" t="str">
        <f>IFERROR(INDEX('Cadastro de insumo'!$A$203:$K$1048576,MATCH('Ficha técnica - Prod processado'!C2565,'Cadastro de insumo'!$E$203:$E$1048576,0),9),"")</f>
        <v/>
      </c>
      <c r="F2565" s="124" t="str">
        <f>IFERROR(VLOOKUP(C2565,'Cadastro de insumo'!E:K,7,0),"")</f>
        <v/>
      </c>
      <c r="G2565" s="113"/>
      <c r="H2565" s="113"/>
      <c r="I2565" s="122">
        <f t="shared" si="124"/>
        <v>0</v>
      </c>
      <c r="J2565" s="125">
        <f>IF(C2565="",0,IF(E2565="Pacote",VLOOKUP(C2565,'Cadastro de insumo'!E:K,7,0)*G2565,IF(OR(E2565="kg",E2565="L"),F2565/1000*G2565,F2565*G2565)))</f>
        <v>0</v>
      </c>
    </row>
    <row r="2566" spans="1:18" outlineLevel="1" x14ac:dyDescent="0.25">
      <c r="B2566" s="122" t="str">
        <f>IF(C2566="","",F2550)</f>
        <v/>
      </c>
      <c r="C2566" s="123"/>
      <c r="D2566" s="122" t="str">
        <f>IF(C2566="","",IFERROR(INDEX('Cadastro de insumo'!A:K,MATCH('Ficha técnica - Prod processado'!C2566,'Cadastro de insumo'!E:E,0),2),""))</f>
        <v/>
      </c>
      <c r="E2566" s="122" t="str">
        <f>IFERROR(INDEX('Cadastro de insumo'!$A$203:$K$1048576,MATCH('Ficha técnica - Prod processado'!C2566,'Cadastro de insumo'!$E$203:$E$1048576,0),9),"")</f>
        <v/>
      </c>
      <c r="F2566" s="124" t="str">
        <f>IFERROR(VLOOKUP(C2566,'Cadastro de insumo'!E:K,7,0),"")</f>
        <v/>
      </c>
      <c r="G2566" s="113"/>
      <c r="H2566" s="113"/>
      <c r="I2566" s="122">
        <f t="shared" si="124"/>
        <v>0</v>
      </c>
      <c r="J2566" s="125">
        <f>IF(C2566="",0,IF(E2566="Pacote",VLOOKUP(C2566,'Cadastro de insumo'!E:K,7,0)*G2566,IF(OR(E2566="kg",E2566="L"),F2566/1000*G2566,F2566*G2566)))</f>
        <v>0</v>
      </c>
    </row>
    <row r="2567" spans="1:18" outlineLevel="1" x14ac:dyDescent="0.25">
      <c r="B2567" s="122" t="str">
        <f>IF(C2567="","",F2550)</f>
        <v/>
      </c>
      <c r="C2567" s="123"/>
      <c r="D2567" s="122" t="str">
        <f>IF(C2567="","",IFERROR(INDEX('Cadastro de insumo'!A:K,MATCH('Ficha técnica - Prod processado'!C2567,'Cadastro de insumo'!E:E,0),2),""))</f>
        <v/>
      </c>
      <c r="E2567" s="122" t="str">
        <f>IFERROR(INDEX('Cadastro de insumo'!$A$203:$K$1048576,MATCH('Ficha técnica - Prod processado'!C2567,'Cadastro de insumo'!$E$203:$E$1048576,0),9),"")</f>
        <v/>
      </c>
      <c r="F2567" s="124" t="str">
        <f>IFERROR(VLOOKUP(C2567,'Cadastro de insumo'!E:K,7,0),"")</f>
        <v/>
      </c>
      <c r="G2567" s="113"/>
      <c r="H2567" s="113"/>
      <c r="I2567" s="122">
        <f>IF(OR(G2567="",H2567=""),0,G2567/H2567)</f>
        <v>0</v>
      </c>
      <c r="J2567" s="125">
        <f>IF(C2567="",0,IF(E2567="Pacote",VLOOKUP(C2567,'Cadastro de insumo'!E:K,7,0)*G2567,IF(OR(E2567="kg",E2567="L"),F2567/1000*G2567,F2567*G2567)))</f>
        <v>0</v>
      </c>
    </row>
    <row r="2568" spans="1:18" x14ac:dyDescent="0.25">
      <c r="A2568" s="33" t="str">
        <f>"Detalhes: "&amp;F2550</f>
        <v xml:space="preserve">Detalhes: </v>
      </c>
      <c r="C2568" s="126"/>
    </row>
    <row r="2570" spans="1:18" ht="31.5" x14ac:dyDescent="0.25">
      <c r="E2570" s="30" t="s">
        <v>21</v>
      </c>
      <c r="F2570" s="76" t="s">
        <v>0</v>
      </c>
      <c r="G2570" s="76" t="s">
        <v>19</v>
      </c>
      <c r="H2570" s="77" t="s">
        <v>20</v>
      </c>
      <c r="I2570" s="31" t="s">
        <v>22</v>
      </c>
      <c r="J2570" s="31" t="s">
        <v>61</v>
      </c>
      <c r="M2570" s="126"/>
    </row>
    <row r="2571" spans="1:18" x14ac:dyDescent="0.25">
      <c r="E2571" s="112">
        <f>E2550+1</f>
        <v>123</v>
      </c>
      <c r="F2571" s="113"/>
      <c r="G2571" s="113"/>
      <c r="H2571" s="114"/>
      <c r="I2571" s="115">
        <f>SUM(J2574:J2588)</f>
        <v>0</v>
      </c>
      <c r="J2571" s="116" t="str">
        <f>IF(H2571="","",I2571/H2571)</f>
        <v/>
      </c>
      <c r="M2571" s="126"/>
      <c r="R2571" s="141"/>
    </row>
    <row r="2572" spans="1:18" x14ac:dyDescent="0.25">
      <c r="B2572" s="117"/>
      <c r="C2572" s="118"/>
      <c r="D2572" s="110"/>
      <c r="F2572" s="118"/>
      <c r="G2572" s="118"/>
      <c r="H2572" s="119"/>
      <c r="I2572" s="120"/>
      <c r="J2572" s="121"/>
      <c r="M2572" s="126"/>
      <c r="R2572" s="141"/>
    </row>
    <row r="2573" spans="1:18" ht="47.25" outlineLevel="1" x14ac:dyDescent="0.25">
      <c r="B2573" s="31" t="s">
        <v>0</v>
      </c>
      <c r="C2573" s="76" t="s">
        <v>13</v>
      </c>
      <c r="D2573" s="31" t="s">
        <v>60</v>
      </c>
      <c r="E2573" s="31" t="s">
        <v>14</v>
      </c>
      <c r="F2573" s="77" t="s">
        <v>17</v>
      </c>
      <c r="G2573" s="77" t="s">
        <v>56</v>
      </c>
      <c r="H2573" s="77" t="s">
        <v>38</v>
      </c>
      <c r="I2573" s="31" t="s">
        <v>16</v>
      </c>
      <c r="J2573" s="30" t="s">
        <v>15</v>
      </c>
      <c r="M2573" s="142"/>
    </row>
    <row r="2574" spans="1:18" outlineLevel="1" x14ac:dyDescent="0.25">
      <c r="B2574" s="122" t="str">
        <f>IF(C2574="","",F2571)</f>
        <v/>
      </c>
      <c r="C2574" s="123"/>
      <c r="D2574" s="122" t="str">
        <f>IF(C2574="","",IFERROR(INDEX('Cadastro de insumo'!A:K,MATCH('Ficha técnica - Prod processado'!C2574,'Cadastro de insumo'!E:E,0),2),""))</f>
        <v/>
      </c>
      <c r="E2574" s="122" t="str">
        <f>IFERROR(INDEX('Cadastro de insumo'!$A$203:$K$1048576,MATCH('Ficha técnica - Prod processado'!C2574,'Cadastro de insumo'!$E$203:$E$1048576,0),9),"")</f>
        <v/>
      </c>
      <c r="F2574" s="124" t="str">
        <f>IFERROR(VLOOKUP(C2574,'Cadastro de insumo'!E:K,7,0),"")</f>
        <v/>
      </c>
      <c r="G2574" s="113"/>
      <c r="H2574" s="113"/>
      <c r="I2574" s="122">
        <f t="shared" ref="I2574:I2587" si="125">IF(OR(G2574="",H2574=""),0,G2574/H2574)</f>
        <v>0</v>
      </c>
      <c r="J2574" s="125">
        <f>IF(C2574="",0,IF(E2574="Pacote",VLOOKUP(C2574,'Cadastro de insumo'!E:K,7,0)*G2574,IF(OR(E2574="kg",E2574="L"),F2574/1000*G2574,F2574*G2574)))</f>
        <v>0</v>
      </c>
    </row>
    <row r="2575" spans="1:18" outlineLevel="1" x14ac:dyDescent="0.25">
      <c r="B2575" s="122" t="str">
        <f>IF(C2575="","",F2571)</f>
        <v/>
      </c>
      <c r="C2575" s="123"/>
      <c r="D2575" s="122" t="str">
        <f>IF(C2575="","",IFERROR(INDEX('Cadastro de insumo'!A:K,MATCH('Ficha técnica - Prod processado'!C2575,'Cadastro de insumo'!E:E,0),2),""))</f>
        <v/>
      </c>
      <c r="E2575" s="122" t="str">
        <f>IFERROR(INDEX('Cadastro de insumo'!$A$203:$K$1048576,MATCH('Ficha técnica - Prod processado'!C2575,'Cadastro de insumo'!$E$203:$E$1048576,0),9),"")</f>
        <v/>
      </c>
      <c r="F2575" s="124" t="str">
        <f>IFERROR(VLOOKUP(C2575,'Cadastro de insumo'!E:K,7,0),"")</f>
        <v/>
      </c>
      <c r="G2575" s="113"/>
      <c r="H2575" s="113"/>
      <c r="I2575" s="122">
        <f t="shared" si="125"/>
        <v>0</v>
      </c>
      <c r="J2575" s="125">
        <f>IF(C2575="",0,IF(E2575="Pacote",VLOOKUP(C2575,'Cadastro de insumo'!E:K,7,0)*G2575,IF(OR(E2575="kg",E2575="L"),F2575/1000*G2575,F2575*G2575)))</f>
        <v>0</v>
      </c>
    </row>
    <row r="2576" spans="1:18" outlineLevel="1" x14ac:dyDescent="0.25">
      <c r="B2576" s="122" t="str">
        <f>IF(C2576="","",F2571)</f>
        <v/>
      </c>
      <c r="C2576" s="123"/>
      <c r="D2576" s="122" t="str">
        <f>IF(C2576="","",IFERROR(INDEX('Cadastro de insumo'!A:K,MATCH('Ficha técnica - Prod processado'!C2576,'Cadastro de insumo'!E:E,0),2),""))</f>
        <v/>
      </c>
      <c r="E2576" s="122" t="str">
        <f>IFERROR(INDEX('Cadastro de insumo'!$A$203:$K$1048576,MATCH('Ficha técnica - Prod processado'!C2576,'Cadastro de insumo'!$E$203:$E$1048576,0),9),"")</f>
        <v/>
      </c>
      <c r="F2576" s="124" t="str">
        <f>IFERROR(VLOOKUP(C2576,'Cadastro de insumo'!E:K,7,0),"")</f>
        <v/>
      </c>
      <c r="G2576" s="113"/>
      <c r="H2576" s="113"/>
      <c r="I2576" s="122">
        <f t="shared" si="125"/>
        <v>0</v>
      </c>
      <c r="J2576" s="125">
        <f>IF(C2576="",0,IF(E2576="Pacote",VLOOKUP(C2576,'Cadastro de insumo'!E:K,7,0)*G2576,IF(OR(E2576="kg",E2576="L"),F2576/1000*G2576,F2576*G2576)))</f>
        <v>0</v>
      </c>
    </row>
    <row r="2577" spans="1:18" outlineLevel="1" x14ac:dyDescent="0.25">
      <c r="B2577" s="122" t="str">
        <f>IF(C2577="","",F2571)</f>
        <v/>
      </c>
      <c r="C2577" s="123"/>
      <c r="D2577" s="122" t="str">
        <f>IF(C2577="","",IFERROR(INDEX('Cadastro de insumo'!A:K,MATCH('Ficha técnica - Prod processado'!C2577,'Cadastro de insumo'!E:E,0),2),""))</f>
        <v/>
      </c>
      <c r="E2577" s="122" t="str">
        <f>IFERROR(INDEX('Cadastro de insumo'!$A$203:$K$1048576,MATCH('Ficha técnica - Prod processado'!C2577,'Cadastro de insumo'!$E$203:$E$1048576,0),9),"")</f>
        <v/>
      </c>
      <c r="F2577" s="124" t="str">
        <f>IFERROR(VLOOKUP(C2577,'Cadastro de insumo'!E:K,7,0),"")</f>
        <v/>
      </c>
      <c r="G2577" s="113"/>
      <c r="H2577" s="113"/>
      <c r="I2577" s="122">
        <f t="shared" si="125"/>
        <v>0</v>
      </c>
      <c r="J2577" s="125">
        <f>IF(C2577="",0,IF(E2577="Pacote",VLOOKUP(C2577,'Cadastro de insumo'!E:K,7,0)*G2577,IF(OR(E2577="kg",E2577="L"),F2577/1000*G2577,F2577*G2577)))</f>
        <v>0</v>
      </c>
    </row>
    <row r="2578" spans="1:18" outlineLevel="1" x14ac:dyDescent="0.25">
      <c r="B2578" s="122" t="str">
        <f>IF(C2578="","",F2571)</f>
        <v/>
      </c>
      <c r="C2578" s="123"/>
      <c r="D2578" s="122" t="str">
        <f>IF(C2578="","",IFERROR(INDEX('Cadastro de insumo'!A:K,MATCH('Ficha técnica - Prod processado'!C2578,'Cadastro de insumo'!E:E,0),2),""))</f>
        <v/>
      </c>
      <c r="E2578" s="122" t="str">
        <f>IFERROR(INDEX('Cadastro de insumo'!$A$203:$K$1048576,MATCH('Ficha técnica - Prod processado'!C2578,'Cadastro de insumo'!$E$203:$E$1048576,0),9),"")</f>
        <v/>
      </c>
      <c r="F2578" s="124" t="str">
        <f>IFERROR(VLOOKUP(C2578,'Cadastro de insumo'!E:K,7,0),"")</f>
        <v/>
      </c>
      <c r="G2578" s="113"/>
      <c r="H2578" s="113"/>
      <c r="I2578" s="122">
        <f t="shared" si="125"/>
        <v>0</v>
      </c>
      <c r="J2578" s="125">
        <f>IF(C2578="",0,IF(E2578="Pacote",VLOOKUP(C2578,'Cadastro de insumo'!E:K,7,0)*G2578,IF(OR(E2578="kg",E2578="L"),F2578/1000*G2578,F2578*G2578)))</f>
        <v>0</v>
      </c>
    </row>
    <row r="2579" spans="1:18" outlineLevel="1" x14ac:dyDescent="0.25">
      <c r="B2579" s="122" t="str">
        <f>IF(C2579="","",F2571)</f>
        <v/>
      </c>
      <c r="C2579" s="123"/>
      <c r="D2579" s="122" t="str">
        <f>IF(C2579="","",IFERROR(INDEX('Cadastro de insumo'!A:K,MATCH('Ficha técnica - Prod processado'!C2579,'Cadastro de insumo'!E:E,0),2),""))</f>
        <v/>
      </c>
      <c r="E2579" s="122" t="str">
        <f>IFERROR(INDEX('Cadastro de insumo'!$A$203:$K$1048576,MATCH('Ficha técnica - Prod processado'!C2579,'Cadastro de insumo'!$E$203:$E$1048576,0),9),"")</f>
        <v/>
      </c>
      <c r="F2579" s="124" t="str">
        <f>IFERROR(VLOOKUP(C2579,'Cadastro de insumo'!E:K,7,0),"")</f>
        <v/>
      </c>
      <c r="G2579" s="113"/>
      <c r="H2579" s="113"/>
      <c r="I2579" s="122">
        <f t="shared" si="125"/>
        <v>0</v>
      </c>
      <c r="J2579" s="125">
        <f>IF(C2579="",0,IF(E2579="Pacote",VLOOKUP(C2579,'Cadastro de insumo'!E:K,7,0)*G2579,IF(OR(E2579="kg",E2579="L"),F2579/1000*G2579,F2579*G2579)))</f>
        <v>0</v>
      </c>
    </row>
    <row r="2580" spans="1:18" outlineLevel="1" x14ac:dyDescent="0.25">
      <c r="B2580" s="122" t="str">
        <f>IF(C2580="","",F2571)</f>
        <v/>
      </c>
      <c r="C2580" s="123"/>
      <c r="D2580" s="122" t="str">
        <f>IF(C2580="","",IFERROR(INDEX('Cadastro de insumo'!A:K,MATCH('Ficha técnica - Prod processado'!C2580,'Cadastro de insumo'!E:E,0),2),""))</f>
        <v/>
      </c>
      <c r="E2580" s="122" t="str">
        <f>IFERROR(INDEX('Cadastro de insumo'!$A$203:$K$1048576,MATCH('Ficha técnica - Prod processado'!C2580,'Cadastro de insumo'!$E$203:$E$1048576,0),9),"")</f>
        <v/>
      </c>
      <c r="F2580" s="124" t="str">
        <f>IFERROR(VLOOKUP(C2580,'Cadastro de insumo'!E:K,7,0),"")</f>
        <v/>
      </c>
      <c r="G2580" s="113"/>
      <c r="H2580" s="113"/>
      <c r="I2580" s="122">
        <f t="shared" si="125"/>
        <v>0</v>
      </c>
      <c r="J2580" s="125">
        <f>IF(C2580="",0,IF(E2580="Pacote",VLOOKUP(C2580,'Cadastro de insumo'!E:K,7,0)*G2580,IF(OR(E2580="kg",E2580="L"),F2580/1000*G2580,F2580*G2580)))</f>
        <v>0</v>
      </c>
    </row>
    <row r="2581" spans="1:18" outlineLevel="1" x14ac:dyDescent="0.25">
      <c r="B2581" s="122" t="str">
        <f>IF(C2581="","",F2571)</f>
        <v/>
      </c>
      <c r="C2581" s="123"/>
      <c r="D2581" s="122" t="str">
        <f>IF(C2581="","",IFERROR(INDEX('Cadastro de insumo'!A:K,MATCH('Ficha técnica - Prod processado'!C2581,'Cadastro de insumo'!E:E,0),2),""))</f>
        <v/>
      </c>
      <c r="E2581" s="122" t="str">
        <f>IFERROR(INDEX('Cadastro de insumo'!$A$203:$K$1048576,MATCH('Ficha técnica - Prod processado'!C2581,'Cadastro de insumo'!$E$203:$E$1048576,0),9),"")</f>
        <v/>
      </c>
      <c r="F2581" s="124" t="str">
        <f>IFERROR(VLOOKUP(C2581,'Cadastro de insumo'!E:K,7,0),"")</f>
        <v/>
      </c>
      <c r="G2581" s="113"/>
      <c r="H2581" s="113"/>
      <c r="I2581" s="122">
        <f t="shared" si="125"/>
        <v>0</v>
      </c>
      <c r="J2581" s="125">
        <f>IF(C2581="",0,IF(E2581="Pacote",VLOOKUP(C2581,'Cadastro de insumo'!E:K,7,0)*G2581,IF(OR(E2581="kg",E2581="L"),F2581/1000*G2581,F2581*G2581)))</f>
        <v>0</v>
      </c>
    </row>
    <row r="2582" spans="1:18" outlineLevel="1" x14ac:dyDescent="0.25">
      <c r="B2582" s="122" t="str">
        <f>IF(C2582="","",F2571)</f>
        <v/>
      </c>
      <c r="C2582" s="123"/>
      <c r="D2582" s="122" t="str">
        <f>IF(C2582="","",IFERROR(INDEX('Cadastro de insumo'!A:K,MATCH('Ficha técnica - Prod processado'!C2582,'Cadastro de insumo'!E:E,0),2),""))</f>
        <v/>
      </c>
      <c r="E2582" s="122" t="str">
        <f>IFERROR(INDEX('Cadastro de insumo'!$A$203:$K$1048576,MATCH('Ficha técnica - Prod processado'!C2582,'Cadastro de insumo'!$E$203:$E$1048576,0),9),"")</f>
        <v/>
      </c>
      <c r="F2582" s="124" t="str">
        <f>IFERROR(VLOOKUP(C2582,'Cadastro de insumo'!E:K,7,0),"")</f>
        <v/>
      </c>
      <c r="G2582" s="113"/>
      <c r="H2582" s="113"/>
      <c r="I2582" s="122">
        <f t="shared" si="125"/>
        <v>0</v>
      </c>
      <c r="J2582" s="125">
        <f>IF(C2582="",0,IF(E2582="Pacote",VLOOKUP(C2582,'Cadastro de insumo'!E:K,7,0)*G2582,IF(OR(E2582="kg",E2582="L"),F2582/1000*G2582,F2582*G2582)))</f>
        <v>0</v>
      </c>
    </row>
    <row r="2583" spans="1:18" outlineLevel="1" x14ac:dyDescent="0.25">
      <c r="B2583" s="122" t="str">
        <f>IF(C2583="","",F2571)</f>
        <v/>
      </c>
      <c r="C2583" s="123"/>
      <c r="D2583" s="122" t="str">
        <f>IF(C2583="","",IFERROR(INDEX('Cadastro de insumo'!A:K,MATCH('Ficha técnica - Prod processado'!C2583,'Cadastro de insumo'!E:E,0),2),""))</f>
        <v/>
      </c>
      <c r="E2583" s="122" t="str">
        <f>IFERROR(INDEX('Cadastro de insumo'!$A$203:$K$1048576,MATCH('Ficha técnica - Prod processado'!C2583,'Cadastro de insumo'!$E$203:$E$1048576,0),9),"")</f>
        <v/>
      </c>
      <c r="F2583" s="124" t="str">
        <f>IFERROR(VLOOKUP(C2583,'Cadastro de insumo'!E:K,7,0),"")</f>
        <v/>
      </c>
      <c r="G2583" s="113"/>
      <c r="H2583" s="113"/>
      <c r="I2583" s="122">
        <f t="shared" si="125"/>
        <v>0</v>
      </c>
      <c r="J2583" s="125">
        <f>IF(C2583="",0,IF(E2583="Pacote",VLOOKUP(C2583,'Cadastro de insumo'!E:K,7,0)*G2583,IF(OR(E2583="kg",E2583="L"),F2583/1000*G2583,F2583*G2583)))</f>
        <v>0</v>
      </c>
    </row>
    <row r="2584" spans="1:18" outlineLevel="1" x14ac:dyDescent="0.25">
      <c r="B2584" s="122" t="str">
        <f>IF(C2584="","",F2571)</f>
        <v/>
      </c>
      <c r="C2584" s="123"/>
      <c r="D2584" s="122" t="str">
        <f>IF(C2584="","",IFERROR(INDEX('Cadastro de insumo'!A:K,MATCH('Ficha técnica - Prod processado'!C2584,'Cadastro de insumo'!E:E,0),2),""))</f>
        <v/>
      </c>
      <c r="E2584" s="122" t="str">
        <f>IFERROR(INDEX('Cadastro de insumo'!$A$203:$K$1048576,MATCH('Ficha técnica - Prod processado'!C2584,'Cadastro de insumo'!$E$203:$E$1048576,0),9),"")</f>
        <v/>
      </c>
      <c r="F2584" s="124" t="str">
        <f>IFERROR(VLOOKUP(C2584,'Cadastro de insumo'!E:K,7,0),"")</f>
        <v/>
      </c>
      <c r="G2584" s="113"/>
      <c r="H2584" s="113"/>
      <c r="I2584" s="122">
        <f t="shared" si="125"/>
        <v>0</v>
      </c>
      <c r="J2584" s="125">
        <f>IF(C2584="",0,IF(E2584="Pacote",VLOOKUP(C2584,'Cadastro de insumo'!E:K,7,0)*G2584,IF(OR(E2584="kg",E2584="L"),F2584/1000*G2584,F2584*G2584)))</f>
        <v>0</v>
      </c>
    </row>
    <row r="2585" spans="1:18" outlineLevel="1" x14ac:dyDescent="0.25">
      <c r="B2585" s="122" t="str">
        <f>IF(C2585="","",F2571)</f>
        <v/>
      </c>
      <c r="C2585" s="123"/>
      <c r="D2585" s="122" t="str">
        <f>IF(C2585="","",IFERROR(INDEX('Cadastro de insumo'!A:K,MATCH('Ficha técnica - Prod processado'!C2585,'Cadastro de insumo'!E:E,0),2),""))</f>
        <v/>
      </c>
      <c r="E2585" s="122" t="str">
        <f>IFERROR(INDEX('Cadastro de insumo'!$A$203:$K$1048576,MATCH('Ficha técnica - Prod processado'!C2585,'Cadastro de insumo'!$E$203:$E$1048576,0),9),"")</f>
        <v/>
      </c>
      <c r="F2585" s="124" t="str">
        <f>IFERROR(VLOOKUP(C2585,'Cadastro de insumo'!E:K,7,0),"")</f>
        <v/>
      </c>
      <c r="G2585" s="113"/>
      <c r="H2585" s="113"/>
      <c r="I2585" s="122">
        <f t="shared" si="125"/>
        <v>0</v>
      </c>
      <c r="J2585" s="125">
        <f>IF(C2585="",0,IF(E2585="Pacote",VLOOKUP(C2585,'Cadastro de insumo'!E:K,7,0)*G2585,IF(OR(E2585="kg",E2585="L"),F2585/1000*G2585,F2585*G2585)))</f>
        <v>0</v>
      </c>
    </row>
    <row r="2586" spans="1:18" outlineLevel="1" x14ac:dyDescent="0.25">
      <c r="B2586" s="122" t="str">
        <f>IF(C2586="","",F2571)</f>
        <v/>
      </c>
      <c r="C2586" s="123"/>
      <c r="D2586" s="122" t="str">
        <f>IF(C2586="","",IFERROR(INDEX('Cadastro de insumo'!A:K,MATCH('Ficha técnica - Prod processado'!C2586,'Cadastro de insumo'!E:E,0),2),""))</f>
        <v/>
      </c>
      <c r="E2586" s="122" t="str">
        <f>IFERROR(INDEX('Cadastro de insumo'!$A$203:$K$1048576,MATCH('Ficha técnica - Prod processado'!C2586,'Cadastro de insumo'!$E$203:$E$1048576,0),9),"")</f>
        <v/>
      </c>
      <c r="F2586" s="124" t="str">
        <f>IFERROR(VLOOKUP(C2586,'Cadastro de insumo'!E:K,7,0),"")</f>
        <v/>
      </c>
      <c r="G2586" s="113"/>
      <c r="H2586" s="113"/>
      <c r="I2586" s="122">
        <f t="shared" si="125"/>
        <v>0</v>
      </c>
      <c r="J2586" s="125">
        <f>IF(C2586="",0,IF(E2586="Pacote",VLOOKUP(C2586,'Cadastro de insumo'!E:K,7,0)*G2586,IF(OR(E2586="kg",E2586="L"),F2586/1000*G2586,F2586*G2586)))</f>
        <v>0</v>
      </c>
    </row>
    <row r="2587" spans="1:18" outlineLevel="1" x14ac:dyDescent="0.25">
      <c r="B2587" s="122" t="str">
        <f>IF(C2587="","",F2571)</f>
        <v/>
      </c>
      <c r="C2587" s="123"/>
      <c r="D2587" s="122" t="str">
        <f>IF(C2587="","",IFERROR(INDEX('Cadastro de insumo'!A:K,MATCH('Ficha técnica - Prod processado'!C2587,'Cadastro de insumo'!E:E,0),2),""))</f>
        <v/>
      </c>
      <c r="E2587" s="122" t="str">
        <f>IFERROR(INDEX('Cadastro de insumo'!$A$203:$K$1048576,MATCH('Ficha técnica - Prod processado'!C2587,'Cadastro de insumo'!$E$203:$E$1048576,0),9),"")</f>
        <v/>
      </c>
      <c r="F2587" s="124" t="str">
        <f>IFERROR(VLOOKUP(C2587,'Cadastro de insumo'!E:K,7,0),"")</f>
        <v/>
      </c>
      <c r="G2587" s="113"/>
      <c r="H2587" s="113"/>
      <c r="I2587" s="122">
        <f t="shared" si="125"/>
        <v>0</v>
      </c>
      <c r="J2587" s="125">
        <f>IF(C2587="",0,IF(E2587="Pacote",VLOOKUP(C2587,'Cadastro de insumo'!E:K,7,0)*G2587,IF(OR(E2587="kg",E2587="L"),F2587/1000*G2587,F2587*G2587)))</f>
        <v>0</v>
      </c>
    </row>
    <row r="2588" spans="1:18" outlineLevel="1" x14ac:dyDescent="0.25">
      <c r="B2588" s="122" t="str">
        <f>IF(C2588="","",F2571)</f>
        <v/>
      </c>
      <c r="C2588" s="123"/>
      <c r="D2588" s="122" t="str">
        <f>IF(C2588="","",IFERROR(INDEX('Cadastro de insumo'!A:K,MATCH('Ficha técnica - Prod processado'!C2588,'Cadastro de insumo'!E:E,0),2),""))</f>
        <v/>
      </c>
      <c r="E2588" s="122" t="str">
        <f>IFERROR(INDEX('Cadastro de insumo'!$A$203:$K$1048576,MATCH('Ficha técnica - Prod processado'!C2588,'Cadastro de insumo'!$E$203:$E$1048576,0),9),"")</f>
        <v/>
      </c>
      <c r="F2588" s="124" t="str">
        <f>IFERROR(VLOOKUP(C2588,'Cadastro de insumo'!E:K,7,0),"")</f>
        <v/>
      </c>
      <c r="G2588" s="113"/>
      <c r="H2588" s="113"/>
      <c r="I2588" s="122">
        <f>IF(OR(G2588="",H2588=""),0,G2588/H2588)</f>
        <v>0</v>
      </c>
      <c r="J2588" s="125">
        <f>IF(C2588="",0,IF(E2588="Pacote",VLOOKUP(C2588,'Cadastro de insumo'!E:K,7,0)*G2588,IF(OR(E2588="kg",E2588="L"),F2588/1000*G2588,F2588*G2588)))</f>
        <v>0</v>
      </c>
    </row>
    <row r="2589" spans="1:18" x14ac:dyDescent="0.25">
      <c r="A2589" s="33" t="str">
        <f>"Detalhes: "&amp;F2571</f>
        <v xml:space="preserve">Detalhes: </v>
      </c>
      <c r="C2589" s="126"/>
    </row>
    <row r="2591" spans="1:18" ht="31.5" x14ac:dyDescent="0.25">
      <c r="E2591" s="30" t="s">
        <v>21</v>
      </c>
      <c r="F2591" s="76" t="s">
        <v>0</v>
      </c>
      <c r="G2591" s="76" t="s">
        <v>19</v>
      </c>
      <c r="H2591" s="77" t="s">
        <v>20</v>
      </c>
      <c r="I2591" s="31" t="s">
        <v>22</v>
      </c>
      <c r="J2591" s="31" t="s">
        <v>61</v>
      </c>
      <c r="M2591" s="126"/>
    </row>
    <row r="2592" spans="1:18" x14ac:dyDescent="0.25">
      <c r="E2592" s="112">
        <f>E2571+1</f>
        <v>124</v>
      </c>
      <c r="F2592" s="113"/>
      <c r="G2592" s="113"/>
      <c r="H2592" s="114"/>
      <c r="I2592" s="115">
        <f>SUM(J2595:J2609)</f>
        <v>0</v>
      </c>
      <c r="J2592" s="116" t="str">
        <f>IF(H2592="","",I2592/H2592)</f>
        <v/>
      </c>
      <c r="M2592" s="126"/>
      <c r="R2592" s="141"/>
    </row>
    <row r="2593" spans="2:18" x14ac:dyDescent="0.25">
      <c r="B2593" s="117"/>
      <c r="C2593" s="118"/>
      <c r="D2593" s="110"/>
      <c r="F2593" s="118"/>
      <c r="G2593" s="118"/>
      <c r="H2593" s="119"/>
      <c r="I2593" s="120"/>
      <c r="J2593" s="121"/>
      <c r="M2593" s="126"/>
      <c r="R2593" s="141"/>
    </row>
    <row r="2594" spans="2:18" ht="47.25" outlineLevel="1" x14ac:dyDescent="0.25">
      <c r="B2594" s="31" t="s">
        <v>0</v>
      </c>
      <c r="C2594" s="76" t="s">
        <v>13</v>
      </c>
      <c r="D2594" s="31" t="s">
        <v>60</v>
      </c>
      <c r="E2594" s="31" t="s">
        <v>14</v>
      </c>
      <c r="F2594" s="77" t="s">
        <v>17</v>
      </c>
      <c r="G2594" s="77" t="s">
        <v>56</v>
      </c>
      <c r="H2594" s="77" t="s">
        <v>38</v>
      </c>
      <c r="I2594" s="31" t="s">
        <v>16</v>
      </c>
      <c r="J2594" s="30" t="s">
        <v>15</v>
      </c>
      <c r="M2594" s="142"/>
    </row>
    <row r="2595" spans="2:18" outlineLevel="1" x14ac:dyDescent="0.25">
      <c r="B2595" s="122" t="str">
        <f>IF(C2595="","",F2592)</f>
        <v/>
      </c>
      <c r="C2595" s="123"/>
      <c r="D2595" s="122" t="str">
        <f>IF(C2595="","",IFERROR(INDEX('Cadastro de insumo'!A:K,MATCH('Ficha técnica - Prod processado'!C2595,'Cadastro de insumo'!E:E,0),2),""))</f>
        <v/>
      </c>
      <c r="E2595" s="122" t="str">
        <f>IFERROR(INDEX('Cadastro de insumo'!$A$203:$K$1048576,MATCH('Ficha técnica - Prod processado'!C2595,'Cadastro de insumo'!$E$203:$E$1048576,0),9),"")</f>
        <v/>
      </c>
      <c r="F2595" s="124" t="str">
        <f>IFERROR(VLOOKUP(C2595,'Cadastro de insumo'!E:K,7,0),"")</f>
        <v/>
      </c>
      <c r="G2595" s="113"/>
      <c r="H2595" s="113"/>
      <c r="I2595" s="122">
        <f t="shared" ref="I2595:I2608" si="126">IF(OR(G2595="",H2595=""),0,G2595/H2595)</f>
        <v>0</v>
      </c>
      <c r="J2595" s="125">
        <f>IF(C2595="",0,IF(E2595="Pacote",VLOOKUP(C2595,'Cadastro de insumo'!E:K,7,0)*G2595,IF(OR(E2595="kg",E2595="L"),F2595/1000*G2595,F2595*G2595)))</f>
        <v>0</v>
      </c>
    </row>
    <row r="2596" spans="2:18" outlineLevel="1" x14ac:dyDescent="0.25">
      <c r="B2596" s="122" t="str">
        <f>IF(C2596="","",F2592)</f>
        <v/>
      </c>
      <c r="C2596" s="123"/>
      <c r="D2596" s="122" t="str">
        <f>IF(C2596="","",IFERROR(INDEX('Cadastro de insumo'!A:K,MATCH('Ficha técnica - Prod processado'!C2596,'Cadastro de insumo'!E:E,0),2),""))</f>
        <v/>
      </c>
      <c r="E2596" s="122" t="str">
        <f>IFERROR(INDEX('Cadastro de insumo'!$A$203:$K$1048576,MATCH('Ficha técnica - Prod processado'!C2596,'Cadastro de insumo'!$E$203:$E$1048576,0),9),"")</f>
        <v/>
      </c>
      <c r="F2596" s="124" t="str">
        <f>IFERROR(VLOOKUP(C2596,'Cadastro de insumo'!E:K,7,0),"")</f>
        <v/>
      </c>
      <c r="G2596" s="113"/>
      <c r="H2596" s="113"/>
      <c r="I2596" s="122">
        <f t="shared" si="126"/>
        <v>0</v>
      </c>
      <c r="J2596" s="125">
        <f>IF(C2596="",0,IF(E2596="Pacote",VLOOKUP(C2596,'Cadastro de insumo'!E:K,7,0)*G2596,IF(OR(E2596="kg",E2596="L"),F2596/1000*G2596,F2596*G2596)))</f>
        <v>0</v>
      </c>
    </row>
    <row r="2597" spans="2:18" outlineLevel="1" x14ac:dyDescent="0.25">
      <c r="B2597" s="122" t="str">
        <f>IF(C2597="","",F2592)</f>
        <v/>
      </c>
      <c r="C2597" s="123"/>
      <c r="D2597" s="122" t="str">
        <f>IF(C2597="","",IFERROR(INDEX('Cadastro de insumo'!A:K,MATCH('Ficha técnica - Prod processado'!C2597,'Cadastro de insumo'!E:E,0),2),""))</f>
        <v/>
      </c>
      <c r="E2597" s="122" t="str">
        <f>IFERROR(INDEX('Cadastro de insumo'!$A$203:$K$1048576,MATCH('Ficha técnica - Prod processado'!C2597,'Cadastro de insumo'!$E$203:$E$1048576,0),9),"")</f>
        <v/>
      </c>
      <c r="F2597" s="124" t="str">
        <f>IFERROR(VLOOKUP(C2597,'Cadastro de insumo'!E:K,7,0),"")</f>
        <v/>
      </c>
      <c r="G2597" s="113"/>
      <c r="H2597" s="113"/>
      <c r="I2597" s="122">
        <f t="shared" si="126"/>
        <v>0</v>
      </c>
      <c r="J2597" s="125">
        <f>IF(C2597="",0,IF(E2597="Pacote",VLOOKUP(C2597,'Cadastro de insumo'!E:K,7,0)*G2597,IF(OR(E2597="kg",E2597="L"),F2597/1000*G2597,F2597*G2597)))</f>
        <v>0</v>
      </c>
    </row>
    <row r="2598" spans="2:18" outlineLevel="1" x14ac:dyDescent="0.25">
      <c r="B2598" s="122" t="str">
        <f>IF(C2598="","",F2592)</f>
        <v/>
      </c>
      <c r="C2598" s="123"/>
      <c r="D2598" s="122" t="str">
        <f>IF(C2598="","",IFERROR(INDEX('Cadastro de insumo'!A:K,MATCH('Ficha técnica - Prod processado'!C2598,'Cadastro de insumo'!E:E,0),2),""))</f>
        <v/>
      </c>
      <c r="E2598" s="122" t="str">
        <f>IFERROR(INDEX('Cadastro de insumo'!$A$203:$K$1048576,MATCH('Ficha técnica - Prod processado'!C2598,'Cadastro de insumo'!$E$203:$E$1048576,0),9),"")</f>
        <v/>
      </c>
      <c r="F2598" s="124" t="str">
        <f>IFERROR(VLOOKUP(C2598,'Cadastro de insumo'!E:K,7,0),"")</f>
        <v/>
      </c>
      <c r="G2598" s="113"/>
      <c r="H2598" s="113"/>
      <c r="I2598" s="122">
        <f t="shared" si="126"/>
        <v>0</v>
      </c>
      <c r="J2598" s="125">
        <f>IF(C2598="",0,IF(E2598="Pacote",VLOOKUP(C2598,'Cadastro de insumo'!E:K,7,0)*G2598,IF(OR(E2598="kg",E2598="L"),F2598/1000*G2598,F2598*G2598)))</f>
        <v>0</v>
      </c>
    </row>
    <row r="2599" spans="2:18" outlineLevel="1" x14ac:dyDescent="0.25">
      <c r="B2599" s="122" t="str">
        <f>IF(C2599="","",F2592)</f>
        <v/>
      </c>
      <c r="C2599" s="123"/>
      <c r="D2599" s="122" t="str">
        <f>IF(C2599="","",IFERROR(INDEX('Cadastro de insumo'!A:K,MATCH('Ficha técnica - Prod processado'!C2599,'Cadastro de insumo'!E:E,0),2),""))</f>
        <v/>
      </c>
      <c r="E2599" s="122" t="str">
        <f>IFERROR(INDEX('Cadastro de insumo'!$A$203:$K$1048576,MATCH('Ficha técnica - Prod processado'!C2599,'Cadastro de insumo'!$E$203:$E$1048576,0),9),"")</f>
        <v/>
      </c>
      <c r="F2599" s="124" t="str">
        <f>IFERROR(VLOOKUP(C2599,'Cadastro de insumo'!E:K,7,0),"")</f>
        <v/>
      </c>
      <c r="G2599" s="113"/>
      <c r="H2599" s="113"/>
      <c r="I2599" s="122">
        <f t="shared" si="126"/>
        <v>0</v>
      </c>
      <c r="J2599" s="125">
        <f>IF(C2599="",0,IF(E2599="Pacote",VLOOKUP(C2599,'Cadastro de insumo'!E:K,7,0)*G2599,IF(OR(E2599="kg",E2599="L"),F2599/1000*G2599,F2599*G2599)))</f>
        <v>0</v>
      </c>
    </row>
    <row r="2600" spans="2:18" outlineLevel="1" x14ac:dyDescent="0.25">
      <c r="B2600" s="122" t="str">
        <f>IF(C2600="","",F2592)</f>
        <v/>
      </c>
      <c r="C2600" s="123"/>
      <c r="D2600" s="122" t="str">
        <f>IF(C2600="","",IFERROR(INDEX('Cadastro de insumo'!A:K,MATCH('Ficha técnica - Prod processado'!C2600,'Cadastro de insumo'!E:E,0),2),""))</f>
        <v/>
      </c>
      <c r="E2600" s="122" t="str">
        <f>IFERROR(INDEX('Cadastro de insumo'!$A$203:$K$1048576,MATCH('Ficha técnica - Prod processado'!C2600,'Cadastro de insumo'!$E$203:$E$1048576,0),9),"")</f>
        <v/>
      </c>
      <c r="F2600" s="124" t="str">
        <f>IFERROR(VLOOKUP(C2600,'Cadastro de insumo'!E:K,7,0),"")</f>
        <v/>
      </c>
      <c r="G2600" s="113"/>
      <c r="H2600" s="113"/>
      <c r="I2600" s="122">
        <f t="shared" si="126"/>
        <v>0</v>
      </c>
      <c r="J2600" s="125">
        <f>IF(C2600="",0,IF(E2600="Pacote",VLOOKUP(C2600,'Cadastro de insumo'!E:K,7,0)*G2600,IF(OR(E2600="kg",E2600="L"),F2600/1000*G2600,F2600*G2600)))</f>
        <v>0</v>
      </c>
    </row>
    <row r="2601" spans="2:18" outlineLevel="1" x14ac:dyDescent="0.25">
      <c r="B2601" s="122" t="str">
        <f>IF(C2601="","",F2592)</f>
        <v/>
      </c>
      <c r="C2601" s="123"/>
      <c r="D2601" s="122" t="str">
        <f>IF(C2601="","",IFERROR(INDEX('Cadastro de insumo'!A:K,MATCH('Ficha técnica - Prod processado'!C2601,'Cadastro de insumo'!E:E,0),2),""))</f>
        <v/>
      </c>
      <c r="E2601" s="122" t="str">
        <f>IFERROR(INDEX('Cadastro de insumo'!$A$203:$K$1048576,MATCH('Ficha técnica - Prod processado'!C2601,'Cadastro de insumo'!$E$203:$E$1048576,0),9),"")</f>
        <v/>
      </c>
      <c r="F2601" s="124" t="str">
        <f>IFERROR(VLOOKUP(C2601,'Cadastro de insumo'!E:K,7,0),"")</f>
        <v/>
      </c>
      <c r="G2601" s="113"/>
      <c r="H2601" s="113"/>
      <c r="I2601" s="122">
        <f t="shared" si="126"/>
        <v>0</v>
      </c>
      <c r="J2601" s="125">
        <f>IF(C2601="",0,IF(E2601="Pacote",VLOOKUP(C2601,'Cadastro de insumo'!E:K,7,0)*G2601,IF(OR(E2601="kg",E2601="L"),F2601/1000*G2601,F2601*G2601)))</f>
        <v>0</v>
      </c>
    </row>
    <row r="2602" spans="2:18" outlineLevel="1" x14ac:dyDescent="0.25">
      <c r="B2602" s="122" t="str">
        <f>IF(C2602="","",F2592)</f>
        <v/>
      </c>
      <c r="C2602" s="123"/>
      <c r="D2602" s="122" t="str">
        <f>IF(C2602="","",IFERROR(INDEX('Cadastro de insumo'!A:K,MATCH('Ficha técnica - Prod processado'!C2602,'Cadastro de insumo'!E:E,0),2),""))</f>
        <v/>
      </c>
      <c r="E2602" s="122" t="str">
        <f>IFERROR(INDEX('Cadastro de insumo'!$A$203:$K$1048576,MATCH('Ficha técnica - Prod processado'!C2602,'Cadastro de insumo'!$E$203:$E$1048576,0),9),"")</f>
        <v/>
      </c>
      <c r="F2602" s="124" t="str">
        <f>IFERROR(VLOOKUP(C2602,'Cadastro de insumo'!E:K,7,0),"")</f>
        <v/>
      </c>
      <c r="G2602" s="113"/>
      <c r="H2602" s="113"/>
      <c r="I2602" s="122">
        <f t="shared" si="126"/>
        <v>0</v>
      </c>
      <c r="J2602" s="125">
        <f>IF(C2602="",0,IF(E2602="Pacote",VLOOKUP(C2602,'Cadastro de insumo'!E:K,7,0)*G2602,IF(OR(E2602="kg",E2602="L"),F2602/1000*G2602,F2602*G2602)))</f>
        <v>0</v>
      </c>
    </row>
    <row r="2603" spans="2:18" outlineLevel="1" x14ac:dyDescent="0.25">
      <c r="B2603" s="122" t="str">
        <f>IF(C2603="","",F2592)</f>
        <v/>
      </c>
      <c r="C2603" s="123"/>
      <c r="D2603" s="122" t="str">
        <f>IF(C2603="","",IFERROR(INDEX('Cadastro de insumo'!A:K,MATCH('Ficha técnica - Prod processado'!C2603,'Cadastro de insumo'!E:E,0),2),""))</f>
        <v/>
      </c>
      <c r="E2603" s="122" t="str">
        <f>IFERROR(INDEX('Cadastro de insumo'!$A$203:$K$1048576,MATCH('Ficha técnica - Prod processado'!C2603,'Cadastro de insumo'!$E$203:$E$1048576,0),9),"")</f>
        <v/>
      </c>
      <c r="F2603" s="124" t="str">
        <f>IFERROR(VLOOKUP(C2603,'Cadastro de insumo'!E:K,7,0),"")</f>
        <v/>
      </c>
      <c r="G2603" s="113"/>
      <c r="H2603" s="113"/>
      <c r="I2603" s="122">
        <f t="shared" si="126"/>
        <v>0</v>
      </c>
      <c r="J2603" s="125">
        <f>IF(C2603="",0,IF(E2603="Pacote",VLOOKUP(C2603,'Cadastro de insumo'!E:K,7,0)*G2603,IF(OR(E2603="kg",E2603="L"),F2603/1000*G2603,F2603*G2603)))</f>
        <v>0</v>
      </c>
    </row>
    <row r="2604" spans="2:18" outlineLevel="1" x14ac:dyDescent="0.25">
      <c r="B2604" s="122" t="str">
        <f>IF(C2604="","",F2592)</f>
        <v/>
      </c>
      <c r="C2604" s="123"/>
      <c r="D2604" s="122" t="str">
        <f>IF(C2604="","",IFERROR(INDEX('Cadastro de insumo'!A:K,MATCH('Ficha técnica - Prod processado'!C2604,'Cadastro de insumo'!E:E,0),2),""))</f>
        <v/>
      </c>
      <c r="E2604" s="122" t="str">
        <f>IFERROR(INDEX('Cadastro de insumo'!$A$203:$K$1048576,MATCH('Ficha técnica - Prod processado'!C2604,'Cadastro de insumo'!$E$203:$E$1048576,0),9),"")</f>
        <v/>
      </c>
      <c r="F2604" s="124" t="str">
        <f>IFERROR(VLOOKUP(C2604,'Cadastro de insumo'!E:K,7,0),"")</f>
        <v/>
      </c>
      <c r="G2604" s="113"/>
      <c r="H2604" s="113"/>
      <c r="I2604" s="122">
        <f t="shared" si="126"/>
        <v>0</v>
      </c>
      <c r="J2604" s="125">
        <f>IF(C2604="",0,IF(E2604="Pacote",VLOOKUP(C2604,'Cadastro de insumo'!E:K,7,0)*G2604,IF(OR(E2604="kg",E2604="L"),F2604/1000*G2604,F2604*G2604)))</f>
        <v>0</v>
      </c>
    </row>
    <row r="2605" spans="2:18" outlineLevel="1" x14ac:dyDescent="0.25">
      <c r="B2605" s="122" t="str">
        <f>IF(C2605="","",F2592)</f>
        <v/>
      </c>
      <c r="C2605" s="123"/>
      <c r="D2605" s="122" t="str">
        <f>IF(C2605="","",IFERROR(INDEX('Cadastro de insumo'!A:K,MATCH('Ficha técnica - Prod processado'!C2605,'Cadastro de insumo'!E:E,0),2),""))</f>
        <v/>
      </c>
      <c r="E2605" s="122" t="str">
        <f>IFERROR(INDEX('Cadastro de insumo'!$A$203:$K$1048576,MATCH('Ficha técnica - Prod processado'!C2605,'Cadastro de insumo'!$E$203:$E$1048576,0),9),"")</f>
        <v/>
      </c>
      <c r="F2605" s="124" t="str">
        <f>IFERROR(VLOOKUP(C2605,'Cadastro de insumo'!E:K,7,0),"")</f>
        <v/>
      </c>
      <c r="G2605" s="113"/>
      <c r="H2605" s="113"/>
      <c r="I2605" s="122">
        <f t="shared" si="126"/>
        <v>0</v>
      </c>
      <c r="J2605" s="125">
        <f>IF(C2605="",0,IF(E2605="Pacote",VLOOKUP(C2605,'Cadastro de insumo'!E:K,7,0)*G2605,IF(OR(E2605="kg",E2605="L"),F2605/1000*G2605,F2605*G2605)))</f>
        <v>0</v>
      </c>
    </row>
    <row r="2606" spans="2:18" outlineLevel="1" x14ac:dyDescent="0.25">
      <c r="B2606" s="122" t="str">
        <f>IF(C2606="","",F2592)</f>
        <v/>
      </c>
      <c r="C2606" s="123"/>
      <c r="D2606" s="122" t="str">
        <f>IF(C2606="","",IFERROR(INDEX('Cadastro de insumo'!A:K,MATCH('Ficha técnica - Prod processado'!C2606,'Cadastro de insumo'!E:E,0),2),""))</f>
        <v/>
      </c>
      <c r="E2606" s="122" t="str">
        <f>IFERROR(INDEX('Cadastro de insumo'!$A$203:$K$1048576,MATCH('Ficha técnica - Prod processado'!C2606,'Cadastro de insumo'!$E$203:$E$1048576,0),9),"")</f>
        <v/>
      </c>
      <c r="F2606" s="124" t="str">
        <f>IFERROR(VLOOKUP(C2606,'Cadastro de insumo'!E:K,7,0),"")</f>
        <v/>
      </c>
      <c r="G2606" s="113"/>
      <c r="H2606" s="113"/>
      <c r="I2606" s="122">
        <f t="shared" si="126"/>
        <v>0</v>
      </c>
      <c r="J2606" s="125">
        <f>IF(C2606="",0,IF(E2606="Pacote",VLOOKUP(C2606,'Cadastro de insumo'!E:K,7,0)*G2606,IF(OR(E2606="kg",E2606="L"),F2606/1000*G2606,F2606*G2606)))</f>
        <v>0</v>
      </c>
    </row>
    <row r="2607" spans="2:18" outlineLevel="1" x14ac:dyDescent="0.25">
      <c r="B2607" s="122" t="str">
        <f>IF(C2607="","",F2592)</f>
        <v/>
      </c>
      <c r="C2607" s="123"/>
      <c r="D2607" s="122" t="str">
        <f>IF(C2607="","",IFERROR(INDEX('Cadastro de insumo'!A:K,MATCH('Ficha técnica - Prod processado'!C2607,'Cadastro de insumo'!E:E,0),2),""))</f>
        <v/>
      </c>
      <c r="E2607" s="122" t="str">
        <f>IFERROR(INDEX('Cadastro de insumo'!$A$203:$K$1048576,MATCH('Ficha técnica - Prod processado'!C2607,'Cadastro de insumo'!$E$203:$E$1048576,0),9),"")</f>
        <v/>
      </c>
      <c r="F2607" s="124" t="str">
        <f>IFERROR(VLOOKUP(C2607,'Cadastro de insumo'!E:K,7,0),"")</f>
        <v/>
      </c>
      <c r="G2607" s="113"/>
      <c r="H2607" s="113"/>
      <c r="I2607" s="122">
        <f t="shared" si="126"/>
        <v>0</v>
      </c>
      <c r="J2607" s="125">
        <f>IF(C2607="",0,IF(E2607="Pacote",VLOOKUP(C2607,'Cadastro de insumo'!E:K,7,0)*G2607,IF(OR(E2607="kg",E2607="L"),F2607/1000*G2607,F2607*G2607)))</f>
        <v>0</v>
      </c>
    </row>
    <row r="2608" spans="2:18" outlineLevel="1" x14ac:dyDescent="0.25">
      <c r="B2608" s="122" t="str">
        <f>IF(C2608="","",F2592)</f>
        <v/>
      </c>
      <c r="C2608" s="123"/>
      <c r="D2608" s="122" t="str">
        <f>IF(C2608="","",IFERROR(INDEX('Cadastro de insumo'!A:K,MATCH('Ficha técnica - Prod processado'!C2608,'Cadastro de insumo'!E:E,0),2),""))</f>
        <v/>
      </c>
      <c r="E2608" s="122" t="str">
        <f>IFERROR(INDEX('Cadastro de insumo'!$A$203:$K$1048576,MATCH('Ficha técnica - Prod processado'!C2608,'Cadastro de insumo'!$E$203:$E$1048576,0),9),"")</f>
        <v/>
      </c>
      <c r="F2608" s="124" t="str">
        <f>IFERROR(VLOOKUP(C2608,'Cadastro de insumo'!E:K,7,0),"")</f>
        <v/>
      </c>
      <c r="G2608" s="113"/>
      <c r="H2608" s="113"/>
      <c r="I2608" s="122">
        <f t="shared" si="126"/>
        <v>0</v>
      </c>
      <c r="J2608" s="125">
        <f>IF(C2608="",0,IF(E2608="Pacote",VLOOKUP(C2608,'Cadastro de insumo'!E:K,7,0)*G2608,IF(OR(E2608="kg",E2608="L"),F2608/1000*G2608,F2608*G2608)))</f>
        <v>0</v>
      </c>
    </row>
    <row r="2609" spans="1:18" outlineLevel="1" x14ac:dyDescent="0.25">
      <c r="B2609" s="122" t="str">
        <f>IF(C2609="","",F2592)</f>
        <v/>
      </c>
      <c r="C2609" s="123"/>
      <c r="D2609" s="122" t="str">
        <f>IF(C2609="","",IFERROR(INDEX('Cadastro de insumo'!A:K,MATCH('Ficha técnica - Prod processado'!C2609,'Cadastro de insumo'!E:E,0),2),""))</f>
        <v/>
      </c>
      <c r="E2609" s="122" t="str">
        <f>IFERROR(INDEX('Cadastro de insumo'!$A$203:$K$1048576,MATCH('Ficha técnica - Prod processado'!C2609,'Cadastro de insumo'!$E$203:$E$1048576,0),9),"")</f>
        <v/>
      </c>
      <c r="F2609" s="124" t="str">
        <f>IFERROR(VLOOKUP(C2609,'Cadastro de insumo'!E:K,7,0),"")</f>
        <v/>
      </c>
      <c r="G2609" s="113"/>
      <c r="H2609" s="113"/>
      <c r="I2609" s="122">
        <f>IF(OR(G2609="",H2609=""),0,G2609/H2609)</f>
        <v>0</v>
      </c>
      <c r="J2609" s="125">
        <f>IF(C2609="",0,IF(E2609="Pacote",VLOOKUP(C2609,'Cadastro de insumo'!E:K,7,0)*G2609,IF(OR(E2609="kg",E2609="L"),F2609/1000*G2609,F2609*G2609)))</f>
        <v>0</v>
      </c>
    </row>
    <row r="2610" spans="1:18" x14ac:dyDescent="0.25">
      <c r="A2610" s="33" t="str">
        <f>"Detalhes: "&amp;F2592</f>
        <v xml:space="preserve">Detalhes: </v>
      </c>
      <c r="C2610" s="126"/>
    </row>
    <row r="2612" spans="1:18" ht="31.5" x14ac:dyDescent="0.25">
      <c r="E2612" s="30" t="s">
        <v>21</v>
      </c>
      <c r="F2612" s="76" t="s">
        <v>0</v>
      </c>
      <c r="G2612" s="76" t="s">
        <v>19</v>
      </c>
      <c r="H2612" s="77" t="s">
        <v>20</v>
      </c>
      <c r="I2612" s="31" t="s">
        <v>22</v>
      </c>
      <c r="J2612" s="31" t="s">
        <v>61</v>
      </c>
      <c r="M2612" s="126"/>
    </row>
    <row r="2613" spans="1:18" x14ac:dyDescent="0.25">
      <c r="E2613" s="112">
        <f>E2592+1</f>
        <v>125</v>
      </c>
      <c r="F2613" s="113"/>
      <c r="G2613" s="113"/>
      <c r="H2613" s="114"/>
      <c r="I2613" s="115">
        <f>SUM(J2616:J2630)</f>
        <v>0</v>
      </c>
      <c r="J2613" s="116" t="str">
        <f>IF(H2613="","",I2613/H2613)</f>
        <v/>
      </c>
      <c r="M2613" s="126"/>
      <c r="R2613" s="141"/>
    </row>
    <row r="2614" spans="1:18" x14ac:dyDescent="0.25">
      <c r="B2614" s="117"/>
      <c r="C2614" s="118"/>
      <c r="D2614" s="110"/>
      <c r="F2614" s="118"/>
      <c r="G2614" s="118"/>
      <c r="H2614" s="119"/>
      <c r="I2614" s="120"/>
      <c r="J2614" s="121"/>
      <c r="M2614" s="126"/>
      <c r="R2614" s="141"/>
    </row>
    <row r="2615" spans="1:18" ht="47.25" outlineLevel="1" x14ac:dyDescent="0.25">
      <c r="B2615" s="31" t="s">
        <v>0</v>
      </c>
      <c r="C2615" s="76" t="s">
        <v>13</v>
      </c>
      <c r="D2615" s="31" t="s">
        <v>60</v>
      </c>
      <c r="E2615" s="31" t="s">
        <v>14</v>
      </c>
      <c r="F2615" s="77" t="s">
        <v>17</v>
      </c>
      <c r="G2615" s="77" t="s">
        <v>56</v>
      </c>
      <c r="H2615" s="77" t="s">
        <v>38</v>
      </c>
      <c r="I2615" s="31" t="s">
        <v>16</v>
      </c>
      <c r="J2615" s="30" t="s">
        <v>15</v>
      </c>
      <c r="M2615" s="142"/>
    </row>
    <row r="2616" spans="1:18" outlineLevel="1" x14ac:dyDescent="0.25">
      <c r="B2616" s="122" t="str">
        <f>IF(C2616="","",F2613)</f>
        <v/>
      </c>
      <c r="C2616" s="123"/>
      <c r="D2616" s="122" t="str">
        <f>IF(C2616="","",IFERROR(INDEX('Cadastro de insumo'!A:K,MATCH('Ficha técnica - Prod processado'!C2616,'Cadastro de insumo'!E:E,0),2),""))</f>
        <v/>
      </c>
      <c r="E2616" s="122" t="str">
        <f>IFERROR(INDEX('Cadastro de insumo'!$A$203:$K$1048576,MATCH('Ficha técnica - Prod processado'!C2616,'Cadastro de insumo'!$E$203:$E$1048576,0),9),"")</f>
        <v/>
      </c>
      <c r="F2616" s="124" t="str">
        <f>IFERROR(VLOOKUP(C2616,'Cadastro de insumo'!E:K,7,0),"")</f>
        <v/>
      </c>
      <c r="G2616" s="113"/>
      <c r="H2616" s="113"/>
      <c r="I2616" s="122">
        <f t="shared" ref="I2616:I2629" si="127">IF(OR(G2616="",H2616=""),0,G2616/H2616)</f>
        <v>0</v>
      </c>
      <c r="J2616" s="125">
        <f>IF(C2616="",0,IF(E2616="Pacote",VLOOKUP(C2616,'Cadastro de insumo'!E:K,7,0)*G2616,IF(OR(E2616="kg",E2616="L"),F2616/1000*G2616,F2616*G2616)))</f>
        <v>0</v>
      </c>
    </row>
    <row r="2617" spans="1:18" outlineLevel="1" x14ac:dyDescent="0.25">
      <c r="B2617" s="122" t="str">
        <f>IF(C2617="","",F2613)</f>
        <v/>
      </c>
      <c r="C2617" s="123"/>
      <c r="D2617" s="122" t="str">
        <f>IF(C2617="","",IFERROR(INDEX('Cadastro de insumo'!A:K,MATCH('Ficha técnica - Prod processado'!C2617,'Cadastro de insumo'!E:E,0),2),""))</f>
        <v/>
      </c>
      <c r="E2617" s="122" t="str">
        <f>IFERROR(INDEX('Cadastro de insumo'!$A$203:$K$1048576,MATCH('Ficha técnica - Prod processado'!C2617,'Cadastro de insumo'!$E$203:$E$1048576,0),9),"")</f>
        <v/>
      </c>
      <c r="F2617" s="124" t="str">
        <f>IFERROR(VLOOKUP(C2617,'Cadastro de insumo'!E:K,7,0),"")</f>
        <v/>
      </c>
      <c r="G2617" s="113"/>
      <c r="H2617" s="113"/>
      <c r="I2617" s="122">
        <f t="shared" si="127"/>
        <v>0</v>
      </c>
      <c r="J2617" s="125">
        <f>IF(C2617="",0,IF(E2617="Pacote",VLOOKUP(C2617,'Cadastro de insumo'!E:K,7,0)*G2617,IF(OR(E2617="kg",E2617="L"),F2617/1000*G2617,F2617*G2617)))</f>
        <v>0</v>
      </c>
    </row>
    <row r="2618" spans="1:18" outlineLevel="1" x14ac:dyDescent="0.25">
      <c r="B2618" s="122" t="str">
        <f>IF(C2618="","",F2613)</f>
        <v/>
      </c>
      <c r="C2618" s="123"/>
      <c r="D2618" s="122" t="str">
        <f>IF(C2618="","",IFERROR(INDEX('Cadastro de insumo'!A:K,MATCH('Ficha técnica - Prod processado'!C2618,'Cadastro de insumo'!E:E,0),2),""))</f>
        <v/>
      </c>
      <c r="E2618" s="122" t="str">
        <f>IFERROR(INDEX('Cadastro de insumo'!$A$203:$K$1048576,MATCH('Ficha técnica - Prod processado'!C2618,'Cadastro de insumo'!$E$203:$E$1048576,0),9),"")</f>
        <v/>
      </c>
      <c r="F2618" s="124" t="str">
        <f>IFERROR(VLOOKUP(C2618,'Cadastro de insumo'!E:K,7,0),"")</f>
        <v/>
      </c>
      <c r="G2618" s="113"/>
      <c r="H2618" s="113"/>
      <c r="I2618" s="122">
        <f t="shared" si="127"/>
        <v>0</v>
      </c>
      <c r="J2618" s="125">
        <f>IF(C2618="",0,IF(E2618="Pacote",VLOOKUP(C2618,'Cadastro de insumo'!E:K,7,0)*G2618,IF(OR(E2618="kg",E2618="L"),F2618/1000*G2618,F2618*G2618)))</f>
        <v>0</v>
      </c>
    </row>
    <row r="2619" spans="1:18" outlineLevel="1" x14ac:dyDescent="0.25">
      <c r="B2619" s="122" t="str">
        <f>IF(C2619="","",F2613)</f>
        <v/>
      </c>
      <c r="C2619" s="123"/>
      <c r="D2619" s="122" t="str">
        <f>IF(C2619="","",IFERROR(INDEX('Cadastro de insumo'!A:K,MATCH('Ficha técnica - Prod processado'!C2619,'Cadastro de insumo'!E:E,0),2),""))</f>
        <v/>
      </c>
      <c r="E2619" s="122" t="str">
        <f>IFERROR(INDEX('Cadastro de insumo'!$A$203:$K$1048576,MATCH('Ficha técnica - Prod processado'!C2619,'Cadastro de insumo'!$E$203:$E$1048576,0),9),"")</f>
        <v/>
      </c>
      <c r="F2619" s="124" t="str">
        <f>IFERROR(VLOOKUP(C2619,'Cadastro de insumo'!E:K,7,0),"")</f>
        <v/>
      </c>
      <c r="G2619" s="113"/>
      <c r="H2619" s="113"/>
      <c r="I2619" s="122">
        <f t="shared" si="127"/>
        <v>0</v>
      </c>
      <c r="J2619" s="125">
        <f>IF(C2619="",0,IF(E2619="Pacote",VLOOKUP(C2619,'Cadastro de insumo'!E:K,7,0)*G2619,IF(OR(E2619="kg",E2619="L"),F2619/1000*G2619,F2619*G2619)))</f>
        <v>0</v>
      </c>
    </row>
    <row r="2620" spans="1:18" outlineLevel="1" x14ac:dyDescent="0.25">
      <c r="B2620" s="122" t="str">
        <f>IF(C2620="","",F2613)</f>
        <v/>
      </c>
      <c r="C2620" s="123"/>
      <c r="D2620" s="122" t="str">
        <f>IF(C2620="","",IFERROR(INDEX('Cadastro de insumo'!A:K,MATCH('Ficha técnica - Prod processado'!C2620,'Cadastro de insumo'!E:E,0),2),""))</f>
        <v/>
      </c>
      <c r="E2620" s="122" t="str">
        <f>IFERROR(INDEX('Cadastro de insumo'!$A$203:$K$1048576,MATCH('Ficha técnica - Prod processado'!C2620,'Cadastro de insumo'!$E$203:$E$1048576,0),9),"")</f>
        <v/>
      </c>
      <c r="F2620" s="124" t="str">
        <f>IFERROR(VLOOKUP(C2620,'Cadastro de insumo'!E:K,7,0),"")</f>
        <v/>
      </c>
      <c r="G2620" s="113"/>
      <c r="H2620" s="113"/>
      <c r="I2620" s="122">
        <f t="shared" si="127"/>
        <v>0</v>
      </c>
      <c r="J2620" s="125">
        <f>IF(C2620="",0,IF(E2620="Pacote",VLOOKUP(C2620,'Cadastro de insumo'!E:K,7,0)*G2620,IF(OR(E2620="kg",E2620="L"),F2620/1000*G2620,F2620*G2620)))</f>
        <v>0</v>
      </c>
    </row>
    <row r="2621" spans="1:18" outlineLevel="1" x14ac:dyDescent="0.25">
      <c r="B2621" s="122" t="str">
        <f>IF(C2621="","",F2613)</f>
        <v/>
      </c>
      <c r="C2621" s="123"/>
      <c r="D2621" s="122" t="str">
        <f>IF(C2621="","",IFERROR(INDEX('Cadastro de insumo'!A:K,MATCH('Ficha técnica - Prod processado'!C2621,'Cadastro de insumo'!E:E,0),2),""))</f>
        <v/>
      </c>
      <c r="E2621" s="122" t="str">
        <f>IFERROR(INDEX('Cadastro de insumo'!$A$203:$K$1048576,MATCH('Ficha técnica - Prod processado'!C2621,'Cadastro de insumo'!$E$203:$E$1048576,0),9),"")</f>
        <v/>
      </c>
      <c r="F2621" s="124" t="str">
        <f>IFERROR(VLOOKUP(C2621,'Cadastro de insumo'!E:K,7,0),"")</f>
        <v/>
      </c>
      <c r="G2621" s="113"/>
      <c r="H2621" s="113"/>
      <c r="I2621" s="122">
        <f t="shared" si="127"/>
        <v>0</v>
      </c>
      <c r="J2621" s="125">
        <f>IF(C2621="",0,IF(E2621="Pacote",VLOOKUP(C2621,'Cadastro de insumo'!E:K,7,0)*G2621,IF(OR(E2621="kg",E2621="L"),F2621/1000*G2621,F2621*G2621)))</f>
        <v>0</v>
      </c>
    </row>
    <row r="2622" spans="1:18" outlineLevel="1" x14ac:dyDescent="0.25">
      <c r="B2622" s="122" t="str">
        <f>IF(C2622="","",F2613)</f>
        <v/>
      </c>
      <c r="C2622" s="123"/>
      <c r="D2622" s="122" t="str">
        <f>IF(C2622="","",IFERROR(INDEX('Cadastro de insumo'!A:K,MATCH('Ficha técnica - Prod processado'!C2622,'Cadastro de insumo'!E:E,0),2),""))</f>
        <v/>
      </c>
      <c r="E2622" s="122" t="str">
        <f>IFERROR(INDEX('Cadastro de insumo'!$A$203:$K$1048576,MATCH('Ficha técnica - Prod processado'!C2622,'Cadastro de insumo'!$E$203:$E$1048576,0),9),"")</f>
        <v/>
      </c>
      <c r="F2622" s="124" t="str">
        <f>IFERROR(VLOOKUP(C2622,'Cadastro de insumo'!E:K,7,0),"")</f>
        <v/>
      </c>
      <c r="G2622" s="113"/>
      <c r="H2622" s="113"/>
      <c r="I2622" s="122">
        <f t="shared" si="127"/>
        <v>0</v>
      </c>
      <c r="J2622" s="125">
        <f>IF(C2622="",0,IF(E2622="Pacote",VLOOKUP(C2622,'Cadastro de insumo'!E:K,7,0)*G2622,IF(OR(E2622="kg",E2622="L"),F2622/1000*G2622,F2622*G2622)))</f>
        <v>0</v>
      </c>
    </row>
    <row r="2623" spans="1:18" outlineLevel="1" x14ac:dyDescent="0.25">
      <c r="B2623" s="122" t="str">
        <f>IF(C2623="","",F2613)</f>
        <v/>
      </c>
      <c r="C2623" s="123"/>
      <c r="D2623" s="122" t="str">
        <f>IF(C2623="","",IFERROR(INDEX('Cadastro de insumo'!A:K,MATCH('Ficha técnica - Prod processado'!C2623,'Cadastro de insumo'!E:E,0),2),""))</f>
        <v/>
      </c>
      <c r="E2623" s="122" t="str">
        <f>IFERROR(INDEX('Cadastro de insumo'!$A$203:$K$1048576,MATCH('Ficha técnica - Prod processado'!C2623,'Cadastro de insumo'!$E$203:$E$1048576,0),9),"")</f>
        <v/>
      </c>
      <c r="F2623" s="124" t="str">
        <f>IFERROR(VLOOKUP(C2623,'Cadastro de insumo'!E:K,7,0),"")</f>
        <v/>
      </c>
      <c r="G2623" s="113"/>
      <c r="H2623" s="113"/>
      <c r="I2623" s="122">
        <f t="shared" si="127"/>
        <v>0</v>
      </c>
      <c r="J2623" s="125">
        <f>IF(C2623="",0,IF(E2623="Pacote",VLOOKUP(C2623,'Cadastro de insumo'!E:K,7,0)*G2623,IF(OR(E2623="kg",E2623="L"),F2623/1000*G2623,F2623*G2623)))</f>
        <v>0</v>
      </c>
    </row>
    <row r="2624" spans="1:18" outlineLevel="1" x14ac:dyDescent="0.25">
      <c r="B2624" s="122" t="str">
        <f>IF(C2624="","",F2613)</f>
        <v/>
      </c>
      <c r="C2624" s="123"/>
      <c r="D2624" s="122" t="str">
        <f>IF(C2624="","",IFERROR(INDEX('Cadastro de insumo'!A:K,MATCH('Ficha técnica - Prod processado'!C2624,'Cadastro de insumo'!E:E,0),2),""))</f>
        <v/>
      </c>
      <c r="E2624" s="122" t="str">
        <f>IFERROR(INDEX('Cadastro de insumo'!$A$203:$K$1048576,MATCH('Ficha técnica - Prod processado'!C2624,'Cadastro de insumo'!$E$203:$E$1048576,0),9),"")</f>
        <v/>
      </c>
      <c r="F2624" s="124" t="str">
        <f>IFERROR(VLOOKUP(C2624,'Cadastro de insumo'!E:K,7,0),"")</f>
        <v/>
      </c>
      <c r="G2624" s="113"/>
      <c r="H2624" s="113"/>
      <c r="I2624" s="122">
        <f t="shared" si="127"/>
        <v>0</v>
      </c>
      <c r="J2624" s="125">
        <f>IF(C2624="",0,IF(E2624="Pacote",VLOOKUP(C2624,'Cadastro de insumo'!E:K,7,0)*G2624,IF(OR(E2624="kg",E2624="L"),F2624/1000*G2624,F2624*G2624)))</f>
        <v>0</v>
      </c>
    </row>
    <row r="2625" spans="1:18" outlineLevel="1" x14ac:dyDescent="0.25">
      <c r="B2625" s="122" t="str">
        <f>IF(C2625="","",F2613)</f>
        <v/>
      </c>
      <c r="C2625" s="123"/>
      <c r="D2625" s="122" t="str">
        <f>IF(C2625="","",IFERROR(INDEX('Cadastro de insumo'!A:K,MATCH('Ficha técnica - Prod processado'!C2625,'Cadastro de insumo'!E:E,0),2),""))</f>
        <v/>
      </c>
      <c r="E2625" s="122" t="str">
        <f>IFERROR(INDEX('Cadastro de insumo'!$A$203:$K$1048576,MATCH('Ficha técnica - Prod processado'!C2625,'Cadastro de insumo'!$E$203:$E$1048576,0),9),"")</f>
        <v/>
      </c>
      <c r="F2625" s="124" t="str">
        <f>IFERROR(VLOOKUP(C2625,'Cadastro de insumo'!E:K,7,0),"")</f>
        <v/>
      </c>
      <c r="G2625" s="113"/>
      <c r="H2625" s="113"/>
      <c r="I2625" s="122">
        <f t="shared" si="127"/>
        <v>0</v>
      </c>
      <c r="J2625" s="125">
        <f>IF(C2625="",0,IF(E2625="Pacote",VLOOKUP(C2625,'Cadastro de insumo'!E:K,7,0)*G2625,IF(OR(E2625="kg",E2625="L"),F2625/1000*G2625,F2625*G2625)))</f>
        <v>0</v>
      </c>
    </row>
    <row r="2626" spans="1:18" outlineLevel="1" x14ac:dyDescent="0.25">
      <c r="B2626" s="122" t="str">
        <f>IF(C2626="","",F2613)</f>
        <v/>
      </c>
      <c r="C2626" s="123"/>
      <c r="D2626" s="122" t="str">
        <f>IF(C2626="","",IFERROR(INDEX('Cadastro de insumo'!A:K,MATCH('Ficha técnica - Prod processado'!C2626,'Cadastro de insumo'!E:E,0),2),""))</f>
        <v/>
      </c>
      <c r="E2626" s="122" t="str">
        <f>IFERROR(INDEX('Cadastro de insumo'!$A$203:$K$1048576,MATCH('Ficha técnica - Prod processado'!C2626,'Cadastro de insumo'!$E$203:$E$1048576,0),9),"")</f>
        <v/>
      </c>
      <c r="F2626" s="124" t="str">
        <f>IFERROR(VLOOKUP(C2626,'Cadastro de insumo'!E:K,7,0),"")</f>
        <v/>
      </c>
      <c r="G2626" s="113"/>
      <c r="H2626" s="113"/>
      <c r="I2626" s="122">
        <f t="shared" si="127"/>
        <v>0</v>
      </c>
      <c r="J2626" s="125">
        <f>IF(C2626="",0,IF(E2626="Pacote",VLOOKUP(C2626,'Cadastro de insumo'!E:K,7,0)*G2626,IF(OR(E2626="kg",E2626="L"),F2626/1000*G2626,F2626*G2626)))</f>
        <v>0</v>
      </c>
    </row>
    <row r="2627" spans="1:18" outlineLevel="1" x14ac:dyDescent="0.25">
      <c r="B2627" s="122" t="str">
        <f>IF(C2627="","",F2613)</f>
        <v/>
      </c>
      <c r="C2627" s="123"/>
      <c r="D2627" s="122" t="str">
        <f>IF(C2627="","",IFERROR(INDEX('Cadastro de insumo'!A:K,MATCH('Ficha técnica - Prod processado'!C2627,'Cadastro de insumo'!E:E,0),2),""))</f>
        <v/>
      </c>
      <c r="E2627" s="122" t="str">
        <f>IFERROR(INDEX('Cadastro de insumo'!$A$203:$K$1048576,MATCH('Ficha técnica - Prod processado'!C2627,'Cadastro de insumo'!$E$203:$E$1048576,0),9),"")</f>
        <v/>
      </c>
      <c r="F2627" s="124" t="str">
        <f>IFERROR(VLOOKUP(C2627,'Cadastro de insumo'!E:K,7,0),"")</f>
        <v/>
      </c>
      <c r="G2627" s="113"/>
      <c r="H2627" s="113"/>
      <c r="I2627" s="122">
        <f t="shared" si="127"/>
        <v>0</v>
      </c>
      <c r="J2627" s="125">
        <f>IF(C2627="",0,IF(E2627="Pacote",VLOOKUP(C2627,'Cadastro de insumo'!E:K,7,0)*G2627,IF(OR(E2627="kg",E2627="L"),F2627/1000*G2627,F2627*G2627)))</f>
        <v>0</v>
      </c>
    </row>
    <row r="2628" spans="1:18" outlineLevel="1" x14ac:dyDescent="0.25">
      <c r="B2628" s="122" t="str">
        <f>IF(C2628="","",F2613)</f>
        <v/>
      </c>
      <c r="C2628" s="123"/>
      <c r="D2628" s="122" t="str">
        <f>IF(C2628="","",IFERROR(INDEX('Cadastro de insumo'!A:K,MATCH('Ficha técnica - Prod processado'!C2628,'Cadastro de insumo'!E:E,0),2),""))</f>
        <v/>
      </c>
      <c r="E2628" s="122" t="str">
        <f>IFERROR(INDEX('Cadastro de insumo'!$A$203:$K$1048576,MATCH('Ficha técnica - Prod processado'!C2628,'Cadastro de insumo'!$E$203:$E$1048576,0),9),"")</f>
        <v/>
      </c>
      <c r="F2628" s="124" t="str">
        <f>IFERROR(VLOOKUP(C2628,'Cadastro de insumo'!E:K,7,0),"")</f>
        <v/>
      </c>
      <c r="G2628" s="113"/>
      <c r="H2628" s="113"/>
      <c r="I2628" s="122">
        <f t="shared" si="127"/>
        <v>0</v>
      </c>
      <c r="J2628" s="125">
        <f>IF(C2628="",0,IF(E2628="Pacote",VLOOKUP(C2628,'Cadastro de insumo'!E:K,7,0)*G2628,IF(OR(E2628="kg",E2628="L"),F2628/1000*G2628,F2628*G2628)))</f>
        <v>0</v>
      </c>
    </row>
    <row r="2629" spans="1:18" outlineLevel="1" x14ac:dyDescent="0.25">
      <c r="B2629" s="122" t="str">
        <f>IF(C2629="","",F2613)</f>
        <v/>
      </c>
      <c r="C2629" s="123"/>
      <c r="D2629" s="122" t="str">
        <f>IF(C2629="","",IFERROR(INDEX('Cadastro de insumo'!A:K,MATCH('Ficha técnica - Prod processado'!C2629,'Cadastro de insumo'!E:E,0),2),""))</f>
        <v/>
      </c>
      <c r="E2629" s="122" t="str">
        <f>IFERROR(INDEX('Cadastro de insumo'!$A$203:$K$1048576,MATCH('Ficha técnica - Prod processado'!C2629,'Cadastro de insumo'!$E$203:$E$1048576,0),9),"")</f>
        <v/>
      </c>
      <c r="F2629" s="124" t="str">
        <f>IFERROR(VLOOKUP(C2629,'Cadastro de insumo'!E:K,7,0),"")</f>
        <v/>
      </c>
      <c r="G2629" s="113"/>
      <c r="H2629" s="113"/>
      <c r="I2629" s="122">
        <f t="shared" si="127"/>
        <v>0</v>
      </c>
      <c r="J2629" s="125">
        <f>IF(C2629="",0,IF(E2629="Pacote",VLOOKUP(C2629,'Cadastro de insumo'!E:K,7,0)*G2629,IF(OR(E2629="kg",E2629="L"),F2629/1000*G2629,F2629*G2629)))</f>
        <v>0</v>
      </c>
    </row>
    <row r="2630" spans="1:18" outlineLevel="1" x14ac:dyDescent="0.25">
      <c r="B2630" s="122" t="str">
        <f>IF(C2630="","",F2613)</f>
        <v/>
      </c>
      <c r="C2630" s="123"/>
      <c r="D2630" s="122" t="str">
        <f>IF(C2630="","",IFERROR(INDEX('Cadastro de insumo'!A:K,MATCH('Ficha técnica - Prod processado'!C2630,'Cadastro de insumo'!E:E,0),2),""))</f>
        <v/>
      </c>
      <c r="E2630" s="122" t="str">
        <f>IFERROR(INDEX('Cadastro de insumo'!$A$203:$K$1048576,MATCH('Ficha técnica - Prod processado'!C2630,'Cadastro de insumo'!$E$203:$E$1048576,0),9),"")</f>
        <v/>
      </c>
      <c r="F2630" s="124" t="str">
        <f>IFERROR(VLOOKUP(C2630,'Cadastro de insumo'!E:K,7,0),"")</f>
        <v/>
      </c>
      <c r="G2630" s="113"/>
      <c r="H2630" s="113"/>
      <c r="I2630" s="122">
        <f>IF(OR(G2630="",H2630=""),0,G2630/H2630)</f>
        <v>0</v>
      </c>
      <c r="J2630" s="125">
        <f>IF(C2630="",0,IF(E2630="Pacote",VLOOKUP(C2630,'Cadastro de insumo'!E:K,7,0)*G2630,IF(OR(E2630="kg",E2630="L"),F2630/1000*G2630,F2630*G2630)))</f>
        <v>0</v>
      </c>
    </row>
    <row r="2631" spans="1:18" x14ac:dyDescent="0.25">
      <c r="A2631" s="33" t="str">
        <f>"Detalhes: "&amp;F2613</f>
        <v xml:space="preserve">Detalhes: </v>
      </c>
      <c r="C2631" s="126"/>
    </row>
    <row r="2633" spans="1:18" ht="31.5" x14ac:dyDescent="0.25">
      <c r="E2633" s="30" t="s">
        <v>21</v>
      </c>
      <c r="F2633" s="76" t="s">
        <v>0</v>
      </c>
      <c r="G2633" s="76" t="s">
        <v>19</v>
      </c>
      <c r="H2633" s="77" t="s">
        <v>20</v>
      </c>
      <c r="I2633" s="31" t="s">
        <v>22</v>
      </c>
      <c r="J2633" s="31" t="s">
        <v>61</v>
      </c>
      <c r="M2633" s="126"/>
    </row>
    <row r="2634" spans="1:18" x14ac:dyDescent="0.25">
      <c r="E2634" s="112">
        <f>E2613+1</f>
        <v>126</v>
      </c>
      <c r="F2634" s="113"/>
      <c r="G2634" s="113"/>
      <c r="H2634" s="114"/>
      <c r="I2634" s="115">
        <f>SUM(J2637:J2651)</f>
        <v>0</v>
      </c>
      <c r="J2634" s="116" t="str">
        <f>IF(H2634="","",I2634/H2634)</f>
        <v/>
      </c>
      <c r="M2634" s="126"/>
      <c r="R2634" s="141"/>
    </row>
    <row r="2635" spans="1:18" x14ac:dyDescent="0.25">
      <c r="B2635" s="117"/>
      <c r="C2635" s="118"/>
      <c r="D2635" s="110"/>
      <c r="F2635" s="118"/>
      <c r="G2635" s="118"/>
      <c r="H2635" s="119"/>
      <c r="I2635" s="120"/>
      <c r="J2635" s="121"/>
      <c r="M2635" s="126"/>
      <c r="R2635" s="141"/>
    </row>
    <row r="2636" spans="1:18" ht="47.25" outlineLevel="1" x14ac:dyDescent="0.25">
      <c r="B2636" s="31" t="s">
        <v>0</v>
      </c>
      <c r="C2636" s="76" t="s">
        <v>13</v>
      </c>
      <c r="D2636" s="31" t="s">
        <v>60</v>
      </c>
      <c r="E2636" s="31" t="s">
        <v>14</v>
      </c>
      <c r="F2636" s="77" t="s">
        <v>17</v>
      </c>
      <c r="G2636" s="77" t="s">
        <v>56</v>
      </c>
      <c r="H2636" s="77" t="s">
        <v>38</v>
      </c>
      <c r="I2636" s="31" t="s">
        <v>16</v>
      </c>
      <c r="J2636" s="30" t="s">
        <v>15</v>
      </c>
      <c r="M2636" s="142"/>
    </row>
    <row r="2637" spans="1:18" outlineLevel="1" x14ac:dyDescent="0.25">
      <c r="B2637" s="122" t="str">
        <f>IF(C2637="","",F2634)</f>
        <v/>
      </c>
      <c r="C2637" s="123"/>
      <c r="D2637" s="122" t="str">
        <f>IF(C2637="","",IFERROR(INDEX('Cadastro de insumo'!A:K,MATCH('Ficha técnica - Prod processado'!C2637,'Cadastro de insumo'!E:E,0),2),""))</f>
        <v/>
      </c>
      <c r="E2637" s="122" t="str">
        <f>IFERROR(INDEX('Cadastro de insumo'!$A$203:$K$1048576,MATCH('Ficha técnica - Prod processado'!C2637,'Cadastro de insumo'!$E$203:$E$1048576,0),9),"")</f>
        <v/>
      </c>
      <c r="F2637" s="124" t="str">
        <f>IFERROR(VLOOKUP(C2637,'Cadastro de insumo'!E:K,7,0),"")</f>
        <v/>
      </c>
      <c r="G2637" s="113"/>
      <c r="H2637" s="113"/>
      <c r="I2637" s="122">
        <f t="shared" ref="I2637:I2650" si="128">IF(OR(G2637="",H2637=""),0,G2637/H2637)</f>
        <v>0</v>
      </c>
      <c r="J2637" s="125">
        <f>IF(C2637="",0,IF(E2637="Pacote",VLOOKUP(C2637,'Cadastro de insumo'!E:K,7,0)*G2637,IF(OR(E2637="kg",E2637="L"),F2637/1000*G2637,F2637*G2637)))</f>
        <v>0</v>
      </c>
    </row>
    <row r="2638" spans="1:18" outlineLevel="1" x14ac:dyDescent="0.25">
      <c r="B2638" s="122" t="str">
        <f>IF(C2638="","",F2634)</f>
        <v/>
      </c>
      <c r="C2638" s="123"/>
      <c r="D2638" s="122" t="str">
        <f>IF(C2638="","",IFERROR(INDEX('Cadastro de insumo'!A:K,MATCH('Ficha técnica - Prod processado'!C2638,'Cadastro de insumo'!E:E,0),2),""))</f>
        <v/>
      </c>
      <c r="E2638" s="122" t="str">
        <f>IFERROR(INDEX('Cadastro de insumo'!$A$203:$K$1048576,MATCH('Ficha técnica - Prod processado'!C2638,'Cadastro de insumo'!$E$203:$E$1048576,0),9),"")</f>
        <v/>
      </c>
      <c r="F2638" s="124" t="str">
        <f>IFERROR(VLOOKUP(C2638,'Cadastro de insumo'!E:K,7,0),"")</f>
        <v/>
      </c>
      <c r="G2638" s="113"/>
      <c r="H2638" s="113"/>
      <c r="I2638" s="122">
        <f t="shared" si="128"/>
        <v>0</v>
      </c>
      <c r="J2638" s="125">
        <f>IF(C2638="",0,IF(E2638="Pacote",VLOOKUP(C2638,'Cadastro de insumo'!E:K,7,0)*G2638,IF(OR(E2638="kg",E2638="L"),F2638/1000*G2638,F2638*G2638)))</f>
        <v>0</v>
      </c>
    </row>
    <row r="2639" spans="1:18" outlineLevel="1" x14ac:dyDescent="0.25">
      <c r="B2639" s="122" t="str">
        <f>IF(C2639="","",F2634)</f>
        <v/>
      </c>
      <c r="C2639" s="123"/>
      <c r="D2639" s="122" t="str">
        <f>IF(C2639="","",IFERROR(INDEX('Cadastro de insumo'!A:K,MATCH('Ficha técnica - Prod processado'!C2639,'Cadastro de insumo'!E:E,0),2),""))</f>
        <v/>
      </c>
      <c r="E2639" s="122" t="str">
        <f>IFERROR(INDEX('Cadastro de insumo'!$A$203:$K$1048576,MATCH('Ficha técnica - Prod processado'!C2639,'Cadastro de insumo'!$E$203:$E$1048576,0),9),"")</f>
        <v/>
      </c>
      <c r="F2639" s="124" t="str">
        <f>IFERROR(VLOOKUP(C2639,'Cadastro de insumo'!E:K,7,0),"")</f>
        <v/>
      </c>
      <c r="G2639" s="113"/>
      <c r="H2639" s="113"/>
      <c r="I2639" s="122">
        <f t="shared" si="128"/>
        <v>0</v>
      </c>
      <c r="J2639" s="125">
        <f>IF(C2639="",0,IF(E2639="Pacote",VLOOKUP(C2639,'Cadastro de insumo'!E:K,7,0)*G2639,IF(OR(E2639="kg",E2639="L"),F2639/1000*G2639,F2639*G2639)))</f>
        <v>0</v>
      </c>
    </row>
    <row r="2640" spans="1:18" outlineLevel="1" x14ac:dyDescent="0.25">
      <c r="B2640" s="122" t="str">
        <f>IF(C2640="","",F2634)</f>
        <v/>
      </c>
      <c r="C2640" s="123"/>
      <c r="D2640" s="122" t="str">
        <f>IF(C2640="","",IFERROR(INDEX('Cadastro de insumo'!A:K,MATCH('Ficha técnica - Prod processado'!C2640,'Cadastro de insumo'!E:E,0),2),""))</f>
        <v/>
      </c>
      <c r="E2640" s="122" t="str">
        <f>IFERROR(INDEX('Cadastro de insumo'!$A$203:$K$1048576,MATCH('Ficha técnica - Prod processado'!C2640,'Cadastro de insumo'!$E$203:$E$1048576,0),9),"")</f>
        <v/>
      </c>
      <c r="F2640" s="124" t="str">
        <f>IFERROR(VLOOKUP(C2640,'Cadastro de insumo'!E:K,7,0),"")</f>
        <v/>
      </c>
      <c r="G2640" s="113"/>
      <c r="H2640" s="113"/>
      <c r="I2640" s="122">
        <f t="shared" si="128"/>
        <v>0</v>
      </c>
      <c r="J2640" s="125">
        <f>IF(C2640="",0,IF(E2640="Pacote",VLOOKUP(C2640,'Cadastro de insumo'!E:K,7,0)*G2640,IF(OR(E2640="kg",E2640="L"),F2640/1000*G2640,F2640*G2640)))</f>
        <v>0</v>
      </c>
    </row>
    <row r="2641" spans="1:18" outlineLevel="1" x14ac:dyDescent="0.25">
      <c r="B2641" s="122" t="str">
        <f>IF(C2641="","",F2634)</f>
        <v/>
      </c>
      <c r="C2641" s="123"/>
      <c r="D2641" s="122" t="str">
        <f>IF(C2641="","",IFERROR(INDEX('Cadastro de insumo'!A:K,MATCH('Ficha técnica - Prod processado'!C2641,'Cadastro de insumo'!E:E,0),2),""))</f>
        <v/>
      </c>
      <c r="E2641" s="122" t="str">
        <f>IFERROR(INDEX('Cadastro de insumo'!$A$203:$K$1048576,MATCH('Ficha técnica - Prod processado'!C2641,'Cadastro de insumo'!$E$203:$E$1048576,0),9),"")</f>
        <v/>
      </c>
      <c r="F2641" s="124" t="str">
        <f>IFERROR(VLOOKUP(C2641,'Cadastro de insumo'!E:K,7,0),"")</f>
        <v/>
      </c>
      <c r="G2641" s="113"/>
      <c r="H2641" s="113"/>
      <c r="I2641" s="122">
        <f t="shared" si="128"/>
        <v>0</v>
      </c>
      <c r="J2641" s="125">
        <f>IF(C2641="",0,IF(E2641="Pacote",VLOOKUP(C2641,'Cadastro de insumo'!E:K,7,0)*G2641,IF(OR(E2641="kg",E2641="L"),F2641/1000*G2641,F2641*G2641)))</f>
        <v>0</v>
      </c>
    </row>
    <row r="2642" spans="1:18" outlineLevel="1" x14ac:dyDescent="0.25">
      <c r="B2642" s="122" t="str">
        <f>IF(C2642="","",F2634)</f>
        <v/>
      </c>
      <c r="C2642" s="123"/>
      <c r="D2642" s="122" t="str">
        <f>IF(C2642="","",IFERROR(INDEX('Cadastro de insumo'!A:K,MATCH('Ficha técnica - Prod processado'!C2642,'Cadastro de insumo'!E:E,0),2),""))</f>
        <v/>
      </c>
      <c r="E2642" s="122" t="str">
        <f>IFERROR(INDEX('Cadastro de insumo'!$A$203:$K$1048576,MATCH('Ficha técnica - Prod processado'!C2642,'Cadastro de insumo'!$E$203:$E$1048576,0),9),"")</f>
        <v/>
      </c>
      <c r="F2642" s="124" t="str">
        <f>IFERROR(VLOOKUP(C2642,'Cadastro de insumo'!E:K,7,0),"")</f>
        <v/>
      </c>
      <c r="G2642" s="113"/>
      <c r="H2642" s="113"/>
      <c r="I2642" s="122">
        <f t="shared" si="128"/>
        <v>0</v>
      </c>
      <c r="J2642" s="125">
        <f>IF(C2642="",0,IF(E2642="Pacote",VLOOKUP(C2642,'Cadastro de insumo'!E:K,7,0)*G2642,IF(OR(E2642="kg",E2642="L"),F2642/1000*G2642,F2642*G2642)))</f>
        <v>0</v>
      </c>
    </row>
    <row r="2643" spans="1:18" outlineLevel="1" x14ac:dyDescent="0.25">
      <c r="B2643" s="122" t="str">
        <f>IF(C2643="","",F2634)</f>
        <v/>
      </c>
      <c r="C2643" s="123"/>
      <c r="D2643" s="122" t="str">
        <f>IF(C2643="","",IFERROR(INDEX('Cadastro de insumo'!A:K,MATCH('Ficha técnica - Prod processado'!C2643,'Cadastro de insumo'!E:E,0),2),""))</f>
        <v/>
      </c>
      <c r="E2643" s="122" t="str">
        <f>IFERROR(INDEX('Cadastro de insumo'!$A$203:$K$1048576,MATCH('Ficha técnica - Prod processado'!C2643,'Cadastro de insumo'!$E$203:$E$1048576,0),9),"")</f>
        <v/>
      </c>
      <c r="F2643" s="124" t="str">
        <f>IFERROR(VLOOKUP(C2643,'Cadastro de insumo'!E:K,7,0),"")</f>
        <v/>
      </c>
      <c r="G2643" s="113"/>
      <c r="H2643" s="113"/>
      <c r="I2643" s="122">
        <f t="shared" si="128"/>
        <v>0</v>
      </c>
      <c r="J2643" s="125">
        <f>IF(C2643="",0,IF(E2643="Pacote",VLOOKUP(C2643,'Cadastro de insumo'!E:K,7,0)*G2643,IF(OR(E2643="kg",E2643="L"),F2643/1000*G2643,F2643*G2643)))</f>
        <v>0</v>
      </c>
    </row>
    <row r="2644" spans="1:18" outlineLevel="1" x14ac:dyDescent="0.25">
      <c r="B2644" s="122" t="str">
        <f>IF(C2644="","",F2634)</f>
        <v/>
      </c>
      <c r="C2644" s="123"/>
      <c r="D2644" s="122" t="str">
        <f>IF(C2644="","",IFERROR(INDEX('Cadastro de insumo'!A:K,MATCH('Ficha técnica - Prod processado'!C2644,'Cadastro de insumo'!E:E,0),2),""))</f>
        <v/>
      </c>
      <c r="E2644" s="122" t="str">
        <f>IFERROR(INDEX('Cadastro de insumo'!$A$203:$K$1048576,MATCH('Ficha técnica - Prod processado'!C2644,'Cadastro de insumo'!$E$203:$E$1048576,0),9),"")</f>
        <v/>
      </c>
      <c r="F2644" s="124" t="str">
        <f>IFERROR(VLOOKUP(C2644,'Cadastro de insumo'!E:K,7,0),"")</f>
        <v/>
      </c>
      <c r="G2644" s="113"/>
      <c r="H2644" s="113"/>
      <c r="I2644" s="122">
        <f t="shared" si="128"/>
        <v>0</v>
      </c>
      <c r="J2644" s="125">
        <f>IF(C2644="",0,IF(E2644="Pacote",VLOOKUP(C2644,'Cadastro de insumo'!E:K,7,0)*G2644,IF(OR(E2644="kg",E2644="L"),F2644/1000*G2644,F2644*G2644)))</f>
        <v>0</v>
      </c>
    </row>
    <row r="2645" spans="1:18" outlineLevel="1" x14ac:dyDescent="0.25">
      <c r="B2645" s="122" t="str">
        <f>IF(C2645="","",F2634)</f>
        <v/>
      </c>
      <c r="C2645" s="123"/>
      <c r="D2645" s="122" t="str">
        <f>IF(C2645="","",IFERROR(INDEX('Cadastro de insumo'!A:K,MATCH('Ficha técnica - Prod processado'!C2645,'Cadastro de insumo'!E:E,0),2),""))</f>
        <v/>
      </c>
      <c r="E2645" s="122" t="str">
        <f>IFERROR(INDEX('Cadastro de insumo'!$A$203:$K$1048576,MATCH('Ficha técnica - Prod processado'!C2645,'Cadastro de insumo'!$E$203:$E$1048576,0),9),"")</f>
        <v/>
      </c>
      <c r="F2645" s="124" t="str">
        <f>IFERROR(VLOOKUP(C2645,'Cadastro de insumo'!E:K,7,0),"")</f>
        <v/>
      </c>
      <c r="G2645" s="113"/>
      <c r="H2645" s="113"/>
      <c r="I2645" s="122">
        <f t="shared" si="128"/>
        <v>0</v>
      </c>
      <c r="J2645" s="125">
        <f>IF(C2645="",0,IF(E2645="Pacote",VLOOKUP(C2645,'Cadastro de insumo'!E:K,7,0)*G2645,IF(OR(E2645="kg",E2645="L"),F2645/1000*G2645,F2645*G2645)))</f>
        <v>0</v>
      </c>
    </row>
    <row r="2646" spans="1:18" outlineLevel="1" x14ac:dyDescent="0.25">
      <c r="B2646" s="122" t="str">
        <f>IF(C2646="","",F2634)</f>
        <v/>
      </c>
      <c r="C2646" s="123"/>
      <c r="D2646" s="122" t="str">
        <f>IF(C2646="","",IFERROR(INDEX('Cadastro de insumo'!A:K,MATCH('Ficha técnica - Prod processado'!C2646,'Cadastro de insumo'!E:E,0),2),""))</f>
        <v/>
      </c>
      <c r="E2646" s="122" t="str">
        <f>IFERROR(INDEX('Cadastro de insumo'!$A$203:$K$1048576,MATCH('Ficha técnica - Prod processado'!C2646,'Cadastro de insumo'!$E$203:$E$1048576,0),9),"")</f>
        <v/>
      </c>
      <c r="F2646" s="124" t="str">
        <f>IFERROR(VLOOKUP(C2646,'Cadastro de insumo'!E:K,7,0),"")</f>
        <v/>
      </c>
      <c r="G2646" s="113"/>
      <c r="H2646" s="113"/>
      <c r="I2646" s="122">
        <f t="shared" si="128"/>
        <v>0</v>
      </c>
      <c r="J2646" s="125">
        <f>IF(C2646="",0,IF(E2646="Pacote",VLOOKUP(C2646,'Cadastro de insumo'!E:K,7,0)*G2646,IF(OR(E2646="kg",E2646="L"),F2646/1000*G2646,F2646*G2646)))</f>
        <v>0</v>
      </c>
    </row>
    <row r="2647" spans="1:18" outlineLevel="1" x14ac:dyDescent="0.25">
      <c r="B2647" s="122" t="str">
        <f>IF(C2647="","",F2634)</f>
        <v/>
      </c>
      <c r="C2647" s="123"/>
      <c r="D2647" s="122" t="str">
        <f>IF(C2647="","",IFERROR(INDEX('Cadastro de insumo'!A:K,MATCH('Ficha técnica - Prod processado'!C2647,'Cadastro de insumo'!E:E,0),2),""))</f>
        <v/>
      </c>
      <c r="E2647" s="122" t="str">
        <f>IFERROR(INDEX('Cadastro de insumo'!$A$203:$K$1048576,MATCH('Ficha técnica - Prod processado'!C2647,'Cadastro de insumo'!$E$203:$E$1048576,0),9),"")</f>
        <v/>
      </c>
      <c r="F2647" s="124" t="str">
        <f>IFERROR(VLOOKUP(C2647,'Cadastro de insumo'!E:K,7,0),"")</f>
        <v/>
      </c>
      <c r="G2647" s="113"/>
      <c r="H2647" s="113"/>
      <c r="I2647" s="122">
        <f t="shared" si="128"/>
        <v>0</v>
      </c>
      <c r="J2647" s="125">
        <f>IF(C2647="",0,IF(E2647="Pacote",VLOOKUP(C2647,'Cadastro de insumo'!E:K,7,0)*G2647,IF(OR(E2647="kg",E2647="L"),F2647/1000*G2647,F2647*G2647)))</f>
        <v>0</v>
      </c>
    </row>
    <row r="2648" spans="1:18" outlineLevel="1" x14ac:dyDescent="0.25">
      <c r="B2648" s="122" t="str">
        <f>IF(C2648="","",F2634)</f>
        <v/>
      </c>
      <c r="C2648" s="123"/>
      <c r="D2648" s="122" t="str">
        <f>IF(C2648="","",IFERROR(INDEX('Cadastro de insumo'!A:K,MATCH('Ficha técnica - Prod processado'!C2648,'Cadastro de insumo'!E:E,0),2),""))</f>
        <v/>
      </c>
      <c r="E2648" s="122" t="str">
        <f>IFERROR(INDEX('Cadastro de insumo'!$A$203:$K$1048576,MATCH('Ficha técnica - Prod processado'!C2648,'Cadastro de insumo'!$E$203:$E$1048576,0),9),"")</f>
        <v/>
      </c>
      <c r="F2648" s="124" t="str">
        <f>IFERROR(VLOOKUP(C2648,'Cadastro de insumo'!E:K,7,0),"")</f>
        <v/>
      </c>
      <c r="G2648" s="113"/>
      <c r="H2648" s="113"/>
      <c r="I2648" s="122">
        <f t="shared" si="128"/>
        <v>0</v>
      </c>
      <c r="J2648" s="125">
        <f>IF(C2648="",0,IF(E2648="Pacote",VLOOKUP(C2648,'Cadastro de insumo'!E:K,7,0)*G2648,IF(OR(E2648="kg",E2648="L"),F2648/1000*G2648,F2648*G2648)))</f>
        <v>0</v>
      </c>
    </row>
    <row r="2649" spans="1:18" outlineLevel="1" x14ac:dyDescent="0.25">
      <c r="B2649" s="122" t="str">
        <f>IF(C2649="","",F2634)</f>
        <v/>
      </c>
      <c r="C2649" s="123"/>
      <c r="D2649" s="122" t="str">
        <f>IF(C2649="","",IFERROR(INDEX('Cadastro de insumo'!A:K,MATCH('Ficha técnica - Prod processado'!C2649,'Cadastro de insumo'!E:E,0),2),""))</f>
        <v/>
      </c>
      <c r="E2649" s="122" t="str">
        <f>IFERROR(INDEX('Cadastro de insumo'!$A$203:$K$1048576,MATCH('Ficha técnica - Prod processado'!C2649,'Cadastro de insumo'!$E$203:$E$1048576,0),9),"")</f>
        <v/>
      </c>
      <c r="F2649" s="124" t="str">
        <f>IFERROR(VLOOKUP(C2649,'Cadastro de insumo'!E:K,7,0),"")</f>
        <v/>
      </c>
      <c r="G2649" s="113"/>
      <c r="H2649" s="113"/>
      <c r="I2649" s="122">
        <f t="shared" si="128"/>
        <v>0</v>
      </c>
      <c r="J2649" s="125">
        <f>IF(C2649="",0,IF(E2649="Pacote",VLOOKUP(C2649,'Cadastro de insumo'!E:K,7,0)*G2649,IF(OR(E2649="kg",E2649="L"),F2649/1000*G2649,F2649*G2649)))</f>
        <v>0</v>
      </c>
    </row>
    <row r="2650" spans="1:18" outlineLevel="1" x14ac:dyDescent="0.25">
      <c r="B2650" s="122" t="str">
        <f>IF(C2650="","",F2634)</f>
        <v/>
      </c>
      <c r="C2650" s="123"/>
      <c r="D2650" s="122" t="str">
        <f>IF(C2650="","",IFERROR(INDEX('Cadastro de insumo'!A:K,MATCH('Ficha técnica - Prod processado'!C2650,'Cadastro de insumo'!E:E,0),2),""))</f>
        <v/>
      </c>
      <c r="E2650" s="122" t="str">
        <f>IFERROR(INDEX('Cadastro de insumo'!$A$203:$K$1048576,MATCH('Ficha técnica - Prod processado'!C2650,'Cadastro de insumo'!$E$203:$E$1048576,0),9),"")</f>
        <v/>
      </c>
      <c r="F2650" s="124" t="str">
        <f>IFERROR(VLOOKUP(C2650,'Cadastro de insumo'!E:K,7,0),"")</f>
        <v/>
      </c>
      <c r="G2650" s="113"/>
      <c r="H2650" s="113"/>
      <c r="I2650" s="122">
        <f t="shared" si="128"/>
        <v>0</v>
      </c>
      <c r="J2650" s="125">
        <f>IF(C2650="",0,IF(E2650="Pacote",VLOOKUP(C2650,'Cadastro de insumo'!E:K,7,0)*G2650,IF(OR(E2650="kg",E2650="L"),F2650/1000*G2650,F2650*G2650)))</f>
        <v>0</v>
      </c>
    </row>
    <row r="2651" spans="1:18" outlineLevel="1" x14ac:dyDescent="0.25">
      <c r="B2651" s="122" t="str">
        <f>IF(C2651="","",F2634)</f>
        <v/>
      </c>
      <c r="C2651" s="123"/>
      <c r="D2651" s="122" t="str">
        <f>IF(C2651="","",IFERROR(INDEX('Cadastro de insumo'!A:K,MATCH('Ficha técnica - Prod processado'!C2651,'Cadastro de insumo'!E:E,0),2),""))</f>
        <v/>
      </c>
      <c r="E2651" s="122" t="str">
        <f>IFERROR(INDEX('Cadastro de insumo'!$A$203:$K$1048576,MATCH('Ficha técnica - Prod processado'!C2651,'Cadastro de insumo'!$E$203:$E$1048576,0),9),"")</f>
        <v/>
      </c>
      <c r="F2651" s="124" t="str">
        <f>IFERROR(VLOOKUP(C2651,'Cadastro de insumo'!E:K,7,0),"")</f>
        <v/>
      </c>
      <c r="G2651" s="113"/>
      <c r="H2651" s="113"/>
      <c r="I2651" s="122">
        <f>IF(OR(G2651="",H2651=""),0,G2651/H2651)</f>
        <v>0</v>
      </c>
      <c r="J2651" s="125">
        <f>IF(C2651="",0,IF(E2651="Pacote",VLOOKUP(C2651,'Cadastro de insumo'!E:K,7,0)*G2651,IF(OR(E2651="kg",E2651="L"),F2651/1000*G2651,F2651*G2651)))</f>
        <v>0</v>
      </c>
    </row>
    <row r="2652" spans="1:18" x14ac:dyDescent="0.25">
      <c r="A2652" s="33" t="str">
        <f>"Detalhes: "&amp;F2634</f>
        <v xml:space="preserve">Detalhes: </v>
      </c>
      <c r="C2652" s="126"/>
    </row>
    <row r="2654" spans="1:18" ht="31.5" x14ac:dyDescent="0.25">
      <c r="E2654" s="30" t="s">
        <v>21</v>
      </c>
      <c r="F2654" s="76" t="s">
        <v>0</v>
      </c>
      <c r="G2654" s="76" t="s">
        <v>19</v>
      </c>
      <c r="H2654" s="77" t="s">
        <v>20</v>
      </c>
      <c r="I2654" s="31" t="s">
        <v>22</v>
      </c>
      <c r="J2654" s="31" t="s">
        <v>61</v>
      </c>
      <c r="M2654" s="126"/>
    </row>
    <row r="2655" spans="1:18" x14ac:dyDescent="0.25">
      <c r="E2655" s="112">
        <f>E2634+1</f>
        <v>127</v>
      </c>
      <c r="F2655" s="113"/>
      <c r="G2655" s="113"/>
      <c r="H2655" s="114"/>
      <c r="I2655" s="115">
        <f>SUM(J2658:J2672)</f>
        <v>0</v>
      </c>
      <c r="J2655" s="116" t="str">
        <f>IF(H2655="","",I2655/H2655)</f>
        <v/>
      </c>
      <c r="M2655" s="126"/>
      <c r="R2655" s="141"/>
    </row>
    <row r="2656" spans="1:18" x14ac:dyDescent="0.25">
      <c r="B2656" s="117"/>
      <c r="C2656" s="118"/>
      <c r="D2656" s="110"/>
      <c r="F2656" s="118"/>
      <c r="G2656" s="118"/>
      <c r="H2656" s="119"/>
      <c r="I2656" s="120"/>
      <c r="J2656" s="121"/>
      <c r="M2656" s="126"/>
      <c r="R2656" s="141"/>
    </row>
    <row r="2657" spans="2:13" ht="47.25" outlineLevel="1" x14ac:dyDescent="0.25">
      <c r="B2657" s="31" t="s">
        <v>0</v>
      </c>
      <c r="C2657" s="76" t="s">
        <v>13</v>
      </c>
      <c r="D2657" s="31" t="s">
        <v>60</v>
      </c>
      <c r="E2657" s="31" t="s">
        <v>14</v>
      </c>
      <c r="F2657" s="77" t="s">
        <v>17</v>
      </c>
      <c r="G2657" s="77" t="s">
        <v>56</v>
      </c>
      <c r="H2657" s="77" t="s">
        <v>38</v>
      </c>
      <c r="I2657" s="31" t="s">
        <v>16</v>
      </c>
      <c r="J2657" s="30" t="s">
        <v>15</v>
      </c>
      <c r="M2657" s="142"/>
    </row>
    <row r="2658" spans="2:13" outlineLevel="1" x14ac:dyDescent="0.25">
      <c r="B2658" s="122" t="str">
        <f>IF(C2658="","",F2655)</f>
        <v/>
      </c>
      <c r="C2658" s="123"/>
      <c r="D2658" s="122" t="str">
        <f>IF(C2658="","",IFERROR(INDEX('Cadastro de insumo'!A:K,MATCH('Ficha técnica - Prod processado'!C2658,'Cadastro de insumo'!E:E,0),2),""))</f>
        <v/>
      </c>
      <c r="E2658" s="122" t="str">
        <f>IFERROR(INDEX('Cadastro de insumo'!$A$203:$K$1048576,MATCH('Ficha técnica - Prod processado'!C2658,'Cadastro de insumo'!$E$203:$E$1048576,0),9),"")</f>
        <v/>
      </c>
      <c r="F2658" s="124" t="str">
        <f>IFERROR(VLOOKUP(C2658,'Cadastro de insumo'!E:K,7,0),"")</f>
        <v/>
      </c>
      <c r="G2658" s="113"/>
      <c r="H2658" s="113"/>
      <c r="I2658" s="122">
        <f t="shared" ref="I2658:I2671" si="129">IF(OR(G2658="",H2658=""),0,G2658/H2658)</f>
        <v>0</v>
      </c>
      <c r="J2658" s="125">
        <f>IF(C2658="",0,IF(E2658="Pacote",VLOOKUP(C2658,'Cadastro de insumo'!E:K,7,0)*G2658,IF(OR(E2658="kg",E2658="L"),F2658/1000*G2658,F2658*G2658)))</f>
        <v>0</v>
      </c>
    </row>
    <row r="2659" spans="2:13" outlineLevel="1" x14ac:dyDescent="0.25">
      <c r="B2659" s="122" t="str">
        <f>IF(C2659="","",F2655)</f>
        <v/>
      </c>
      <c r="C2659" s="123"/>
      <c r="D2659" s="122" t="str">
        <f>IF(C2659="","",IFERROR(INDEX('Cadastro de insumo'!A:K,MATCH('Ficha técnica - Prod processado'!C2659,'Cadastro de insumo'!E:E,0),2),""))</f>
        <v/>
      </c>
      <c r="E2659" s="122" t="str">
        <f>IFERROR(INDEX('Cadastro de insumo'!$A$203:$K$1048576,MATCH('Ficha técnica - Prod processado'!C2659,'Cadastro de insumo'!$E$203:$E$1048576,0),9),"")</f>
        <v/>
      </c>
      <c r="F2659" s="124" t="str">
        <f>IFERROR(VLOOKUP(C2659,'Cadastro de insumo'!E:K,7,0),"")</f>
        <v/>
      </c>
      <c r="G2659" s="113"/>
      <c r="H2659" s="113"/>
      <c r="I2659" s="122">
        <f t="shared" si="129"/>
        <v>0</v>
      </c>
      <c r="J2659" s="125">
        <f>IF(C2659="",0,IF(E2659="Pacote",VLOOKUP(C2659,'Cadastro de insumo'!E:K,7,0)*G2659,IF(OR(E2659="kg",E2659="L"),F2659/1000*G2659,F2659*G2659)))</f>
        <v>0</v>
      </c>
    </row>
    <row r="2660" spans="2:13" outlineLevel="1" x14ac:dyDescent="0.25">
      <c r="B2660" s="122" t="str">
        <f>IF(C2660="","",F2655)</f>
        <v/>
      </c>
      <c r="C2660" s="123"/>
      <c r="D2660" s="122" t="str">
        <f>IF(C2660="","",IFERROR(INDEX('Cadastro de insumo'!A:K,MATCH('Ficha técnica - Prod processado'!C2660,'Cadastro de insumo'!E:E,0),2),""))</f>
        <v/>
      </c>
      <c r="E2660" s="122" t="str">
        <f>IFERROR(INDEX('Cadastro de insumo'!$A$203:$K$1048576,MATCH('Ficha técnica - Prod processado'!C2660,'Cadastro de insumo'!$E$203:$E$1048576,0),9),"")</f>
        <v/>
      </c>
      <c r="F2660" s="124" t="str">
        <f>IFERROR(VLOOKUP(C2660,'Cadastro de insumo'!E:K,7,0),"")</f>
        <v/>
      </c>
      <c r="G2660" s="113"/>
      <c r="H2660" s="113"/>
      <c r="I2660" s="122">
        <f t="shared" si="129"/>
        <v>0</v>
      </c>
      <c r="J2660" s="125">
        <f>IF(C2660="",0,IF(E2660="Pacote",VLOOKUP(C2660,'Cadastro de insumo'!E:K,7,0)*G2660,IF(OR(E2660="kg",E2660="L"),F2660/1000*G2660,F2660*G2660)))</f>
        <v>0</v>
      </c>
    </row>
    <row r="2661" spans="2:13" outlineLevel="1" x14ac:dyDescent="0.25">
      <c r="B2661" s="122" t="str">
        <f>IF(C2661="","",F2655)</f>
        <v/>
      </c>
      <c r="C2661" s="123"/>
      <c r="D2661" s="122" t="str">
        <f>IF(C2661="","",IFERROR(INDEX('Cadastro de insumo'!A:K,MATCH('Ficha técnica - Prod processado'!C2661,'Cadastro de insumo'!E:E,0),2),""))</f>
        <v/>
      </c>
      <c r="E2661" s="122" t="str">
        <f>IFERROR(INDEX('Cadastro de insumo'!$A$203:$K$1048576,MATCH('Ficha técnica - Prod processado'!C2661,'Cadastro de insumo'!$E$203:$E$1048576,0),9),"")</f>
        <v/>
      </c>
      <c r="F2661" s="124" t="str">
        <f>IFERROR(VLOOKUP(C2661,'Cadastro de insumo'!E:K,7,0),"")</f>
        <v/>
      </c>
      <c r="G2661" s="113"/>
      <c r="H2661" s="113"/>
      <c r="I2661" s="122">
        <f t="shared" si="129"/>
        <v>0</v>
      </c>
      <c r="J2661" s="125">
        <f>IF(C2661="",0,IF(E2661="Pacote",VLOOKUP(C2661,'Cadastro de insumo'!E:K,7,0)*G2661,IF(OR(E2661="kg",E2661="L"),F2661/1000*G2661,F2661*G2661)))</f>
        <v>0</v>
      </c>
    </row>
    <row r="2662" spans="2:13" outlineLevel="1" x14ac:dyDescent="0.25">
      <c r="B2662" s="122" t="str">
        <f>IF(C2662="","",F2655)</f>
        <v/>
      </c>
      <c r="C2662" s="123"/>
      <c r="D2662" s="122" t="str">
        <f>IF(C2662="","",IFERROR(INDEX('Cadastro de insumo'!A:K,MATCH('Ficha técnica - Prod processado'!C2662,'Cadastro de insumo'!E:E,0),2),""))</f>
        <v/>
      </c>
      <c r="E2662" s="122" t="str">
        <f>IFERROR(INDEX('Cadastro de insumo'!$A$203:$K$1048576,MATCH('Ficha técnica - Prod processado'!C2662,'Cadastro de insumo'!$E$203:$E$1048576,0),9),"")</f>
        <v/>
      </c>
      <c r="F2662" s="124" t="str">
        <f>IFERROR(VLOOKUP(C2662,'Cadastro de insumo'!E:K,7,0),"")</f>
        <v/>
      </c>
      <c r="G2662" s="113"/>
      <c r="H2662" s="113"/>
      <c r="I2662" s="122">
        <f t="shared" si="129"/>
        <v>0</v>
      </c>
      <c r="J2662" s="125">
        <f>IF(C2662="",0,IF(E2662="Pacote",VLOOKUP(C2662,'Cadastro de insumo'!E:K,7,0)*G2662,IF(OR(E2662="kg",E2662="L"),F2662/1000*G2662,F2662*G2662)))</f>
        <v>0</v>
      </c>
    </row>
    <row r="2663" spans="2:13" outlineLevel="1" x14ac:dyDescent="0.25">
      <c r="B2663" s="122" t="str">
        <f>IF(C2663="","",F2655)</f>
        <v/>
      </c>
      <c r="C2663" s="123"/>
      <c r="D2663" s="122" t="str">
        <f>IF(C2663="","",IFERROR(INDEX('Cadastro de insumo'!A:K,MATCH('Ficha técnica - Prod processado'!C2663,'Cadastro de insumo'!E:E,0),2),""))</f>
        <v/>
      </c>
      <c r="E2663" s="122" t="str">
        <f>IFERROR(INDEX('Cadastro de insumo'!$A$203:$K$1048576,MATCH('Ficha técnica - Prod processado'!C2663,'Cadastro de insumo'!$E$203:$E$1048576,0),9),"")</f>
        <v/>
      </c>
      <c r="F2663" s="124" t="str">
        <f>IFERROR(VLOOKUP(C2663,'Cadastro de insumo'!E:K,7,0),"")</f>
        <v/>
      </c>
      <c r="G2663" s="113"/>
      <c r="H2663" s="113"/>
      <c r="I2663" s="122">
        <f t="shared" si="129"/>
        <v>0</v>
      </c>
      <c r="J2663" s="125">
        <f>IF(C2663="",0,IF(E2663="Pacote",VLOOKUP(C2663,'Cadastro de insumo'!E:K,7,0)*G2663,IF(OR(E2663="kg",E2663="L"),F2663/1000*G2663,F2663*G2663)))</f>
        <v>0</v>
      </c>
    </row>
    <row r="2664" spans="2:13" outlineLevel="1" x14ac:dyDescent="0.25">
      <c r="B2664" s="122" t="str">
        <f>IF(C2664="","",F2655)</f>
        <v/>
      </c>
      <c r="C2664" s="123"/>
      <c r="D2664" s="122" t="str">
        <f>IF(C2664="","",IFERROR(INDEX('Cadastro de insumo'!A:K,MATCH('Ficha técnica - Prod processado'!C2664,'Cadastro de insumo'!E:E,0),2),""))</f>
        <v/>
      </c>
      <c r="E2664" s="122" t="str">
        <f>IFERROR(INDEX('Cadastro de insumo'!$A$203:$K$1048576,MATCH('Ficha técnica - Prod processado'!C2664,'Cadastro de insumo'!$E$203:$E$1048576,0),9),"")</f>
        <v/>
      </c>
      <c r="F2664" s="124" t="str">
        <f>IFERROR(VLOOKUP(C2664,'Cadastro de insumo'!E:K,7,0),"")</f>
        <v/>
      </c>
      <c r="G2664" s="113"/>
      <c r="H2664" s="113"/>
      <c r="I2664" s="122">
        <f t="shared" si="129"/>
        <v>0</v>
      </c>
      <c r="J2664" s="125">
        <f>IF(C2664="",0,IF(E2664="Pacote",VLOOKUP(C2664,'Cadastro de insumo'!E:K,7,0)*G2664,IF(OR(E2664="kg",E2664="L"),F2664/1000*G2664,F2664*G2664)))</f>
        <v>0</v>
      </c>
    </row>
    <row r="2665" spans="2:13" outlineLevel="1" x14ac:dyDescent="0.25">
      <c r="B2665" s="122" t="str">
        <f>IF(C2665="","",F2655)</f>
        <v/>
      </c>
      <c r="C2665" s="123"/>
      <c r="D2665" s="122" t="str">
        <f>IF(C2665="","",IFERROR(INDEX('Cadastro de insumo'!A:K,MATCH('Ficha técnica - Prod processado'!C2665,'Cadastro de insumo'!E:E,0),2),""))</f>
        <v/>
      </c>
      <c r="E2665" s="122" t="str">
        <f>IFERROR(INDEX('Cadastro de insumo'!$A$203:$K$1048576,MATCH('Ficha técnica - Prod processado'!C2665,'Cadastro de insumo'!$E$203:$E$1048576,0),9),"")</f>
        <v/>
      </c>
      <c r="F2665" s="124" t="str">
        <f>IFERROR(VLOOKUP(C2665,'Cadastro de insumo'!E:K,7,0),"")</f>
        <v/>
      </c>
      <c r="G2665" s="113"/>
      <c r="H2665" s="113"/>
      <c r="I2665" s="122">
        <f t="shared" si="129"/>
        <v>0</v>
      </c>
      <c r="J2665" s="125">
        <f>IF(C2665="",0,IF(E2665="Pacote",VLOOKUP(C2665,'Cadastro de insumo'!E:K,7,0)*G2665,IF(OR(E2665="kg",E2665="L"),F2665/1000*G2665,F2665*G2665)))</f>
        <v>0</v>
      </c>
    </row>
    <row r="2666" spans="2:13" outlineLevel="1" x14ac:dyDescent="0.25">
      <c r="B2666" s="122" t="str">
        <f>IF(C2666="","",F2655)</f>
        <v/>
      </c>
      <c r="C2666" s="123"/>
      <c r="D2666" s="122" t="str">
        <f>IF(C2666="","",IFERROR(INDEX('Cadastro de insumo'!A:K,MATCH('Ficha técnica - Prod processado'!C2666,'Cadastro de insumo'!E:E,0),2),""))</f>
        <v/>
      </c>
      <c r="E2666" s="122" t="str">
        <f>IFERROR(INDEX('Cadastro de insumo'!$A$203:$K$1048576,MATCH('Ficha técnica - Prod processado'!C2666,'Cadastro de insumo'!$E$203:$E$1048576,0),9),"")</f>
        <v/>
      </c>
      <c r="F2666" s="124" t="str">
        <f>IFERROR(VLOOKUP(C2666,'Cadastro de insumo'!E:K,7,0),"")</f>
        <v/>
      </c>
      <c r="G2666" s="113"/>
      <c r="H2666" s="113"/>
      <c r="I2666" s="122">
        <f t="shared" si="129"/>
        <v>0</v>
      </c>
      <c r="J2666" s="125">
        <f>IF(C2666="",0,IF(E2666="Pacote",VLOOKUP(C2666,'Cadastro de insumo'!E:K,7,0)*G2666,IF(OR(E2666="kg",E2666="L"),F2666/1000*G2666,F2666*G2666)))</f>
        <v>0</v>
      </c>
    </row>
    <row r="2667" spans="2:13" outlineLevel="1" x14ac:dyDescent="0.25">
      <c r="B2667" s="122" t="str">
        <f>IF(C2667="","",F2655)</f>
        <v/>
      </c>
      <c r="C2667" s="123"/>
      <c r="D2667" s="122" t="str">
        <f>IF(C2667="","",IFERROR(INDEX('Cadastro de insumo'!A:K,MATCH('Ficha técnica - Prod processado'!C2667,'Cadastro de insumo'!E:E,0),2),""))</f>
        <v/>
      </c>
      <c r="E2667" s="122" t="str">
        <f>IFERROR(INDEX('Cadastro de insumo'!$A$203:$K$1048576,MATCH('Ficha técnica - Prod processado'!C2667,'Cadastro de insumo'!$E$203:$E$1048576,0),9),"")</f>
        <v/>
      </c>
      <c r="F2667" s="124" t="str">
        <f>IFERROR(VLOOKUP(C2667,'Cadastro de insumo'!E:K,7,0),"")</f>
        <v/>
      </c>
      <c r="G2667" s="113"/>
      <c r="H2667" s="113"/>
      <c r="I2667" s="122">
        <f t="shared" si="129"/>
        <v>0</v>
      </c>
      <c r="J2667" s="125">
        <f>IF(C2667="",0,IF(E2667="Pacote",VLOOKUP(C2667,'Cadastro de insumo'!E:K,7,0)*G2667,IF(OR(E2667="kg",E2667="L"),F2667/1000*G2667,F2667*G2667)))</f>
        <v>0</v>
      </c>
    </row>
    <row r="2668" spans="2:13" outlineLevel="1" x14ac:dyDescent="0.25">
      <c r="B2668" s="122" t="str">
        <f>IF(C2668="","",F2655)</f>
        <v/>
      </c>
      <c r="C2668" s="123"/>
      <c r="D2668" s="122" t="str">
        <f>IF(C2668="","",IFERROR(INDEX('Cadastro de insumo'!A:K,MATCH('Ficha técnica - Prod processado'!C2668,'Cadastro de insumo'!E:E,0),2),""))</f>
        <v/>
      </c>
      <c r="E2668" s="122" t="str">
        <f>IFERROR(INDEX('Cadastro de insumo'!$A$203:$K$1048576,MATCH('Ficha técnica - Prod processado'!C2668,'Cadastro de insumo'!$E$203:$E$1048576,0),9),"")</f>
        <v/>
      </c>
      <c r="F2668" s="124" t="str">
        <f>IFERROR(VLOOKUP(C2668,'Cadastro de insumo'!E:K,7,0),"")</f>
        <v/>
      </c>
      <c r="G2668" s="113"/>
      <c r="H2668" s="113"/>
      <c r="I2668" s="122">
        <f t="shared" si="129"/>
        <v>0</v>
      </c>
      <c r="J2668" s="125">
        <f>IF(C2668="",0,IF(E2668="Pacote",VLOOKUP(C2668,'Cadastro de insumo'!E:K,7,0)*G2668,IF(OR(E2668="kg",E2668="L"),F2668/1000*G2668,F2668*G2668)))</f>
        <v>0</v>
      </c>
    </row>
    <row r="2669" spans="2:13" outlineLevel="1" x14ac:dyDescent="0.25">
      <c r="B2669" s="122" t="str">
        <f>IF(C2669="","",F2655)</f>
        <v/>
      </c>
      <c r="C2669" s="123"/>
      <c r="D2669" s="122" t="str">
        <f>IF(C2669="","",IFERROR(INDEX('Cadastro de insumo'!A:K,MATCH('Ficha técnica - Prod processado'!C2669,'Cadastro de insumo'!E:E,0),2),""))</f>
        <v/>
      </c>
      <c r="E2669" s="122" t="str">
        <f>IFERROR(INDEX('Cadastro de insumo'!$A$203:$K$1048576,MATCH('Ficha técnica - Prod processado'!C2669,'Cadastro de insumo'!$E$203:$E$1048576,0),9),"")</f>
        <v/>
      </c>
      <c r="F2669" s="124" t="str">
        <f>IFERROR(VLOOKUP(C2669,'Cadastro de insumo'!E:K,7,0),"")</f>
        <v/>
      </c>
      <c r="G2669" s="113"/>
      <c r="H2669" s="113"/>
      <c r="I2669" s="122">
        <f t="shared" si="129"/>
        <v>0</v>
      </c>
      <c r="J2669" s="125">
        <f>IF(C2669="",0,IF(E2669="Pacote",VLOOKUP(C2669,'Cadastro de insumo'!E:K,7,0)*G2669,IF(OR(E2669="kg",E2669="L"),F2669/1000*G2669,F2669*G2669)))</f>
        <v>0</v>
      </c>
    </row>
    <row r="2670" spans="2:13" outlineLevel="1" x14ac:dyDescent="0.25">
      <c r="B2670" s="122" t="str">
        <f>IF(C2670="","",F2655)</f>
        <v/>
      </c>
      <c r="C2670" s="123"/>
      <c r="D2670" s="122" t="str">
        <f>IF(C2670="","",IFERROR(INDEX('Cadastro de insumo'!A:K,MATCH('Ficha técnica - Prod processado'!C2670,'Cadastro de insumo'!E:E,0),2),""))</f>
        <v/>
      </c>
      <c r="E2670" s="122" t="str">
        <f>IFERROR(INDEX('Cadastro de insumo'!$A$203:$K$1048576,MATCH('Ficha técnica - Prod processado'!C2670,'Cadastro de insumo'!$E$203:$E$1048576,0),9),"")</f>
        <v/>
      </c>
      <c r="F2670" s="124" t="str">
        <f>IFERROR(VLOOKUP(C2670,'Cadastro de insumo'!E:K,7,0),"")</f>
        <v/>
      </c>
      <c r="G2670" s="113"/>
      <c r="H2670" s="113"/>
      <c r="I2670" s="122">
        <f t="shared" si="129"/>
        <v>0</v>
      </c>
      <c r="J2670" s="125">
        <f>IF(C2670="",0,IF(E2670="Pacote",VLOOKUP(C2670,'Cadastro de insumo'!E:K,7,0)*G2670,IF(OR(E2670="kg",E2670="L"),F2670/1000*G2670,F2670*G2670)))</f>
        <v>0</v>
      </c>
    </row>
    <row r="2671" spans="2:13" outlineLevel="1" x14ac:dyDescent="0.25">
      <c r="B2671" s="122" t="str">
        <f>IF(C2671="","",F2655)</f>
        <v/>
      </c>
      <c r="C2671" s="123"/>
      <c r="D2671" s="122" t="str">
        <f>IF(C2671="","",IFERROR(INDEX('Cadastro de insumo'!A:K,MATCH('Ficha técnica - Prod processado'!C2671,'Cadastro de insumo'!E:E,0),2),""))</f>
        <v/>
      </c>
      <c r="E2671" s="122" t="str">
        <f>IFERROR(INDEX('Cadastro de insumo'!$A$203:$K$1048576,MATCH('Ficha técnica - Prod processado'!C2671,'Cadastro de insumo'!$E$203:$E$1048576,0),9),"")</f>
        <v/>
      </c>
      <c r="F2671" s="124" t="str">
        <f>IFERROR(VLOOKUP(C2671,'Cadastro de insumo'!E:K,7,0),"")</f>
        <v/>
      </c>
      <c r="G2671" s="113"/>
      <c r="H2671" s="113"/>
      <c r="I2671" s="122">
        <f t="shared" si="129"/>
        <v>0</v>
      </c>
      <c r="J2671" s="125">
        <f>IF(C2671="",0,IF(E2671="Pacote",VLOOKUP(C2671,'Cadastro de insumo'!E:K,7,0)*G2671,IF(OR(E2671="kg",E2671="L"),F2671/1000*G2671,F2671*G2671)))</f>
        <v>0</v>
      </c>
    </row>
    <row r="2672" spans="2:13" outlineLevel="1" x14ac:dyDescent="0.25">
      <c r="B2672" s="122" t="str">
        <f>IF(C2672="","",F2655)</f>
        <v/>
      </c>
      <c r="C2672" s="123"/>
      <c r="D2672" s="122" t="str">
        <f>IF(C2672="","",IFERROR(INDEX('Cadastro de insumo'!A:K,MATCH('Ficha técnica - Prod processado'!C2672,'Cadastro de insumo'!E:E,0),2),""))</f>
        <v/>
      </c>
      <c r="E2672" s="122" t="str">
        <f>IFERROR(INDEX('Cadastro de insumo'!$A$203:$K$1048576,MATCH('Ficha técnica - Prod processado'!C2672,'Cadastro de insumo'!$E$203:$E$1048576,0),9),"")</f>
        <v/>
      </c>
      <c r="F2672" s="124" t="str">
        <f>IFERROR(VLOOKUP(C2672,'Cadastro de insumo'!E:K,7,0),"")</f>
        <v/>
      </c>
      <c r="G2672" s="113"/>
      <c r="H2672" s="113"/>
      <c r="I2672" s="122">
        <f>IF(OR(G2672="",H2672=""),0,G2672/H2672)</f>
        <v>0</v>
      </c>
      <c r="J2672" s="125">
        <f>IF(C2672="",0,IF(E2672="Pacote",VLOOKUP(C2672,'Cadastro de insumo'!E:K,7,0)*G2672,IF(OR(E2672="kg",E2672="L"),F2672/1000*G2672,F2672*G2672)))</f>
        <v>0</v>
      </c>
    </row>
    <row r="2673" spans="1:18" x14ac:dyDescent="0.25">
      <c r="A2673" s="33" t="str">
        <f>"Detalhes: "&amp;F2655</f>
        <v xml:space="preserve">Detalhes: </v>
      </c>
      <c r="C2673" s="126"/>
    </row>
    <row r="2675" spans="1:18" ht="31.5" x14ac:dyDescent="0.25">
      <c r="E2675" s="30" t="s">
        <v>21</v>
      </c>
      <c r="F2675" s="76" t="s">
        <v>0</v>
      </c>
      <c r="G2675" s="76" t="s">
        <v>19</v>
      </c>
      <c r="H2675" s="77" t="s">
        <v>20</v>
      </c>
      <c r="I2675" s="31" t="s">
        <v>22</v>
      </c>
      <c r="J2675" s="31" t="s">
        <v>61</v>
      </c>
      <c r="M2675" s="126"/>
    </row>
    <row r="2676" spans="1:18" x14ac:dyDescent="0.25">
      <c r="E2676" s="112">
        <f>E2655+1</f>
        <v>128</v>
      </c>
      <c r="F2676" s="113"/>
      <c r="G2676" s="113"/>
      <c r="H2676" s="114"/>
      <c r="I2676" s="115">
        <f>SUM(J2679:J2693)</f>
        <v>0</v>
      </c>
      <c r="J2676" s="116" t="str">
        <f>IF(H2676="","",I2676/H2676)</f>
        <v/>
      </c>
      <c r="M2676" s="126"/>
      <c r="R2676" s="141"/>
    </row>
    <row r="2677" spans="1:18" x14ac:dyDescent="0.25">
      <c r="B2677" s="117"/>
      <c r="C2677" s="118"/>
      <c r="D2677" s="110"/>
      <c r="F2677" s="118"/>
      <c r="G2677" s="118"/>
      <c r="H2677" s="119"/>
      <c r="I2677" s="120"/>
      <c r="J2677" s="121"/>
      <c r="M2677" s="126"/>
      <c r="R2677" s="141"/>
    </row>
    <row r="2678" spans="1:18" ht="47.25" outlineLevel="1" x14ac:dyDescent="0.25">
      <c r="B2678" s="31" t="s">
        <v>0</v>
      </c>
      <c r="C2678" s="76" t="s">
        <v>13</v>
      </c>
      <c r="D2678" s="31" t="s">
        <v>60</v>
      </c>
      <c r="E2678" s="31" t="s">
        <v>14</v>
      </c>
      <c r="F2678" s="77" t="s">
        <v>17</v>
      </c>
      <c r="G2678" s="77" t="s">
        <v>56</v>
      </c>
      <c r="H2678" s="77" t="s">
        <v>38</v>
      </c>
      <c r="I2678" s="31" t="s">
        <v>16</v>
      </c>
      <c r="J2678" s="30" t="s">
        <v>15</v>
      </c>
      <c r="M2678" s="142"/>
    </row>
    <row r="2679" spans="1:18" outlineLevel="1" x14ac:dyDescent="0.25">
      <c r="B2679" s="122" t="str">
        <f>IF(C2679="","",F2676)</f>
        <v/>
      </c>
      <c r="C2679" s="123"/>
      <c r="D2679" s="122" t="str">
        <f>IF(C2679="","",IFERROR(INDEX('Cadastro de insumo'!A:K,MATCH('Ficha técnica - Prod processado'!C2679,'Cadastro de insumo'!E:E,0),2),""))</f>
        <v/>
      </c>
      <c r="E2679" s="122" t="str">
        <f>IFERROR(INDEX('Cadastro de insumo'!$A$203:$K$1048576,MATCH('Ficha técnica - Prod processado'!C2679,'Cadastro de insumo'!$E$203:$E$1048576,0),9),"")</f>
        <v/>
      </c>
      <c r="F2679" s="124" t="str">
        <f>IFERROR(VLOOKUP(C2679,'Cadastro de insumo'!E:K,7,0),"")</f>
        <v/>
      </c>
      <c r="G2679" s="113"/>
      <c r="H2679" s="113"/>
      <c r="I2679" s="122">
        <f t="shared" ref="I2679:I2692" si="130">IF(OR(G2679="",H2679=""),0,G2679/H2679)</f>
        <v>0</v>
      </c>
      <c r="J2679" s="125">
        <f>IF(C2679="",0,IF(E2679="Pacote",VLOOKUP(C2679,'Cadastro de insumo'!E:K,7,0)*G2679,IF(OR(E2679="kg",E2679="L"),F2679/1000*G2679,F2679*G2679)))</f>
        <v>0</v>
      </c>
    </row>
    <row r="2680" spans="1:18" outlineLevel="1" x14ac:dyDescent="0.25">
      <c r="B2680" s="122" t="str">
        <f>IF(C2680="","",F2676)</f>
        <v/>
      </c>
      <c r="C2680" s="123"/>
      <c r="D2680" s="122" t="str">
        <f>IF(C2680="","",IFERROR(INDEX('Cadastro de insumo'!A:K,MATCH('Ficha técnica - Prod processado'!C2680,'Cadastro de insumo'!E:E,0),2),""))</f>
        <v/>
      </c>
      <c r="E2680" s="122" t="str">
        <f>IFERROR(INDEX('Cadastro de insumo'!$A$203:$K$1048576,MATCH('Ficha técnica - Prod processado'!C2680,'Cadastro de insumo'!$E$203:$E$1048576,0),9),"")</f>
        <v/>
      </c>
      <c r="F2680" s="124" t="str">
        <f>IFERROR(VLOOKUP(C2680,'Cadastro de insumo'!E:K,7,0),"")</f>
        <v/>
      </c>
      <c r="G2680" s="113"/>
      <c r="H2680" s="113"/>
      <c r="I2680" s="122">
        <f t="shared" si="130"/>
        <v>0</v>
      </c>
      <c r="J2680" s="125">
        <f>IF(C2680="",0,IF(E2680="Pacote",VLOOKUP(C2680,'Cadastro de insumo'!E:K,7,0)*G2680,IF(OR(E2680="kg",E2680="L"),F2680/1000*G2680,F2680*G2680)))</f>
        <v>0</v>
      </c>
    </row>
    <row r="2681" spans="1:18" outlineLevel="1" x14ac:dyDescent="0.25">
      <c r="B2681" s="122" t="str">
        <f>IF(C2681="","",F2676)</f>
        <v/>
      </c>
      <c r="C2681" s="123"/>
      <c r="D2681" s="122" t="str">
        <f>IF(C2681="","",IFERROR(INDEX('Cadastro de insumo'!A:K,MATCH('Ficha técnica - Prod processado'!C2681,'Cadastro de insumo'!E:E,0),2),""))</f>
        <v/>
      </c>
      <c r="E2681" s="122" t="str">
        <f>IFERROR(INDEX('Cadastro de insumo'!$A$203:$K$1048576,MATCH('Ficha técnica - Prod processado'!C2681,'Cadastro de insumo'!$E$203:$E$1048576,0),9),"")</f>
        <v/>
      </c>
      <c r="F2681" s="124" t="str">
        <f>IFERROR(VLOOKUP(C2681,'Cadastro de insumo'!E:K,7,0),"")</f>
        <v/>
      </c>
      <c r="G2681" s="113"/>
      <c r="H2681" s="113"/>
      <c r="I2681" s="122">
        <f t="shared" si="130"/>
        <v>0</v>
      </c>
      <c r="J2681" s="125">
        <f>IF(C2681="",0,IF(E2681="Pacote",VLOOKUP(C2681,'Cadastro de insumo'!E:K,7,0)*G2681,IF(OR(E2681="kg",E2681="L"),F2681/1000*G2681,F2681*G2681)))</f>
        <v>0</v>
      </c>
    </row>
    <row r="2682" spans="1:18" outlineLevel="1" x14ac:dyDescent="0.25">
      <c r="B2682" s="122" t="str">
        <f>IF(C2682="","",F2676)</f>
        <v/>
      </c>
      <c r="C2682" s="123"/>
      <c r="D2682" s="122" t="str">
        <f>IF(C2682="","",IFERROR(INDEX('Cadastro de insumo'!A:K,MATCH('Ficha técnica - Prod processado'!C2682,'Cadastro de insumo'!E:E,0),2),""))</f>
        <v/>
      </c>
      <c r="E2682" s="122" t="str">
        <f>IFERROR(INDEX('Cadastro de insumo'!$A$203:$K$1048576,MATCH('Ficha técnica - Prod processado'!C2682,'Cadastro de insumo'!$E$203:$E$1048576,0),9),"")</f>
        <v/>
      </c>
      <c r="F2682" s="124" t="str">
        <f>IFERROR(VLOOKUP(C2682,'Cadastro de insumo'!E:K,7,0),"")</f>
        <v/>
      </c>
      <c r="G2682" s="113"/>
      <c r="H2682" s="113"/>
      <c r="I2682" s="122">
        <f t="shared" si="130"/>
        <v>0</v>
      </c>
      <c r="J2682" s="125">
        <f>IF(C2682="",0,IF(E2682="Pacote",VLOOKUP(C2682,'Cadastro de insumo'!E:K,7,0)*G2682,IF(OR(E2682="kg",E2682="L"),F2682/1000*G2682,F2682*G2682)))</f>
        <v>0</v>
      </c>
    </row>
    <row r="2683" spans="1:18" outlineLevel="1" x14ac:dyDescent="0.25">
      <c r="B2683" s="122" t="str">
        <f>IF(C2683="","",F2676)</f>
        <v/>
      </c>
      <c r="C2683" s="123"/>
      <c r="D2683" s="122" t="str">
        <f>IF(C2683="","",IFERROR(INDEX('Cadastro de insumo'!A:K,MATCH('Ficha técnica - Prod processado'!C2683,'Cadastro de insumo'!E:E,0),2),""))</f>
        <v/>
      </c>
      <c r="E2683" s="122" t="str">
        <f>IFERROR(INDEX('Cadastro de insumo'!$A$203:$K$1048576,MATCH('Ficha técnica - Prod processado'!C2683,'Cadastro de insumo'!$E$203:$E$1048576,0),9),"")</f>
        <v/>
      </c>
      <c r="F2683" s="124" t="str">
        <f>IFERROR(VLOOKUP(C2683,'Cadastro de insumo'!E:K,7,0),"")</f>
        <v/>
      </c>
      <c r="G2683" s="113"/>
      <c r="H2683" s="113"/>
      <c r="I2683" s="122">
        <f t="shared" si="130"/>
        <v>0</v>
      </c>
      <c r="J2683" s="125">
        <f>IF(C2683="",0,IF(E2683="Pacote",VLOOKUP(C2683,'Cadastro de insumo'!E:K,7,0)*G2683,IF(OR(E2683="kg",E2683="L"),F2683/1000*G2683,F2683*G2683)))</f>
        <v>0</v>
      </c>
    </row>
    <row r="2684" spans="1:18" outlineLevel="1" x14ac:dyDescent="0.25">
      <c r="B2684" s="122" t="str">
        <f>IF(C2684="","",F2676)</f>
        <v/>
      </c>
      <c r="C2684" s="123"/>
      <c r="D2684" s="122" t="str">
        <f>IF(C2684="","",IFERROR(INDEX('Cadastro de insumo'!A:K,MATCH('Ficha técnica - Prod processado'!C2684,'Cadastro de insumo'!E:E,0),2),""))</f>
        <v/>
      </c>
      <c r="E2684" s="122" t="str">
        <f>IFERROR(INDEX('Cadastro de insumo'!$A$203:$K$1048576,MATCH('Ficha técnica - Prod processado'!C2684,'Cadastro de insumo'!$E$203:$E$1048576,0),9),"")</f>
        <v/>
      </c>
      <c r="F2684" s="124" t="str">
        <f>IFERROR(VLOOKUP(C2684,'Cadastro de insumo'!E:K,7,0),"")</f>
        <v/>
      </c>
      <c r="G2684" s="113"/>
      <c r="H2684" s="113"/>
      <c r="I2684" s="122">
        <f t="shared" si="130"/>
        <v>0</v>
      </c>
      <c r="J2684" s="125">
        <f>IF(C2684="",0,IF(E2684="Pacote",VLOOKUP(C2684,'Cadastro de insumo'!E:K,7,0)*G2684,IF(OR(E2684="kg",E2684="L"),F2684/1000*G2684,F2684*G2684)))</f>
        <v>0</v>
      </c>
    </row>
    <row r="2685" spans="1:18" outlineLevel="1" x14ac:dyDescent="0.25">
      <c r="B2685" s="122" t="str">
        <f>IF(C2685="","",F2676)</f>
        <v/>
      </c>
      <c r="C2685" s="123"/>
      <c r="D2685" s="122" t="str">
        <f>IF(C2685="","",IFERROR(INDEX('Cadastro de insumo'!A:K,MATCH('Ficha técnica - Prod processado'!C2685,'Cadastro de insumo'!E:E,0),2),""))</f>
        <v/>
      </c>
      <c r="E2685" s="122" t="str">
        <f>IFERROR(INDEX('Cadastro de insumo'!$A$203:$K$1048576,MATCH('Ficha técnica - Prod processado'!C2685,'Cadastro de insumo'!$E$203:$E$1048576,0),9),"")</f>
        <v/>
      </c>
      <c r="F2685" s="124" t="str">
        <f>IFERROR(VLOOKUP(C2685,'Cadastro de insumo'!E:K,7,0),"")</f>
        <v/>
      </c>
      <c r="G2685" s="113"/>
      <c r="H2685" s="113"/>
      <c r="I2685" s="122">
        <f t="shared" si="130"/>
        <v>0</v>
      </c>
      <c r="J2685" s="125">
        <f>IF(C2685="",0,IF(E2685="Pacote",VLOOKUP(C2685,'Cadastro de insumo'!E:K,7,0)*G2685,IF(OR(E2685="kg",E2685="L"),F2685/1000*G2685,F2685*G2685)))</f>
        <v>0</v>
      </c>
    </row>
    <row r="2686" spans="1:18" outlineLevel="1" x14ac:dyDescent="0.25">
      <c r="B2686" s="122" t="str">
        <f>IF(C2686="","",F2676)</f>
        <v/>
      </c>
      <c r="C2686" s="123"/>
      <c r="D2686" s="122" t="str">
        <f>IF(C2686="","",IFERROR(INDEX('Cadastro de insumo'!A:K,MATCH('Ficha técnica - Prod processado'!C2686,'Cadastro de insumo'!E:E,0),2),""))</f>
        <v/>
      </c>
      <c r="E2686" s="122" t="str">
        <f>IFERROR(INDEX('Cadastro de insumo'!$A$203:$K$1048576,MATCH('Ficha técnica - Prod processado'!C2686,'Cadastro de insumo'!$E$203:$E$1048576,0),9),"")</f>
        <v/>
      </c>
      <c r="F2686" s="124" t="str">
        <f>IFERROR(VLOOKUP(C2686,'Cadastro de insumo'!E:K,7,0),"")</f>
        <v/>
      </c>
      <c r="G2686" s="113"/>
      <c r="H2686" s="113"/>
      <c r="I2686" s="122">
        <f t="shared" si="130"/>
        <v>0</v>
      </c>
      <c r="J2686" s="125">
        <f>IF(C2686="",0,IF(E2686="Pacote",VLOOKUP(C2686,'Cadastro de insumo'!E:K,7,0)*G2686,IF(OR(E2686="kg",E2686="L"),F2686/1000*G2686,F2686*G2686)))</f>
        <v>0</v>
      </c>
    </row>
    <row r="2687" spans="1:18" outlineLevel="1" x14ac:dyDescent="0.25">
      <c r="B2687" s="122" t="str">
        <f>IF(C2687="","",F2676)</f>
        <v/>
      </c>
      <c r="C2687" s="123"/>
      <c r="D2687" s="122" t="str">
        <f>IF(C2687="","",IFERROR(INDEX('Cadastro de insumo'!A:K,MATCH('Ficha técnica - Prod processado'!C2687,'Cadastro de insumo'!E:E,0),2),""))</f>
        <v/>
      </c>
      <c r="E2687" s="122" t="str">
        <f>IFERROR(INDEX('Cadastro de insumo'!$A$203:$K$1048576,MATCH('Ficha técnica - Prod processado'!C2687,'Cadastro de insumo'!$E$203:$E$1048576,0),9),"")</f>
        <v/>
      </c>
      <c r="F2687" s="124" t="str">
        <f>IFERROR(VLOOKUP(C2687,'Cadastro de insumo'!E:K,7,0),"")</f>
        <v/>
      </c>
      <c r="G2687" s="113"/>
      <c r="H2687" s="113"/>
      <c r="I2687" s="122">
        <f t="shared" si="130"/>
        <v>0</v>
      </c>
      <c r="J2687" s="125">
        <f>IF(C2687="",0,IF(E2687="Pacote",VLOOKUP(C2687,'Cadastro de insumo'!E:K,7,0)*G2687,IF(OR(E2687="kg",E2687="L"),F2687/1000*G2687,F2687*G2687)))</f>
        <v>0</v>
      </c>
    </row>
    <row r="2688" spans="1:18" outlineLevel="1" x14ac:dyDescent="0.25">
      <c r="B2688" s="122" t="str">
        <f>IF(C2688="","",F2676)</f>
        <v/>
      </c>
      <c r="C2688" s="123"/>
      <c r="D2688" s="122" t="str">
        <f>IF(C2688="","",IFERROR(INDEX('Cadastro de insumo'!A:K,MATCH('Ficha técnica - Prod processado'!C2688,'Cadastro de insumo'!E:E,0),2),""))</f>
        <v/>
      </c>
      <c r="E2688" s="122" t="str">
        <f>IFERROR(INDEX('Cadastro de insumo'!$A$203:$K$1048576,MATCH('Ficha técnica - Prod processado'!C2688,'Cadastro de insumo'!$E$203:$E$1048576,0),9),"")</f>
        <v/>
      </c>
      <c r="F2688" s="124" t="str">
        <f>IFERROR(VLOOKUP(C2688,'Cadastro de insumo'!E:K,7,0),"")</f>
        <v/>
      </c>
      <c r="G2688" s="113"/>
      <c r="H2688" s="113"/>
      <c r="I2688" s="122">
        <f t="shared" si="130"/>
        <v>0</v>
      </c>
      <c r="J2688" s="125">
        <f>IF(C2688="",0,IF(E2688="Pacote",VLOOKUP(C2688,'Cadastro de insumo'!E:K,7,0)*G2688,IF(OR(E2688="kg",E2688="L"),F2688/1000*G2688,F2688*G2688)))</f>
        <v>0</v>
      </c>
    </row>
    <row r="2689" spans="1:18" outlineLevel="1" x14ac:dyDescent="0.25">
      <c r="B2689" s="122" t="str">
        <f>IF(C2689="","",F2676)</f>
        <v/>
      </c>
      <c r="C2689" s="123"/>
      <c r="D2689" s="122" t="str">
        <f>IF(C2689="","",IFERROR(INDEX('Cadastro de insumo'!A:K,MATCH('Ficha técnica - Prod processado'!C2689,'Cadastro de insumo'!E:E,0),2),""))</f>
        <v/>
      </c>
      <c r="E2689" s="122" t="str">
        <f>IFERROR(INDEX('Cadastro de insumo'!$A$203:$K$1048576,MATCH('Ficha técnica - Prod processado'!C2689,'Cadastro de insumo'!$E$203:$E$1048576,0),9),"")</f>
        <v/>
      </c>
      <c r="F2689" s="124" t="str">
        <f>IFERROR(VLOOKUP(C2689,'Cadastro de insumo'!E:K,7,0),"")</f>
        <v/>
      </c>
      <c r="G2689" s="113"/>
      <c r="H2689" s="113"/>
      <c r="I2689" s="122">
        <f t="shared" si="130"/>
        <v>0</v>
      </c>
      <c r="J2689" s="125">
        <f>IF(C2689="",0,IF(E2689="Pacote",VLOOKUP(C2689,'Cadastro de insumo'!E:K,7,0)*G2689,IF(OR(E2689="kg",E2689="L"),F2689/1000*G2689,F2689*G2689)))</f>
        <v>0</v>
      </c>
    </row>
    <row r="2690" spans="1:18" outlineLevel="1" x14ac:dyDescent="0.25">
      <c r="B2690" s="122" t="str">
        <f>IF(C2690="","",F2676)</f>
        <v/>
      </c>
      <c r="C2690" s="123"/>
      <c r="D2690" s="122" t="str">
        <f>IF(C2690="","",IFERROR(INDEX('Cadastro de insumo'!A:K,MATCH('Ficha técnica - Prod processado'!C2690,'Cadastro de insumo'!E:E,0),2),""))</f>
        <v/>
      </c>
      <c r="E2690" s="122" t="str">
        <f>IFERROR(INDEX('Cadastro de insumo'!$A$203:$K$1048576,MATCH('Ficha técnica - Prod processado'!C2690,'Cadastro de insumo'!$E$203:$E$1048576,0),9),"")</f>
        <v/>
      </c>
      <c r="F2690" s="124" t="str">
        <f>IFERROR(VLOOKUP(C2690,'Cadastro de insumo'!E:K,7,0),"")</f>
        <v/>
      </c>
      <c r="G2690" s="113"/>
      <c r="H2690" s="113"/>
      <c r="I2690" s="122">
        <f t="shared" si="130"/>
        <v>0</v>
      </c>
      <c r="J2690" s="125">
        <f>IF(C2690="",0,IF(E2690="Pacote",VLOOKUP(C2690,'Cadastro de insumo'!E:K,7,0)*G2690,IF(OR(E2690="kg",E2690="L"),F2690/1000*G2690,F2690*G2690)))</f>
        <v>0</v>
      </c>
    </row>
    <row r="2691" spans="1:18" outlineLevel="1" x14ac:dyDescent="0.25">
      <c r="B2691" s="122" t="str">
        <f>IF(C2691="","",F2676)</f>
        <v/>
      </c>
      <c r="C2691" s="123"/>
      <c r="D2691" s="122" t="str">
        <f>IF(C2691="","",IFERROR(INDEX('Cadastro de insumo'!A:K,MATCH('Ficha técnica - Prod processado'!C2691,'Cadastro de insumo'!E:E,0),2),""))</f>
        <v/>
      </c>
      <c r="E2691" s="122" t="str">
        <f>IFERROR(INDEX('Cadastro de insumo'!$A$203:$K$1048576,MATCH('Ficha técnica - Prod processado'!C2691,'Cadastro de insumo'!$E$203:$E$1048576,0),9),"")</f>
        <v/>
      </c>
      <c r="F2691" s="124" t="str">
        <f>IFERROR(VLOOKUP(C2691,'Cadastro de insumo'!E:K,7,0),"")</f>
        <v/>
      </c>
      <c r="G2691" s="113"/>
      <c r="H2691" s="113"/>
      <c r="I2691" s="122">
        <f t="shared" si="130"/>
        <v>0</v>
      </c>
      <c r="J2691" s="125">
        <f>IF(C2691="",0,IF(E2691="Pacote",VLOOKUP(C2691,'Cadastro de insumo'!E:K,7,0)*G2691,IF(OR(E2691="kg",E2691="L"),F2691/1000*G2691,F2691*G2691)))</f>
        <v>0</v>
      </c>
    </row>
    <row r="2692" spans="1:18" outlineLevel="1" x14ac:dyDescent="0.25">
      <c r="B2692" s="122" t="str">
        <f>IF(C2692="","",F2676)</f>
        <v/>
      </c>
      <c r="C2692" s="123"/>
      <c r="D2692" s="122" t="str">
        <f>IF(C2692="","",IFERROR(INDEX('Cadastro de insumo'!A:K,MATCH('Ficha técnica - Prod processado'!C2692,'Cadastro de insumo'!E:E,0),2),""))</f>
        <v/>
      </c>
      <c r="E2692" s="122" t="str">
        <f>IFERROR(INDEX('Cadastro de insumo'!$A$203:$K$1048576,MATCH('Ficha técnica - Prod processado'!C2692,'Cadastro de insumo'!$E$203:$E$1048576,0),9),"")</f>
        <v/>
      </c>
      <c r="F2692" s="124" t="str">
        <f>IFERROR(VLOOKUP(C2692,'Cadastro de insumo'!E:K,7,0),"")</f>
        <v/>
      </c>
      <c r="G2692" s="113"/>
      <c r="H2692" s="113"/>
      <c r="I2692" s="122">
        <f t="shared" si="130"/>
        <v>0</v>
      </c>
      <c r="J2692" s="125">
        <f>IF(C2692="",0,IF(E2692="Pacote",VLOOKUP(C2692,'Cadastro de insumo'!E:K,7,0)*G2692,IF(OR(E2692="kg",E2692="L"),F2692/1000*G2692,F2692*G2692)))</f>
        <v>0</v>
      </c>
    </row>
    <row r="2693" spans="1:18" outlineLevel="1" x14ac:dyDescent="0.25">
      <c r="B2693" s="122" t="str">
        <f>IF(C2693="","",F2676)</f>
        <v/>
      </c>
      <c r="C2693" s="123"/>
      <c r="D2693" s="122" t="str">
        <f>IF(C2693="","",IFERROR(INDEX('Cadastro de insumo'!A:K,MATCH('Ficha técnica - Prod processado'!C2693,'Cadastro de insumo'!E:E,0),2),""))</f>
        <v/>
      </c>
      <c r="E2693" s="122" t="str">
        <f>IFERROR(INDEX('Cadastro de insumo'!$A$203:$K$1048576,MATCH('Ficha técnica - Prod processado'!C2693,'Cadastro de insumo'!$E$203:$E$1048576,0),9),"")</f>
        <v/>
      </c>
      <c r="F2693" s="124" t="str">
        <f>IFERROR(VLOOKUP(C2693,'Cadastro de insumo'!E:K,7,0),"")</f>
        <v/>
      </c>
      <c r="G2693" s="113"/>
      <c r="H2693" s="113"/>
      <c r="I2693" s="122">
        <f>IF(OR(G2693="",H2693=""),0,G2693/H2693)</f>
        <v>0</v>
      </c>
      <c r="J2693" s="125">
        <f>IF(C2693="",0,IF(E2693="Pacote",VLOOKUP(C2693,'Cadastro de insumo'!E:K,7,0)*G2693,IF(OR(E2693="kg",E2693="L"),F2693/1000*G2693,F2693*G2693)))</f>
        <v>0</v>
      </c>
    </row>
    <row r="2694" spans="1:18" x14ac:dyDescent="0.25">
      <c r="A2694" s="33" t="str">
        <f>"Detalhes: "&amp;F2676</f>
        <v xml:space="preserve">Detalhes: </v>
      </c>
      <c r="C2694" s="126"/>
    </row>
    <row r="2696" spans="1:18" ht="31.5" x14ac:dyDescent="0.25">
      <c r="E2696" s="30" t="s">
        <v>21</v>
      </c>
      <c r="F2696" s="76" t="s">
        <v>0</v>
      </c>
      <c r="G2696" s="76" t="s">
        <v>19</v>
      </c>
      <c r="H2696" s="77" t="s">
        <v>20</v>
      </c>
      <c r="I2696" s="31" t="s">
        <v>22</v>
      </c>
      <c r="J2696" s="31" t="s">
        <v>61</v>
      </c>
      <c r="M2696" s="126"/>
    </row>
    <row r="2697" spans="1:18" x14ac:dyDescent="0.25">
      <c r="E2697" s="112">
        <f>E2676+1</f>
        <v>129</v>
      </c>
      <c r="F2697" s="113"/>
      <c r="G2697" s="113"/>
      <c r="H2697" s="114"/>
      <c r="I2697" s="115">
        <f>SUM(J2700:J2714)</f>
        <v>0</v>
      </c>
      <c r="J2697" s="116" t="str">
        <f>IF(H2697="","",I2697/H2697)</f>
        <v/>
      </c>
      <c r="M2697" s="126"/>
      <c r="R2697" s="141"/>
    </row>
    <row r="2698" spans="1:18" x14ac:dyDescent="0.25">
      <c r="B2698" s="117"/>
      <c r="C2698" s="118"/>
      <c r="D2698" s="110"/>
      <c r="F2698" s="118"/>
      <c r="G2698" s="118"/>
      <c r="H2698" s="119"/>
      <c r="I2698" s="120"/>
      <c r="J2698" s="121"/>
      <c r="M2698" s="126"/>
      <c r="R2698" s="141"/>
    </row>
    <row r="2699" spans="1:18" ht="47.25" outlineLevel="1" x14ac:dyDescent="0.25">
      <c r="B2699" s="31" t="s">
        <v>0</v>
      </c>
      <c r="C2699" s="76" t="s">
        <v>13</v>
      </c>
      <c r="D2699" s="31" t="s">
        <v>60</v>
      </c>
      <c r="E2699" s="31" t="s">
        <v>14</v>
      </c>
      <c r="F2699" s="77" t="s">
        <v>17</v>
      </c>
      <c r="G2699" s="77" t="s">
        <v>56</v>
      </c>
      <c r="H2699" s="77" t="s">
        <v>38</v>
      </c>
      <c r="I2699" s="31" t="s">
        <v>16</v>
      </c>
      <c r="J2699" s="30" t="s">
        <v>15</v>
      </c>
      <c r="M2699" s="142"/>
    </row>
    <row r="2700" spans="1:18" outlineLevel="1" x14ac:dyDescent="0.25">
      <c r="B2700" s="122" t="str">
        <f>IF(C2700="","",F2697)</f>
        <v/>
      </c>
      <c r="C2700" s="123"/>
      <c r="D2700" s="122" t="str">
        <f>IF(C2700="","",IFERROR(INDEX('Cadastro de insumo'!A:K,MATCH('Ficha técnica - Prod processado'!C2700,'Cadastro de insumo'!E:E,0),2),""))</f>
        <v/>
      </c>
      <c r="E2700" s="122" t="str">
        <f>IFERROR(INDEX('Cadastro de insumo'!$A$203:$K$1048576,MATCH('Ficha técnica - Prod processado'!C2700,'Cadastro de insumo'!$E$203:$E$1048576,0),9),"")</f>
        <v/>
      </c>
      <c r="F2700" s="124" t="str">
        <f>IFERROR(VLOOKUP(C2700,'Cadastro de insumo'!E:K,7,0),"")</f>
        <v/>
      </c>
      <c r="G2700" s="113"/>
      <c r="H2700" s="113"/>
      <c r="I2700" s="122">
        <f t="shared" ref="I2700:I2713" si="131">IF(OR(G2700="",H2700=""),0,G2700/H2700)</f>
        <v>0</v>
      </c>
      <c r="J2700" s="125">
        <f>IF(C2700="",0,IF(E2700="Pacote",VLOOKUP(C2700,'Cadastro de insumo'!E:K,7,0)*G2700,IF(OR(E2700="kg",E2700="L"),F2700/1000*G2700,F2700*G2700)))</f>
        <v>0</v>
      </c>
    </row>
    <row r="2701" spans="1:18" outlineLevel="1" x14ac:dyDescent="0.25">
      <c r="B2701" s="122" t="str">
        <f>IF(C2701="","",F2697)</f>
        <v/>
      </c>
      <c r="C2701" s="123"/>
      <c r="D2701" s="122" t="str">
        <f>IF(C2701="","",IFERROR(INDEX('Cadastro de insumo'!A:K,MATCH('Ficha técnica - Prod processado'!C2701,'Cadastro de insumo'!E:E,0),2),""))</f>
        <v/>
      </c>
      <c r="E2701" s="122" t="str">
        <f>IFERROR(INDEX('Cadastro de insumo'!$A$203:$K$1048576,MATCH('Ficha técnica - Prod processado'!C2701,'Cadastro de insumo'!$E$203:$E$1048576,0),9),"")</f>
        <v/>
      </c>
      <c r="F2701" s="124" t="str">
        <f>IFERROR(VLOOKUP(C2701,'Cadastro de insumo'!E:K,7,0),"")</f>
        <v/>
      </c>
      <c r="G2701" s="113"/>
      <c r="H2701" s="113"/>
      <c r="I2701" s="122">
        <f t="shared" si="131"/>
        <v>0</v>
      </c>
      <c r="J2701" s="125">
        <f>IF(C2701="",0,IF(E2701="Pacote",VLOOKUP(C2701,'Cadastro de insumo'!E:K,7,0)*G2701,IF(OR(E2701="kg",E2701="L"),F2701/1000*G2701,F2701*G2701)))</f>
        <v>0</v>
      </c>
    </row>
    <row r="2702" spans="1:18" outlineLevel="1" x14ac:dyDescent="0.25">
      <c r="B2702" s="122" t="str">
        <f>IF(C2702="","",F2697)</f>
        <v/>
      </c>
      <c r="C2702" s="123"/>
      <c r="D2702" s="122" t="str">
        <f>IF(C2702="","",IFERROR(INDEX('Cadastro de insumo'!A:K,MATCH('Ficha técnica - Prod processado'!C2702,'Cadastro de insumo'!E:E,0),2),""))</f>
        <v/>
      </c>
      <c r="E2702" s="122" t="str">
        <f>IFERROR(INDEX('Cadastro de insumo'!$A$203:$K$1048576,MATCH('Ficha técnica - Prod processado'!C2702,'Cadastro de insumo'!$E$203:$E$1048576,0),9),"")</f>
        <v/>
      </c>
      <c r="F2702" s="124" t="str">
        <f>IFERROR(VLOOKUP(C2702,'Cadastro de insumo'!E:K,7,0),"")</f>
        <v/>
      </c>
      <c r="G2702" s="113"/>
      <c r="H2702" s="113"/>
      <c r="I2702" s="122">
        <f t="shared" si="131"/>
        <v>0</v>
      </c>
      <c r="J2702" s="125">
        <f>IF(C2702="",0,IF(E2702="Pacote",VLOOKUP(C2702,'Cadastro de insumo'!E:K,7,0)*G2702,IF(OR(E2702="kg",E2702="L"),F2702/1000*G2702,F2702*G2702)))</f>
        <v>0</v>
      </c>
    </row>
    <row r="2703" spans="1:18" outlineLevel="1" x14ac:dyDescent="0.25">
      <c r="B2703" s="122" t="str">
        <f>IF(C2703="","",F2697)</f>
        <v/>
      </c>
      <c r="C2703" s="123"/>
      <c r="D2703" s="122" t="str">
        <f>IF(C2703="","",IFERROR(INDEX('Cadastro de insumo'!A:K,MATCH('Ficha técnica - Prod processado'!C2703,'Cadastro de insumo'!E:E,0),2),""))</f>
        <v/>
      </c>
      <c r="E2703" s="122" t="str">
        <f>IFERROR(INDEX('Cadastro de insumo'!$A$203:$K$1048576,MATCH('Ficha técnica - Prod processado'!C2703,'Cadastro de insumo'!$E$203:$E$1048576,0),9),"")</f>
        <v/>
      </c>
      <c r="F2703" s="124" t="str">
        <f>IFERROR(VLOOKUP(C2703,'Cadastro de insumo'!E:K,7,0),"")</f>
        <v/>
      </c>
      <c r="G2703" s="113"/>
      <c r="H2703" s="113"/>
      <c r="I2703" s="122">
        <f t="shared" si="131"/>
        <v>0</v>
      </c>
      <c r="J2703" s="125">
        <f>IF(C2703="",0,IF(E2703="Pacote",VLOOKUP(C2703,'Cadastro de insumo'!E:K,7,0)*G2703,IF(OR(E2703="kg",E2703="L"),F2703/1000*G2703,F2703*G2703)))</f>
        <v>0</v>
      </c>
    </row>
    <row r="2704" spans="1:18" outlineLevel="1" x14ac:dyDescent="0.25">
      <c r="B2704" s="122" t="str">
        <f>IF(C2704="","",F2697)</f>
        <v/>
      </c>
      <c r="C2704" s="123"/>
      <c r="D2704" s="122" t="str">
        <f>IF(C2704="","",IFERROR(INDEX('Cadastro de insumo'!A:K,MATCH('Ficha técnica - Prod processado'!C2704,'Cadastro de insumo'!E:E,0),2),""))</f>
        <v/>
      </c>
      <c r="E2704" s="122" t="str">
        <f>IFERROR(INDEX('Cadastro de insumo'!$A$203:$K$1048576,MATCH('Ficha técnica - Prod processado'!C2704,'Cadastro de insumo'!$E$203:$E$1048576,0),9),"")</f>
        <v/>
      </c>
      <c r="F2704" s="124" t="str">
        <f>IFERROR(VLOOKUP(C2704,'Cadastro de insumo'!E:K,7,0),"")</f>
        <v/>
      </c>
      <c r="G2704" s="113"/>
      <c r="H2704" s="113"/>
      <c r="I2704" s="122">
        <f t="shared" si="131"/>
        <v>0</v>
      </c>
      <c r="J2704" s="125">
        <f>IF(C2704="",0,IF(E2704="Pacote",VLOOKUP(C2704,'Cadastro de insumo'!E:K,7,0)*G2704,IF(OR(E2704="kg",E2704="L"),F2704/1000*G2704,F2704*G2704)))</f>
        <v>0</v>
      </c>
    </row>
    <row r="2705" spans="1:18" outlineLevel="1" x14ac:dyDescent="0.25">
      <c r="B2705" s="122" t="str">
        <f>IF(C2705="","",F2697)</f>
        <v/>
      </c>
      <c r="C2705" s="123"/>
      <c r="D2705" s="122" t="str">
        <f>IF(C2705="","",IFERROR(INDEX('Cadastro de insumo'!A:K,MATCH('Ficha técnica - Prod processado'!C2705,'Cadastro de insumo'!E:E,0),2),""))</f>
        <v/>
      </c>
      <c r="E2705" s="122" t="str">
        <f>IFERROR(INDEX('Cadastro de insumo'!$A$203:$K$1048576,MATCH('Ficha técnica - Prod processado'!C2705,'Cadastro de insumo'!$E$203:$E$1048576,0),9),"")</f>
        <v/>
      </c>
      <c r="F2705" s="124" t="str">
        <f>IFERROR(VLOOKUP(C2705,'Cadastro de insumo'!E:K,7,0),"")</f>
        <v/>
      </c>
      <c r="G2705" s="113"/>
      <c r="H2705" s="113"/>
      <c r="I2705" s="122">
        <f t="shared" si="131"/>
        <v>0</v>
      </c>
      <c r="J2705" s="125">
        <f>IF(C2705="",0,IF(E2705="Pacote",VLOOKUP(C2705,'Cadastro de insumo'!E:K,7,0)*G2705,IF(OR(E2705="kg",E2705="L"),F2705/1000*G2705,F2705*G2705)))</f>
        <v>0</v>
      </c>
    </row>
    <row r="2706" spans="1:18" outlineLevel="1" x14ac:dyDescent="0.25">
      <c r="B2706" s="122" t="str">
        <f>IF(C2706="","",F2697)</f>
        <v/>
      </c>
      <c r="C2706" s="123"/>
      <c r="D2706" s="122" t="str">
        <f>IF(C2706="","",IFERROR(INDEX('Cadastro de insumo'!A:K,MATCH('Ficha técnica - Prod processado'!C2706,'Cadastro de insumo'!E:E,0),2),""))</f>
        <v/>
      </c>
      <c r="E2706" s="122" t="str">
        <f>IFERROR(INDEX('Cadastro de insumo'!$A$203:$K$1048576,MATCH('Ficha técnica - Prod processado'!C2706,'Cadastro de insumo'!$E$203:$E$1048576,0),9),"")</f>
        <v/>
      </c>
      <c r="F2706" s="124" t="str">
        <f>IFERROR(VLOOKUP(C2706,'Cadastro de insumo'!E:K,7,0),"")</f>
        <v/>
      </c>
      <c r="G2706" s="113"/>
      <c r="H2706" s="113"/>
      <c r="I2706" s="122">
        <f t="shared" si="131"/>
        <v>0</v>
      </c>
      <c r="J2706" s="125">
        <f>IF(C2706="",0,IF(E2706="Pacote",VLOOKUP(C2706,'Cadastro de insumo'!E:K,7,0)*G2706,IF(OR(E2706="kg",E2706="L"),F2706/1000*G2706,F2706*G2706)))</f>
        <v>0</v>
      </c>
    </row>
    <row r="2707" spans="1:18" outlineLevel="1" x14ac:dyDescent="0.25">
      <c r="B2707" s="122" t="str">
        <f>IF(C2707="","",F2697)</f>
        <v/>
      </c>
      <c r="C2707" s="123"/>
      <c r="D2707" s="122" t="str">
        <f>IF(C2707="","",IFERROR(INDEX('Cadastro de insumo'!A:K,MATCH('Ficha técnica - Prod processado'!C2707,'Cadastro de insumo'!E:E,0),2),""))</f>
        <v/>
      </c>
      <c r="E2707" s="122" t="str">
        <f>IFERROR(INDEX('Cadastro de insumo'!$A$203:$K$1048576,MATCH('Ficha técnica - Prod processado'!C2707,'Cadastro de insumo'!$E$203:$E$1048576,0),9),"")</f>
        <v/>
      </c>
      <c r="F2707" s="124" t="str">
        <f>IFERROR(VLOOKUP(C2707,'Cadastro de insumo'!E:K,7,0),"")</f>
        <v/>
      </c>
      <c r="G2707" s="113"/>
      <c r="H2707" s="113"/>
      <c r="I2707" s="122">
        <f t="shared" si="131"/>
        <v>0</v>
      </c>
      <c r="J2707" s="125">
        <f>IF(C2707="",0,IF(E2707="Pacote",VLOOKUP(C2707,'Cadastro de insumo'!E:K,7,0)*G2707,IF(OR(E2707="kg",E2707="L"),F2707/1000*G2707,F2707*G2707)))</f>
        <v>0</v>
      </c>
    </row>
    <row r="2708" spans="1:18" outlineLevel="1" x14ac:dyDescent="0.25">
      <c r="B2708" s="122" t="str">
        <f>IF(C2708="","",F2697)</f>
        <v/>
      </c>
      <c r="C2708" s="123"/>
      <c r="D2708" s="122" t="str">
        <f>IF(C2708="","",IFERROR(INDEX('Cadastro de insumo'!A:K,MATCH('Ficha técnica - Prod processado'!C2708,'Cadastro de insumo'!E:E,0),2),""))</f>
        <v/>
      </c>
      <c r="E2708" s="122" t="str">
        <f>IFERROR(INDEX('Cadastro de insumo'!$A$203:$K$1048576,MATCH('Ficha técnica - Prod processado'!C2708,'Cadastro de insumo'!$E$203:$E$1048576,0),9),"")</f>
        <v/>
      </c>
      <c r="F2708" s="124" t="str">
        <f>IFERROR(VLOOKUP(C2708,'Cadastro de insumo'!E:K,7,0),"")</f>
        <v/>
      </c>
      <c r="G2708" s="113"/>
      <c r="H2708" s="113"/>
      <c r="I2708" s="122">
        <f t="shared" si="131"/>
        <v>0</v>
      </c>
      <c r="J2708" s="125">
        <f>IF(C2708="",0,IF(E2708="Pacote",VLOOKUP(C2708,'Cadastro de insumo'!E:K,7,0)*G2708,IF(OR(E2708="kg",E2708="L"),F2708/1000*G2708,F2708*G2708)))</f>
        <v>0</v>
      </c>
    </row>
    <row r="2709" spans="1:18" outlineLevel="1" x14ac:dyDescent="0.25">
      <c r="B2709" s="122" t="str">
        <f>IF(C2709="","",F2697)</f>
        <v/>
      </c>
      <c r="C2709" s="123"/>
      <c r="D2709" s="122" t="str">
        <f>IF(C2709="","",IFERROR(INDEX('Cadastro de insumo'!A:K,MATCH('Ficha técnica - Prod processado'!C2709,'Cadastro de insumo'!E:E,0),2),""))</f>
        <v/>
      </c>
      <c r="E2709" s="122" t="str">
        <f>IFERROR(INDEX('Cadastro de insumo'!$A$203:$K$1048576,MATCH('Ficha técnica - Prod processado'!C2709,'Cadastro de insumo'!$E$203:$E$1048576,0),9),"")</f>
        <v/>
      </c>
      <c r="F2709" s="124" t="str">
        <f>IFERROR(VLOOKUP(C2709,'Cadastro de insumo'!E:K,7,0),"")</f>
        <v/>
      </c>
      <c r="G2709" s="113"/>
      <c r="H2709" s="113"/>
      <c r="I2709" s="122">
        <f t="shared" si="131"/>
        <v>0</v>
      </c>
      <c r="J2709" s="125">
        <f>IF(C2709="",0,IF(E2709="Pacote",VLOOKUP(C2709,'Cadastro de insumo'!E:K,7,0)*G2709,IF(OR(E2709="kg",E2709="L"),F2709/1000*G2709,F2709*G2709)))</f>
        <v>0</v>
      </c>
    </row>
    <row r="2710" spans="1:18" outlineLevel="1" x14ac:dyDescent="0.25">
      <c r="B2710" s="122" t="str">
        <f>IF(C2710="","",F2697)</f>
        <v/>
      </c>
      <c r="C2710" s="123"/>
      <c r="D2710" s="122" t="str">
        <f>IF(C2710="","",IFERROR(INDEX('Cadastro de insumo'!A:K,MATCH('Ficha técnica - Prod processado'!C2710,'Cadastro de insumo'!E:E,0),2),""))</f>
        <v/>
      </c>
      <c r="E2710" s="122" t="str">
        <f>IFERROR(INDEX('Cadastro de insumo'!$A$203:$K$1048576,MATCH('Ficha técnica - Prod processado'!C2710,'Cadastro de insumo'!$E$203:$E$1048576,0),9),"")</f>
        <v/>
      </c>
      <c r="F2710" s="124" t="str">
        <f>IFERROR(VLOOKUP(C2710,'Cadastro de insumo'!E:K,7,0),"")</f>
        <v/>
      </c>
      <c r="G2710" s="113"/>
      <c r="H2710" s="113"/>
      <c r="I2710" s="122">
        <f t="shared" si="131"/>
        <v>0</v>
      </c>
      <c r="J2710" s="125">
        <f>IF(C2710="",0,IF(E2710="Pacote",VLOOKUP(C2710,'Cadastro de insumo'!E:K,7,0)*G2710,IF(OR(E2710="kg",E2710="L"),F2710/1000*G2710,F2710*G2710)))</f>
        <v>0</v>
      </c>
    </row>
    <row r="2711" spans="1:18" outlineLevel="1" x14ac:dyDescent="0.25">
      <c r="B2711" s="122" t="str">
        <f>IF(C2711="","",F2697)</f>
        <v/>
      </c>
      <c r="C2711" s="123"/>
      <c r="D2711" s="122" t="str">
        <f>IF(C2711="","",IFERROR(INDEX('Cadastro de insumo'!A:K,MATCH('Ficha técnica - Prod processado'!C2711,'Cadastro de insumo'!E:E,0),2),""))</f>
        <v/>
      </c>
      <c r="E2711" s="122" t="str">
        <f>IFERROR(INDEX('Cadastro de insumo'!$A$203:$K$1048576,MATCH('Ficha técnica - Prod processado'!C2711,'Cadastro de insumo'!$E$203:$E$1048576,0),9),"")</f>
        <v/>
      </c>
      <c r="F2711" s="124" t="str">
        <f>IFERROR(VLOOKUP(C2711,'Cadastro de insumo'!E:K,7,0),"")</f>
        <v/>
      </c>
      <c r="G2711" s="113"/>
      <c r="H2711" s="113"/>
      <c r="I2711" s="122">
        <f t="shared" si="131"/>
        <v>0</v>
      </c>
      <c r="J2711" s="125">
        <f>IF(C2711="",0,IF(E2711="Pacote",VLOOKUP(C2711,'Cadastro de insumo'!E:K,7,0)*G2711,IF(OR(E2711="kg",E2711="L"),F2711/1000*G2711,F2711*G2711)))</f>
        <v>0</v>
      </c>
    </row>
    <row r="2712" spans="1:18" outlineLevel="1" x14ac:dyDescent="0.25">
      <c r="B2712" s="122" t="str">
        <f>IF(C2712="","",F2697)</f>
        <v/>
      </c>
      <c r="C2712" s="123"/>
      <c r="D2712" s="122" t="str">
        <f>IF(C2712="","",IFERROR(INDEX('Cadastro de insumo'!A:K,MATCH('Ficha técnica - Prod processado'!C2712,'Cadastro de insumo'!E:E,0),2),""))</f>
        <v/>
      </c>
      <c r="E2712" s="122" t="str">
        <f>IFERROR(INDEX('Cadastro de insumo'!$A$203:$K$1048576,MATCH('Ficha técnica - Prod processado'!C2712,'Cadastro de insumo'!$E$203:$E$1048576,0),9),"")</f>
        <v/>
      </c>
      <c r="F2712" s="124" t="str">
        <f>IFERROR(VLOOKUP(C2712,'Cadastro de insumo'!E:K,7,0),"")</f>
        <v/>
      </c>
      <c r="G2712" s="113"/>
      <c r="H2712" s="113"/>
      <c r="I2712" s="122">
        <f t="shared" si="131"/>
        <v>0</v>
      </c>
      <c r="J2712" s="125">
        <f>IF(C2712="",0,IF(E2712="Pacote",VLOOKUP(C2712,'Cadastro de insumo'!E:K,7,0)*G2712,IF(OR(E2712="kg",E2712="L"),F2712/1000*G2712,F2712*G2712)))</f>
        <v>0</v>
      </c>
    </row>
    <row r="2713" spans="1:18" outlineLevel="1" x14ac:dyDescent="0.25">
      <c r="B2713" s="122" t="str">
        <f>IF(C2713="","",F2697)</f>
        <v/>
      </c>
      <c r="C2713" s="123"/>
      <c r="D2713" s="122" t="str">
        <f>IF(C2713="","",IFERROR(INDEX('Cadastro de insumo'!A:K,MATCH('Ficha técnica - Prod processado'!C2713,'Cadastro de insumo'!E:E,0),2),""))</f>
        <v/>
      </c>
      <c r="E2713" s="122" t="str">
        <f>IFERROR(INDEX('Cadastro de insumo'!$A$203:$K$1048576,MATCH('Ficha técnica - Prod processado'!C2713,'Cadastro de insumo'!$E$203:$E$1048576,0),9),"")</f>
        <v/>
      </c>
      <c r="F2713" s="124" t="str">
        <f>IFERROR(VLOOKUP(C2713,'Cadastro de insumo'!E:K,7,0),"")</f>
        <v/>
      </c>
      <c r="G2713" s="113"/>
      <c r="H2713" s="113"/>
      <c r="I2713" s="122">
        <f t="shared" si="131"/>
        <v>0</v>
      </c>
      <c r="J2713" s="125">
        <f>IF(C2713="",0,IF(E2713="Pacote",VLOOKUP(C2713,'Cadastro de insumo'!E:K,7,0)*G2713,IF(OR(E2713="kg",E2713="L"),F2713/1000*G2713,F2713*G2713)))</f>
        <v>0</v>
      </c>
    </row>
    <row r="2714" spans="1:18" outlineLevel="1" x14ac:dyDescent="0.25">
      <c r="B2714" s="122" t="str">
        <f>IF(C2714="","",F2697)</f>
        <v/>
      </c>
      <c r="C2714" s="123"/>
      <c r="D2714" s="122" t="str">
        <f>IF(C2714="","",IFERROR(INDEX('Cadastro de insumo'!A:K,MATCH('Ficha técnica - Prod processado'!C2714,'Cadastro de insumo'!E:E,0),2),""))</f>
        <v/>
      </c>
      <c r="E2714" s="122" t="str">
        <f>IFERROR(INDEX('Cadastro de insumo'!$A$203:$K$1048576,MATCH('Ficha técnica - Prod processado'!C2714,'Cadastro de insumo'!$E$203:$E$1048576,0),9),"")</f>
        <v/>
      </c>
      <c r="F2714" s="124" t="str">
        <f>IFERROR(VLOOKUP(C2714,'Cadastro de insumo'!E:K,7,0),"")</f>
        <v/>
      </c>
      <c r="G2714" s="113"/>
      <c r="H2714" s="113"/>
      <c r="I2714" s="122">
        <f>IF(OR(G2714="",H2714=""),0,G2714/H2714)</f>
        <v>0</v>
      </c>
      <c r="J2714" s="125">
        <f>IF(C2714="",0,IF(E2714="Pacote",VLOOKUP(C2714,'Cadastro de insumo'!E:K,7,0)*G2714,IF(OR(E2714="kg",E2714="L"),F2714/1000*G2714,F2714*G2714)))</f>
        <v>0</v>
      </c>
    </row>
    <row r="2715" spans="1:18" x14ac:dyDescent="0.25">
      <c r="A2715" s="33" t="str">
        <f>"Detalhes: "&amp;F2697</f>
        <v xml:space="preserve">Detalhes: </v>
      </c>
      <c r="C2715" s="126"/>
    </row>
    <row r="2717" spans="1:18" ht="31.5" x14ac:dyDescent="0.25">
      <c r="E2717" s="30" t="s">
        <v>21</v>
      </c>
      <c r="F2717" s="76" t="s">
        <v>0</v>
      </c>
      <c r="G2717" s="76" t="s">
        <v>19</v>
      </c>
      <c r="H2717" s="77" t="s">
        <v>20</v>
      </c>
      <c r="I2717" s="31" t="s">
        <v>22</v>
      </c>
      <c r="J2717" s="31" t="s">
        <v>61</v>
      </c>
      <c r="M2717" s="126"/>
    </row>
    <row r="2718" spans="1:18" x14ac:dyDescent="0.25">
      <c r="E2718" s="112">
        <f>E2697+1</f>
        <v>130</v>
      </c>
      <c r="F2718" s="113"/>
      <c r="G2718" s="113"/>
      <c r="H2718" s="114"/>
      <c r="I2718" s="115">
        <f>SUM(J2721:J2735)</f>
        <v>0</v>
      </c>
      <c r="J2718" s="116" t="str">
        <f>IF(H2718="","",I2718/H2718)</f>
        <v/>
      </c>
      <c r="M2718" s="126"/>
      <c r="R2718" s="141"/>
    </row>
    <row r="2719" spans="1:18" x14ac:dyDescent="0.25">
      <c r="B2719" s="117"/>
      <c r="C2719" s="118"/>
      <c r="D2719" s="110"/>
      <c r="F2719" s="118"/>
      <c r="G2719" s="118"/>
      <c r="H2719" s="119"/>
      <c r="I2719" s="120"/>
      <c r="J2719" s="121"/>
      <c r="M2719" s="126"/>
      <c r="R2719" s="141"/>
    </row>
    <row r="2720" spans="1:18" ht="47.25" outlineLevel="1" x14ac:dyDescent="0.25">
      <c r="B2720" s="31" t="s">
        <v>0</v>
      </c>
      <c r="C2720" s="76" t="s">
        <v>13</v>
      </c>
      <c r="D2720" s="31" t="s">
        <v>60</v>
      </c>
      <c r="E2720" s="31" t="s">
        <v>14</v>
      </c>
      <c r="F2720" s="77" t="s">
        <v>17</v>
      </c>
      <c r="G2720" s="77" t="s">
        <v>56</v>
      </c>
      <c r="H2720" s="77" t="s">
        <v>38</v>
      </c>
      <c r="I2720" s="31" t="s">
        <v>16</v>
      </c>
      <c r="J2720" s="30" t="s">
        <v>15</v>
      </c>
      <c r="M2720" s="142"/>
    </row>
    <row r="2721" spans="1:10" outlineLevel="1" x14ac:dyDescent="0.25">
      <c r="B2721" s="122" t="str">
        <f>IF(C2721="","",F2718)</f>
        <v/>
      </c>
      <c r="C2721" s="123"/>
      <c r="D2721" s="122" t="str">
        <f>IF(C2721="","",IFERROR(INDEX('Cadastro de insumo'!A:K,MATCH('Ficha técnica - Prod processado'!C2721,'Cadastro de insumo'!E:E,0),2),""))</f>
        <v/>
      </c>
      <c r="E2721" s="122" t="str">
        <f>IFERROR(INDEX('Cadastro de insumo'!$A$203:$K$1048576,MATCH('Ficha técnica - Prod processado'!C2721,'Cadastro de insumo'!$E$203:$E$1048576,0),9),"")</f>
        <v/>
      </c>
      <c r="F2721" s="124" t="str">
        <f>IFERROR(VLOOKUP(C2721,'Cadastro de insumo'!E:K,7,0),"")</f>
        <v/>
      </c>
      <c r="G2721" s="113"/>
      <c r="H2721" s="113"/>
      <c r="I2721" s="122">
        <f t="shared" ref="I2721:I2734" si="132">IF(OR(G2721="",H2721=""),0,G2721/H2721)</f>
        <v>0</v>
      </c>
      <c r="J2721" s="125">
        <f>IF(C2721="",0,IF(E2721="Pacote",VLOOKUP(C2721,'Cadastro de insumo'!E:K,7,0)*G2721,IF(OR(E2721="kg",E2721="L"),F2721/1000*G2721,F2721*G2721)))</f>
        <v>0</v>
      </c>
    </row>
    <row r="2722" spans="1:10" outlineLevel="1" x14ac:dyDescent="0.25">
      <c r="B2722" s="122" t="str">
        <f>IF(C2722="","",F2718)</f>
        <v/>
      </c>
      <c r="C2722" s="123"/>
      <c r="D2722" s="122" t="str">
        <f>IF(C2722="","",IFERROR(INDEX('Cadastro de insumo'!A:K,MATCH('Ficha técnica - Prod processado'!C2722,'Cadastro de insumo'!E:E,0),2),""))</f>
        <v/>
      </c>
      <c r="E2722" s="122" t="str">
        <f>IFERROR(INDEX('Cadastro de insumo'!$A$203:$K$1048576,MATCH('Ficha técnica - Prod processado'!C2722,'Cadastro de insumo'!$E$203:$E$1048576,0),9),"")</f>
        <v/>
      </c>
      <c r="F2722" s="124" t="str">
        <f>IFERROR(VLOOKUP(C2722,'Cadastro de insumo'!E:K,7,0),"")</f>
        <v/>
      </c>
      <c r="G2722" s="113"/>
      <c r="H2722" s="113"/>
      <c r="I2722" s="122">
        <f t="shared" si="132"/>
        <v>0</v>
      </c>
      <c r="J2722" s="125">
        <f>IF(C2722="",0,IF(E2722="Pacote",VLOOKUP(C2722,'Cadastro de insumo'!E:K,7,0)*G2722,IF(OR(E2722="kg",E2722="L"),F2722/1000*G2722,F2722*G2722)))</f>
        <v>0</v>
      </c>
    </row>
    <row r="2723" spans="1:10" outlineLevel="1" x14ac:dyDescent="0.25">
      <c r="B2723" s="122" t="str">
        <f>IF(C2723="","",F2718)</f>
        <v/>
      </c>
      <c r="C2723" s="123"/>
      <c r="D2723" s="122" t="str">
        <f>IF(C2723="","",IFERROR(INDEX('Cadastro de insumo'!A:K,MATCH('Ficha técnica - Prod processado'!C2723,'Cadastro de insumo'!E:E,0),2),""))</f>
        <v/>
      </c>
      <c r="E2723" s="122" t="str">
        <f>IFERROR(INDEX('Cadastro de insumo'!$A$203:$K$1048576,MATCH('Ficha técnica - Prod processado'!C2723,'Cadastro de insumo'!$E$203:$E$1048576,0),9),"")</f>
        <v/>
      </c>
      <c r="F2723" s="124" t="str">
        <f>IFERROR(VLOOKUP(C2723,'Cadastro de insumo'!E:K,7,0),"")</f>
        <v/>
      </c>
      <c r="G2723" s="113"/>
      <c r="H2723" s="113"/>
      <c r="I2723" s="122">
        <f t="shared" si="132"/>
        <v>0</v>
      </c>
      <c r="J2723" s="125">
        <f>IF(C2723="",0,IF(E2723="Pacote",VLOOKUP(C2723,'Cadastro de insumo'!E:K,7,0)*G2723,IF(OR(E2723="kg",E2723="L"),F2723/1000*G2723,F2723*G2723)))</f>
        <v>0</v>
      </c>
    </row>
    <row r="2724" spans="1:10" outlineLevel="1" x14ac:dyDescent="0.25">
      <c r="B2724" s="122" t="str">
        <f>IF(C2724="","",F2718)</f>
        <v/>
      </c>
      <c r="C2724" s="123"/>
      <c r="D2724" s="122" t="str">
        <f>IF(C2724="","",IFERROR(INDEX('Cadastro de insumo'!A:K,MATCH('Ficha técnica - Prod processado'!C2724,'Cadastro de insumo'!E:E,0),2),""))</f>
        <v/>
      </c>
      <c r="E2724" s="122" t="str">
        <f>IFERROR(INDEX('Cadastro de insumo'!$A$203:$K$1048576,MATCH('Ficha técnica - Prod processado'!C2724,'Cadastro de insumo'!$E$203:$E$1048576,0),9),"")</f>
        <v/>
      </c>
      <c r="F2724" s="124" t="str">
        <f>IFERROR(VLOOKUP(C2724,'Cadastro de insumo'!E:K,7,0),"")</f>
        <v/>
      </c>
      <c r="G2724" s="113"/>
      <c r="H2724" s="113"/>
      <c r="I2724" s="122">
        <f t="shared" si="132"/>
        <v>0</v>
      </c>
      <c r="J2724" s="125">
        <f>IF(C2724="",0,IF(E2724="Pacote",VLOOKUP(C2724,'Cadastro de insumo'!E:K,7,0)*G2724,IF(OR(E2724="kg",E2724="L"),F2724/1000*G2724,F2724*G2724)))</f>
        <v>0</v>
      </c>
    </row>
    <row r="2725" spans="1:10" outlineLevel="1" x14ac:dyDescent="0.25">
      <c r="B2725" s="122" t="str">
        <f>IF(C2725="","",F2718)</f>
        <v/>
      </c>
      <c r="C2725" s="123"/>
      <c r="D2725" s="122" t="str">
        <f>IF(C2725="","",IFERROR(INDEX('Cadastro de insumo'!A:K,MATCH('Ficha técnica - Prod processado'!C2725,'Cadastro de insumo'!E:E,0),2),""))</f>
        <v/>
      </c>
      <c r="E2725" s="122" t="str">
        <f>IFERROR(INDEX('Cadastro de insumo'!$A$203:$K$1048576,MATCH('Ficha técnica - Prod processado'!C2725,'Cadastro de insumo'!$E$203:$E$1048576,0),9),"")</f>
        <v/>
      </c>
      <c r="F2725" s="124" t="str">
        <f>IFERROR(VLOOKUP(C2725,'Cadastro de insumo'!E:K,7,0),"")</f>
        <v/>
      </c>
      <c r="G2725" s="113"/>
      <c r="H2725" s="113"/>
      <c r="I2725" s="122">
        <f t="shared" si="132"/>
        <v>0</v>
      </c>
      <c r="J2725" s="125">
        <f>IF(C2725="",0,IF(E2725="Pacote",VLOOKUP(C2725,'Cadastro de insumo'!E:K,7,0)*G2725,IF(OR(E2725="kg",E2725="L"),F2725/1000*G2725,F2725*G2725)))</f>
        <v>0</v>
      </c>
    </row>
    <row r="2726" spans="1:10" outlineLevel="1" x14ac:dyDescent="0.25">
      <c r="B2726" s="122" t="str">
        <f>IF(C2726="","",F2718)</f>
        <v/>
      </c>
      <c r="C2726" s="123"/>
      <c r="D2726" s="122" t="str">
        <f>IF(C2726="","",IFERROR(INDEX('Cadastro de insumo'!A:K,MATCH('Ficha técnica - Prod processado'!C2726,'Cadastro de insumo'!E:E,0),2),""))</f>
        <v/>
      </c>
      <c r="E2726" s="122" t="str">
        <f>IFERROR(INDEX('Cadastro de insumo'!$A$203:$K$1048576,MATCH('Ficha técnica - Prod processado'!C2726,'Cadastro de insumo'!$E$203:$E$1048576,0),9),"")</f>
        <v/>
      </c>
      <c r="F2726" s="124" t="str">
        <f>IFERROR(VLOOKUP(C2726,'Cadastro de insumo'!E:K,7,0),"")</f>
        <v/>
      </c>
      <c r="G2726" s="113"/>
      <c r="H2726" s="113"/>
      <c r="I2726" s="122">
        <f t="shared" si="132"/>
        <v>0</v>
      </c>
      <c r="J2726" s="125">
        <f>IF(C2726="",0,IF(E2726="Pacote",VLOOKUP(C2726,'Cadastro de insumo'!E:K,7,0)*G2726,IF(OR(E2726="kg",E2726="L"),F2726/1000*G2726,F2726*G2726)))</f>
        <v>0</v>
      </c>
    </row>
    <row r="2727" spans="1:10" outlineLevel="1" x14ac:dyDescent="0.25">
      <c r="B2727" s="122" t="str">
        <f>IF(C2727="","",F2718)</f>
        <v/>
      </c>
      <c r="C2727" s="123"/>
      <c r="D2727" s="122" t="str">
        <f>IF(C2727="","",IFERROR(INDEX('Cadastro de insumo'!A:K,MATCH('Ficha técnica - Prod processado'!C2727,'Cadastro de insumo'!E:E,0),2),""))</f>
        <v/>
      </c>
      <c r="E2727" s="122" t="str">
        <f>IFERROR(INDEX('Cadastro de insumo'!$A$203:$K$1048576,MATCH('Ficha técnica - Prod processado'!C2727,'Cadastro de insumo'!$E$203:$E$1048576,0),9),"")</f>
        <v/>
      </c>
      <c r="F2727" s="124" t="str">
        <f>IFERROR(VLOOKUP(C2727,'Cadastro de insumo'!E:K,7,0),"")</f>
        <v/>
      </c>
      <c r="G2727" s="113"/>
      <c r="H2727" s="113"/>
      <c r="I2727" s="122">
        <f t="shared" si="132"/>
        <v>0</v>
      </c>
      <c r="J2727" s="125">
        <f>IF(C2727="",0,IF(E2727="Pacote",VLOOKUP(C2727,'Cadastro de insumo'!E:K,7,0)*G2727,IF(OR(E2727="kg",E2727="L"),F2727/1000*G2727,F2727*G2727)))</f>
        <v>0</v>
      </c>
    </row>
    <row r="2728" spans="1:10" outlineLevel="1" x14ac:dyDescent="0.25">
      <c r="B2728" s="122" t="str">
        <f>IF(C2728="","",F2718)</f>
        <v/>
      </c>
      <c r="C2728" s="123"/>
      <c r="D2728" s="122" t="str">
        <f>IF(C2728="","",IFERROR(INDEX('Cadastro de insumo'!A:K,MATCH('Ficha técnica - Prod processado'!C2728,'Cadastro de insumo'!E:E,0),2),""))</f>
        <v/>
      </c>
      <c r="E2728" s="122" t="str">
        <f>IFERROR(INDEX('Cadastro de insumo'!$A$203:$K$1048576,MATCH('Ficha técnica - Prod processado'!C2728,'Cadastro de insumo'!$E$203:$E$1048576,0),9),"")</f>
        <v/>
      </c>
      <c r="F2728" s="124" t="str">
        <f>IFERROR(VLOOKUP(C2728,'Cadastro de insumo'!E:K,7,0),"")</f>
        <v/>
      </c>
      <c r="G2728" s="113"/>
      <c r="H2728" s="113"/>
      <c r="I2728" s="122">
        <f t="shared" si="132"/>
        <v>0</v>
      </c>
      <c r="J2728" s="125">
        <f>IF(C2728="",0,IF(E2728="Pacote",VLOOKUP(C2728,'Cadastro de insumo'!E:K,7,0)*G2728,IF(OR(E2728="kg",E2728="L"),F2728/1000*G2728,F2728*G2728)))</f>
        <v>0</v>
      </c>
    </row>
    <row r="2729" spans="1:10" outlineLevel="1" x14ac:dyDescent="0.25">
      <c r="B2729" s="122" t="str">
        <f>IF(C2729="","",F2718)</f>
        <v/>
      </c>
      <c r="C2729" s="123"/>
      <c r="D2729" s="122" t="str">
        <f>IF(C2729="","",IFERROR(INDEX('Cadastro de insumo'!A:K,MATCH('Ficha técnica - Prod processado'!C2729,'Cadastro de insumo'!E:E,0),2),""))</f>
        <v/>
      </c>
      <c r="E2729" s="122" t="str">
        <f>IFERROR(INDEX('Cadastro de insumo'!$A$203:$K$1048576,MATCH('Ficha técnica - Prod processado'!C2729,'Cadastro de insumo'!$E$203:$E$1048576,0),9),"")</f>
        <v/>
      </c>
      <c r="F2729" s="124" t="str">
        <f>IFERROR(VLOOKUP(C2729,'Cadastro de insumo'!E:K,7,0),"")</f>
        <v/>
      </c>
      <c r="G2729" s="113"/>
      <c r="H2729" s="113"/>
      <c r="I2729" s="122">
        <f t="shared" si="132"/>
        <v>0</v>
      </c>
      <c r="J2729" s="125">
        <f>IF(C2729="",0,IF(E2729="Pacote",VLOOKUP(C2729,'Cadastro de insumo'!E:K,7,0)*G2729,IF(OR(E2729="kg",E2729="L"),F2729/1000*G2729,F2729*G2729)))</f>
        <v>0</v>
      </c>
    </row>
    <row r="2730" spans="1:10" outlineLevel="1" x14ac:dyDescent="0.25">
      <c r="B2730" s="122" t="str">
        <f>IF(C2730="","",F2718)</f>
        <v/>
      </c>
      <c r="C2730" s="123"/>
      <c r="D2730" s="122" t="str">
        <f>IF(C2730="","",IFERROR(INDEX('Cadastro de insumo'!A:K,MATCH('Ficha técnica - Prod processado'!C2730,'Cadastro de insumo'!E:E,0),2),""))</f>
        <v/>
      </c>
      <c r="E2730" s="122" t="str">
        <f>IFERROR(INDEX('Cadastro de insumo'!$A$203:$K$1048576,MATCH('Ficha técnica - Prod processado'!C2730,'Cadastro de insumo'!$E$203:$E$1048576,0),9),"")</f>
        <v/>
      </c>
      <c r="F2730" s="124" t="str">
        <f>IFERROR(VLOOKUP(C2730,'Cadastro de insumo'!E:K,7,0),"")</f>
        <v/>
      </c>
      <c r="G2730" s="113"/>
      <c r="H2730" s="113"/>
      <c r="I2730" s="122">
        <f t="shared" si="132"/>
        <v>0</v>
      </c>
      <c r="J2730" s="125">
        <f>IF(C2730="",0,IF(E2730="Pacote",VLOOKUP(C2730,'Cadastro de insumo'!E:K,7,0)*G2730,IF(OR(E2730="kg",E2730="L"),F2730/1000*G2730,F2730*G2730)))</f>
        <v>0</v>
      </c>
    </row>
    <row r="2731" spans="1:10" outlineLevel="1" x14ac:dyDescent="0.25">
      <c r="B2731" s="122" t="str">
        <f>IF(C2731="","",F2718)</f>
        <v/>
      </c>
      <c r="C2731" s="123"/>
      <c r="D2731" s="122" t="str">
        <f>IF(C2731="","",IFERROR(INDEX('Cadastro de insumo'!A:K,MATCH('Ficha técnica - Prod processado'!C2731,'Cadastro de insumo'!E:E,0),2),""))</f>
        <v/>
      </c>
      <c r="E2731" s="122" t="str">
        <f>IFERROR(INDEX('Cadastro de insumo'!$A$203:$K$1048576,MATCH('Ficha técnica - Prod processado'!C2731,'Cadastro de insumo'!$E$203:$E$1048576,0),9),"")</f>
        <v/>
      </c>
      <c r="F2731" s="124" t="str">
        <f>IFERROR(VLOOKUP(C2731,'Cadastro de insumo'!E:K,7,0),"")</f>
        <v/>
      </c>
      <c r="G2731" s="113"/>
      <c r="H2731" s="113"/>
      <c r="I2731" s="122">
        <f t="shared" si="132"/>
        <v>0</v>
      </c>
      <c r="J2731" s="125">
        <f>IF(C2731="",0,IF(E2731="Pacote",VLOOKUP(C2731,'Cadastro de insumo'!E:K,7,0)*G2731,IF(OR(E2731="kg",E2731="L"),F2731/1000*G2731,F2731*G2731)))</f>
        <v>0</v>
      </c>
    </row>
    <row r="2732" spans="1:10" outlineLevel="1" x14ac:dyDescent="0.25">
      <c r="B2732" s="122" t="str">
        <f>IF(C2732="","",F2718)</f>
        <v/>
      </c>
      <c r="C2732" s="123"/>
      <c r="D2732" s="122" t="str">
        <f>IF(C2732="","",IFERROR(INDEX('Cadastro de insumo'!A:K,MATCH('Ficha técnica - Prod processado'!C2732,'Cadastro de insumo'!E:E,0),2),""))</f>
        <v/>
      </c>
      <c r="E2732" s="122" t="str">
        <f>IFERROR(INDEX('Cadastro de insumo'!$A$203:$K$1048576,MATCH('Ficha técnica - Prod processado'!C2732,'Cadastro de insumo'!$E$203:$E$1048576,0),9),"")</f>
        <v/>
      </c>
      <c r="F2732" s="124" t="str">
        <f>IFERROR(VLOOKUP(C2732,'Cadastro de insumo'!E:K,7,0),"")</f>
        <v/>
      </c>
      <c r="G2732" s="113"/>
      <c r="H2732" s="113"/>
      <c r="I2732" s="122">
        <f t="shared" si="132"/>
        <v>0</v>
      </c>
      <c r="J2732" s="125">
        <f>IF(C2732="",0,IF(E2732="Pacote",VLOOKUP(C2732,'Cadastro de insumo'!E:K,7,0)*G2732,IF(OR(E2732="kg",E2732="L"),F2732/1000*G2732,F2732*G2732)))</f>
        <v>0</v>
      </c>
    </row>
    <row r="2733" spans="1:10" outlineLevel="1" x14ac:dyDescent="0.25">
      <c r="B2733" s="122" t="str">
        <f>IF(C2733="","",F2718)</f>
        <v/>
      </c>
      <c r="C2733" s="123"/>
      <c r="D2733" s="122" t="str">
        <f>IF(C2733="","",IFERROR(INDEX('Cadastro de insumo'!A:K,MATCH('Ficha técnica - Prod processado'!C2733,'Cadastro de insumo'!E:E,0),2),""))</f>
        <v/>
      </c>
      <c r="E2733" s="122" t="str">
        <f>IFERROR(INDEX('Cadastro de insumo'!$A$203:$K$1048576,MATCH('Ficha técnica - Prod processado'!C2733,'Cadastro de insumo'!$E$203:$E$1048576,0),9),"")</f>
        <v/>
      </c>
      <c r="F2733" s="124" t="str">
        <f>IFERROR(VLOOKUP(C2733,'Cadastro de insumo'!E:K,7,0),"")</f>
        <v/>
      </c>
      <c r="G2733" s="113"/>
      <c r="H2733" s="113"/>
      <c r="I2733" s="122">
        <f t="shared" si="132"/>
        <v>0</v>
      </c>
      <c r="J2733" s="125">
        <f>IF(C2733="",0,IF(E2733="Pacote",VLOOKUP(C2733,'Cadastro de insumo'!E:K,7,0)*G2733,IF(OR(E2733="kg",E2733="L"),F2733/1000*G2733,F2733*G2733)))</f>
        <v>0</v>
      </c>
    </row>
    <row r="2734" spans="1:10" outlineLevel="1" x14ac:dyDescent="0.25">
      <c r="B2734" s="122" t="str">
        <f>IF(C2734="","",F2718)</f>
        <v/>
      </c>
      <c r="C2734" s="123"/>
      <c r="D2734" s="122" t="str">
        <f>IF(C2734="","",IFERROR(INDEX('Cadastro de insumo'!A:K,MATCH('Ficha técnica - Prod processado'!C2734,'Cadastro de insumo'!E:E,0),2),""))</f>
        <v/>
      </c>
      <c r="E2734" s="122" t="str">
        <f>IFERROR(INDEX('Cadastro de insumo'!$A$203:$K$1048576,MATCH('Ficha técnica - Prod processado'!C2734,'Cadastro de insumo'!$E$203:$E$1048576,0),9),"")</f>
        <v/>
      </c>
      <c r="F2734" s="124" t="str">
        <f>IFERROR(VLOOKUP(C2734,'Cadastro de insumo'!E:K,7,0),"")</f>
        <v/>
      </c>
      <c r="G2734" s="113"/>
      <c r="H2734" s="113"/>
      <c r="I2734" s="122">
        <f t="shared" si="132"/>
        <v>0</v>
      </c>
      <c r="J2734" s="125">
        <f>IF(C2734="",0,IF(E2734="Pacote",VLOOKUP(C2734,'Cadastro de insumo'!E:K,7,0)*G2734,IF(OR(E2734="kg",E2734="L"),F2734/1000*G2734,F2734*G2734)))</f>
        <v>0</v>
      </c>
    </row>
    <row r="2735" spans="1:10" outlineLevel="1" x14ac:dyDescent="0.25">
      <c r="B2735" s="122" t="str">
        <f>IF(C2735="","",F2718)</f>
        <v/>
      </c>
      <c r="C2735" s="123"/>
      <c r="D2735" s="122" t="str">
        <f>IF(C2735="","",IFERROR(INDEX('Cadastro de insumo'!A:K,MATCH('Ficha técnica - Prod processado'!C2735,'Cadastro de insumo'!E:E,0),2),""))</f>
        <v/>
      </c>
      <c r="E2735" s="122" t="str">
        <f>IFERROR(INDEX('Cadastro de insumo'!$A$203:$K$1048576,MATCH('Ficha técnica - Prod processado'!C2735,'Cadastro de insumo'!$E$203:$E$1048576,0),9),"")</f>
        <v/>
      </c>
      <c r="F2735" s="124" t="str">
        <f>IFERROR(VLOOKUP(C2735,'Cadastro de insumo'!E:K,7,0),"")</f>
        <v/>
      </c>
      <c r="G2735" s="113"/>
      <c r="H2735" s="113"/>
      <c r="I2735" s="122">
        <f>IF(OR(G2735="",H2735=""),0,G2735/H2735)</f>
        <v>0</v>
      </c>
      <c r="J2735" s="125">
        <f>IF(C2735="",0,IF(E2735="Pacote",VLOOKUP(C2735,'Cadastro de insumo'!E:K,7,0)*G2735,IF(OR(E2735="kg",E2735="L"),F2735/1000*G2735,F2735*G2735)))</f>
        <v>0</v>
      </c>
    </row>
    <row r="2736" spans="1:10" x14ac:dyDescent="0.25">
      <c r="A2736" s="33" t="str">
        <f>"Detalhes: "&amp;F2718</f>
        <v xml:space="preserve">Detalhes: </v>
      </c>
      <c r="C2736" s="126"/>
    </row>
    <row r="2738" spans="2:18" ht="31.5" x14ac:dyDescent="0.25">
      <c r="E2738" s="30" t="s">
        <v>21</v>
      </c>
      <c r="F2738" s="76" t="s">
        <v>0</v>
      </c>
      <c r="G2738" s="76" t="s">
        <v>19</v>
      </c>
      <c r="H2738" s="77" t="s">
        <v>20</v>
      </c>
      <c r="I2738" s="31" t="s">
        <v>22</v>
      </c>
      <c r="J2738" s="31" t="s">
        <v>61</v>
      </c>
      <c r="M2738" s="126"/>
    </row>
    <row r="2739" spans="2:18" x14ac:dyDescent="0.25">
      <c r="E2739" s="112">
        <f>E2718+1</f>
        <v>131</v>
      </c>
      <c r="F2739" s="113"/>
      <c r="G2739" s="113"/>
      <c r="H2739" s="114"/>
      <c r="I2739" s="115">
        <f>SUM(J2742:J2756)</f>
        <v>0</v>
      </c>
      <c r="J2739" s="116" t="str">
        <f>IF(H2739="","",I2739/H2739)</f>
        <v/>
      </c>
      <c r="M2739" s="126"/>
      <c r="R2739" s="141"/>
    </row>
    <row r="2740" spans="2:18" x14ac:dyDescent="0.25">
      <c r="B2740" s="117"/>
      <c r="C2740" s="118"/>
      <c r="D2740" s="110"/>
      <c r="F2740" s="118"/>
      <c r="G2740" s="118"/>
      <c r="H2740" s="119"/>
      <c r="I2740" s="120"/>
      <c r="J2740" s="121"/>
      <c r="M2740" s="126"/>
      <c r="R2740" s="141"/>
    </row>
    <row r="2741" spans="2:18" ht="47.25" outlineLevel="1" x14ac:dyDescent="0.25">
      <c r="B2741" s="31" t="s">
        <v>0</v>
      </c>
      <c r="C2741" s="76" t="s">
        <v>13</v>
      </c>
      <c r="D2741" s="31" t="s">
        <v>60</v>
      </c>
      <c r="E2741" s="31" t="s">
        <v>14</v>
      </c>
      <c r="F2741" s="77" t="s">
        <v>17</v>
      </c>
      <c r="G2741" s="77" t="s">
        <v>56</v>
      </c>
      <c r="H2741" s="77" t="s">
        <v>38</v>
      </c>
      <c r="I2741" s="31" t="s">
        <v>16</v>
      </c>
      <c r="J2741" s="30" t="s">
        <v>15</v>
      </c>
      <c r="M2741" s="142"/>
    </row>
    <row r="2742" spans="2:18" outlineLevel="1" x14ac:dyDescent="0.25">
      <c r="B2742" s="122" t="str">
        <f>IF(C2742="","",F2739)</f>
        <v/>
      </c>
      <c r="C2742" s="123"/>
      <c r="D2742" s="122" t="str">
        <f>IF(C2742="","",IFERROR(INDEX('Cadastro de insumo'!A:K,MATCH('Ficha técnica - Prod processado'!C2742,'Cadastro de insumo'!E:E,0),2),""))</f>
        <v/>
      </c>
      <c r="E2742" s="122" t="str">
        <f>IFERROR(INDEX('Cadastro de insumo'!$A$203:$K$1048576,MATCH('Ficha técnica - Prod processado'!C2742,'Cadastro de insumo'!$E$203:$E$1048576,0),9),"")</f>
        <v/>
      </c>
      <c r="F2742" s="124" t="str">
        <f>IFERROR(VLOOKUP(C2742,'Cadastro de insumo'!E:K,7,0),"")</f>
        <v/>
      </c>
      <c r="G2742" s="113"/>
      <c r="H2742" s="113"/>
      <c r="I2742" s="122">
        <f t="shared" ref="I2742:I2755" si="133">IF(OR(G2742="",H2742=""),0,G2742/H2742)</f>
        <v>0</v>
      </c>
      <c r="J2742" s="125">
        <f>IF(C2742="",0,IF(E2742="Pacote",VLOOKUP(C2742,'Cadastro de insumo'!E:K,7,0)*G2742,IF(OR(E2742="kg",E2742="L"),F2742/1000*G2742,F2742*G2742)))</f>
        <v>0</v>
      </c>
    </row>
    <row r="2743" spans="2:18" outlineLevel="1" x14ac:dyDescent="0.25">
      <c r="B2743" s="122" t="str">
        <f>IF(C2743="","",F2739)</f>
        <v/>
      </c>
      <c r="C2743" s="123"/>
      <c r="D2743" s="122" t="str">
        <f>IF(C2743="","",IFERROR(INDEX('Cadastro de insumo'!A:K,MATCH('Ficha técnica - Prod processado'!C2743,'Cadastro de insumo'!E:E,0),2),""))</f>
        <v/>
      </c>
      <c r="E2743" s="122" t="str">
        <f>IFERROR(INDEX('Cadastro de insumo'!$A$203:$K$1048576,MATCH('Ficha técnica - Prod processado'!C2743,'Cadastro de insumo'!$E$203:$E$1048576,0),9),"")</f>
        <v/>
      </c>
      <c r="F2743" s="124" t="str">
        <f>IFERROR(VLOOKUP(C2743,'Cadastro de insumo'!E:K,7,0),"")</f>
        <v/>
      </c>
      <c r="G2743" s="113"/>
      <c r="H2743" s="113"/>
      <c r="I2743" s="122">
        <f t="shared" si="133"/>
        <v>0</v>
      </c>
      <c r="J2743" s="125">
        <f>IF(C2743="",0,IF(E2743="Pacote",VLOOKUP(C2743,'Cadastro de insumo'!E:K,7,0)*G2743,IF(OR(E2743="kg",E2743="L"),F2743/1000*G2743,F2743*G2743)))</f>
        <v>0</v>
      </c>
    </row>
    <row r="2744" spans="2:18" outlineLevel="1" x14ac:dyDescent="0.25">
      <c r="B2744" s="122" t="str">
        <f>IF(C2744="","",F2739)</f>
        <v/>
      </c>
      <c r="C2744" s="123"/>
      <c r="D2744" s="122" t="str">
        <f>IF(C2744="","",IFERROR(INDEX('Cadastro de insumo'!A:K,MATCH('Ficha técnica - Prod processado'!C2744,'Cadastro de insumo'!E:E,0),2),""))</f>
        <v/>
      </c>
      <c r="E2744" s="122" t="str">
        <f>IFERROR(INDEX('Cadastro de insumo'!$A$203:$K$1048576,MATCH('Ficha técnica - Prod processado'!C2744,'Cadastro de insumo'!$E$203:$E$1048576,0),9),"")</f>
        <v/>
      </c>
      <c r="F2744" s="124" t="str">
        <f>IFERROR(VLOOKUP(C2744,'Cadastro de insumo'!E:K,7,0),"")</f>
        <v/>
      </c>
      <c r="G2744" s="113"/>
      <c r="H2744" s="113"/>
      <c r="I2744" s="122">
        <f t="shared" si="133"/>
        <v>0</v>
      </c>
      <c r="J2744" s="125">
        <f>IF(C2744="",0,IF(E2744="Pacote",VLOOKUP(C2744,'Cadastro de insumo'!E:K,7,0)*G2744,IF(OR(E2744="kg",E2744="L"),F2744/1000*G2744,F2744*G2744)))</f>
        <v>0</v>
      </c>
    </row>
    <row r="2745" spans="2:18" outlineLevel="1" x14ac:dyDescent="0.25">
      <c r="B2745" s="122" t="str">
        <f>IF(C2745="","",F2739)</f>
        <v/>
      </c>
      <c r="C2745" s="123"/>
      <c r="D2745" s="122" t="str">
        <f>IF(C2745="","",IFERROR(INDEX('Cadastro de insumo'!A:K,MATCH('Ficha técnica - Prod processado'!C2745,'Cadastro de insumo'!E:E,0),2),""))</f>
        <v/>
      </c>
      <c r="E2745" s="122" t="str">
        <f>IFERROR(INDEX('Cadastro de insumo'!$A$203:$K$1048576,MATCH('Ficha técnica - Prod processado'!C2745,'Cadastro de insumo'!$E$203:$E$1048576,0),9),"")</f>
        <v/>
      </c>
      <c r="F2745" s="124" t="str">
        <f>IFERROR(VLOOKUP(C2745,'Cadastro de insumo'!E:K,7,0),"")</f>
        <v/>
      </c>
      <c r="G2745" s="113"/>
      <c r="H2745" s="113"/>
      <c r="I2745" s="122">
        <f t="shared" si="133"/>
        <v>0</v>
      </c>
      <c r="J2745" s="125">
        <f>IF(C2745="",0,IF(E2745="Pacote",VLOOKUP(C2745,'Cadastro de insumo'!E:K,7,0)*G2745,IF(OR(E2745="kg",E2745="L"),F2745/1000*G2745,F2745*G2745)))</f>
        <v>0</v>
      </c>
    </row>
    <row r="2746" spans="2:18" outlineLevel="1" x14ac:dyDescent="0.25">
      <c r="B2746" s="122" t="str">
        <f>IF(C2746="","",F2739)</f>
        <v/>
      </c>
      <c r="C2746" s="123"/>
      <c r="D2746" s="122" t="str">
        <f>IF(C2746="","",IFERROR(INDEX('Cadastro de insumo'!A:K,MATCH('Ficha técnica - Prod processado'!C2746,'Cadastro de insumo'!E:E,0),2),""))</f>
        <v/>
      </c>
      <c r="E2746" s="122" t="str">
        <f>IFERROR(INDEX('Cadastro de insumo'!$A$203:$K$1048576,MATCH('Ficha técnica - Prod processado'!C2746,'Cadastro de insumo'!$E$203:$E$1048576,0),9),"")</f>
        <v/>
      </c>
      <c r="F2746" s="124" t="str">
        <f>IFERROR(VLOOKUP(C2746,'Cadastro de insumo'!E:K,7,0),"")</f>
        <v/>
      </c>
      <c r="G2746" s="113"/>
      <c r="H2746" s="113"/>
      <c r="I2746" s="122">
        <f t="shared" si="133"/>
        <v>0</v>
      </c>
      <c r="J2746" s="125">
        <f>IF(C2746="",0,IF(E2746="Pacote",VLOOKUP(C2746,'Cadastro de insumo'!E:K,7,0)*G2746,IF(OR(E2746="kg",E2746="L"),F2746/1000*G2746,F2746*G2746)))</f>
        <v>0</v>
      </c>
    </row>
    <row r="2747" spans="2:18" outlineLevel="1" x14ac:dyDescent="0.25">
      <c r="B2747" s="122" t="str">
        <f>IF(C2747="","",F2739)</f>
        <v/>
      </c>
      <c r="C2747" s="123"/>
      <c r="D2747" s="122" t="str">
        <f>IF(C2747="","",IFERROR(INDEX('Cadastro de insumo'!A:K,MATCH('Ficha técnica - Prod processado'!C2747,'Cadastro de insumo'!E:E,0),2),""))</f>
        <v/>
      </c>
      <c r="E2747" s="122" t="str">
        <f>IFERROR(INDEX('Cadastro de insumo'!$A$203:$K$1048576,MATCH('Ficha técnica - Prod processado'!C2747,'Cadastro de insumo'!$E$203:$E$1048576,0),9),"")</f>
        <v/>
      </c>
      <c r="F2747" s="124" t="str">
        <f>IFERROR(VLOOKUP(C2747,'Cadastro de insumo'!E:K,7,0),"")</f>
        <v/>
      </c>
      <c r="G2747" s="113"/>
      <c r="H2747" s="113"/>
      <c r="I2747" s="122">
        <f t="shared" si="133"/>
        <v>0</v>
      </c>
      <c r="J2747" s="125">
        <f>IF(C2747="",0,IF(E2747="Pacote",VLOOKUP(C2747,'Cadastro de insumo'!E:K,7,0)*G2747,IF(OR(E2747="kg",E2747="L"),F2747/1000*G2747,F2747*G2747)))</f>
        <v>0</v>
      </c>
    </row>
    <row r="2748" spans="2:18" outlineLevel="1" x14ac:dyDescent="0.25">
      <c r="B2748" s="122" t="str">
        <f>IF(C2748="","",F2739)</f>
        <v/>
      </c>
      <c r="C2748" s="123"/>
      <c r="D2748" s="122" t="str">
        <f>IF(C2748="","",IFERROR(INDEX('Cadastro de insumo'!A:K,MATCH('Ficha técnica - Prod processado'!C2748,'Cadastro de insumo'!E:E,0),2),""))</f>
        <v/>
      </c>
      <c r="E2748" s="122" t="str">
        <f>IFERROR(INDEX('Cadastro de insumo'!$A$203:$K$1048576,MATCH('Ficha técnica - Prod processado'!C2748,'Cadastro de insumo'!$E$203:$E$1048576,0),9),"")</f>
        <v/>
      </c>
      <c r="F2748" s="124" t="str">
        <f>IFERROR(VLOOKUP(C2748,'Cadastro de insumo'!E:K,7,0),"")</f>
        <v/>
      </c>
      <c r="G2748" s="113"/>
      <c r="H2748" s="113"/>
      <c r="I2748" s="122">
        <f t="shared" si="133"/>
        <v>0</v>
      </c>
      <c r="J2748" s="125">
        <f>IF(C2748="",0,IF(E2748="Pacote",VLOOKUP(C2748,'Cadastro de insumo'!E:K,7,0)*G2748,IF(OR(E2748="kg",E2748="L"),F2748/1000*G2748,F2748*G2748)))</f>
        <v>0</v>
      </c>
    </row>
    <row r="2749" spans="2:18" outlineLevel="1" x14ac:dyDescent="0.25">
      <c r="B2749" s="122" t="str">
        <f>IF(C2749="","",F2739)</f>
        <v/>
      </c>
      <c r="C2749" s="123"/>
      <c r="D2749" s="122" t="str">
        <f>IF(C2749="","",IFERROR(INDEX('Cadastro de insumo'!A:K,MATCH('Ficha técnica - Prod processado'!C2749,'Cadastro de insumo'!E:E,0),2),""))</f>
        <v/>
      </c>
      <c r="E2749" s="122" t="str">
        <f>IFERROR(INDEX('Cadastro de insumo'!$A$203:$K$1048576,MATCH('Ficha técnica - Prod processado'!C2749,'Cadastro de insumo'!$E$203:$E$1048576,0),9),"")</f>
        <v/>
      </c>
      <c r="F2749" s="124" t="str">
        <f>IFERROR(VLOOKUP(C2749,'Cadastro de insumo'!E:K,7,0),"")</f>
        <v/>
      </c>
      <c r="G2749" s="113"/>
      <c r="H2749" s="113"/>
      <c r="I2749" s="122">
        <f t="shared" si="133"/>
        <v>0</v>
      </c>
      <c r="J2749" s="125">
        <f>IF(C2749="",0,IF(E2749="Pacote",VLOOKUP(C2749,'Cadastro de insumo'!E:K,7,0)*G2749,IF(OR(E2749="kg",E2749="L"),F2749/1000*G2749,F2749*G2749)))</f>
        <v>0</v>
      </c>
    </row>
    <row r="2750" spans="2:18" outlineLevel="1" x14ac:dyDescent="0.25">
      <c r="B2750" s="122" t="str">
        <f>IF(C2750="","",F2739)</f>
        <v/>
      </c>
      <c r="C2750" s="123"/>
      <c r="D2750" s="122" t="str">
        <f>IF(C2750="","",IFERROR(INDEX('Cadastro de insumo'!A:K,MATCH('Ficha técnica - Prod processado'!C2750,'Cadastro de insumo'!E:E,0),2),""))</f>
        <v/>
      </c>
      <c r="E2750" s="122" t="str">
        <f>IFERROR(INDEX('Cadastro de insumo'!$A$203:$K$1048576,MATCH('Ficha técnica - Prod processado'!C2750,'Cadastro de insumo'!$E$203:$E$1048576,0),9),"")</f>
        <v/>
      </c>
      <c r="F2750" s="124" t="str">
        <f>IFERROR(VLOOKUP(C2750,'Cadastro de insumo'!E:K,7,0),"")</f>
        <v/>
      </c>
      <c r="G2750" s="113"/>
      <c r="H2750" s="113"/>
      <c r="I2750" s="122">
        <f t="shared" si="133"/>
        <v>0</v>
      </c>
      <c r="J2750" s="125">
        <f>IF(C2750="",0,IF(E2750="Pacote",VLOOKUP(C2750,'Cadastro de insumo'!E:K,7,0)*G2750,IF(OR(E2750="kg",E2750="L"),F2750/1000*G2750,F2750*G2750)))</f>
        <v>0</v>
      </c>
    </row>
    <row r="2751" spans="2:18" outlineLevel="1" x14ac:dyDescent="0.25">
      <c r="B2751" s="122" t="str">
        <f>IF(C2751="","",F2739)</f>
        <v/>
      </c>
      <c r="C2751" s="123"/>
      <c r="D2751" s="122" t="str">
        <f>IF(C2751="","",IFERROR(INDEX('Cadastro de insumo'!A:K,MATCH('Ficha técnica - Prod processado'!C2751,'Cadastro de insumo'!E:E,0),2),""))</f>
        <v/>
      </c>
      <c r="E2751" s="122" t="str">
        <f>IFERROR(INDEX('Cadastro de insumo'!$A$203:$K$1048576,MATCH('Ficha técnica - Prod processado'!C2751,'Cadastro de insumo'!$E$203:$E$1048576,0),9),"")</f>
        <v/>
      </c>
      <c r="F2751" s="124" t="str">
        <f>IFERROR(VLOOKUP(C2751,'Cadastro de insumo'!E:K,7,0),"")</f>
        <v/>
      </c>
      <c r="G2751" s="113"/>
      <c r="H2751" s="113"/>
      <c r="I2751" s="122">
        <f t="shared" si="133"/>
        <v>0</v>
      </c>
      <c r="J2751" s="125">
        <f>IF(C2751="",0,IF(E2751="Pacote",VLOOKUP(C2751,'Cadastro de insumo'!E:K,7,0)*G2751,IF(OR(E2751="kg",E2751="L"),F2751/1000*G2751,F2751*G2751)))</f>
        <v>0</v>
      </c>
    </row>
    <row r="2752" spans="2:18" outlineLevel="1" x14ac:dyDescent="0.25">
      <c r="B2752" s="122" t="str">
        <f>IF(C2752="","",F2739)</f>
        <v/>
      </c>
      <c r="C2752" s="123"/>
      <c r="D2752" s="122" t="str">
        <f>IF(C2752="","",IFERROR(INDEX('Cadastro de insumo'!A:K,MATCH('Ficha técnica - Prod processado'!C2752,'Cadastro de insumo'!E:E,0),2),""))</f>
        <v/>
      </c>
      <c r="E2752" s="122" t="str">
        <f>IFERROR(INDEX('Cadastro de insumo'!$A$203:$K$1048576,MATCH('Ficha técnica - Prod processado'!C2752,'Cadastro de insumo'!$E$203:$E$1048576,0),9),"")</f>
        <v/>
      </c>
      <c r="F2752" s="124" t="str">
        <f>IFERROR(VLOOKUP(C2752,'Cadastro de insumo'!E:K,7,0),"")</f>
        <v/>
      </c>
      <c r="G2752" s="113"/>
      <c r="H2752" s="113"/>
      <c r="I2752" s="122">
        <f t="shared" si="133"/>
        <v>0</v>
      </c>
      <c r="J2752" s="125">
        <f>IF(C2752="",0,IF(E2752="Pacote",VLOOKUP(C2752,'Cadastro de insumo'!E:K,7,0)*G2752,IF(OR(E2752="kg",E2752="L"),F2752/1000*G2752,F2752*G2752)))</f>
        <v>0</v>
      </c>
    </row>
    <row r="2753" spans="1:18" outlineLevel="1" x14ac:dyDescent="0.25">
      <c r="B2753" s="122" t="str">
        <f>IF(C2753="","",F2739)</f>
        <v/>
      </c>
      <c r="C2753" s="123"/>
      <c r="D2753" s="122" t="str">
        <f>IF(C2753="","",IFERROR(INDEX('Cadastro de insumo'!A:K,MATCH('Ficha técnica - Prod processado'!C2753,'Cadastro de insumo'!E:E,0),2),""))</f>
        <v/>
      </c>
      <c r="E2753" s="122" t="str">
        <f>IFERROR(INDEX('Cadastro de insumo'!$A$203:$K$1048576,MATCH('Ficha técnica - Prod processado'!C2753,'Cadastro de insumo'!$E$203:$E$1048576,0),9),"")</f>
        <v/>
      </c>
      <c r="F2753" s="124" t="str">
        <f>IFERROR(VLOOKUP(C2753,'Cadastro de insumo'!E:K,7,0),"")</f>
        <v/>
      </c>
      <c r="G2753" s="113"/>
      <c r="H2753" s="113"/>
      <c r="I2753" s="122">
        <f t="shared" si="133"/>
        <v>0</v>
      </c>
      <c r="J2753" s="125">
        <f>IF(C2753="",0,IF(E2753="Pacote",VLOOKUP(C2753,'Cadastro de insumo'!E:K,7,0)*G2753,IF(OR(E2753="kg",E2753="L"),F2753/1000*G2753,F2753*G2753)))</f>
        <v>0</v>
      </c>
    </row>
    <row r="2754" spans="1:18" outlineLevel="1" x14ac:dyDescent="0.25">
      <c r="B2754" s="122" t="str">
        <f>IF(C2754="","",F2739)</f>
        <v/>
      </c>
      <c r="C2754" s="123"/>
      <c r="D2754" s="122" t="str">
        <f>IF(C2754="","",IFERROR(INDEX('Cadastro de insumo'!A:K,MATCH('Ficha técnica - Prod processado'!C2754,'Cadastro de insumo'!E:E,0),2),""))</f>
        <v/>
      </c>
      <c r="E2754" s="122" t="str">
        <f>IFERROR(INDEX('Cadastro de insumo'!$A$203:$K$1048576,MATCH('Ficha técnica - Prod processado'!C2754,'Cadastro de insumo'!$E$203:$E$1048576,0),9),"")</f>
        <v/>
      </c>
      <c r="F2754" s="124" t="str">
        <f>IFERROR(VLOOKUP(C2754,'Cadastro de insumo'!E:K,7,0),"")</f>
        <v/>
      </c>
      <c r="G2754" s="113"/>
      <c r="H2754" s="113"/>
      <c r="I2754" s="122">
        <f t="shared" si="133"/>
        <v>0</v>
      </c>
      <c r="J2754" s="125">
        <f>IF(C2754="",0,IF(E2754="Pacote",VLOOKUP(C2754,'Cadastro de insumo'!E:K,7,0)*G2754,IF(OR(E2754="kg",E2754="L"),F2754/1000*G2754,F2754*G2754)))</f>
        <v>0</v>
      </c>
    </row>
    <row r="2755" spans="1:18" outlineLevel="1" x14ac:dyDescent="0.25">
      <c r="B2755" s="122" t="str">
        <f>IF(C2755="","",F2739)</f>
        <v/>
      </c>
      <c r="C2755" s="123"/>
      <c r="D2755" s="122" t="str">
        <f>IF(C2755="","",IFERROR(INDEX('Cadastro de insumo'!A:K,MATCH('Ficha técnica - Prod processado'!C2755,'Cadastro de insumo'!E:E,0),2),""))</f>
        <v/>
      </c>
      <c r="E2755" s="122" t="str">
        <f>IFERROR(INDEX('Cadastro de insumo'!$A$203:$K$1048576,MATCH('Ficha técnica - Prod processado'!C2755,'Cadastro de insumo'!$E$203:$E$1048576,0),9),"")</f>
        <v/>
      </c>
      <c r="F2755" s="124" t="str">
        <f>IFERROR(VLOOKUP(C2755,'Cadastro de insumo'!E:K,7,0),"")</f>
        <v/>
      </c>
      <c r="G2755" s="113"/>
      <c r="H2755" s="113"/>
      <c r="I2755" s="122">
        <f t="shared" si="133"/>
        <v>0</v>
      </c>
      <c r="J2755" s="125">
        <f>IF(C2755="",0,IF(E2755="Pacote",VLOOKUP(C2755,'Cadastro de insumo'!E:K,7,0)*G2755,IF(OR(E2755="kg",E2755="L"),F2755/1000*G2755,F2755*G2755)))</f>
        <v>0</v>
      </c>
    </row>
    <row r="2756" spans="1:18" outlineLevel="1" x14ac:dyDescent="0.25">
      <c r="B2756" s="122" t="str">
        <f>IF(C2756="","",F2739)</f>
        <v/>
      </c>
      <c r="C2756" s="123"/>
      <c r="D2756" s="122" t="str">
        <f>IF(C2756="","",IFERROR(INDEX('Cadastro de insumo'!A:K,MATCH('Ficha técnica - Prod processado'!C2756,'Cadastro de insumo'!E:E,0),2),""))</f>
        <v/>
      </c>
      <c r="E2756" s="122" t="str">
        <f>IFERROR(INDEX('Cadastro de insumo'!$A$203:$K$1048576,MATCH('Ficha técnica - Prod processado'!C2756,'Cadastro de insumo'!$E$203:$E$1048576,0),9),"")</f>
        <v/>
      </c>
      <c r="F2756" s="124" t="str">
        <f>IFERROR(VLOOKUP(C2756,'Cadastro de insumo'!E:K,7,0),"")</f>
        <v/>
      </c>
      <c r="G2756" s="113"/>
      <c r="H2756" s="113"/>
      <c r="I2756" s="122">
        <f>IF(OR(G2756="",H2756=""),0,G2756/H2756)</f>
        <v>0</v>
      </c>
      <c r="J2756" s="125">
        <f>IF(C2756="",0,IF(E2756="Pacote",VLOOKUP(C2756,'Cadastro de insumo'!E:K,7,0)*G2756,IF(OR(E2756="kg",E2756="L"),F2756/1000*G2756,F2756*G2756)))</f>
        <v>0</v>
      </c>
    </row>
    <row r="2757" spans="1:18" x14ac:dyDescent="0.25">
      <c r="A2757" s="33" t="str">
        <f>"Detalhes: "&amp;F2739</f>
        <v xml:space="preserve">Detalhes: </v>
      </c>
      <c r="C2757" s="126"/>
    </row>
    <row r="2759" spans="1:18" ht="31.5" x14ac:dyDescent="0.25">
      <c r="E2759" s="30" t="s">
        <v>21</v>
      </c>
      <c r="F2759" s="76" t="s">
        <v>0</v>
      </c>
      <c r="G2759" s="76" t="s">
        <v>19</v>
      </c>
      <c r="H2759" s="77" t="s">
        <v>20</v>
      </c>
      <c r="I2759" s="31" t="s">
        <v>22</v>
      </c>
      <c r="J2759" s="31" t="s">
        <v>61</v>
      </c>
      <c r="M2759" s="126"/>
    </row>
    <row r="2760" spans="1:18" x14ac:dyDescent="0.25">
      <c r="E2760" s="112">
        <f>E2739+1</f>
        <v>132</v>
      </c>
      <c r="F2760" s="113"/>
      <c r="G2760" s="113"/>
      <c r="H2760" s="114"/>
      <c r="I2760" s="115">
        <f>SUM(J2763:J2777)</f>
        <v>0</v>
      </c>
      <c r="J2760" s="116" t="str">
        <f>IF(H2760="","",I2760/H2760)</f>
        <v/>
      </c>
      <c r="M2760" s="126"/>
      <c r="R2760" s="141"/>
    </row>
    <row r="2761" spans="1:18" x14ac:dyDescent="0.25">
      <c r="B2761" s="117"/>
      <c r="C2761" s="118"/>
      <c r="D2761" s="110"/>
      <c r="F2761" s="118"/>
      <c r="G2761" s="118"/>
      <c r="H2761" s="119"/>
      <c r="I2761" s="120"/>
      <c r="J2761" s="121"/>
      <c r="M2761" s="126"/>
      <c r="R2761" s="141"/>
    </row>
    <row r="2762" spans="1:18" ht="47.25" outlineLevel="1" x14ac:dyDescent="0.25">
      <c r="B2762" s="31" t="s">
        <v>0</v>
      </c>
      <c r="C2762" s="76" t="s">
        <v>13</v>
      </c>
      <c r="D2762" s="31" t="s">
        <v>60</v>
      </c>
      <c r="E2762" s="31" t="s">
        <v>14</v>
      </c>
      <c r="F2762" s="77" t="s">
        <v>17</v>
      </c>
      <c r="G2762" s="77" t="s">
        <v>56</v>
      </c>
      <c r="H2762" s="77" t="s">
        <v>38</v>
      </c>
      <c r="I2762" s="31" t="s">
        <v>16</v>
      </c>
      <c r="J2762" s="30" t="s">
        <v>15</v>
      </c>
      <c r="M2762" s="142"/>
    </row>
    <row r="2763" spans="1:18" outlineLevel="1" x14ac:dyDescent="0.25">
      <c r="B2763" s="122" t="str">
        <f>IF(C2763="","",F2760)</f>
        <v/>
      </c>
      <c r="C2763" s="123"/>
      <c r="D2763" s="122" t="str">
        <f>IF(C2763="","",IFERROR(INDEX('Cadastro de insumo'!A:K,MATCH('Ficha técnica - Prod processado'!C2763,'Cadastro de insumo'!E:E,0),2),""))</f>
        <v/>
      </c>
      <c r="E2763" s="122" t="str">
        <f>IFERROR(INDEX('Cadastro de insumo'!$A$203:$K$1048576,MATCH('Ficha técnica - Prod processado'!C2763,'Cadastro de insumo'!$E$203:$E$1048576,0),9),"")</f>
        <v/>
      </c>
      <c r="F2763" s="124" t="str">
        <f>IFERROR(VLOOKUP(C2763,'Cadastro de insumo'!E:K,7,0),"")</f>
        <v/>
      </c>
      <c r="G2763" s="113"/>
      <c r="H2763" s="113"/>
      <c r="I2763" s="122">
        <f t="shared" ref="I2763:I2776" si="134">IF(OR(G2763="",H2763=""),0,G2763/H2763)</f>
        <v>0</v>
      </c>
      <c r="J2763" s="125">
        <f>IF(C2763="",0,IF(E2763="Pacote",VLOOKUP(C2763,'Cadastro de insumo'!E:K,7,0)*G2763,IF(OR(E2763="kg",E2763="L"),F2763/1000*G2763,F2763*G2763)))</f>
        <v>0</v>
      </c>
    </row>
    <row r="2764" spans="1:18" outlineLevel="1" x14ac:dyDescent="0.25">
      <c r="B2764" s="122" t="str">
        <f>IF(C2764="","",F2760)</f>
        <v/>
      </c>
      <c r="C2764" s="123"/>
      <c r="D2764" s="122" t="str">
        <f>IF(C2764="","",IFERROR(INDEX('Cadastro de insumo'!A:K,MATCH('Ficha técnica - Prod processado'!C2764,'Cadastro de insumo'!E:E,0),2),""))</f>
        <v/>
      </c>
      <c r="E2764" s="122" t="str">
        <f>IFERROR(INDEX('Cadastro de insumo'!$A$203:$K$1048576,MATCH('Ficha técnica - Prod processado'!C2764,'Cadastro de insumo'!$E$203:$E$1048576,0),9),"")</f>
        <v/>
      </c>
      <c r="F2764" s="124" t="str">
        <f>IFERROR(VLOOKUP(C2764,'Cadastro de insumo'!E:K,7,0),"")</f>
        <v/>
      </c>
      <c r="G2764" s="113"/>
      <c r="H2764" s="113"/>
      <c r="I2764" s="122">
        <f t="shared" si="134"/>
        <v>0</v>
      </c>
      <c r="J2764" s="125">
        <f>IF(C2764="",0,IF(E2764="Pacote",VLOOKUP(C2764,'Cadastro de insumo'!E:K,7,0)*G2764,IF(OR(E2764="kg",E2764="L"),F2764/1000*G2764,F2764*G2764)))</f>
        <v>0</v>
      </c>
    </row>
    <row r="2765" spans="1:18" outlineLevel="1" x14ac:dyDescent="0.25">
      <c r="B2765" s="122" t="str">
        <f>IF(C2765="","",F2760)</f>
        <v/>
      </c>
      <c r="C2765" s="123"/>
      <c r="D2765" s="122" t="str">
        <f>IF(C2765="","",IFERROR(INDEX('Cadastro de insumo'!A:K,MATCH('Ficha técnica - Prod processado'!C2765,'Cadastro de insumo'!E:E,0),2),""))</f>
        <v/>
      </c>
      <c r="E2765" s="122" t="str">
        <f>IFERROR(INDEX('Cadastro de insumo'!$A$203:$K$1048576,MATCH('Ficha técnica - Prod processado'!C2765,'Cadastro de insumo'!$E$203:$E$1048576,0),9),"")</f>
        <v/>
      </c>
      <c r="F2765" s="124" t="str">
        <f>IFERROR(VLOOKUP(C2765,'Cadastro de insumo'!E:K,7,0),"")</f>
        <v/>
      </c>
      <c r="G2765" s="113"/>
      <c r="H2765" s="113"/>
      <c r="I2765" s="122">
        <f t="shared" si="134"/>
        <v>0</v>
      </c>
      <c r="J2765" s="125">
        <f>IF(C2765="",0,IF(E2765="Pacote",VLOOKUP(C2765,'Cadastro de insumo'!E:K,7,0)*G2765,IF(OR(E2765="kg",E2765="L"),F2765/1000*G2765,F2765*G2765)))</f>
        <v>0</v>
      </c>
    </row>
    <row r="2766" spans="1:18" outlineLevel="1" x14ac:dyDescent="0.25">
      <c r="B2766" s="122" t="str">
        <f>IF(C2766="","",F2760)</f>
        <v/>
      </c>
      <c r="C2766" s="123"/>
      <c r="D2766" s="122" t="str">
        <f>IF(C2766="","",IFERROR(INDEX('Cadastro de insumo'!A:K,MATCH('Ficha técnica - Prod processado'!C2766,'Cadastro de insumo'!E:E,0),2),""))</f>
        <v/>
      </c>
      <c r="E2766" s="122" t="str">
        <f>IFERROR(INDEX('Cadastro de insumo'!$A$203:$K$1048576,MATCH('Ficha técnica - Prod processado'!C2766,'Cadastro de insumo'!$E$203:$E$1048576,0),9),"")</f>
        <v/>
      </c>
      <c r="F2766" s="124" t="str">
        <f>IFERROR(VLOOKUP(C2766,'Cadastro de insumo'!E:K,7,0),"")</f>
        <v/>
      </c>
      <c r="G2766" s="113"/>
      <c r="H2766" s="113"/>
      <c r="I2766" s="122">
        <f t="shared" si="134"/>
        <v>0</v>
      </c>
      <c r="J2766" s="125">
        <f>IF(C2766="",0,IF(E2766="Pacote",VLOOKUP(C2766,'Cadastro de insumo'!E:K,7,0)*G2766,IF(OR(E2766="kg",E2766="L"),F2766/1000*G2766,F2766*G2766)))</f>
        <v>0</v>
      </c>
    </row>
    <row r="2767" spans="1:18" outlineLevel="1" x14ac:dyDescent="0.25">
      <c r="B2767" s="122" t="str">
        <f>IF(C2767="","",F2760)</f>
        <v/>
      </c>
      <c r="C2767" s="123"/>
      <c r="D2767" s="122" t="str">
        <f>IF(C2767="","",IFERROR(INDEX('Cadastro de insumo'!A:K,MATCH('Ficha técnica - Prod processado'!C2767,'Cadastro de insumo'!E:E,0),2),""))</f>
        <v/>
      </c>
      <c r="E2767" s="122" t="str">
        <f>IFERROR(INDEX('Cadastro de insumo'!$A$203:$K$1048576,MATCH('Ficha técnica - Prod processado'!C2767,'Cadastro de insumo'!$E$203:$E$1048576,0),9),"")</f>
        <v/>
      </c>
      <c r="F2767" s="124" t="str">
        <f>IFERROR(VLOOKUP(C2767,'Cadastro de insumo'!E:K,7,0),"")</f>
        <v/>
      </c>
      <c r="G2767" s="113"/>
      <c r="H2767" s="113"/>
      <c r="I2767" s="122">
        <f t="shared" si="134"/>
        <v>0</v>
      </c>
      <c r="J2767" s="125">
        <f>IF(C2767="",0,IF(E2767="Pacote",VLOOKUP(C2767,'Cadastro de insumo'!E:K,7,0)*G2767,IF(OR(E2767="kg",E2767="L"),F2767/1000*G2767,F2767*G2767)))</f>
        <v>0</v>
      </c>
    </row>
    <row r="2768" spans="1:18" outlineLevel="1" x14ac:dyDescent="0.25">
      <c r="B2768" s="122" t="str">
        <f>IF(C2768="","",F2760)</f>
        <v/>
      </c>
      <c r="C2768" s="123"/>
      <c r="D2768" s="122" t="str">
        <f>IF(C2768="","",IFERROR(INDEX('Cadastro de insumo'!A:K,MATCH('Ficha técnica - Prod processado'!C2768,'Cadastro de insumo'!E:E,0),2),""))</f>
        <v/>
      </c>
      <c r="E2768" s="122" t="str">
        <f>IFERROR(INDEX('Cadastro de insumo'!$A$203:$K$1048576,MATCH('Ficha técnica - Prod processado'!C2768,'Cadastro de insumo'!$E$203:$E$1048576,0),9),"")</f>
        <v/>
      </c>
      <c r="F2768" s="124" t="str">
        <f>IFERROR(VLOOKUP(C2768,'Cadastro de insumo'!E:K,7,0),"")</f>
        <v/>
      </c>
      <c r="G2768" s="113"/>
      <c r="H2768" s="113"/>
      <c r="I2768" s="122">
        <f t="shared" si="134"/>
        <v>0</v>
      </c>
      <c r="J2768" s="125">
        <f>IF(C2768="",0,IF(E2768="Pacote",VLOOKUP(C2768,'Cadastro de insumo'!E:K,7,0)*G2768,IF(OR(E2768="kg",E2768="L"),F2768/1000*G2768,F2768*G2768)))</f>
        <v>0</v>
      </c>
    </row>
    <row r="2769" spans="1:18" outlineLevel="1" x14ac:dyDescent="0.25">
      <c r="B2769" s="122" t="str">
        <f>IF(C2769="","",F2760)</f>
        <v/>
      </c>
      <c r="C2769" s="123"/>
      <c r="D2769" s="122" t="str">
        <f>IF(C2769="","",IFERROR(INDEX('Cadastro de insumo'!A:K,MATCH('Ficha técnica - Prod processado'!C2769,'Cadastro de insumo'!E:E,0),2),""))</f>
        <v/>
      </c>
      <c r="E2769" s="122" t="str">
        <f>IFERROR(INDEX('Cadastro de insumo'!$A$203:$K$1048576,MATCH('Ficha técnica - Prod processado'!C2769,'Cadastro de insumo'!$E$203:$E$1048576,0),9),"")</f>
        <v/>
      </c>
      <c r="F2769" s="124" t="str">
        <f>IFERROR(VLOOKUP(C2769,'Cadastro de insumo'!E:K,7,0),"")</f>
        <v/>
      </c>
      <c r="G2769" s="113"/>
      <c r="H2769" s="113"/>
      <c r="I2769" s="122">
        <f t="shared" si="134"/>
        <v>0</v>
      </c>
      <c r="J2769" s="125">
        <f>IF(C2769="",0,IF(E2769="Pacote",VLOOKUP(C2769,'Cadastro de insumo'!E:K,7,0)*G2769,IF(OR(E2769="kg",E2769="L"),F2769/1000*G2769,F2769*G2769)))</f>
        <v>0</v>
      </c>
    </row>
    <row r="2770" spans="1:18" outlineLevel="1" x14ac:dyDescent="0.25">
      <c r="B2770" s="122" t="str">
        <f>IF(C2770="","",F2760)</f>
        <v/>
      </c>
      <c r="C2770" s="123"/>
      <c r="D2770" s="122" t="str">
        <f>IF(C2770="","",IFERROR(INDEX('Cadastro de insumo'!A:K,MATCH('Ficha técnica - Prod processado'!C2770,'Cadastro de insumo'!E:E,0),2),""))</f>
        <v/>
      </c>
      <c r="E2770" s="122" t="str">
        <f>IFERROR(INDEX('Cadastro de insumo'!$A$203:$K$1048576,MATCH('Ficha técnica - Prod processado'!C2770,'Cadastro de insumo'!$E$203:$E$1048576,0),9),"")</f>
        <v/>
      </c>
      <c r="F2770" s="124" t="str">
        <f>IFERROR(VLOOKUP(C2770,'Cadastro de insumo'!E:K,7,0),"")</f>
        <v/>
      </c>
      <c r="G2770" s="113"/>
      <c r="H2770" s="113"/>
      <c r="I2770" s="122">
        <f t="shared" si="134"/>
        <v>0</v>
      </c>
      <c r="J2770" s="125">
        <f>IF(C2770="",0,IF(E2770="Pacote",VLOOKUP(C2770,'Cadastro de insumo'!E:K,7,0)*G2770,IF(OR(E2770="kg",E2770="L"),F2770/1000*G2770,F2770*G2770)))</f>
        <v>0</v>
      </c>
    </row>
    <row r="2771" spans="1:18" outlineLevel="1" x14ac:dyDescent="0.25">
      <c r="B2771" s="122" t="str">
        <f>IF(C2771="","",F2760)</f>
        <v/>
      </c>
      <c r="C2771" s="123"/>
      <c r="D2771" s="122" t="str">
        <f>IF(C2771="","",IFERROR(INDEX('Cadastro de insumo'!A:K,MATCH('Ficha técnica - Prod processado'!C2771,'Cadastro de insumo'!E:E,0),2),""))</f>
        <v/>
      </c>
      <c r="E2771" s="122" t="str">
        <f>IFERROR(INDEX('Cadastro de insumo'!$A$203:$K$1048576,MATCH('Ficha técnica - Prod processado'!C2771,'Cadastro de insumo'!$E$203:$E$1048576,0),9),"")</f>
        <v/>
      </c>
      <c r="F2771" s="124" t="str">
        <f>IFERROR(VLOOKUP(C2771,'Cadastro de insumo'!E:K,7,0),"")</f>
        <v/>
      </c>
      <c r="G2771" s="113"/>
      <c r="H2771" s="113"/>
      <c r="I2771" s="122">
        <f t="shared" si="134"/>
        <v>0</v>
      </c>
      <c r="J2771" s="125">
        <f>IF(C2771="",0,IF(E2771="Pacote",VLOOKUP(C2771,'Cadastro de insumo'!E:K,7,0)*G2771,IF(OR(E2771="kg",E2771="L"),F2771/1000*G2771,F2771*G2771)))</f>
        <v>0</v>
      </c>
    </row>
    <row r="2772" spans="1:18" outlineLevel="1" x14ac:dyDescent="0.25">
      <c r="B2772" s="122" t="str">
        <f>IF(C2772="","",F2760)</f>
        <v/>
      </c>
      <c r="C2772" s="123"/>
      <c r="D2772" s="122" t="str">
        <f>IF(C2772="","",IFERROR(INDEX('Cadastro de insumo'!A:K,MATCH('Ficha técnica - Prod processado'!C2772,'Cadastro de insumo'!E:E,0),2),""))</f>
        <v/>
      </c>
      <c r="E2772" s="122" t="str">
        <f>IFERROR(INDEX('Cadastro de insumo'!$A$203:$K$1048576,MATCH('Ficha técnica - Prod processado'!C2772,'Cadastro de insumo'!$E$203:$E$1048576,0),9),"")</f>
        <v/>
      </c>
      <c r="F2772" s="124" t="str">
        <f>IFERROR(VLOOKUP(C2772,'Cadastro de insumo'!E:K,7,0),"")</f>
        <v/>
      </c>
      <c r="G2772" s="113"/>
      <c r="H2772" s="113"/>
      <c r="I2772" s="122">
        <f t="shared" si="134"/>
        <v>0</v>
      </c>
      <c r="J2772" s="125">
        <f>IF(C2772="",0,IF(E2772="Pacote",VLOOKUP(C2772,'Cadastro de insumo'!E:K,7,0)*G2772,IF(OR(E2772="kg",E2772="L"),F2772/1000*G2772,F2772*G2772)))</f>
        <v>0</v>
      </c>
    </row>
    <row r="2773" spans="1:18" outlineLevel="1" x14ac:dyDescent="0.25">
      <c r="B2773" s="122" t="str">
        <f>IF(C2773="","",F2760)</f>
        <v/>
      </c>
      <c r="C2773" s="123"/>
      <c r="D2773" s="122" t="str">
        <f>IF(C2773="","",IFERROR(INDEX('Cadastro de insumo'!A:K,MATCH('Ficha técnica - Prod processado'!C2773,'Cadastro de insumo'!E:E,0),2),""))</f>
        <v/>
      </c>
      <c r="E2773" s="122" t="str">
        <f>IFERROR(INDEX('Cadastro de insumo'!$A$203:$K$1048576,MATCH('Ficha técnica - Prod processado'!C2773,'Cadastro de insumo'!$E$203:$E$1048576,0),9),"")</f>
        <v/>
      </c>
      <c r="F2773" s="124" t="str">
        <f>IFERROR(VLOOKUP(C2773,'Cadastro de insumo'!E:K,7,0),"")</f>
        <v/>
      </c>
      <c r="G2773" s="113"/>
      <c r="H2773" s="113"/>
      <c r="I2773" s="122">
        <f t="shared" si="134"/>
        <v>0</v>
      </c>
      <c r="J2773" s="125">
        <f>IF(C2773="",0,IF(E2773="Pacote",VLOOKUP(C2773,'Cadastro de insumo'!E:K,7,0)*G2773,IF(OR(E2773="kg",E2773="L"),F2773/1000*G2773,F2773*G2773)))</f>
        <v>0</v>
      </c>
    </row>
    <row r="2774" spans="1:18" outlineLevel="1" x14ac:dyDescent="0.25">
      <c r="B2774" s="122" t="str">
        <f>IF(C2774="","",F2760)</f>
        <v/>
      </c>
      <c r="C2774" s="123"/>
      <c r="D2774" s="122" t="str">
        <f>IF(C2774="","",IFERROR(INDEX('Cadastro de insumo'!A:K,MATCH('Ficha técnica - Prod processado'!C2774,'Cadastro de insumo'!E:E,0),2),""))</f>
        <v/>
      </c>
      <c r="E2774" s="122" t="str">
        <f>IFERROR(INDEX('Cadastro de insumo'!$A$203:$K$1048576,MATCH('Ficha técnica - Prod processado'!C2774,'Cadastro de insumo'!$E$203:$E$1048576,0),9),"")</f>
        <v/>
      </c>
      <c r="F2774" s="124" t="str">
        <f>IFERROR(VLOOKUP(C2774,'Cadastro de insumo'!E:K,7,0),"")</f>
        <v/>
      </c>
      <c r="G2774" s="113"/>
      <c r="H2774" s="113"/>
      <c r="I2774" s="122">
        <f t="shared" si="134"/>
        <v>0</v>
      </c>
      <c r="J2774" s="125">
        <f>IF(C2774="",0,IF(E2774="Pacote",VLOOKUP(C2774,'Cadastro de insumo'!E:K,7,0)*G2774,IF(OR(E2774="kg",E2774="L"),F2774/1000*G2774,F2774*G2774)))</f>
        <v>0</v>
      </c>
    </row>
    <row r="2775" spans="1:18" outlineLevel="1" x14ac:dyDescent="0.25">
      <c r="B2775" s="122" t="str">
        <f>IF(C2775="","",F2760)</f>
        <v/>
      </c>
      <c r="C2775" s="123"/>
      <c r="D2775" s="122" t="str">
        <f>IF(C2775="","",IFERROR(INDEX('Cadastro de insumo'!A:K,MATCH('Ficha técnica - Prod processado'!C2775,'Cadastro de insumo'!E:E,0),2),""))</f>
        <v/>
      </c>
      <c r="E2775" s="122" t="str">
        <f>IFERROR(INDEX('Cadastro de insumo'!$A$203:$K$1048576,MATCH('Ficha técnica - Prod processado'!C2775,'Cadastro de insumo'!$E$203:$E$1048576,0),9),"")</f>
        <v/>
      </c>
      <c r="F2775" s="124" t="str">
        <f>IFERROR(VLOOKUP(C2775,'Cadastro de insumo'!E:K,7,0),"")</f>
        <v/>
      </c>
      <c r="G2775" s="113"/>
      <c r="H2775" s="113"/>
      <c r="I2775" s="122">
        <f t="shared" si="134"/>
        <v>0</v>
      </c>
      <c r="J2775" s="125">
        <f>IF(C2775="",0,IF(E2775="Pacote",VLOOKUP(C2775,'Cadastro de insumo'!E:K,7,0)*G2775,IF(OR(E2775="kg",E2775="L"),F2775/1000*G2775,F2775*G2775)))</f>
        <v>0</v>
      </c>
    </row>
    <row r="2776" spans="1:18" outlineLevel="1" x14ac:dyDescent="0.25">
      <c r="B2776" s="122" t="str">
        <f>IF(C2776="","",F2760)</f>
        <v/>
      </c>
      <c r="C2776" s="123"/>
      <c r="D2776" s="122" t="str">
        <f>IF(C2776="","",IFERROR(INDEX('Cadastro de insumo'!A:K,MATCH('Ficha técnica - Prod processado'!C2776,'Cadastro de insumo'!E:E,0),2),""))</f>
        <v/>
      </c>
      <c r="E2776" s="122" t="str">
        <f>IFERROR(INDEX('Cadastro de insumo'!$A$203:$K$1048576,MATCH('Ficha técnica - Prod processado'!C2776,'Cadastro de insumo'!$E$203:$E$1048576,0),9),"")</f>
        <v/>
      </c>
      <c r="F2776" s="124" t="str">
        <f>IFERROR(VLOOKUP(C2776,'Cadastro de insumo'!E:K,7,0),"")</f>
        <v/>
      </c>
      <c r="G2776" s="113"/>
      <c r="H2776" s="113"/>
      <c r="I2776" s="122">
        <f t="shared" si="134"/>
        <v>0</v>
      </c>
      <c r="J2776" s="125">
        <f>IF(C2776="",0,IF(E2776="Pacote",VLOOKUP(C2776,'Cadastro de insumo'!E:K,7,0)*G2776,IF(OR(E2776="kg",E2776="L"),F2776/1000*G2776,F2776*G2776)))</f>
        <v>0</v>
      </c>
    </row>
    <row r="2777" spans="1:18" outlineLevel="1" x14ac:dyDescent="0.25">
      <c r="B2777" s="122" t="str">
        <f>IF(C2777="","",F2760)</f>
        <v/>
      </c>
      <c r="C2777" s="123"/>
      <c r="D2777" s="122" t="str">
        <f>IF(C2777="","",IFERROR(INDEX('Cadastro de insumo'!A:K,MATCH('Ficha técnica - Prod processado'!C2777,'Cadastro de insumo'!E:E,0),2),""))</f>
        <v/>
      </c>
      <c r="E2777" s="122" t="str">
        <f>IFERROR(INDEX('Cadastro de insumo'!$A$203:$K$1048576,MATCH('Ficha técnica - Prod processado'!C2777,'Cadastro de insumo'!$E$203:$E$1048576,0),9),"")</f>
        <v/>
      </c>
      <c r="F2777" s="124" t="str">
        <f>IFERROR(VLOOKUP(C2777,'Cadastro de insumo'!E:K,7,0),"")</f>
        <v/>
      </c>
      <c r="G2777" s="113"/>
      <c r="H2777" s="113"/>
      <c r="I2777" s="122">
        <f>IF(OR(G2777="",H2777=""),0,G2777/H2777)</f>
        <v>0</v>
      </c>
      <c r="J2777" s="125">
        <f>IF(C2777="",0,IF(E2777="Pacote",VLOOKUP(C2777,'Cadastro de insumo'!E:K,7,0)*G2777,IF(OR(E2777="kg",E2777="L"),F2777/1000*G2777,F2777*G2777)))</f>
        <v>0</v>
      </c>
    </row>
    <row r="2778" spans="1:18" x14ac:dyDescent="0.25">
      <c r="A2778" s="33" t="str">
        <f>"Detalhes: "&amp;F2760</f>
        <v xml:space="preserve">Detalhes: </v>
      </c>
      <c r="C2778" s="126"/>
    </row>
    <row r="2780" spans="1:18" ht="31.5" x14ac:dyDescent="0.25">
      <c r="E2780" s="30" t="s">
        <v>21</v>
      </c>
      <c r="F2780" s="76" t="s">
        <v>0</v>
      </c>
      <c r="G2780" s="76" t="s">
        <v>19</v>
      </c>
      <c r="H2780" s="77" t="s">
        <v>20</v>
      </c>
      <c r="I2780" s="31" t="s">
        <v>22</v>
      </c>
      <c r="J2780" s="31" t="s">
        <v>61</v>
      </c>
      <c r="M2780" s="126"/>
    </row>
    <row r="2781" spans="1:18" x14ac:dyDescent="0.25">
      <c r="E2781" s="112">
        <f>E2760+1</f>
        <v>133</v>
      </c>
      <c r="F2781" s="113"/>
      <c r="G2781" s="113"/>
      <c r="H2781" s="114"/>
      <c r="I2781" s="115">
        <f>SUM(J2784:J2798)</f>
        <v>0</v>
      </c>
      <c r="J2781" s="116" t="str">
        <f>IF(H2781="","",I2781/H2781)</f>
        <v/>
      </c>
      <c r="M2781" s="126"/>
      <c r="R2781" s="141"/>
    </row>
    <row r="2782" spans="1:18" x14ac:dyDescent="0.25">
      <c r="B2782" s="117"/>
      <c r="C2782" s="118"/>
      <c r="D2782" s="110"/>
      <c r="F2782" s="118"/>
      <c r="G2782" s="118"/>
      <c r="H2782" s="119"/>
      <c r="I2782" s="120"/>
      <c r="J2782" s="121"/>
      <c r="M2782" s="126"/>
      <c r="R2782" s="141"/>
    </row>
    <row r="2783" spans="1:18" ht="47.25" outlineLevel="1" x14ac:dyDescent="0.25">
      <c r="B2783" s="31" t="s">
        <v>0</v>
      </c>
      <c r="C2783" s="76" t="s">
        <v>13</v>
      </c>
      <c r="D2783" s="31" t="s">
        <v>60</v>
      </c>
      <c r="E2783" s="31" t="s">
        <v>14</v>
      </c>
      <c r="F2783" s="77" t="s">
        <v>17</v>
      </c>
      <c r="G2783" s="77" t="s">
        <v>56</v>
      </c>
      <c r="H2783" s="77" t="s">
        <v>38</v>
      </c>
      <c r="I2783" s="31" t="s">
        <v>16</v>
      </c>
      <c r="J2783" s="30" t="s">
        <v>15</v>
      </c>
      <c r="M2783" s="142"/>
    </row>
    <row r="2784" spans="1:18" outlineLevel="1" x14ac:dyDescent="0.25">
      <c r="B2784" s="122" t="str">
        <f>IF(C2784="","",F2781)</f>
        <v/>
      </c>
      <c r="C2784" s="123"/>
      <c r="D2784" s="122" t="str">
        <f>IF(C2784="","",IFERROR(INDEX('Cadastro de insumo'!A:K,MATCH('Ficha técnica - Prod processado'!C2784,'Cadastro de insumo'!E:E,0),2),""))</f>
        <v/>
      </c>
      <c r="E2784" s="122" t="str">
        <f>IFERROR(INDEX('Cadastro de insumo'!$A$203:$K$1048576,MATCH('Ficha técnica - Prod processado'!C2784,'Cadastro de insumo'!$E$203:$E$1048576,0),9),"")</f>
        <v/>
      </c>
      <c r="F2784" s="124" t="str">
        <f>IFERROR(VLOOKUP(C2784,'Cadastro de insumo'!E:K,7,0),"")</f>
        <v/>
      </c>
      <c r="G2784" s="113"/>
      <c r="H2784" s="113"/>
      <c r="I2784" s="122">
        <f t="shared" ref="I2784:I2797" si="135">IF(OR(G2784="",H2784=""),0,G2784/H2784)</f>
        <v>0</v>
      </c>
      <c r="J2784" s="125">
        <f>IF(C2784="",0,IF(E2784="Pacote",VLOOKUP(C2784,'Cadastro de insumo'!E:K,7,0)*G2784,IF(OR(E2784="kg",E2784="L"),F2784/1000*G2784,F2784*G2784)))</f>
        <v>0</v>
      </c>
    </row>
    <row r="2785" spans="1:10" outlineLevel="1" x14ac:dyDescent="0.25">
      <c r="B2785" s="122" t="str">
        <f>IF(C2785="","",F2781)</f>
        <v/>
      </c>
      <c r="C2785" s="123"/>
      <c r="D2785" s="122" t="str">
        <f>IF(C2785="","",IFERROR(INDEX('Cadastro de insumo'!A:K,MATCH('Ficha técnica - Prod processado'!C2785,'Cadastro de insumo'!E:E,0),2),""))</f>
        <v/>
      </c>
      <c r="E2785" s="122" t="str">
        <f>IFERROR(INDEX('Cadastro de insumo'!$A$203:$K$1048576,MATCH('Ficha técnica - Prod processado'!C2785,'Cadastro de insumo'!$E$203:$E$1048576,0),9),"")</f>
        <v/>
      </c>
      <c r="F2785" s="124" t="str">
        <f>IFERROR(VLOOKUP(C2785,'Cadastro de insumo'!E:K,7,0),"")</f>
        <v/>
      </c>
      <c r="G2785" s="113"/>
      <c r="H2785" s="113"/>
      <c r="I2785" s="122">
        <f t="shared" si="135"/>
        <v>0</v>
      </c>
      <c r="J2785" s="125">
        <f>IF(C2785="",0,IF(E2785="Pacote",VLOOKUP(C2785,'Cadastro de insumo'!E:K,7,0)*G2785,IF(OR(E2785="kg",E2785="L"),F2785/1000*G2785,F2785*G2785)))</f>
        <v>0</v>
      </c>
    </row>
    <row r="2786" spans="1:10" outlineLevel="1" x14ac:dyDescent="0.25">
      <c r="B2786" s="122" t="str">
        <f>IF(C2786="","",F2781)</f>
        <v/>
      </c>
      <c r="C2786" s="123"/>
      <c r="D2786" s="122" t="str">
        <f>IF(C2786="","",IFERROR(INDEX('Cadastro de insumo'!A:K,MATCH('Ficha técnica - Prod processado'!C2786,'Cadastro de insumo'!E:E,0),2),""))</f>
        <v/>
      </c>
      <c r="E2786" s="122" t="str">
        <f>IFERROR(INDEX('Cadastro de insumo'!$A$203:$K$1048576,MATCH('Ficha técnica - Prod processado'!C2786,'Cadastro de insumo'!$E$203:$E$1048576,0),9),"")</f>
        <v/>
      </c>
      <c r="F2786" s="124" t="str">
        <f>IFERROR(VLOOKUP(C2786,'Cadastro de insumo'!E:K,7,0),"")</f>
        <v/>
      </c>
      <c r="G2786" s="113"/>
      <c r="H2786" s="113"/>
      <c r="I2786" s="122">
        <f t="shared" si="135"/>
        <v>0</v>
      </c>
      <c r="J2786" s="125">
        <f>IF(C2786="",0,IF(E2786="Pacote",VLOOKUP(C2786,'Cadastro de insumo'!E:K,7,0)*G2786,IF(OR(E2786="kg",E2786="L"),F2786/1000*G2786,F2786*G2786)))</f>
        <v>0</v>
      </c>
    </row>
    <row r="2787" spans="1:10" outlineLevel="1" x14ac:dyDescent="0.25">
      <c r="B2787" s="122" t="str">
        <f>IF(C2787="","",F2781)</f>
        <v/>
      </c>
      <c r="C2787" s="123"/>
      <c r="D2787" s="122" t="str">
        <f>IF(C2787="","",IFERROR(INDEX('Cadastro de insumo'!A:K,MATCH('Ficha técnica - Prod processado'!C2787,'Cadastro de insumo'!E:E,0),2),""))</f>
        <v/>
      </c>
      <c r="E2787" s="122" t="str">
        <f>IFERROR(INDEX('Cadastro de insumo'!$A$203:$K$1048576,MATCH('Ficha técnica - Prod processado'!C2787,'Cadastro de insumo'!$E$203:$E$1048576,0),9),"")</f>
        <v/>
      </c>
      <c r="F2787" s="124" t="str">
        <f>IFERROR(VLOOKUP(C2787,'Cadastro de insumo'!E:K,7,0),"")</f>
        <v/>
      </c>
      <c r="G2787" s="113"/>
      <c r="H2787" s="113"/>
      <c r="I2787" s="122">
        <f t="shared" si="135"/>
        <v>0</v>
      </c>
      <c r="J2787" s="125">
        <f>IF(C2787="",0,IF(E2787="Pacote",VLOOKUP(C2787,'Cadastro de insumo'!E:K,7,0)*G2787,IF(OR(E2787="kg",E2787="L"),F2787/1000*G2787,F2787*G2787)))</f>
        <v>0</v>
      </c>
    </row>
    <row r="2788" spans="1:10" outlineLevel="1" x14ac:dyDescent="0.25">
      <c r="B2788" s="122" t="str">
        <f>IF(C2788="","",F2781)</f>
        <v/>
      </c>
      <c r="C2788" s="123"/>
      <c r="D2788" s="122" t="str">
        <f>IF(C2788="","",IFERROR(INDEX('Cadastro de insumo'!A:K,MATCH('Ficha técnica - Prod processado'!C2788,'Cadastro de insumo'!E:E,0),2),""))</f>
        <v/>
      </c>
      <c r="E2788" s="122" t="str">
        <f>IFERROR(INDEX('Cadastro de insumo'!$A$203:$K$1048576,MATCH('Ficha técnica - Prod processado'!C2788,'Cadastro de insumo'!$E$203:$E$1048576,0),9),"")</f>
        <v/>
      </c>
      <c r="F2788" s="124" t="str">
        <f>IFERROR(VLOOKUP(C2788,'Cadastro de insumo'!E:K,7,0),"")</f>
        <v/>
      </c>
      <c r="G2788" s="113"/>
      <c r="H2788" s="113"/>
      <c r="I2788" s="122">
        <f t="shared" si="135"/>
        <v>0</v>
      </c>
      <c r="J2788" s="125">
        <f>IF(C2788="",0,IF(E2788="Pacote",VLOOKUP(C2788,'Cadastro de insumo'!E:K,7,0)*G2788,IF(OR(E2788="kg",E2788="L"),F2788/1000*G2788,F2788*G2788)))</f>
        <v>0</v>
      </c>
    </row>
    <row r="2789" spans="1:10" outlineLevel="1" x14ac:dyDescent="0.25">
      <c r="B2789" s="122" t="str">
        <f>IF(C2789="","",F2781)</f>
        <v/>
      </c>
      <c r="C2789" s="123"/>
      <c r="D2789" s="122" t="str">
        <f>IF(C2789="","",IFERROR(INDEX('Cadastro de insumo'!A:K,MATCH('Ficha técnica - Prod processado'!C2789,'Cadastro de insumo'!E:E,0),2),""))</f>
        <v/>
      </c>
      <c r="E2789" s="122" t="str">
        <f>IFERROR(INDEX('Cadastro de insumo'!$A$203:$K$1048576,MATCH('Ficha técnica - Prod processado'!C2789,'Cadastro de insumo'!$E$203:$E$1048576,0),9),"")</f>
        <v/>
      </c>
      <c r="F2789" s="124" t="str">
        <f>IFERROR(VLOOKUP(C2789,'Cadastro de insumo'!E:K,7,0),"")</f>
        <v/>
      </c>
      <c r="G2789" s="113"/>
      <c r="H2789" s="113"/>
      <c r="I2789" s="122">
        <f t="shared" si="135"/>
        <v>0</v>
      </c>
      <c r="J2789" s="125">
        <f>IF(C2789="",0,IF(E2789="Pacote",VLOOKUP(C2789,'Cadastro de insumo'!E:K,7,0)*G2789,IF(OR(E2789="kg",E2789="L"),F2789/1000*G2789,F2789*G2789)))</f>
        <v>0</v>
      </c>
    </row>
    <row r="2790" spans="1:10" outlineLevel="1" x14ac:dyDescent="0.25">
      <c r="B2790" s="122" t="str">
        <f>IF(C2790="","",F2781)</f>
        <v/>
      </c>
      <c r="C2790" s="123"/>
      <c r="D2790" s="122" t="str">
        <f>IF(C2790="","",IFERROR(INDEX('Cadastro de insumo'!A:K,MATCH('Ficha técnica - Prod processado'!C2790,'Cadastro de insumo'!E:E,0),2),""))</f>
        <v/>
      </c>
      <c r="E2790" s="122" t="str">
        <f>IFERROR(INDEX('Cadastro de insumo'!$A$203:$K$1048576,MATCH('Ficha técnica - Prod processado'!C2790,'Cadastro de insumo'!$E$203:$E$1048576,0),9),"")</f>
        <v/>
      </c>
      <c r="F2790" s="124" t="str">
        <f>IFERROR(VLOOKUP(C2790,'Cadastro de insumo'!E:K,7,0),"")</f>
        <v/>
      </c>
      <c r="G2790" s="113"/>
      <c r="H2790" s="113"/>
      <c r="I2790" s="122">
        <f t="shared" si="135"/>
        <v>0</v>
      </c>
      <c r="J2790" s="125">
        <f>IF(C2790="",0,IF(E2790="Pacote",VLOOKUP(C2790,'Cadastro de insumo'!E:K,7,0)*G2790,IF(OR(E2790="kg",E2790="L"),F2790/1000*G2790,F2790*G2790)))</f>
        <v>0</v>
      </c>
    </row>
    <row r="2791" spans="1:10" outlineLevel="1" x14ac:dyDescent="0.25">
      <c r="B2791" s="122" t="str">
        <f>IF(C2791="","",F2781)</f>
        <v/>
      </c>
      <c r="C2791" s="123"/>
      <c r="D2791" s="122" t="str">
        <f>IF(C2791="","",IFERROR(INDEX('Cadastro de insumo'!A:K,MATCH('Ficha técnica - Prod processado'!C2791,'Cadastro de insumo'!E:E,0),2),""))</f>
        <v/>
      </c>
      <c r="E2791" s="122" t="str">
        <f>IFERROR(INDEX('Cadastro de insumo'!$A$203:$K$1048576,MATCH('Ficha técnica - Prod processado'!C2791,'Cadastro de insumo'!$E$203:$E$1048576,0),9),"")</f>
        <v/>
      </c>
      <c r="F2791" s="124" t="str">
        <f>IFERROR(VLOOKUP(C2791,'Cadastro de insumo'!E:K,7,0),"")</f>
        <v/>
      </c>
      <c r="G2791" s="113"/>
      <c r="H2791" s="113"/>
      <c r="I2791" s="122">
        <f t="shared" si="135"/>
        <v>0</v>
      </c>
      <c r="J2791" s="125">
        <f>IF(C2791="",0,IF(E2791="Pacote",VLOOKUP(C2791,'Cadastro de insumo'!E:K,7,0)*G2791,IF(OR(E2791="kg",E2791="L"),F2791/1000*G2791,F2791*G2791)))</f>
        <v>0</v>
      </c>
    </row>
    <row r="2792" spans="1:10" outlineLevel="1" x14ac:dyDescent="0.25">
      <c r="B2792" s="122" t="str">
        <f>IF(C2792="","",F2781)</f>
        <v/>
      </c>
      <c r="C2792" s="123"/>
      <c r="D2792" s="122" t="str">
        <f>IF(C2792="","",IFERROR(INDEX('Cadastro de insumo'!A:K,MATCH('Ficha técnica - Prod processado'!C2792,'Cadastro de insumo'!E:E,0),2),""))</f>
        <v/>
      </c>
      <c r="E2792" s="122" t="str">
        <f>IFERROR(INDEX('Cadastro de insumo'!$A$203:$K$1048576,MATCH('Ficha técnica - Prod processado'!C2792,'Cadastro de insumo'!$E$203:$E$1048576,0),9),"")</f>
        <v/>
      </c>
      <c r="F2792" s="124" t="str">
        <f>IFERROR(VLOOKUP(C2792,'Cadastro de insumo'!E:K,7,0),"")</f>
        <v/>
      </c>
      <c r="G2792" s="113"/>
      <c r="H2792" s="113"/>
      <c r="I2792" s="122">
        <f t="shared" si="135"/>
        <v>0</v>
      </c>
      <c r="J2792" s="125">
        <f>IF(C2792="",0,IF(E2792="Pacote",VLOOKUP(C2792,'Cadastro de insumo'!E:K,7,0)*G2792,IF(OR(E2792="kg",E2792="L"),F2792/1000*G2792,F2792*G2792)))</f>
        <v>0</v>
      </c>
    </row>
    <row r="2793" spans="1:10" outlineLevel="1" x14ac:dyDescent="0.25">
      <c r="B2793" s="122" t="str">
        <f>IF(C2793="","",F2781)</f>
        <v/>
      </c>
      <c r="C2793" s="123"/>
      <c r="D2793" s="122" t="str">
        <f>IF(C2793="","",IFERROR(INDEX('Cadastro de insumo'!A:K,MATCH('Ficha técnica - Prod processado'!C2793,'Cadastro de insumo'!E:E,0),2),""))</f>
        <v/>
      </c>
      <c r="E2793" s="122" t="str">
        <f>IFERROR(INDEX('Cadastro de insumo'!$A$203:$K$1048576,MATCH('Ficha técnica - Prod processado'!C2793,'Cadastro de insumo'!$E$203:$E$1048576,0),9),"")</f>
        <v/>
      </c>
      <c r="F2793" s="124" t="str">
        <f>IFERROR(VLOOKUP(C2793,'Cadastro de insumo'!E:K,7,0),"")</f>
        <v/>
      </c>
      <c r="G2793" s="113"/>
      <c r="H2793" s="113"/>
      <c r="I2793" s="122">
        <f t="shared" si="135"/>
        <v>0</v>
      </c>
      <c r="J2793" s="125">
        <f>IF(C2793="",0,IF(E2793="Pacote",VLOOKUP(C2793,'Cadastro de insumo'!E:K,7,0)*G2793,IF(OR(E2793="kg",E2793="L"),F2793/1000*G2793,F2793*G2793)))</f>
        <v>0</v>
      </c>
    </row>
    <row r="2794" spans="1:10" outlineLevel="1" x14ac:dyDescent="0.25">
      <c r="B2794" s="122" t="str">
        <f>IF(C2794="","",F2781)</f>
        <v/>
      </c>
      <c r="C2794" s="123"/>
      <c r="D2794" s="122" t="str">
        <f>IF(C2794="","",IFERROR(INDEX('Cadastro de insumo'!A:K,MATCH('Ficha técnica - Prod processado'!C2794,'Cadastro de insumo'!E:E,0),2),""))</f>
        <v/>
      </c>
      <c r="E2794" s="122" t="str">
        <f>IFERROR(INDEX('Cadastro de insumo'!$A$203:$K$1048576,MATCH('Ficha técnica - Prod processado'!C2794,'Cadastro de insumo'!$E$203:$E$1048576,0),9),"")</f>
        <v/>
      </c>
      <c r="F2794" s="124" t="str">
        <f>IFERROR(VLOOKUP(C2794,'Cadastro de insumo'!E:K,7,0),"")</f>
        <v/>
      </c>
      <c r="G2794" s="113"/>
      <c r="H2794" s="113"/>
      <c r="I2794" s="122">
        <f t="shared" si="135"/>
        <v>0</v>
      </c>
      <c r="J2794" s="125">
        <f>IF(C2794="",0,IF(E2794="Pacote",VLOOKUP(C2794,'Cadastro de insumo'!E:K,7,0)*G2794,IF(OR(E2794="kg",E2794="L"),F2794/1000*G2794,F2794*G2794)))</f>
        <v>0</v>
      </c>
    </row>
    <row r="2795" spans="1:10" outlineLevel="1" x14ac:dyDescent="0.25">
      <c r="B2795" s="122" t="str">
        <f>IF(C2795="","",F2781)</f>
        <v/>
      </c>
      <c r="C2795" s="123"/>
      <c r="D2795" s="122" t="str">
        <f>IF(C2795="","",IFERROR(INDEX('Cadastro de insumo'!A:K,MATCH('Ficha técnica - Prod processado'!C2795,'Cadastro de insumo'!E:E,0),2),""))</f>
        <v/>
      </c>
      <c r="E2795" s="122" t="str">
        <f>IFERROR(INDEX('Cadastro de insumo'!$A$203:$K$1048576,MATCH('Ficha técnica - Prod processado'!C2795,'Cadastro de insumo'!$E$203:$E$1048576,0),9),"")</f>
        <v/>
      </c>
      <c r="F2795" s="124" t="str">
        <f>IFERROR(VLOOKUP(C2795,'Cadastro de insumo'!E:K,7,0),"")</f>
        <v/>
      </c>
      <c r="G2795" s="113"/>
      <c r="H2795" s="113"/>
      <c r="I2795" s="122">
        <f t="shared" si="135"/>
        <v>0</v>
      </c>
      <c r="J2795" s="125">
        <f>IF(C2795="",0,IF(E2795="Pacote",VLOOKUP(C2795,'Cadastro de insumo'!E:K,7,0)*G2795,IF(OR(E2795="kg",E2795="L"),F2795/1000*G2795,F2795*G2795)))</f>
        <v>0</v>
      </c>
    </row>
    <row r="2796" spans="1:10" outlineLevel="1" x14ac:dyDescent="0.25">
      <c r="B2796" s="122" t="str">
        <f>IF(C2796="","",F2781)</f>
        <v/>
      </c>
      <c r="C2796" s="123"/>
      <c r="D2796" s="122" t="str">
        <f>IF(C2796="","",IFERROR(INDEX('Cadastro de insumo'!A:K,MATCH('Ficha técnica - Prod processado'!C2796,'Cadastro de insumo'!E:E,0),2),""))</f>
        <v/>
      </c>
      <c r="E2796" s="122" t="str">
        <f>IFERROR(INDEX('Cadastro de insumo'!$A$203:$K$1048576,MATCH('Ficha técnica - Prod processado'!C2796,'Cadastro de insumo'!$E$203:$E$1048576,0),9),"")</f>
        <v/>
      </c>
      <c r="F2796" s="124" t="str">
        <f>IFERROR(VLOOKUP(C2796,'Cadastro de insumo'!E:K,7,0),"")</f>
        <v/>
      </c>
      <c r="G2796" s="113"/>
      <c r="H2796" s="113"/>
      <c r="I2796" s="122">
        <f t="shared" si="135"/>
        <v>0</v>
      </c>
      <c r="J2796" s="125">
        <f>IF(C2796="",0,IF(E2796="Pacote",VLOOKUP(C2796,'Cadastro de insumo'!E:K,7,0)*G2796,IF(OR(E2796="kg",E2796="L"),F2796/1000*G2796,F2796*G2796)))</f>
        <v>0</v>
      </c>
    </row>
    <row r="2797" spans="1:10" outlineLevel="1" x14ac:dyDescent="0.25">
      <c r="B2797" s="122" t="str">
        <f>IF(C2797="","",F2781)</f>
        <v/>
      </c>
      <c r="C2797" s="123"/>
      <c r="D2797" s="122" t="str">
        <f>IF(C2797="","",IFERROR(INDEX('Cadastro de insumo'!A:K,MATCH('Ficha técnica - Prod processado'!C2797,'Cadastro de insumo'!E:E,0),2),""))</f>
        <v/>
      </c>
      <c r="E2797" s="122" t="str">
        <f>IFERROR(INDEX('Cadastro de insumo'!$A$203:$K$1048576,MATCH('Ficha técnica - Prod processado'!C2797,'Cadastro de insumo'!$E$203:$E$1048576,0),9),"")</f>
        <v/>
      </c>
      <c r="F2797" s="124" t="str">
        <f>IFERROR(VLOOKUP(C2797,'Cadastro de insumo'!E:K,7,0),"")</f>
        <v/>
      </c>
      <c r="G2797" s="113"/>
      <c r="H2797" s="113"/>
      <c r="I2797" s="122">
        <f t="shared" si="135"/>
        <v>0</v>
      </c>
      <c r="J2797" s="125">
        <f>IF(C2797="",0,IF(E2797="Pacote",VLOOKUP(C2797,'Cadastro de insumo'!E:K,7,0)*G2797,IF(OR(E2797="kg",E2797="L"),F2797/1000*G2797,F2797*G2797)))</f>
        <v>0</v>
      </c>
    </row>
    <row r="2798" spans="1:10" outlineLevel="1" x14ac:dyDescent="0.25">
      <c r="B2798" s="122" t="str">
        <f>IF(C2798="","",F2781)</f>
        <v/>
      </c>
      <c r="C2798" s="123"/>
      <c r="D2798" s="122" t="str">
        <f>IF(C2798="","",IFERROR(INDEX('Cadastro de insumo'!A:K,MATCH('Ficha técnica - Prod processado'!C2798,'Cadastro de insumo'!E:E,0),2),""))</f>
        <v/>
      </c>
      <c r="E2798" s="122" t="str">
        <f>IFERROR(INDEX('Cadastro de insumo'!$A$203:$K$1048576,MATCH('Ficha técnica - Prod processado'!C2798,'Cadastro de insumo'!$E$203:$E$1048576,0),9),"")</f>
        <v/>
      </c>
      <c r="F2798" s="124" t="str">
        <f>IFERROR(VLOOKUP(C2798,'Cadastro de insumo'!E:K,7,0),"")</f>
        <v/>
      </c>
      <c r="G2798" s="113"/>
      <c r="H2798" s="113"/>
      <c r="I2798" s="122">
        <f>IF(OR(G2798="",H2798=""),0,G2798/H2798)</f>
        <v>0</v>
      </c>
      <c r="J2798" s="125">
        <f>IF(C2798="",0,IF(E2798="Pacote",VLOOKUP(C2798,'Cadastro de insumo'!E:K,7,0)*G2798,IF(OR(E2798="kg",E2798="L"),F2798/1000*G2798,F2798*G2798)))</f>
        <v>0</v>
      </c>
    </row>
    <row r="2799" spans="1:10" x14ac:dyDescent="0.25">
      <c r="A2799" s="33" t="str">
        <f>"Detalhes: "&amp;F2781</f>
        <v xml:space="preserve">Detalhes: </v>
      </c>
      <c r="C2799" s="126"/>
    </row>
    <row r="2801" spans="2:18" ht="31.5" x14ac:dyDescent="0.25">
      <c r="E2801" s="30" t="s">
        <v>21</v>
      </c>
      <c r="F2801" s="76" t="s">
        <v>0</v>
      </c>
      <c r="G2801" s="76" t="s">
        <v>19</v>
      </c>
      <c r="H2801" s="77" t="s">
        <v>20</v>
      </c>
      <c r="I2801" s="31" t="s">
        <v>22</v>
      </c>
      <c r="J2801" s="31" t="s">
        <v>61</v>
      </c>
      <c r="M2801" s="126"/>
    </row>
    <row r="2802" spans="2:18" x14ac:dyDescent="0.25">
      <c r="E2802" s="112">
        <f>E2781+1</f>
        <v>134</v>
      </c>
      <c r="F2802" s="113"/>
      <c r="G2802" s="113"/>
      <c r="H2802" s="114"/>
      <c r="I2802" s="115">
        <f>SUM(J2805:J2819)</f>
        <v>0</v>
      </c>
      <c r="J2802" s="116" t="str">
        <f>IF(H2802="","",I2802/H2802)</f>
        <v/>
      </c>
      <c r="M2802" s="126"/>
      <c r="R2802" s="141"/>
    </row>
    <row r="2803" spans="2:18" x14ac:dyDescent="0.25">
      <c r="B2803" s="117"/>
      <c r="C2803" s="118"/>
      <c r="D2803" s="110"/>
      <c r="F2803" s="118"/>
      <c r="G2803" s="118"/>
      <c r="H2803" s="119"/>
      <c r="I2803" s="120"/>
      <c r="J2803" s="121"/>
      <c r="M2803" s="126"/>
      <c r="R2803" s="141"/>
    </row>
    <row r="2804" spans="2:18" ht="47.25" outlineLevel="1" x14ac:dyDescent="0.25">
      <c r="B2804" s="31" t="s">
        <v>0</v>
      </c>
      <c r="C2804" s="76" t="s">
        <v>13</v>
      </c>
      <c r="D2804" s="31" t="s">
        <v>60</v>
      </c>
      <c r="E2804" s="31" t="s">
        <v>14</v>
      </c>
      <c r="F2804" s="77" t="s">
        <v>17</v>
      </c>
      <c r="G2804" s="77" t="s">
        <v>56</v>
      </c>
      <c r="H2804" s="77" t="s">
        <v>38</v>
      </c>
      <c r="I2804" s="31" t="s">
        <v>16</v>
      </c>
      <c r="J2804" s="30" t="s">
        <v>15</v>
      </c>
      <c r="M2804" s="142"/>
    </row>
    <row r="2805" spans="2:18" outlineLevel="1" x14ac:dyDescent="0.25">
      <c r="B2805" s="122" t="str">
        <f>IF(C2805="","",F2802)</f>
        <v/>
      </c>
      <c r="C2805" s="123"/>
      <c r="D2805" s="122" t="str">
        <f>IF(C2805="","",IFERROR(INDEX('Cadastro de insumo'!A:K,MATCH('Ficha técnica - Prod processado'!C2805,'Cadastro de insumo'!E:E,0),2),""))</f>
        <v/>
      </c>
      <c r="E2805" s="122" t="str">
        <f>IFERROR(INDEX('Cadastro de insumo'!$A$203:$K$1048576,MATCH('Ficha técnica - Prod processado'!C2805,'Cadastro de insumo'!$E$203:$E$1048576,0),9),"")</f>
        <v/>
      </c>
      <c r="F2805" s="124" t="str">
        <f>IFERROR(VLOOKUP(C2805,'Cadastro de insumo'!E:K,7,0),"")</f>
        <v/>
      </c>
      <c r="G2805" s="113"/>
      <c r="H2805" s="113"/>
      <c r="I2805" s="122">
        <f t="shared" ref="I2805:I2818" si="136">IF(OR(G2805="",H2805=""),0,G2805/H2805)</f>
        <v>0</v>
      </c>
      <c r="J2805" s="125">
        <f>IF(C2805="",0,IF(E2805="Pacote",VLOOKUP(C2805,'Cadastro de insumo'!E:K,7,0)*G2805,IF(OR(E2805="kg",E2805="L"),F2805/1000*G2805,F2805*G2805)))</f>
        <v>0</v>
      </c>
    </row>
    <row r="2806" spans="2:18" outlineLevel="1" x14ac:dyDescent="0.25">
      <c r="B2806" s="122" t="str">
        <f>IF(C2806="","",F2802)</f>
        <v/>
      </c>
      <c r="C2806" s="123"/>
      <c r="D2806" s="122" t="str">
        <f>IF(C2806="","",IFERROR(INDEX('Cadastro de insumo'!A:K,MATCH('Ficha técnica - Prod processado'!C2806,'Cadastro de insumo'!E:E,0),2),""))</f>
        <v/>
      </c>
      <c r="E2806" s="122" t="str">
        <f>IFERROR(INDEX('Cadastro de insumo'!$A$203:$K$1048576,MATCH('Ficha técnica - Prod processado'!C2806,'Cadastro de insumo'!$E$203:$E$1048576,0),9),"")</f>
        <v/>
      </c>
      <c r="F2806" s="124" t="str">
        <f>IFERROR(VLOOKUP(C2806,'Cadastro de insumo'!E:K,7,0),"")</f>
        <v/>
      </c>
      <c r="G2806" s="113"/>
      <c r="H2806" s="113"/>
      <c r="I2806" s="122">
        <f t="shared" si="136"/>
        <v>0</v>
      </c>
      <c r="J2806" s="125">
        <f>IF(C2806="",0,IF(E2806="Pacote",VLOOKUP(C2806,'Cadastro de insumo'!E:K,7,0)*G2806,IF(OR(E2806="kg",E2806="L"),F2806/1000*G2806,F2806*G2806)))</f>
        <v>0</v>
      </c>
    </row>
    <row r="2807" spans="2:18" outlineLevel="1" x14ac:dyDescent="0.25">
      <c r="B2807" s="122" t="str">
        <f>IF(C2807="","",F2802)</f>
        <v/>
      </c>
      <c r="C2807" s="123"/>
      <c r="D2807" s="122" t="str">
        <f>IF(C2807="","",IFERROR(INDEX('Cadastro de insumo'!A:K,MATCH('Ficha técnica - Prod processado'!C2807,'Cadastro de insumo'!E:E,0),2),""))</f>
        <v/>
      </c>
      <c r="E2807" s="122" t="str">
        <f>IFERROR(INDEX('Cadastro de insumo'!$A$203:$K$1048576,MATCH('Ficha técnica - Prod processado'!C2807,'Cadastro de insumo'!$E$203:$E$1048576,0),9),"")</f>
        <v/>
      </c>
      <c r="F2807" s="124" t="str">
        <f>IFERROR(VLOOKUP(C2807,'Cadastro de insumo'!E:K,7,0),"")</f>
        <v/>
      </c>
      <c r="G2807" s="113"/>
      <c r="H2807" s="113"/>
      <c r="I2807" s="122">
        <f t="shared" si="136"/>
        <v>0</v>
      </c>
      <c r="J2807" s="125">
        <f>IF(C2807="",0,IF(E2807="Pacote",VLOOKUP(C2807,'Cadastro de insumo'!E:K,7,0)*G2807,IF(OR(E2807="kg",E2807="L"),F2807/1000*G2807,F2807*G2807)))</f>
        <v>0</v>
      </c>
    </row>
    <row r="2808" spans="2:18" outlineLevel="1" x14ac:dyDescent="0.25">
      <c r="B2808" s="122" t="str">
        <f>IF(C2808="","",F2802)</f>
        <v/>
      </c>
      <c r="C2808" s="123"/>
      <c r="D2808" s="122" t="str">
        <f>IF(C2808="","",IFERROR(INDEX('Cadastro de insumo'!A:K,MATCH('Ficha técnica - Prod processado'!C2808,'Cadastro de insumo'!E:E,0),2),""))</f>
        <v/>
      </c>
      <c r="E2808" s="122" t="str">
        <f>IFERROR(INDEX('Cadastro de insumo'!$A$203:$K$1048576,MATCH('Ficha técnica - Prod processado'!C2808,'Cadastro de insumo'!$E$203:$E$1048576,0),9),"")</f>
        <v/>
      </c>
      <c r="F2808" s="124" t="str">
        <f>IFERROR(VLOOKUP(C2808,'Cadastro de insumo'!E:K,7,0),"")</f>
        <v/>
      </c>
      <c r="G2808" s="113"/>
      <c r="H2808" s="113"/>
      <c r="I2808" s="122">
        <f t="shared" si="136"/>
        <v>0</v>
      </c>
      <c r="J2808" s="125">
        <f>IF(C2808="",0,IF(E2808="Pacote",VLOOKUP(C2808,'Cadastro de insumo'!E:K,7,0)*G2808,IF(OR(E2808="kg",E2808="L"),F2808/1000*G2808,F2808*G2808)))</f>
        <v>0</v>
      </c>
    </row>
    <row r="2809" spans="2:18" outlineLevel="1" x14ac:dyDescent="0.25">
      <c r="B2809" s="122" t="str">
        <f>IF(C2809="","",F2802)</f>
        <v/>
      </c>
      <c r="C2809" s="123"/>
      <c r="D2809" s="122" t="str">
        <f>IF(C2809="","",IFERROR(INDEX('Cadastro de insumo'!A:K,MATCH('Ficha técnica - Prod processado'!C2809,'Cadastro de insumo'!E:E,0),2),""))</f>
        <v/>
      </c>
      <c r="E2809" s="122" t="str">
        <f>IFERROR(INDEX('Cadastro de insumo'!$A$203:$K$1048576,MATCH('Ficha técnica - Prod processado'!C2809,'Cadastro de insumo'!$E$203:$E$1048576,0),9),"")</f>
        <v/>
      </c>
      <c r="F2809" s="124" t="str">
        <f>IFERROR(VLOOKUP(C2809,'Cadastro de insumo'!E:K,7,0),"")</f>
        <v/>
      </c>
      <c r="G2809" s="113"/>
      <c r="H2809" s="113"/>
      <c r="I2809" s="122">
        <f t="shared" si="136"/>
        <v>0</v>
      </c>
      <c r="J2809" s="125">
        <f>IF(C2809="",0,IF(E2809="Pacote",VLOOKUP(C2809,'Cadastro de insumo'!E:K,7,0)*G2809,IF(OR(E2809="kg",E2809="L"),F2809/1000*G2809,F2809*G2809)))</f>
        <v>0</v>
      </c>
    </row>
    <row r="2810" spans="2:18" outlineLevel="1" x14ac:dyDescent="0.25">
      <c r="B2810" s="122" t="str">
        <f>IF(C2810="","",F2802)</f>
        <v/>
      </c>
      <c r="C2810" s="123"/>
      <c r="D2810" s="122" t="str">
        <f>IF(C2810="","",IFERROR(INDEX('Cadastro de insumo'!A:K,MATCH('Ficha técnica - Prod processado'!C2810,'Cadastro de insumo'!E:E,0),2),""))</f>
        <v/>
      </c>
      <c r="E2810" s="122" t="str">
        <f>IFERROR(INDEX('Cadastro de insumo'!$A$203:$K$1048576,MATCH('Ficha técnica - Prod processado'!C2810,'Cadastro de insumo'!$E$203:$E$1048576,0),9),"")</f>
        <v/>
      </c>
      <c r="F2810" s="124" t="str">
        <f>IFERROR(VLOOKUP(C2810,'Cadastro de insumo'!E:K,7,0),"")</f>
        <v/>
      </c>
      <c r="G2810" s="113"/>
      <c r="H2810" s="113"/>
      <c r="I2810" s="122">
        <f t="shared" si="136"/>
        <v>0</v>
      </c>
      <c r="J2810" s="125">
        <f>IF(C2810="",0,IF(E2810="Pacote",VLOOKUP(C2810,'Cadastro de insumo'!E:K,7,0)*G2810,IF(OR(E2810="kg",E2810="L"),F2810/1000*G2810,F2810*G2810)))</f>
        <v>0</v>
      </c>
    </row>
    <row r="2811" spans="2:18" outlineLevel="1" x14ac:dyDescent="0.25">
      <c r="B2811" s="122" t="str">
        <f>IF(C2811="","",F2802)</f>
        <v/>
      </c>
      <c r="C2811" s="123"/>
      <c r="D2811" s="122" t="str">
        <f>IF(C2811="","",IFERROR(INDEX('Cadastro de insumo'!A:K,MATCH('Ficha técnica - Prod processado'!C2811,'Cadastro de insumo'!E:E,0),2),""))</f>
        <v/>
      </c>
      <c r="E2811" s="122" t="str">
        <f>IFERROR(INDEX('Cadastro de insumo'!$A$203:$K$1048576,MATCH('Ficha técnica - Prod processado'!C2811,'Cadastro de insumo'!$E$203:$E$1048576,0),9),"")</f>
        <v/>
      </c>
      <c r="F2811" s="124" t="str">
        <f>IFERROR(VLOOKUP(C2811,'Cadastro de insumo'!E:K,7,0),"")</f>
        <v/>
      </c>
      <c r="G2811" s="113"/>
      <c r="H2811" s="113"/>
      <c r="I2811" s="122">
        <f t="shared" si="136"/>
        <v>0</v>
      </c>
      <c r="J2811" s="125">
        <f>IF(C2811="",0,IF(E2811="Pacote",VLOOKUP(C2811,'Cadastro de insumo'!E:K,7,0)*G2811,IF(OR(E2811="kg",E2811="L"),F2811/1000*G2811,F2811*G2811)))</f>
        <v>0</v>
      </c>
    </row>
    <row r="2812" spans="2:18" outlineLevel="1" x14ac:dyDescent="0.25">
      <c r="B2812" s="122" t="str">
        <f>IF(C2812="","",F2802)</f>
        <v/>
      </c>
      <c r="C2812" s="123"/>
      <c r="D2812" s="122" t="str">
        <f>IF(C2812="","",IFERROR(INDEX('Cadastro de insumo'!A:K,MATCH('Ficha técnica - Prod processado'!C2812,'Cadastro de insumo'!E:E,0),2),""))</f>
        <v/>
      </c>
      <c r="E2812" s="122" t="str">
        <f>IFERROR(INDEX('Cadastro de insumo'!$A$203:$K$1048576,MATCH('Ficha técnica - Prod processado'!C2812,'Cadastro de insumo'!$E$203:$E$1048576,0),9),"")</f>
        <v/>
      </c>
      <c r="F2812" s="124" t="str">
        <f>IFERROR(VLOOKUP(C2812,'Cadastro de insumo'!E:K,7,0),"")</f>
        <v/>
      </c>
      <c r="G2812" s="113"/>
      <c r="H2812" s="113"/>
      <c r="I2812" s="122">
        <f t="shared" si="136"/>
        <v>0</v>
      </c>
      <c r="J2812" s="125">
        <f>IF(C2812="",0,IF(E2812="Pacote",VLOOKUP(C2812,'Cadastro de insumo'!E:K,7,0)*G2812,IF(OR(E2812="kg",E2812="L"),F2812/1000*G2812,F2812*G2812)))</f>
        <v>0</v>
      </c>
    </row>
    <row r="2813" spans="2:18" outlineLevel="1" x14ac:dyDescent="0.25">
      <c r="B2813" s="122" t="str">
        <f>IF(C2813="","",F2802)</f>
        <v/>
      </c>
      <c r="C2813" s="123"/>
      <c r="D2813" s="122" t="str">
        <f>IF(C2813="","",IFERROR(INDEX('Cadastro de insumo'!A:K,MATCH('Ficha técnica - Prod processado'!C2813,'Cadastro de insumo'!E:E,0),2),""))</f>
        <v/>
      </c>
      <c r="E2813" s="122" t="str">
        <f>IFERROR(INDEX('Cadastro de insumo'!$A$203:$K$1048576,MATCH('Ficha técnica - Prod processado'!C2813,'Cadastro de insumo'!$E$203:$E$1048576,0),9),"")</f>
        <v/>
      </c>
      <c r="F2813" s="124" t="str">
        <f>IFERROR(VLOOKUP(C2813,'Cadastro de insumo'!E:K,7,0),"")</f>
        <v/>
      </c>
      <c r="G2813" s="113"/>
      <c r="H2813" s="113"/>
      <c r="I2813" s="122">
        <f t="shared" si="136"/>
        <v>0</v>
      </c>
      <c r="J2813" s="125">
        <f>IF(C2813="",0,IF(E2813="Pacote",VLOOKUP(C2813,'Cadastro de insumo'!E:K,7,0)*G2813,IF(OR(E2813="kg",E2813="L"),F2813/1000*G2813,F2813*G2813)))</f>
        <v>0</v>
      </c>
    </row>
    <row r="2814" spans="2:18" outlineLevel="1" x14ac:dyDescent="0.25">
      <c r="B2814" s="122" t="str">
        <f>IF(C2814="","",F2802)</f>
        <v/>
      </c>
      <c r="C2814" s="123"/>
      <c r="D2814" s="122" t="str">
        <f>IF(C2814="","",IFERROR(INDEX('Cadastro de insumo'!A:K,MATCH('Ficha técnica - Prod processado'!C2814,'Cadastro de insumo'!E:E,0),2),""))</f>
        <v/>
      </c>
      <c r="E2814" s="122" t="str">
        <f>IFERROR(INDEX('Cadastro de insumo'!$A$203:$K$1048576,MATCH('Ficha técnica - Prod processado'!C2814,'Cadastro de insumo'!$E$203:$E$1048576,0),9),"")</f>
        <v/>
      </c>
      <c r="F2814" s="124" t="str">
        <f>IFERROR(VLOOKUP(C2814,'Cadastro de insumo'!E:K,7,0),"")</f>
        <v/>
      </c>
      <c r="G2814" s="113"/>
      <c r="H2814" s="113"/>
      <c r="I2814" s="122">
        <f t="shared" si="136"/>
        <v>0</v>
      </c>
      <c r="J2814" s="125">
        <f>IF(C2814="",0,IF(E2814="Pacote",VLOOKUP(C2814,'Cadastro de insumo'!E:K,7,0)*G2814,IF(OR(E2814="kg",E2814="L"),F2814/1000*G2814,F2814*G2814)))</f>
        <v>0</v>
      </c>
    </row>
    <row r="2815" spans="2:18" outlineLevel="1" x14ac:dyDescent="0.25">
      <c r="B2815" s="122" t="str">
        <f>IF(C2815="","",F2802)</f>
        <v/>
      </c>
      <c r="C2815" s="123"/>
      <c r="D2815" s="122" t="str">
        <f>IF(C2815="","",IFERROR(INDEX('Cadastro de insumo'!A:K,MATCH('Ficha técnica - Prod processado'!C2815,'Cadastro de insumo'!E:E,0),2),""))</f>
        <v/>
      </c>
      <c r="E2815" s="122" t="str">
        <f>IFERROR(INDEX('Cadastro de insumo'!$A$203:$K$1048576,MATCH('Ficha técnica - Prod processado'!C2815,'Cadastro de insumo'!$E$203:$E$1048576,0),9),"")</f>
        <v/>
      </c>
      <c r="F2815" s="124" t="str">
        <f>IFERROR(VLOOKUP(C2815,'Cadastro de insumo'!E:K,7,0),"")</f>
        <v/>
      </c>
      <c r="G2815" s="113"/>
      <c r="H2815" s="113"/>
      <c r="I2815" s="122">
        <f t="shared" si="136"/>
        <v>0</v>
      </c>
      <c r="J2815" s="125">
        <f>IF(C2815="",0,IF(E2815="Pacote",VLOOKUP(C2815,'Cadastro de insumo'!E:K,7,0)*G2815,IF(OR(E2815="kg",E2815="L"),F2815/1000*G2815,F2815*G2815)))</f>
        <v>0</v>
      </c>
    </row>
    <row r="2816" spans="2:18" outlineLevel="1" x14ac:dyDescent="0.25">
      <c r="B2816" s="122" t="str">
        <f>IF(C2816="","",F2802)</f>
        <v/>
      </c>
      <c r="C2816" s="123"/>
      <c r="D2816" s="122" t="str">
        <f>IF(C2816="","",IFERROR(INDEX('Cadastro de insumo'!A:K,MATCH('Ficha técnica - Prod processado'!C2816,'Cadastro de insumo'!E:E,0),2),""))</f>
        <v/>
      </c>
      <c r="E2816" s="122" t="str">
        <f>IFERROR(INDEX('Cadastro de insumo'!$A$203:$K$1048576,MATCH('Ficha técnica - Prod processado'!C2816,'Cadastro de insumo'!$E$203:$E$1048576,0),9),"")</f>
        <v/>
      </c>
      <c r="F2816" s="124" t="str">
        <f>IFERROR(VLOOKUP(C2816,'Cadastro de insumo'!E:K,7,0),"")</f>
        <v/>
      </c>
      <c r="G2816" s="113"/>
      <c r="H2816" s="113"/>
      <c r="I2816" s="122">
        <f t="shared" si="136"/>
        <v>0</v>
      </c>
      <c r="J2816" s="125">
        <f>IF(C2816="",0,IF(E2816="Pacote",VLOOKUP(C2816,'Cadastro de insumo'!E:K,7,0)*G2816,IF(OR(E2816="kg",E2816="L"),F2816/1000*G2816,F2816*G2816)))</f>
        <v>0</v>
      </c>
    </row>
    <row r="2817" spans="1:18" outlineLevel="1" x14ac:dyDescent="0.25">
      <c r="B2817" s="122" t="str">
        <f>IF(C2817="","",F2802)</f>
        <v/>
      </c>
      <c r="C2817" s="123"/>
      <c r="D2817" s="122" t="str">
        <f>IF(C2817="","",IFERROR(INDEX('Cadastro de insumo'!A:K,MATCH('Ficha técnica - Prod processado'!C2817,'Cadastro de insumo'!E:E,0),2),""))</f>
        <v/>
      </c>
      <c r="E2817" s="122" t="str">
        <f>IFERROR(INDEX('Cadastro de insumo'!$A$203:$K$1048576,MATCH('Ficha técnica - Prod processado'!C2817,'Cadastro de insumo'!$E$203:$E$1048576,0),9),"")</f>
        <v/>
      </c>
      <c r="F2817" s="124" t="str">
        <f>IFERROR(VLOOKUP(C2817,'Cadastro de insumo'!E:K,7,0),"")</f>
        <v/>
      </c>
      <c r="G2817" s="113"/>
      <c r="H2817" s="113"/>
      <c r="I2817" s="122">
        <f t="shared" si="136"/>
        <v>0</v>
      </c>
      <c r="J2817" s="125">
        <f>IF(C2817="",0,IF(E2817="Pacote",VLOOKUP(C2817,'Cadastro de insumo'!E:K,7,0)*G2817,IF(OR(E2817="kg",E2817="L"),F2817/1000*G2817,F2817*G2817)))</f>
        <v>0</v>
      </c>
    </row>
    <row r="2818" spans="1:18" outlineLevel="1" x14ac:dyDescent="0.25">
      <c r="B2818" s="122" t="str">
        <f>IF(C2818="","",F2802)</f>
        <v/>
      </c>
      <c r="C2818" s="123"/>
      <c r="D2818" s="122" t="str">
        <f>IF(C2818="","",IFERROR(INDEX('Cadastro de insumo'!A:K,MATCH('Ficha técnica - Prod processado'!C2818,'Cadastro de insumo'!E:E,0),2),""))</f>
        <v/>
      </c>
      <c r="E2818" s="122" t="str">
        <f>IFERROR(INDEX('Cadastro de insumo'!$A$203:$K$1048576,MATCH('Ficha técnica - Prod processado'!C2818,'Cadastro de insumo'!$E$203:$E$1048576,0),9),"")</f>
        <v/>
      </c>
      <c r="F2818" s="124" t="str">
        <f>IFERROR(VLOOKUP(C2818,'Cadastro de insumo'!E:K,7,0),"")</f>
        <v/>
      </c>
      <c r="G2818" s="113"/>
      <c r="H2818" s="113"/>
      <c r="I2818" s="122">
        <f t="shared" si="136"/>
        <v>0</v>
      </c>
      <c r="J2818" s="125">
        <f>IF(C2818="",0,IF(E2818="Pacote",VLOOKUP(C2818,'Cadastro de insumo'!E:K,7,0)*G2818,IF(OR(E2818="kg",E2818="L"),F2818/1000*G2818,F2818*G2818)))</f>
        <v>0</v>
      </c>
    </row>
    <row r="2819" spans="1:18" outlineLevel="1" x14ac:dyDescent="0.25">
      <c r="B2819" s="122" t="str">
        <f>IF(C2819="","",F2802)</f>
        <v/>
      </c>
      <c r="C2819" s="123"/>
      <c r="D2819" s="122" t="str">
        <f>IF(C2819="","",IFERROR(INDEX('Cadastro de insumo'!A:K,MATCH('Ficha técnica - Prod processado'!C2819,'Cadastro de insumo'!E:E,0),2),""))</f>
        <v/>
      </c>
      <c r="E2819" s="122" t="str">
        <f>IFERROR(INDEX('Cadastro de insumo'!$A$203:$K$1048576,MATCH('Ficha técnica - Prod processado'!C2819,'Cadastro de insumo'!$E$203:$E$1048576,0),9),"")</f>
        <v/>
      </c>
      <c r="F2819" s="124" t="str">
        <f>IFERROR(VLOOKUP(C2819,'Cadastro de insumo'!E:K,7,0),"")</f>
        <v/>
      </c>
      <c r="G2819" s="113"/>
      <c r="H2819" s="113"/>
      <c r="I2819" s="122">
        <f>IF(OR(G2819="",H2819=""),0,G2819/H2819)</f>
        <v>0</v>
      </c>
      <c r="J2819" s="125">
        <f>IF(C2819="",0,IF(E2819="Pacote",VLOOKUP(C2819,'Cadastro de insumo'!E:K,7,0)*G2819,IF(OR(E2819="kg",E2819="L"),F2819/1000*G2819,F2819*G2819)))</f>
        <v>0</v>
      </c>
    </row>
    <row r="2820" spans="1:18" x14ac:dyDescent="0.25">
      <c r="A2820" s="33" t="str">
        <f>"Detalhes: "&amp;F2802</f>
        <v xml:space="preserve">Detalhes: </v>
      </c>
      <c r="C2820" s="126"/>
    </row>
    <row r="2822" spans="1:18" ht="31.5" x14ac:dyDescent="0.25">
      <c r="E2822" s="30" t="s">
        <v>21</v>
      </c>
      <c r="F2822" s="76" t="s">
        <v>0</v>
      </c>
      <c r="G2822" s="76" t="s">
        <v>19</v>
      </c>
      <c r="H2822" s="77" t="s">
        <v>20</v>
      </c>
      <c r="I2822" s="31" t="s">
        <v>22</v>
      </c>
      <c r="J2822" s="31" t="s">
        <v>61</v>
      </c>
      <c r="M2822" s="126"/>
    </row>
    <row r="2823" spans="1:18" x14ac:dyDescent="0.25">
      <c r="E2823" s="112">
        <f>E2802+1</f>
        <v>135</v>
      </c>
      <c r="F2823" s="113"/>
      <c r="G2823" s="113"/>
      <c r="H2823" s="114"/>
      <c r="I2823" s="115">
        <f>SUM(J2826:J2840)</f>
        <v>0</v>
      </c>
      <c r="J2823" s="116" t="str">
        <f>IF(H2823="","",I2823/H2823)</f>
        <v/>
      </c>
      <c r="M2823" s="126"/>
      <c r="R2823" s="141"/>
    </row>
    <row r="2824" spans="1:18" x14ac:dyDescent="0.25">
      <c r="B2824" s="117"/>
      <c r="C2824" s="118"/>
      <c r="D2824" s="110"/>
      <c r="F2824" s="118"/>
      <c r="G2824" s="118"/>
      <c r="H2824" s="119"/>
      <c r="I2824" s="120"/>
      <c r="J2824" s="121"/>
      <c r="M2824" s="126"/>
      <c r="R2824" s="141"/>
    </row>
    <row r="2825" spans="1:18" ht="47.25" outlineLevel="1" x14ac:dyDescent="0.25">
      <c r="B2825" s="31" t="s">
        <v>0</v>
      </c>
      <c r="C2825" s="76" t="s">
        <v>13</v>
      </c>
      <c r="D2825" s="31" t="s">
        <v>60</v>
      </c>
      <c r="E2825" s="31" t="s">
        <v>14</v>
      </c>
      <c r="F2825" s="77" t="s">
        <v>17</v>
      </c>
      <c r="G2825" s="77" t="s">
        <v>56</v>
      </c>
      <c r="H2825" s="77" t="s">
        <v>38</v>
      </c>
      <c r="I2825" s="31" t="s">
        <v>16</v>
      </c>
      <c r="J2825" s="30" t="s">
        <v>15</v>
      </c>
      <c r="M2825" s="142"/>
    </row>
    <row r="2826" spans="1:18" outlineLevel="1" x14ac:dyDescent="0.25">
      <c r="B2826" s="122" t="str">
        <f>IF(C2826="","",F2823)</f>
        <v/>
      </c>
      <c r="C2826" s="123"/>
      <c r="D2826" s="122" t="str">
        <f>IF(C2826="","",IFERROR(INDEX('Cadastro de insumo'!A:K,MATCH('Ficha técnica - Prod processado'!C2826,'Cadastro de insumo'!E:E,0),2),""))</f>
        <v/>
      </c>
      <c r="E2826" s="122" t="str">
        <f>IFERROR(INDEX('Cadastro de insumo'!$A$203:$K$1048576,MATCH('Ficha técnica - Prod processado'!C2826,'Cadastro de insumo'!$E$203:$E$1048576,0),9),"")</f>
        <v/>
      </c>
      <c r="F2826" s="124" t="str">
        <f>IFERROR(VLOOKUP(C2826,'Cadastro de insumo'!E:K,7,0),"")</f>
        <v/>
      </c>
      <c r="G2826" s="113"/>
      <c r="H2826" s="113"/>
      <c r="I2826" s="122">
        <f t="shared" ref="I2826:I2839" si="137">IF(OR(G2826="",H2826=""),0,G2826/H2826)</f>
        <v>0</v>
      </c>
      <c r="J2826" s="125">
        <f>IF(C2826="",0,IF(E2826="Pacote",VLOOKUP(C2826,'Cadastro de insumo'!E:K,7,0)*G2826,IF(OR(E2826="kg",E2826="L"),F2826/1000*G2826,F2826*G2826)))</f>
        <v>0</v>
      </c>
    </row>
    <row r="2827" spans="1:18" outlineLevel="1" x14ac:dyDescent="0.25">
      <c r="B2827" s="122" t="str">
        <f>IF(C2827="","",F2823)</f>
        <v/>
      </c>
      <c r="C2827" s="123"/>
      <c r="D2827" s="122" t="str">
        <f>IF(C2827="","",IFERROR(INDEX('Cadastro de insumo'!A:K,MATCH('Ficha técnica - Prod processado'!C2827,'Cadastro de insumo'!E:E,0),2),""))</f>
        <v/>
      </c>
      <c r="E2827" s="122" t="str">
        <f>IFERROR(INDEX('Cadastro de insumo'!$A$203:$K$1048576,MATCH('Ficha técnica - Prod processado'!C2827,'Cadastro de insumo'!$E$203:$E$1048576,0),9),"")</f>
        <v/>
      </c>
      <c r="F2827" s="124" t="str">
        <f>IFERROR(VLOOKUP(C2827,'Cadastro de insumo'!E:K,7,0),"")</f>
        <v/>
      </c>
      <c r="G2827" s="113"/>
      <c r="H2827" s="113"/>
      <c r="I2827" s="122">
        <f t="shared" si="137"/>
        <v>0</v>
      </c>
      <c r="J2827" s="125">
        <f>IF(C2827="",0,IF(E2827="Pacote",VLOOKUP(C2827,'Cadastro de insumo'!E:K,7,0)*G2827,IF(OR(E2827="kg",E2827="L"),F2827/1000*G2827,F2827*G2827)))</f>
        <v>0</v>
      </c>
    </row>
    <row r="2828" spans="1:18" outlineLevel="1" x14ac:dyDescent="0.25">
      <c r="B2828" s="122" t="str">
        <f>IF(C2828="","",F2823)</f>
        <v/>
      </c>
      <c r="C2828" s="123"/>
      <c r="D2828" s="122" t="str">
        <f>IF(C2828="","",IFERROR(INDEX('Cadastro de insumo'!A:K,MATCH('Ficha técnica - Prod processado'!C2828,'Cadastro de insumo'!E:E,0),2),""))</f>
        <v/>
      </c>
      <c r="E2828" s="122" t="str">
        <f>IFERROR(INDEX('Cadastro de insumo'!$A$203:$K$1048576,MATCH('Ficha técnica - Prod processado'!C2828,'Cadastro de insumo'!$E$203:$E$1048576,0),9),"")</f>
        <v/>
      </c>
      <c r="F2828" s="124" t="str">
        <f>IFERROR(VLOOKUP(C2828,'Cadastro de insumo'!E:K,7,0),"")</f>
        <v/>
      </c>
      <c r="G2828" s="113"/>
      <c r="H2828" s="113"/>
      <c r="I2828" s="122">
        <f t="shared" si="137"/>
        <v>0</v>
      </c>
      <c r="J2828" s="125">
        <f>IF(C2828="",0,IF(E2828="Pacote",VLOOKUP(C2828,'Cadastro de insumo'!E:K,7,0)*G2828,IF(OR(E2828="kg",E2828="L"),F2828/1000*G2828,F2828*G2828)))</f>
        <v>0</v>
      </c>
    </row>
    <row r="2829" spans="1:18" outlineLevel="1" x14ac:dyDescent="0.25">
      <c r="B2829" s="122" t="str">
        <f>IF(C2829="","",F2823)</f>
        <v/>
      </c>
      <c r="C2829" s="123"/>
      <c r="D2829" s="122" t="str">
        <f>IF(C2829="","",IFERROR(INDEX('Cadastro de insumo'!A:K,MATCH('Ficha técnica - Prod processado'!C2829,'Cadastro de insumo'!E:E,0),2),""))</f>
        <v/>
      </c>
      <c r="E2829" s="122" t="str">
        <f>IFERROR(INDEX('Cadastro de insumo'!$A$203:$K$1048576,MATCH('Ficha técnica - Prod processado'!C2829,'Cadastro de insumo'!$E$203:$E$1048576,0),9),"")</f>
        <v/>
      </c>
      <c r="F2829" s="124" t="str">
        <f>IFERROR(VLOOKUP(C2829,'Cadastro de insumo'!E:K,7,0),"")</f>
        <v/>
      </c>
      <c r="G2829" s="113"/>
      <c r="H2829" s="113"/>
      <c r="I2829" s="122">
        <f t="shared" si="137"/>
        <v>0</v>
      </c>
      <c r="J2829" s="125">
        <f>IF(C2829="",0,IF(E2829="Pacote",VLOOKUP(C2829,'Cadastro de insumo'!E:K,7,0)*G2829,IF(OR(E2829="kg",E2829="L"),F2829/1000*G2829,F2829*G2829)))</f>
        <v>0</v>
      </c>
    </row>
    <row r="2830" spans="1:18" outlineLevel="1" x14ac:dyDescent="0.25">
      <c r="B2830" s="122" t="str">
        <f>IF(C2830="","",F2823)</f>
        <v/>
      </c>
      <c r="C2830" s="123"/>
      <c r="D2830" s="122" t="str">
        <f>IF(C2830="","",IFERROR(INDEX('Cadastro de insumo'!A:K,MATCH('Ficha técnica - Prod processado'!C2830,'Cadastro de insumo'!E:E,0),2),""))</f>
        <v/>
      </c>
      <c r="E2830" s="122" t="str">
        <f>IFERROR(INDEX('Cadastro de insumo'!$A$203:$K$1048576,MATCH('Ficha técnica - Prod processado'!C2830,'Cadastro de insumo'!$E$203:$E$1048576,0),9),"")</f>
        <v/>
      </c>
      <c r="F2830" s="124" t="str">
        <f>IFERROR(VLOOKUP(C2830,'Cadastro de insumo'!E:K,7,0),"")</f>
        <v/>
      </c>
      <c r="G2830" s="113"/>
      <c r="H2830" s="113"/>
      <c r="I2830" s="122">
        <f t="shared" si="137"/>
        <v>0</v>
      </c>
      <c r="J2830" s="125">
        <f>IF(C2830="",0,IF(E2830="Pacote",VLOOKUP(C2830,'Cadastro de insumo'!E:K,7,0)*G2830,IF(OR(E2830="kg",E2830="L"),F2830/1000*G2830,F2830*G2830)))</f>
        <v>0</v>
      </c>
    </row>
    <row r="2831" spans="1:18" outlineLevel="1" x14ac:dyDescent="0.25">
      <c r="B2831" s="122" t="str">
        <f>IF(C2831="","",F2823)</f>
        <v/>
      </c>
      <c r="C2831" s="123"/>
      <c r="D2831" s="122" t="str">
        <f>IF(C2831="","",IFERROR(INDEX('Cadastro de insumo'!A:K,MATCH('Ficha técnica - Prod processado'!C2831,'Cadastro de insumo'!E:E,0),2),""))</f>
        <v/>
      </c>
      <c r="E2831" s="122" t="str">
        <f>IFERROR(INDEX('Cadastro de insumo'!$A$203:$K$1048576,MATCH('Ficha técnica - Prod processado'!C2831,'Cadastro de insumo'!$E$203:$E$1048576,0),9),"")</f>
        <v/>
      </c>
      <c r="F2831" s="124" t="str">
        <f>IFERROR(VLOOKUP(C2831,'Cadastro de insumo'!E:K,7,0),"")</f>
        <v/>
      </c>
      <c r="G2831" s="113"/>
      <c r="H2831" s="113"/>
      <c r="I2831" s="122">
        <f t="shared" si="137"/>
        <v>0</v>
      </c>
      <c r="J2831" s="125">
        <f>IF(C2831="",0,IF(E2831="Pacote",VLOOKUP(C2831,'Cadastro de insumo'!E:K,7,0)*G2831,IF(OR(E2831="kg",E2831="L"),F2831/1000*G2831,F2831*G2831)))</f>
        <v>0</v>
      </c>
    </row>
    <row r="2832" spans="1:18" outlineLevel="1" x14ac:dyDescent="0.25">
      <c r="B2832" s="122" t="str">
        <f>IF(C2832="","",F2823)</f>
        <v/>
      </c>
      <c r="C2832" s="123"/>
      <c r="D2832" s="122" t="str">
        <f>IF(C2832="","",IFERROR(INDEX('Cadastro de insumo'!A:K,MATCH('Ficha técnica - Prod processado'!C2832,'Cadastro de insumo'!E:E,0),2),""))</f>
        <v/>
      </c>
      <c r="E2832" s="122" t="str">
        <f>IFERROR(INDEX('Cadastro de insumo'!$A$203:$K$1048576,MATCH('Ficha técnica - Prod processado'!C2832,'Cadastro de insumo'!$E$203:$E$1048576,0),9),"")</f>
        <v/>
      </c>
      <c r="F2832" s="124" t="str">
        <f>IFERROR(VLOOKUP(C2832,'Cadastro de insumo'!E:K,7,0),"")</f>
        <v/>
      </c>
      <c r="G2832" s="113"/>
      <c r="H2832" s="113"/>
      <c r="I2832" s="122">
        <f t="shared" si="137"/>
        <v>0</v>
      </c>
      <c r="J2832" s="125">
        <f>IF(C2832="",0,IF(E2832="Pacote",VLOOKUP(C2832,'Cadastro de insumo'!E:K,7,0)*G2832,IF(OR(E2832="kg",E2832="L"),F2832/1000*G2832,F2832*G2832)))</f>
        <v>0</v>
      </c>
    </row>
    <row r="2833" spans="1:18" outlineLevel="1" x14ac:dyDescent="0.25">
      <c r="B2833" s="122" t="str">
        <f>IF(C2833="","",F2823)</f>
        <v/>
      </c>
      <c r="C2833" s="123"/>
      <c r="D2833" s="122" t="str">
        <f>IF(C2833="","",IFERROR(INDEX('Cadastro de insumo'!A:K,MATCH('Ficha técnica - Prod processado'!C2833,'Cadastro de insumo'!E:E,0),2),""))</f>
        <v/>
      </c>
      <c r="E2833" s="122" t="str">
        <f>IFERROR(INDEX('Cadastro de insumo'!$A$203:$K$1048576,MATCH('Ficha técnica - Prod processado'!C2833,'Cadastro de insumo'!$E$203:$E$1048576,0),9),"")</f>
        <v/>
      </c>
      <c r="F2833" s="124" t="str">
        <f>IFERROR(VLOOKUP(C2833,'Cadastro de insumo'!E:K,7,0),"")</f>
        <v/>
      </c>
      <c r="G2833" s="113"/>
      <c r="H2833" s="113"/>
      <c r="I2833" s="122">
        <f t="shared" si="137"/>
        <v>0</v>
      </c>
      <c r="J2833" s="125">
        <f>IF(C2833="",0,IF(E2833="Pacote",VLOOKUP(C2833,'Cadastro de insumo'!E:K,7,0)*G2833,IF(OR(E2833="kg",E2833="L"),F2833/1000*G2833,F2833*G2833)))</f>
        <v>0</v>
      </c>
    </row>
    <row r="2834" spans="1:18" outlineLevel="1" x14ac:dyDescent="0.25">
      <c r="B2834" s="122" t="str">
        <f>IF(C2834="","",F2823)</f>
        <v/>
      </c>
      <c r="C2834" s="123"/>
      <c r="D2834" s="122" t="str">
        <f>IF(C2834="","",IFERROR(INDEX('Cadastro de insumo'!A:K,MATCH('Ficha técnica - Prod processado'!C2834,'Cadastro de insumo'!E:E,0),2),""))</f>
        <v/>
      </c>
      <c r="E2834" s="122" t="str">
        <f>IFERROR(INDEX('Cadastro de insumo'!$A$203:$K$1048576,MATCH('Ficha técnica - Prod processado'!C2834,'Cadastro de insumo'!$E$203:$E$1048576,0),9),"")</f>
        <v/>
      </c>
      <c r="F2834" s="124" t="str">
        <f>IFERROR(VLOOKUP(C2834,'Cadastro de insumo'!E:K,7,0),"")</f>
        <v/>
      </c>
      <c r="G2834" s="113"/>
      <c r="H2834" s="113"/>
      <c r="I2834" s="122">
        <f t="shared" si="137"/>
        <v>0</v>
      </c>
      <c r="J2834" s="125">
        <f>IF(C2834="",0,IF(E2834="Pacote",VLOOKUP(C2834,'Cadastro de insumo'!E:K,7,0)*G2834,IF(OR(E2834="kg",E2834="L"),F2834/1000*G2834,F2834*G2834)))</f>
        <v>0</v>
      </c>
    </row>
    <row r="2835" spans="1:18" outlineLevel="1" x14ac:dyDescent="0.25">
      <c r="B2835" s="122" t="str">
        <f>IF(C2835="","",F2823)</f>
        <v/>
      </c>
      <c r="C2835" s="123"/>
      <c r="D2835" s="122" t="str">
        <f>IF(C2835="","",IFERROR(INDEX('Cadastro de insumo'!A:K,MATCH('Ficha técnica - Prod processado'!C2835,'Cadastro de insumo'!E:E,0),2),""))</f>
        <v/>
      </c>
      <c r="E2835" s="122" t="str">
        <f>IFERROR(INDEX('Cadastro de insumo'!$A$203:$K$1048576,MATCH('Ficha técnica - Prod processado'!C2835,'Cadastro de insumo'!$E$203:$E$1048576,0),9),"")</f>
        <v/>
      </c>
      <c r="F2835" s="124" t="str">
        <f>IFERROR(VLOOKUP(C2835,'Cadastro de insumo'!E:K,7,0),"")</f>
        <v/>
      </c>
      <c r="G2835" s="113"/>
      <c r="H2835" s="113"/>
      <c r="I2835" s="122">
        <f t="shared" si="137"/>
        <v>0</v>
      </c>
      <c r="J2835" s="125">
        <f>IF(C2835="",0,IF(E2835="Pacote",VLOOKUP(C2835,'Cadastro de insumo'!E:K,7,0)*G2835,IF(OR(E2835="kg",E2835="L"),F2835/1000*G2835,F2835*G2835)))</f>
        <v>0</v>
      </c>
    </row>
    <row r="2836" spans="1:18" outlineLevel="1" x14ac:dyDescent="0.25">
      <c r="B2836" s="122" t="str">
        <f>IF(C2836="","",F2823)</f>
        <v/>
      </c>
      <c r="C2836" s="123"/>
      <c r="D2836" s="122" t="str">
        <f>IF(C2836="","",IFERROR(INDEX('Cadastro de insumo'!A:K,MATCH('Ficha técnica - Prod processado'!C2836,'Cadastro de insumo'!E:E,0),2),""))</f>
        <v/>
      </c>
      <c r="E2836" s="122" t="str">
        <f>IFERROR(INDEX('Cadastro de insumo'!$A$203:$K$1048576,MATCH('Ficha técnica - Prod processado'!C2836,'Cadastro de insumo'!$E$203:$E$1048576,0),9),"")</f>
        <v/>
      </c>
      <c r="F2836" s="124" t="str">
        <f>IFERROR(VLOOKUP(C2836,'Cadastro de insumo'!E:K,7,0),"")</f>
        <v/>
      </c>
      <c r="G2836" s="113"/>
      <c r="H2836" s="113"/>
      <c r="I2836" s="122">
        <f t="shared" si="137"/>
        <v>0</v>
      </c>
      <c r="J2836" s="125">
        <f>IF(C2836="",0,IF(E2836="Pacote",VLOOKUP(C2836,'Cadastro de insumo'!E:K,7,0)*G2836,IF(OR(E2836="kg",E2836="L"),F2836/1000*G2836,F2836*G2836)))</f>
        <v>0</v>
      </c>
    </row>
    <row r="2837" spans="1:18" outlineLevel="1" x14ac:dyDescent="0.25">
      <c r="B2837" s="122" t="str">
        <f>IF(C2837="","",F2823)</f>
        <v/>
      </c>
      <c r="C2837" s="123"/>
      <c r="D2837" s="122" t="str">
        <f>IF(C2837="","",IFERROR(INDEX('Cadastro de insumo'!A:K,MATCH('Ficha técnica - Prod processado'!C2837,'Cadastro de insumo'!E:E,0),2),""))</f>
        <v/>
      </c>
      <c r="E2837" s="122" t="str">
        <f>IFERROR(INDEX('Cadastro de insumo'!$A$203:$K$1048576,MATCH('Ficha técnica - Prod processado'!C2837,'Cadastro de insumo'!$E$203:$E$1048576,0),9),"")</f>
        <v/>
      </c>
      <c r="F2837" s="124" t="str">
        <f>IFERROR(VLOOKUP(C2837,'Cadastro de insumo'!E:K,7,0),"")</f>
        <v/>
      </c>
      <c r="G2837" s="113"/>
      <c r="H2837" s="113"/>
      <c r="I2837" s="122">
        <f t="shared" si="137"/>
        <v>0</v>
      </c>
      <c r="J2837" s="125">
        <f>IF(C2837="",0,IF(E2837="Pacote",VLOOKUP(C2837,'Cadastro de insumo'!E:K,7,0)*G2837,IF(OR(E2837="kg",E2837="L"),F2837/1000*G2837,F2837*G2837)))</f>
        <v>0</v>
      </c>
    </row>
    <row r="2838" spans="1:18" outlineLevel="1" x14ac:dyDescent="0.25">
      <c r="B2838" s="122" t="str">
        <f>IF(C2838="","",F2823)</f>
        <v/>
      </c>
      <c r="C2838" s="123"/>
      <c r="D2838" s="122" t="str">
        <f>IF(C2838="","",IFERROR(INDEX('Cadastro de insumo'!A:K,MATCH('Ficha técnica - Prod processado'!C2838,'Cadastro de insumo'!E:E,0),2),""))</f>
        <v/>
      </c>
      <c r="E2838" s="122" t="str">
        <f>IFERROR(INDEX('Cadastro de insumo'!$A$203:$K$1048576,MATCH('Ficha técnica - Prod processado'!C2838,'Cadastro de insumo'!$E$203:$E$1048576,0),9),"")</f>
        <v/>
      </c>
      <c r="F2838" s="124" t="str">
        <f>IFERROR(VLOOKUP(C2838,'Cadastro de insumo'!E:K,7,0),"")</f>
        <v/>
      </c>
      <c r="G2838" s="113"/>
      <c r="H2838" s="113"/>
      <c r="I2838" s="122">
        <f t="shared" si="137"/>
        <v>0</v>
      </c>
      <c r="J2838" s="125">
        <f>IF(C2838="",0,IF(E2838="Pacote",VLOOKUP(C2838,'Cadastro de insumo'!E:K,7,0)*G2838,IF(OR(E2838="kg",E2838="L"),F2838/1000*G2838,F2838*G2838)))</f>
        <v>0</v>
      </c>
    </row>
    <row r="2839" spans="1:18" outlineLevel="1" x14ac:dyDescent="0.25">
      <c r="B2839" s="122" t="str">
        <f>IF(C2839="","",F2823)</f>
        <v/>
      </c>
      <c r="C2839" s="123"/>
      <c r="D2839" s="122" t="str">
        <f>IF(C2839="","",IFERROR(INDEX('Cadastro de insumo'!A:K,MATCH('Ficha técnica - Prod processado'!C2839,'Cadastro de insumo'!E:E,0),2),""))</f>
        <v/>
      </c>
      <c r="E2839" s="122" t="str">
        <f>IFERROR(INDEX('Cadastro de insumo'!$A$203:$K$1048576,MATCH('Ficha técnica - Prod processado'!C2839,'Cadastro de insumo'!$E$203:$E$1048576,0),9),"")</f>
        <v/>
      </c>
      <c r="F2839" s="124" t="str">
        <f>IFERROR(VLOOKUP(C2839,'Cadastro de insumo'!E:K,7,0),"")</f>
        <v/>
      </c>
      <c r="G2839" s="113"/>
      <c r="H2839" s="113"/>
      <c r="I2839" s="122">
        <f t="shared" si="137"/>
        <v>0</v>
      </c>
      <c r="J2839" s="125">
        <f>IF(C2839="",0,IF(E2839="Pacote",VLOOKUP(C2839,'Cadastro de insumo'!E:K,7,0)*G2839,IF(OR(E2839="kg",E2839="L"),F2839/1000*G2839,F2839*G2839)))</f>
        <v>0</v>
      </c>
    </row>
    <row r="2840" spans="1:18" outlineLevel="1" x14ac:dyDescent="0.25">
      <c r="B2840" s="122" t="str">
        <f>IF(C2840="","",F2823)</f>
        <v/>
      </c>
      <c r="C2840" s="123"/>
      <c r="D2840" s="122" t="str">
        <f>IF(C2840="","",IFERROR(INDEX('Cadastro de insumo'!A:K,MATCH('Ficha técnica - Prod processado'!C2840,'Cadastro de insumo'!E:E,0),2),""))</f>
        <v/>
      </c>
      <c r="E2840" s="122" t="str">
        <f>IFERROR(INDEX('Cadastro de insumo'!$A$203:$K$1048576,MATCH('Ficha técnica - Prod processado'!C2840,'Cadastro de insumo'!$E$203:$E$1048576,0),9),"")</f>
        <v/>
      </c>
      <c r="F2840" s="124" t="str">
        <f>IFERROR(VLOOKUP(C2840,'Cadastro de insumo'!E:K,7,0),"")</f>
        <v/>
      </c>
      <c r="G2840" s="113"/>
      <c r="H2840" s="113"/>
      <c r="I2840" s="122">
        <f>IF(OR(G2840="",H2840=""),0,G2840/H2840)</f>
        <v>0</v>
      </c>
      <c r="J2840" s="125">
        <f>IF(C2840="",0,IF(E2840="Pacote",VLOOKUP(C2840,'Cadastro de insumo'!E:K,7,0)*G2840,IF(OR(E2840="kg",E2840="L"),F2840/1000*G2840,F2840*G2840)))</f>
        <v>0</v>
      </c>
    </row>
    <row r="2841" spans="1:18" x14ac:dyDescent="0.25">
      <c r="A2841" s="33" t="str">
        <f>"Detalhes: "&amp;F2823</f>
        <v xml:space="preserve">Detalhes: </v>
      </c>
      <c r="C2841" s="126"/>
    </row>
    <row r="2843" spans="1:18" ht="31.5" x14ac:dyDescent="0.25">
      <c r="E2843" s="30" t="s">
        <v>21</v>
      </c>
      <c r="F2843" s="76" t="s">
        <v>0</v>
      </c>
      <c r="G2843" s="76" t="s">
        <v>19</v>
      </c>
      <c r="H2843" s="77" t="s">
        <v>20</v>
      </c>
      <c r="I2843" s="31" t="s">
        <v>22</v>
      </c>
      <c r="J2843" s="31" t="s">
        <v>61</v>
      </c>
      <c r="M2843" s="126"/>
    </row>
    <row r="2844" spans="1:18" x14ac:dyDescent="0.25">
      <c r="E2844" s="112">
        <f>E2823+1</f>
        <v>136</v>
      </c>
      <c r="F2844" s="113"/>
      <c r="G2844" s="113"/>
      <c r="H2844" s="114"/>
      <c r="I2844" s="115">
        <f>SUM(J2847:J2861)</f>
        <v>0</v>
      </c>
      <c r="J2844" s="116" t="str">
        <f>IF(H2844="","",I2844/H2844)</f>
        <v/>
      </c>
      <c r="M2844" s="126"/>
      <c r="R2844" s="141"/>
    </row>
    <row r="2845" spans="1:18" x14ac:dyDescent="0.25">
      <c r="B2845" s="117"/>
      <c r="C2845" s="118"/>
      <c r="D2845" s="110"/>
      <c r="F2845" s="118"/>
      <c r="G2845" s="118"/>
      <c r="H2845" s="119"/>
      <c r="I2845" s="120"/>
      <c r="J2845" s="121"/>
      <c r="M2845" s="126"/>
      <c r="R2845" s="141"/>
    </row>
    <row r="2846" spans="1:18" ht="47.25" outlineLevel="1" x14ac:dyDescent="0.25">
      <c r="B2846" s="31" t="s">
        <v>0</v>
      </c>
      <c r="C2846" s="76" t="s">
        <v>13</v>
      </c>
      <c r="D2846" s="31" t="s">
        <v>60</v>
      </c>
      <c r="E2846" s="31" t="s">
        <v>14</v>
      </c>
      <c r="F2846" s="77" t="s">
        <v>17</v>
      </c>
      <c r="G2846" s="77" t="s">
        <v>56</v>
      </c>
      <c r="H2846" s="77" t="s">
        <v>38</v>
      </c>
      <c r="I2846" s="31" t="s">
        <v>16</v>
      </c>
      <c r="J2846" s="30" t="s">
        <v>15</v>
      </c>
      <c r="M2846" s="142"/>
    </row>
    <row r="2847" spans="1:18" outlineLevel="1" x14ac:dyDescent="0.25">
      <c r="B2847" s="122" t="str">
        <f>IF(C2847="","",F2844)</f>
        <v/>
      </c>
      <c r="C2847" s="123"/>
      <c r="D2847" s="122" t="str">
        <f>IF(C2847="","",IFERROR(INDEX('Cadastro de insumo'!A:K,MATCH('Ficha técnica - Prod processado'!C2847,'Cadastro de insumo'!E:E,0),2),""))</f>
        <v/>
      </c>
      <c r="E2847" s="122" t="str">
        <f>IFERROR(INDEX('Cadastro de insumo'!$A$203:$K$1048576,MATCH('Ficha técnica - Prod processado'!C2847,'Cadastro de insumo'!$E$203:$E$1048576,0),9),"")</f>
        <v/>
      </c>
      <c r="F2847" s="124" t="str">
        <f>IFERROR(VLOOKUP(C2847,'Cadastro de insumo'!E:K,7,0),"")</f>
        <v/>
      </c>
      <c r="G2847" s="113"/>
      <c r="H2847" s="113"/>
      <c r="I2847" s="122">
        <f t="shared" ref="I2847:I2860" si="138">IF(OR(G2847="",H2847=""),0,G2847/H2847)</f>
        <v>0</v>
      </c>
      <c r="J2847" s="125">
        <f>IF(C2847="",0,IF(E2847="Pacote",VLOOKUP(C2847,'Cadastro de insumo'!E:K,7,0)*G2847,IF(OR(E2847="kg",E2847="L"),F2847/1000*G2847,F2847*G2847)))</f>
        <v>0</v>
      </c>
    </row>
    <row r="2848" spans="1:18" outlineLevel="1" x14ac:dyDescent="0.25">
      <c r="B2848" s="122" t="str">
        <f>IF(C2848="","",F2844)</f>
        <v/>
      </c>
      <c r="C2848" s="123"/>
      <c r="D2848" s="122" t="str">
        <f>IF(C2848="","",IFERROR(INDEX('Cadastro de insumo'!A:K,MATCH('Ficha técnica - Prod processado'!C2848,'Cadastro de insumo'!E:E,0),2),""))</f>
        <v/>
      </c>
      <c r="E2848" s="122" t="str">
        <f>IFERROR(INDEX('Cadastro de insumo'!$A$203:$K$1048576,MATCH('Ficha técnica - Prod processado'!C2848,'Cadastro de insumo'!$E$203:$E$1048576,0),9),"")</f>
        <v/>
      </c>
      <c r="F2848" s="124" t="str">
        <f>IFERROR(VLOOKUP(C2848,'Cadastro de insumo'!E:K,7,0),"")</f>
        <v/>
      </c>
      <c r="G2848" s="113"/>
      <c r="H2848" s="113"/>
      <c r="I2848" s="122">
        <f t="shared" si="138"/>
        <v>0</v>
      </c>
      <c r="J2848" s="125">
        <f>IF(C2848="",0,IF(E2848="Pacote",VLOOKUP(C2848,'Cadastro de insumo'!E:K,7,0)*G2848,IF(OR(E2848="kg",E2848="L"),F2848/1000*G2848,F2848*G2848)))</f>
        <v>0</v>
      </c>
    </row>
    <row r="2849" spans="1:13" outlineLevel="1" x14ac:dyDescent="0.25">
      <c r="B2849" s="122" t="str">
        <f>IF(C2849="","",F2844)</f>
        <v/>
      </c>
      <c r="C2849" s="123"/>
      <c r="D2849" s="122" t="str">
        <f>IF(C2849="","",IFERROR(INDEX('Cadastro de insumo'!A:K,MATCH('Ficha técnica - Prod processado'!C2849,'Cadastro de insumo'!E:E,0),2),""))</f>
        <v/>
      </c>
      <c r="E2849" s="122" t="str">
        <f>IFERROR(INDEX('Cadastro de insumo'!$A$203:$K$1048576,MATCH('Ficha técnica - Prod processado'!C2849,'Cadastro de insumo'!$E$203:$E$1048576,0),9),"")</f>
        <v/>
      </c>
      <c r="F2849" s="124" t="str">
        <f>IFERROR(VLOOKUP(C2849,'Cadastro de insumo'!E:K,7,0),"")</f>
        <v/>
      </c>
      <c r="G2849" s="113"/>
      <c r="H2849" s="113"/>
      <c r="I2849" s="122">
        <f t="shared" si="138"/>
        <v>0</v>
      </c>
      <c r="J2849" s="125">
        <f>IF(C2849="",0,IF(E2849="Pacote",VLOOKUP(C2849,'Cadastro de insumo'!E:K,7,0)*G2849,IF(OR(E2849="kg",E2849="L"),F2849/1000*G2849,F2849*G2849)))</f>
        <v>0</v>
      </c>
    </row>
    <row r="2850" spans="1:13" outlineLevel="1" x14ac:dyDescent="0.25">
      <c r="B2850" s="122" t="str">
        <f>IF(C2850="","",F2844)</f>
        <v/>
      </c>
      <c r="C2850" s="123"/>
      <c r="D2850" s="122" t="str">
        <f>IF(C2850="","",IFERROR(INDEX('Cadastro de insumo'!A:K,MATCH('Ficha técnica - Prod processado'!C2850,'Cadastro de insumo'!E:E,0),2),""))</f>
        <v/>
      </c>
      <c r="E2850" s="122" t="str">
        <f>IFERROR(INDEX('Cadastro de insumo'!$A$203:$K$1048576,MATCH('Ficha técnica - Prod processado'!C2850,'Cadastro de insumo'!$E$203:$E$1048576,0),9),"")</f>
        <v/>
      </c>
      <c r="F2850" s="124" t="str">
        <f>IFERROR(VLOOKUP(C2850,'Cadastro de insumo'!E:K,7,0),"")</f>
        <v/>
      </c>
      <c r="G2850" s="113"/>
      <c r="H2850" s="113"/>
      <c r="I2850" s="122">
        <f t="shared" si="138"/>
        <v>0</v>
      </c>
      <c r="J2850" s="125">
        <f>IF(C2850="",0,IF(E2850="Pacote",VLOOKUP(C2850,'Cadastro de insumo'!E:K,7,0)*G2850,IF(OR(E2850="kg",E2850="L"),F2850/1000*G2850,F2850*G2850)))</f>
        <v>0</v>
      </c>
    </row>
    <row r="2851" spans="1:13" outlineLevel="1" x14ac:dyDescent="0.25">
      <c r="B2851" s="122" t="str">
        <f>IF(C2851="","",F2844)</f>
        <v/>
      </c>
      <c r="C2851" s="123"/>
      <c r="D2851" s="122" t="str">
        <f>IF(C2851="","",IFERROR(INDEX('Cadastro de insumo'!A:K,MATCH('Ficha técnica - Prod processado'!C2851,'Cadastro de insumo'!E:E,0),2),""))</f>
        <v/>
      </c>
      <c r="E2851" s="122" t="str">
        <f>IFERROR(INDEX('Cadastro de insumo'!$A$203:$K$1048576,MATCH('Ficha técnica - Prod processado'!C2851,'Cadastro de insumo'!$E$203:$E$1048576,0),9),"")</f>
        <v/>
      </c>
      <c r="F2851" s="124" t="str">
        <f>IFERROR(VLOOKUP(C2851,'Cadastro de insumo'!E:K,7,0),"")</f>
        <v/>
      </c>
      <c r="G2851" s="113"/>
      <c r="H2851" s="113"/>
      <c r="I2851" s="122">
        <f t="shared" si="138"/>
        <v>0</v>
      </c>
      <c r="J2851" s="125">
        <f>IF(C2851="",0,IF(E2851="Pacote",VLOOKUP(C2851,'Cadastro de insumo'!E:K,7,0)*G2851,IF(OR(E2851="kg",E2851="L"),F2851/1000*G2851,F2851*G2851)))</f>
        <v>0</v>
      </c>
    </row>
    <row r="2852" spans="1:13" outlineLevel="1" x14ac:dyDescent="0.25">
      <c r="B2852" s="122" t="str">
        <f>IF(C2852="","",F2844)</f>
        <v/>
      </c>
      <c r="C2852" s="123"/>
      <c r="D2852" s="122" t="str">
        <f>IF(C2852="","",IFERROR(INDEX('Cadastro de insumo'!A:K,MATCH('Ficha técnica - Prod processado'!C2852,'Cadastro de insumo'!E:E,0),2),""))</f>
        <v/>
      </c>
      <c r="E2852" s="122" t="str">
        <f>IFERROR(INDEX('Cadastro de insumo'!$A$203:$K$1048576,MATCH('Ficha técnica - Prod processado'!C2852,'Cadastro de insumo'!$E$203:$E$1048576,0),9),"")</f>
        <v/>
      </c>
      <c r="F2852" s="124" t="str">
        <f>IFERROR(VLOOKUP(C2852,'Cadastro de insumo'!E:K,7,0),"")</f>
        <v/>
      </c>
      <c r="G2852" s="113"/>
      <c r="H2852" s="113"/>
      <c r="I2852" s="122">
        <f t="shared" si="138"/>
        <v>0</v>
      </c>
      <c r="J2852" s="125">
        <f>IF(C2852="",0,IF(E2852="Pacote",VLOOKUP(C2852,'Cadastro de insumo'!E:K,7,0)*G2852,IF(OR(E2852="kg",E2852="L"),F2852/1000*G2852,F2852*G2852)))</f>
        <v>0</v>
      </c>
    </row>
    <row r="2853" spans="1:13" outlineLevel="1" x14ac:dyDescent="0.25">
      <c r="B2853" s="122" t="str">
        <f>IF(C2853="","",F2844)</f>
        <v/>
      </c>
      <c r="C2853" s="123"/>
      <c r="D2853" s="122" t="str">
        <f>IF(C2853="","",IFERROR(INDEX('Cadastro de insumo'!A:K,MATCH('Ficha técnica - Prod processado'!C2853,'Cadastro de insumo'!E:E,0),2),""))</f>
        <v/>
      </c>
      <c r="E2853" s="122" t="str">
        <f>IFERROR(INDEX('Cadastro de insumo'!$A$203:$K$1048576,MATCH('Ficha técnica - Prod processado'!C2853,'Cadastro de insumo'!$E$203:$E$1048576,0),9),"")</f>
        <v/>
      </c>
      <c r="F2853" s="124" t="str">
        <f>IFERROR(VLOOKUP(C2853,'Cadastro de insumo'!E:K,7,0),"")</f>
        <v/>
      </c>
      <c r="G2853" s="113"/>
      <c r="H2853" s="113"/>
      <c r="I2853" s="122">
        <f t="shared" si="138"/>
        <v>0</v>
      </c>
      <c r="J2853" s="125">
        <f>IF(C2853="",0,IF(E2853="Pacote",VLOOKUP(C2853,'Cadastro de insumo'!E:K,7,0)*G2853,IF(OR(E2853="kg",E2853="L"),F2853/1000*G2853,F2853*G2853)))</f>
        <v>0</v>
      </c>
    </row>
    <row r="2854" spans="1:13" outlineLevel="1" x14ac:dyDescent="0.25">
      <c r="B2854" s="122" t="str">
        <f>IF(C2854="","",F2844)</f>
        <v/>
      </c>
      <c r="C2854" s="123"/>
      <c r="D2854" s="122" t="str">
        <f>IF(C2854="","",IFERROR(INDEX('Cadastro de insumo'!A:K,MATCH('Ficha técnica - Prod processado'!C2854,'Cadastro de insumo'!E:E,0),2),""))</f>
        <v/>
      </c>
      <c r="E2854" s="122" t="str">
        <f>IFERROR(INDEX('Cadastro de insumo'!$A$203:$K$1048576,MATCH('Ficha técnica - Prod processado'!C2854,'Cadastro de insumo'!$E$203:$E$1048576,0),9),"")</f>
        <v/>
      </c>
      <c r="F2854" s="124" t="str">
        <f>IFERROR(VLOOKUP(C2854,'Cadastro de insumo'!E:K,7,0),"")</f>
        <v/>
      </c>
      <c r="G2854" s="113"/>
      <c r="H2854" s="113"/>
      <c r="I2854" s="122">
        <f t="shared" si="138"/>
        <v>0</v>
      </c>
      <c r="J2854" s="125">
        <f>IF(C2854="",0,IF(E2854="Pacote",VLOOKUP(C2854,'Cadastro de insumo'!E:K,7,0)*G2854,IF(OR(E2854="kg",E2854="L"),F2854/1000*G2854,F2854*G2854)))</f>
        <v>0</v>
      </c>
    </row>
    <row r="2855" spans="1:13" outlineLevel="1" x14ac:dyDescent="0.25">
      <c r="B2855" s="122" t="str">
        <f>IF(C2855="","",F2844)</f>
        <v/>
      </c>
      <c r="C2855" s="123"/>
      <c r="D2855" s="122" t="str">
        <f>IF(C2855="","",IFERROR(INDEX('Cadastro de insumo'!A:K,MATCH('Ficha técnica - Prod processado'!C2855,'Cadastro de insumo'!E:E,0),2),""))</f>
        <v/>
      </c>
      <c r="E2855" s="122" t="str">
        <f>IFERROR(INDEX('Cadastro de insumo'!$A$203:$K$1048576,MATCH('Ficha técnica - Prod processado'!C2855,'Cadastro de insumo'!$E$203:$E$1048576,0),9),"")</f>
        <v/>
      </c>
      <c r="F2855" s="124" t="str">
        <f>IFERROR(VLOOKUP(C2855,'Cadastro de insumo'!E:K,7,0),"")</f>
        <v/>
      </c>
      <c r="G2855" s="113"/>
      <c r="H2855" s="113"/>
      <c r="I2855" s="122">
        <f t="shared" si="138"/>
        <v>0</v>
      </c>
      <c r="J2855" s="125">
        <f>IF(C2855="",0,IF(E2855="Pacote",VLOOKUP(C2855,'Cadastro de insumo'!E:K,7,0)*G2855,IF(OR(E2855="kg",E2855="L"),F2855/1000*G2855,F2855*G2855)))</f>
        <v>0</v>
      </c>
    </row>
    <row r="2856" spans="1:13" outlineLevel="1" x14ac:dyDescent="0.25">
      <c r="B2856" s="122" t="str">
        <f>IF(C2856="","",F2844)</f>
        <v/>
      </c>
      <c r="C2856" s="123"/>
      <c r="D2856" s="122" t="str">
        <f>IF(C2856="","",IFERROR(INDEX('Cadastro de insumo'!A:K,MATCH('Ficha técnica - Prod processado'!C2856,'Cadastro de insumo'!E:E,0),2),""))</f>
        <v/>
      </c>
      <c r="E2856" s="122" t="str">
        <f>IFERROR(INDEX('Cadastro de insumo'!$A$203:$K$1048576,MATCH('Ficha técnica - Prod processado'!C2856,'Cadastro de insumo'!$E$203:$E$1048576,0),9),"")</f>
        <v/>
      </c>
      <c r="F2856" s="124" t="str">
        <f>IFERROR(VLOOKUP(C2856,'Cadastro de insumo'!E:K,7,0),"")</f>
        <v/>
      </c>
      <c r="G2856" s="113"/>
      <c r="H2856" s="113"/>
      <c r="I2856" s="122">
        <f t="shared" si="138"/>
        <v>0</v>
      </c>
      <c r="J2856" s="125">
        <f>IF(C2856="",0,IF(E2856="Pacote",VLOOKUP(C2856,'Cadastro de insumo'!E:K,7,0)*G2856,IF(OR(E2856="kg",E2856="L"),F2856/1000*G2856,F2856*G2856)))</f>
        <v>0</v>
      </c>
    </row>
    <row r="2857" spans="1:13" outlineLevel="1" x14ac:dyDescent="0.25">
      <c r="B2857" s="122" t="str">
        <f>IF(C2857="","",F2844)</f>
        <v/>
      </c>
      <c r="C2857" s="123"/>
      <c r="D2857" s="122" t="str">
        <f>IF(C2857="","",IFERROR(INDEX('Cadastro de insumo'!A:K,MATCH('Ficha técnica - Prod processado'!C2857,'Cadastro de insumo'!E:E,0),2),""))</f>
        <v/>
      </c>
      <c r="E2857" s="122" t="str">
        <f>IFERROR(INDEX('Cadastro de insumo'!$A$203:$K$1048576,MATCH('Ficha técnica - Prod processado'!C2857,'Cadastro de insumo'!$E$203:$E$1048576,0),9),"")</f>
        <v/>
      </c>
      <c r="F2857" s="124" t="str">
        <f>IFERROR(VLOOKUP(C2857,'Cadastro de insumo'!E:K,7,0),"")</f>
        <v/>
      </c>
      <c r="G2857" s="113"/>
      <c r="H2857" s="113"/>
      <c r="I2857" s="122">
        <f t="shared" si="138"/>
        <v>0</v>
      </c>
      <c r="J2857" s="125">
        <f>IF(C2857="",0,IF(E2857="Pacote",VLOOKUP(C2857,'Cadastro de insumo'!E:K,7,0)*G2857,IF(OR(E2857="kg",E2857="L"),F2857/1000*G2857,F2857*G2857)))</f>
        <v>0</v>
      </c>
    </row>
    <row r="2858" spans="1:13" outlineLevel="1" x14ac:dyDescent="0.25">
      <c r="B2858" s="122" t="str">
        <f>IF(C2858="","",F2844)</f>
        <v/>
      </c>
      <c r="C2858" s="123"/>
      <c r="D2858" s="122" t="str">
        <f>IF(C2858="","",IFERROR(INDEX('Cadastro de insumo'!A:K,MATCH('Ficha técnica - Prod processado'!C2858,'Cadastro de insumo'!E:E,0),2),""))</f>
        <v/>
      </c>
      <c r="E2858" s="122" t="str">
        <f>IFERROR(INDEX('Cadastro de insumo'!$A$203:$K$1048576,MATCH('Ficha técnica - Prod processado'!C2858,'Cadastro de insumo'!$E$203:$E$1048576,0),9),"")</f>
        <v/>
      </c>
      <c r="F2858" s="124" t="str">
        <f>IFERROR(VLOOKUP(C2858,'Cadastro de insumo'!E:K,7,0),"")</f>
        <v/>
      </c>
      <c r="G2858" s="113"/>
      <c r="H2858" s="113"/>
      <c r="I2858" s="122">
        <f t="shared" si="138"/>
        <v>0</v>
      </c>
      <c r="J2858" s="125">
        <f>IF(C2858="",0,IF(E2858="Pacote",VLOOKUP(C2858,'Cadastro de insumo'!E:K,7,0)*G2858,IF(OR(E2858="kg",E2858="L"),F2858/1000*G2858,F2858*G2858)))</f>
        <v>0</v>
      </c>
    </row>
    <row r="2859" spans="1:13" outlineLevel="1" x14ac:dyDescent="0.25">
      <c r="B2859" s="122" t="str">
        <f>IF(C2859="","",F2844)</f>
        <v/>
      </c>
      <c r="C2859" s="123"/>
      <c r="D2859" s="122" t="str">
        <f>IF(C2859="","",IFERROR(INDEX('Cadastro de insumo'!A:K,MATCH('Ficha técnica - Prod processado'!C2859,'Cadastro de insumo'!E:E,0),2),""))</f>
        <v/>
      </c>
      <c r="E2859" s="122" t="str">
        <f>IFERROR(INDEX('Cadastro de insumo'!$A$203:$K$1048576,MATCH('Ficha técnica - Prod processado'!C2859,'Cadastro de insumo'!$E$203:$E$1048576,0),9),"")</f>
        <v/>
      </c>
      <c r="F2859" s="124" t="str">
        <f>IFERROR(VLOOKUP(C2859,'Cadastro de insumo'!E:K,7,0),"")</f>
        <v/>
      </c>
      <c r="G2859" s="113"/>
      <c r="H2859" s="113"/>
      <c r="I2859" s="122">
        <f t="shared" si="138"/>
        <v>0</v>
      </c>
      <c r="J2859" s="125">
        <f>IF(C2859="",0,IF(E2859="Pacote",VLOOKUP(C2859,'Cadastro de insumo'!E:K,7,0)*G2859,IF(OR(E2859="kg",E2859="L"),F2859/1000*G2859,F2859*G2859)))</f>
        <v>0</v>
      </c>
    </row>
    <row r="2860" spans="1:13" outlineLevel="1" x14ac:dyDescent="0.25">
      <c r="B2860" s="122" t="str">
        <f>IF(C2860="","",F2844)</f>
        <v/>
      </c>
      <c r="C2860" s="123"/>
      <c r="D2860" s="122" t="str">
        <f>IF(C2860="","",IFERROR(INDEX('Cadastro de insumo'!A:K,MATCH('Ficha técnica - Prod processado'!C2860,'Cadastro de insumo'!E:E,0),2),""))</f>
        <v/>
      </c>
      <c r="E2860" s="122" t="str">
        <f>IFERROR(INDEX('Cadastro de insumo'!$A$203:$K$1048576,MATCH('Ficha técnica - Prod processado'!C2860,'Cadastro de insumo'!$E$203:$E$1048576,0),9),"")</f>
        <v/>
      </c>
      <c r="F2860" s="124" t="str">
        <f>IFERROR(VLOOKUP(C2860,'Cadastro de insumo'!E:K,7,0),"")</f>
        <v/>
      </c>
      <c r="G2860" s="113"/>
      <c r="H2860" s="113"/>
      <c r="I2860" s="122">
        <f t="shared" si="138"/>
        <v>0</v>
      </c>
      <c r="J2860" s="125">
        <f>IF(C2860="",0,IF(E2860="Pacote",VLOOKUP(C2860,'Cadastro de insumo'!E:K,7,0)*G2860,IF(OR(E2860="kg",E2860="L"),F2860/1000*G2860,F2860*G2860)))</f>
        <v>0</v>
      </c>
    </row>
    <row r="2861" spans="1:13" outlineLevel="1" x14ac:dyDescent="0.25">
      <c r="B2861" s="122" t="str">
        <f>IF(C2861="","",F2844)</f>
        <v/>
      </c>
      <c r="C2861" s="123"/>
      <c r="D2861" s="122" t="str">
        <f>IF(C2861="","",IFERROR(INDEX('Cadastro de insumo'!A:K,MATCH('Ficha técnica - Prod processado'!C2861,'Cadastro de insumo'!E:E,0),2),""))</f>
        <v/>
      </c>
      <c r="E2861" s="122" t="str">
        <f>IFERROR(INDEX('Cadastro de insumo'!$A$203:$K$1048576,MATCH('Ficha técnica - Prod processado'!C2861,'Cadastro de insumo'!$E$203:$E$1048576,0),9),"")</f>
        <v/>
      </c>
      <c r="F2861" s="124" t="str">
        <f>IFERROR(VLOOKUP(C2861,'Cadastro de insumo'!E:K,7,0),"")</f>
        <v/>
      </c>
      <c r="G2861" s="113"/>
      <c r="H2861" s="113"/>
      <c r="I2861" s="122">
        <f>IF(OR(G2861="",H2861=""),0,G2861/H2861)</f>
        <v>0</v>
      </c>
      <c r="J2861" s="125">
        <f>IF(C2861="",0,IF(E2861="Pacote",VLOOKUP(C2861,'Cadastro de insumo'!E:K,7,0)*G2861,IF(OR(E2861="kg",E2861="L"),F2861/1000*G2861,F2861*G2861)))</f>
        <v>0</v>
      </c>
    </row>
    <row r="2862" spans="1:13" x14ac:dyDescent="0.25">
      <c r="A2862" s="33" t="str">
        <f>"Detalhes: "&amp;F2844</f>
        <v xml:space="preserve">Detalhes: </v>
      </c>
      <c r="C2862" s="126"/>
    </row>
    <row r="2864" spans="1:13" ht="31.5" x14ac:dyDescent="0.25">
      <c r="E2864" s="30" t="s">
        <v>21</v>
      </c>
      <c r="F2864" s="76" t="s">
        <v>0</v>
      </c>
      <c r="G2864" s="76" t="s">
        <v>19</v>
      </c>
      <c r="H2864" s="77" t="s">
        <v>20</v>
      </c>
      <c r="I2864" s="31" t="s">
        <v>22</v>
      </c>
      <c r="J2864" s="31" t="s">
        <v>61</v>
      </c>
      <c r="M2864" s="126"/>
    </row>
    <row r="2865" spans="2:18" x14ac:dyDescent="0.25">
      <c r="E2865" s="112">
        <f>E2844+1</f>
        <v>137</v>
      </c>
      <c r="F2865" s="113"/>
      <c r="G2865" s="113"/>
      <c r="H2865" s="114"/>
      <c r="I2865" s="115">
        <f>SUM(J2868:J2882)</f>
        <v>0</v>
      </c>
      <c r="J2865" s="116" t="str">
        <f>IF(H2865="","",I2865/H2865)</f>
        <v/>
      </c>
      <c r="M2865" s="126"/>
      <c r="R2865" s="141"/>
    </row>
    <row r="2866" spans="2:18" x14ac:dyDescent="0.25">
      <c r="B2866" s="117"/>
      <c r="C2866" s="118"/>
      <c r="D2866" s="110"/>
      <c r="F2866" s="118"/>
      <c r="G2866" s="118"/>
      <c r="H2866" s="119"/>
      <c r="I2866" s="120"/>
      <c r="J2866" s="121"/>
      <c r="M2866" s="126"/>
      <c r="R2866" s="141"/>
    </row>
    <row r="2867" spans="2:18" ht="47.25" outlineLevel="1" x14ac:dyDescent="0.25">
      <c r="B2867" s="31" t="s">
        <v>0</v>
      </c>
      <c r="C2867" s="76" t="s">
        <v>13</v>
      </c>
      <c r="D2867" s="31" t="s">
        <v>60</v>
      </c>
      <c r="E2867" s="31" t="s">
        <v>14</v>
      </c>
      <c r="F2867" s="77" t="s">
        <v>17</v>
      </c>
      <c r="G2867" s="77" t="s">
        <v>56</v>
      </c>
      <c r="H2867" s="77" t="s">
        <v>38</v>
      </c>
      <c r="I2867" s="31" t="s">
        <v>16</v>
      </c>
      <c r="J2867" s="30" t="s">
        <v>15</v>
      </c>
      <c r="M2867" s="142"/>
    </row>
    <row r="2868" spans="2:18" outlineLevel="1" x14ac:dyDescent="0.25">
      <c r="B2868" s="122" t="str">
        <f>IF(C2868="","",F2865)</f>
        <v/>
      </c>
      <c r="C2868" s="123"/>
      <c r="D2868" s="122" t="str">
        <f>IF(C2868="","",IFERROR(INDEX('Cadastro de insumo'!A:K,MATCH('Ficha técnica - Prod processado'!C2868,'Cadastro de insumo'!E:E,0),2),""))</f>
        <v/>
      </c>
      <c r="E2868" s="122" t="str">
        <f>IFERROR(INDEX('Cadastro de insumo'!$A$203:$K$1048576,MATCH('Ficha técnica - Prod processado'!C2868,'Cadastro de insumo'!$E$203:$E$1048576,0),9),"")</f>
        <v/>
      </c>
      <c r="F2868" s="124" t="str">
        <f>IFERROR(VLOOKUP(C2868,'Cadastro de insumo'!E:K,7,0),"")</f>
        <v/>
      </c>
      <c r="G2868" s="113"/>
      <c r="H2868" s="113"/>
      <c r="I2868" s="122">
        <f t="shared" ref="I2868:I2881" si="139">IF(OR(G2868="",H2868=""),0,G2868/H2868)</f>
        <v>0</v>
      </c>
      <c r="J2868" s="125">
        <f>IF(C2868="",0,IF(E2868="Pacote",VLOOKUP(C2868,'Cadastro de insumo'!E:K,7,0)*G2868,IF(OR(E2868="kg",E2868="L"),F2868/1000*G2868,F2868*G2868)))</f>
        <v>0</v>
      </c>
    </row>
    <row r="2869" spans="2:18" outlineLevel="1" x14ac:dyDescent="0.25">
      <c r="B2869" s="122" t="str">
        <f>IF(C2869="","",F2865)</f>
        <v/>
      </c>
      <c r="C2869" s="123"/>
      <c r="D2869" s="122" t="str">
        <f>IF(C2869="","",IFERROR(INDEX('Cadastro de insumo'!A:K,MATCH('Ficha técnica - Prod processado'!C2869,'Cadastro de insumo'!E:E,0),2),""))</f>
        <v/>
      </c>
      <c r="E2869" s="122" t="str">
        <f>IFERROR(INDEX('Cadastro de insumo'!$A$203:$K$1048576,MATCH('Ficha técnica - Prod processado'!C2869,'Cadastro de insumo'!$E$203:$E$1048576,0),9),"")</f>
        <v/>
      </c>
      <c r="F2869" s="124" t="str">
        <f>IFERROR(VLOOKUP(C2869,'Cadastro de insumo'!E:K,7,0),"")</f>
        <v/>
      </c>
      <c r="G2869" s="113"/>
      <c r="H2869" s="113"/>
      <c r="I2869" s="122">
        <f t="shared" si="139"/>
        <v>0</v>
      </c>
      <c r="J2869" s="125">
        <f>IF(C2869="",0,IF(E2869="Pacote",VLOOKUP(C2869,'Cadastro de insumo'!E:K,7,0)*G2869,IF(OR(E2869="kg",E2869="L"),F2869/1000*G2869,F2869*G2869)))</f>
        <v>0</v>
      </c>
    </row>
    <row r="2870" spans="2:18" outlineLevel="1" x14ac:dyDescent="0.25">
      <c r="B2870" s="122" t="str">
        <f>IF(C2870="","",F2865)</f>
        <v/>
      </c>
      <c r="C2870" s="123"/>
      <c r="D2870" s="122" t="str">
        <f>IF(C2870="","",IFERROR(INDEX('Cadastro de insumo'!A:K,MATCH('Ficha técnica - Prod processado'!C2870,'Cadastro de insumo'!E:E,0),2),""))</f>
        <v/>
      </c>
      <c r="E2870" s="122" t="str">
        <f>IFERROR(INDEX('Cadastro de insumo'!$A$203:$K$1048576,MATCH('Ficha técnica - Prod processado'!C2870,'Cadastro de insumo'!$E$203:$E$1048576,0),9),"")</f>
        <v/>
      </c>
      <c r="F2870" s="124" t="str">
        <f>IFERROR(VLOOKUP(C2870,'Cadastro de insumo'!E:K,7,0),"")</f>
        <v/>
      </c>
      <c r="G2870" s="113"/>
      <c r="H2870" s="113"/>
      <c r="I2870" s="122">
        <f t="shared" si="139"/>
        <v>0</v>
      </c>
      <c r="J2870" s="125">
        <f>IF(C2870="",0,IF(E2870="Pacote",VLOOKUP(C2870,'Cadastro de insumo'!E:K,7,0)*G2870,IF(OR(E2870="kg",E2870="L"),F2870/1000*G2870,F2870*G2870)))</f>
        <v>0</v>
      </c>
    </row>
    <row r="2871" spans="2:18" outlineLevel="1" x14ac:dyDescent="0.25">
      <c r="B2871" s="122" t="str">
        <f>IF(C2871="","",F2865)</f>
        <v/>
      </c>
      <c r="C2871" s="123"/>
      <c r="D2871" s="122" t="str">
        <f>IF(C2871="","",IFERROR(INDEX('Cadastro de insumo'!A:K,MATCH('Ficha técnica - Prod processado'!C2871,'Cadastro de insumo'!E:E,0),2),""))</f>
        <v/>
      </c>
      <c r="E2871" s="122" t="str">
        <f>IFERROR(INDEX('Cadastro de insumo'!$A$203:$K$1048576,MATCH('Ficha técnica - Prod processado'!C2871,'Cadastro de insumo'!$E$203:$E$1048576,0),9),"")</f>
        <v/>
      </c>
      <c r="F2871" s="124" t="str">
        <f>IFERROR(VLOOKUP(C2871,'Cadastro de insumo'!E:K,7,0),"")</f>
        <v/>
      </c>
      <c r="G2871" s="113"/>
      <c r="H2871" s="113"/>
      <c r="I2871" s="122">
        <f t="shared" si="139"/>
        <v>0</v>
      </c>
      <c r="J2871" s="125">
        <f>IF(C2871="",0,IF(E2871="Pacote",VLOOKUP(C2871,'Cadastro de insumo'!E:K,7,0)*G2871,IF(OR(E2871="kg",E2871="L"),F2871/1000*G2871,F2871*G2871)))</f>
        <v>0</v>
      </c>
    </row>
    <row r="2872" spans="2:18" outlineLevel="1" x14ac:dyDescent="0.25">
      <c r="B2872" s="122" t="str">
        <f>IF(C2872="","",F2865)</f>
        <v/>
      </c>
      <c r="C2872" s="123"/>
      <c r="D2872" s="122" t="str">
        <f>IF(C2872="","",IFERROR(INDEX('Cadastro de insumo'!A:K,MATCH('Ficha técnica - Prod processado'!C2872,'Cadastro de insumo'!E:E,0),2),""))</f>
        <v/>
      </c>
      <c r="E2872" s="122" t="str">
        <f>IFERROR(INDEX('Cadastro de insumo'!$A$203:$K$1048576,MATCH('Ficha técnica - Prod processado'!C2872,'Cadastro de insumo'!$E$203:$E$1048576,0),9),"")</f>
        <v/>
      </c>
      <c r="F2872" s="124" t="str">
        <f>IFERROR(VLOOKUP(C2872,'Cadastro de insumo'!E:K,7,0),"")</f>
        <v/>
      </c>
      <c r="G2872" s="113"/>
      <c r="H2872" s="113"/>
      <c r="I2872" s="122">
        <f t="shared" si="139"/>
        <v>0</v>
      </c>
      <c r="J2872" s="125">
        <f>IF(C2872="",0,IF(E2872="Pacote",VLOOKUP(C2872,'Cadastro de insumo'!E:K,7,0)*G2872,IF(OR(E2872="kg",E2872="L"),F2872/1000*G2872,F2872*G2872)))</f>
        <v>0</v>
      </c>
    </row>
    <row r="2873" spans="2:18" outlineLevel="1" x14ac:dyDescent="0.25">
      <c r="B2873" s="122" t="str">
        <f>IF(C2873="","",F2865)</f>
        <v/>
      </c>
      <c r="C2873" s="123"/>
      <c r="D2873" s="122" t="str">
        <f>IF(C2873="","",IFERROR(INDEX('Cadastro de insumo'!A:K,MATCH('Ficha técnica - Prod processado'!C2873,'Cadastro de insumo'!E:E,0),2),""))</f>
        <v/>
      </c>
      <c r="E2873" s="122" t="str">
        <f>IFERROR(INDEX('Cadastro de insumo'!$A$203:$K$1048576,MATCH('Ficha técnica - Prod processado'!C2873,'Cadastro de insumo'!$E$203:$E$1048576,0),9),"")</f>
        <v/>
      </c>
      <c r="F2873" s="124" t="str">
        <f>IFERROR(VLOOKUP(C2873,'Cadastro de insumo'!E:K,7,0),"")</f>
        <v/>
      </c>
      <c r="G2873" s="113"/>
      <c r="H2873" s="113"/>
      <c r="I2873" s="122">
        <f t="shared" si="139"/>
        <v>0</v>
      </c>
      <c r="J2873" s="125">
        <f>IF(C2873="",0,IF(E2873="Pacote",VLOOKUP(C2873,'Cadastro de insumo'!E:K,7,0)*G2873,IF(OR(E2873="kg",E2873="L"),F2873/1000*G2873,F2873*G2873)))</f>
        <v>0</v>
      </c>
    </row>
    <row r="2874" spans="2:18" outlineLevel="1" x14ac:dyDescent="0.25">
      <c r="B2874" s="122" t="str">
        <f>IF(C2874="","",F2865)</f>
        <v/>
      </c>
      <c r="C2874" s="123"/>
      <c r="D2874" s="122" t="str">
        <f>IF(C2874="","",IFERROR(INDEX('Cadastro de insumo'!A:K,MATCH('Ficha técnica - Prod processado'!C2874,'Cadastro de insumo'!E:E,0),2),""))</f>
        <v/>
      </c>
      <c r="E2874" s="122" t="str">
        <f>IFERROR(INDEX('Cadastro de insumo'!$A$203:$K$1048576,MATCH('Ficha técnica - Prod processado'!C2874,'Cadastro de insumo'!$E$203:$E$1048576,0),9),"")</f>
        <v/>
      </c>
      <c r="F2874" s="124" t="str">
        <f>IFERROR(VLOOKUP(C2874,'Cadastro de insumo'!E:K,7,0),"")</f>
        <v/>
      </c>
      <c r="G2874" s="113"/>
      <c r="H2874" s="113"/>
      <c r="I2874" s="122">
        <f t="shared" si="139"/>
        <v>0</v>
      </c>
      <c r="J2874" s="125">
        <f>IF(C2874="",0,IF(E2874="Pacote",VLOOKUP(C2874,'Cadastro de insumo'!E:K,7,0)*G2874,IF(OR(E2874="kg",E2874="L"),F2874/1000*G2874,F2874*G2874)))</f>
        <v>0</v>
      </c>
    </row>
    <row r="2875" spans="2:18" outlineLevel="1" x14ac:dyDescent="0.25">
      <c r="B2875" s="122" t="str">
        <f>IF(C2875="","",F2865)</f>
        <v/>
      </c>
      <c r="C2875" s="123"/>
      <c r="D2875" s="122" t="str">
        <f>IF(C2875="","",IFERROR(INDEX('Cadastro de insumo'!A:K,MATCH('Ficha técnica - Prod processado'!C2875,'Cadastro de insumo'!E:E,0),2),""))</f>
        <v/>
      </c>
      <c r="E2875" s="122" t="str">
        <f>IFERROR(INDEX('Cadastro de insumo'!$A$203:$K$1048576,MATCH('Ficha técnica - Prod processado'!C2875,'Cadastro de insumo'!$E$203:$E$1048576,0),9),"")</f>
        <v/>
      </c>
      <c r="F2875" s="124" t="str">
        <f>IFERROR(VLOOKUP(C2875,'Cadastro de insumo'!E:K,7,0),"")</f>
        <v/>
      </c>
      <c r="G2875" s="113"/>
      <c r="H2875" s="113"/>
      <c r="I2875" s="122">
        <f t="shared" si="139"/>
        <v>0</v>
      </c>
      <c r="J2875" s="125">
        <f>IF(C2875="",0,IF(E2875="Pacote",VLOOKUP(C2875,'Cadastro de insumo'!E:K,7,0)*G2875,IF(OR(E2875="kg",E2875="L"),F2875/1000*G2875,F2875*G2875)))</f>
        <v>0</v>
      </c>
    </row>
    <row r="2876" spans="2:18" outlineLevel="1" x14ac:dyDescent="0.25">
      <c r="B2876" s="122" t="str">
        <f>IF(C2876="","",F2865)</f>
        <v/>
      </c>
      <c r="C2876" s="123"/>
      <c r="D2876" s="122" t="str">
        <f>IF(C2876="","",IFERROR(INDEX('Cadastro de insumo'!A:K,MATCH('Ficha técnica - Prod processado'!C2876,'Cadastro de insumo'!E:E,0),2),""))</f>
        <v/>
      </c>
      <c r="E2876" s="122" t="str">
        <f>IFERROR(INDEX('Cadastro de insumo'!$A$203:$K$1048576,MATCH('Ficha técnica - Prod processado'!C2876,'Cadastro de insumo'!$E$203:$E$1048576,0),9),"")</f>
        <v/>
      </c>
      <c r="F2876" s="124" t="str">
        <f>IFERROR(VLOOKUP(C2876,'Cadastro de insumo'!E:K,7,0),"")</f>
        <v/>
      </c>
      <c r="G2876" s="113"/>
      <c r="H2876" s="113"/>
      <c r="I2876" s="122">
        <f t="shared" si="139"/>
        <v>0</v>
      </c>
      <c r="J2876" s="125">
        <f>IF(C2876="",0,IF(E2876="Pacote",VLOOKUP(C2876,'Cadastro de insumo'!E:K,7,0)*G2876,IF(OR(E2876="kg",E2876="L"),F2876/1000*G2876,F2876*G2876)))</f>
        <v>0</v>
      </c>
    </row>
    <row r="2877" spans="2:18" outlineLevel="1" x14ac:dyDescent="0.25">
      <c r="B2877" s="122" t="str">
        <f>IF(C2877="","",F2865)</f>
        <v/>
      </c>
      <c r="C2877" s="123"/>
      <c r="D2877" s="122" t="str">
        <f>IF(C2877="","",IFERROR(INDEX('Cadastro de insumo'!A:K,MATCH('Ficha técnica - Prod processado'!C2877,'Cadastro de insumo'!E:E,0),2),""))</f>
        <v/>
      </c>
      <c r="E2877" s="122" t="str">
        <f>IFERROR(INDEX('Cadastro de insumo'!$A$203:$K$1048576,MATCH('Ficha técnica - Prod processado'!C2877,'Cadastro de insumo'!$E$203:$E$1048576,0),9),"")</f>
        <v/>
      </c>
      <c r="F2877" s="124" t="str">
        <f>IFERROR(VLOOKUP(C2877,'Cadastro de insumo'!E:K,7,0),"")</f>
        <v/>
      </c>
      <c r="G2877" s="113"/>
      <c r="H2877" s="113"/>
      <c r="I2877" s="122">
        <f t="shared" si="139"/>
        <v>0</v>
      </c>
      <c r="J2877" s="125">
        <f>IF(C2877="",0,IF(E2877="Pacote",VLOOKUP(C2877,'Cadastro de insumo'!E:K,7,0)*G2877,IF(OR(E2877="kg",E2877="L"),F2877/1000*G2877,F2877*G2877)))</f>
        <v>0</v>
      </c>
    </row>
    <row r="2878" spans="2:18" outlineLevel="1" x14ac:dyDescent="0.25">
      <c r="B2878" s="122" t="str">
        <f>IF(C2878="","",F2865)</f>
        <v/>
      </c>
      <c r="C2878" s="123"/>
      <c r="D2878" s="122" t="str">
        <f>IF(C2878="","",IFERROR(INDEX('Cadastro de insumo'!A:K,MATCH('Ficha técnica - Prod processado'!C2878,'Cadastro de insumo'!E:E,0),2),""))</f>
        <v/>
      </c>
      <c r="E2878" s="122" t="str">
        <f>IFERROR(INDEX('Cadastro de insumo'!$A$203:$K$1048576,MATCH('Ficha técnica - Prod processado'!C2878,'Cadastro de insumo'!$E$203:$E$1048576,0),9),"")</f>
        <v/>
      </c>
      <c r="F2878" s="124" t="str">
        <f>IFERROR(VLOOKUP(C2878,'Cadastro de insumo'!E:K,7,0),"")</f>
        <v/>
      </c>
      <c r="G2878" s="113"/>
      <c r="H2878" s="113"/>
      <c r="I2878" s="122">
        <f t="shared" si="139"/>
        <v>0</v>
      </c>
      <c r="J2878" s="125">
        <f>IF(C2878="",0,IF(E2878="Pacote",VLOOKUP(C2878,'Cadastro de insumo'!E:K,7,0)*G2878,IF(OR(E2878="kg",E2878="L"),F2878/1000*G2878,F2878*G2878)))</f>
        <v>0</v>
      </c>
    </row>
    <row r="2879" spans="2:18" outlineLevel="1" x14ac:dyDescent="0.25">
      <c r="B2879" s="122" t="str">
        <f>IF(C2879="","",F2865)</f>
        <v/>
      </c>
      <c r="C2879" s="123"/>
      <c r="D2879" s="122" t="str">
        <f>IF(C2879="","",IFERROR(INDEX('Cadastro de insumo'!A:K,MATCH('Ficha técnica - Prod processado'!C2879,'Cadastro de insumo'!E:E,0),2),""))</f>
        <v/>
      </c>
      <c r="E2879" s="122" t="str">
        <f>IFERROR(INDEX('Cadastro de insumo'!$A$203:$K$1048576,MATCH('Ficha técnica - Prod processado'!C2879,'Cadastro de insumo'!$E$203:$E$1048576,0),9),"")</f>
        <v/>
      </c>
      <c r="F2879" s="124" t="str">
        <f>IFERROR(VLOOKUP(C2879,'Cadastro de insumo'!E:K,7,0),"")</f>
        <v/>
      </c>
      <c r="G2879" s="113"/>
      <c r="H2879" s="113"/>
      <c r="I2879" s="122">
        <f t="shared" si="139"/>
        <v>0</v>
      </c>
      <c r="J2879" s="125">
        <f>IF(C2879="",0,IF(E2879="Pacote",VLOOKUP(C2879,'Cadastro de insumo'!E:K,7,0)*G2879,IF(OR(E2879="kg",E2879="L"),F2879/1000*G2879,F2879*G2879)))</f>
        <v>0</v>
      </c>
    </row>
    <row r="2880" spans="2:18" outlineLevel="1" x14ac:dyDescent="0.25">
      <c r="B2880" s="122" t="str">
        <f>IF(C2880="","",F2865)</f>
        <v/>
      </c>
      <c r="C2880" s="123"/>
      <c r="D2880" s="122" t="str">
        <f>IF(C2880="","",IFERROR(INDEX('Cadastro de insumo'!A:K,MATCH('Ficha técnica - Prod processado'!C2880,'Cadastro de insumo'!E:E,0),2),""))</f>
        <v/>
      </c>
      <c r="E2880" s="122" t="str">
        <f>IFERROR(INDEX('Cadastro de insumo'!$A$203:$K$1048576,MATCH('Ficha técnica - Prod processado'!C2880,'Cadastro de insumo'!$E$203:$E$1048576,0),9),"")</f>
        <v/>
      </c>
      <c r="F2880" s="124" t="str">
        <f>IFERROR(VLOOKUP(C2880,'Cadastro de insumo'!E:K,7,0),"")</f>
        <v/>
      </c>
      <c r="G2880" s="113"/>
      <c r="H2880" s="113"/>
      <c r="I2880" s="122">
        <f t="shared" si="139"/>
        <v>0</v>
      </c>
      <c r="J2880" s="125">
        <f>IF(C2880="",0,IF(E2880="Pacote",VLOOKUP(C2880,'Cadastro de insumo'!E:K,7,0)*G2880,IF(OR(E2880="kg",E2880="L"),F2880/1000*G2880,F2880*G2880)))</f>
        <v>0</v>
      </c>
    </row>
    <row r="2881" spans="1:18" outlineLevel="1" x14ac:dyDescent="0.25">
      <c r="B2881" s="122" t="str">
        <f>IF(C2881="","",F2865)</f>
        <v/>
      </c>
      <c r="C2881" s="123"/>
      <c r="D2881" s="122" t="str">
        <f>IF(C2881="","",IFERROR(INDEX('Cadastro de insumo'!A:K,MATCH('Ficha técnica - Prod processado'!C2881,'Cadastro de insumo'!E:E,0),2),""))</f>
        <v/>
      </c>
      <c r="E2881" s="122" t="str">
        <f>IFERROR(INDEX('Cadastro de insumo'!$A$203:$K$1048576,MATCH('Ficha técnica - Prod processado'!C2881,'Cadastro de insumo'!$E$203:$E$1048576,0),9),"")</f>
        <v/>
      </c>
      <c r="F2881" s="124" t="str">
        <f>IFERROR(VLOOKUP(C2881,'Cadastro de insumo'!E:K,7,0),"")</f>
        <v/>
      </c>
      <c r="G2881" s="113"/>
      <c r="H2881" s="113"/>
      <c r="I2881" s="122">
        <f t="shared" si="139"/>
        <v>0</v>
      </c>
      <c r="J2881" s="125">
        <f>IF(C2881="",0,IF(E2881="Pacote",VLOOKUP(C2881,'Cadastro de insumo'!E:K,7,0)*G2881,IF(OR(E2881="kg",E2881="L"),F2881/1000*G2881,F2881*G2881)))</f>
        <v>0</v>
      </c>
    </row>
    <row r="2882" spans="1:18" outlineLevel="1" x14ac:dyDescent="0.25">
      <c r="B2882" s="122" t="str">
        <f>IF(C2882="","",F2865)</f>
        <v/>
      </c>
      <c r="C2882" s="123"/>
      <c r="D2882" s="122" t="str">
        <f>IF(C2882="","",IFERROR(INDEX('Cadastro de insumo'!A:K,MATCH('Ficha técnica - Prod processado'!C2882,'Cadastro de insumo'!E:E,0),2),""))</f>
        <v/>
      </c>
      <c r="E2882" s="122" t="str">
        <f>IFERROR(INDEX('Cadastro de insumo'!$A$203:$K$1048576,MATCH('Ficha técnica - Prod processado'!C2882,'Cadastro de insumo'!$E$203:$E$1048576,0),9),"")</f>
        <v/>
      </c>
      <c r="F2882" s="124" t="str">
        <f>IFERROR(VLOOKUP(C2882,'Cadastro de insumo'!E:K,7,0),"")</f>
        <v/>
      </c>
      <c r="G2882" s="113"/>
      <c r="H2882" s="113"/>
      <c r="I2882" s="122">
        <f>IF(OR(G2882="",H2882=""),0,G2882/H2882)</f>
        <v>0</v>
      </c>
      <c r="J2882" s="125">
        <f>IF(C2882="",0,IF(E2882="Pacote",VLOOKUP(C2882,'Cadastro de insumo'!E:K,7,0)*G2882,IF(OR(E2882="kg",E2882="L"),F2882/1000*G2882,F2882*G2882)))</f>
        <v>0</v>
      </c>
    </row>
    <row r="2883" spans="1:18" x14ac:dyDescent="0.25">
      <c r="A2883" s="33" t="str">
        <f>"Detalhes: "&amp;F2865</f>
        <v xml:space="preserve">Detalhes: </v>
      </c>
      <c r="C2883" s="126"/>
    </row>
    <row r="2885" spans="1:18" ht="31.5" x14ac:dyDescent="0.25">
      <c r="E2885" s="30" t="s">
        <v>21</v>
      </c>
      <c r="F2885" s="76" t="s">
        <v>0</v>
      </c>
      <c r="G2885" s="76" t="s">
        <v>19</v>
      </c>
      <c r="H2885" s="77" t="s">
        <v>20</v>
      </c>
      <c r="I2885" s="31" t="s">
        <v>22</v>
      </c>
      <c r="J2885" s="31" t="s">
        <v>61</v>
      </c>
      <c r="M2885" s="126"/>
    </row>
    <row r="2886" spans="1:18" x14ac:dyDescent="0.25">
      <c r="E2886" s="112">
        <f>E2865+1</f>
        <v>138</v>
      </c>
      <c r="F2886" s="113"/>
      <c r="G2886" s="113"/>
      <c r="H2886" s="114"/>
      <c r="I2886" s="115">
        <f>SUM(J2889:J2903)</f>
        <v>0</v>
      </c>
      <c r="J2886" s="116" t="str">
        <f>IF(H2886="","",I2886/H2886)</f>
        <v/>
      </c>
      <c r="M2886" s="126"/>
      <c r="R2886" s="141"/>
    </row>
    <row r="2887" spans="1:18" x14ac:dyDescent="0.25">
      <c r="B2887" s="117"/>
      <c r="C2887" s="118"/>
      <c r="D2887" s="110"/>
      <c r="F2887" s="118"/>
      <c r="G2887" s="118"/>
      <c r="H2887" s="119"/>
      <c r="I2887" s="120"/>
      <c r="J2887" s="121"/>
      <c r="M2887" s="126"/>
      <c r="R2887" s="141"/>
    </row>
    <row r="2888" spans="1:18" ht="47.25" outlineLevel="1" x14ac:dyDescent="0.25">
      <c r="B2888" s="31" t="s">
        <v>0</v>
      </c>
      <c r="C2888" s="76" t="s">
        <v>13</v>
      </c>
      <c r="D2888" s="31" t="s">
        <v>60</v>
      </c>
      <c r="E2888" s="31" t="s">
        <v>14</v>
      </c>
      <c r="F2888" s="77" t="s">
        <v>17</v>
      </c>
      <c r="G2888" s="77" t="s">
        <v>56</v>
      </c>
      <c r="H2888" s="77" t="s">
        <v>38</v>
      </c>
      <c r="I2888" s="31" t="s">
        <v>16</v>
      </c>
      <c r="J2888" s="30" t="s">
        <v>15</v>
      </c>
      <c r="M2888" s="142"/>
    </row>
    <row r="2889" spans="1:18" outlineLevel="1" x14ac:dyDescent="0.25">
      <c r="B2889" s="122" t="str">
        <f>IF(C2889="","",F2886)</f>
        <v/>
      </c>
      <c r="C2889" s="123"/>
      <c r="D2889" s="122" t="str">
        <f>IF(C2889="","",IFERROR(INDEX('Cadastro de insumo'!A:K,MATCH('Ficha técnica - Prod processado'!C2889,'Cadastro de insumo'!E:E,0),2),""))</f>
        <v/>
      </c>
      <c r="E2889" s="122" t="str">
        <f>IFERROR(INDEX('Cadastro de insumo'!$A$203:$K$1048576,MATCH('Ficha técnica - Prod processado'!C2889,'Cadastro de insumo'!$E$203:$E$1048576,0),9),"")</f>
        <v/>
      </c>
      <c r="F2889" s="124" t="str">
        <f>IFERROR(VLOOKUP(C2889,'Cadastro de insumo'!E:K,7,0),"")</f>
        <v/>
      </c>
      <c r="G2889" s="113"/>
      <c r="H2889" s="113"/>
      <c r="I2889" s="122">
        <f t="shared" ref="I2889:I2902" si="140">IF(OR(G2889="",H2889=""),0,G2889/H2889)</f>
        <v>0</v>
      </c>
      <c r="J2889" s="125">
        <f>IF(C2889="",0,IF(E2889="Pacote",VLOOKUP(C2889,'Cadastro de insumo'!E:K,7,0)*G2889,IF(OR(E2889="kg",E2889="L"),F2889/1000*G2889,F2889*G2889)))</f>
        <v>0</v>
      </c>
    </row>
    <row r="2890" spans="1:18" outlineLevel="1" x14ac:dyDescent="0.25">
      <c r="B2890" s="122" t="str">
        <f>IF(C2890="","",F2886)</f>
        <v/>
      </c>
      <c r="C2890" s="123"/>
      <c r="D2890" s="122" t="str">
        <f>IF(C2890="","",IFERROR(INDEX('Cadastro de insumo'!A:K,MATCH('Ficha técnica - Prod processado'!C2890,'Cadastro de insumo'!E:E,0),2),""))</f>
        <v/>
      </c>
      <c r="E2890" s="122" t="str">
        <f>IFERROR(INDEX('Cadastro de insumo'!$A$203:$K$1048576,MATCH('Ficha técnica - Prod processado'!C2890,'Cadastro de insumo'!$E$203:$E$1048576,0),9),"")</f>
        <v/>
      </c>
      <c r="F2890" s="124" t="str">
        <f>IFERROR(VLOOKUP(C2890,'Cadastro de insumo'!E:K,7,0),"")</f>
        <v/>
      </c>
      <c r="G2890" s="113"/>
      <c r="H2890" s="113"/>
      <c r="I2890" s="122">
        <f t="shared" si="140"/>
        <v>0</v>
      </c>
      <c r="J2890" s="125">
        <f>IF(C2890="",0,IF(E2890="Pacote",VLOOKUP(C2890,'Cadastro de insumo'!E:K,7,0)*G2890,IF(OR(E2890="kg",E2890="L"),F2890/1000*G2890,F2890*G2890)))</f>
        <v>0</v>
      </c>
    </row>
    <row r="2891" spans="1:18" outlineLevel="1" x14ac:dyDescent="0.25">
      <c r="B2891" s="122" t="str">
        <f>IF(C2891="","",F2886)</f>
        <v/>
      </c>
      <c r="C2891" s="123"/>
      <c r="D2891" s="122" t="str">
        <f>IF(C2891="","",IFERROR(INDEX('Cadastro de insumo'!A:K,MATCH('Ficha técnica - Prod processado'!C2891,'Cadastro de insumo'!E:E,0),2),""))</f>
        <v/>
      </c>
      <c r="E2891" s="122" t="str">
        <f>IFERROR(INDEX('Cadastro de insumo'!$A$203:$K$1048576,MATCH('Ficha técnica - Prod processado'!C2891,'Cadastro de insumo'!$E$203:$E$1048576,0),9),"")</f>
        <v/>
      </c>
      <c r="F2891" s="124" t="str">
        <f>IFERROR(VLOOKUP(C2891,'Cadastro de insumo'!E:K,7,0),"")</f>
        <v/>
      </c>
      <c r="G2891" s="113"/>
      <c r="H2891" s="113"/>
      <c r="I2891" s="122">
        <f t="shared" si="140"/>
        <v>0</v>
      </c>
      <c r="J2891" s="125">
        <f>IF(C2891="",0,IF(E2891="Pacote",VLOOKUP(C2891,'Cadastro de insumo'!E:K,7,0)*G2891,IF(OR(E2891="kg",E2891="L"),F2891/1000*G2891,F2891*G2891)))</f>
        <v>0</v>
      </c>
    </row>
    <row r="2892" spans="1:18" outlineLevel="1" x14ac:dyDescent="0.25">
      <c r="B2892" s="122" t="str">
        <f>IF(C2892="","",F2886)</f>
        <v/>
      </c>
      <c r="C2892" s="123"/>
      <c r="D2892" s="122" t="str">
        <f>IF(C2892="","",IFERROR(INDEX('Cadastro de insumo'!A:K,MATCH('Ficha técnica - Prod processado'!C2892,'Cadastro de insumo'!E:E,0),2),""))</f>
        <v/>
      </c>
      <c r="E2892" s="122" t="str">
        <f>IFERROR(INDEX('Cadastro de insumo'!$A$203:$K$1048576,MATCH('Ficha técnica - Prod processado'!C2892,'Cadastro de insumo'!$E$203:$E$1048576,0),9),"")</f>
        <v/>
      </c>
      <c r="F2892" s="124" t="str">
        <f>IFERROR(VLOOKUP(C2892,'Cadastro de insumo'!E:K,7,0),"")</f>
        <v/>
      </c>
      <c r="G2892" s="113"/>
      <c r="H2892" s="113"/>
      <c r="I2892" s="122">
        <f t="shared" si="140"/>
        <v>0</v>
      </c>
      <c r="J2892" s="125">
        <f>IF(C2892="",0,IF(E2892="Pacote",VLOOKUP(C2892,'Cadastro de insumo'!E:K,7,0)*G2892,IF(OR(E2892="kg",E2892="L"),F2892/1000*G2892,F2892*G2892)))</f>
        <v>0</v>
      </c>
    </row>
    <row r="2893" spans="1:18" outlineLevel="1" x14ac:dyDescent="0.25">
      <c r="B2893" s="122" t="str">
        <f>IF(C2893="","",F2886)</f>
        <v/>
      </c>
      <c r="C2893" s="123"/>
      <c r="D2893" s="122" t="str">
        <f>IF(C2893="","",IFERROR(INDEX('Cadastro de insumo'!A:K,MATCH('Ficha técnica - Prod processado'!C2893,'Cadastro de insumo'!E:E,0),2),""))</f>
        <v/>
      </c>
      <c r="E2893" s="122" t="str">
        <f>IFERROR(INDEX('Cadastro de insumo'!$A$203:$K$1048576,MATCH('Ficha técnica - Prod processado'!C2893,'Cadastro de insumo'!$E$203:$E$1048576,0),9),"")</f>
        <v/>
      </c>
      <c r="F2893" s="124" t="str">
        <f>IFERROR(VLOOKUP(C2893,'Cadastro de insumo'!E:K,7,0),"")</f>
        <v/>
      </c>
      <c r="G2893" s="113"/>
      <c r="H2893" s="113"/>
      <c r="I2893" s="122">
        <f t="shared" si="140"/>
        <v>0</v>
      </c>
      <c r="J2893" s="125">
        <f>IF(C2893="",0,IF(E2893="Pacote",VLOOKUP(C2893,'Cadastro de insumo'!E:K,7,0)*G2893,IF(OR(E2893="kg",E2893="L"),F2893/1000*G2893,F2893*G2893)))</f>
        <v>0</v>
      </c>
    </row>
    <row r="2894" spans="1:18" outlineLevel="1" x14ac:dyDescent="0.25">
      <c r="B2894" s="122" t="str">
        <f>IF(C2894="","",F2886)</f>
        <v/>
      </c>
      <c r="C2894" s="123"/>
      <c r="D2894" s="122" t="str">
        <f>IF(C2894="","",IFERROR(INDEX('Cadastro de insumo'!A:K,MATCH('Ficha técnica - Prod processado'!C2894,'Cadastro de insumo'!E:E,0),2),""))</f>
        <v/>
      </c>
      <c r="E2894" s="122" t="str">
        <f>IFERROR(INDEX('Cadastro de insumo'!$A$203:$K$1048576,MATCH('Ficha técnica - Prod processado'!C2894,'Cadastro de insumo'!$E$203:$E$1048576,0),9),"")</f>
        <v/>
      </c>
      <c r="F2894" s="124" t="str">
        <f>IFERROR(VLOOKUP(C2894,'Cadastro de insumo'!E:K,7,0),"")</f>
        <v/>
      </c>
      <c r="G2894" s="113"/>
      <c r="H2894" s="113"/>
      <c r="I2894" s="122">
        <f t="shared" si="140"/>
        <v>0</v>
      </c>
      <c r="J2894" s="125">
        <f>IF(C2894="",0,IF(E2894="Pacote",VLOOKUP(C2894,'Cadastro de insumo'!E:K,7,0)*G2894,IF(OR(E2894="kg",E2894="L"),F2894/1000*G2894,F2894*G2894)))</f>
        <v>0</v>
      </c>
    </row>
    <row r="2895" spans="1:18" outlineLevel="1" x14ac:dyDescent="0.25">
      <c r="B2895" s="122" t="str">
        <f>IF(C2895="","",F2886)</f>
        <v/>
      </c>
      <c r="C2895" s="123"/>
      <c r="D2895" s="122" t="str">
        <f>IF(C2895="","",IFERROR(INDEX('Cadastro de insumo'!A:K,MATCH('Ficha técnica - Prod processado'!C2895,'Cadastro de insumo'!E:E,0),2),""))</f>
        <v/>
      </c>
      <c r="E2895" s="122" t="str">
        <f>IFERROR(INDEX('Cadastro de insumo'!$A$203:$K$1048576,MATCH('Ficha técnica - Prod processado'!C2895,'Cadastro de insumo'!$E$203:$E$1048576,0),9),"")</f>
        <v/>
      </c>
      <c r="F2895" s="124" t="str">
        <f>IFERROR(VLOOKUP(C2895,'Cadastro de insumo'!E:K,7,0),"")</f>
        <v/>
      </c>
      <c r="G2895" s="113"/>
      <c r="H2895" s="113"/>
      <c r="I2895" s="122">
        <f t="shared" si="140"/>
        <v>0</v>
      </c>
      <c r="J2895" s="125">
        <f>IF(C2895="",0,IF(E2895="Pacote",VLOOKUP(C2895,'Cadastro de insumo'!E:K,7,0)*G2895,IF(OR(E2895="kg",E2895="L"),F2895/1000*G2895,F2895*G2895)))</f>
        <v>0</v>
      </c>
    </row>
    <row r="2896" spans="1:18" outlineLevel="1" x14ac:dyDescent="0.25">
      <c r="B2896" s="122" t="str">
        <f>IF(C2896="","",F2886)</f>
        <v/>
      </c>
      <c r="C2896" s="123"/>
      <c r="D2896" s="122" t="str">
        <f>IF(C2896="","",IFERROR(INDEX('Cadastro de insumo'!A:K,MATCH('Ficha técnica - Prod processado'!C2896,'Cadastro de insumo'!E:E,0),2),""))</f>
        <v/>
      </c>
      <c r="E2896" s="122" t="str">
        <f>IFERROR(INDEX('Cadastro de insumo'!$A$203:$K$1048576,MATCH('Ficha técnica - Prod processado'!C2896,'Cadastro de insumo'!$E$203:$E$1048576,0),9),"")</f>
        <v/>
      </c>
      <c r="F2896" s="124" t="str">
        <f>IFERROR(VLOOKUP(C2896,'Cadastro de insumo'!E:K,7,0),"")</f>
        <v/>
      </c>
      <c r="G2896" s="113"/>
      <c r="H2896" s="113"/>
      <c r="I2896" s="122">
        <f t="shared" si="140"/>
        <v>0</v>
      </c>
      <c r="J2896" s="125">
        <f>IF(C2896="",0,IF(E2896="Pacote",VLOOKUP(C2896,'Cadastro de insumo'!E:K,7,0)*G2896,IF(OR(E2896="kg",E2896="L"),F2896/1000*G2896,F2896*G2896)))</f>
        <v>0</v>
      </c>
    </row>
    <row r="2897" spans="1:18" outlineLevel="1" x14ac:dyDescent="0.25">
      <c r="B2897" s="122" t="str">
        <f>IF(C2897="","",F2886)</f>
        <v/>
      </c>
      <c r="C2897" s="123"/>
      <c r="D2897" s="122" t="str">
        <f>IF(C2897="","",IFERROR(INDEX('Cadastro de insumo'!A:K,MATCH('Ficha técnica - Prod processado'!C2897,'Cadastro de insumo'!E:E,0),2),""))</f>
        <v/>
      </c>
      <c r="E2897" s="122" t="str">
        <f>IFERROR(INDEX('Cadastro de insumo'!$A$203:$K$1048576,MATCH('Ficha técnica - Prod processado'!C2897,'Cadastro de insumo'!$E$203:$E$1048576,0),9),"")</f>
        <v/>
      </c>
      <c r="F2897" s="124" t="str">
        <f>IFERROR(VLOOKUP(C2897,'Cadastro de insumo'!E:K,7,0),"")</f>
        <v/>
      </c>
      <c r="G2897" s="113"/>
      <c r="H2897" s="113"/>
      <c r="I2897" s="122">
        <f t="shared" si="140"/>
        <v>0</v>
      </c>
      <c r="J2897" s="125">
        <f>IF(C2897="",0,IF(E2897="Pacote",VLOOKUP(C2897,'Cadastro de insumo'!E:K,7,0)*G2897,IF(OR(E2897="kg",E2897="L"),F2897/1000*G2897,F2897*G2897)))</f>
        <v>0</v>
      </c>
    </row>
    <row r="2898" spans="1:18" outlineLevel="1" x14ac:dyDescent="0.25">
      <c r="B2898" s="122" t="str">
        <f>IF(C2898="","",F2886)</f>
        <v/>
      </c>
      <c r="C2898" s="123"/>
      <c r="D2898" s="122" t="str">
        <f>IF(C2898="","",IFERROR(INDEX('Cadastro de insumo'!A:K,MATCH('Ficha técnica - Prod processado'!C2898,'Cadastro de insumo'!E:E,0),2),""))</f>
        <v/>
      </c>
      <c r="E2898" s="122" t="str">
        <f>IFERROR(INDEX('Cadastro de insumo'!$A$203:$K$1048576,MATCH('Ficha técnica - Prod processado'!C2898,'Cadastro de insumo'!$E$203:$E$1048576,0),9),"")</f>
        <v/>
      </c>
      <c r="F2898" s="124" t="str">
        <f>IFERROR(VLOOKUP(C2898,'Cadastro de insumo'!E:K,7,0),"")</f>
        <v/>
      </c>
      <c r="G2898" s="113"/>
      <c r="H2898" s="113"/>
      <c r="I2898" s="122">
        <f t="shared" si="140"/>
        <v>0</v>
      </c>
      <c r="J2898" s="125">
        <f>IF(C2898="",0,IF(E2898="Pacote",VLOOKUP(C2898,'Cadastro de insumo'!E:K,7,0)*G2898,IF(OR(E2898="kg",E2898="L"),F2898/1000*G2898,F2898*G2898)))</f>
        <v>0</v>
      </c>
    </row>
    <row r="2899" spans="1:18" outlineLevel="1" x14ac:dyDescent="0.25">
      <c r="B2899" s="122" t="str">
        <f>IF(C2899="","",F2886)</f>
        <v/>
      </c>
      <c r="C2899" s="123"/>
      <c r="D2899" s="122" t="str">
        <f>IF(C2899="","",IFERROR(INDEX('Cadastro de insumo'!A:K,MATCH('Ficha técnica - Prod processado'!C2899,'Cadastro de insumo'!E:E,0),2),""))</f>
        <v/>
      </c>
      <c r="E2899" s="122" t="str">
        <f>IFERROR(INDEX('Cadastro de insumo'!$A$203:$K$1048576,MATCH('Ficha técnica - Prod processado'!C2899,'Cadastro de insumo'!$E$203:$E$1048576,0),9),"")</f>
        <v/>
      </c>
      <c r="F2899" s="124" t="str">
        <f>IFERROR(VLOOKUP(C2899,'Cadastro de insumo'!E:K,7,0),"")</f>
        <v/>
      </c>
      <c r="G2899" s="113"/>
      <c r="H2899" s="113"/>
      <c r="I2899" s="122">
        <f t="shared" si="140"/>
        <v>0</v>
      </c>
      <c r="J2899" s="125">
        <f>IF(C2899="",0,IF(E2899="Pacote",VLOOKUP(C2899,'Cadastro de insumo'!E:K,7,0)*G2899,IF(OR(E2899="kg",E2899="L"),F2899/1000*G2899,F2899*G2899)))</f>
        <v>0</v>
      </c>
    </row>
    <row r="2900" spans="1:18" outlineLevel="1" x14ac:dyDescent="0.25">
      <c r="B2900" s="122" t="str">
        <f>IF(C2900="","",F2886)</f>
        <v/>
      </c>
      <c r="C2900" s="123"/>
      <c r="D2900" s="122" t="str">
        <f>IF(C2900="","",IFERROR(INDEX('Cadastro de insumo'!A:K,MATCH('Ficha técnica - Prod processado'!C2900,'Cadastro de insumo'!E:E,0),2),""))</f>
        <v/>
      </c>
      <c r="E2900" s="122" t="str">
        <f>IFERROR(INDEX('Cadastro de insumo'!$A$203:$K$1048576,MATCH('Ficha técnica - Prod processado'!C2900,'Cadastro de insumo'!$E$203:$E$1048576,0),9),"")</f>
        <v/>
      </c>
      <c r="F2900" s="124" t="str">
        <f>IFERROR(VLOOKUP(C2900,'Cadastro de insumo'!E:K,7,0),"")</f>
        <v/>
      </c>
      <c r="G2900" s="113"/>
      <c r="H2900" s="113"/>
      <c r="I2900" s="122">
        <f t="shared" si="140"/>
        <v>0</v>
      </c>
      <c r="J2900" s="125">
        <f>IF(C2900="",0,IF(E2900="Pacote",VLOOKUP(C2900,'Cadastro de insumo'!E:K,7,0)*G2900,IF(OR(E2900="kg",E2900="L"),F2900/1000*G2900,F2900*G2900)))</f>
        <v>0</v>
      </c>
    </row>
    <row r="2901" spans="1:18" outlineLevel="1" x14ac:dyDescent="0.25">
      <c r="B2901" s="122" t="str">
        <f>IF(C2901="","",F2886)</f>
        <v/>
      </c>
      <c r="C2901" s="123"/>
      <c r="D2901" s="122" t="str">
        <f>IF(C2901="","",IFERROR(INDEX('Cadastro de insumo'!A:K,MATCH('Ficha técnica - Prod processado'!C2901,'Cadastro de insumo'!E:E,0),2),""))</f>
        <v/>
      </c>
      <c r="E2901" s="122" t="str">
        <f>IFERROR(INDEX('Cadastro de insumo'!$A$203:$K$1048576,MATCH('Ficha técnica - Prod processado'!C2901,'Cadastro de insumo'!$E$203:$E$1048576,0),9),"")</f>
        <v/>
      </c>
      <c r="F2901" s="124" t="str">
        <f>IFERROR(VLOOKUP(C2901,'Cadastro de insumo'!E:K,7,0),"")</f>
        <v/>
      </c>
      <c r="G2901" s="113"/>
      <c r="H2901" s="113"/>
      <c r="I2901" s="122">
        <f t="shared" si="140"/>
        <v>0</v>
      </c>
      <c r="J2901" s="125">
        <f>IF(C2901="",0,IF(E2901="Pacote",VLOOKUP(C2901,'Cadastro de insumo'!E:K,7,0)*G2901,IF(OR(E2901="kg",E2901="L"),F2901/1000*G2901,F2901*G2901)))</f>
        <v>0</v>
      </c>
    </row>
    <row r="2902" spans="1:18" outlineLevel="1" x14ac:dyDescent="0.25">
      <c r="B2902" s="122" t="str">
        <f>IF(C2902="","",F2886)</f>
        <v/>
      </c>
      <c r="C2902" s="123"/>
      <c r="D2902" s="122" t="str">
        <f>IF(C2902="","",IFERROR(INDEX('Cadastro de insumo'!A:K,MATCH('Ficha técnica - Prod processado'!C2902,'Cadastro de insumo'!E:E,0),2),""))</f>
        <v/>
      </c>
      <c r="E2902" s="122" t="str">
        <f>IFERROR(INDEX('Cadastro de insumo'!$A$203:$K$1048576,MATCH('Ficha técnica - Prod processado'!C2902,'Cadastro de insumo'!$E$203:$E$1048576,0),9),"")</f>
        <v/>
      </c>
      <c r="F2902" s="124" t="str">
        <f>IFERROR(VLOOKUP(C2902,'Cadastro de insumo'!E:K,7,0),"")</f>
        <v/>
      </c>
      <c r="G2902" s="113"/>
      <c r="H2902" s="113"/>
      <c r="I2902" s="122">
        <f t="shared" si="140"/>
        <v>0</v>
      </c>
      <c r="J2902" s="125">
        <f>IF(C2902="",0,IF(E2902="Pacote",VLOOKUP(C2902,'Cadastro de insumo'!E:K,7,0)*G2902,IF(OR(E2902="kg",E2902="L"),F2902/1000*G2902,F2902*G2902)))</f>
        <v>0</v>
      </c>
    </row>
    <row r="2903" spans="1:18" outlineLevel="1" x14ac:dyDescent="0.25">
      <c r="B2903" s="122" t="str">
        <f>IF(C2903="","",F2886)</f>
        <v/>
      </c>
      <c r="C2903" s="123"/>
      <c r="D2903" s="122" t="str">
        <f>IF(C2903="","",IFERROR(INDEX('Cadastro de insumo'!A:K,MATCH('Ficha técnica - Prod processado'!C2903,'Cadastro de insumo'!E:E,0),2),""))</f>
        <v/>
      </c>
      <c r="E2903" s="122" t="str">
        <f>IFERROR(INDEX('Cadastro de insumo'!$A$203:$K$1048576,MATCH('Ficha técnica - Prod processado'!C2903,'Cadastro de insumo'!$E$203:$E$1048576,0),9),"")</f>
        <v/>
      </c>
      <c r="F2903" s="124" t="str">
        <f>IFERROR(VLOOKUP(C2903,'Cadastro de insumo'!E:K,7,0),"")</f>
        <v/>
      </c>
      <c r="G2903" s="113"/>
      <c r="H2903" s="113"/>
      <c r="I2903" s="122">
        <f>IF(OR(G2903="",H2903=""),0,G2903/H2903)</f>
        <v>0</v>
      </c>
      <c r="J2903" s="125">
        <f>IF(C2903="",0,IF(E2903="Pacote",VLOOKUP(C2903,'Cadastro de insumo'!E:K,7,0)*G2903,IF(OR(E2903="kg",E2903="L"),F2903/1000*G2903,F2903*G2903)))</f>
        <v>0</v>
      </c>
    </row>
    <row r="2904" spans="1:18" x14ac:dyDescent="0.25">
      <c r="A2904" s="33" t="str">
        <f>"Detalhes: "&amp;F2886</f>
        <v xml:space="preserve">Detalhes: </v>
      </c>
      <c r="C2904" s="126"/>
    </row>
    <row r="2906" spans="1:18" ht="31.5" x14ac:dyDescent="0.25">
      <c r="E2906" s="30" t="s">
        <v>21</v>
      </c>
      <c r="F2906" s="76" t="s">
        <v>0</v>
      </c>
      <c r="G2906" s="76" t="s">
        <v>19</v>
      </c>
      <c r="H2906" s="77" t="s">
        <v>20</v>
      </c>
      <c r="I2906" s="31" t="s">
        <v>22</v>
      </c>
      <c r="J2906" s="31" t="s">
        <v>61</v>
      </c>
      <c r="M2906" s="126"/>
    </row>
    <row r="2907" spans="1:18" x14ac:dyDescent="0.25">
      <c r="E2907" s="112">
        <f>E2886+1</f>
        <v>139</v>
      </c>
      <c r="F2907" s="113"/>
      <c r="G2907" s="113"/>
      <c r="H2907" s="114"/>
      <c r="I2907" s="115">
        <f>SUM(J2910:J2924)</f>
        <v>0</v>
      </c>
      <c r="J2907" s="116" t="str">
        <f>IF(H2907="","",I2907/H2907)</f>
        <v/>
      </c>
      <c r="M2907" s="126"/>
      <c r="R2907" s="141"/>
    </row>
    <row r="2908" spans="1:18" x14ac:dyDescent="0.25">
      <c r="B2908" s="117"/>
      <c r="C2908" s="118"/>
      <c r="D2908" s="110"/>
      <c r="F2908" s="118"/>
      <c r="G2908" s="118"/>
      <c r="H2908" s="119"/>
      <c r="I2908" s="120"/>
      <c r="J2908" s="121"/>
      <c r="M2908" s="126"/>
      <c r="R2908" s="141"/>
    </row>
    <row r="2909" spans="1:18" ht="47.25" outlineLevel="1" x14ac:dyDescent="0.25">
      <c r="B2909" s="31" t="s">
        <v>0</v>
      </c>
      <c r="C2909" s="76" t="s">
        <v>13</v>
      </c>
      <c r="D2909" s="31" t="s">
        <v>60</v>
      </c>
      <c r="E2909" s="31" t="s">
        <v>14</v>
      </c>
      <c r="F2909" s="77" t="s">
        <v>17</v>
      </c>
      <c r="G2909" s="77" t="s">
        <v>56</v>
      </c>
      <c r="H2909" s="77" t="s">
        <v>38</v>
      </c>
      <c r="I2909" s="31" t="s">
        <v>16</v>
      </c>
      <c r="J2909" s="30" t="s">
        <v>15</v>
      </c>
      <c r="M2909" s="142"/>
    </row>
    <row r="2910" spans="1:18" outlineLevel="1" x14ac:dyDescent="0.25">
      <c r="B2910" s="122" t="str">
        <f>IF(C2910="","",F2907)</f>
        <v/>
      </c>
      <c r="C2910" s="123"/>
      <c r="D2910" s="122" t="str">
        <f>IF(C2910="","",IFERROR(INDEX('Cadastro de insumo'!A:K,MATCH('Ficha técnica - Prod processado'!C2910,'Cadastro de insumo'!E:E,0),2),""))</f>
        <v/>
      </c>
      <c r="E2910" s="122" t="str">
        <f>IFERROR(INDEX('Cadastro de insumo'!$A$203:$K$1048576,MATCH('Ficha técnica - Prod processado'!C2910,'Cadastro de insumo'!$E$203:$E$1048576,0),9),"")</f>
        <v/>
      </c>
      <c r="F2910" s="124" t="str">
        <f>IFERROR(VLOOKUP(C2910,'Cadastro de insumo'!E:K,7,0),"")</f>
        <v/>
      </c>
      <c r="G2910" s="113"/>
      <c r="H2910" s="113"/>
      <c r="I2910" s="122">
        <f t="shared" ref="I2910:I2923" si="141">IF(OR(G2910="",H2910=""),0,G2910/H2910)</f>
        <v>0</v>
      </c>
      <c r="J2910" s="125">
        <f>IF(C2910="",0,IF(E2910="Pacote",VLOOKUP(C2910,'Cadastro de insumo'!E:K,7,0)*G2910,IF(OR(E2910="kg",E2910="L"),F2910/1000*G2910,F2910*G2910)))</f>
        <v>0</v>
      </c>
    </row>
    <row r="2911" spans="1:18" outlineLevel="1" x14ac:dyDescent="0.25">
      <c r="B2911" s="122" t="str">
        <f>IF(C2911="","",F2907)</f>
        <v/>
      </c>
      <c r="C2911" s="123"/>
      <c r="D2911" s="122" t="str">
        <f>IF(C2911="","",IFERROR(INDEX('Cadastro de insumo'!A:K,MATCH('Ficha técnica - Prod processado'!C2911,'Cadastro de insumo'!E:E,0),2),""))</f>
        <v/>
      </c>
      <c r="E2911" s="122" t="str">
        <f>IFERROR(INDEX('Cadastro de insumo'!$A$203:$K$1048576,MATCH('Ficha técnica - Prod processado'!C2911,'Cadastro de insumo'!$E$203:$E$1048576,0),9),"")</f>
        <v/>
      </c>
      <c r="F2911" s="124" t="str">
        <f>IFERROR(VLOOKUP(C2911,'Cadastro de insumo'!E:K,7,0),"")</f>
        <v/>
      </c>
      <c r="G2911" s="113"/>
      <c r="H2911" s="113"/>
      <c r="I2911" s="122">
        <f t="shared" si="141"/>
        <v>0</v>
      </c>
      <c r="J2911" s="125">
        <f>IF(C2911="",0,IF(E2911="Pacote",VLOOKUP(C2911,'Cadastro de insumo'!E:K,7,0)*G2911,IF(OR(E2911="kg",E2911="L"),F2911/1000*G2911,F2911*G2911)))</f>
        <v>0</v>
      </c>
    </row>
    <row r="2912" spans="1:18" outlineLevel="1" x14ac:dyDescent="0.25">
      <c r="B2912" s="122" t="str">
        <f>IF(C2912="","",F2907)</f>
        <v/>
      </c>
      <c r="C2912" s="123"/>
      <c r="D2912" s="122" t="str">
        <f>IF(C2912="","",IFERROR(INDEX('Cadastro de insumo'!A:K,MATCH('Ficha técnica - Prod processado'!C2912,'Cadastro de insumo'!E:E,0),2),""))</f>
        <v/>
      </c>
      <c r="E2912" s="122" t="str">
        <f>IFERROR(INDEX('Cadastro de insumo'!$A$203:$K$1048576,MATCH('Ficha técnica - Prod processado'!C2912,'Cadastro de insumo'!$E$203:$E$1048576,0),9),"")</f>
        <v/>
      </c>
      <c r="F2912" s="124" t="str">
        <f>IFERROR(VLOOKUP(C2912,'Cadastro de insumo'!E:K,7,0),"")</f>
        <v/>
      </c>
      <c r="G2912" s="113"/>
      <c r="H2912" s="113"/>
      <c r="I2912" s="122">
        <f t="shared" si="141"/>
        <v>0</v>
      </c>
      <c r="J2912" s="125">
        <f>IF(C2912="",0,IF(E2912="Pacote",VLOOKUP(C2912,'Cadastro de insumo'!E:K,7,0)*G2912,IF(OR(E2912="kg",E2912="L"),F2912/1000*G2912,F2912*G2912)))</f>
        <v>0</v>
      </c>
    </row>
    <row r="2913" spans="1:18" outlineLevel="1" x14ac:dyDescent="0.25">
      <c r="B2913" s="122" t="str">
        <f>IF(C2913="","",F2907)</f>
        <v/>
      </c>
      <c r="C2913" s="123"/>
      <c r="D2913" s="122" t="str">
        <f>IF(C2913="","",IFERROR(INDEX('Cadastro de insumo'!A:K,MATCH('Ficha técnica - Prod processado'!C2913,'Cadastro de insumo'!E:E,0),2),""))</f>
        <v/>
      </c>
      <c r="E2913" s="122" t="str">
        <f>IFERROR(INDEX('Cadastro de insumo'!$A$203:$K$1048576,MATCH('Ficha técnica - Prod processado'!C2913,'Cadastro de insumo'!$E$203:$E$1048576,0),9),"")</f>
        <v/>
      </c>
      <c r="F2913" s="124" t="str">
        <f>IFERROR(VLOOKUP(C2913,'Cadastro de insumo'!E:K,7,0),"")</f>
        <v/>
      </c>
      <c r="G2913" s="113"/>
      <c r="H2913" s="113"/>
      <c r="I2913" s="122">
        <f t="shared" si="141"/>
        <v>0</v>
      </c>
      <c r="J2913" s="125">
        <f>IF(C2913="",0,IF(E2913="Pacote",VLOOKUP(C2913,'Cadastro de insumo'!E:K,7,0)*G2913,IF(OR(E2913="kg",E2913="L"),F2913/1000*G2913,F2913*G2913)))</f>
        <v>0</v>
      </c>
    </row>
    <row r="2914" spans="1:18" outlineLevel="1" x14ac:dyDescent="0.25">
      <c r="B2914" s="122" t="str">
        <f>IF(C2914="","",F2907)</f>
        <v/>
      </c>
      <c r="C2914" s="123"/>
      <c r="D2914" s="122" t="str">
        <f>IF(C2914="","",IFERROR(INDEX('Cadastro de insumo'!A:K,MATCH('Ficha técnica - Prod processado'!C2914,'Cadastro de insumo'!E:E,0),2),""))</f>
        <v/>
      </c>
      <c r="E2914" s="122" t="str">
        <f>IFERROR(INDEX('Cadastro de insumo'!$A$203:$K$1048576,MATCH('Ficha técnica - Prod processado'!C2914,'Cadastro de insumo'!$E$203:$E$1048576,0),9),"")</f>
        <v/>
      </c>
      <c r="F2914" s="124" t="str">
        <f>IFERROR(VLOOKUP(C2914,'Cadastro de insumo'!E:K,7,0),"")</f>
        <v/>
      </c>
      <c r="G2914" s="113"/>
      <c r="H2914" s="113"/>
      <c r="I2914" s="122">
        <f t="shared" si="141"/>
        <v>0</v>
      </c>
      <c r="J2914" s="125">
        <f>IF(C2914="",0,IF(E2914="Pacote",VLOOKUP(C2914,'Cadastro de insumo'!E:K,7,0)*G2914,IF(OR(E2914="kg",E2914="L"),F2914/1000*G2914,F2914*G2914)))</f>
        <v>0</v>
      </c>
    </row>
    <row r="2915" spans="1:18" outlineLevel="1" x14ac:dyDescent="0.25">
      <c r="B2915" s="122" t="str">
        <f>IF(C2915="","",F2907)</f>
        <v/>
      </c>
      <c r="C2915" s="123"/>
      <c r="D2915" s="122" t="str">
        <f>IF(C2915="","",IFERROR(INDEX('Cadastro de insumo'!A:K,MATCH('Ficha técnica - Prod processado'!C2915,'Cadastro de insumo'!E:E,0),2),""))</f>
        <v/>
      </c>
      <c r="E2915" s="122" t="str">
        <f>IFERROR(INDEX('Cadastro de insumo'!$A$203:$K$1048576,MATCH('Ficha técnica - Prod processado'!C2915,'Cadastro de insumo'!$E$203:$E$1048576,0),9),"")</f>
        <v/>
      </c>
      <c r="F2915" s="124" t="str">
        <f>IFERROR(VLOOKUP(C2915,'Cadastro de insumo'!E:K,7,0),"")</f>
        <v/>
      </c>
      <c r="G2915" s="113"/>
      <c r="H2915" s="113"/>
      <c r="I2915" s="122">
        <f t="shared" si="141"/>
        <v>0</v>
      </c>
      <c r="J2915" s="125">
        <f>IF(C2915="",0,IF(E2915="Pacote",VLOOKUP(C2915,'Cadastro de insumo'!E:K,7,0)*G2915,IF(OR(E2915="kg",E2915="L"),F2915/1000*G2915,F2915*G2915)))</f>
        <v>0</v>
      </c>
    </row>
    <row r="2916" spans="1:18" outlineLevel="1" x14ac:dyDescent="0.25">
      <c r="B2916" s="122" t="str">
        <f>IF(C2916="","",F2907)</f>
        <v/>
      </c>
      <c r="C2916" s="123"/>
      <c r="D2916" s="122" t="str">
        <f>IF(C2916="","",IFERROR(INDEX('Cadastro de insumo'!A:K,MATCH('Ficha técnica - Prod processado'!C2916,'Cadastro de insumo'!E:E,0),2),""))</f>
        <v/>
      </c>
      <c r="E2916" s="122" t="str">
        <f>IFERROR(INDEX('Cadastro de insumo'!$A$203:$K$1048576,MATCH('Ficha técnica - Prod processado'!C2916,'Cadastro de insumo'!$E$203:$E$1048576,0),9),"")</f>
        <v/>
      </c>
      <c r="F2916" s="124" t="str">
        <f>IFERROR(VLOOKUP(C2916,'Cadastro de insumo'!E:K,7,0),"")</f>
        <v/>
      </c>
      <c r="G2916" s="113"/>
      <c r="H2916" s="113"/>
      <c r="I2916" s="122">
        <f t="shared" si="141"/>
        <v>0</v>
      </c>
      <c r="J2916" s="125">
        <f>IF(C2916="",0,IF(E2916="Pacote",VLOOKUP(C2916,'Cadastro de insumo'!E:K,7,0)*G2916,IF(OR(E2916="kg",E2916="L"),F2916/1000*G2916,F2916*G2916)))</f>
        <v>0</v>
      </c>
    </row>
    <row r="2917" spans="1:18" outlineLevel="1" x14ac:dyDescent="0.25">
      <c r="B2917" s="122" t="str">
        <f>IF(C2917="","",F2907)</f>
        <v/>
      </c>
      <c r="C2917" s="123"/>
      <c r="D2917" s="122" t="str">
        <f>IF(C2917="","",IFERROR(INDEX('Cadastro de insumo'!A:K,MATCH('Ficha técnica - Prod processado'!C2917,'Cadastro de insumo'!E:E,0),2),""))</f>
        <v/>
      </c>
      <c r="E2917" s="122" t="str">
        <f>IFERROR(INDEX('Cadastro de insumo'!$A$203:$K$1048576,MATCH('Ficha técnica - Prod processado'!C2917,'Cadastro de insumo'!$E$203:$E$1048576,0),9),"")</f>
        <v/>
      </c>
      <c r="F2917" s="124" t="str">
        <f>IFERROR(VLOOKUP(C2917,'Cadastro de insumo'!E:K,7,0),"")</f>
        <v/>
      </c>
      <c r="G2917" s="113"/>
      <c r="H2917" s="113"/>
      <c r="I2917" s="122">
        <f t="shared" si="141"/>
        <v>0</v>
      </c>
      <c r="J2917" s="125">
        <f>IF(C2917="",0,IF(E2917="Pacote",VLOOKUP(C2917,'Cadastro de insumo'!E:K,7,0)*G2917,IF(OR(E2917="kg",E2917="L"),F2917/1000*G2917,F2917*G2917)))</f>
        <v>0</v>
      </c>
    </row>
    <row r="2918" spans="1:18" outlineLevel="1" x14ac:dyDescent="0.25">
      <c r="B2918" s="122" t="str">
        <f>IF(C2918="","",F2907)</f>
        <v/>
      </c>
      <c r="C2918" s="123"/>
      <c r="D2918" s="122" t="str">
        <f>IF(C2918="","",IFERROR(INDEX('Cadastro de insumo'!A:K,MATCH('Ficha técnica - Prod processado'!C2918,'Cadastro de insumo'!E:E,0),2),""))</f>
        <v/>
      </c>
      <c r="E2918" s="122" t="str">
        <f>IFERROR(INDEX('Cadastro de insumo'!$A$203:$K$1048576,MATCH('Ficha técnica - Prod processado'!C2918,'Cadastro de insumo'!$E$203:$E$1048576,0),9),"")</f>
        <v/>
      </c>
      <c r="F2918" s="124" t="str">
        <f>IFERROR(VLOOKUP(C2918,'Cadastro de insumo'!E:K,7,0),"")</f>
        <v/>
      </c>
      <c r="G2918" s="113"/>
      <c r="H2918" s="113"/>
      <c r="I2918" s="122">
        <f t="shared" si="141"/>
        <v>0</v>
      </c>
      <c r="J2918" s="125">
        <f>IF(C2918="",0,IF(E2918="Pacote",VLOOKUP(C2918,'Cadastro de insumo'!E:K,7,0)*G2918,IF(OR(E2918="kg",E2918="L"),F2918/1000*G2918,F2918*G2918)))</f>
        <v>0</v>
      </c>
    </row>
    <row r="2919" spans="1:18" outlineLevel="1" x14ac:dyDescent="0.25">
      <c r="B2919" s="122" t="str">
        <f>IF(C2919="","",F2907)</f>
        <v/>
      </c>
      <c r="C2919" s="123"/>
      <c r="D2919" s="122" t="str">
        <f>IF(C2919="","",IFERROR(INDEX('Cadastro de insumo'!A:K,MATCH('Ficha técnica - Prod processado'!C2919,'Cadastro de insumo'!E:E,0),2),""))</f>
        <v/>
      </c>
      <c r="E2919" s="122" t="str">
        <f>IFERROR(INDEX('Cadastro de insumo'!$A$203:$K$1048576,MATCH('Ficha técnica - Prod processado'!C2919,'Cadastro de insumo'!$E$203:$E$1048576,0),9),"")</f>
        <v/>
      </c>
      <c r="F2919" s="124" t="str">
        <f>IFERROR(VLOOKUP(C2919,'Cadastro de insumo'!E:K,7,0),"")</f>
        <v/>
      </c>
      <c r="G2919" s="113"/>
      <c r="H2919" s="113"/>
      <c r="I2919" s="122">
        <f t="shared" si="141"/>
        <v>0</v>
      </c>
      <c r="J2919" s="125">
        <f>IF(C2919="",0,IF(E2919="Pacote",VLOOKUP(C2919,'Cadastro de insumo'!E:K,7,0)*G2919,IF(OR(E2919="kg",E2919="L"),F2919/1000*G2919,F2919*G2919)))</f>
        <v>0</v>
      </c>
    </row>
    <row r="2920" spans="1:18" outlineLevel="1" x14ac:dyDescent="0.25">
      <c r="B2920" s="122" t="str">
        <f>IF(C2920="","",F2907)</f>
        <v/>
      </c>
      <c r="C2920" s="123"/>
      <c r="D2920" s="122" t="str">
        <f>IF(C2920="","",IFERROR(INDEX('Cadastro de insumo'!A:K,MATCH('Ficha técnica - Prod processado'!C2920,'Cadastro de insumo'!E:E,0),2),""))</f>
        <v/>
      </c>
      <c r="E2920" s="122" t="str">
        <f>IFERROR(INDEX('Cadastro de insumo'!$A$203:$K$1048576,MATCH('Ficha técnica - Prod processado'!C2920,'Cadastro de insumo'!$E$203:$E$1048576,0),9),"")</f>
        <v/>
      </c>
      <c r="F2920" s="124" t="str">
        <f>IFERROR(VLOOKUP(C2920,'Cadastro de insumo'!E:K,7,0),"")</f>
        <v/>
      </c>
      <c r="G2920" s="113"/>
      <c r="H2920" s="113"/>
      <c r="I2920" s="122">
        <f t="shared" si="141"/>
        <v>0</v>
      </c>
      <c r="J2920" s="125">
        <f>IF(C2920="",0,IF(E2920="Pacote",VLOOKUP(C2920,'Cadastro de insumo'!E:K,7,0)*G2920,IF(OR(E2920="kg",E2920="L"),F2920/1000*G2920,F2920*G2920)))</f>
        <v>0</v>
      </c>
    </row>
    <row r="2921" spans="1:18" outlineLevel="1" x14ac:dyDescent="0.25">
      <c r="B2921" s="122" t="str">
        <f>IF(C2921="","",F2907)</f>
        <v/>
      </c>
      <c r="C2921" s="123"/>
      <c r="D2921" s="122" t="str">
        <f>IF(C2921="","",IFERROR(INDEX('Cadastro de insumo'!A:K,MATCH('Ficha técnica - Prod processado'!C2921,'Cadastro de insumo'!E:E,0),2),""))</f>
        <v/>
      </c>
      <c r="E2921" s="122" t="str">
        <f>IFERROR(INDEX('Cadastro de insumo'!$A$203:$K$1048576,MATCH('Ficha técnica - Prod processado'!C2921,'Cadastro de insumo'!$E$203:$E$1048576,0),9),"")</f>
        <v/>
      </c>
      <c r="F2921" s="124" t="str">
        <f>IFERROR(VLOOKUP(C2921,'Cadastro de insumo'!E:K,7,0),"")</f>
        <v/>
      </c>
      <c r="G2921" s="113"/>
      <c r="H2921" s="113"/>
      <c r="I2921" s="122">
        <f t="shared" si="141"/>
        <v>0</v>
      </c>
      <c r="J2921" s="125">
        <f>IF(C2921="",0,IF(E2921="Pacote",VLOOKUP(C2921,'Cadastro de insumo'!E:K,7,0)*G2921,IF(OR(E2921="kg",E2921="L"),F2921/1000*G2921,F2921*G2921)))</f>
        <v>0</v>
      </c>
    </row>
    <row r="2922" spans="1:18" outlineLevel="1" x14ac:dyDescent="0.25">
      <c r="B2922" s="122" t="str">
        <f>IF(C2922="","",F2907)</f>
        <v/>
      </c>
      <c r="C2922" s="123"/>
      <c r="D2922" s="122" t="str">
        <f>IF(C2922="","",IFERROR(INDEX('Cadastro de insumo'!A:K,MATCH('Ficha técnica - Prod processado'!C2922,'Cadastro de insumo'!E:E,0),2),""))</f>
        <v/>
      </c>
      <c r="E2922" s="122" t="str">
        <f>IFERROR(INDEX('Cadastro de insumo'!$A$203:$K$1048576,MATCH('Ficha técnica - Prod processado'!C2922,'Cadastro de insumo'!$E$203:$E$1048576,0),9),"")</f>
        <v/>
      </c>
      <c r="F2922" s="124" t="str">
        <f>IFERROR(VLOOKUP(C2922,'Cadastro de insumo'!E:K,7,0),"")</f>
        <v/>
      </c>
      <c r="G2922" s="113"/>
      <c r="H2922" s="113"/>
      <c r="I2922" s="122">
        <f t="shared" si="141"/>
        <v>0</v>
      </c>
      <c r="J2922" s="125">
        <f>IF(C2922="",0,IF(E2922="Pacote",VLOOKUP(C2922,'Cadastro de insumo'!E:K,7,0)*G2922,IF(OR(E2922="kg",E2922="L"),F2922/1000*G2922,F2922*G2922)))</f>
        <v>0</v>
      </c>
    </row>
    <row r="2923" spans="1:18" outlineLevel="1" x14ac:dyDescent="0.25">
      <c r="B2923" s="122" t="str">
        <f>IF(C2923="","",F2907)</f>
        <v/>
      </c>
      <c r="C2923" s="123"/>
      <c r="D2923" s="122" t="str">
        <f>IF(C2923="","",IFERROR(INDEX('Cadastro de insumo'!A:K,MATCH('Ficha técnica - Prod processado'!C2923,'Cadastro de insumo'!E:E,0),2),""))</f>
        <v/>
      </c>
      <c r="E2923" s="122" t="str">
        <f>IFERROR(INDEX('Cadastro de insumo'!$A$203:$K$1048576,MATCH('Ficha técnica - Prod processado'!C2923,'Cadastro de insumo'!$E$203:$E$1048576,0),9),"")</f>
        <v/>
      </c>
      <c r="F2923" s="124" t="str">
        <f>IFERROR(VLOOKUP(C2923,'Cadastro de insumo'!E:K,7,0),"")</f>
        <v/>
      </c>
      <c r="G2923" s="113"/>
      <c r="H2923" s="113"/>
      <c r="I2923" s="122">
        <f t="shared" si="141"/>
        <v>0</v>
      </c>
      <c r="J2923" s="125">
        <f>IF(C2923="",0,IF(E2923="Pacote",VLOOKUP(C2923,'Cadastro de insumo'!E:K,7,0)*G2923,IF(OR(E2923="kg",E2923="L"),F2923/1000*G2923,F2923*G2923)))</f>
        <v>0</v>
      </c>
    </row>
    <row r="2924" spans="1:18" outlineLevel="1" x14ac:dyDescent="0.25">
      <c r="B2924" s="122" t="str">
        <f>IF(C2924="","",F2907)</f>
        <v/>
      </c>
      <c r="C2924" s="123"/>
      <c r="D2924" s="122" t="str">
        <f>IF(C2924="","",IFERROR(INDEX('Cadastro de insumo'!A:K,MATCH('Ficha técnica - Prod processado'!C2924,'Cadastro de insumo'!E:E,0),2),""))</f>
        <v/>
      </c>
      <c r="E2924" s="122" t="str">
        <f>IFERROR(INDEX('Cadastro de insumo'!$A$203:$K$1048576,MATCH('Ficha técnica - Prod processado'!C2924,'Cadastro de insumo'!$E$203:$E$1048576,0),9),"")</f>
        <v/>
      </c>
      <c r="F2924" s="124" t="str">
        <f>IFERROR(VLOOKUP(C2924,'Cadastro de insumo'!E:K,7,0),"")</f>
        <v/>
      </c>
      <c r="G2924" s="113"/>
      <c r="H2924" s="113"/>
      <c r="I2924" s="122">
        <f>IF(OR(G2924="",H2924=""),0,G2924/H2924)</f>
        <v>0</v>
      </c>
      <c r="J2924" s="125">
        <f>IF(C2924="",0,IF(E2924="Pacote",VLOOKUP(C2924,'Cadastro de insumo'!E:K,7,0)*G2924,IF(OR(E2924="kg",E2924="L"),F2924/1000*G2924,F2924*G2924)))</f>
        <v>0</v>
      </c>
    </row>
    <row r="2925" spans="1:18" x14ac:dyDescent="0.25">
      <c r="A2925" s="33" t="str">
        <f>"Detalhes: "&amp;F2907</f>
        <v xml:space="preserve">Detalhes: </v>
      </c>
      <c r="C2925" s="126"/>
    </row>
    <row r="2927" spans="1:18" ht="31.5" x14ac:dyDescent="0.25">
      <c r="E2927" s="30" t="s">
        <v>21</v>
      </c>
      <c r="F2927" s="76" t="s">
        <v>0</v>
      </c>
      <c r="G2927" s="76" t="s">
        <v>19</v>
      </c>
      <c r="H2927" s="77" t="s">
        <v>20</v>
      </c>
      <c r="I2927" s="31" t="s">
        <v>22</v>
      </c>
      <c r="J2927" s="31" t="s">
        <v>61</v>
      </c>
      <c r="M2927" s="126"/>
    </row>
    <row r="2928" spans="1:18" x14ac:dyDescent="0.25">
      <c r="E2928" s="112">
        <f>E2907+1</f>
        <v>140</v>
      </c>
      <c r="F2928" s="113"/>
      <c r="G2928" s="113"/>
      <c r="H2928" s="114"/>
      <c r="I2928" s="115">
        <f>SUM(J2931:J2945)</f>
        <v>0</v>
      </c>
      <c r="J2928" s="116" t="str">
        <f>IF(H2928="","",I2928/H2928)</f>
        <v/>
      </c>
      <c r="M2928" s="126"/>
      <c r="R2928" s="141"/>
    </row>
    <row r="2929" spans="2:18" x14ac:dyDescent="0.25">
      <c r="B2929" s="117"/>
      <c r="C2929" s="118"/>
      <c r="D2929" s="110"/>
      <c r="F2929" s="118"/>
      <c r="G2929" s="118"/>
      <c r="H2929" s="119"/>
      <c r="I2929" s="120"/>
      <c r="J2929" s="121"/>
      <c r="M2929" s="126"/>
      <c r="R2929" s="141"/>
    </row>
    <row r="2930" spans="2:18" ht="47.25" outlineLevel="1" x14ac:dyDescent="0.25">
      <c r="B2930" s="31" t="s">
        <v>0</v>
      </c>
      <c r="C2930" s="76" t="s">
        <v>13</v>
      </c>
      <c r="D2930" s="31" t="s">
        <v>60</v>
      </c>
      <c r="E2930" s="31" t="s">
        <v>14</v>
      </c>
      <c r="F2930" s="77" t="s">
        <v>17</v>
      </c>
      <c r="G2930" s="77" t="s">
        <v>56</v>
      </c>
      <c r="H2930" s="77" t="s">
        <v>38</v>
      </c>
      <c r="I2930" s="31" t="s">
        <v>16</v>
      </c>
      <c r="J2930" s="30" t="s">
        <v>15</v>
      </c>
      <c r="M2930" s="142"/>
    </row>
    <row r="2931" spans="2:18" outlineLevel="1" x14ac:dyDescent="0.25">
      <c r="B2931" s="122" t="str">
        <f>IF(C2931="","",F2928)</f>
        <v/>
      </c>
      <c r="C2931" s="123"/>
      <c r="D2931" s="122" t="str">
        <f>IF(C2931="","",IFERROR(INDEX('Cadastro de insumo'!A:K,MATCH('Ficha técnica - Prod processado'!C2931,'Cadastro de insumo'!E:E,0),2),""))</f>
        <v/>
      </c>
      <c r="E2931" s="122" t="str">
        <f>IFERROR(INDEX('Cadastro de insumo'!$A$203:$K$1048576,MATCH('Ficha técnica - Prod processado'!C2931,'Cadastro de insumo'!$E$203:$E$1048576,0),9),"")</f>
        <v/>
      </c>
      <c r="F2931" s="124" t="str">
        <f>IFERROR(VLOOKUP(C2931,'Cadastro de insumo'!E:K,7,0),"")</f>
        <v/>
      </c>
      <c r="G2931" s="113"/>
      <c r="H2931" s="113"/>
      <c r="I2931" s="122">
        <f t="shared" ref="I2931:I2944" si="142">IF(OR(G2931="",H2931=""),0,G2931/H2931)</f>
        <v>0</v>
      </c>
      <c r="J2931" s="125">
        <f>IF(C2931="",0,IF(E2931="Pacote",VLOOKUP(C2931,'Cadastro de insumo'!E:K,7,0)*G2931,IF(OR(E2931="kg",E2931="L"),F2931/1000*G2931,F2931*G2931)))</f>
        <v>0</v>
      </c>
    </row>
    <row r="2932" spans="2:18" outlineLevel="1" x14ac:dyDescent="0.25">
      <c r="B2932" s="122" t="str">
        <f>IF(C2932="","",F2928)</f>
        <v/>
      </c>
      <c r="C2932" s="123"/>
      <c r="D2932" s="122" t="str">
        <f>IF(C2932="","",IFERROR(INDEX('Cadastro de insumo'!A:K,MATCH('Ficha técnica - Prod processado'!C2932,'Cadastro de insumo'!E:E,0),2),""))</f>
        <v/>
      </c>
      <c r="E2932" s="122" t="str">
        <f>IFERROR(INDEX('Cadastro de insumo'!$A$203:$K$1048576,MATCH('Ficha técnica - Prod processado'!C2932,'Cadastro de insumo'!$E$203:$E$1048576,0),9),"")</f>
        <v/>
      </c>
      <c r="F2932" s="124" t="str">
        <f>IFERROR(VLOOKUP(C2932,'Cadastro de insumo'!E:K,7,0),"")</f>
        <v/>
      </c>
      <c r="G2932" s="113"/>
      <c r="H2932" s="113"/>
      <c r="I2932" s="122">
        <f t="shared" si="142"/>
        <v>0</v>
      </c>
      <c r="J2932" s="125">
        <f>IF(C2932="",0,IF(E2932="Pacote",VLOOKUP(C2932,'Cadastro de insumo'!E:K,7,0)*G2932,IF(OR(E2932="kg",E2932="L"),F2932/1000*G2932,F2932*G2932)))</f>
        <v>0</v>
      </c>
    </row>
    <row r="2933" spans="2:18" outlineLevel="1" x14ac:dyDescent="0.25">
      <c r="B2933" s="122" t="str">
        <f>IF(C2933="","",F2928)</f>
        <v/>
      </c>
      <c r="C2933" s="123"/>
      <c r="D2933" s="122" t="str">
        <f>IF(C2933="","",IFERROR(INDEX('Cadastro de insumo'!A:K,MATCH('Ficha técnica - Prod processado'!C2933,'Cadastro de insumo'!E:E,0),2),""))</f>
        <v/>
      </c>
      <c r="E2933" s="122" t="str">
        <f>IFERROR(INDEX('Cadastro de insumo'!$A$203:$K$1048576,MATCH('Ficha técnica - Prod processado'!C2933,'Cadastro de insumo'!$E$203:$E$1048576,0),9),"")</f>
        <v/>
      </c>
      <c r="F2933" s="124" t="str">
        <f>IFERROR(VLOOKUP(C2933,'Cadastro de insumo'!E:K,7,0),"")</f>
        <v/>
      </c>
      <c r="G2933" s="113"/>
      <c r="H2933" s="113"/>
      <c r="I2933" s="122">
        <f t="shared" si="142"/>
        <v>0</v>
      </c>
      <c r="J2933" s="125">
        <f>IF(C2933="",0,IF(E2933="Pacote",VLOOKUP(C2933,'Cadastro de insumo'!E:K,7,0)*G2933,IF(OR(E2933="kg",E2933="L"),F2933/1000*G2933,F2933*G2933)))</f>
        <v>0</v>
      </c>
    </row>
    <row r="2934" spans="2:18" outlineLevel="1" x14ac:dyDescent="0.25">
      <c r="B2934" s="122" t="str">
        <f>IF(C2934="","",F2928)</f>
        <v/>
      </c>
      <c r="C2934" s="123"/>
      <c r="D2934" s="122" t="str">
        <f>IF(C2934="","",IFERROR(INDEX('Cadastro de insumo'!A:K,MATCH('Ficha técnica - Prod processado'!C2934,'Cadastro de insumo'!E:E,0),2),""))</f>
        <v/>
      </c>
      <c r="E2934" s="122" t="str">
        <f>IFERROR(INDEX('Cadastro de insumo'!$A$203:$K$1048576,MATCH('Ficha técnica - Prod processado'!C2934,'Cadastro de insumo'!$E$203:$E$1048576,0),9),"")</f>
        <v/>
      </c>
      <c r="F2934" s="124" t="str">
        <f>IFERROR(VLOOKUP(C2934,'Cadastro de insumo'!E:K,7,0),"")</f>
        <v/>
      </c>
      <c r="G2934" s="113"/>
      <c r="H2934" s="113"/>
      <c r="I2934" s="122">
        <f t="shared" si="142"/>
        <v>0</v>
      </c>
      <c r="J2934" s="125">
        <f>IF(C2934="",0,IF(E2934="Pacote",VLOOKUP(C2934,'Cadastro de insumo'!E:K,7,0)*G2934,IF(OR(E2934="kg",E2934="L"),F2934/1000*G2934,F2934*G2934)))</f>
        <v>0</v>
      </c>
    </row>
    <row r="2935" spans="2:18" outlineLevel="1" x14ac:dyDescent="0.25">
      <c r="B2935" s="122" t="str">
        <f>IF(C2935="","",F2928)</f>
        <v/>
      </c>
      <c r="C2935" s="123"/>
      <c r="D2935" s="122" t="str">
        <f>IF(C2935="","",IFERROR(INDEX('Cadastro de insumo'!A:K,MATCH('Ficha técnica - Prod processado'!C2935,'Cadastro de insumo'!E:E,0),2),""))</f>
        <v/>
      </c>
      <c r="E2935" s="122" t="str">
        <f>IFERROR(INDEX('Cadastro de insumo'!$A$203:$K$1048576,MATCH('Ficha técnica - Prod processado'!C2935,'Cadastro de insumo'!$E$203:$E$1048576,0),9),"")</f>
        <v/>
      </c>
      <c r="F2935" s="124" t="str">
        <f>IFERROR(VLOOKUP(C2935,'Cadastro de insumo'!E:K,7,0),"")</f>
        <v/>
      </c>
      <c r="G2935" s="113"/>
      <c r="H2935" s="113"/>
      <c r="I2935" s="122">
        <f t="shared" si="142"/>
        <v>0</v>
      </c>
      <c r="J2935" s="125">
        <f>IF(C2935="",0,IF(E2935="Pacote",VLOOKUP(C2935,'Cadastro de insumo'!E:K,7,0)*G2935,IF(OR(E2935="kg",E2935="L"),F2935/1000*G2935,F2935*G2935)))</f>
        <v>0</v>
      </c>
    </row>
    <row r="2936" spans="2:18" outlineLevel="1" x14ac:dyDescent="0.25">
      <c r="B2936" s="122" t="str">
        <f>IF(C2936="","",F2928)</f>
        <v/>
      </c>
      <c r="C2936" s="123"/>
      <c r="D2936" s="122" t="str">
        <f>IF(C2936="","",IFERROR(INDEX('Cadastro de insumo'!A:K,MATCH('Ficha técnica - Prod processado'!C2936,'Cadastro de insumo'!E:E,0),2),""))</f>
        <v/>
      </c>
      <c r="E2936" s="122" t="str">
        <f>IFERROR(INDEX('Cadastro de insumo'!$A$203:$K$1048576,MATCH('Ficha técnica - Prod processado'!C2936,'Cadastro de insumo'!$E$203:$E$1048576,0),9),"")</f>
        <v/>
      </c>
      <c r="F2936" s="124" t="str">
        <f>IFERROR(VLOOKUP(C2936,'Cadastro de insumo'!E:K,7,0),"")</f>
        <v/>
      </c>
      <c r="G2936" s="113"/>
      <c r="H2936" s="113"/>
      <c r="I2936" s="122">
        <f t="shared" si="142"/>
        <v>0</v>
      </c>
      <c r="J2936" s="125">
        <f>IF(C2936="",0,IF(E2936="Pacote",VLOOKUP(C2936,'Cadastro de insumo'!E:K,7,0)*G2936,IF(OR(E2936="kg",E2936="L"),F2936/1000*G2936,F2936*G2936)))</f>
        <v>0</v>
      </c>
    </row>
    <row r="2937" spans="2:18" outlineLevel="1" x14ac:dyDescent="0.25">
      <c r="B2937" s="122" t="str">
        <f>IF(C2937="","",F2928)</f>
        <v/>
      </c>
      <c r="C2937" s="123"/>
      <c r="D2937" s="122" t="str">
        <f>IF(C2937="","",IFERROR(INDEX('Cadastro de insumo'!A:K,MATCH('Ficha técnica - Prod processado'!C2937,'Cadastro de insumo'!E:E,0),2),""))</f>
        <v/>
      </c>
      <c r="E2937" s="122" t="str">
        <f>IFERROR(INDEX('Cadastro de insumo'!$A$203:$K$1048576,MATCH('Ficha técnica - Prod processado'!C2937,'Cadastro de insumo'!$E$203:$E$1048576,0),9),"")</f>
        <v/>
      </c>
      <c r="F2937" s="124" t="str">
        <f>IFERROR(VLOOKUP(C2937,'Cadastro de insumo'!E:K,7,0),"")</f>
        <v/>
      </c>
      <c r="G2937" s="113"/>
      <c r="H2937" s="113"/>
      <c r="I2937" s="122">
        <f t="shared" si="142"/>
        <v>0</v>
      </c>
      <c r="J2937" s="125">
        <f>IF(C2937="",0,IF(E2937="Pacote",VLOOKUP(C2937,'Cadastro de insumo'!E:K,7,0)*G2937,IF(OR(E2937="kg",E2937="L"),F2937/1000*G2937,F2937*G2937)))</f>
        <v>0</v>
      </c>
    </row>
    <row r="2938" spans="2:18" outlineLevel="1" x14ac:dyDescent="0.25">
      <c r="B2938" s="122" t="str">
        <f>IF(C2938="","",F2928)</f>
        <v/>
      </c>
      <c r="C2938" s="123"/>
      <c r="D2938" s="122" t="str">
        <f>IF(C2938="","",IFERROR(INDEX('Cadastro de insumo'!A:K,MATCH('Ficha técnica - Prod processado'!C2938,'Cadastro de insumo'!E:E,0),2),""))</f>
        <v/>
      </c>
      <c r="E2938" s="122" t="str">
        <f>IFERROR(INDEX('Cadastro de insumo'!$A$203:$K$1048576,MATCH('Ficha técnica - Prod processado'!C2938,'Cadastro de insumo'!$E$203:$E$1048576,0),9),"")</f>
        <v/>
      </c>
      <c r="F2938" s="124" t="str">
        <f>IFERROR(VLOOKUP(C2938,'Cadastro de insumo'!E:K,7,0),"")</f>
        <v/>
      </c>
      <c r="G2938" s="113"/>
      <c r="H2938" s="113"/>
      <c r="I2938" s="122">
        <f t="shared" si="142"/>
        <v>0</v>
      </c>
      <c r="J2938" s="125">
        <f>IF(C2938="",0,IF(E2938="Pacote",VLOOKUP(C2938,'Cadastro de insumo'!E:K,7,0)*G2938,IF(OR(E2938="kg",E2938="L"),F2938/1000*G2938,F2938*G2938)))</f>
        <v>0</v>
      </c>
    </row>
    <row r="2939" spans="2:18" outlineLevel="1" x14ac:dyDescent="0.25">
      <c r="B2939" s="122" t="str">
        <f>IF(C2939="","",F2928)</f>
        <v/>
      </c>
      <c r="C2939" s="123"/>
      <c r="D2939" s="122" t="str">
        <f>IF(C2939="","",IFERROR(INDEX('Cadastro de insumo'!A:K,MATCH('Ficha técnica - Prod processado'!C2939,'Cadastro de insumo'!E:E,0),2),""))</f>
        <v/>
      </c>
      <c r="E2939" s="122" t="str">
        <f>IFERROR(INDEX('Cadastro de insumo'!$A$203:$K$1048576,MATCH('Ficha técnica - Prod processado'!C2939,'Cadastro de insumo'!$E$203:$E$1048576,0),9),"")</f>
        <v/>
      </c>
      <c r="F2939" s="124" t="str">
        <f>IFERROR(VLOOKUP(C2939,'Cadastro de insumo'!E:K,7,0),"")</f>
        <v/>
      </c>
      <c r="G2939" s="113"/>
      <c r="H2939" s="113"/>
      <c r="I2939" s="122">
        <f t="shared" si="142"/>
        <v>0</v>
      </c>
      <c r="J2939" s="125">
        <f>IF(C2939="",0,IF(E2939="Pacote",VLOOKUP(C2939,'Cadastro de insumo'!E:K,7,0)*G2939,IF(OR(E2939="kg",E2939="L"),F2939/1000*G2939,F2939*G2939)))</f>
        <v>0</v>
      </c>
    </row>
    <row r="2940" spans="2:18" outlineLevel="1" x14ac:dyDescent="0.25">
      <c r="B2940" s="122" t="str">
        <f>IF(C2940="","",F2928)</f>
        <v/>
      </c>
      <c r="C2940" s="123"/>
      <c r="D2940" s="122" t="str">
        <f>IF(C2940="","",IFERROR(INDEX('Cadastro de insumo'!A:K,MATCH('Ficha técnica - Prod processado'!C2940,'Cadastro de insumo'!E:E,0),2),""))</f>
        <v/>
      </c>
      <c r="E2940" s="122" t="str">
        <f>IFERROR(INDEX('Cadastro de insumo'!$A$203:$K$1048576,MATCH('Ficha técnica - Prod processado'!C2940,'Cadastro de insumo'!$E$203:$E$1048576,0),9),"")</f>
        <v/>
      </c>
      <c r="F2940" s="124" t="str">
        <f>IFERROR(VLOOKUP(C2940,'Cadastro de insumo'!E:K,7,0),"")</f>
        <v/>
      </c>
      <c r="G2940" s="113"/>
      <c r="H2940" s="113"/>
      <c r="I2940" s="122">
        <f t="shared" si="142"/>
        <v>0</v>
      </c>
      <c r="J2940" s="125">
        <f>IF(C2940="",0,IF(E2940="Pacote",VLOOKUP(C2940,'Cadastro de insumo'!E:K,7,0)*G2940,IF(OR(E2940="kg",E2940="L"),F2940/1000*G2940,F2940*G2940)))</f>
        <v>0</v>
      </c>
    </row>
    <row r="2941" spans="2:18" outlineLevel="1" x14ac:dyDescent="0.25">
      <c r="B2941" s="122" t="str">
        <f>IF(C2941="","",F2928)</f>
        <v/>
      </c>
      <c r="C2941" s="123"/>
      <c r="D2941" s="122" t="str">
        <f>IF(C2941="","",IFERROR(INDEX('Cadastro de insumo'!A:K,MATCH('Ficha técnica - Prod processado'!C2941,'Cadastro de insumo'!E:E,0),2),""))</f>
        <v/>
      </c>
      <c r="E2941" s="122" t="str">
        <f>IFERROR(INDEX('Cadastro de insumo'!$A$203:$K$1048576,MATCH('Ficha técnica - Prod processado'!C2941,'Cadastro de insumo'!$E$203:$E$1048576,0),9),"")</f>
        <v/>
      </c>
      <c r="F2941" s="124" t="str">
        <f>IFERROR(VLOOKUP(C2941,'Cadastro de insumo'!E:K,7,0),"")</f>
        <v/>
      </c>
      <c r="G2941" s="113"/>
      <c r="H2941" s="113"/>
      <c r="I2941" s="122">
        <f t="shared" si="142"/>
        <v>0</v>
      </c>
      <c r="J2941" s="125">
        <f>IF(C2941="",0,IF(E2941="Pacote",VLOOKUP(C2941,'Cadastro de insumo'!E:K,7,0)*G2941,IF(OR(E2941="kg",E2941="L"),F2941/1000*G2941,F2941*G2941)))</f>
        <v>0</v>
      </c>
    </row>
    <row r="2942" spans="2:18" outlineLevel="1" x14ac:dyDescent="0.25">
      <c r="B2942" s="122" t="str">
        <f>IF(C2942="","",F2928)</f>
        <v/>
      </c>
      <c r="C2942" s="123"/>
      <c r="D2942" s="122" t="str">
        <f>IF(C2942="","",IFERROR(INDEX('Cadastro de insumo'!A:K,MATCH('Ficha técnica - Prod processado'!C2942,'Cadastro de insumo'!E:E,0),2),""))</f>
        <v/>
      </c>
      <c r="E2942" s="122" t="str">
        <f>IFERROR(INDEX('Cadastro de insumo'!$A$203:$K$1048576,MATCH('Ficha técnica - Prod processado'!C2942,'Cadastro de insumo'!$E$203:$E$1048576,0),9),"")</f>
        <v/>
      </c>
      <c r="F2942" s="124" t="str">
        <f>IFERROR(VLOOKUP(C2942,'Cadastro de insumo'!E:K,7,0),"")</f>
        <v/>
      </c>
      <c r="G2942" s="113"/>
      <c r="H2942" s="113"/>
      <c r="I2942" s="122">
        <f t="shared" si="142"/>
        <v>0</v>
      </c>
      <c r="J2942" s="125">
        <f>IF(C2942="",0,IF(E2942="Pacote",VLOOKUP(C2942,'Cadastro de insumo'!E:K,7,0)*G2942,IF(OR(E2942="kg",E2942="L"),F2942/1000*G2942,F2942*G2942)))</f>
        <v>0</v>
      </c>
    </row>
    <row r="2943" spans="2:18" outlineLevel="1" x14ac:dyDescent="0.25">
      <c r="B2943" s="122" t="str">
        <f>IF(C2943="","",F2928)</f>
        <v/>
      </c>
      <c r="C2943" s="123"/>
      <c r="D2943" s="122" t="str">
        <f>IF(C2943="","",IFERROR(INDEX('Cadastro de insumo'!A:K,MATCH('Ficha técnica - Prod processado'!C2943,'Cadastro de insumo'!E:E,0),2),""))</f>
        <v/>
      </c>
      <c r="E2943" s="122" t="str">
        <f>IFERROR(INDEX('Cadastro de insumo'!$A$203:$K$1048576,MATCH('Ficha técnica - Prod processado'!C2943,'Cadastro de insumo'!$E$203:$E$1048576,0),9),"")</f>
        <v/>
      </c>
      <c r="F2943" s="124" t="str">
        <f>IFERROR(VLOOKUP(C2943,'Cadastro de insumo'!E:K,7,0),"")</f>
        <v/>
      </c>
      <c r="G2943" s="113"/>
      <c r="H2943" s="113"/>
      <c r="I2943" s="122">
        <f t="shared" si="142"/>
        <v>0</v>
      </c>
      <c r="J2943" s="125">
        <f>IF(C2943="",0,IF(E2943="Pacote",VLOOKUP(C2943,'Cadastro de insumo'!E:K,7,0)*G2943,IF(OR(E2943="kg",E2943="L"),F2943/1000*G2943,F2943*G2943)))</f>
        <v>0</v>
      </c>
    </row>
    <row r="2944" spans="2:18" outlineLevel="1" x14ac:dyDescent="0.25">
      <c r="B2944" s="122" t="str">
        <f>IF(C2944="","",F2928)</f>
        <v/>
      </c>
      <c r="C2944" s="123"/>
      <c r="D2944" s="122" t="str">
        <f>IF(C2944="","",IFERROR(INDEX('Cadastro de insumo'!A:K,MATCH('Ficha técnica - Prod processado'!C2944,'Cadastro de insumo'!E:E,0),2),""))</f>
        <v/>
      </c>
      <c r="E2944" s="122" t="str">
        <f>IFERROR(INDEX('Cadastro de insumo'!$A$203:$K$1048576,MATCH('Ficha técnica - Prod processado'!C2944,'Cadastro de insumo'!$E$203:$E$1048576,0),9),"")</f>
        <v/>
      </c>
      <c r="F2944" s="124" t="str">
        <f>IFERROR(VLOOKUP(C2944,'Cadastro de insumo'!E:K,7,0),"")</f>
        <v/>
      </c>
      <c r="G2944" s="113"/>
      <c r="H2944" s="113"/>
      <c r="I2944" s="122">
        <f t="shared" si="142"/>
        <v>0</v>
      </c>
      <c r="J2944" s="125">
        <f>IF(C2944="",0,IF(E2944="Pacote",VLOOKUP(C2944,'Cadastro de insumo'!E:K,7,0)*G2944,IF(OR(E2944="kg",E2944="L"),F2944/1000*G2944,F2944*G2944)))</f>
        <v>0</v>
      </c>
    </row>
    <row r="2945" spans="1:18" outlineLevel="1" x14ac:dyDescent="0.25">
      <c r="B2945" s="122" t="str">
        <f>IF(C2945="","",F2928)</f>
        <v/>
      </c>
      <c r="C2945" s="123"/>
      <c r="D2945" s="122" t="str">
        <f>IF(C2945="","",IFERROR(INDEX('Cadastro de insumo'!A:K,MATCH('Ficha técnica - Prod processado'!C2945,'Cadastro de insumo'!E:E,0),2),""))</f>
        <v/>
      </c>
      <c r="E2945" s="122" t="str">
        <f>IFERROR(INDEX('Cadastro de insumo'!$A$203:$K$1048576,MATCH('Ficha técnica - Prod processado'!C2945,'Cadastro de insumo'!$E$203:$E$1048576,0),9),"")</f>
        <v/>
      </c>
      <c r="F2945" s="124" t="str">
        <f>IFERROR(VLOOKUP(C2945,'Cadastro de insumo'!E:K,7,0),"")</f>
        <v/>
      </c>
      <c r="G2945" s="113"/>
      <c r="H2945" s="113"/>
      <c r="I2945" s="122">
        <f>IF(OR(G2945="",H2945=""),0,G2945/H2945)</f>
        <v>0</v>
      </c>
      <c r="J2945" s="125">
        <f>IF(C2945="",0,IF(E2945="Pacote",VLOOKUP(C2945,'Cadastro de insumo'!E:K,7,0)*G2945,IF(OR(E2945="kg",E2945="L"),F2945/1000*G2945,F2945*G2945)))</f>
        <v>0</v>
      </c>
    </row>
    <row r="2946" spans="1:18" x14ac:dyDescent="0.25">
      <c r="A2946" s="33" t="str">
        <f>"Detalhes: "&amp;F2928</f>
        <v xml:space="preserve">Detalhes: </v>
      </c>
      <c r="C2946" s="126"/>
    </row>
    <row r="2948" spans="1:18" ht="31.5" x14ac:dyDescent="0.25">
      <c r="E2948" s="30" t="s">
        <v>21</v>
      </c>
      <c r="F2948" s="76" t="s">
        <v>0</v>
      </c>
      <c r="G2948" s="76" t="s">
        <v>19</v>
      </c>
      <c r="H2948" s="77" t="s">
        <v>20</v>
      </c>
      <c r="I2948" s="31" t="s">
        <v>22</v>
      </c>
      <c r="J2948" s="31" t="s">
        <v>61</v>
      </c>
      <c r="M2948" s="126"/>
    </row>
    <row r="2949" spans="1:18" x14ac:dyDescent="0.25">
      <c r="E2949" s="112">
        <f>E2928+1</f>
        <v>141</v>
      </c>
      <c r="F2949" s="113"/>
      <c r="G2949" s="113"/>
      <c r="H2949" s="114"/>
      <c r="I2949" s="115">
        <f>SUM(J2952:J2966)</f>
        <v>0</v>
      </c>
      <c r="J2949" s="116" t="str">
        <f>IF(H2949="","",I2949/H2949)</f>
        <v/>
      </c>
      <c r="M2949" s="126"/>
      <c r="R2949" s="141"/>
    </row>
    <row r="2950" spans="1:18" x14ac:dyDescent="0.25">
      <c r="B2950" s="117"/>
      <c r="C2950" s="118"/>
      <c r="D2950" s="110"/>
      <c r="F2950" s="118"/>
      <c r="G2950" s="118"/>
      <c r="H2950" s="119"/>
      <c r="I2950" s="120"/>
      <c r="J2950" s="121"/>
      <c r="M2950" s="126"/>
      <c r="R2950" s="141"/>
    </row>
    <row r="2951" spans="1:18" ht="47.25" outlineLevel="1" x14ac:dyDescent="0.25">
      <c r="B2951" s="31" t="s">
        <v>0</v>
      </c>
      <c r="C2951" s="76" t="s">
        <v>13</v>
      </c>
      <c r="D2951" s="31" t="s">
        <v>60</v>
      </c>
      <c r="E2951" s="31" t="s">
        <v>14</v>
      </c>
      <c r="F2951" s="77" t="s">
        <v>17</v>
      </c>
      <c r="G2951" s="77" t="s">
        <v>56</v>
      </c>
      <c r="H2951" s="77" t="s">
        <v>38</v>
      </c>
      <c r="I2951" s="31" t="s">
        <v>16</v>
      </c>
      <c r="J2951" s="30" t="s">
        <v>15</v>
      </c>
      <c r="M2951" s="142"/>
    </row>
    <row r="2952" spans="1:18" outlineLevel="1" x14ac:dyDescent="0.25">
      <c r="B2952" s="122" t="str">
        <f>IF(C2952="","",F2949)</f>
        <v/>
      </c>
      <c r="C2952" s="123"/>
      <c r="D2952" s="122" t="str">
        <f>IF(C2952="","",IFERROR(INDEX('Cadastro de insumo'!A:K,MATCH('Ficha técnica - Prod processado'!C2952,'Cadastro de insumo'!E:E,0),2),""))</f>
        <v/>
      </c>
      <c r="E2952" s="122" t="str">
        <f>IFERROR(INDEX('Cadastro de insumo'!$A$203:$K$1048576,MATCH('Ficha técnica - Prod processado'!C2952,'Cadastro de insumo'!$E$203:$E$1048576,0),9),"")</f>
        <v/>
      </c>
      <c r="F2952" s="124" t="str">
        <f>IFERROR(VLOOKUP(C2952,'Cadastro de insumo'!E:K,7,0),"")</f>
        <v/>
      </c>
      <c r="G2952" s="113"/>
      <c r="H2952" s="113"/>
      <c r="I2952" s="122">
        <f t="shared" ref="I2952:I2965" si="143">IF(OR(G2952="",H2952=""),0,G2952/H2952)</f>
        <v>0</v>
      </c>
      <c r="J2952" s="125">
        <f>IF(C2952="",0,IF(E2952="Pacote",VLOOKUP(C2952,'Cadastro de insumo'!E:K,7,0)*G2952,IF(OR(E2952="kg",E2952="L"),F2952/1000*G2952,F2952*G2952)))</f>
        <v>0</v>
      </c>
    </row>
    <row r="2953" spans="1:18" outlineLevel="1" x14ac:dyDescent="0.25">
      <c r="B2953" s="122" t="str">
        <f>IF(C2953="","",F2949)</f>
        <v/>
      </c>
      <c r="C2953" s="123"/>
      <c r="D2953" s="122" t="str">
        <f>IF(C2953="","",IFERROR(INDEX('Cadastro de insumo'!A:K,MATCH('Ficha técnica - Prod processado'!C2953,'Cadastro de insumo'!E:E,0),2),""))</f>
        <v/>
      </c>
      <c r="E2953" s="122" t="str">
        <f>IFERROR(INDEX('Cadastro de insumo'!$A$203:$K$1048576,MATCH('Ficha técnica - Prod processado'!C2953,'Cadastro de insumo'!$E$203:$E$1048576,0),9),"")</f>
        <v/>
      </c>
      <c r="F2953" s="124" t="str">
        <f>IFERROR(VLOOKUP(C2953,'Cadastro de insumo'!E:K,7,0),"")</f>
        <v/>
      </c>
      <c r="G2953" s="113"/>
      <c r="H2953" s="113"/>
      <c r="I2953" s="122">
        <f t="shared" si="143"/>
        <v>0</v>
      </c>
      <c r="J2953" s="125">
        <f>IF(C2953="",0,IF(E2953="Pacote",VLOOKUP(C2953,'Cadastro de insumo'!E:K,7,0)*G2953,IF(OR(E2953="kg",E2953="L"),F2953/1000*G2953,F2953*G2953)))</f>
        <v>0</v>
      </c>
    </row>
    <row r="2954" spans="1:18" outlineLevel="1" x14ac:dyDescent="0.25">
      <c r="B2954" s="122" t="str">
        <f>IF(C2954="","",F2949)</f>
        <v/>
      </c>
      <c r="C2954" s="123"/>
      <c r="D2954" s="122" t="str">
        <f>IF(C2954="","",IFERROR(INDEX('Cadastro de insumo'!A:K,MATCH('Ficha técnica - Prod processado'!C2954,'Cadastro de insumo'!E:E,0),2),""))</f>
        <v/>
      </c>
      <c r="E2954" s="122" t="str">
        <f>IFERROR(INDEX('Cadastro de insumo'!$A$203:$K$1048576,MATCH('Ficha técnica - Prod processado'!C2954,'Cadastro de insumo'!$E$203:$E$1048576,0),9),"")</f>
        <v/>
      </c>
      <c r="F2954" s="124" t="str">
        <f>IFERROR(VLOOKUP(C2954,'Cadastro de insumo'!E:K,7,0),"")</f>
        <v/>
      </c>
      <c r="G2954" s="113"/>
      <c r="H2954" s="113"/>
      <c r="I2954" s="122">
        <f t="shared" si="143"/>
        <v>0</v>
      </c>
      <c r="J2954" s="125">
        <f>IF(C2954="",0,IF(E2954="Pacote",VLOOKUP(C2954,'Cadastro de insumo'!E:K,7,0)*G2954,IF(OR(E2954="kg",E2954="L"),F2954/1000*G2954,F2954*G2954)))</f>
        <v>0</v>
      </c>
    </row>
    <row r="2955" spans="1:18" outlineLevel="1" x14ac:dyDescent="0.25">
      <c r="B2955" s="122" t="str">
        <f>IF(C2955="","",F2949)</f>
        <v/>
      </c>
      <c r="C2955" s="123"/>
      <c r="D2955" s="122" t="str">
        <f>IF(C2955="","",IFERROR(INDEX('Cadastro de insumo'!A:K,MATCH('Ficha técnica - Prod processado'!C2955,'Cadastro de insumo'!E:E,0),2),""))</f>
        <v/>
      </c>
      <c r="E2955" s="122" t="str">
        <f>IFERROR(INDEX('Cadastro de insumo'!$A$203:$K$1048576,MATCH('Ficha técnica - Prod processado'!C2955,'Cadastro de insumo'!$E$203:$E$1048576,0),9),"")</f>
        <v/>
      </c>
      <c r="F2955" s="124" t="str">
        <f>IFERROR(VLOOKUP(C2955,'Cadastro de insumo'!E:K,7,0),"")</f>
        <v/>
      </c>
      <c r="G2955" s="113"/>
      <c r="H2955" s="113"/>
      <c r="I2955" s="122">
        <f t="shared" si="143"/>
        <v>0</v>
      </c>
      <c r="J2955" s="125">
        <f>IF(C2955="",0,IF(E2955="Pacote",VLOOKUP(C2955,'Cadastro de insumo'!E:K,7,0)*G2955,IF(OR(E2955="kg",E2955="L"),F2955/1000*G2955,F2955*G2955)))</f>
        <v>0</v>
      </c>
    </row>
    <row r="2956" spans="1:18" outlineLevel="1" x14ac:dyDescent="0.25">
      <c r="B2956" s="122" t="str">
        <f>IF(C2956="","",F2949)</f>
        <v/>
      </c>
      <c r="C2956" s="123"/>
      <c r="D2956" s="122" t="str">
        <f>IF(C2956="","",IFERROR(INDEX('Cadastro de insumo'!A:K,MATCH('Ficha técnica - Prod processado'!C2956,'Cadastro de insumo'!E:E,0),2),""))</f>
        <v/>
      </c>
      <c r="E2956" s="122" t="str">
        <f>IFERROR(INDEX('Cadastro de insumo'!$A$203:$K$1048576,MATCH('Ficha técnica - Prod processado'!C2956,'Cadastro de insumo'!$E$203:$E$1048576,0),9),"")</f>
        <v/>
      </c>
      <c r="F2956" s="124" t="str">
        <f>IFERROR(VLOOKUP(C2956,'Cadastro de insumo'!E:K,7,0),"")</f>
        <v/>
      </c>
      <c r="G2956" s="113"/>
      <c r="H2956" s="113"/>
      <c r="I2956" s="122">
        <f t="shared" si="143"/>
        <v>0</v>
      </c>
      <c r="J2956" s="125">
        <f>IF(C2956="",0,IF(E2956="Pacote",VLOOKUP(C2956,'Cadastro de insumo'!E:K,7,0)*G2956,IF(OR(E2956="kg",E2956="L"),F2956/1000*G2956,F2956*G2956)))</f>
        <v>0</v>
      </c>
    </row>
    <row r="2957" spans="1:18" outlineLevel="1" x14ac:dyDescent="0.25">
      <c r="B2957" s="122" t="str">
        <f>IF(C2957="","",F2949)</f>
        <v/>
      </c>
      <c r="C2957" s="123"/>
      <c r="D2957" s="122" t="str">
        <f>IF(C2957="","",IFERROR(INDEX('Cadastro de insumo'!A:K,MATCH('Ficha técnica - Prod processado'!C2957,'Cadastro de insumo'!E:E,0),2),""))</f>
        <v/>
      </c>
      <c r="E2957" s="122" t="str">
        <f>IFERROR(INDEX('Cadastro de insumo'!$A$203:$K$1048576,MATCH('Ficha técnica - Prod processado'!C2957,'Cadastro de insumo'!$E$203:$E$1048576,0),9),"")</f>
        <v/>
      </c>
      <c r="F2957" s="124" t="str">
        <f>IFERROR(VLOOKUP(C2957,'Cadastro de insumo'!E:K,7,0),"")</f>
        <v/>
      </c>
      <c r="G2957" s="113"/>
      <c r="H2957" s="113"/>
      <c r="I2957" s="122">
        <f t="shared" si="143"/>
        <v>0</v>
      </c>
      <c r="J2957" s="125">
        <f>IF(C2957="",0,IF(E2957="Pacote",VLOOKUP(C2957,'Cadastro de insumo'!E:K,7,0)*G2957,IF(OR(E2957="kg",E2957="L"),F2957/1000*G2957,F2957*G2957)))</f>
        <v>0</v>
      </c>
    </row>
    <row r="2958" spans="1:18" outlineLevel="1" x14ac:dyDescent="0.25">
      <c r="B2958" s="122" t="str">
        <f>IF(C2958="","",F2949)</f>
        <v/>
      </c>
      <c r="C2958" s="123"/>
      <c r="D2958" s="122" t="str">
        <f>IF(C2958="","",IFERROR(INDEX('Cadastro de insumo'!A:K,MATCH('Ficha técnica - Prod processado'!C2958,'Cadastro de insumo'!E:E,0),2),""))</f>
        <v/>
      </c>
      <c r="E2958" s="122" t="str">
        <f>IFERROR(INDEX('Cadastro de insumo'!$A$203:$K$1048576,MATCH('Ficha técnica - Prod processado'!C2958,'Cadastro de insumo'!$E$203:$E$1048576,0),9),"")</f>
        <v/>
      </c>
      <c r="F2958" s="124" t="str">
        <f>IFERROR(VLOOKUP(C2958,'Cadastro de insumo'!E:K,7,0),"")</f>
        <v/>
      </c>
      <c r="G2958" s="113"/>
      <c r="H2958" s="113"/>
      <c r="I2958" s="122">
        <f t="shared" si="143"/>
        <v>0</v>
      </c>
      <c r="J2958" s="125">
        <f>IF(C2958="",0,IF(E2958="Pacote",VLOOKUP(C2958,'Cadastro de insumo'!E:K,7,0)*G2958,IF(OR(E2958="kg",E2958="L"),F2958/1000*G2958,F2958*G2958)))</f>
        <v>0</v>
      </c>
    </row>
    <row r="2959" spans="1:18" outlineLevel="1" x14ac:dyDescent="0.25">
      <c r="B2959" s="122" t="str">
        <f>IF(C2959="","",F2949)</f>
        <v/>
      </c>
      <c r="C2959" s="123"/>
      <c r="D2959" s="122" t="str">
        <f>IF(C2959="","",IFERROR(INDEX('Cadastro de insumo'!A:K,MATCH('Ficha técnica - Prod processado'!C2959,'Cadastro de insumo'!E:E,0),2),""))</f>
        <v/>
      </c>
      <c r="E2959" s="122" t="str">
        <f>IFERROR(INDEX('Cadastro de insumo'!$A$203:$K$1048576,MATCH('Ficha técnica - Prod processado'!C2959,'Cadastro de insumo'!$E$203:$E$1048576,0),9),"")</f>
        <v/>
      </c>
      <c r="F2959" s="124" t="str">
        <f>IFERROR(VLOOKUP(C2959,'Cadastro de insumo'!E:K,7,0),"")</f>
        <v/>
      </c>
      <c r="G2959" s="113"/>
      <c r="H2959" s="113"/>
      <c r="I2959" s="122">
        <f t="shared" si="143"/>
        <v>0</v>
      </c>
      <c r="J2959" s="125">
        <f>IF(C2959="",0,IF(E2959="Pacote",VLOOKUP(C2959,'Cadastro de insumo'!E:K,7,0)*G2959,IF(OR(E2959="kg",E2959="L"),F2959/1000*G2959,F2959*G2959)))</f>
        <v>0</v>
      </c>
    </row>
    <row r="2960" spans="1:18" outlineLevel="1" x14ac:dyDescent="0.25">
      <c r="B2960" s="122" t="str">
        <f>IF(C2960="","",F2949)</f>
        <v/>
      </c>
      <c r="C2960" s="123"/>
      <c r="D2960" s="122" t="str">
        <f>IF(C2960="","",IFERROR(INDEX('Cadastro de insumo'!A:K,MATCH('Ficha técnica - Prod processado'!C2960,'Cadastro de insumo'!E:E,0),2),""))</f>
        <v/>
      </c>
      <c r="E2960" s="122" t="str">
        <f>IFERROR(INDEX('Cadastro de insumo'!$A$203:$K$1048576,MATCH('Ficha técnica - Prod processado'!C2960,'Cadastro de insumo'!$E$203:$E$1048576,0),9),"")</f>
        <v/>
      </c>
      <c r="F2960" s="124" t="str">
        <f>IFERROR(VLOOKUP(C2960,'Cadastro de insumo'!E:K,7,0),"")</f>
        <v/>
      </c>
      <c r="G2960" s="113"/>
      <c r="H2960" s="113"/>
      <c r="I2960" s="122">
        <f t="shared" si="143"/>
        <v>0</v>
      </c>
      <c r="J2960" s="125">
        <f>IF(C2960="",0,IF(E2960="Pacote",VLOOKUP(C2960,'Cadastro de insumo'!E:K,7,0)*G2960,IF(OR(E2960="kg",E2960="L"),F2960/1000*G2960,F2960*G2960)))</f>
        <v>0</v>
      </c>
    </row>
    <row r="2961" spans="1:18" outlineLevel="1" x14ac:dyDescent="0.25">
      <c r="B2961" s="122" t="str">
        <f>IF(C2961="","",F2949)</f>
        <v/>
      </c>
      <c r="C2961" s="123"/>
      <c r="D2961" s="122" t="str">
        <f>IF(C2961="","",IFERROR(INDEX('Cadastro de insumo'!A:K,MATCH('Ficha técnica - Prod processado'!C2961,'Cadastro de insumo'!E:E,0),2),""))</f>
        <v/>
      </c>
      <c r="E2961" s="122" t="str">
        <f>IFERROR(INDEX('Cadastro de insumo'!$A$203:$K$1048576,MATCH('Ficha técnica - Prod processado'!C2961,'Cadastro de insumo'!$E$203:$E$1048576,0),9),"")</f>
        <v/>
      </c>
      <c r="F2961" s="124" t="str">
        <f>IFERROR(VLOOKUP(C2961,'Cadastro de insumo'!E:K,7,0),"")</f>
        <v/>
      </c>
      <c r="G2961" s="113"/>
      <c r="H2961" s="113"/>
      <c r="I2961" s="122">
        <f t="shared" si="143"/>
        <v>0</v>
      </c>
      <c r="J2961" s="125">
        <f>IF(C2961="",0,IF(E2961="Pacote",VLOOKUP(C2961,'Cadastro de insumo'!E:K,7,0)*G2961,IF(OR(E2961="kg",E2961="L"),F2961/1000*G2961,F2961*G2961)))</f>
        <v>0</v>
      </c>
    </row>
    <row r="2962" spans="1:18" outlineLevel="1" x14ac:dyDescent="0.25">
      <c r="B2962" s="122" t="str">
        <f>IF(C2962="","",F2949)</f>
        <v/>
      </c>
      <c r="C2962" s="123"/>
      <c r="D2962" s="122" t="str">
        <f>IF(C2962="","",IFERROR(INDEX('Cadastro de insumo'!A:K,MATCH('Ficha técnica - Prod processado'!C2962,'Cadastro de insumo'!E:E,0),2),""))</f>
        <v/>
      </c>
      <c r="E2962" s="122" t="str">
        <f>IFERROR(INDEX('Cadastro de insumo'!$A$203:$K$1048576,MATCH('Ficha técnica - Prod processado'!C2962,'Cadastro de insumo'!$E$203:$E$1048576,0),9),"")</f>
        <v/>
      </c>
      <c r="F2962" s="124" t="str">
        <f>IFERROR(VLOOKUP(C2962,'Cadastro de insumo'!E:K,7,0),"")</f>
        <v/>
      </c>
      <c r="G2962" s="113"/>
      <c r="H2962" s="113"/>
      <c r="I2962" s="122">
        <f t="shared" si="143"/>
        <v>0</v>
      </c>
      <c r="J2962" s="125">
        <f>IF(C2962="",0,IF(E2962="Pacote",VLOOKUP(C2962,'Cadastro de insumo'!E:K,7,0)*G2962,IF(OR(E2962="kg",E2962="L"),F2962/1000*G2962,F2962*G2962)))</f>
        <v>0</v>
      </c>
    </row>
    <row r="2963" spans="1:18" outlineLevel="1" x14ac:dyDescent="0.25">
      <c r="B2963" s="122" t="str">
        <f>IF(C2963="","",F2949)</f>
        <v/>
      </c>
      <c r="C2963" s="123"/>
      <c r="D2963" s="122" t="str">
        <f>IF(C2963="","",IFERROR(INDEX('Cadastro de insumo'!A:K,MATCH('Ficha técnica - Prod processado'!C2963,'Cadastro de insumo'!E:E,0),2),""))</f>
        <v/>
      </c>
      <c r="E2963" s="122" t="str">
        <f>IFERROR(INDEX('Cadastro de insumo'!$A$203:$K$1048576,MATCH('Ficha técnica - Prod processado'!C2963,'Cadastro de insumo'!$E$203:$E$1048576,0),9),"")</f>
        <v/>
      </c>
      <c r="F2963" s="124" t="str">
        <f>IFERROR(VLOOKUP(C2963,'Cadastro de insumo'!E:K,7,0),"")</f>
        <v/>
      </c>
      <c r="G2963" s="113"/>
      <c r="H2963" s="113"/>
      <c r="I2963" s="122">
        <f t="shared" si="143"/>
        <v>0</v>
      </c>
      <c r="J2963" s="125">
        <f>IF(C2963="",0,IF(E2963="Pacote",VLOOKUP(C2963,'Cadastro de insumo'!E:K,7,0)*G2963,IF(OR(E2963="kg",E2963="L"),F2963/1000*G2963,F2963*G2963)))</f>
        <v>0</v>
      </c>
    </row>
    <row r="2964" spans="1:18" outlineLevel="1" x14ac:dyDescent="0.25">
      <c r="B2964" s="122" t="str">
        <f>IF(C2964="","",F2949)</f>
        <v/>
      </c>
      <c r="C2964" s="123"/>
      <c r="D2964" s="122" t="str">
        <f>IF(C2964="","",IFERROR(INDEX('Cadastro de insumo'!A:K,MATCH('Ficha técnica - Prod processado'!C2964,'Cadastro de insumo'!E:E,0),2),""))</f>
        <v/>
      </c>
      <c r="E2964" s="122" t="str">
        <f>IFERROR(INDEX('Cadastro de insumo'!$A$203:$K$1048576,MATCH('Ficha técnica - Prod processado'!C2964,'Cadastro de insumo'!$E$203:$E$1048576,0),9),"")</f>
        <v/>
      </c>
      <c r="F2964" s="124" t="str">
        <f>IFERROR(VLOOKUP(C2964,'Cadastro de insumo'!E:K,7,0),"")</f>
        <v/>
      </c>
      <c r="G2964" s="113"/>
      <c r="H2964" s="113"/>
      <c r="I2964" s="122">
        <f t="shared" si="143"/>
        <v>0</v>
      </c>
      <c r="J2964" s="125">
        <f>IF(C2964="",0,IF(E2964="Pacote",VLOOKUP(C2964,'Cadastro de insumo'!E:K,7,0)*G2964,IF(OR(E2964="kg",E2964="L"),F2964/1000*G2964,F2964*G2964)))</f>
        <v>0</v>
      </c>
    </row>
    <row r="2965" spans="1:18" outlineLevel="1" x14ac:dyDescent="0.25">
      <c r="B2965" s="122" t="str">
        <f>IF(C2965="","",F2949)</f>
        <v/>
      </c>
      <c r="C2965" s="123"/>
      <c r="D2965" s="122" t="str">
        <f>IF(C2965="","",IFERROR(INDEX('Cadastro de insumo'!A:K,MATCH('Ficha técnica - Prod processado'!C2965,'Cadastro de insumo'!E:E,0),2),""))</f>
        <v/>
      </c>
      <c r="E2965" s="122" t="str">
        <f>IFERROR(INDEX('Cadastro de insumo'!$A$203:$K$1048576,MATCH('Ficha técnica - Prod processado'!C2965,'Cadastro de insumo'!$E$203:$E$1048576,0),9),"")</f>
        <v/>
      </c>
      <c r="F2965" s="124" t="str">
        <f>IFERROR(VLOOKUP(C2965,'Cadastro de insumo'!E:K,7,0),"")</f>
        <v/>
      </c>
      <c r="G2965" s="113"/>
      <c r="H2965" s="113"/>
      <c r="I2965" s="122">
        <f t="shared" si="143"/>
        <v>0</v>
      </c>
      <c r="J2965" s="125">
        <f>IF(C2965="",0,IF(E2965="Pacote",VLOOKUP(C2965,'Cadastro de insumo'!E:K,7,0)*G2965,IF(OR(E2965="kg",E2965="L"),F2965/1000*G2965,F2965*G2965)))</f>
        <v>0</v>
      </c>
    </row>
    <row r="2966" spans="1:18" outlineLevel="1" x14ac:dyDescent="0.25">
      <c r="B2966" s="122" t="str">
        <f>IF(C2966="","",F2949)</f>
        <v/>
      </c>
      <c r="C2966" s="123"/>
      <c r="D2966" s="122" t="str">
        <f>IF(C2966="","",IFERROR(INDEX('Cadastro de insumo'!A:K,MATCH('Ficha técnica - Prod processado'!C2966,'Cadastro de insumo'!E:E,0),2),""))</f>
        <v/>
      </c>
      <c r="E2966" s="122" t="str">
        <f>IFERROR(INDEX('Cadastro de insumo'!$A$203:$K$1048576,MATCH('Ficha técnica - Prod processado'!C2966,'Cadastro de insumo'!$E$203:$E$1048576,0),9),"")</f>
        <v/>
      </c>
      <c r="F2966" s="124" t="str">
        <f>IFERROR(VLOOKUP(C2966,'Cadastro de insumo'!E:K,7,0),"")</f>
        <v/>
      </c>
      <c r="G2966" s="113"/>
      <c r="H2966" s="113"/>
      <c r="I2966" s="122">
        <f>IF(OR(G2966="",H2966=""),0,G2966/H2966)</f>
        <v>0</v>
      </c>
      <c r="J2966" s="125">
        <f>IF(C2966="",0,IF(E2966="Pacote",VLOOKUP(C2966,'Cadastro de insumo'!E:K,7,0)*G2966,IF(OR(E2966="kg",E2966="L"),F2966/1000*G2966,F2966*G2966)))</f>
        <v>0</v>
      </c>
    </row>
    <row r="2967" spans="1:18" x14ac:dyDescent="0.25">
      <c r="A2967" s="33" t="str">
        <f>"Detalhes: "&amp;F2949</f>
        <v xml:space="preserve">Detalhes: </v>
      </c>
      <c r="C2967" s="126"/>
    </row>
    <row r="2969" spans="1:18" ht="31.5" x14ac:dyDescent="0.25">
      <c r="E2969" s="30" t="s">
        <v>21</v>
      </c>
      <c r="F2969" s="76" t="s">
        <v>0</v>
      </c>
      <c r="G2969" s="76" t="s">
        <v>19</v>
      </c>
      <c r="H2969" s="77" t="s">
        <v>20</v>
      </c>
      <c r="I2969" s="31" t="s">
        <v>22</v>
      </c>
      <c r="J2969" s="31" t="s">
        <v>61</v>
      </c>
      <c r="M2969" s="126"/>
    </row>
    <row r="2970" spans="1:18" x14ac:dyDescent="0.25">
      <c r="E2970" s="112">
        <f>E2949+1</f>
        <v>142</v>
      </c>
      <c r="F2970" s="113"/>
      <c r="G2970" s="113"/>
      <c r="H2970" s="114"/>
      <c r="I2970" s="115">
        <f>SUM(J2973:J2987)</f>
        <v>0</v>
      </c>
      <c r="J2970" s="116" t="str">
        <f>IF(H2970="","",I2970/H2970)</f>
        <v/>
      </c>
      <c r="M2970" s="126"/>
      <c r="R2970" s="141"/>
    </row>
    <row r="2971" spans="1:18" x14ac:dyDescent="0.25">
      <c r="B2971" s="117"/>
      <c r="C2971" s="118"/>
      <c r="D2971" s="110"/>
      <c r="F2971" s="118"/>
      <c r="G2971" s="118"/>
      <c r="H2971" s="119"/>
      <c r="I2971" s="120"/>
      <c r="J2971" s="121"/>
      <c r="M2971" s="126"/>
      <c r="R2971" s="141"/>
    </row>
    <row r="2972" spans="1:18" ht="47.25" outlineLevel="1" x14ac:dyDescent="0.25">
      <c r="B2972" s="31" t="s">
        <v>0</v>
      </c>
      <c r="C2972" s="76" t="s">
        <v>13</v>
      </c>
      <c r="D2972" s="31" t="s">
        <v>60</v>
      </c>
      <c r="E2972" s="31" t="s">
        <v>14</v>
      </c>
      <c r="F2972" s="77" t="s">
        <v>17</v>
      </c>
      <c r="G2972" s="77" t="s">
        <v>56</v>
      </c>
      <c r="H2972" s="77" t="s">
        <v>38</v>
      </c>
      <c r="I2972" s="31" t="s">
        <v>16</v>
      </c>
      <c r="J2972" s="30" t="s">
        <v>15</v>
      </c>
      <c r="M2972" s="142"/>
    </row>
    <row r="2973" spans="1:18" outlineLevel="1" x14ac:dyDescent="0.25">
      <c r="B2973" s="122" t="str">
        <f>IF(C2973="","",F2970)</f>
        <v/>
      </c>
      <c r="C2973" s="123"/>
      <c r="D2973" s="122" t="str">
        <f>IF(C2973="","",IFERROR(INDEX('Cadastro de insumo'!A:K,MATCH('Ficha técnica - Prod processado'!C2973,'Cadastro de insumo'!E:E,0),2),""))</f>
        <v/>
      </c>
      <c r="E2973" s="122" t="str">
        <f>IFERROR(INDEX('Cadastro de insumo'!$A$203:$K$1048576,MATCH('Ficha técnica - Prod processado'!C2973,'Cadastro de insumo'!$E$203:$E$1048576,0),9),"")</f>
        <v/>
      </c>
      <c r="F2973" s="124" t="str">
        <f>IFERROR(VLOOKUP(C2973,'Cadastro de insumo'!E:K,7,0),"")</f>
        <v/>
      </c>
      <c r="G2973" s="113"/>
      <c r="H2973" s="113"/>
      <c r="I2973" s="122">
        <f t="shared" ref="I2973:I2986" si="144">IF(OR(G2973="",H2973=""),0,G2973/H2973)</f>
        <v>0</v>
      </c>
      <c r="J2973" s="125">
        <f>IF(C2973="",0,IF(E2973="Pacote",VLOOKUP(C2973,'Cadastro de insumo'!E:K,7,0)*G2973,IF(OR(E2973="kg",E2973="L"),F2973/1000*G2973,F2973*G2973)))</f>
        <v>0</v>
      </c>
    </row>
    <row r="2974" spans="1:18" outlineLevel="1" x14ac:dyDescent="0.25">
      <c r="B2974" s="122" t="str">
        <f>IF(C2974="","",F2970)</f>
        <v/>
      </c>
      <c r="C2974" s="123"/>
      <c r="D2974" s="122" t="str">
        <f>IF(C2974="","",IFERROR(INDEX('Cadastro de insumo'!A:K,MATCH('Ficha técnica - Prod processado'!C2974,'Cadastro de insumo'!E:E,0),2),""))</f>
        <v/>
      </c>
      <c r="E2974" s="122" t="str">
        <f>IFERROR(INDEX('Cadastro de insumo'!$A$203:$K$1048576,MATCH('Ficha técnica - Prod processado'!C2974,'Cadastro de insumo'!$E$203:$E$1048576,0),9),"")</f>
        <v/>
      </c>
      <c r="F2974" s="124" t="str">
        <f>IFERROR(VLOOKUP(C2974,'Cadastro de insumo'!E:K,7,0),"")</f>
        <v/>
      </c>
      <c r="G2974" s="113"/>
      <c r="H2974" s="113"/>
      <c r="I2974" s="122">
        <f t="shared" si="144"/>
        <v>0</v>
      </c>
      <c r="J2974" s="125">
        <f>IF(C2974="",0,IF(E2974="Pacote",VLOOKUP(C2974,'Cadastro de insumo'!E:K,7,0)*G2974,IF(OR(E2974="kg",E2974="L"),F2974/1000*G2974,F2974*G2974)))</f>
        <v>0</v>
      </c>
    </row>
    <row r="2975" spans="1:18" outlineLevel="1" x14ac:dyDescent="0.25">
      <c r="B2975" s="122" t="str">
        <f>IF(C2975="","",F2970)</f>
        <v/>
      </c>
      <c r="C2975" s="123"/>
      <c r="D2975" s="122" t="str">
        <f>IF(C2975="","",IFERROR(INDEX('Cadastro de insumo'!A:K,MATCH('Ficha técnica - Prod processado'!C2975,'Cadastro de insumo'!E:E,0),2),""))</f>
        <v/>
      </c>
      <c r="E2975" s="122" t="str">
        <f>IFERROR(INDEX('Cadastro de insumo'!$A$203:$K$1048576,MATCH('Ficha técnica - Prod processado'!C2975,'Cadastro de insumo'!$E$203:$E$1048576,0),9),"")</f>
        <v/>
      </c>
      <c r="F2975" s="124" t="str">
        <f>IFERROR(VLOOKUP(C2975,'Cadastro de insumo'!E:K,7,0),"")</f>
        <v/>
      </c>
      <c r="G2975" s="113"/>
      <c r="H2975" s="113"/>
      <c r="I2975" s="122">
        <f t="shared" si="144"/>
        <v>0</v>
      </c>
      <c r="J2975" s="125">
        <f>IF(C2975="",0,IF(E2975="Pacote",VLOOKUP(C2975,'Cadastro de insumo'!E:K,7,0)*G2975,IF(OR(E2975="kg",E2975="L"),F2975/1000*G2975,F2975*G2975)))</f>
        <v>0</v>
      </c>
    </row>
    <row r="2976" spans="1:18" outlineLevel="1" x14ac:dyDescent="0.25">
      <c r="B2976" s="122" t="str">
        <f>IF(C2976="","",F2970)</f>
        <v/>
      </c>
      <c r="C2976" s="123"/>
      <c r="D2976" s="122" t="str">
        <f>IF(C2976="","",IFERROR(INDEX('Cadastro de insumo'!A:K,MATCH('Ficha técnica - Prod processado'!C2976,'Cadastro de insumo'!E:E,0),2),""))</f>
        <v/>
      </c>
      <c r="E2976" s="122" t="str">
        <f>IFERROR(INDEX('Cadastro de insumo'!$A$203:$K$1048576,MATCH('Ficha técnica - Prod processado'!C2976,'Cadastro de insumo'!$E$203:$E$1048576,0),9),"")</f>
        <v/>
      </c>
      <c r="F2976" s="124" t="str">
        <f>IFERROR(VLOOKUP(C2976,'Cadastro de insumo'!E:K,7,0),"")</f>
        <v/>
      </c>
      <c r="G2976" s="113"/>
      <c r="H2976" s="113"/>
      <c r="I2976" s="122">
        <f t="shared" si="144"/>
        <v>0</v>
      </c>
      <c r="J2976" s="125">
        <f>IF(C2976="",0,IF(E2976="Pacote",VLOOKUP(C2976,'Cadastro de insumo'!E:K,7,0)*G2976,IF(OR(E2976="kg",E2976="L"),F2976/1000*G2976,F2976*G2976)))</f>
        <v>0</v>
      </c>
    </row>
    <row r="2977" spans="1:18" outlineLevel="1" x14ac:dyDescent="0.25">
      <c r="B2977" s="122" t="str">
        <f>IF(C2977="","",F2970)</f>
        <v/>
      </c>
      <c r="C2977" s="123"/>
      <c r="D2977" s="122" t="str">
        <f>IF(C2977="","",IFERROR(INDEX('Cadastro de insumo'!A:K,MATCH('Ficha técnica - Prod processado'!C2977,'Cadastro de insumo'!E:E,0),2),""))</f>
        <v/>
      </c>
      <c r="E2977" s="122" t="str">
        <f>IFERROR(INDEX('Cadastro de insumo'!$A$203:$K$1048576,MATCH('Ficha técnica - Prod processado'!C2977,'Cadastro de insumo'!$E$203:$E$1048576,0),9),"")</f>
        <v/>
      </c>
      <c r="F2977" s="124" t="str">
        <f>IFERROR(VLOOKUP(C2977,'Cadastro de insumo'!E:K,7,0),"")</f>
        <v/>
      </c>
      <c r="G2977" s="113"/>
      <c r="H2977" s="113"/>
      <c r="I2977" s="122">
        <f t="shared" si="144"/>
        <v>0</v>
      </c>
      <c r="J2977" s="125">
        <f>IF(C2977="",0,IF(E2977="Pacote",VLOOKUP(C2977,'Cadastro de insumo'!E:K,7,0)*G2977,IF(OR(E2977="kg",E2977="L"),F2977/1000*G2977,F2977*G2977)))</f>
        <v>0</v>
      </c>
    </row>
    <row r="2978" spans="1:18" outlineLevel="1" x14ac:dyDescent="0.25">
      <c r="B2978" s="122" t="str">
        <f>IF(C2978="","",F2970)</f>
        <v/>
      </c>
      <c r="C2978" s="123"/>
      <c r="D2978" s="122" t="str">
        <f>IF(C2978="","",IFERROR(INDEX('Cadastro de insumo'!A:K,MATCH('Ficha técnica - Prod processado'!C2978,'Cadastro de insumo'!E:E,0),2),""))</f>
        <v/>
      </c>
      <c r="E2978" s="122" t="str">
        <f>IFERROR(INDEX('Cadastro de insumo'!$A$203:$K$1048576,MATCH('Ficha técnica - Prod processado'!C2978,'Cadastro de insumo'!$E$203:$E$1048576,0),9),"")</f>
        <v/>
      </c>
      <c r="F2978" s="124" t="str">
        <f>IFERROR(VLOOKUP(C2978,'Cadastro de insumo'!E:K,7,0),"")</f>
        <v/>
      </c>
      <c r="G2978" s="113"/>
      <c r="H2978" s="113"/>
      <c r="I2978" s="122">
        <f t="shared" si="144"/>
        <v>0</v>
      </c>
      <c r="J2978" s="125">
        <f>IF(C2978="",0,IF(E2978="Pacote",VLOOKUP(C2978,'Cadastro de insumo'!E:K,7,0)*G2978,IF(OR(E2978="kg",E2978="L"),F2978/1000*G2978,F2978*G2978)))</f>
        <v>0</v>
      </c>
    </row>
    <row r="2979" spans="1:18" outlineLevel="1" x14ac:dyDescent="0.25">
      <c r="B2979" s="122" t="str">
        <f>IF(C2979="","",F2970)</f>
        <v/>
      </c>
      <c r="C2979" s="123"/>
      <c r="D2979" s="122" t="str">
        <f>IF(C2979="","",IFERROR(INDEX('Cadastro de insumo'!A:K,MATCH('Ficha técnica - Prod processado'!C2979,'Cadastro de insumo'!E:E,0),2),""))</f>
        <v/>
      </c>
      <c r="E2979" s="122" t="str">
        <f>IFERROR(INDEX('Cadastro de insumo'!$A$203:$K$1048576,MATCH('Ficha técnica - Prod processado'!C2979,'Cadastro de insumo'!$E$203:$E$1048576,0),9),"")</f>
        <v/>
      </c>
      <c r="F2979" s="124" t="str">
        <f>IFERROR(VLOOKUP(C2979,'Cadastro de insumo'!E:K,7,0),"")</f>
        <v/>
      </c>
      <c r="G2979" s="113"/>
      <c r="H2979" s="113"/>
      <c r="I2979" s="122">
        <f t="shared" si="144"/>
        <v>0</v>
      </c>
      <c r="J2979" s="125">
        <f>IF(C2979="",0,IF(E2979="Pacote",VLOOKUP(C2979,'Cadastro de insumo'!E:K,7,0)*G2979,IF(OR(E2979="kg",E2979="L"),F2979/1000*G2979,F2979*G2979)))</f>
        <v>0</v>
      </c>
    </row>
    <row r="2980" spans="1:18" outlineLevel="1" x14ac:dyDescent="0.25">
      <c r="B2980" s="122" t="str">
        <f>IF(C2980="","",F2970)</f>
        <v/>
      </c>
      <c r="C2980" s="123"/>
      <c r="D2980" s="122" t="str">
        <f>IF(C2980="","",IFERROR(INDEX('Cadastro de insumo'!A:K,MATCH('Ficha técnica - Prod processado'!C2980,'Cadastro de insumo'!E:E,0),2),""))</f>
        <v/>
      </c>
      <c r="E2980" s="122" t="str">
        <f>IFERROR(INDEX('Cadastro de insumo'!$A$203:$K$1048576,MATCH('Ficha técnica - Prod processado'!C2980,'Cadastro de insumo'!$E$203:$E$1048576,0),9),"")</f>
        <v/>
      </c>
      <c r="F2980" s="124" t="str">
        <f>IFERROR(VLOOKUP(C2980,'Cadastro de insumo'!E:K,7,0),"")</f>
        <v/>
      </c>
      <c r="G2980" s="113"/>
      <c r="H2980" s="113"/>
      <c r="I2980" s="122">
        <f t="shared" si="144"/>
        <v>0</v>
      </c>
      <c r="J2980" s="125">
        <f>IF(C2980="",0,IF(E2980="Pacote",VLOOKUP(C2980,'Cadastro de insumo'!E:K,7,0)*G2980,IF(OR(E2980="kg",E2980="L"),F2980/1000*G2980,F2980*G2980)))</f>
        <v>0</v>
      </c>
    </row>
    <row r="2981" spans="1:18" outlineLevel="1" x14ac:dyDescent="0.25">
      <c r="B2981" s="122" t="str">
        <f>IF(C2981="","",F2970)</f>
        <v/>
      </c>
      <c r="C2981" s="123"/>
      <c r="D2981" s="122" t="str">
        <f>IF(C2981="","",IFERROR(INDEX('Cadastro de insumo'!A:K,MATCH('Ficha técnica - Prod processado'!C2981,'Cadastro de insumo'!E:E,0),2),""))</f>
        <v/>
      </c>
      <c r="E2981" s="122" t="str">
        <f>IFERROR(INDEX('Cadastro de insumo'!$A$203:$K$1048576,MATCH('Ficha técnica - Prod processado'!C2981,'Cadastro de insumo'!$E$203:$E$1048576,0),9),"")</f>
        <v/>
      </c>
      <c r="F2981" s="124" t="str">
        <f>IFERROR(VLOOKUP(C2981,'Cadastro de insumo'!E:K,7,0),"")</f>
        <v/>
      </c>
      <c r="G2981" s="113"/>
      <c r="H2981" s="113"/>
      <c r="I2981" s="122">
        <f t="shared" si="144"/>
        <v>0</v>
      </c>
      <c r="J2981" s="125">
        <f>IF(C2981="",0,IF(E2981="Pacote",VLOOKUP(C2981,'Cadastro de insumo'!E:K,7,0)*G2981,IF(OR(E2981="kg",E2981="L"),F2981/1000*G2981,F2981*G2981)))</f>
        <v>0</v>
      </c>
    </row>
    <row r="2982" spans="1:18" outlineLevel="1" x14ac:dyDescent="0.25">
      <c r="B2982" s="122" t="str">
        <f>IF(C2982="","",F2970)</f>
        <v/>
      </c>
      <c r="C2982" s="123"/>
      <c r="D2982" s="122" t="str">
        <f>IF(C2982="","",IFERROR(INDEX('Cadastro de insumo'!A:K,MATCH('Ficha técnica - Prod processado'!C2982,'Cadastro de insumo'!E:E,0),2),""))</f>
        <v/>
      </c>
      <c r="E2982" s="122" t="str">
        <f>IFERROR(INDEX('Cadastro de insumo'!$A$203:$K$1048576,MATCH('Ficha técnica - Prod processado'!C2982,'Cadastro de insumo'!$E$203:$E$1048576,0),9),"")</f>
        <v/>
      </c>
      <c r="F2982" s="124" t="str">
        <f>IFERROR(VLOOKUP(C2982,'Cadastro de insumo'!E:K,7,0),"")</f>
        <v/>
      </c>
      <c r="G2982" s="113"/>
      <c r="H2982" s="113"/>
      <c r="I2982" s="122">
        <f t="shared" si="144"/>
        <v>0</v>
      </c>
      <c r="J2982" s="125">
        <f>IF(C2982="",0,IF(E2982="Pacote",VLOOKUP(C2982,'Cadastro de insumo'!E:K,7,0)*G2982,IF(OR(E2982="kg",E2982="L"),F2982/1000*G2982,F2982*G2982)))</f>
        <v>0</v>
      </c>
    </row>
    <row r="2983" spans="1:18" outlineLevel="1" x14ac:dyDescent="0.25">
      <c r="B2983" s="122" t="str">
        <f>IF(C2983="","",F2970)</f>
        <v/>
      </c>
      <c r="C2983" s="123"/>
      <c r="D2983" s="122" t="str">
        <f>IF(C2983="","",IFERROR(INDEX('Cadastro de insumo'!A:K,MATCH('Ficha técnica - Prod processado'!C2983,'Cadastro de insumo'!E:E,0),2),""))</f>
        <v/>
      </c>
      <c r="E2983" s="122" t="str">
        <f>IFERROR(INDEX('Cadastro de insumo'!$A$203:$K$1048576,MATCH('Ficha técnica - Prod processado'!C2983,'Cadastro de insumo'!$E$203:$E$1048576,0),9),"")</f>
        <v/>
      </c>
      <c r="F2983" s="124" t="str">
        <f>IFERROR(VLOOKUP(C2983,'Cadastro de insumo'!E:K,7,0),"")</f>
        <v/>
      </c>
      <c r="G2983" s="113"/>
      <c r="H2983" s="113"/>
      <c r="I2983" s="122">
        <f t="shared" si="144"/>
        <v>0</v>
      </c>
      <c r="J2983" s="125">
        <f>IF(C2983="",0,IF(E2983="Pacote",VLOOKUP(C2983,'Cadastro de insumo'!E:K,7,0)*G2983,IF(OR(E2983="kg",E2983="L"),F2983/1000*G2983,F2983*G2983)))</f>
        <v>0</v>
      </c>
    </row>
    <row r="2984" spans="1:18" outlineLevel="1" x14ac:dyDescent="0.25">
      <c r="B2984" s="122" t="str">
        <f>IF(C2984="","",F2970)</f>
        <v/>
      </c>
      <c r="C2984" s="123"/>
      <c r="D2984" s="122" t="str">
        <f>IF(C2984="","",IFERROR(INDEX('Cadastro de insumo'!A:K,MATCH('Ficha técnica - Prod processado'!C2984,'Cadastro de insumo'!E:E,0),2),""))</f>
        <v/>
      </c>
      <c r="E2984" s="122" t="str">
        <f>IFERROR(INDEX('Cadastro de insumo'!$A$203:$K$1048576,MATCH('Ficha técnica - Prod processado'!C2984,'Cadastro de insumo'!$E$203:$E$1048576,0),9),"")</f>
        <v/>
      </c>
      <c r="F2984" s="124" t="str">
        <f>IFERROR(VLOOKUP(C2984,'Cadastro de insumo'!E:K,7,0),"")</f>
        <v/>
      </c>
      <c r="G2984" s="113"/>
      <c r="H2984" s="113"/>
      <c r="I2984" s="122">
        <f t="shared" si="144"/>
        <v>0</v>
      </c>
      <c r="J2984" s="125">
        <f>IF(C2984="",0,IF(E2984="Pacote",VLOOKUP(C2984,'Cadastro de insumo'!E:K,7,0)*G2984,IF(OR(E2984="kg",E2984="L"),F2984/1000*G2984,F2984*G2984)))</f>
        <v>0</v>
      </c>
    </row>
    <row r="2985" spans="1:18" outlineLevel="1" x14ac:dyDescent="0.25">
      <c r="B2985" s="122" t="str">
        <f>IF(C2985="","",F2970)</f>
        <v/>
      </c>
      <c r="C2985" s="123"/>
      <c r="D2985" s="122" t="str">
        <f>IF(C2985="","",IFERROR(INDEX('Cadastro de insumo'!A:K,MATCH('Ficha técnica - Prod processado'!C2985,'Cadastro de insumo'!E:E,0),2),""))</f>
        <v/>
      </c>
      <c r="E2985" s="122" t="str">
        <f>IFERROR(INDEX('Cadastro de insumo'!$A$203:$K$1048576,MATCH('Ficha técnica - Prod processado'!C2985,'Cadastro de insumo'!$E$203:$E$1048576,0),9),"")</f>
        <v/>
      </c>
      <c r="F2985" s="124" t="str">
        <f>IFERROR(VLOOKUP(C2985,'Cadastro de insumo'!E:K,7,0),"")</f>
        <v/>
      </c>
      <c r="G2985" s="113"/>
      <c r="H2985" s="113"/>
      <c r="I2985" s="122">
        <f t="shared" si="144"/>
        <v>0</v>
      </c>
      <c r="J2985" s="125">
        <f>IF(C2985="",0,IF(E2985="Pacote",VLOOKUP(C2985,'Cadastro de insumo'!E:K,7,0)*G2985,IF(OR(E2985="kg",E2985="L"),F2985/1000*G2985,F2985*G2985)))</f>
        <v>0</v>
      </c>
    </row>
    <row r="2986" spans="1:18" outlineLevel="1" x14ac:dyDescent="0.25">
      <c r="B2986" s="122" t="str">
        <f>IF(C2986="","",F2970)</f>
        <v/>
      </c>
      <c r="C2986" s="123"/>
      <c r="D2986" s="122" t="str">
        <f>IF(C2986="","",IFERROR(INDEX('Cadastro de insumo'!A:K,MATCH('Ficha técnica - Prod processado'!C2986,'Cadastro de insumo'!E:E,0),2),""))</f>
        <v/>
      </c>
      <c r="E2986" s="122" t="str">
        <f>IFERROR(INDEX('Cadastro de insumo'!$A$203:$K$1048576,MATCH('Ficha técnica - Prod processado'!C2986,'Cadastro de insumo'!$E$203:$E$1048576,0),9),"")</f>
        <v/>
      </c>
      <c r="F2986" s="124" t="str">
        <f>IFERROR(VLOOKUP(C2986,'Cadastro de insumo'!E:K,7,0),"")</f>
        <v/>
      </c>
      <c r="G2986" s="113"/>
      <c r="H2986" s="113"/>
      <c r="I2986" s="122">
        <f t="shared" si="144"/>
        <v>0</v>
      </c>
      <c r="J2986" s="125">
        <f>IF(C2986="",0,IF(E2986="Pacote",VLOOKUP(C2986,'Cadastro de insumo'!E:K,7,0)*G2986,IF(OR(E2986="kg",E2986="L"),F2986/1000*G2986,F2986*G2986)))</f>
        <v>0</v>
      </c>
    </row>
    <row r="2987" spans="1:18" outlineLevel="1" x14ac:dyDescent="0.25">
      <c r="B2987" s="122" t="str">
        <f>IF(C2987="","",F2970)</f>
        <v/>
      </c>
      <c r="C2987" s="123"/>
      <c r="D2987" s="122" t="str">
        <f>IF(C2987="","",IFERROR(INDEX('Cadastro de insumo'!A:K,MATCH('Ficha técnica - Prod processado'!C2987,'Cadastro de insumo'!E:E,0),2),""))</f>
        <v/>
      </c>
      <c r="E2987" s="122" t="str">
        <f>IFERROR(INDEX('Cadastro de insumo'!$A$203:$K$1048576,MATCH('Ficha técnica - Prod processado'!C2987,'Cadastro de insumo'!$E$203:$E$1048576,0),9),"")</f>
        <v/>
      </c>
      <c r="F2987" s="124" t="str">
        <f>IFERROR(VLOOKUP(C2987,'Cadastro de insumo'!E:K,7,0),"")</f>
        <v/>
      </c>
      <c r="G2987" s="113"/>
      <c r="H2987" s="113"/>
      <c r="I2987" s="122">
        <f>IF(OR(G2987="",H2987=""),0,G2987/H2987)</f>
        <v>0</v>
      </c>
      <c r="J2987" s="125">
        <f>IF(C2987="",0,IF(E2987="Pacote",VLOOKUP(C2987,'Cadastro de insumo'!E:K,7,0)*G2987,IF(OR(E2987="kg",E2987="L"),F2987/1000*G2987,F2987*G2987)))</f>
        <v>0</v>
      </c>
    </row>
    <row r="2988" spans="1:18" x14ac:dyDescent="0.25">
      <c r="A2988" s="33" t="str">
        <f>"Detalhes: "&amp;F2970</f>
        <v xml:space="preserve">Detalhes: </v>
      </c>
      <c r="C2988" s="126"/>
    </row>
    <row r="2990" spans="1:18" ht="31.5" x14ac:dyDescent="0.25">
      <c r="E2990" s="30" t="s">
        <v>21</v>
      </c>
      <c r="F2990" s="76" t="s">
        <v>0</v>
      </c>
      <c r="G2990" s="76" t="s">
        <v>19</v>
      </c>
      <c r="H2990" s="77" t="s">
        <v>20</v>
      </c>
      <c r="I2990" s="31" t="s">
        <v>22</v>
      </c>
      <c r="J2990" s="31" t="s">
        <v>61</v>
      </c>
      <c r="M2990" s="126"/>
    </row>
    <row r="2991" spans="1:18" x14ac:dyDescent="0.25">
      <c r="E2991" s="112">
        <f>E2970+1</f>
        <v>143</v>
      </c>
      <c r="F2991" s="113"/>
      <c r="G2991" s="113"/>
      <c r="H2991" s="114"/>
      <c r="I2991" s="115">
        <f>SUM(J2994:J3008)</f>
        <v>0</v>
      </c>
      <c r="J2991" s="116" t="str">
        <f>IF(H2991="","",I2991/H2991)</f>
        <v/>
      </c>
      <c r="M2991" s="126"/>
      <c r="R2991" s="141"/>
    </row>
    <row r="2992" spans="1:18" x14ac:dyDescent="0.25">
      <c r="B2992" s="117"/>
      <c r="C2992" s="118"/>
      <c r="D2992" s="110"/>
      <c r="F2992" s="118"/>
      <c r="G2992" s="118"/>
      <c r="H2992" s="119"/>
      <c r="I2992" s="120"/>
      <c r="J2992" s="121"/>
      <c r="M2992" s="126"/>
      <c r="R2992" s="141"/>
    </row>
    <row r="2993" spans="2:13" ht="47.25" outlineLevel="1" x14ac:dyDescent="0.25">
      <c r="B2993" s="31" t="s">
        <v>0</v>
      </c>
      <c r="C2993" s="76" t="s">
        <v>13</v>
      </c>
      <c r="D2993" s="31" t="s">
        <v>60</v>
      </c>
      <c r="E2993" s="31" t="s">
        <v>14</v>
      </c>
      <c r="F2993" s="77" t="s">
        <v>17</v>
      </c>
      <c r="G2993" s="77" t="s">
        <v>56</v>
      </c>
      <c r="H2993" s="77" t="s">
        <v>38</v>
      </c>
      <c r="I2993" s="31" t="s">
        <v>16</v>
      </c>
      <c r="J2993" s="30" t="s">
        <v>15</v>
      </c>
      <c r="M2993" s="142"/>
    </row>
    <row r="2994" spans="2:13" outlineLevel="1" x14ac:dyDescent="0.25">
      <c r="B2994" s="122" t="str">
        <f>IF(C2994="","",F2991)</f>
        <v/>
      </c>
      <c r="C2994" s="123"/>
      <c r="D2994" s="122" t="str">
        <f>IF(C2994="","",IFERROR(INDEX('Cadastro de insumo'!A:K,MATCH('Ficha técnica - Prod processado'!C2994,'Cadastro de insumo'!E:E,0),2),""))</f>
        <v/>
      </c>
      <c r="E2994" s="122" t="str">
        <f>IFERROR(INDEX('Cadastro de insumo'!$A$203:$K$1048576,MATCH('Ficha técnica - Prod processado'!C2994,'Cadastro de insumo'!$E$203:$E$1048576,0),9),"")</f>
        <v/>
      </c>
      <c r="F2994" s="124" t="str">
        <f>IFERROR(VLOOKUP(C2994,'Cadastro de insumo'!E:K,7,0),"")</f>
        <v/>
      </c>
      <c r="G2994" s="113"/>
      <c r="H2994" s="113"/>
      <c r="I2994" s="122">
        <f t="shared" ref="I2994:I3007" si="145">IF(OR(G2994="",H2994=""),0,G2994/H2994)</f>
        <v>0</v>
      </c>
      <c r="J2994" s="125">
        <f>IF(C2994="",0,IF(E2994="Pacote",VLOOKUP(C2994,'Cadastro de insumo'!E:K,7,0)*G2994,IF(OR(E2994="kg",E2994="L"),F2994/1000*G2994,F2994*G2994)))</f>
        <v>0</v>
      </c>
    </row>
    <row r="2995" spans="2:13" outlineLevel="1" x14ac:dyDescent="0.25">
      <c r="B2995" s="122" t="str">
        <f>IF(C2995="","",F2991)</f>
        <v/>
      </c>
      <c r="C2995" s="123"/>
      <c r="D2995" s="122" t="str">
        <f>IF(C2995="","",IFERROR(INDEX('Cadastro de insumo'!A:K,MATCH('Ficha técnica - Prod processado'!C2995,'Cadastro de insumo'!E:E,0),2),""))</f>
        <v/>
      </c>
      <c r="E2995" s="122" t="str">
        <f>IFERROR(INDEX('Cadastro de insumo'!$A$203:$K$1048576,MATCH('Ficha técnica - Prod processado'!C2995,'Cadastro de insumo'!$E$203:$E$1048576,0),9),"")</f>
        <v/>
      </c>
      <c r="F2995" s="124" t="str">
        <f>IFERROR(VLOOKUP(C2995,'Cadastro de insumo'!E:K,7,0),"")</f>
        <v/>
      </c>
      <c r="G2995" s="113"/>
      <c r="H2995" s="113"/>
      <c r="I2995" s="122">
        <f t="shared" si="145"/>
        <v>0</v>
      </c>
      <c r="J2995" s="125">
        <f>IF(C2995="",0,IF(E2995="Pacote",VLOOKUP(C2995,'Cadastro de insumo'!E:K,7,0)*G2995,IF(OR(E2995="kg",E2995="L"),F2995/1000*G2995,F2995*G2995)))</f>
        <v>0</v>
      </c>
    </row>
    <row r="2996" spans="2:13" outlineLevel="1" x14ac:dyDescent="0.25">
      <c r="B2996" s="122" t="str">
        <f>IF(C2996="","",F2991)</f>
        <v/>
      </c>
      <c r="C2996" s="123"/>
      <c r="D2996" s="122" t="str">
        <f>IF(C2996="","",IFERROR(INDEX('Cadastro de insumo'!A:K,MATCH('Ficha técnica - Prod processado'!C2996,'Cadastro de insumo'!E:E,0),2),""))</f>
        <v/>
      </c>
      <c r="E2996" s="122" t="str">
        <f>IFERROR(INDEX('Cadastro de insumo'!$A$203:$K$1048576,MATCH('Ficha técnica - Prod processado'!C2996,'Cadastro de insumo'!$E$203:$E$1048576,0),9),"")</f>
        <v/>
      </c>
      <c r="F2996" s="124" t="str">
        <f>IFERROR(VLOOKUP(C2996,'Cadastro de insumo'!E:K,7,0),"")</f>
        <v/>
      </c>
      <c r="G2996" s="113"/>
      <c r="H2996" s="113"/>
      <c r="I2996" s="122">
        <f t="shared" si="145"/>
        <v>0</v>
      </c>
      <c r="J2996" s="125">
        <f>IF(C2996="",0,IF(E2996="Pacote",VLOOKUP(C2996,'Cadastro de insumo'!E:K,7,0)*G2996,IF(OR(E2996="kg",E2996="L"),F2996/1000*G2996,F2996*G2996)))</f>
        <v>0</v>
      </c>
    </row>
    <row r="2997" spans="2:13" outlineLevel="1" x14ac:dyDescent="0.25">
      <c r="B2997" s="122" t="str">
        <f>IF(C2997="","",F2991)</f>
        <v/>
      </c>
      <c r="C2997" s="123"/>
      <c r="D2997" s="122" t="str">
        <f>IF(C2997="","",IFERROR(INDEX('Cadastro de insumo'!A:K,MATCH('Ficha técnica - Prod processado'!C2997,'Cadastro de insumo'!E:E,0),2),""))</f>
        <v/>
      </c>
      <c r="E2997" s="122" t="str">
        <f>IFERROR(INDEX('Cadastro de insumo'!$A$203:$K$1048576,MATCH('Ficha técnica - Prod processado'!C2997,'Cadastro de insumo'!$E$203:$E$1048576,0),9),"")</f>
        <v/>
      </c>
      <c r="F2997" s="124" t="str">
        <f>IFERROR(VLOOKUP(C2997,'Cadastro de insumo'!E:K,7,0),"")</f>
        <v/>
      </c>
      <c r="G2997" s="113"/>
      <c r="H2997" s="113"/>
      <c r="I2997" s="122">
        <f t="shared" si="145"/>
        <v>0</v>
      </c>
      <c r="J2997" s="125">
        <f>IF(C2997="",0,IF(E2997="Pacote",VLOOKUP(C2997,'Cadastro de insumo'!E:K,7,0)*G2997,IF(OR(E2997="kg",E2997="L"),F2997/1000*G2997,F2997*G2997)))</f>
        <v>0</v>
      </c>
    </row>
    <row r="2998" spans="2:13" outlineLevel="1" x14ac:dyDescent="0.25">
      <c r="B2998" s="122" t="str">
        <f>IF(C2998="","",F2991)</f>
        <v/>
      </c>
      <c r="C2998" s="123"/>
      <c r="D2998" s="122" t="str">
        <f>IF(C2998="","",IFERROR(INDEX('Cadastro de insumo'!A:K,MATCH('Ficha técnica - Prod processado'!C2998,'Cadastro de insumo'!E:E,0),2),""))</f>
        <v/>
      </c>
      <c r="E2998" s="122" t="str">
        <f>IFERROR(INDEX('Cadastro de insumo'!$A$203:$K$1048576,MATCH('Ficha técnica - Prod processado'!C2998,'Cadastro de insumo'!$E$203:$E$1048576,0),9),"")</f>
        <v/>
      </c>
      <c r="F2998" s="124" t="str">
        <f>IFERROR(VLOOKUP(C2998,'Cadastro de insumo'!E:K,7,0),"")</f>
        <v/>
      </c>
      <c r="G2998" s="113"/>
      <c r="H2998" s="113"/>
      <c r="I2998" s="122">
        <f t="shared" si="145"/>
        <v>0</v>
      </c>
      <c r="J2998" s="125">
        <f>IF(C2998="",0,IF(E2998="Pacote",VLOOKUP(C2998,'Cadastro de insumo'!E:K,7,0)*G2998,IF(OR(E2998="kg",E2998="L"),F2998/1000*G2998,F2998*G2998)))</f>
        <v>0</v>
      </c>
    </row>
    <row r="2999" spans="2:13" outlineLevel="1" x14ac:dyDescent="0.25">
      <c r="B2999" s="122" t="str">
        <f>IF(C2999="","",F2991)</f>
        <v/>
      </c>
      <c r="C2999" s="123"/>
      <c r="D2999" s="122" t="str">
        <f>IF(C2999="","",IFERROR(INDEX('Cadastro de insumo'!A:K,MATCH('Ficha técnica - Prod processado'!C2999,'Cadastro de insumo'!E:E,0),2),""))</f>
        <v/>
      </c>
      <c r="E2999" s="122" t="str">
        <f>IFERROR(INDEX('Cadastro de insumo'!$A$203:$K$1048576,MATCH('Ficha técnica - Prod processado'!C2999,'Cadastro de insumo'!$E$203:$E$1048576,0),9),"")</f>
        <v/>
      </c>
      <c r="F2999" s="124" t="str">
        <f>IFERROR(VLOOKUP(C2999,'Cadastro de insumo'!E:K,7,0),"")</f>
        <v/>
      </c>
      <c r="G2999" s="113"/>
      <c r="H2999" s="113"/>
      <c r="I2999" s="122">
        <f t="shared" si="145"/>
        <v>0</v>
      </c>
      <c r="J2999" s="125">
        <f>IF(C2999="",0,IF(E2999="Pacote",VLOOKUP(C2999,'Cadastro de insumo'!E:K,7,0)*G2999,IF(OR(E2999="kg",E2999="L"),F2999/1000*G2999,F2999*G2999)))</f>
        <v>0</v>
      </c>
    </row>
    <row r="3000" spans="2:13" outlineLevel="1" x14ac:dyDescent="0.25">
      <c r="B3000" s="122" t="str">
        <f>IF(C3000="","",F2991)</f>
        <v/>
      </c>
      <c r="C3000" s="123"/>
      <c r="D3000" s="122" t="str">
        <f>IF(C3000="","",IFERROR(INDEX('Cadastro de insumo'!A:K,MATCH('Ficha técnica - Prod processado'!C3000,'Cadastro de insumo'!E:E,0),2),""))</f>
        <v/>
      </c>
      <c r="E3000" s="122" t="str">
        <f>IFERROR(INDEX('Cadastro de insumo'!$A$203:$K$1048576,MATCH('Ficha técnica - Prod processado'!C3000,'Cadastro de insumo'!$E$203:$E$1048576,0),9),"")</f>
        <v/>
      </c>
      <c r="F3000" s="124" t="str">
        <f>IFERROR(VLOOKUP(C3000,'Cadastro de insumo'!E:K,7,0),"")</f>
        <v/>
      </c>
      <c r="G3000" s="113"/>
      <c r="H3000" s="113"/>
      <c r="I3000" s="122">
        <f t="shared" si="145"/>
        <v>0</v>
      </c>
      <c r="J3000" s="125">
        <f>IF(C3000="",0,IF(E3000="Pacote",VLOOKUP(C3000,'Cadastro de insumo'!E:K,7,0)*G3000,IF(OR(E3000="kg",E3000="L"),F3000/1000*G3000,F3000*G3000)))</f>
        <v>0</v>
      </c>
    </row>
    <row r="3001" spans="2:13" outlineLevel="1" x14ac:dyDescent="0.25">
      <c r="B3001" s="122" t="str">
        <f>IF(C3001="","",F2991)</f>
        <v/>
      </c>
      <c r="C3001" s="123"/>
      <c r="D3001" s="122" t="str">
        <f>IF(C3001="","",IFERROR(INDEX('Cadastro de insumo'!A:K,MATCH('Ficha técnica - Prod processado'!C3001,'Cadastro de insumo'!E:E,0),2),""))</f>
        <v/>
      </c>
      <c r="E3001" s="122" t="str">
        <f>IFERROR(INDEX('Cadastro de insumo'!$A$203:$K$1048576,MATCH('Ficha técnica - Prod processado'!C3001,'Cadastro de insumo'!$E$203:$E$1048576,0),9),"")</f>
        <v/>
      </c>
      <c r="F3001" s="124" t="str">
        <f>IFERROR(VLOOKUP(C3001,'Cadastro de insumo'!E:K,7,0),"")</f>
        <v/>
      </c>
      <c r="G3001" s="113"/>
      <c r="H3001" s="113"/>
      <c r="I3001" s="122">
        <f t="shared" si="145"/>
        <v>0</v>
      </c>
      <c r="J3001" s="125">
        <f>IF(C3001="",0,IF(E3001="Pacote",VLOOKUP(C3001,'Cadastro de insumo'!E:K,7,0)*G3001,IF(OR(E3001="kg",E3001="L"),F3001/1000*G3001,F3001*G3001)))</f>
        <v>0</v>
      </c>
    </row>
    <row r="3002" spans="2:13" outlineLevel="1" x14ac:dyDescent="0.25">
      <c r="B3002" s="122" t="str">
        <f>IF(C3002="","",F2991)</f>
        <v/>
      </c>
      <c r="C3002" s="123"/>
      <c r="D3002" s="122" t="str">
        <f>IF(C3002="","",IFERROR(INDEX('Cadastro de insumo'!A:K,MATCH('Ficha técnica - Prod processado'!C3002,'Cadastro de insumo'!E:E,0),2),""))</f>
        <v/>
      </c>
      <c r="E3002" s="122" t="str">
        <f>IFERROR(INDEX('Cadastro de insumo'!$A$203:$K$1048576,MATCH('Ficha técnica - Prod processado'!C3002,'Cadastro de insumo'!$E$203:$E$1048576,0),9),"")</f>
        <v/>
      </c>
      <c r="F3002" s="124" t="str">
        <f>IFERROR(VLOOKUP(C3002,'Cadastro de insumo'!E:K,7,0),"")</f>
        <v/>
      </c>
      <c r="G3002" s="113"/>
      <c r="H3002" s="113"/>
      <c r="I3002" s="122">
        <f t="shared" si="145"/>
        <v>0</v>
      </c>
      <c r="J3002" s="125">
        <f>IF(C3002="",0,IF(E3002="Pacote",VLOOKUP(C3002,'Cadastro de insumo'!E:K,7,0)*G3002,IF(OR(E3002="kg",E3002="L"),F3002/1000*G3002,F3002*G3002)))</f>
        <v>0</v>
      </c>
    </row>
    <row r="3003" spans="2:13" outlineLevel="1" x14ac:dyDescent="0.25">
      <c r="B3003" s="122" t="str">
        <f>IF(C3003="","",F2991)</f>
        <v/>
      </c>
      <c r="C3003" s="123"/>
      <c r="D3003" s="122" t="str">
        <f>IF(C3003="","",IFERROR(INDEX('Cadastro de insumo'!A:K,MATCH('Ficha técnica - Prod processado'!C3003,'Cadastro de insumo'!E:E,0),2),""))</f>
        <v/>
      </c>
      <c r="E3003" s="122" t="str">
        <f>IFERROR(INDEX('Cadastro de insumo'!$A$203:$K$1048576,MATCH('Ficha técnica - Prod processado'!C3003,'Cadastro de insumo'!$E$203:$E$1048576,0),9),"")</f>
        <v/>
      </c>
      <c r="F3003" s="124" t="str">
        <f>IFERROR(VLOOKUP(C3003,'Cadastro de insumo'!E:K,7,0),"")</f>
        <v/>
      </c>
      <c r="G3003" s="113"/>
      <c r="H3003" s="113"/>
      <c r="I3003" s="122">
        <f t="shared" si="145"/>
        <v>0</v>
      </c>
      <c r="J3003" s="125">
        <f>IF(C3003="",0,IF(E3003="Pacote",VLOOKUP(C3003,'Cadastro de insumo'!E:K,7,0)*G3003,IF(OR(E3003="kg",E3003="L"),F3003/1000*G3003,F3003*G3003)))</f>
        <v>0</v>
      </c>
    </row>
    <row r="3004" spans="2:13" outlineLevel="1" x14ac:dyDescent="0.25">
      <c r="B3004" s="122" t="str">
        <f>IF(C3004="","",F2991)</f>
        <v/>
      </c>
      <c r="C3004" s="123"/>
      <c r="D3004" s="122" t="str">
        <f>IF(C3004="","",IFERROR(INDEX('Cadastro de insumo'!A:K,MATCH('Ficha técnica - Prod processado'!C3004,'Cadastro de insumo'!E:E,0),2),""))</f>
        <v/>
      </c>
      <c r="E3004" s="122" t="str">
        <f>IFERROR(INDEX('Cadastro de insumo'!$A$203:$K$1048576,MATCH('Ficha técnica - Prod processado'!C3004,'Cadastro de insumo'!$E$203:$E$1048576,0),9),"")</f>
        <v/>
      </c>
      <c r="F3004" s="124" t="str">
        <f>IFERROR(VLOOKUP(C3004,'Cadastro de insumo'!E:K,7,0),"")</f>
        <v/>
      </c>
      <c r="G3004" s="113"/>
      <c r="H3004" s="113"/>
      <c r="I3004" s="122">
        <f t="shared" si="145"/>
        <v>0</v>
      </c>
      <c r="J3004" s="125">
        <f>IF(C3004="",0,IF(E3004="Pacote",VLOOKUP(C3004,'Cadastro de insumo'!E:K,7,0)*G3004,IF(OR(E3004="kg",E3004="L"),F3004/1000*G3004,F3004*G3004)))</f>
        <v>0</v>
      </c>
    </row>
    <row r="3005" spans="2:13" outlineLevel="1" x14ac:dyDescent="0.25">
      <c r="B3005" s="122" t="str">
        <f>IF(C3005="","",F2991)</f>
        <v/>
      </c>
      <c r="C3005" s="123"/>
      <c r="D3005" s="122" t="str">
        <f>IF(C3005="","",IFERROR(INDEX('Cadastro de insumo'!A:K,MATCH('Ficha técnica - Prod processado'!C3005,'Cadastro de insumo'!E:E,0),2),""))</f>
        <v/>
      </c>
      <c r="E3005" s="122" t="str">
        <f>IFERROR(INDEX('Cadastro de insumo'!$A$203:$K$1048576,MATCH('Ficha técnica - Prod processado'!C3005,'Cadastro de insumo'!$E$203:$E$1048576,0),9),"")</f>
        <v/>
      </c>
      <c r="F3005" s="124" t="str">
        <f>IFERROR(VLOOKUP(C3005,'Cadastro de insumo'!E:K,7,0),"")</f>
        <v/>
      </c>
      <c r="G3005" s="113"/>
      <c r="H3005" s="113"/>
      <c r="I3005" s="122">
        <f t="shared" si="145"/>
        <v>0</v>
      </c>
      <c r="J3005" s="125">
        <f>IF(C3005="",0,IF(E3005="Pacote",VLOOKUP(C3005,'Cadastro de insumo'!E:K,7,0)*G3005,IF(OR(E3005="kg",E3005="L"),F3005/1000*G3005,F3005*G3005)))</f>
        <v>0</v>
      </c>
    </row>
    <row r="3006" spans="2:13" outlineLevel="1" x14ac:dyDescent="0.25">
      <c r="B3006" s="122" t="str">
        <f>IF(C3006="","",F2991)</f>
        <v/>
      </c>
      <c r="C3006" s="123"/>
      <c r="D3006" s="122" t="str">
        <f>IF(C3006="","",IFERROR(INDEX('Cadastro de insumo'!A:K,MATCH('Ficha técnica - Prod processado'!C3006,'Cadastro de insumo'!E:E,0),2),""))</f>
        <v/>
      </c>
      <c r="E3006" s="122" t="str">
        <f>IFERROR(INDEX('Cadastro de insumo'!$A$203:$K$1048576,MATCH('Ficha técnica - Prod processado'!C3006,'Cadastro de insumo'!$E$203:$E$1048576,0),9),"")</f>
        <v/>
      </c>
      <c r="F3006" s="124" t="str">
        <f>IFERROR(VLOOKUP(C3006,'Cadastro de insumo'!E:K,7,0),"")</f>
        <v/>
      </c>
      <c r="G3006" s="113"/>
      <c r="H3006" s="113"/>
      <c r="I3006" s="122">
        <f t="shared" si="145"/>
        <v>0</v>
      </c>
      <c r="J3006" s="125">
        <f>IF(C3006="",0,IF(E3006="Pacote",VLOOKUP(C3006,'Cadastro de insumo'!E:K,7,0)*G3006,IF(OR(E3006="kg",E3006="L"),F3006/1000*G3006,F3006*G3006)))</f>
        <v>0</v>
      </c>
    </row>
    <row r="3007" spans="2:13" outlineLevel="1" x14ac:dyDescent="0.25">
      <c r="B3007" s="122" t="str">
        <f>IF(C3007="","",F2991)</f>
        <v/>
      </c>
      <c r="C3007" s="123"/>
      <c r="D3007" s="122" t="str">
        <f>IF(C3007="","",IFERROR(INDEX('Cadastro de insumo'!A:K,MATCH('Ficha técnica - Prod processado'!C3007,'Cadastro de insumo'!E:E,0),2),""))</f>
        <v/>
      </c>
      <c r="E3007" s="122" t="str">
        <f>IFERROR(INDEX('Cadastro de insumo'!$A$203:$K$1048576,MATCH('Ficha técnica - Prod processado'!C3007,'Cadastro de insumo'!$E$203:$E$1048576,0),9),"")</f>
        <v/>
      </c>
      <c r="F3007" s="124" t="str">
        <f>IFERROR(VLOOKUP(C3007,'Cadastro de insumo'!E:K,7,0),"")</f>
        <v/>
      </c>
      <c r="G3007" s="113"/>
      <c r="H3007" s="113"/>
      <c r="I3007" s="122">
        <f t="shared" si="145"/>
        <v>0</v>
      </c>
      <c r="J3007" s="125">
        <f>IF(C3007="",0,IF(E3007="Pacote",VLOOKUP(C3007,'Cadastro de insumo'!E:K,7,0)*G3007,IF(OR(E3007="kg",E3007="L"),F3007/1000*G3007,F3007*G3007)))</f>
        <v>0</v>
      </c>
    </row>
    <row r="3008" spans="2:13" outlineLevel="1" x14ac:dyDescent="0.25">
      <c r="B3008" s="122" t="str">
        <f>IF(C3008="","",F2991)</f>
        <v/>
      </c>
      <c r="C3008" s="123"/>
      <c r="D3008" s="122" t="str">
        <f>IF(C3008="","",IFERROR(INDEX('Cadastro de insumo'!A:K,MATCH('Ficha técnica - Prod processado'!C3008,'Cadastro de insumo'!E:E,0),2),""))</f>
        <v/>
      </c>
      <c r="E3008" s="122" t="str">
        <f>IFERROR(INDEX('Cadastro de insumo'!$A$203:$K$1048576,MATCH('Ficha técnica - Prod processado'!C3008,'Cadastro de insumo'!$E$203:$E$1048576,0),9),"")</f>
        <v/>
      </c>
      <c r="F3008" s="124" t="str">
        <f>IFERROR(VLOOKUP(C3008,'Cadastro de insumo'!E:K,7,0),"")</f>
        <v/>
      </c>
      <c r="G3008" s="113"/>
      <c r="H3008" s="113"/>
      <c r="I3008" s="122">
        <f>IF(OR(G3008="",H3008=""),0,G3008/H3008)</f>
        <v>0</v>
      </c>
      <c r="J3008" s="125">
        <f>IF(C3008="",0,IF(E3008="Pacote",VLOOKUP(C3008,'Cadastro de insumo'!E:K,7,0)*G3008,IF(OR(E3008="kg",E3008="L"),F3008/1000*G3008,F3008*G3008)))</f>
        <v>0</v>
      </c>
    </row>
    <row r="3009" spans="1:18" x14ac:dyDescent="0.25">
      <c r="A3009" s="33" t="str">
        <f>"Detalhes: "&amp;F2991</f>
        <v xml:space="preserve">Detalhes: </v>
      </c>
      <c r="C3009" s="126"/>
    </row>
    <row r="3011" spans="1:18" ht="31.5" x14ac:dyDescent="0.25">
      <c r="E3011" s="30" t="s">
        <v>21</v>
      </c>
      <c r="F3011" s="76" t="s">
        <v>0</v>
      </c>
      <c r="G3011" s="76" t="s">
        <v>19</v>
      </c>
      <c r="H3011" s="77" t="s">
        <v>20</v>
      </c>
      <c r="I3011" s="31" t="s">
        <v>22</v>
      </c>
      <c r="J3011" s="31" t="s">
        <v>61</v>
      </c>
      <c r="M3011" s="126"/>
    </row>
    <row r="3012" spans="1:18" x14ac:dyDescent="0.25">
      <c r="E3012" s="112">
        <f>E2991+1</f>
        <v>144</v>
      </c>
      <c r="F3012" s="113"/>
      <c r="G3012" s="113"/>
      <c r="H3012" s="114"/>
      <c r="I3012" s="115">
        <f>SUM(J3015:J3029)</f>
        <v>0</v>
      </c>
      <c r="J3012" s="116" t="str">
        <f>IF(H3012="","",I3012/H3012)</f>
        <v/>
      </c>
      <c r="M3012" s="126"/>
      <c r="R3012" s="141"/>
    </row>
    <row r="3013" spans="1:18" x14ac:dyDescent="0.25">
      <c r="B3013" s="117"/>
      <c r="C3013" s="118"/>
      <c r="D3013" s="110"/>
      <c r="F3013" s="118"/>
      <c r="G3013" s="118"/>
      <c r="H3013" s="119"/>
      <c r="I3013" s="120"/>
      <c r="J3013" s="121"/>
      <c r="M3013" s="126"/>
      <c r="R3013" s="141"/>
    </row>
    <row r="3014" spans="1:18" ht="47.25" outlineLevel="1" x14ac:dyDescent="0.25">
      <c r="B3014" s="31" t="s">
        <v>0</v>
      </c>
      <c r="C3014" s="76" t="s">
        <v>13</v>
      </c>
      <c r="D3014" s="31" t="s">
        <v>60</v>
      </c>
      <c r="E3014" s="31" t="s">
        <v>14</v>
      </c>
      <c r="F3014" s="77" t="s">
        <v>17</v>
      </c>
      <c r="G3014" s="77" t="s">
        <v>56</v>
      </c>
      <c r="H3014" s="77" t="s">
        <v>38</v>
      </c>
      <c r="I3014" s="31" t="s">
        <v>16</v>
      </c>
      <c r="J3014" s="30" t="s">
        <v>15</v>
      </c>
      <c r="M3014" s="142"/>
    </row>
    <row r="3015" spans="1:18" outlineLevel="1" x14ac:dyDescent="0.25">
      <c r="B3015" s="122" t="str">
        <f>IF(C3015="","",F3012)</f>
        <v/>
      </c>
      <c r="C3015" s="123"/>
      <c r="D3015" s="122" t="str">
        <f>IF(C3015="","",IFERROR(INDEX('Cadastro de insumo'!A:K,MATCH('Ficha técnica - Prod processado'!C3015,'Cadastro de insumo'!E:E,0),2),""))</f>
        <v/>
      </c>
      <c r="E3015" s="122" t="str">
        <f>IFERROR(INDEX('Cadastro de insumo'!$A$203:$K$1048576,MATCH('Ficha técnica - Prod processado'!C3015,'Cadastro de insumo'!$E$203:$E$1048576,0),9),"")</f>
        <v/>
      </c>
      <c r="F3015" s="124" t="str">
        <f>IFERROR(VLOOKUP(C3015,'Cadastro de insumo'!E:K,7,0),"")</f>
        <v/>
      </c>
      <c r="G3015" s="113"/>
      <c r="H3015" s="113"/>
      <c r="I3015" s="122">
        <f t="shared" ref="I3015:I3028" si="146">IF(OR(G3015="",H3015=""),0,G3015/H3015)</f>
        <v>0</v>
      </c>
      <c r="J3015" s="125">
        <f>IF(C3015="",0,IF(E3015="Pacote",VLOOKUP(C3015,'Cadastro de insumo'!E:K,7,0)*G3015,IF(OR(E3015="kg",E3015="L"),F3015/1000*G3015,F3015*G3015)))</f>
        <v>0</v>
      </c>
    </row>
    <row r="3016" spans="1:18" outlineLevel="1" x14ac:dyDescent="0.25">
      <c r="B3016" s="122" t="str">
        <f>IF(C3016="","",F3012)</f>
        <v/>
      </c>
      <c r="C3016" s="123"/>
      <c r="D3016" s="122" t="str">
        <f>IF(C3016="","",IFERROR(INDEX('Cadastro de insumo'!A:K,MATCH('Ficha técnica - Prod processado'!C3016,'Cadastro de insumo'!E:E,0),2),""))</f>
        <v/>
      </c>
      <c r="E3016" s="122" t="str">
        <f>IFERROR(INDEX('Cadastro de insumo'!$A$203:$K$1048576,MATCH('Ficha técnica - Prod processado'!C3016,'Cadastro de insumo'!$E$203:$E$1048576,0),9),"")</f>
        <v/>
      </c>
      <c r="F3016" s="124" t="str">
        <f>IFERROR(VLOOKUP(C3016,'Cadastro de insumo'!E:K,7,0),"")</f>
        <v/>
      </c>
      <c r="G3016" s="113"/>
      <c r="H3016" s="113"/>
      <c r="I3016" s="122">
        <f t="shared" si="146"/>
        <v>0</v>
      </c>
      <c r="J3016" s="125">
        <f>IF(C3016="",0,IF(E3016="Pacote",VLOOKUP(C3016,'Cadastro de insumo'!E:K,7,0)*G3016,IF(OR(E3016="kg",E3016="L"),F3016/1000*G3016,F3016*G3016)))</f>
        <v>0</v>
      </c>
    </row>
    <row r="3017" spans="1:18" outlineLevel="1" x14ac:dyDescent="0.25">
      <c r="B3017" s="122" t="str">
        <f>IF(C3017="","",F3012)</f>
        <v/>
      </c>
      <c r="C3017" s="123"/>
      <c r="D3017" s="122" t="str">
        <f>IF(C3017="","",IFERROR(INDEX('Cadastro de insumo'!A:K,MATCH('Ficha técnica - Prod processado'!C3017,'Cadastro de insumo'!E:E,0),2),""))</f>
        <v/>
      </c>
      <c r="E3017" s="122" t="str">
        <f>IFERROR(INDEX('Cadastro de insumo'!$A$203:$K$1048576,MATCH('Ficha técnica - Prod processado'!C3017,'Cadastro de insumo'!$E$203:$E$1048576,0),9),"")</f>
        <v/>
      </c>
      <c r="F3017" s="124" t="str">
        <f>IFERROR(VLOOKUP(C3017,'Cadastro de insumo'!E:K,7,0),"")</f>
        <v/>
      </c>
      <c r="G3017" s="113"/>
      <c r="H3017" s="113"/>
      <c r="I3017" s="122">
        <f t="shared" si="146"/>
        <v>0</v>
      </c>
      <c r="J3017" s="125">
        <f>IF(C3017="",0,IF(E3017="Pacote",VLOOKUP(C3017,'Cadastro de insumo'!E:K,7,0)*G3017,IF(OR(E3017="kg",E3017="L"),F3017/1000*G3017,F3017*G3017)))</f>
        <v>0</v>
      </c>
    </row>
    <row r="3018" spans="1:18" outlineLevel="1" x14ac:dyDescent="0.25">
      <c r="B3018" s="122" t="str">
        <f>IF(C3018="","",F3012)</f>
        <v/>
      </c>
      <c r="C3018" s="123"/>
      <c r="D3018" s="122" t="str">
        <f>IF(C3018="","",IFERROR(INDEX('Cadastro de insumo'!A:K,MATCH('Ficha técnica - Prod processado'!C3018,'Cadastro de insumo'!E:E,0),2),""))</f>
        <v/>
      </c>
      <c r="E3018" s="122" t="str">
        <f>IFERROR(INDEX('Cadastro de insumo'!$A$203:$K$1048576,MATCH('Ficha técnica - Prod processado'!C3018,'Cadastro de insumo'!$E$203:$E$1048576,0),9),"")</f>
        <v/>
      </c>
      <c r="F3018" s="124" t="str">
        <f>IFERROR(VLOOKUP(C3018,'Cadastro de insumo'!E:K,7,0),"")</f>
        <v/>
      </c>
      <c r="G3018" s="113"/>
      <c r="H3018" s="113"/>
      <c r="I3018" s="122">
        <f t="shared" si="146"/>
        <v>0</v>
      </c>
      <c r="J3018" s="125">
        <f>IF(C3018="",0,IF(E3018="Pacote",VLOOKUP(C3018,'Cadastro de insumo'!E:K,7,0)*G3018,IF(OR(E3018="kg",E3018="L"),F3018/1000*G3018,F3018*G3018)))</f>
        <v>0</v>
      </c>
    </row>
    <row r="3019" spans="1:18" outlineLevel="1" x14ac:dyDescent="0.25">
      <c r="B3019" s="122" t="str">
        <f>IF(C3019="","",F3012)</f>
        <v/>
      </c>
      <c r="C3019" s="123"/>
      <c r="D3019" s="122" t="str">
        <f>IF(C3019="","",IFERROR(INDEX('Cadastro de insumo'!A:K,MATCH('Ficha técnica - Prod processado'!C3019,'Cadastro de insumo'!E:E,0),2),""))</f>
        <v/>
      </c>
      <c r="E3019" s="122" t="str">
        <f>IFERROR(INDEX('Cadastro de insumo'!$A$203:$K$1048576,MATCH('Ficha técnica - Prod processado'!C3019,'Cadastro de insumo'!$E$203:$E$1048576,0),9),"")</f>
        <v/>
      </c>
      <c r="F3019" s="124" t="str">
        <f>IFERROR(VLOOKUP(C3019,'Cadastro de insumo'!E:K,7,0),"")</f>
        <v/>
      </c>
      <c r="G3019" s="113"/>
      <c r="H3019" s="113"/>
      <c r="I3019" s="122">
        <f t="shared" si="146"/>
        <v>0</v>
      </c>
      <c r="J3019" s="125">
        <f>IF(C3019="",0,IF(E3019="Pacote",VLOOKUP(C3019,'Cadastro de insumo'!E:K,7,0)*G3019,IF(OR(E3019="kg",E3019="L"),F3019/1000*G3019,F3019*G3019)))</f>
        <v>0</v>
      </c>
    </row>
    <row r="3020" spans="1:18" outlineLevel="1" x14ac:dyDescent="0.25">
      <c r="B3020" s="122" t="str">
        <f>IF(C3020="","",F3012)</f>
        <v/>
      </c>
      <c r="C3020" s="123"/>
      <c r="D3020" s="122" t="str">
        <f>IF(C3020="","",IFERROR(INDEX('Cadastro de insumo'!A:K,MATCH('Ficha técnica - Prod processado'!C3020,'Cadastro de insumo'!E:E,0),2),""))</f>
        <v/>
      </c>
      <c r="E3020" s="122" t="str">
        <f>IFERROR(INDEX('Cadastro de insumo'!$A$203:$K$1048576,MATCH('Ficha técnica - Prod processado'!C3020,'Cadastro de insumo'!$E$203:$E$1048576,0),9),"")</f>
        <v/>
      </c>
      <c r="F3020" s="124" t="str">
        <f>IFERROR(VLOOKUP(C3020,'Cadastro de insumo'!E:K,7,0),"")</f>
        <v/>
      </c>
      <c r="G3020" s="113"/>
      <c r="H3020" s="113"/>
      <c r="I3020" s="122">
        <f t="shared" si="146"/>
        <v>0</v>
      </c>
      <c r="J3020" s="125">
        <f>IF(C3020="",0,IF(E3020="Pacote",VLOOKUP(C3020,'Cadastro de insumo'!E:K,7,0)*G3020,IF(OR(E3020="kg",E3020="L"),F3020/1000*G3020,F3020*G3020)))</f>
        <v>0</v>
      </c>
    </row>
    <row r="3021" spans="1:18" outlineLevel="1" x14ac:dyDescent="0.25">
      <c r="B3021" s="122" t="str">
        <f>IF(C3021="","",F3012)</f>
        <v/>
      </c>
      <c r="C3021" s="123"/>
      <c r="D3021" s="122" t="str">
        <f>IF(C3021="","",IFERROR(INDEX('Cadastro de insumo'!A:K,MATCH('Ficha técnica - Prod processado'!C3021,'Cadastro de insumo'!E:E,0),2),""))</f>
        <v/>
      </c>
      <c r="E3021" s="122" t="str">
        <f>IFERROR(INDEX('Cadastro de insumo'!$A$203:$K$1048576,MATCH('Ficha técnica - Prod processado'!C3021,'Cadastro de insumo'!$E$203:$E$1048576,0),9),"")</f>
        <v/>
      </c>
      <c r="F3021" s="124" t="str">
        <f>IFERROR(VLOOKUP(C3021,'Cadastro de insumo'!E:K,7,0),"")</f>
        <v/>
      </c>
      <c r="G3021" s="113"/>
      <c r="H3021" s="113"/>
      <c r="I3021" s="122">
        <f t="shared" si="146"/>
        <v>0</v>
      </c>
      <c r="J3021" s="125">
        <f>IF(C3021="",0,IF(E3021="Pacote",VLOOKUP(C3021,'Cadastro de insumo'!E:K,7,0)*G3021,IF(OR(E3021="kg",E3021="L"),F3021/1000*G3021,F3021*G3021)))</f>
        <v>0</v>
      </c>
    </row>
    <row r="3022" spans="1:18" outlineLevel="1" x14ac:dyDescent="0.25">
      <c r="B3022" s="122" t="str">
        <f>IF(C3022="","",F3012)</f>
        <v/>
      </c>
      <c r="C3022" s="123"/>
      <c r="D3022" s="122" t="str">
        <f>IF(C3022="","",IFERROR(INDEX('Cadastro de insumo'!A:K,MATCH('Ficha técnica - Prod processado'!C3022,'Cadastro de insumo'!E:E,0),2),""))</f>
        <v/>
      </c>
      <c r="E3022" s="122" t="str">
        <f>IFERROR(INDEX('Cadastro de insumo'!$A$203:$K$1048576,MATCH('Ficha técnica - Prod processado'!C3022,'Cadastro de insumo'!$E$203:$E$1048576,0),9),"")</f>
        <v/>
      </c>
      <c r="F3022" s="124" t="str">
        <f>IFERROR(VLOOKUP(C3022,'Cadastro de insumo'!E:K,7,0),"")</f>
        <v/>
      </c>
      <c r="G3022" s="113"/>
      <c r="H3022" s="113"/>
      <c r="I3022" s="122">
        <f t="shared" si="146"/>
        <v>0</v>
      </c>
      <c r="J3022" s="125">
        <f>IF(C3022="",0,IF(E3022="Pacote",VLOOKUP(C3022,'Cadastro de insumo'!E:K,7,0)*G3022,IF(OR(E3022="kg",E3022="L"),F3022/1000*G3022,F3022*G3022)))</f>
        <v>0</v>
      </c>
    </row>
    <row r="3023" spans="1:18" outlineLevel="1" x14ac:dyDescent="0.25">
      <c r="B3023" s="122" t="str">
        <f>IF(C3023="","",F3012)</f>
        <v/>
      </c>
      <c r="C3023" s="123"/>
      <c r="D3023" s="122" t="str">
        <f>IF(C3023="","",IFERROR(INDEX('Cadastro de insumo'!A:K,MATCH('Ficha técnica - Prod processado'!C3023,'Cadastro de insumo'!E:E,0),2),""))</f>
        <v/>
      </c>
      <c r="E3023" s="122" t="str">
        <f>IFERROR(INDEX('Cadastro de insumo'!$A$203:$K$1048576,MATCH('Ficha técnica - Prod processado'!C3023,'Cadastro de insumo'!$E$203:$E$1048576,0),9),"")</f>
        <v/>
      </c>
      <c r="F3023" s="124" t="str">
        <f>IFERROR(VLOOKUP(C3023,'Cadastro de insumo'!E:K,7,0),"")</f>
        <v/>
      </c>
      <c r="G3023" s="113"/>
      <c r="H3023" s="113"/>
      <c r="I3023" s="122">
        <f t="shared" si="146"/>
        <v>0</v>
      </c>
      <c r="J3023" s="125">
        <f>IF(C3023="",0,IF(E3023="Pacote",VLOOKUP(C3023,'Cadastro de insumo'!E:K,7,0)*G3023,IF(OR(E3023="kg",E3023="L"),F3023/1000*G3023,F3023*G3023)))</f>
        <v>0</v>
      </c>
    </row>
    <row r="3024" spans="1:18" outlineLevel="1" x14ac:dyDescent="0.25">
      <c r="B3024" s="122" t="str">
        <f>IF(C3024="","",F3012)</f>
        <v/>
      </c>
      <c r="C3024" s="123"/>
      <c r="D3024" s="122" t="str">
        <f>IF(C3024="","",IFERROR(INDEX('Cadastro de insumo'!A:K,MATCH('Ficha técnica - Prod processado'!C3024,'Cadastro de insumo'!E:E,0),2),""))</f>
        <v/>
      </c>
      <c r="E3024" s="122" t="str">
        <f>IFERROR(INDEX('Cadastro de insumo'!$A$203:$K$1048576,MATCH('Ficha técnica - Prod processado'!C3024,'Cadastro de insumo'!$E$203:$E$1048576,0),9),"")</f>
        <v/>
      </c>
      <c r="F3024" s="124" t="str">
        <f>IFERROR(VLOOKUP(C3024,'Cadastro de insumo'!E:K,7,0),"")</f>
        <v/>
      </c>
      <c r="G3024" s="113"/>
      <c r="H3024" s="113"/>
      <c r="I3024" s="122">
        <f t="shared" si="146"/>
        <v>0</v>
      </c>
      <c r="J3024" s="125">
        <f>IF(C3024="",0,IF(E3024="Pacote",VLOOKUP(C3024,'Cadastro de insumo'!E:K,7,0)*G3024,IF(OR(E3024="kg",E3024="L"),F3024/1000*G3024,F3024*G3024)))</f>
        <v>0</v>
      </c>
    </row>
    <row r="3025" spans="1:18" outlineLevel="1" x14ac:dyDescent="0.25">
      <c r="B3025" s="122" t="str">
        <f>IF(C3025="","",F3012)</f>
        <v/>
      </c>
      <c r="C3025" s="123"/>
      <c r="D3025" s="122" t="str">
        <f>IF(C3025="","",IFERROR(INDEX('Cadastro de insumo'!A:K,MATCH('Ficha técnica - Prod processado'!C3025,'Cadastro de insumo'!E:E,0),2),""))</f>
        <v/>
      </c>
      <c r="E3025" s="122" t="str">
        <f>IFERROR(INDEX('Cadastro de insumo'!$A$203:$K$1048576,MATCH('Ficha técnica - Prod processado'!C3025,'Cadastro de insumo'!$E$203:$E$1048576,0),9),"")</f>
        <v/>
      </c>
      <c r="F3025" s="124" t="str">
        <f>IFERROR(VLOOKUP(C3025,'Cadastro de insumo'!E:K,7,0),"")</f>
        <v/>
      </c>
      <c r="G3025" s="113"/>
      <c r="H3025" s="113"/>
      <c r="I3025" s="122">
        <f t="shared" si="146"/>
        <v>0</v>
      </c>
      <c r="J3025" s="125">
        <f>IF(C3025="",0,IF(E3025="Pacote",VLOOKUP(C3025,'Cadastro de insumo'!E:K,7,0)*G3025,IF(OR(E3025="kg",E3025="L"),F3025/1000*G3025,F3025*G3025)))</f>
        <v>0</v>
      </c>
    </row>
    <row r="3026" spans="1:18" outlineLevel="1" x14ac:dyDescent="0.25">
      <c r="B3026" s="122" t="str">
        <f>IF(C3026="","",F3012)</f>
        <v/>
      </c>
      <c r="C3026" s="123"/>
      <c r="D3026" s="122" t="str">
        <f>IF(C3026="","",IFERROR(INDEX('Cadastro de insumo'!A:K,MATCH('Ficha técnica - Prod processado'!C3026,'Cadastro de insumo'!E:E,0),2),""))</f>
        <v/>
      </c>
      <c r="E3026" s="122" t="str">
        <f>IFERROR(INDEX('Cadastro de insumo'!$A$203:$K$1048576,MATCH('Ficha técnica - Prod processado'!C3026,'Cadastro de insumo'!$E$203:$E$1048576,0),9),"")</f>
        <v/>
      </c>
      <c r="F3026" s="124" t="str">
        <f>IFERROR(VLOOKUP(C3026,'Cadastro de insumo'!E:K,7,0),"")</f>
        <v/>
      </c>
      <c r="G3026" s="113"/>
      <c r="H3026" s="113"/>
      <c r="I3026" s="122">
        <f t="shared" si="146"/>
        <v>0</v>
      </c>
      <c r="J3026" s="125">
        <f>IF(C3026="",0,IF(E3026="Pacote",VLOOKUP(C3026,'Cadastro de insumo'!E:K,7,0)*G3026,IF(OR(E3026="kg",E3026="L"),F3026/1000*G3026,F3026*G3026)))</f>
        <v>0</v>
      </c>
    </row>
    <row r="3027" spans="1:18" outlineLevel="1" x14ac:dyDescent="0.25">
      <c r="B3027" s="122" t="str">
        <f>IF(C3027="","",F3012)</f>
        <v/>
      </c>
      <c r="C3027" s="123"/>
      <c r="D3027" s="122" t="str">
        <f>IF(C3027="","",IFERROR(INDEX('Cadastro de insumo'!A:K,MATCH('Ficha técnica - Prod processado'!C3027,'Cadastro de insumo'!E:E,0),2),""))</f>
        <v/>
      </c>
      <c r="E3027" s="122" t="str">
        <f>IFERROR(INDEX('Cadastro de insumo'!$A$203:$K$1048576,MATCH('Ficha técnica - Prod processado'!C3027,'Cadastro de insumo'!$E$203:$E$1048576,0),9),"")</f>
        <v/>
      </c>
      <c r="F3027" s="124" t="str">
        <f>IFERROR(VLOOKUP(C3027,'Cadastro de insumo'!E:K,7,0),"")</f>
        <v/>
      </c>
      <c r="G3027" s="113"/>
      <c r="H3027" s="113"/>
      <c r="I3027" s="122">
        <f t="shared" si="146"/>
        <v>0</v>
      </c>
      <c r="J3027" s="125">
        <f>IF(C3027="",0,IF(E3027="Pacote",VLOOKUP(C3027,'Cadastro de insumo'!E:K,7,0)*G3027,IF(OR(E3027="kg",E3027="L"),F3027/1000*G3027,F3027*G3027)))</f>
        <v>0</v>
      </c>
    </row>
    <row r="3028" spans="1:18" outlineLevel="1" x14ac:dyDescent="0.25">
      <c r="B3028" s="122" t="str">
        <f>IF(C3028="","",F3012)</f>
        <v/>
      </c>
      <c r="C3028" s="123"/>
      <c r="D3028" s="122" t="str">
        <f>IF(C3028="","",IFERROR(INDEX('Cadastro de insumo'!A:K,MATCH('Ficha técnica - Prod processado'!C3028,'Cadastro de insumo'!E:E,0),2),""))</f>
        <v/>
      </c>
      <c r="E3028" s="122" t="str">
        <f>IFERROR(INDEX('Cadastro de insumo'!$A$203:$K$1048576,MATCH('Ficha técnica - Prod processado'!C3028,'Cadastro de insumo'!$E$203:$E$1048576,0),9),"")</f>
        <v/>
      </c>
      <c r="F3028" s="124" t="str">
        <f>IFERROR(VLOOKUP(C3028,'Cadastro de insumo'!E:K,7,0),"")</f>
        <v/>
      </c>
      <c r="G3028" s="113"/>
      <c r="H3028" s="113"/>
      <c r="I3028" s="122">
        <f t="shared" si="146"/>
        <v>0</v>
      </c>
      <c r="J3028" s="125">
        <f>IF(C3028="",0,IF(E3028="Pacote",VLOOKUP(C3028,'Cadastro de insumo'!E:K,7,0)*G3028,IF(OR(E3028="kg",E3028="L"),F3028/1000*G3028,F3028*G3028)))</f>
        <v>0</v>
      </c>
    </row>
    <row r="3029" spans="1:18" outlineLevel="1" x14ac:dyDescent="0.25">
      <c r="B3029" s="122" t="str">
        <f>IF(C3029="","",F3012)</f>
        <v/>
      </c>
      <c r="C3029" s="123"/>
      <c r="D3029" s="122" t="str">
        <f>IF(C3029="","",IFERROR(INDEX('Cadastro de insumo'!A:K,MATCH('Ficha técnica - Prod processado'!C3029,'Cadastro de insumo'!E:E,0),2),""))</f>
        <v/>
      </c>
      <c r="E3029" s="122" t="str">
        <f>IFERROR(INDEX('Cadastro de insumo'!$A$203:$K$1048576,MATCH('Ficha técnica - Prod processado'!C3029,'Cadastro de insumo'!$E$203:$E$1048576,0),9),"")</f>
        <v/>
      </c>
      <c r="F3029" s="124" t="str">
        <f>IFERROR(VLOOKUP(C3029,'Cadastro de insumo'!E:K,7,0),"")</f>
        <v/>
      </c>
      <c r="G3029" s="113"/>
      <c r="H3029" s="113"/>
      <c r="I3029" s="122">
        <f>IF(OR(G3029="",H3029=""),0,G3029/H3029)</f>
        <v>0</v>
      </c>
      <c r="J3029" s="125">
        <f>IF(C3029="",0,IF(E3029="Pacote",VLOOKUP(C3029,'Cadastro de insumo'!E:K,7,0)*G3029,IF(OR(E3029="kg",E3029="L"),F3029/1000*G3029,F3029*G3029)))</f>
        <v>0</v>
      </c>
    </row>
    <row r="3030" spans="1:18" x14ac:dyDescent="0.25">
      <c r="A3030" s="33" t="str">
        <f>"Detalhes: "&amp;F3012</f>
        <v xml:space="preserve">Detalhes: </v>
      </c>
      <c r="C3030" s="126"/>
    </row>
    <row r="3032" spans="1:18" ht="31.5" x14ac:dyDescent="0.25">
      <c r="E3032" s="30" t="s">
        <v>21</v>
      </c>
      <c r="F3032" s="76" t="s">
        <v>0</v>
      </c>
      <c r="G3032" s="76" t="s">
        <v>19</v>
      </c>
      <c r="H3032" s="77" t="s">
        <v>20</v>
      </c>
      <c r="I3032" s="31" t="s">
        <v>22</v>
      </c>
      <c r="J3032" s="31" t="s">
        <v>61</v>
      </c>
      <c r="M3032" s="126"/>
    </row>
    <row r="3033" spans="1:18" x14ac:dyDescent="0.25">
      <c r="E3033" s="112">
        <f>E3012+1</f>
        <v>145</v>
      </c>
      <c r="F3033" s="113"/>
      <c r="G3033" s="113"/>
      <c r="H3033" s="114"/>
      <c r="I3033" s="115">
        <f>SUM(J3036:J3050)</f>
        <v>0</v>
      </c>
      <c r="J3033" s="116" t="str">
        <f>IF(H3033="","",I3033/H3033)</f>
        <v/>
      </c>
      <c r="M3033" s="126"/>
      <c r="R3033" s="141"/>
    </row>
    <row r="3034" spans="1:18" x14ac:dyDescent="0.25">
      <c r="B3034" s="117"/>
      <c r="C3034" s="118"/>
      <c r="D3034" s="110"/>
      <c r="F3034" s="118"/>
      <c r="G3034" s="118"/>
      <c r="H3034" s="119"/>
      <c r="I3034" s="120"/>
      <c r="J3034" s="121"/>
      <c r="M3034" s="126"/>
      <c r="R3034" s="141"/>
    </row>
    <row r="3035" spans="1:18" ht="47.25" outlineLevel="1" x14ac:dyDescent="0.25">
      <c r="B3035" s="31" t="s">
        <v>0</v>
      </c>
      <c r="C3035" s="76" t="s">
        <v>13</v>
      </c>
      <c r="D3035" s="31" t="s">
        <v>60</v>
      </c>
      <c r="E3035" s="31" t="s">
        <v>14</v>
      </c>
      <c r="F3035" s="77" t="s">
        <v>17</v>
      </c>
      <c r="G3035" s="77" t="s">
        <v>56</v>
      </c>
      <c r="H3035" s="77" t="s">
        <v>38</v>
      </c>
      <c r="I3035" s="31" t="s">
        <v>16</v>
      </c>
      <c r="J3035" s="30" t="s">
        <v>15</v>
      </c>
      <c r="M3035" s="142"/>
    </row>
    <row r="3036" spans="1:18" outlineLevel="1" x14ac:dyDescent="0.25">
      <c r="B3036" s="122" t="str">
        <f>IF(C3036="","",F3033)</f>
        <v/>
      </c>
      <c r="C3036" s="123"/>
      <c r="D3036" s="122" t="str">
        <f>IF(C3036="","",IFERROR(INDEX('Cadastro de insumo'!A:K,MATCH('Ficha técnica - Prod processado'!C3036,'Cadastro de insumo'!E:E,0),2),""))</f>
        <v/>
      </c>
      <c r="E3036" s="122" t="str">
        <f>IFERROR(INDEX('Cadastro de insumo'!$A$203:$K$1048576,MATCH('Ficha técnica - Prod processado'!C3036,'Cadastro de insumo'!$E$203:$E$1048576,0),9),"")</f>
        <v/>
      </c>
      <c r="F3036" s="124" t="str">
        <f>IFERROR(VLOOKUP(C3036,'Cadastro de insumo'!E:K,7,0),"")</f>
        <v/>
      </c>
      <c r="G3036" s="113"/>
      <c r="H3036" s="113"/>
      <c r="I3036" s="122">
        <f t="shared" ref="I3036:I3049" si="147">IF(OR(G3036="",H3036=""),0,G3036/H3036)</f>
        <v>0</v>
      </c>
      <c r="J3036" s="125">
        <f>IF(C3036="",0,IF(E3036="Pacote",VLOOKUP(C3036,'Cadastro de insumo'!E:K,7,0)*G3036,IF(OR(E3036="kg",E3036="L"),F3036/1000*G3036,F3036*G3036)))</f>
        <v>0</v>
      </c>
    </row>
    <row r="3037" spans="1:18" outlineLevel="1" x14ac:dyDescent="0.25">
      <c r="B3037" s="122" t="str">
        <f>IF(C3037="","",F3033)</f>
        <v/>
      </c>
      <c r="C3037" s="123"/>
      <c r="D3037" s="122" t="str">
        <f>IF(C3037="","",IFERROR(INDEX('Cadastro de insumo'!A:K,MATCH('Ficha técnica - Prod processado'!C3037,'Cadastro de insumo'!E:E,0),2),""))</f>
        <v/>
      </c>
      <c r="E3037" s="122" t="str">
        <f>IFERROR(INDEX('Cadastro de insumo'!$A$203:$K$1048576,MATCH('Ficha técnica - Prod processado'!C3037,'Cadastro de insumo'!$E$203:$E$1048576,0),9),"")</f>
        <v/>
      </c>
      <c r="F3037" s="124" t="str">
        <f>IFERROR(VLOOKUP(C3037,'Cadastro de insumo'!E:K,7,0),"")</f>
        <v/>
      </c>
      <c r="G3037" s="113"/>
      <c r="H3037" s="113"/>
      <c r="I3037" s="122">
        <f t="shared" si="147"/>
        <v>0</v>
      </c>
      <c r="J3037" s="125">
        <f>IF(C3037="",0,IF(E3037="Pacote",VLOOKUP(C3037,'Cadastro de insumo'!E:K,7,0)*G3037,IF(OR(E3037="kg",E3037="L"),F3037/1000*G3037,F3037*G3037)))</f>
        <v>0</v>
      </c>
    </row>
    <row r="3038" spans="1:18" outlineLevel="1" x14ac:dyDescent="0.25">
      <c r="B3038" s="122" t="str">
        <f>IF(C3038="","",F3033)</f>
        <v/>
      </c>
      <c r="C3038" s="123"/>
      <c r="D3038" s="122" t="str">
        <f>IF(C3038="","",IFERROR(INDEX('Cadastro de insumo'!A:K,MATCH('Ficha técnica - Prod processado'!C3038,'Cadastro de insumo'!E:E,0),2),""))</f>
        <v/>
      </c>
      <c r="E3038" s="122" t="str">
        <f>IFERROR(INDEX('Cadastro de insumo'!$A$203:$K$1048576,MATCH('Ficha técnica - Prod processado'!C3038,'Cadastro de insumo'!$E$203:$E$1048576,0),9),"")</f>
        <v/>
      </c>
      <c r="F3038" s="124" t="str">
        <f>IFERROR(VLOOKUP(C3038,'Cadastro de insumo'!E:K,7,0),"")</f>
        <v/>
      </c>
      <c r="G3038" s="113"/>
      <c r="H3038" s="113"/>
      <c r="I3038" s="122">
        <f t="shared" si="147"/>
        <v>0</v>
      </c>
      <c r="J3038" s="125">
        <f>IF(C3038="",0,IF(E3038="Pacote",VLOOKUP(C3038,'Cadastro de insumo'!E:K,7,0)*G3038,IF(OR(E3038="kg",E3038="L"),F3038/1000*G3038,F3038*G3038)))</f>
        <v>0</v>
      </c>
    </row>
    <row r="3039" spans="1:18" outlineLevel="1" x14ac:dyDescent="0.25">
      <c r="B3039" s="122" t="str">
        <f>IF(C3039="","",F3033)</f>
        <v/>
      </c>
      <c r="C3039" s="123"/>
      <c r="D3039" s="122" t="str">
        <f>IF(C3039="","",IFERROR(INDEX('Cadastro de insumo'!A:K,MATCH('Ficha técnica - Prod processado'!C3039,'Cadastro de insumo'!E:E,0),2),""))</f>
        <v/>
      </c>
      <c r="E3039" s="122" t="str">
        <f>IFERROR(INDEX('Cadastro de insumo'!$A$203:$K$1048576,MATCH('Ficha técnica - Prod processado'!C3039,'Cadastro de insumo'!$E$203:$E$1048576,0),9),"")</f>
        <v/>
      </c>
      <c r="F3039" s="124" t="str">
        <f>IFERROR(VLOOKUP(C3039,'Cadastro de insumo'!E:K,7,0),"")</f>
        <v/>
      </c>
      <c r="G3039" s="113"/>
      <c r="H3039" s="113"/>
      <c r="I3039" s="122">
        <f t="shared" si="147"/>
        <v>0</v>
      </c>
      <c r="J3039" s="125">
        <f>IF(C3039="",0,IF(E3039="Pacote",VLOOKUP(C3039,'Cadastro de insumo'!E:K,7,0)*G3039,IF(OR(E3039="kg",E3039="L"),F3039/1000*G3039,F3039*G3039)))</f>
        <v>0</v>
      </c>
    </row>
    <row r="3040" spans="1:18" outlineLevel="1" x14ac:dyDescent="0.25">
      <c r="B3040" s="122" t="str">
        <f>IF(C3040="","",F3033)</f>
        <v/>
      </c>
      <c r="C3040" s="123"/>
      <c r="D3040" s="122" t="str">
        <f>IF(C3040="","",IFERROR(INDEX('Cadastro de insumo'!A:K,MATCH('Ficha técnica - Prod processado'!C3040,'Cadastro de insumo'!E:E,0),2),""))</f>
        <v/>
      </c>
      <c r="E3040" s="122" t="str">
        <f>IFERROR(INDEX('Cadastro de insumo'!$A$203:$K$1048576,MATCH('Ficha técnica - Prod processado'!C3040,'Cadastro de insumo'!$E$203:$E$1048576,0),9),"")</f>
        <v/>
      </c>
      <c r="F3040" s="124" t="str">
        <f>IFERROR(VLOOKUP(C3040,'Cadastro de insumo'!E:K,7,0),"")</f>
        <v/>
      </c>
      <c r="G3040" s="113"/>
      <c r="H3040" s="113"/>
      <c r="I3040" s="122">
        <f t="shared" si="147"/>
        <v>0</v>
      </c>
      <c r="J3040" s="125">
        <f>IF(C3040="",0,IF(E3040="Pacote",VLOOKUP(C3040,'Cadastro de insumo'!E:K,7,0)*G3040,IF(OR(E3040="kg",E3040="L"),F3040/1000*G3040,F3040*G3040)))</f>
        <v>0</v>
      </c>
    </row>
    <row r="3041" spans="1:18" outlineLevel="1" x14ac:dyDescent="0.25">
      <c r="B3041" s="122" t="str">
        <f>IF(C3041="","",F3033)</f>
        <v/>
      </c>
      <c r="C3041" s="123"/>
      <c r="D3041" s="122" t="str">
        <f>IF(C3041="","",IFERROR(INDEX('Cadastro de insumo'!A:K,MATCH('Ficha técnica - Prod processado'!C3041,'Cadastro de insumo'!E:E,0),2),""))</f>
        <v/>
      </c>
      <c r="E3041" s="122" t="str">
        <f>IFERROR(INDEX('Cadastro de insumo'!$A$203:$K$1048576,MATCH('Ficha técnica - Prod processado'!C3041,'Cadastro de insumo'!$E$203:$E$1048576,0),9),"")</f>
        <v/>
      </c>
      <c r="F3041" s="124" t="str">
        <f>IFERROR(VLOOKUP(C3041,'Cadastro de insumo'!E:K,7,0),"")</f>
        <v/>
      </c>
      <c r="G3041" s="113"/>
      <c r="H3041" s="113"/>
      <c r="I3041" s="122">
        <f t="shared" si="147"/>
        <v>0</v>
      </c>
      <c r="J3041" s="125">
        <f>IF(C3041="",0,IF(E3041="Pacote",VLOOKUP(C3041,'Cadastro de insumo'!E:K,7,0)*G3041,IF(OR(E3041="kg",E3041="L"),F3041/1000*G3041,F3041*G3041)))</f>
        <v>0</v>
      </c>
    </row>
    <row r="3042" spans="1:18" outlineLevel="1" x14ac:dyDescent="0.25">
      <c r="B3042" s="122" t="str">
        <f>IF(C3042="","",F3033)</f>
        <v/>
      </c>
      <c r="C3042" s="123"/>
      <c r="D3042" s="122" t="str">
        <f>IF(C3042="","",IFERROR(INDEX('Cadastro de insumo'!A:K,MATCH('Ficha técnica - Prod processado'!C3042,'Cadastro de insumo'!E:E,0),2),""))</f>
        <v/>
      </c>
      <c r="E3042" s="122" t="str">
        <f>IFERROR(INDEX('Cadastro de insumo'!$A$203:$K$1048576,MATCH('Ficha técnica - Prod processado'!C3042,'Cadastro de insumo'!$E$203:$E$1048576,0),9),"")</f>
        <v/>
      </c>
      <c r="F3042" s="124" t="str">
        <f>IFERROR(VLOOKUP(C3042,'Cadastro de insumo'!E:K,7,0),"")</f>
        <v/>
      </c>
      <c r="G3042" s="113"/>
      <c r="H3042" s="113"/>
      <c r="I3042" s="122">
        <f t="shared" si="147"/>
        <v>0</v>
      </c>
      <c r="J3042" s="125">
        <f>IF(C3042="",0,IF(E3042="Pacote",VLOOKUP(C3042,'Cadastro de insumo'!E:K,7,0)*G3042,IF(OR(E3042="kg",E3042="L"),F3042/1000*G3042,F3042*G3042)))</f>
        <v>0</v>
      </c>
    </row>
    <row r="3043" spans="1:18" outlineLevel="1" x14ac:dyDescent="0.25">
      <c r="B3043" s="122" t="str">
        <f>IF(C3043="","",F3033)</f>
        <v/>
      </c>
      <c r="C3043" s="123"/>
      <c r="D3043" s="122" t="str">
        <f>IF(C3043="","",IFERROR(INDEX('Cadastro de insumo'!A:K,MATCH('Ficha técnica - Prod processado'!C3043,'Cadastro de insumo'!E:E,0),2),""))</f>
        <v/>
      </c>
      <c r="E3043" s="122" t="str">
        <f>IFERROR(INDEX('Cadastro de insumo'!$A$203:$K$1048576,MATCH('Ficha técnica - Prod processado'!C3043,'Cadastro de insumo'!$E$203:$E$1048576,0),9),"")</f>
        <v/>
      </c>
      <c r="F3043" s="124" t="str">
        <f>IFERROR(VLOOKUP(C3043,'Cadastro de insumo'!E:K,7,0),"")</f>
        <v/>
      </c>
      <c r="G3043" s="113"/>
      <c r="H3043" s="113"/>
      <c r="I3043" s="122">
        <f t="shared" si="147"/>
        <v>0</v>
      </c>
      <c r="J3043" s="125">
        <f>IF(C3043="",0,IF(E3043="Pacote",VLOOKUP(C3043,'Cadastro de insumo'!E:K,7,0)*G3043,IF(OR(E3043="kg",E3043="L"),F3043/1000*G3043,F3043*G3043)))</f>
        <v>0</v>
      </c>
    </row>
    <row r="3044" spans="1:18" outlineLevel="1" x14ac:dyDescent="0.25">
      <c r="B3044" s="122" t="str">
        <f>IF(C3044="","",F3033)</f>
        <v/>
      </c>
      <c r="C3044" s="123"/>
      <c r="D3044" s="122" t="str">
        <f>IF(C3044="","",IFERROR(INDEX('Cadastro de insumo'!A:K,MATCH('Ficha técnica - Prod processado'!C3044,'Cadastro de insumo'!E:E,0),2),""))</f>
        <v/>
      </c>
      <c r="E3044" s="122" t="str">
        <f>IFERROR(INDEX('Cadastro de insumo'!$A$203:$K$1048576,MATCH('Ficha técnica - Prod processado'!C3044,'Cadastro de insumo'!$E$203:$E$1048576,0),9),"")</f>
        <v/>
      </c>
      <c r="F3044" s="124" t="str">
        <f>IFERROR(VLOOKUP(C3044,'Cadastro de insumo'!E:K,7,0),"")</f>
        <v/>
      </c>
      <c r="G3044" s="113"/>
      <c r="H3044" s="113"/>
      <c r="I3044" s="122">
        <f t="shared" si="147"/>
        <v>0</v>
      </c>
      <c r="J3044" s="125">
        <f>IF(C3044="",0,IF(E3044="Pacote",VLOOKUP(C3044,'Cadastro de insumo'!E:K,7,0)*G3044,IF(OR(E3044="kg",E3044="L"),F3044/1000*G3044,F3044*G3044)))</f>
        <v>0</v>
      </c>
    </row>
    <row r="3045" spans="1:18" outlineLevel="1" x14ac:dyDescent="0.25">
      <c r="B3045" s="122" t="str">
        <f>IF(C3045="","",F3033)</f>
        <v/>
      </c>
      <c r="C3045" s="123"/>
      <c r="D3045" s="122" t="str">
        <f>IF(C3045="","",IFERROR(INDEX('Cadastro de insumo'!A:K,MATCH('Ficha técnica - Prod processado'!C3045,'Cadastro de insumo'!E:E,0),2),""))</f>
        <v/>
      </c>
      <c r="E3045" s="122" t="str">
        <f>IFERROR(INDEX('Cadastro de insumo'!$A$203:$K$1048576,MATCH('Ficha técnica - Prod processado'!C3045,'Cadastro de insumo'!$E$203:$E$1048576,0),9),"")</f>
        <v/>
      </c>
      <c r="F3045" s="124" t="str">
        <f>IFERROR(VLOOKUP(C3045,'Cadastro de insumo'!E:K,7,0),"")</f>
        <v/>
      </c>
      <c r="G3045" s="113"/>
      <c r="H3045" s="113"/>
      <c r="I3045" s="122">
        <f t="shared" si="147"/>
        <v>0</v>
      </c>
      <c r="J3045" s="125">
        <f>IF(C3045="",0,IF(E3045="Pacote",VLOOKUP(C3045,'Cadastro de insumo'!E:K,7,0)*G3045,IF(OR(E3045="kg",E3045="L"),F3045/1000*G3045,F3045*G3045)))</f>
        <v>0</v>
      </c>
    </row>
    <row r="3046" spans="1:18" outlineLevel="1" x14ac:dyDescent="0.25">
      <c r="B3046" s="122" t="str">
        <f>IF(C3046="","",F3033)</f>
        <v/>
      </c>
      <c r="C3046" s="123"/>
      <c r="D3046" s="122" t="str">
        <f>IF(C3046="","",IFERROR(INDEX('Cadastro de insumo'!A:K,MATCH('Ficha técnica - Prod processado'!C3046,'Cadastro de insumo'!E:E,0),2),""))</f>
        <v/>
      </c>
      <c r="E3046" s="122" t="str">
        <f>IFERROR(INDEX('Cadastro de insumo'!$A$203:$K$1048576,MATCH('Ficha técnica - Prod processado'!C3046,'Cadastro de insumo'!$E$203:$E$1048576,0),9),"")</f>
        <v/>
      </c>
      <c r="F3046" s="124" t="str">
        <f>IFERROR(VLOOKUP(C3046,'Cadastro de insumo'!E:K,7,0),"")</f>
        <v/>
      </c>
      <c r="G3046" s="113"/>
      <c r="H3046" s="113"/>
      <c r="I3046" s="122">
        <f t="shared" si="147"/>
        <v>0</v>
      </c>
      <c r="J3046" s="125">
        <f>IF(C3046="",0,IF(E3046="Pacote",VLOOKUP(C3046,'Cadastro de insumo'!E:K,7,0)*G3046,IF(OR(E3046="kg",E3046="L"),F3046/1000*G3046,F3046*G3046)))</f>
        <v>0</v>
      </c>
    </row>
    <row r="3047" spans="1:18" outlineLevel="1" x14ac:dyDescent="0.25">
      <c r="B3047" s="122" t="str">
        <f>IF(C3047="","",F3033)</f>
        <v/>
      </c>
      <c r="C3047" s="123"/>
      <c r="D3047" s="122" t="str">
        <f>IF(C3047="","",IFERROR(INDEX('Cadastro de insumo'!A:K,MATCH('Ficha técnica - Prod processado'!C3047,'Cadastro de insumo'!E:E,0),2),""))</f>
        <v/>
      </c>
      <c r="E3047" s="122" t="str">
        <f>IFERROR(INDEX('Cadastro de insumo'!$A$203:$K$1048576,MATCH('Ficha técnica - Prod processado'!C3047,'Cadastro de insumo'!$E$203:$E$1048576,0),9),"")</f>
        <v/>
      </c>
      <c r="F3047" s="124" t="str">
        <f>IFERROR(VLOOKUP(C3047,'Cadastro de insumo'!E:K,7,0),"")</f>
        <v/>
      </c>
      <c r="G3047" s="113"/>
      <c r="H3047" s="113"/>
      <c r="I3047" s="122">
        <f t="shared" si="147"/>
        <v>0</v>
      </c>
      <c r="J3047" s="125">
        <f>IF(C3047="",0,IF(E3047="Pacote",VLOOKUP(C3047,'Cadastro de insumo'!E:K,7,0)*G3047,IF(OR(E3047="kg",E3047="L"),F3047/1000*G3047,F3047*G3047)))</f>
        <v>0</v>
      </c>
    </row>
    <row r="3048" spans="1:18" outlineLevel="1" x14ac:dyDescent="0.25">
      <c r="B3048" s="122" t="str">
        <f>IF(C3048="","",F3033)</f>
        <v/>
      </c>
      <c r="C3048" s="123"/>
      <c r="D3048" s="122" t="str">
        <f>IF(C3048="","",IFERROR(INDEX('Cadastro de insumo'!A:K,MATCH('Ficha técnica - Prod processado'!C3048,'Cadastro de insumo'!E:E,0),2),""))</f>
        <v/>
      </c>
      <c r="E3048" s="122" t="str">
        <f>IFERROR(INDEX('Cadastro de insumo'!$A$203:$K$1048576,MATCH('Ficha técnica - Prod processado'!C3048,'Cadastro de insumo'!$E$203:$E$1048576,0),9),"")</f>
        <v/>
      </c>
      <c r="F3048" s="124" t="str">
        <f>IFERROR(VLOOKUP(C3048,'Cadastro de insumo'!E:K,7,0),"")</f>
        <v/>
      </c>
      <c r="G3048" s="113"/>
      <c r="H3048" s="113"/>
      <c r="I3048" s="122">
        <f t="shared" si="147"/>
        <v>0</v>
      </c>
      <c r="J3048" s="125">
        <f>IF(C3048="",0,IF(E3048="Pacote",VLOOKUP(C3048,'Cadastro de insumo'!E:K,7,0)*G3048,IF(OR(E3048="kg",E3048="L"),F3048/1000*G3048,F3048*G3048)))</f>
        <v>0</v>
      </c>
    </row>
    <row r="3049" spans="1:18" outlineLevel="1" x14ac:dyDescent="0.25">
      <c r="B3049" s="122" t="str">
        <f>IF(C3049="","",F3033)</f>
        <v/>
      </c>
      <c r="C3049" s="123"/>
      <c r="D3049" s="122" t="str">
        <f>IF(C3049="","",IFERROR(INDEX('Cadastro de insumo'!A:K,MATCH('Ficha técnica - Prod processado'!C3049,'Cadastro de insumo'!E:E,0),2),""))</f>
        <v/>
      </c>
      <c r="E3049" s="122" t="str">
        <f>IFERROR(INDEX('Cadastro de insumo'!$A$203:$K$1048576,MATCH('Ficha técnica - Prod processado'!C3049,'Cadastro de insumo'!$E$203:$E$1048576,0),9),"")</f>
        <v/>
      </c>
      <c r="F3049" s="124" t="str">
        <f>IFERROR(VLOOKUP(C3049,'Cadastro de insumo'!E:K,7,0),"")</f>
        <v/>
      </c>
      <c r="G3049" s="113"/>
      <c r="H3049" s="113"/>
      <c r="I3049" s="122">
        <f t="shared" si="147"/>
        <v>0</v>
      </c>
      <c r="J3049" s="125">
        <f>IF(C3049="",0,IF(E3049="Pacote",VLOOKUP(C3049,'Cadastro de insumo'!E:K,7,0)*G3049,IF(OR(E3049="kg",E3049="L"),F3049/1000*G3049,F3049*G3049)))</f>
        <v>0</v>
      </c>
    </row>
    <row r="3050" spans="1:18" outlineLevel="1" x14ac:dyDescent="0.25">
      <c r="B3050" s="122" t="str">
        <f>IF(C3050="","",F3033)</f>
        <v/>
      </c>
      <c r="C3050" s="123"/>
      <c r="D3050" s="122" t="str">
        <f>IF(C3050="","",IFERROR(INDEX('Cadastro de insumo'!A:K,MATCH('Ficha técnica - Prod processado'!C3050,'Cadastro de insumo'!E:E,0),2),""))</f>
        <v/>
      </c>
      <c r="E3050" s="122" t="str">
        <f>IFERROR(INDEX('Cadastro de insumo'!$A$203:$K$1048576,MATCH('Ficha técnica - Prod processado'!C3050,'Cadastro de insumo'!$E$203:$E$1048576,0),9),"")</f>
        <v/>
      </c>
      <c r="F3050" s="124" t="str">
        <f>IFERROR(VLOOKUP(C3050,'Cadastro de insumo'!E:K,7,0),"")</f>
        <v/>
      </c>
      <c r="G3050" s="113"/>
      <c r="H3050" s="113"/>
      <c r="I3050" s="122">
        <f>IF(OR(G3050="",H3050=""),0,G3050/H3050)</f>
        <v>0</v>
      </c>
      <c r="J3050" s="125">
        <f>IF(C3050="",0,IF(E3050="Pacote",VLOOKUP(C3050,'Cadastro de insumo'!E:K,7,0)*G3050,IF(OR(E3050="kg",E3050="L"),F3050/1000*G3050,F3050*G3050)))</f>
        <v>0</v>
      </c>
    </row>
    <row r="3051" spans="1:18" x14ac:dyDescent="0.25">
      <c r="A3051" s="33" t="str">
        <f>"Detalhes: "&amp;F3033</f>
        <v xml:space="preserve">Detalhes: </v>
      </c>
      <c r="C3051" s="126"/>
    </row>
    <row r="3053" spans="1:18" ht="31.5" x14ac:dyDescent="0.25">
      <c r="E3053" s="30" t="s">
        <v>21</v>
      </c>
      <c r="F3053" s="76" t="s">
        <v>0</v>
      </c>
      <c r="G3053" s="76" t="s">
        <v>19</v>
      </c>
      <c r="H3053" s="77" t="s">
        <v>20</v>
      </c>
      <c r="I3053" s="31" t="s">
        <v>22</v>
      </c>
      <c r="J3053" s="31" t="s">
        <v>61</v>
      </c>
      <c r="M3053" s="126"/>
    </row>
    <row r="3054" spans="1:18" x14ac:dyDescent="0.25">
      <c r="E3054" s="112">
        <f>E3033+1</f>
        <v>146</v>
      </c>
      <c r="F3054" s="113"/>
      <c r="G3054" s="113"/>
      <c r="H3054" s="114"/>
      <c r="I3054" s="115">
        <f>SUM(J3057:J3071)</f>
        <v>0</v>
      </c>
      <c r="J3054" s="116" t="str">
        <f>IF(H3054="","",I3054/H3054)</f>
        <v/>
      </c>
      <c r="M3054" s="126"/>
      <c r="R3054" s="141"/>
    </row>
    <row r="3055" spans="1:18" x14ac:dyDescent="0.25">
      <c r="B3055" s="117"/>
      <c r="C3055" s="118"/>
      <c r="D3055" s="110"/>
      <c r="F3055" s="118"/>
      <c r="G3055" s="118"/>
      <c r="H3055" s="119"/>
      <c r="I3055" s="120"/>
      <c r="J3055" s="121"/>
      <c r="M3055" s="126"/>
      <c r="R3055" s="141"/>
    </row>
    <row r="3056" spans="1:18" ht="47.25" outlineLevel="1" x14ac:dyDescent="0.25">
      <c r="B3056" s="31" t="s">
        <v>0</v>
      </c>
      <c r="C3056" s="76" t="s">
        <v>13</v>
      </c>
      <c r="D3056" s="31" t="s">
        <v>60</v>
      </c>
      <c r="E3056" s="31" t="s">
        <v>14</v>
      </c>
      <c r="F3056" s="77" t="s">
        <v>17</v>
      </c>
      <c r="G3056" s="77" t="s">
        <v>56</v>
      </c>
      <c r="H3056" s="77" t="s">
        <v>38</v>
      </c>
      <c r="I3056" s="31" t="s">
        <v>16</v>
      </c>
      <c r="J3056" s="30" t="s">
        <v>15</v>
      </c>
      <c r="M3056" s="142"/>
    </row>
    <row r="3057" spans="1:10" outlineLevel="1" x14ac:dyDescent="0.25">
      <c r="B3057" s="122" t="str">
        <f>IF(C3057="","",F3054)</f>
        <v/>
      </c>
      <c r="C3057" s="123"/>
      <c r="D3057" s="122" t="str">
        <f>IF(C3057="","",IFERROR(INDEX('Cadastro de insumo'!A:K,MATCH('Ficha técnica - Prod processado'!C3057,'Cadastro de insumo'!E:E,0),2),""))</f>
        <v/>
      </c>
      <c r="E3057" s="122" t="str">
        <f>IFERROR(INDEX('Cadastro de insumo'!$A$203:$K$1048576,MATCH('Ficha técnica - Prod processado'!C3057,'Cadastro de insumo'!$E$203:$E$1048576,0),9),"")</f>
        <v/>
      </c>
      <c r="F3057" s="124" t="str">
        <f>IFERROR(VLOOKUP(C3057,'Cadastro de insumo'!E:K,7,0),"")</f>
        <v/>
      </c>
      <c r="G3057" s="113"/>
      <c r="H3057" s="113"/>
      <c r="I3057" s="122">
        <f t="shared" ref="I3057:I3070" si="148">IF(OR(G3057="",H3057=""),0,G3057/H3057)</f>
        <v>0</v>
      </c>
      <c r="J3057" s="125">
        <f>IF(C3057="",0,IF(E3057="Pacote",VLOOKUP(C3057,'Cadastro de insumo'!E:K,7,0)*G3057,IF(OR(E3057="kg",E3057="L"),F3057/1000*G3057,F3057*G3057)))</f>
        <v>0</v>
      </c>
    </row>
    <row r="3058" spans="1:10" outlineLevel="1" x14ac:dyDescent="0.25">
      <c r="B3058" s="122" t="str">
        <f>IF(C3058="","",F3054)</f>
        <v/>
      </c>
      <c r="C3058" s="123"/>
      <c r="D3058" s="122" t="str">
        <f>IF(C3058="","",IFERROR(INDEX('Cadastro de insumo'!A:K,MATCH('Ficha técnica - Prod processado'!C3058,'Cadastro de insumo'!E:E,0),2),""))</f>
        <v/>
      </c>
      <c r="E3058" s="122" t="str">
        <f>IFERROR(INDEX('Cadastro de insumo'!$A$203:$K$1048576,MATCH('Ficha técnica - Prod processado'!C3058,'Cadastro de insumo'!$E$203:$E$1048576,0),9),"")</f>
        <v/>
      </c>
      <c r="F3058" s="124" t="str">
        <f>IFERROR(VLOOKUP(C3058,'Cadastro de insumo'!E:K,7,0),"")</f>
        <v/>
      </c>
      <c r="G3058" s="113"/>
      <c r="H3058" s="113"/>
      <c r="I3058" s="122">
        <f t="shared" si="148"/>
        <v>0</v>
      </c>
      <c r="J3058" s="125">
        <f>IF(C3058="",0,IF(E3058="Pacote",VLOOKUP(C3058,'Cadastro de insumo'!E:K,7,0)*G3058,IF(OR(E3058="kg",E3058="L"),F3058/1000*G3058,F3058*G3058)))</f>
        <v>0</v>
      </c>
    </row>
    <row r="3059" spans="1:10" outlineLevel="1" x14ac:dyDescent="0.25">
      <c r="B3059" s="122" t="str">
        <f>IF(C3059="","",F3054)</f>
        <v/>
      </c>
      <c r="C3059" s="123"/>
      <c r="D3059" s="122" t="str">
        <f>IF(C3059="","",IFERROR(INDEX('Cadastro de insumo'!A:K,MATCH('Ficha técnica - Prod processado'!C3059,'Cadastro de insumo'!E:E,0),2),""))</f>
        <v/>
      </c>
      <c r="E3059" s="122" t="str">
        <f>IFERROR(INDEX('Cadastro de insumo'!$A$203:$K$1048576,MATCH('Ficha técnica - Prod processado'!C3059,'Cadastro de insumo'!$E$203:$E$1048576,0),9),"")</f>
        <v/>
      </c>
      <c r="F3059" s="124" t="str">
        <f>IFERROR(VLOOKUP(C3059,'Cadastro de insumo'!E:K,7,0),"")</f>
        <v/>
      </c>
      <c r="G3059" s="113"/>
      <c r="H3059" s="113"/>
      <c r="I3059" s="122">
        <f t="shared" si="148"/>
        <v>0</v>
      </c>
      <c r="J3059" s="125">
        <f>IF(C3059="",0,IF(E3059="Pacote",VLOOKUP(C3059,'Cadastro de insumo'!E:K,7,0)*G3059,IF(OR(E3059="kg",E3059="L"),F3059/1000*G3059,F3059*G3059)))</f>
        <v>0</v>
      </c>
    </row>
    <row r="3060" spans="1:10" outlineLevel="1" x14ac:dyDescent="0.25">
      <c r="B3060" s="122" t="str">
        <f>IF(C3060="","",F3054)</f>
        <v/>
      </c>
      <c r="C3060" s="123"/>
      <c r="D3060" s="122" t="str">
        <f>IF(C3060="","",IFERROR(INDEX('Cadastro de insumo'!A:K,MATCH('Ficha técnica - Prod processado'!C3060,'Cadastro de insumo'!E:E,0),2),""))</f>
        <v/>
      </c>
      <c r="E3060" s="122" t="str">
        <f>IFERROR(INDEX('Cadastro de insumo'!$A$203:$K$1048576,MATCH('Ficha técnica - Prod processado'!C3060,'Cadastro de insumo'!$E$203:$E$1048576,0),9),"")</f>
        <v/>
      </c>
      <c r="F3060" s="124" t="str">
        <f>IFERROR(VLOOKUP(C3060,'Cadastro de insumo'!E:K,7,0),"")</f>
        <v/>
      </c>
      <c r="G3060" s="113"/>
      <c r="H3060" s="113"/>
      <c r="I3060" s="122">
        <f t="shared" si="148"/>
        <v>0</v>
      </c>
      <c r="J3060" s="125">
        <f>IF(C3060="",0,IF(E3060="Pacote",VLOOKUP(C3060,'Cadastro de insumo'!E:K,7,0)*G3060,IF(OR(E3060="kg",E3060="L"),F3060/1000*G3060,F3060*G3060)))</f>
        <v>0</v>
      </c>
    </row>
    <row r="3061" spans="1:10" outlineLevel="1" x14ac:dyDescent="0.25">
      <c r="B3061" s="122" t="str">
        <f>IF(C3061="","",F3054)</f>
        <v/>
      </c>
      <c r="C3061" s="123"/>
      <c r="D3061" s="122" t="str">
        <f>IF(C3061="","",IFERROR(INDEX('Cadastro de insumo'!A:K,MATCH('Ficha técnica - Prod processado'!C3061,'Cadastro de insumo'!E:E,0),2),""))</f>
        <v/>
      </c>
      <c r="E3061" s="122" t="str">
        <f>IFERROR(INDEX('Cadastro de insumo'!$A$203:$K$1048576,MATCH('Ficha técnica - Prod processado'!C3061,'Cadastro de insumo'!$E$203:$E$1048576,0),9),"")</f>
        <v/>
      </c>
      <c r="F3061" s="124" t="str">
        <f>IFERROR(VLOOKUP(C3061,'Cadastro de insumo'!E:K,7,0),"")</f>
        <v/>
      </c>
      <c r="G3061" s="113"/>
      <c r="H3061" s="113"/>
      <c r="I3061" s="122">
        <f t="shared" si="148"/>
        <v>0</v>
      </c>
      <c r="J3061" s="125">
        <f>IF(C3061="",0,IF(E3061="Pacote",VLOOKUP(C3061,'Cadastro de insumo'!E:K,7,0)*G3061,IF(OR(E3061="kg",E3061="L"),F3061/1000*G3061,F3061*G3061)))</f>
        <v>0</v>
      </c>
    </row>
    <row r="3062" spans="1:10" outlineLevel="1" x14ac:dyDescent="0.25">
      <c r="B3062" s="122" t="str">
        <f>IF(C3062="","",F3054)</f>
        <v/>
      </c>
      <c r="C3062" s="123"/>
      <c r="D3062" s="122" t="str">
        <f>IF(C3062="","",IFERROR(INDEX('Cadastro de insumo'!A:K,MATCH('Ficha técnica - Prod processado'!C3062,'Cadastro de insumo'!E:E,0),2),""))</f>
        <v/>
      </c>
      <c r="E3062" s="122" t="str">
        <f>IFERROR(INDEX('Cadastro de insumo'!$A$203:$K$1048576,MATCH('Ficha técnica - Prod processado'!C3062,'Cadastro de insumo'!$E$203:$E$1048576,0),9),"")</f>
        <v/>
      </c>
      <c r="F3062" s="124" t="str">
        <f>IFERROR(VLOOKUP(C3062,'Cadastro de insumo'!E:K,7,0),"")</f>
        <v/>
      </c>
      <c r="G3062" s="113"/>
      <c r="H3062" s="113"/>
      <c r="I3062" s="122">
        <f t="shared" si="148"/>
        <v>0</v>
      </c>
      <c r="J3062" s="125">
        <f>IF(C3062="",0,IF(E3062="Pacote",VLOOKUP(C3062,'Cadastro de insumo'!E:K,7,0)*G3062,IF(OR(E3062="kg",E3062="L"),F3062/1000*G3062,F3062*G3062)))</f>
        <v>0</v>
      </c>
    </row>
    <row r="3063" spans="1:10" outlineLevel="1" x14ac:dyDescent="0.25">
      <c r="B3063" s="122" t="str">
        <f>IF(C3063="","",F3054)</f>
        <v/>
      </c>
      <c r="C3063" s="123"/>
      <c r="D3063" s="122" t="str">
        <f>IF(C3063="","",IFERROR(INDEX('Cadastro de insumo'!A:K,MATCH('Ficha técnica - Prod processado'!C3063,'Cadastro de insumo'!E:E,0),2),""))</f>
        <v/>
      </c>
      <c r="E3063" s="122" t="str">
        <f>IFERROR(INDEX('Cadastro de insumo'!$A$203:$K$1048576,MATCH('Ficha técnica - Prod processado'!C3063,'Cadastro de insumo'!$E$203:$E$1048576,0),9),"")</f>
        <v/>
      </c>
      <c r="F3063" s="124" t="str">
        <f>IFERROR(VLOOKUP(C3063,'Cadastro de insumo'!E:K,7,0),"")</f>
        <v/>
      </c>
      <c r="G3063" s="113"/>
      <c r="H3063" s="113"/>
      <c r="I3063" s="122">
        <f t="shared" si="148"/>
        <v>0</v>
      </c>
      <c r="J3063" s="125">
        <f>IF(C3063="",0,IF(E3063="Pacote",VLOOKUP(C3063,'Cadastro de insumo'!E:K,7,0)*G3063,IF(OR(E3063="kg",E3063="L"),F3063/1000*G3063,F3063*G3063)))</f>
        <v>0</v>
      </c>
    </row>
    <row r="3064" spans="1:10" outlineLevel="1" x14ac:dyDescent="0.25">
      <c r="B3064" s="122" t="str">
        <f>IF(C3064="","",F3054)</f>
        <v/>
      </c>
      <c r="C3064" s="123"/>
      <c r="D3064" s="122" t="str">
        <f>IF(C3064="","",IFERROR(INDEX('Cadastro de insumo'!A:K,MATCH('Ficha técnica - Prod processado'!C3064,'Cadastro de insumo'!E:E,0),2),""))</f>
        <v/>
      </c>
      <c r="E3064" s="122" t="str">
        <f>IFERROR(INDEX('Cadastro de insumo'!$A$203:$K$1048576,MATCH('Ficha técnica - Prod processado'!C3064,'Cadastro de insumo'!$E$203:$E$1048576,0),9),"")</f>
        <v/>
      </c>
      <c r="F3064" s="124" t="str">
        <f>IFERROR(VLOOKUP(C3064,'Cadastro de insumo'!E:K,7,0),"")</f>
        <v/>
      </c>
      <c r="G3064" s="113"/>
      <c r="H3064" s="113"/>
      <c r="I3064" s="122">
        <f t="shared" si="148"/>
        <v>0</v>
      </c>
      <c r="J3064" s="125">
        <f>IF(C3064="",0,IF(E3064="Pacote",VLOOKUP(C3064,'Cadastro de insumo'!E:K,7,0)*G3064,IF(OR(E3064="kg",E3064="L"),F3064/1000*G3064,F3064*G3064)))</f>
        <v>0</v>
      </c>
    </row>
    <row r="3065" spans="1:10" outlineLevel="1" x14ac:dyDescent="0.25">
      <c r="B3065" s="122" t="str">
        <f>IF(C3065="","",F3054)</f>
        <v/>
      </c>
      <c r="C3065" s="123"/>
      <c r="D3065" s="122" t="str">
        <f>IF(C3065="","",IFERROR(INDEX('Cadastro de insumo'!A:K,MATCH('Ficha técnica - Prod processado'!C3065,'Cadastro de insumo'!E:E,0),2),""))</f>
        <v/>
      </c>
      <c r="E3065" s="122" t="str">
        <f>IFERROR(INDEX('Cadastro de insumo'!$A$203:$K$1048576,MATCH('Ficha técnica - Prod processado'!C3065,'Cadastro de insumo'!$E$203:$E$1048576,0),9),"")</f>
        <v/>
      </c>
      <c r="F3065" s="124" t="str">
        <f>IFERROR(VLOOKUP(C3065,'Cadastro de insumo'!E:K,7,0),"")</f>
        <v/>
      </c>
      <c r="G3065" s="113"/>
      <c r="H3065" s="113"/>
      <c r="I3065" s="122">
        <f t="shared" si="148"/>
        <v>0</v>
      </c>
      <c r="J3065" s="125">
        <f>IF(C3065="",0,IF(E3065="Pacote",VLOOKUP(C3065,'Cadastro de insumo'!E:K,7,0)*G3065,IF(OR(E3065="kg",E3065="L"),F3065/1000*G3065,F3065*G3065)))</f>
        <v>0</v>
      </c>
    </row>
    <row r="3066" spans="1:10" outlineLevel="1" x14ac:dyDescent="0.25">
      <c r="B3066" s="122" t="str">
        <f>IF(C3066="","",F3054)</f>
        <v/>
      </c>
      <c r="C3066" s="123"/>
      <c r="D3066" s="122" t="str">
        <f>IF(C3066="","",IFERROR(INDEX('Cadastro de insumo'!A:K,MATCH('Ficha técnica - Prod processado'!C3066,'Cadastro de insumo'!E:E,0),2),""))</f>
        <v/>
      </c>
      <c r="E3066" s="122" t="str">
        <f>IFERROR(INDEX('Cadastro de insumo'!$A$203:$K$1048576,MATCH('Ficha técnica - Prod processado'!C3066,'Cadastro de insumo'!$E$203:$E$1048576,0),9),"")</f>
        <v/>
      </c>
      <c r="F3066" s="124" t="str">
        <f>IFERROR(VLOOKUP(C3066,'Cadastro de insumo'!E:K,7,0),"")</f>
        <v/>
      </c>
      <c r="G3066" s="113"/>
      <c r="H3066" s="113"/>
      <c r="I3066" s="122">
        <f t="shared" si="148"/>
        <v>0</v>
      </c>
      <c r="J3066" s="125">
        <f>IF(C3066="",0,IF(E3066="Pacote",VLOOKUP(C3066,'Cadastro de insumo'!E:K,7,0)*G3066,IF(OR(E3066="kg",E3066="L"),F3066/1000*G3066,F3066*G3066)))</f>
        <v>0</v>
      </c>
    </row>
    <row r="3067" spans="1:10" outlineLevel="1" x14ac:dyDescent="0.25">
      <c r="B3067" s="122" t="str">
        <f>IF(C3067="","",F3054)</f>
        <v/>
      </c>
      <c r="C3067" s="123"/>
      <c r="D3067" s="122" t="str">
        <f>IF(C3067="","",IFERROR(INDEX('Cadastro de insumo'!A:K,MATCH('Ficha técnica - Prod processado'!C3067,'Cadastro de insumo'!E:E,0),2),""))</f>
        <v/>
      </c>
      <c r="E3067" s="122" t="str">
        <f>IFERROR(INDEX('Cadastro de insumo'!$A$203:$K$1048576,MATCH('Ficha técnica - Prod processado'!C3067,'Cadastro de insumo'!$E$203:$E$1048576,0),9),"")</f>
        <v/>
      </c>
      <c r="F3067" s="124" t="str">
        <f>IFERROR(VLOOKUP(C3067,'Cadastro de insumo'!E:K,7,0),"")</f>
        <v/>
      </c>
      <c r="G3067" s="113"/>
      <c r="H3067" s="113"/>
      <c r="I3067" s="122">
        <f t="shared" si="148"/>
        <v>0</v>
      </c>
      <c r="J3067" s="125">
        <f>IF(C3067="",0,IF(E3067="Pacote",VLOOKUP(C3067,'Cadastro de insumo'!E:K,7,0)*G3067,IF(OR(E3067="kg",E3067="L"),F3067/1000*G3067,F3067*G3067)))</f>
        <v>0</v>
      </c>
    </row>
    <row r="3068" spans="1:10" outlineLevel="1" x14ac:dyDescent="0.25">
      <c r="B3068" s="122" t="str">
        <f>IF(C3068="","",F3054)</f>
        <v/>
      </c>
      <c r="C3068" s="123"/>
      <c r="D3068" s="122" t="str">
        <f>IF(C3068="","",IFERROR(INDEX('Cadastro de insumo'!A:K,MATCH('Ficha técnica - Prod processado'!C3068,'Cadastro de insumo'!E:E,0),2),""))</f>
        <v/>
      </c>
      <c r="E3068" s="122" t="str">
        <f>IFERROR(INDEX('Cadastro de insumo'!$A$203:$K$1048576,MATCH('Ficha técnica - Prod processado'!C3068,'Cadastro de insumo'!$E$203:$E$1048576,0),9),"")</f>
        <v/>
      </c>
      <c r="F3068" s="124" t="str">
        <f>IFERROR(VLOOKUP(C3068,'Cadastro de insumo'!E:K,7,0),"")</f>
        <v/>
      </c>
      <c r="G3068" s="113"/>
      <c r="H3068" s="113"/>
      <c r="I3068" s="122">
        <f t="shared" si="148"/>
        <v>0</v>
      </c>
      <c r="J3068" s="125">
        <f>IF(C3068="",0,IF(E3068="Pacote",VLOOKUP(C3068,'Cadastro de insumo'!E:K,7,0)*G3068,IF(OR(E3068="kg",E3068="L"),F3068/1000*G3068,F3068*G3068)))</f>
        <v>0</v>
      </c>
    </row>
    <row r="3069" spans="1:10" outlineLevel="1" x14ac:dyDescent="0.25">
      <c r="B3069" s="122" t="str">
        <f>IF(C3069="","",F3054)</f>
        <v/>
      </c>
      <c r="C3069" s="123"/>
      <c r="D3069" s="122" t="str">
        <f>IF(C3069="","",IFERROR(INDEX('Cadastro de insumo'!A:K,MATCH('Ficha técnica - Prod processado'!C3069,'Cadastro de insumo'!E:E,0),2),""))</f>
        <v/>
      </c>
      <c r="E3069" s="122" t="str">
        <f>IFERROR(INDEX('Cadastro de insumo'!$A$203:$K$1048576,MATCH('Ficha técnica - Prod processado'!C3069,'Cadastro de insumo'!$E$203:$E$1048576,0),9),"")</f>
        <v/>
      </c>
      <c r="F3069" s="124" t="str">
        <f>IFERROR(VLOOKUP(C3069,'Cadastro de insumo'!E:K,7,0),"")</f>
        <v/>
      </c>
      <c r="G3069" s="113"/>
      <c r="H3069" s="113"/>
      <c r="I3069" s="122">
        <f t="shared" si="148"/>
        <v>0</v>
      </c>
      <c r="J3069" s="125">
        <f>IF(C3069="",0,IF(E3069="Pacote",VLOOKUP(C3069,'Cadastro de insumo'!E:K,7,0)*G3069,IF(OR(E3069="kg",E3069="L"),F3069/1000*G3069,F3069*G3069)))</f>
        <v>0</v>
      </c>
    </row>
    <row r="3070" spans="1:10" outlineLevel="1" x14ac:dyDescent="0.25">
      <c r="B3070" s="122" t="str">
        <f>IF(C3070="","",F3054)</f>
        <v/>
      </c>
      <c r="C3070" s="123"/>
      <c r="D3070" s="122" t="str">
        <f>IF(C3070="","",IFERROR(INDEX('Cadastro de insumo'!A:K,MATCH('Ficha técnica - Prod processado'!C3070,'Cadastro de insumo'!E:E,0),2),""))</f>
        <v/>
      </c>
      <c r="E3070" s="122" t="str">
        <f>IFERROR(INDEX('Cadastro de insumo'!$A$203:$K$1048576,MATCH('Ficha técnica - Prod processado'!C3070,'Cadastro de insumo'!$E$203:$E$1048576,0),9),"")</f>
        <v/>
      </c>
      <c r="F3070" s="124" t="str">
        <f>IFERROR(VLOOKUP(C3070,'Cadastro de insumo'!E:K,7,0),"")</f>
        <v/>
      </c>
      <c r="G3070" s="113"/>
      <c r="H3070" s="113"/>
      <c r="I3070" s="122">
        <f t="shared" si="148"/>
        <v>0</v>
      </c>
      <c r="J3070" s="125">
        <f>IF(C3070="",0,IF(E3070="Pacote",VLOOKUP(C3070,'Cadastro de insumo'!E:K,7,0)*G3070,IF(OR(E3070="kg",E3070="L"),F3070/1000*G3070,F3070*G3070)))</f>
        <v>0</v>
      </c>
    </row>
    <row r="3071" spans="1:10" outlineLevel="1" x14ac:dyDescent="0.25">
      <c r="B3071" s="122" t="str">
        <f>IF(C3071="","",F3054)</f>
        <v/>
      </c>
      <c r="C3071" s="123"/>
      <c r="D3071" s="122" t="str">
        <f>IF(C3071="","",IFERROR(INDEX('Cadastro de insumo'!A:K,MATCH('Ficha técnica - Prod processado'!C3071,'Cadastro de insumo'!E:E,0),2),""))</f>
        <v/>
      </c>
      <c r="E3071" s="122" t="str">
        <f>IFERROR(INDEX('Cadastro de insumo'!$A$203:$K$1048576,MATCH('Ficha técnica - Prod processado'!C3071,'Cadastro de insumo'!$E$203:$E$1048576,0),9),"")</f>
        <v/>
      </c>
      <c r="F3071" s="124" t="str">
        <f>IFERROR(VLOOKUP(C3071,'Cadastro de insumo'!E:K,7,0),"")</f>
        <v/>
      </c>
      <c r="G3071" s="113"/>
      <c r="H3071" s="113"/>
      <c r="I3071" s="122">
        <f>IF(OR(G3071="",H3071=""),0,G3071/H3071)</f>
        <v>0</v>
      </c>
      <c r="J3071" s="125">
        <f>IF(C3071="",0,IF(E3071="Pacote",VLOOKUP(C3071,'Cadastro de insumo'!E:K,7,0)*G3071,IF(OR(E3071="kg",E3071="L"),F3071/1000*G3071,F3071*G3071)))</f>
        <v>0</v>
      </c>
    </row>
    <row r="3072" spans="1:10" x14ac:dyDescent="0.25">
      <c r="A3072" s="33" t="str">
        <f>"Detalhes: "&amp;F3054</f>
        <v xml:space="preserve">Detalhes: </v>
      </c>
      <c r="C3072" s="126"/>
    </row>
    <row r="3074" spans="2:18" ht="31.5" x14ac:dyDescent="0.25">
      <c r="E3074" s="30" t="s">
        <v>21</v>
      </c>
      <c r="F3074" s="76" t="s">
        <v>0</v>
      </c>
      <c r="G3074" s="76" t="s">
        <v>19</v>
      </c>
      <c r="H3074" s="77" t="s">
        <v>20</v>
      </c>
      <c r="I3074" s="31" t="s">
        <v>22</v>
      </c>
      <c r="J3074" s="31" t="s">
        <v>61</v>
      </c>
      <c r="M3074" s="126"/>
    </row>
    <row r="3075" spans="2:18" x14ac:dyDescent="0.25">
      <c r="E3075" s="112">
        <f>E3054+1</f>
        <v>147</v>
      </c>
      <c r="F3075" s="113"/>
      <c r="G3075" s="113"/>
      <c r="H3075" s="114"/>
      <c r="I3075" s="115">
        <f>SUM(J3078:J3092)</f>
        <v>0</v>
      </c>
      <c r="J3075" s="116" t="str">
        <f>IF(H3075="","",I3075/H3075)</f>
        <v/>
      </c>
      <c r="M3075" s="126"/>
      <c r="R3075" s="141"/>
    </row>
    <row r="3076" spans="2:18" x14ac:dyDescent="0.25">
      <c r="B3076" s="117"/>
      <c r="C3076" s="118"/>
      <c r="D3076" s="110"/>
      <c r="F3076" s="118"/>
      <c r="G3076" s="118"/>
      <c r="H3076" s="119"/>
      <c r="I3076" s="120"/>
      <c r="J3076" s="121"/>
      <c r="M3076" s="126"/>
      <c r="R3076" s="141"/>
    </row>
    <row r="3077" spans="2:18" ht="47.25" outlineLevel="1" x14ac:dyDescent="0.25">
      <c r="B3077" s="31" t="s">
        <v>0</v>
      </c>
      <c r="C3077" s="76" t="s">
        <v>13</v>
      </c>
      <c r="D3077" s="31" t="s">
        <v>60</v>
      </c>
      <c r="E3077" s="31" t="s">
        <v>14</v>
      </c>
      <c r="F3077" s="77" t="s">
        <v>17</v>
      </c>
      <c r="G3077" s="77" t="s">
        <v>56</v>
      </c>
      <c r="H3077" s="77" t="s">
        <v>38</v>
      </c>
      <c r="I3077" s="31" t="s">
        <v>16</v>
      </c>
      <c r="J3077" s="30" t="s">
        <v>15</v>
      </c>
      <c r="M3077" s="142"/>
    </row>
    <row r="3078" spans="2:18" outlineLevel="1" x14ac:dyDescent="0.25">
      <c r="B3078" s="122" t="str">
        <f>IF(C3078="","",F3075)</f>
        <v/>
      </c>
      <c r="C3078" s="123"/>
      <c r="D3078" s="122" t="str">
        <f>IF(C3078="","",IFERROR(INDEX('Cadastro de insumo'!A:K,MATCH('Ficha técnica - Prod processado'!C3078,'Cadastro de insumo'!E:E,0),2),""))</f>
        <v/>
      </c>
      <c r="E3078" s="122" t="str">
        <f>IFERROR(INDEX('Cadastro de insumo'!$A$203:$K$1048576,MATCH('Ficha técnica - Prod processado'!C3078,'Cadastro de insumo'!$E$203:$E$1048576,0),9),"")</f>
        <v/>
      </c>
      <c r="F3078" s="124" t="str">
        <f>IFERROR(VLOOKUP(C3078,'Cadastro de insumo'!E:K,7,0),"")</f>
        <v/>
      </c>
      <c r="G3078" s="113"/>
      <c r="H3078" s="113"/>
      <c r="I3078" s="122">
        <f t="shared" ref="I3078:I3091" si="149">IF(OR(G3078="",H3078=""),0,G3078/H3078)</f>
        <v>0</v>
      </c>
      <c r="J3078" s="125">
        <f>IF(C3078="",0,IF(E3078="Pacote",VLOOKUP(C3078,'Cadastro de insumo'!E:K,7,0)*G3078,IF(OR(E3078="kg",E3078="L"),F3078/1000*G3078,F3078*G3078)))</f>
        <v>0</v>
      </c>
    </row>
    <row r="3079" spans="2:18" outlineLevel="1" x14ac:dyDescent="0.25">
      <c r="B3079" s="122" t="str">
        <f>IF(C3079="","",F3075)</f>
        <v/>
      </c>
      <c r="C3079" s="123"/>
      <c r="D3079" s="122" t="str">
        <f>IF(C3079="","",IFERROR(INDEX('Cadastro de insumo'!A:K,MATCH('Ficha técnica - Prod processado'!C3079,'Cadastro de insumo'!E:E,0),2),""))</f>
        <v/>
      </c>
      <c r="E3079" s="122" t="str">
        <f>IFERROR(INDEX('Cadastro de insumo'!$A$203:$K$1048576,MATCH('Ficha técnica - Prod processado'!C3079,'Cadastro de insumo'!$E$203:$E$1048576,0),9),"")</f>
        <v/>
      </c>
      <c r="F3079" s="124" t="str">
        <f>IFERROR(VLOOKUP(C3079,'Cadastro de insumo'!E:K,7,0),"")</f>
        <v/>
      </c>
      <c r="G3079" s="113"/>
      <c r="H3079" s="113"/>
      <c r="I3079" s="122">
        <f t="shared" si="149"/>
        <v>0</v>
      </c>
      <c r="J3079" s="125">
        <f>IF(C3079="",0,IF(E3079="Pacote",VLOOKUP(C3079,'Cadastro de insumo'!E:K,7,0)*G3079,IF(OR(E3079="kg",E3079="L"),F3079/1000*G3079,F3079*G3079)))</f>
        <v>0</v>
      </c>
    </row>
    <row r="3080" spans="2:18" outlineLevel="1" x14ac:dyDescent="0.25">
      <c r="B3080" s="122" t="str">
        <f>IF(C3080="","",F3075)</f>
        <v/>
      </c>
      <c r="C3080" s="123"/>
      <c r="D3080" s="122" t="str">
        <f>IF(C3080="","",IFERROR(INDEX('Cadastro de insumo'!A:K,MATCH('Ficha técnica - Prod processado'!C3080,'Cadastro de insumo'!E:E,0),2),""))</f>
        <v/>
      </c>
      <c r="E3080" s="122" t="str">
        <f>IFERROR(INDEX('Cadastro de insumo'!$A$203:$K$1048576,MATCH('Ficha técnica - Prod processado'!C3080,'Cadastro de insumo'!$E$203:$E$1048576,0),9),"")</f>
        <v/>
      </c>
      <c r="F3080" s="124" t="str">
        <f>IFERROR(VLOOKUP(C3080,'Cadastro de insumo'!E:K,7,0),"")</f>
        <v/>
      </c>
      <c r="G3080" s="113"/>
      <c r="H3080" s="113"/>
      <c r="I3080" s="122">
        <f t="shared" si="149"/>
        <v>0</v>
      </c>
      <c r="J3080" s="125">
        <f>IF(C3080="",0,IF(E3080="Pacote",VLOOKUP(C3080,'Cadastro de insumo'!E:K,7,0)*G3080,IF(OR(E3080="kg",E3080="L"),F3080/1000*G3080,F3080*G3080)))</f>
        <v>0</v>
      </c>
    </row>
    <row r="3081" spans="2:18" outlineLevel="1" x14ac:dyDescent="0.25">
      <c r="B3081" s="122" t="str">
        <f>IF(C3081="","",F3075)</f>
        <v/>
      </c>
      <c r="C3081" s="123"/>
      <c r="D3081" s="122" t="str">
        <f>IF(C3081="","",IFERROR(INDEX('Cadastro de insumo'!A:K,MATCH('Ficha técnica - Prod processado'!C3081,'Cadastro de insumo'!E:E,0),2),""))</f>
        <v/>
      </c>
      <c r="E3081" s="122" t="str">
        <f>IFERROR(INDEX('Cadastro de insumo'!$A$203:$K$1048576,MATCH('Ficha técnica - Prod processado'!C3081,'Cadastro de insumo'!$E$203:$E$1048576,0),9),"")</f>
        <v/>
      </c>
      <c r="F3081" s="124" t="str">
        <f>IFERROR(VLOOKUP(C3081,'Cadastro de insumo'!E:K,7,0),"")</f>
        <v/>
      </c>
      <c r="G3081" s="113"/>
      <c r="H3081" s="113"/>
      <c r="I3081" s="122">
        <f t="shared" si="149"/>
        <v>0</v>
      </c>
      <c r="J3081" s="125">
        <f>IF(C3081="",0,IF(E3081="Pacote",VLOOKUP(C3081,'Cadastro de insumo'!E:K,7,0)*G3081,IF(OR(E3081="kg",E3081="L"),F3081/1000*G3081,F3081*G3081)))</f>
        <v>0</v>
      </c>
    </row>
    <row r="3082" spans="2:18" outlineLevel="1" x14ac:dyDescent="0.25">
      <c r="B3082" s="122" t="str">
        <f>IF(C3082="","",F3075)</f>
        <v/>
      </c>
      <c r="C3082" s="123"/>
      <c r="D3082" s="122" t="str">
        <f>IF(C3082="","",IFERROR(INDEX('Cadastro de insumo'!A:K,MATCH('Ficha técnica - Prod processado'!C3082,'Cadastro de insumo'!E:E,0),2),""))</f>
        <v/>
      </c>
      <c r="E3082" s="122" t="str">
        <f>IFERROR(INDEX('Cadastro de insumo'!$A$203:$K$1048576,MATCH('Ficha técnica - Prod processado'!C3082,'Cadastro de insumo'!$E$203:$E$1048576,0),9),"")</f>
        <v/>
      </c>
      <c r="F3082" s="124" t="str">
        <f>IFERROR(VLOOKUP(C3082,'Cadastro de insumo'!E:K,7,0),"")</f>
        <v/>
      </c>
      <c r="G3082" s="113"/>
      <c r="H3082" s="113"/>
      <c r="I3082" s="122">
        <f t="shared" si="149"/>
        <v>0</v>
      </c>
      <c r="J3082" s="125">
        <f>IF(C3082="",0,IF(E3082="Pacote",VLOOKUP(C3082,'Cadastro de insumo'!E:K,7,0)*G3082,IF(OR(E3082="kg",E3082="L"),F3082/1000*G3082,F3082*G3082)))</f>
        <v>0</v>
      </c>
    </row>
    <row r="3083" spans="2:18" outlineLevel="1" x14ac:dyDescent="0.25">
      <c r="B3083" s="122" t="str">
        <f>IF(C3083="","",F3075)</f>
        <v/>
      </c>
      <c r="C3083" s="123"/>
      <c r="D3083" s="122" t="str">
        <f>IF(C3083="","",IFERROR(INDEX('Cadastro de insumo'!A:K,MATCH('Ficha técnica - Prod processado'!C3083,'Cadastro de insumo'!E:E,0),2),""))</f>
        <v/>
      </c>
      <c r="E3083" s="122" t="str">
        <f>IFERROR(INDEX('Cadastro de insumo'!$A$203:$K$1048576,MATCH('Ficha técnica - Prod processado'!C3083,'Cadastro de insumo'!$E$203:$E$1048576,0),9),"")</f>
        <v/>
      </c>
      <c r="F3083" s="124" t="str">
        <f>IFERROR(VLOOKUP(C3083,'Cadastro de insumo'!E:K,7,0),"")</f>
        <v/>
      </c>
      <c r="G3083" s="113"/>
      <c r="H3083" s="113"/>
      <c r="I3083" s="122">
        <f t="shared" si="149"/>
        <v>0</v>
      </c>
      <c r="J3083" s="125">
        <f>IF(C3083="",0,IF(E3083="Pacote",VLOOKUP(C3083,'Cadastro de insumo'!E:K,7,0)*G3083,IF(OR(E3083="kg",E3083="L"),F3083/1000*G3083,F3083*G3083)))</f>
        <v>0</v>
      </c>
    </row>
    <row r="3084" spans="2:18" outlineLevel="1" x14ac:dyDescent="0.25">
      <c r="B3084" s="122" t="str">
        <f>IF(C3084="","",F3075)</f>
        <v/>
      </c>
      <c r="C3084" s="123"/>
      <c r="D3084" s="122" t="str">
        <f>IF(C3084="","",IFERROR(INDEX('Cadastro de insumo'!A:K,MATCH('Ficha técnica - Prod processado'!C3084,'Cadastro de insumo'!E:E,0),2),""))</f>
        <v/>
      </c>
      <c r="E3084" s="122" t="str">
        <f>IFERROR(INDEX('Cadastro de insumo'!$A$203:$K$1048576,MATCH('Ficha técnica - Prod processado'!C3084,'Cadastro de insumo'!$E$203:$E$1048576,0),9),"")</f>
        <v/>
      </c>
      <c r="F3084" s="124" t="str">
        <f>IFERROR(VLOOKUP(C3084,'Cadastro de insumo'!E:K,7,0),"")</f>
        <v/>
      </c>
      <c r="G3084" s="113"/>
      <c r="H3084" s="113"/>
      <c r="I3084" s="122">
        <f t="shared" si="149"/>
        <v>0</v>
      </c>
      <c r="J3084" s="125">
        <f>IF(C3084="",0,IF(E3084="Pacote",VLOOKUP(C3084,'Cadastro de insumo'!E:K,7,0)*G3084,IF(OR(E3084="kg",E3084="L"),F3084/1000*G3084,F3084*G3084)))</f>
        <v>0</v>
      </c>
    </row>
    <row r="3085" spans="2:18" outlineLevel="1" x14ac:dyDescent="0.25">
      <c r="B3085" s="122" t="str">
        <f>IF(C3085="","",F3075)</f>
        <v/>
      </c>
      <c r="C3085" s="123"/>
      <c r="D3085" s="122" t="str">
        <f>IF(C3085="","",IFERROR(INDEX('Cadastro de insumo'!A:K,MATCH('Ficha técnica - Prod processado'!C3085,'Cadastro de insumo'!E:E,0),2),""))</f>
        <v/>
      </c>
      <c r="E3085" s="122" t="str">
        <f>IFERROR(INDEX('Cadastro de insumo'!$A$203:$K$1048576,MATCH('Ficha técnica - Prod processado'!C3085,'Cadastro de insumo'!$E$203:$E$1048576,0),9),"")</f>
        <v/>
      </c>
      <c r="F3085" s="124" t="str">
        <f>IFERROR(VLOOKUP(C3085,'Cadastro de insumo'!E:K,7,0),"")</f>
        <v/>
      </c>
      <c r="G3085" s="113"/>
      <c r="H3085" s="113"/>
      <c r="I3085" s="122">
        <f t="shared" si="149"/>
        <v>0</v>
      </c>
      <c r="J3085" s="125">
        <f>IF(C3085="",0,IF(E3085="Pacote",VLOOKUP(C3085,'Cadastro de insumo'!E:K,7,0)*G3085,IF(OR(E3085="kg",E3085="L"),F3085/1000*G3085,F3085*G3085)))</f>
        <v>0</v>
      </c>
    </row>
    <row r="3086" spans="2:18" outlineLevel="1" x14ac:dyDescent="0.25">
      <c r="B3086" s="122" t="str">
        <f>IF(C3086="","",F3075)</f>
        <v/>
      </c>
      <c r="C3086" s="123"/>
      <c r="D3086" s="122" t="str">
        <f>IF(C3086="","",IFERROR(INDEX('Cadastro de insumo'!A:K,MATCH('Ficha técnica - Prod processado'!C3086,'Cadastro de insumo'!E:E,0),2),""))</f>
        <v/>
      </c>
      <c r="E3086" s="122" t="str">
        <f>IFERROR(INDEX('Cadastro de insumo'!$A$203:$K$1048576,MATCH('Ficha técnica - Prod processado'!C3086,'Cadastro de insumo'!$E$203:$E$1048576,0),9),"")</f>
        <v/>
      </c>
      <c r="F3086" s="124" t="str">
        <f>IFERROR(VLOOKUP(C3086,'Cadastro de insumo'!E:K,7,0),"")</f>
        <v/>
      </c>
      <c r="G3086" s="113"/>
      <c r="H3086" s="113"/>
      <c r="I3086" s="122">
        <f t="shared" si="149"/>
        <v>0</v>
      </c>
      <c r="J3086" s="125">
        <f>IF(C3086="",0,IF(E3086="Pacote",VLOOKUP(C3086,'Cadastro de insumo'!E:K,7,0)*G3086,IF(OR(E3086="kg",E3086="L"),F3086/1000*G3086,F3086*G3086)))</f>
        <v>0</v>
      </c>
    </row>
    <row r="3087" spans="2:18" outlineLevel="1" x14ac:dyDescent="0.25">
      <c r="B3087" s="122" t="str">
        <f>IF(C3087="","",F3075)</f>
        <v/>
      </c>
      <c r="C3087" s="123"/>
      <c r="D3087" s="122" t="str">
        <f>IF(C3087="","",IFERROR(INDEX('Cadastro de insumo'!A:K,MATCH('Ficha técnica - Prod processado'!C3087,'Cadastro de insumo'!E:E,0),2),""))</f>
        <v/>
      </c>
      <c r="E3087" s="122" t="str">
        <f>IFERROR(INDEX('Cadastro de insumo'!$A$203:$K$1048576,MATCH('Ficha técnica - Prod processado'!C3087,'Cadastro de insumo'!$E$203:$E$1048576,0),9),"")</f>
        <v/>
      </c>
      <c r="F3087" s="124" t="str">
        <f>IFERROR(VLOOKUP(C3087,'Cadastro de insumo'!E:K,7,0),"")</f>
        <v/>
      </c>
      <c r="G3087" s="113"/>
      <c r="H3087" s="113"/>
      <c r="I3087" s="122">
        <f t="shared" si="149"/>
        <v>0</v>
      </c>
      <c r="J3087" s="125">
        <f>IF(C3087="",0,IF(E3087="Pacote",VLOOKUP(C3087,'Cadastro de insumo'!E:K,7,0)*G3087,IF(OR(E3087="kg",E3087="L"),F3087/1000*G3087,F3087*G3087)))</f>
        <v>0</v>
      </c>
    </row>
    <row r="3088" spans="2:18" outlineLevel="1" x14ac:dyDescent="0.25">
      <c r="B3088" s="122" t="str">
        <f>IF(C3088="","",F3075)</f>
        <v/>
      </c>
      <c r="C3088" s="123"/>
      <c r="D3088" s="122" t="str">
        <f>IF(C3088="","",IFERROR(INDEX('Cadastro de insumo'!A:K,MATCH('Ficha técnica - Prod processado'!C3088,'Cadastro de insumo'!E:E,0),2),""))</f>
        <v/>
      </c>
      <c r="E3088" s="122" t="str">
        <f>IFERROR(INDEX('Cadastro de insumo'!$A$203:$K$1048576,MATCH('Ficha técnica - Prod processado'!C3088,'Cadastro de insumo'!$E$203:$E$1048576,0),9),"")</f>
        <v/>
      </c>
      <c r="F3088" s="124" t="str">
        <f>IFERROR(VLOOKUP(C3088,'Cadastro de insumo'!E:K,7,0),"")</f>
        <v/>
      </c>
      <c r="G3088" s="113"/>
      <c r="H3088" s="113"/>
      <c r="I3088" s="122">
        <f t="shared" si="149"/>
        <v>0</v>
      </c>
      <c r="J3088" s="125">
        <f>IF(C3088="",0,IF(E3088="Pacote",VLOOKUP(C3088,'Cadastro de insumo'!E:K,7,0)*G3088,IF(OR(E3088="kg",E3088="L"),F3088/1000*G3088,F3088*G3088)))</f>
        <v>0</v>
      </c>
    </row>
    <row r="3089" spans="1:18" outlineLevel="1" x14ac:dyDescent="0.25">
      <c r="B3089" s="122" t="str">
        <f>IF(C3089="","",F3075)</f>
        <v/>
      </c>
      <c r="C3089" s="123"/>
      <c r="D3089" s="122" t="str">
        <f>IF(C3089="","",IFERROR(INDEX('Cadastro de insumo'!A:K,MATCH('Ficha técnica - Prod processado'!C3089,'Cadastro de insumo'!E:E,0),2),""))</f>
        <v/>
      </c>
      <c r="E3089" s="122" t="str">
        <f>IFERROR(INDEX('Cadastro de insumo'!$A$203:$K$1048576,MATCH('Ficha técnica - Prod processado'!C3089,'Cadastro de insumo'!$E$203:$E$1048576,0),9),"")</f>
        <v/>
      </c>
      <c r="F3089" s="124" t="str">
        <f>IFERROR(VLOOKUP(C3089,'Cadastro de insumo'!E:K,7,0),"")</f>
        <v/>
      </c>
      <c r="G3089" s="113"/>
      <c r="H3089" s="113"/>
      <c r="I3089" s="122">
        <f t="shared" si="149"/>
        <v>0</v>
      </c>
      <c r="J3089" s="125">
        <f>IF(C3089="",0,IF(E3089="Pacote",VLOOKUP(C3089,'Cadastro de insumo'!E:K,7,0)*G3089,IF(OR(E3089="kg",E3089="L"),F3089/1000*G3089,F3089*G3089)))</f>
        <v>0</v>
      </c>
    </row>
    <row r="3090" spans="1:18" outlineLevel="1" x14ac:dyDescent="0.25">
      <c r="B3090" s="122" t="str">
        <f>IF(C3090="","",F3075)</f>
        <v/>
      </c>
      <c r="C3090" s="123"/>
      <c r="D3090" s="122" t="str">
        <f>IF(C3090="","",IFERROR(INDEX('Cadastro de insumo'!A:K,MATCH('Ficha técnica - Prod processado'!C3090,'Cadastro de insumo'!E:E,0),2),""))</f>
        <v/>
      </c>
      <c r="E3090" s="122" t="str">
        <f>IFERROR(INDEX('Cadastro de insumo'!$A$203:$K$1048576,MATCH('Ficha técnica - Prod processado'!C3090,'Cadastro de insumo'!$E$203:$E$1048576,0),9),"")</f>
        <v/>
      </c>
      <c r="F3090" s="124" t="str">
        <f>IFERROR(VLOOKUP(C3090,'Cadastro de insumo'!E:K,7,0),"")</f>
        <v/>
      </c>
      <c r="G3090" s="113"/>
      <c r="H3090" s="113"/>
      <c r="I3090" s="122">
        <f t="shared" si="149"/>
        <v>0</v>
      </c>
      <c r="J3090" s="125">
        <f>IF(C3090="",0,IF(E3090="Pacote",VLOOKUP(C3090,'Cadastro de insumo'!E:K,7,0)*G3090,IF(OR(E3090="kg",E3090="L"),F3090/1000*G3090,F3090*G3090)))</f>
        <v>0</v>
      </c>
    </row>
    <row r="3091" spans="1:18" outlineLevel="1" x14ac:dyDescent="0.25">
      <c r="B3091" s="122" t="str">
        <f>IF(C3091="","",F3075)</f>
        <v/>
      </c>
      <c r="C3091" s="123"/>
      <c r="D3091" s="122" t="str">
        <f>IF(C3091="","",IFERROR(INDEX('Cadastro de insumo'!A:K,MATCH('Ficha técnica - Prod processado'!C3091,'Cadastro de insumo'!E:E,0),2),""))</f>
        <v/>
      </c>
      <c r="E3091" s="122" t="str">
        <f>IFERROR(INDEX('Cadastro de insumo'!$A$203:$K$1048576,MATCH('Ficha técnica - Prod processado'!C3091,'Cadastro de insumo'!$E$203:$E$1048576,0),9),"")</f>
        <v/>
      </c>
      <c r="F3091" s="124" t="str">
        <f>IFERROR(VLOOKUP(C3091,'Cadastro de insumo'!E:K,7,0),"")</f>
        <v/>
      </c>
      <c r="G3091" s="113"/>
      <c r="H3091" s="113"/>
      <c r="I3091" s="122">
        <f t="shared" si="149"/>
        <v>0</v>
      </c>
      <c r="J3091" s="125">
        <f>IF(C3091="",0,IF(E3091="Pacote",VLOOKUP(C3091,'Cadastro de insumo'!E:K,7,0)*G3091,IF(OR(E3091="kg",E3091="L"),F3091/1000*G3091,F3091*G3091)))</f>
        <v>0</v>
      </c>
    </row>
    <row r="3092" spans="1:18" outlineLevel="1" x14ac:dyDescent="0.25">
      <c r="B3092" s="122" t="str">
        <f>IF(C3092="","",F3075)</f>
        <v/>
      </c>
      <c r="C3092" s="123"/>
      <c r="D3092" s="122" t="str">
        <f>IF(C3092="","",IFERROR(INDEX('Cadastro de insumo'!A:K,MATCH('Ficha técnica - Prod processado'!C3092,'Cadastro de insumo'!E:E,0),2),""))</f>
        <v/>
      </c>
      <c r="E3092" s="122" t="str">
        <f>IFERROR(INDEX('Cadastro de insumo'!$A$203:$K$1048576,MATCH('Ficha técnica - Prod processado'!C3092,'Cadastro de insumo'!$E$203:$E$1048576,0),9),"")</f>
        <v/>
      </c>
      <c r="F3092" s="124" t="str">
        <f>IFERROR(VLOOKUP(C3092,'Cadastro de insumo'!E:K,7,0),"")</f>
        <v/>
      </c>
      <c r="G3092" s="113"/>
      <c r="H3092" s="113"/>
      <c r="I3092" s="122">
        <f>IF(OR(G3092="",H3092=""),0,G3092/H3092)</f>
        <v>0</v>
      </c>
      <c r="J3092" s="125">
        <f>IF(C3092="",0,IF(E3092="Pacote",VLOOKUP(C3092,'Cadastro de insumo'!E:K,7,0)*G3092,IF(OR(E3092="kg",E3092="L"),F3092/1000*G3092,F3092*G3092)))</f>
        <v>0</v>
      </c>
    </row>
    <row r="3093" spans="1:18" x14ac:dyDescent="0.25">
      <c r="A3093" s="33" t="str">
        <f>"Detalhes: "&amp;F3075</f>
        <v xml:space="preserve">Detalhes: </v>
      </c>
      <c r="C3093" s="126"/>
    </row>
    <row r="3095" spans="1:18" ht="31.5" x14ac:dyDescent="0.25">
      <c r="E3095" s="30" t="s">
        <v>21</v>
      </c>
      <c r="F3095" s="76" t="s">
        <v>0</v>
      </c>
      <c r="G3095" s="76" t="s">
        <v>19</v>
      </c>
      <c r="H3095" s="77" t="s">
        <v>20</v>
      </c>
      <c r="I3095" s="31" t="s">
        <v>22</v>
      </c>
      <c r="J3095" s="31" t="s">
        <v>61</v>
      </c>
      <c r="M3095" s="126"/>
    </row>
    <row r="3096" spans="1:18" x14ac:dyDescent="0.25">
      <c r="E3096" s="112">
        <f>E3075+1</f>
        <v>148</v>
      </c>
      <c r="F3096" s="113"/>
      <c r="G3096" s="113"/>
      <c r="H3096" s="114"/>
      <c r="I3096" s="115">
        <f>SUM(J3099:J3113)</f>
        <v>0</v>
      </c>
      <c r="J3096" s="116" t="str">
        <f>IF(H3096="","",I3096/H3096)</f>
        <v/>
      </c>
      <c r="M3096" s="126"/>
      <c r="R3096" s="141"/>
    </row>
    <row r="3097" spans="1:18" x14ac:dyDescent="0.25">
      <c r="B3097" s="117"/>
      <c r="C3097" s="118"/>
      <c r="D3097" s="110"/>
      <c r="F3097" s="118"/>
      <c r="G3097" s="118"/>
      <c r="H3097" s="119"/>
      <c r="I3097" s="120"/>
      <c r="J3097" s="121"/>
      <c r="M3097" s="126"/>
      <c r="R3097" s="141"/>
    </row>
    <row r="3098" spans="1:18" ht="47.25" outlineLevel="1" x14ac:dyDescent="0.25">
      <c r="B3098" s="31" t="s">
        <v>0</v>
      </c>
      <c r="C3098" s="76" t="s">
        <v>13</v>
      </c>
      <c r="D3098" s="31" t="s">
        <v>60</v>
      </c>
      <c r="E3098" s="31" t="s">
        <v>14</v>
      </c>
      <c r="F3098" s="77" t="s">
        <v>17</v>
      </c>
      <c r="G3098" s="77" t="s">
        <v>56</v>
      </c>
      <c r="H3098" s="77" t="s">
        <v>38</v>
      </c>
      <c r="I3098" s="31" t="s">
        <v>16</v>
      </c>
      <c r="J3098" s="30" t="s">
        <v>15</v>
      </c>
      <c r="M3098" s="142"/>
    </row>
    <row r="3099" spans="1:18" outlineLevel="1" x14ac:dyDescent="0.25">
      <c r="B3099" s="122" t="str">
        <f>IF(C3099="","",F3096)</f>
        <v/>
      </c>
      <c r="C3099" s="123"/>
      <c r="D3099" s="122" t="str">
        <f>IF(C3099="","",IFERROR(INDEX('Cadastro de insumo'!A:K,MATCH('Ficha técnica - Prod processado'!C3099,'Cadastro de insumo'!E:E,0),2),""))</f>
        <v/>
      </c>
      <c r="E3099" s="122" t="str">
        <f>IFERROR(INDEX('Cadastro de insumo'!$A$203:$K$1048576,MATCH('Ficha técnica - Prod processado'!C3099,'Cadastro de insumo'!$E$203:$E$1048576,0),9),"")</f>
        <v/>
      </c>
      <c r="F3099" s="124" t="str">
        <f>IFERROR(VLOOKUP(C3099,'Cadastro de insumo'!E:K,7,0),"")</f>
        <v/>
      </c>
      <c r="G3099" s="113"/>
      <c r="H3099" s="113"/>
      <c r="I3099" s="122">
        <f t="shared" ref="I3099:I3112" si="150">IF(OR(G3099="",H3099=""),0,G3099/H3099)</f>
        <v>0</v>
      </c>
      <c r="J3099" s="125">
        <f>IF(C3099="",0,IF(E3099="Pacote",VLOOKUP(C3099,'Cadastro de insumo'!E:K,7,0)*G3099,IF(OR(E3099="kg",E3099="L"),F3099/1000*G3099,F3099*G3099)))</f>
        <v>0</v>
      </c>
    </row>
    <row r="3100" spans="1:18" outlineLevel="1" x14ac:dyDescent="0.25">
      <c r="B3100" s="122" t="str">
        <f>IF(C3100="","",F3096)</f>
        <v/>
      </c>
      <c r="C3100" s="123"/>
      <c r="D3100" s="122" t="str">
        <f>IF(C3100="","",IFERROR(INDEX('Cadastro de insumo'!A:K,MATCH('Ficha técnica - Prod processado'!C3100,'Cadastro de insumo'!E:E,0),2),""))</f>
        <v/>
      </c>
      <c r="E3100" s="122" t="str">
        <f>IFERROR(INDEX('Cadastro de insumo'!$A$203:$K$1048576,MATCH('Ficha técnica - Prod processado'!C3100,'Cadastro de insumo'!$E$203:$E$1048576,0),9),"")</f>
        <v/>
      </c>
      <c r="F3100" s="124" t="str">
        <f>IFERROR(VLOOKUP(C3100,'Cadastro de insumo'!E:K,7,0),"")</f>
        <v/>
      </c>
      <c r="G3100" s="113"/>
      <c r="H3100" s="113"/>
      <c r="I3100" s="122">
        <f t="shared" si="150"/>
        <v>0</v>
      </c>
      <c r="J3100" s="125">
        <f>IF(C3100="",0,IF(E3100="Pacote",VLOOKUP(C3100,'Cadastro de insumo'!E:K,7,0)*G3100,IF(OR(E3100="kg",E3100="L"),F3100/1000*G3100,F3100*G3100)))</f>
        <v>0</v>
      </c>
    </row>
    <row r="3101" spans="1:18" outlineLevel="1" x14ac:dyDescent="0.25">
      <c r="B3101" s="122" t="str">
        <f>IF(C3101="","",F3096)</f>
        <v/>
      </c>
      <c r="C3101" s="123"/>
      <c r="D3101" s="122" t="str">
        <f>IF(C3101="","",IFERROR(INDEX('Cadastro de insumo'!A:K,MATCH('Ficha técnica - Prod processado'!C3101,'Cadastro de insumo'!E:E,0),2),""))</f>
        <v/>
      </c>
      <c r="E3101" s="122" t="str">
        <f>IFERROR(INDEX('Cadastro de insumo'!$A$203:$K$1048576,MATCH('Ficha técnica - Prod processado'!C3101,'Cadastro de insumo'!$E$203:$E$1048576,0),9),"")</f>
        <v/>
      </c>
      <c r="F3101" s="124" t="str">
        <f>IFERROR(VLOOKUP(C3101,'Cadastro de insumo'!E:K,7,0),"")</f>
        <v/>
      </c>
      <c r="G3101" s="113"/>
      <c r="H3101" s="113"/>
      <c r="I3101" s="122">
        <f t="shared" si="150"/>
        <v>0</v>
      </c>
      <c r="J3101" s="125">
        <f>IF(C3101="",0,IF(E3101="Pacote",VLOOKUP(C3101,'Cadastro de insumo'!E:K,7,0)*G3101,IF(OR(E3101="kg",E3101="L"),F3101/1000*G3101,F3101*G3101)))</f>
        <v>0</v>
      </c>
    </row>
    <row r="3102" spans="1:18" outlineLevel="1" x14ac:dyDescent="0.25">
      <c r="B3102" s="122" t="str">
        <f>IF(C3102="","",F3096)</f>
        <v/>
      </c>
      <c r="C3102" s="123"/>
      <c r="D3102" s="122" t="str">
        <f>IF(C3102="","",IFERROR(INDEX('Cadastro de insumo'!A:K,MATCH('Ficha técnica - Prod processado'!C3102,'Cadastro de insumo'!E:E,0),2),""))</f>
        <v/>
      </c>
      <c r="E3102" s="122" t="str">
        <f>IFERROR(INDEX('Cadastro de insumo'!$A$203:$K$1048576,MATCH('Ficha técnica - Prod processado'!C3102,'Cadastro de insumo'!$E$203:$E$1048576,0),9),"")</f>
        <v/>
      </c>
      <c r="F3102" s="124" t="str">
        <f>IFERROR(VLOOKUP(C3102,'Cadastro de insumo'!E:K,7,0),"")</f>
        <v/>
      </c>
      <c r="G3102" s="113"/>
      <c r="H3102" s="113"/>
      <c r="I3102" s="122">
        <f t="shared" si="150"/>
        <v>0</v>
      </c>
      <c r="J3102" s="125">
        <f>IF(C3102="",0,IF(E3102="Pacote",VLOOKUP(C3102,'Cadastro de insumo'!E:K,7,0)*G3102,IF(OR(E3102="kg",E3102="L"),F3102/1000*G3102,F3102*G3102)))</f>
        <v>0</v>
      </c>
    </row>
    <row r="3103" spans="1:18" outlineLevel="1" x14ac:dyDescent="0.25">
      <c r="B3103" s="122" t="str">
        <f>IF(C3103="","",F3096)</f>
        <v/>
      </c>
      <c r="C3103" s="123"/>
      <c r="D3103" s="122" t="str">
        <f>IF(C3103="","",IFERROR(INDEX('Cadastro de insumo'!A:K,MATCH('Ficha técnica - Prod processado'!C3103,'Cadastro de insumo'!E:E,0),2),""))</f>
        <v/>
      </c>
      <c r="E3103" s="122" t="str">
        <f>IFERROR(INDEX('Cadastro de insumo'!$A$203:$K$1048576,MATCH('Ficha técnica - Prod processado'!C3103,'Cadastro de insumo'!$E$203:$E$1048576,0),9),"")</f>
        <v/>
      </c>
      <c r="F3103" s="124" t="str">
        <f>IFERROR(VLOOKUP(C3103,'Cadastro de insumo'!E:K,7,0),"")</f>
        <v/>
      </c>
      <c r="G3103" s="113"/>
      <c r="H3103" s="113"/>
      <c r="I3103" s="122">
        <f t="shared" si="150"/>
        <v>0</v>
      </c>
      <c r="J3103" s="125">
        <f>IF(C3103="",0,IF(E3103="Pacote",VLOOKUP(C3103,'Cadastro de insumo'!E:K,7,0)*G3103,IF(OR(E3103="kg",E3103="L"),F3103/1000*G3103,F3103*G3103)))</f>
        <v>0</v>
      </c>
    </row>
    <row r="3104" spans="1:18" outlineLevel="1" x14ac:dyDescent="0.25">
      <c r="B3104" s="122" t="str">
        <f>IF(C3104="","",F3096)</f>
        <v/>
      </c>
      <c r="C3104" s="123"/>
      <c r="D3104" s="122" t="str">
        <f>IF(C3104="","",IFERROR(INDEX('Cadastro de insumo'!A:K,MATCH('Ficha técnica - Prod processado'!C3104,'Cadastro de insumo'!E:E,0),2),""))</f>
        <v/>
      </c>
      <c r="E3104" s="122" t="str">
        <f>IFERROR(INDEX('Cadastro de insumo'!$A$203:$K$1048576,MATCH('Ficha técnica - Prod processado'!C3104,'Cadastro de insumo'!$E$203:$E$1048576,0),9),"")</f>
        <v/>
      </c>
      <c r="F3104" s="124" t="str">
        <f>IFERROR(VLOOKUP(C3104,'Cadastro de insumo'!E:K,7,0),"")</f>
        <v/>
      </c>
      <c r="G3104" s="113"/>
      <c r="H3104" s="113"/>
      <c r="I3104" s="122">
        <f t="shared" si="150"/>
        <v>0</v>
      </c>
      <c r="J3104" s="125">
        <f>IF(C3104="",0,IF(E3104="Pacote",VLOOKUP(C3104,'Cadastro de insumo'!E:K,7,0)*G3104,IF(OR(E3104="kg",E3104="L"),F3104/1000*G3104,F3104*G3104)))</f>
        <v>0</v>
      </c>
    </row>
    <row r="3105" spans="1:18" outlineLevel="1" x14ac:dyDescent="0.25">
      <c r="B3105" s="122" t="str">
        <f>IF(C3105="","",F3096)</f>
        <v/>
      </c>
      <c r="C3105" s="123"/>
      <c r="D3105" s="122" t="str">
        <f>IF(C3105="","",IFERROR(INDEX('Cadastro de insumo'!A:K,MATCH('Ficha técnica - Prod processado'!C3105,'Cadastro de insumo'!E:E,0),2),""))</f>
        <v/>
      </c>
      <c r="E3105" s="122" t="str">
        <f>IFERROR(INDEX('Cadastro de insumo'!$A$203:$K$1048576,MATCH('Ficha técnica - Prod processado'!C3105,'Cadastro de insumo'!$E$203:$E$1048576,0),9),"")</f>
        <v/>
      </c>
      <c r="F3105" s="124" t="str">
        <f>IFERROR(VLOOKUP(C3105,'Cadastro de insumo'!E:K,7,0),"")</f>
        <v/>
      </c>
      <c r="G3105" s="113"/>
      <c r="H3105" s="113"/>
      <c r="I3105" s="122">
        <f t="shared" si="150"/>
        <v>0</v>
      </c>
      <c r="J3105" s="125">
        <f>IF(C3105="",0,IF(E3105="Pacote",VLOOKUP(C3105,'Cadastro de insumo'!E:K,7,0)*G3105,IF(OR(E3105="kg",E3105="L"),F3105/1000*G3105,F3105*G3105)))</f>
        <v>0</v>
      </c>
    </row>
    <row r="3106" spans="1:18" outlineLevel="1" x14ac:dyDescent="0.25">
      <c r="B3106" s="122" t="str">
        <f>IF(C3106="","",F3096)</f>
        <v/>
      </c>
      <c r="C3106" s="123"/>
      <c r="D3106" s="122" t="str">
        <f>IF(C3106="","",IFERROR(INDEX('Cadastro de insumo'!A:K,MATCH('Ficha técnica - Prod processado'!C3106,'Cadastro de insumo'!E:E,0),2),""))</f>
        <v/>
      </c>
      <c r="E3106" s="122" t="str">
        <f>IFERROR(INDEX('Cadastro de insumo'!$A$203:$K$1048576,MATCH('Ficha técnica - Prod processado'!C3106,'Cadastro de insumo'!$E$203:$E$1048576,0),9),"")</f>
        <v/>
      </c>
      <c r="F3106" s="124" t="str">
        <f>IFERROR(VLOOKUP(C3106,'Cadastro de insumo'!E:K,7,0),"")</f>
        <v/>
      </c>
      <c r="G3106" s="113"/>
      <c r="H3106" s="113"/>
      <c r="I3106" s="122">
        <f t="shared" si="150"/>
        <v>0</v>
      </c>
      <c r="J3106" s="125">
        <f>IF(C3106="",0,IF(E3106="Pacote",VLOOKUP(C3106,'Cadastro de insumo'!E:K,7,0)*G3106,IF(OR(E3106="kg",E3106="L"),F3106/1000*G3106,F3106*G3106)))</f>
        <v>0</v>
      </c>
    </row>
    <row r="3107" spans="1:18" outlineLevel="1" x14ac:dyDescent="0.25">
      <c r="B3107" s="122" t="str">
        <f>IF(C3107="","",F3096)</f>
        <v/>
      </c>
      <c r="C3107" s="123"/>
      <c r="D3107" s="122" t="str">
        <f>IF(C3107="","",IFERROR(INDEX('Cadastro de insumo'!A:K,MATCH('Ficha técnica - Prod processado'!C3107,'Cadastro de insumo'!E:E,0),2),""))</f>
        <v/>
      </c>
      <c r="E3107" s="122" t="str">
        <f>IFERROR(INDEX('Cadastro de insumo'!$A$203:$K$1048576,MATCH('Ficha técnica - Prod processado'!C3107,'Cadastro de insumo'!$E$203:$E$1048576,0),9),"")</f>
        <v/>
      </c>
      <c r="F3107" s="124" t="str">
        <f>IFERROR(VLOOKUP(C3107,'Cadastro de insumo'!E:K,7,0),"")</f>
        <v/>
      </c>
      <c r="G3107" s="113"/>
      <c r="H3107" s="113"/>
      <c r="I3107" s="122">
        <f t="shared" si="150"/>
        <v>0</v>
      </c>
      <c r="J3107" s="125">
        <f>IF(C3107="",0,IF(E3107="Pacote",VLOOKUP(C3107,'Cadastro de insumo'!E:K,7,0)*G3107,IF(OR(E3107="kg",E3107="L"),F3107/1000*G3107,F3107*G3107)))</f>
        <v>0</v>
      </c>
    </row>
    <row r="3108" spans="1:18" outlineLevel="1" x14ac:dyDescent="0.25">
      <c r="B3108" s="122" t="str">
        <f>IF(C3108="","",F3096)</f>
        <v/>
      </c>
      <c r="C3108" s="123"/>
      <c r="D3108" s="122" t="str">
        <f>IF(C3108="","",IFERROR(INDEX('Cadastro de insumo'!A:K,MATCH('Ficha técnica - Prod processado'!C3108,'Cadastro de insumo'!E:E,0),2),""))</f>
        <v/>
      </c>
      <c r="E3108" s="122" t="str">
        <f>IFERROR(INDEX('Cadastro de insumo'!$A$203:$K$1048576,MATCH('Ficha técnica - Prod processado'!C3108,'Cadastro de insumo'!$E$203:$E$1048576,0),9),"")</f>
        <v/>
      </c>
      <c r="F3108" s="124" t="str">
        <f>IFERROR(VLOOKUP(C3108,'Cadastro de insumo'!E:K,7,0),"")</f>
        <v/>
      </c>
      <c r="G3108" s="113"/>
      <c r="H3108" s="113"/>
      <c r="I3108" s="122">
        <f t="shared" si="150"/>
        <v>0</v>
      </c>
      <c r="J3108" s="125">
        <f>IF(C3108="",0,IF(E3108="Pacote",VLOOKUP(C3108,'Cadastro de insumo'!E:K,7,0)*G3108,IF(OR(E3108="kg",E3108="L"),F3108/1000*G3108,F3108*G3108)))</f>
        <v>0</v>
      </c>
    </row>
    <row r="3109" spans="1:18" outlineLevel="1" x14ac:dyDescent="0.25">
      <c r="B3109" s="122" t="str">
        <f>IF(C3109="","",F3096)</f>
        <v/>
      </c>
      <c r="C3109" s="123"/>
      <c r="D3109" s="122" t="str">
        <f>IF(C3109="","",IFERROR(INDEX('Cadastro de insumo'!A:K,MATCH('Ficha técnica - Prod processado'!C3109,'Cadastro de insumo'!E:E,0),2),""))</f>
        <v/>
      </c>
      <c r="E3109" s="122" t="str">
        <f>IFERROR(INDEX('Cadastro de insumo'!$A$203:$K$1048576,MATCH('Ficha técnica - Prod processado'!C3109,'Cadastro de insumo'!$E$203:$E$1048576,0),9),"")</f>
        <v/>
      </c>
      <c r="F3109" s="124" t="str">
        <f>IFERROR(VLOOKUP(C3109,'Cadastro de insumo'!E:K,7,0),"")</f>
        <v/>
      </c>
      <c r="G3109" s="113"/>
      <c r="H3109" s="113"/>
      <c r="I3109" s="122">
        <f t="shared" si="150"/>
        <v>0</v>
      </c>
      <c r="J3109" s="125">
        <f>IF(C3109="",0,IF(E3109="Pacote",VLOOKUP(C3109,'Cadastro de insumo'!E:K,7,0)*G3109,IF(OR(E3109="kg",E3109="L"),F3109/1000*G3109,F3109*G3109)))</f>
        <v>0</v>
      </c>
    </row>
    <row r="3110" spans="1:18" outlineLevel="1" x14ac:dyDescent="0.25">
      <c r="B3110" s="122" t="str">
        <f>IF(C3110="","",F3096)</f>
        <v/>
      </c>
      <c r="C3110" s="123"/>
      <c r="D3110" s="122" t="str">
        <f>IF(C3110="","",IFERROR(INDEX('Cadastro de insumo'!A:K,MATCH('Ficha técnica - Prod processado'!C3110,'Cadastro de insumo'!E:E,0),2),""))</f>
        <v/>
      </c>
      <c r="E3110" s="122" t="str">
        <f>IFERROR(INDEX('Cadastro de insumo'!$A$203:$K$1048576,MATCH('Ficha técnica - Prod processado'!C3110,'Cadastro de insumo'!$E$203:$E$1048576,0),9),"")</f>
        <v/>
      </c>
      <c r="F3110" s="124" t="str">
        <f>IFERROR(VLOOKUP(C3110,'Cadastro de insumo'!E:K,7,0),"")</f>
        <v/>
      </c>
      <c r="G3110" s="113"/>
      <c r="H3110" s="113"/>
      <c r="I3110" s="122">
        <f t="shared" si="150"/>
        <v>0</v>
      </c>
      <c r="J3110" s="125">
        <f>IF(C3110="",0,IF(E3110="Pacote",VLOOKUP(C3110,'Cadastro de insumo'!E:K,7,0)*G3110,IF(OR(E3110="kg",E3110="L"),F3110/1000*G3110,F3110*G3110)))</f>
        <v>0</v>
      </c>
    </row>
    <row r="3111" spans="1:18" outlineLevel="1" x14ac:dyDescent="0.25">
      <c r="B3111" s="122" t="str">
        <f>IF(C3111="","",F3096)</f>
        <v/>
      </c>
      <c r="C3111" s="123"/>
      <c r="D3111" s="122" t="str">
        <f>IF(C3111="","",IFERROR(INDEX('Cadastro de insumo'!A:K,MATCH('Ficha técnica - Prod processado'!C3111,'Cadastro de insumo'!E:E,0),2),""))</f>
        <v/>
      </c>
      <c r="E3111" s="122" t="str">
        <f>IFERROR(INDEX('Cadastro de insumo'!$A$203:$K$1048576,MATCH('Ficha técnica - Prod processado'!C3111,'Cadastro de insumo'!$E$203:$E$1048576,0),9),"")</f>
        <v/>
      </c>
      <c r="F3111" s="124" t="str">
        <f>IFERROR(VLOOKUP(C3111,'Cadastro de insumo'!E:K,7,0),"")</f>
        <v/>
      </c>
      <c r="G3111" s="113"/>
      <c r="H3111" s="113"/>
      <c r="I3111" s="122">
        <f t="shared" si="150"/>
        <v>0</v>
      </c>
      <c r="J3111" s="125">
        <f>IF(C3111="",0,IF(E3111="Pacote",VLOOKUP(C3111,'Cadastro de insumo'!E:K,7,0)*G3111,IF(OR(E3111="kg",E3111="L"),F3111/1000*G3111,F3111*G3111)))</f>
        <v>0</v>
      </c>
    </row>
    <row r="3112" spans="1:18" outlineLevel="1" x14ac:dyDescent="0.25">
      <c r="B3112" s="122" t="str">
        <f>IF(C3112="","",F3096)</f>
        <v/>
      </c>
      <c r="C3112" s="123"/>
      <c r="D3112" s="122" t="str">
        <f>IF(C3112="","",IFERROR(INDEX('Cadastro de insumo'!A:K,MATCH('Ficha técnica - Prod processado'!C3112,'Cadastro de insumo'!E:E,0),2),""))</f>
        <v/>
      </c>
      <c r="E3112" s="122" t="str">
        <f>IFERROR(INDEX('Cadastro de insumo'!$A$203:$K$1048576,MATCH('Ficha técnica - Prod processado'!C3112,'Cadastro de insumo'!$E$203:$E$1048576,0),9),"")</f>
        <v/>
      </c>
      <c r="F3112" s="124" t="str">
        <f>IFERROR(VLOOKUP(C3112,'Cadastro de insumo'!E:K,7,0),"")</f>
        <v/>
      </c>
      <c r="G3112" s="113"/>
      <c r="H3112" s="113"/>
      <c r="I3112" s="122">
        <f t="shared" si="150"/>
        <v>0</v>
      </c>
      <c r="J3112" s="125">
        <f>IF(C3112="",0,IF(E3112="Pacote",VLOOKUP(C3112,'Cadastro de insumo'!E:K,7,0)*G3112,IF(OR(E3112="kg",E3112="L"),F3112/1000*G3112,F3112*G3112)))</f>
        <v>0</v>
      </c>
    </row>
    <row r="3113" spans="1:18" outlineLevel="1" x14ac:dyDescent="0.25">
      <c r="B3113" s="122" t="str">
        <f>IF(C3113="","",F3096)</f>
        <v/>
      </c>
      <c r="C3113" s="123"/>
      <c r="D3113" s="122" t="str">
        <f>IF(C3113="","",IFERROR(INDEX('Cadastro de insumo'!A:K,MATCH('Ficha técnica - Prod processado'!C3113,'Cadastro de insumo'!E:E,0),2),""))</f>
        <v/>
      </c>
      <c r="E3113" s="122" t="str">
        <f>IFERROR(INDEX('Cadastro de insumo'!$A$203:$K$1048576,MATCH('Ficha técnica - Prod processado'!C3113,'Cadastro de insumo'!$E$203:$E$1048576,0),9),"")</f>
        <v/>
      </c>
      <c r="F3113" s="124" t="str">
        <f>IFERROR(VLOOKUP(C3113,'Cadastro de insumo'!E:K,7,0),"")</f>
        <v/>
      </c>
      <c r="G3113" s="113"/>
      <c r="H3113" s="113"/>
      <c r="I3113" s="122">
        <f>IF(OR(G3113="",H3113=""),0,G3113/H3113)</f>
        <v>0</v>
      </c>
      <c r="J3113" s="125">
        <f>IF(C3113="",0,IF(E3113="Pacote",VLOOKUP(C3113,'Cadastro de insumo'!E:K,7,0)*G3113,IF(OR(E3113="kg",E3113="L"),F3113/1000*G3113,F3113*G3113)))</f>
        <v>0</v>
      </c>
    </row>
    <row r="3114" spans="1:18" x14ac:dyDescent="0.25">
      <c r="A3114" s="33" t="str">
        <f>"Detalhes: "&amp;F3096</f>
        <v xml:space="preserve">Detalhes: </v>
      </c>
      <c r="C3114" s="126"/>
    </row>
    <row r="3116" spans="1:18" ht="31.5" x14ac:dyDescent="0.25">
      <c r="E3116" s="30" t="s">
        <v>21</v>
      </c>
      <c r="F3116" s="76" t="s">
        <v>0</v>
      </c>
      <c r="G3116" s="76" t="s">
        <v>19</v>
      </c>
      <c r="H3116" s="77" t="s">
        <v>20</v>
      </c>
      <c r="I3116" s="31" t="s">
        <v>22</v>
      </c>
      <c r="J3116" s="31" t="s">
        <v>61</v>
      </c>
      <c r="M3116" s="126"/>
    </row>
    <row r="3117" spans="1:18" x14ac:dyDescent="0.25">
      <c r="E3117" s="112">
        <f>E3096+1</f>
        <v>149</v>
      </c>
      <c r="F3117" s="113"/>
      <c r="G3117" s="113"/>
      <c r="H3117" s="114"/>
      <c r="I3117" s="115">
        <f>SUM(J3120:J3134)</f>
        <v>0</v>
      </c>
      <c r="J3117" s="116" t="str">
        <f>IF(H3117="","",I3117/H3117)</f>
        <v/>
      </c>
      <c r="M3117" s="126"/>
      <c r="R3117" s="141"/>
    </row>
    <row r="3118" spans="1:18" x14ac:dyDescent="0.25">
      <c r="B3118" s="117"/>
      <c r="C3118" s="118"/>
      <c r="D3118" s="110"/>
      <c r="F3118" s="118"/>
      <c r="G3118" s="118"/>
      <c r="H3118" s="119"/>
      <c r="I3118" s="120"/>
      <c r="J3118" s="121"/>
      <c r="M3118" s="126"/>
      <c r="R3118" s="141"/>
    </row>
    <row r="3119" spans="1:18" ht="47.25" outlineLevel="1" x14ac:dyDescent="0.25">
      <c r="B3119" s="31" t="s">
        <v>0</v>
      </c>
      <c r="C3119" s="76" t="s">
        <v>13</v>
      </c>
      <c r="D3119" s="31" t="s">
        <v>60</v>
      </c>
      <c r="E3119" s="31" t="s">
        <v>14</v>
      </c>
      <c r="F3119" s="77" t="s">
        <v>17</v>
      </c>
      <c r="G3119" s="77" t="s">
        <v>56</v>
      </c>
      <c r="H3119" s="77" t="s">
        <v>38</v>
      </c>
      <c r="I3119" s="31" t="s">
        <v>16</v>
      </c>
      <c r="J3119" s="30" t="s">
        <v>15</v>
      </c>
      <c r="M3119" s="142"/>
    </row>
    <row r="3120" spans="1:18" outlineLevel="1" x14ac:dyDescent="0.25">
      <c r="B3120" s="122" t="str">
        <f>IF(C3120="","",F3117)</f>
        <v/>
      </c>
      <c r="C3120" s="123"/>
      <c r="D3120" s="122" t="str">
        <f>IF(C3120="","",IFERROR(INDEX('Cadastro de insumo'!A:K,MATCH('Ficha técnica - Prod processado'!C3120,'Cadastro de insumo'!E:E,0),2),""))</f>
        <v/>
      </c>
      <c r="E3120" s="122" t="str">
        <f>IFERROR(INDEX('Cadastro de insumo'!$A$203:$K$1048576,MATCH('Ficha técnica - Prod processado'!C3120,'Cadastro de insumo'!$E$203:$E$1048576,0),9),"")</f>
        <v/>
      </c>
      <c r="F3120" s="124" t="str">
        <f>IFERROR(VLOOKUP(C3120,'Cadastro de insumo'!E:K,7,0),"")</f>
        <v/>
      </c>
      <c r="G3120" s="113"/>
      <c r="H3120" s="113"/>
      <c r="I3120" s="122">
        <f t="shared" ref="I3120:I3133" si="151">IF(OR(G3120="",H3120=""),0,G3120/H3120)</f>
        <v>0</v>
      </c>
      <c r="J3120" s="125">
        <f>IF(C3120="",0,IF(E3120="Pacote",VLOOKUP(C3120,'Cadastro de insumo'!E:K,7,0)*G3120,IF(OR(E3120="kg",E3120="L"),F3120/1000*G3120,F3120*G3120)))</f>
        <v>0</v>
      </c>
    </row>
    <row r="3121" spans="1:10" outlineLevel="1" x14ac:dyDescent="0.25">
      <c r="B3121" s="122" t="str">
        <f>IF(C3121="","",F3117)</f>
        <v/>
      </c>
      <c r="C3121" s="123"/>
      <c r="D3121" s="122" t="str">
        <f>IF(C3121="","",IFERROR(INDEX('Cadastro de insumo'!A:K,MATCH('Ficha técnica - Prod processado'!C3121,'Cadastro de insumo'!E:E,0),2),""))</f>
        <v/>
      </c>
      <c r="E3121" s="122" t="str">
        <f>IFERROR(INDEX('Cadastro de insumo'!$A$203:$K$1048576,MATCH('Ficha técnica - Prod processado'!C3121,'Cadastro de insumo'!$E$203:$E$1048576,0),9),"")</f>
        <v/>
      </c>
      <c r="F3121" s="124" t="str">
        <f>IFERROR(VLOOKUP(C3121,'Cadastro de insumo'!E:K,7,0),"")</f>
        <v/>
      </c>
      <c r="G3121" s="113"/>
      <c r="H3121" s="113"/>
      <c r="I3121" s="122">
        <f t="shared" si="151"/>
        <v>0</v>
      </c>
      <c r="J3121" s="125">
        <f>IF(C3121="",0,IF(E3121="Pacote",VLOOKUP(C3121,'Cadastro de insumo'!E:K,7,0)*G3121,IF(OR(E3121="kg",E3121="L"),F3121/1000*G3121,F3121*G3121)))</f>
        <v>0</v>
      </c>
    </row>
    <row r="3122" spans="1:10" outlineLevel="1" x14ac:dyDescent="0.25">
      <c r="B3122" s="122" t="str">
        <f>IF(C3122="","",F3117)</f>
        <v/>
      </c>
      <c r="C3122" s="123"/>
      <c r="D3122" s="122" t="str">
        <f>IF(C3122="","",IFERROR(INDEX('Cadastro de insumo'!A:K,MATCH('Ficha técnica - Prod processado'!C3122,'Cadastro de insumo'!E:E,0),2),""))</f>
        <v/>
      </c>
      <c r="E3122" s="122" t="str">
        <f>IFERROR(INDEX('Cadastro de insumo'!$A$203:$K$1048576,MATCH('Ficha técnica - Prod processado'!C3122,'Cadastro de insumo'!$E$203:$E$1048576,0),9),"")</f>
        <v/>
      </c>
      <c r="F3122" s="124" t="str">
        <f>IFERROR(VLOOKUP(C3122,'Cadastro de insumo'!E:K,7,0),"")</f>
        <v/>
      </c>
      <c r="G3122" s="113"/>
      <c r="H3122" s="113"/>
      <c r="I3122" s="122">
        <f t="shared" si="151"/>
        <v>0</v>
      </c>
      <c r="J3122" s="125">
        <f>IF(C3122="",0,IF(E3122="Pacote",VLOOKUP(C3122,'Cadastro de insumo'!E:K,7,0)*G3122,IF(OR(E3122="kg",E3122="L"),F3122/1000*G3122,F3122*G3122)))</f>
        <v>0</v>
      </c>
    </row>
    <row r="3123" spans="1:10" outlineLevel="1" x14ac:dyDescent="0.25">
      <c r="B3123" s="122" t="str">
        <f>IF(C3123="","",F3117)</f>
        <v/>
      </c>
      <c r="C3123" s="123"/>
      <c r="D3123" s="122" t="str">
        <f>IF(C3123="","",IFERROR(INDEX('Cadastro de insumo'!A:K,MATCH('Ficha técnica - Prod processado'!C3123,'Cadastro de insumo'!E:E,0),2),""))</f>
        <v/>
      </c>
      <c r="E3123" s="122" t="str">
        <f>IFERROR(INDEX('Cadastro de insumo'!$A$203:$K$1048576,MATCH('Ficha técnica - Prod processado'!C3123,'Cadastro de insumo'!$E$203:$E$1048576,0),9),"")</f>
        <v/>
      </c>
      <c r="F3123" s="124" t="str">
        <f>IFERROR(VLOOKUP(C3123,'Cadastro de insumo'!E:K,7,0),"")</f>
        <v/>
      </c>
      <c r="G3123" s="113"/>
      <c r="H3123" s="113"/>
      <c r="I3123" s="122">
        <f t="shared" si="151"/>
        <v>0</v>
      </c>
      <c r="J3123" s="125">
        <f>IF(C3123="",0,IF(E3123="Pacote",VLOOKUP(C3123,'Cadastro de insumo'!E:K,7,0)*G3123,IF(OR(E3123="kg",E3123="L"),F3123/1000*G3123,F3123*G3123)))</f>
        <v>0</v>
      </c>
    </row>
    <row r="3124" spans="1:10" outlineLevel="1" x14ac:dyDescent="0.25">
      <c r="B3124" s="122" t="str">
        <f>IF(C3124="","",F3117)</f>
        <v/>
      </c>
      <c r="C3124" s="123"/>
      <c r="D3124" s="122" t="str">
        <f>IF(C3124="","",IFERROR(INDEX('Cadastro de insumo'!A:K,MATCH('Ficha técnica - Prod processado'!C3124,'Cadastro de insumo'!E:E,0),2),""))</f>
        <v/>
      </c>
      <c r="E3124" s="122" t="str">
        <f>IFERROR(INDEX('Cadastro de insumo'!$A$203:$K$1048576,MATCH('Ficha técnica - Prod processado'!C3124,'Cadastro de insumo'!$E$203:$E$1048576,0),9),"")</f>
        <v/>
      </c>
      <c r="F3124" s="124" t="str">
        <f>IFERROR(VLOOKUP(C3124,'Cadastro de insumo'!E:K,7,0),"")</f>
        <v/>
      </c>
      <c r="G3124" s="113"/>
      <c r="H3124" s="113"/>
      <c r="I3124" s="122">
        <f t="shared" si="151"/>
        <v>0</v>
      </c>
      <c r="J3124" s="125">
        <f>IF(C3124="",0,IF(E3124="Pacote",VLOOKUP(C3124,'Cadastro de insumo'!E:K,7,0)*G3124,IF(OR(E3124="kg",E3124="L"),F3124/1000*G3124,F3124*G3124)))</f>
        <v>0</v>
      </c>
    </row>
    <row r="3125" spans="1:10" outlineLevel="1" x14ac:dyDescent="0.25">
      <c r="B3125" s="122" t="str">
        <f>IF(C3125="","",F3117)</f>
        <v/>
      </c>
      <c r="C3125" s="123"/>
      <c r="D3125" s="122" t="str">
        <f>IF(C3125="","",IFERROR(INDEX('Cadastro de insumo'!A:K,MATCH('Ficha técnica - Prod processado'!C3125,'Cadastro de insumo'!E:E,0),2),""))</f>
        <v/>
      </c>
      <c r="E3125" s="122" t="str">
        <f>IFERROR(INDEX('Cadastro de insumo'!$A$203:$K$1048576,MATCH('Ficha técnica - Prod processado'!C3125,'Cadastro de insumo'!$E$203:$E$1048576,0),9),"")</f>
        <v/>
      </c>
      <c r="F3125" s="124" t="str">
        <f>IFERROR(VLOOKUP(C3125,'Cadastro de insumo'!E:K,7,0),"")</f>
        <v/>
      </c>
      <c r="G3125" s="113"/>
      <c r="H3125" s="113"/>
      <c r="I3125" s="122">
        <f t="shared" si="151"/>
        <v>0</v>
      </c>
      <c r="J3125" s="125">
        <f>IF(C3125="",0,IF(E3125="Pacote",VLOOKUP(C3125,'Cadastro de insumo'!E:K,7,0)*G3125,IF(OR(E3125="kg",E3125="L"),F3125/1000*G3125,F3125*G3125)))</f>
        <v>0</v>
      </c>
    </row>
    <row r="3126" spans="1:10" outlineLevel="1" x14ac:dyDescent="0.25">
      <c r="B3126" s="122" t="str">
        <f>IF(C3126="","",F3117)</f>
        <v/>
      </c>
      <c r="C3126" s="123"/>
      <c r="D3126" s="122" t="str">
        <f>IF(C3126="","",IFERROR(INDEX('Cadastro de insumo'!A:K,MATCH('Ficha técnica - Prod processado'!C3126,'Cadastro de insumo'!E:E,0),2),""))</f>
        <v/>
      </c>
      <c r="E3126" s="122" t="str">
        <f>IFERROR(INDEX('Cadastro de insumo'!$A$203:$K$1048576,MATCH('Ficha técnica - Prod processado'!C3126,'Cadastro de insumo'!$E$203:$E$1048576,0),9),"")</f>
        <v/>
      </c>
      <c r="F3126" s="124" t="str">
        <f>IFERROR(VLOOKUP(C3126,'Cadastro de insumo'!E:K,7,0),"")</f>
        <v/>
      </c>
      <c r="G3126" s="113"/>
      <c r="H3126" s="113"/>
      <c r="I3126" s="122">
        <f t="shared" si="151"/>
        <v>0</v>
      </c>
      <c r="J3126" s="125">
        <f>IF(C3126="",0,IF(E3126="Pacote",VLOOKUP(C3126,'Cadastro de insumo'!E:K,7,0)*G3126,IF(OR(E3126="kg",E3126="L"),F3126/1000*G3126,F3126*G3126)))</f>
        <v>0</v>
      </c>
    </row>
    <row r="3127" spans="1:10" outlineLevel="1" x14ac:dyDescent="0.25">
      <c r="B3127" s="122" t="str">
        <f>IF(C3127="","",F3117)</f>
        <v/>
      </c>
      <c r="C3127" s="123"/>
      <c r="D3127" s="122" t="str">
        <f>IF(C3127="","",IFERROR(INDEX('Cadastro de insumo'!A:K,MATCH('Ficha técnica - Prod processado'!C3127,'Cadastro de insumo'!E:E,0),2),""))</f>
        <v/>
      </c>
      <c r="E3127" s="122" t="str">
        <f>IFERROR(INDEX('Cadastro de insumo'!$A$203:$K$1048576,MATCH('Ficha técnica - Prod processado'!C3127,'Cadastro de insumo'!$E$203:$E$1048576,0),9),"")</f>
        <v/>
      </c>
      <c r="F3127" s="124" t="str">
        <f>IFERROR(VLOOKUP(C3127,'Cadastro de insumo'!E:K,7,0),"")</f>
        <v/>
      </c>
      <c r="G3127" s="113"/>
      <c r="H3127" s="113"/>
      <c r="I3127" s="122">
        <f t="shared" si="151"/>
        <v>0</v>
      </c>
      <c r="J3127" s="125">
        <f>IF(C3127="",0,IF(E3127="Pacote",VLOOKUP(C3127,'Cadastro de insumo'!E:K,7,0)*G3127,IF(OR(E3127="kg",E3127="L"),F3127/1000*G3127,F3127*G3127)))</f>
        <v>0</v>
      </c>
    </row>
    <row r="3128" spans="1:10" outlineLevel="1" x14ac:dyDescent="0.25">
      <c r="B3128" s="122" t="str">
        <f>IF(C3128="","",F3117)</f>
        <v/>
      </c>
      <c r="C3128" s="123"/>
      <c r="D3128" s="122" t="str">
        <f>IF(C3128="","",IFERROR(INDEX('Cadastro de insumo'!A:K,MATCH('Ficha técnica - Prod processado'!C3128,'Cadastro de insumo'!E:E,0),2),""))</f>
        <v/>
      </c>
      <c r="E3128" s="122" t="str">
        <f>IFERROR(INDEX('Cadastro de insumo'!$A$203:$K$1048576,MATCH('Ficha técnica - Prod processado'!C3128,'Cadastro de insumo'!$E$203:$E$1048576,0),9),"")</f>
        <v/>
      </c>
      <c r="F3128" s="124" t="str">
        <f>IFERROR(VLOOKUP(C3128,'Cadastro de insumo'!E:K,7,0),"")</f>
        <v/>
      </c>
      <c r="G3128" s="113"/>
      <c r="H3128" s="113"/>
      <c r="I3128" s="122">
        <f t="shared" si="151"/>
        <v>0</v>
      </c>
      <c r="J3128" s="125">
        <f>IF(C3128="",0,IF(E3128="Pacote",VLOOKUP(C3128,'Cadastro de insumo'!E:K,7,0)*G3128,IF(OR(E3128="kg",E3128="L"),F3128/1000*G3128,F3128*G3128)))</f>
        <v>0</v>
      </c>
    </row>
    <row r="3129" spans="1:10" outlineLevel="1" x14ac:dyDescent="0.25">
      <c r="B3129" s="122" t="str">
        <f>IF(C3129="","",F3117)</f>
        <v/>
      </c>
      <c r="C3129" s="123"/>
      <c r="D3129" s="122" t="str">
        <f>IF(C3129="","",IFERROR(INDEX('Cadastro de insumo'!A:K,MATCH('Ficha técnica - Prod processado'!C3129,'Cadastro de insumo'!E:E,0),2),""))</f>
        <v/>
      </c>
      <c r="E3129" s="122" t="str">
        <f>IFERROR(INDEX('Cadastro de insumo'!$A$203:$K$1048576,MATCH('Ficha técnica - Prod processado'!C3129,'Cadastro de insumo'!$E$203:$E$1048576,0),9),"")</f>
        <v/>
      </c>
      <c r="F3129" s="124" t="str">
        <f>IFERROR(VLOOKUP(C3129,'Cadastro de insumo'!E:K,7,0),"")</f>
        <v/>
      </c>
      <c r="G3129" s="113"/>
      <c r="H3129" s="113"/>
      <c r="I3129" s="122">
        <f t="shared" si="151"/>
        <v>0</v>
      </c>
      <c r="J3129" s="125">
        <f>IF(C3129="",0,IF(E3129="Pacote",VLOOKUP(C3129,'Cadastro de insumo'!E:K,7,0)*G3129,IF(OR(E3129="kg",E3129="L"),F3129/1000*G3129,F3129*G3129)))</f>
        <v>0</v>
      </c>
    </row>
    <row r="3130" spans="1:10" outlineLevel="1" x14ac:dyDescent="0.25">
      <c r="B3130" s="122" t="str">
        <f>IF(C3130="","",F3117)</f>
        <v/>
      </c>
      <c r="C3130" s="123"/>
      <c r="D3130" s="122" t="str">
        <f>IF(C3130="","",IFERROR(INDEX('Cadastro de insumo'!A:K,MATCH('Ficha técnica - Prod processado'!C3130,'Cadastro de insumo'!E:E,0),2),""))</f>
        <v/>
      </c>
      <c r="E3130" s="122" t="str">
        <f>IFERROR(INDEX('Cadastro de insumo'!$A$203:$K$1048576,MATCH('Ficha técnica - Prod processado'!C3130,'Cadastro de insumo'!$E$203:$E$1048576,0),9),"")</f>
        <v/>
      </c>
      <c r="F3130" s="124" t="str">
        <f>IFERROR(VLOOKUP(C3130,'Cadastro de insumo'!E:K,7,0),"")</f>
        <v/>
      </c>
      <c r="G3130" s="113"/>
      <c r="H3130" s="113"/>
      <c r="I3130" s="122">
        <f t="shared" si="151"/>
        <v>0</v>
      </c>
      <c r="J3130" s="125">
        <f>IF(C3130="",0,IF(E3130="Pacote",VLOOKUP(C3130,'Cadastro de insumo'!E:K,7,0)*G3130,IF(OR(E3130="kg",E3130="L"),F3130/1000*G3130,F3130*G3130)))</f>
        <v>0</v>
      </c>
    </row>
    <row r="3131" spans="1:10" outlineLevel="1" x14ac:dyDescent="0.25">
      <c r="B3131" s="122" t="str">
        <f>IF(C3131="","",F3117)</f>
        <v/>
      </c>
      <c r="C3131" s="123"/>
      <c r="D3131" s="122" t="str">
        <f>IF(C3131="","",IFERROR(INDEX('Cadastro de insumo'!A:K,MATCH('Ficha técnica - Prod processado'!C3131,'Cadastro de insumo'!E:E,0),2),""))</f>
        <v/>
      </c>
      <c r="E3131" s="122" t="str">
        <f>IFERROR(INDEX('Cadastro de insumo'!$A$203:$K$1048576,MATCH('Ficha técnica - Prod processado'!C3131,'Cadastro de insumo'!$E$203:$E$1048576,0),9),"")</f>
        <v/>
      </c>
      <c r="F3131" s="124" t="str">
        <f>IFERROR(VLOOKUP(C3131,'Cadastro de insumo'!E:K,7,0),"")</f>
        <v/>
      </c>
      <c r="G3131" s="113"/>
      <c r="H3131" s="113"/>
      <c r="I3131" s="122">
        <f t="shared" si="151"/>
        <v>0</v>
      </c>
      <c r="J3131" s="125">
        <f>IF(C3131="",0,IF(E3131="Pacote",VLOOKUP(C3131,'Cadastro de insumo'!E:K,7,0)*G3131,IF(OR(E3131="kg",E3131="L"),F3131/1000*G3131,F3131*G3131)))</f>
        <v>0</v>
      </c>
    </row>
    <row r="3132" spans="1:10" outlineLevel="1" x14ac:dyDescent="0.25">
      <c r="B3132" s="122" t="str">
        <f>IF(C3132="","",F3117)</f>
        <v/>
      </c>
      <c r="C3132" s="123"/>
      <c r="D3132" s="122" t="str">
        <f>IF(C3132="","",IFERROR(INDEX('Cadastro de insumo'!A:K,MATCH('Ficha técnica - Prod processado'!C3132,'Cadastro de insumo'!E:E,0),2),""))</f>
        <v/>
      </c>
      <c r="E3132" s="122" t="str">
        <f>IFERROR(INDEX('Cadastro de insumo'!$A$203:$K$1048576,MATCH('Ficha técnica - Prod processado'!C3132,'Cadastro de insumo'!$E$203:$E$1048576,0),9),"")</f>
        <v/>
      </c>
      <c r="F3132" s="124" t="str">
        <f>IFERROR(VLOOKUP(C3132,'Cadastro de insumo'!E:K,7,0),"")</f>
        <v/>
      </c>
      <c r="G3132" s="113"/>
      <c r="H3132" s="113"/>
      <c r="I3132" s="122">
        <f t="shared" si="151"/>
        <v>0</v>
      </c>
      <c r="J3132" s="125">
        <f>IF(C3132="",0,IF(E3132="Pacote",VLOOKUP(C3132,'Cadastro de insumo'!E:K,7,0)*G3132,IF(OR(E3132="kg",E3132="L"),F3132/1000*G3132,F3132*G3132)))</f>
        <v>0</v>
      </c>
    </row>
    <row r="3133" spans="1:10" outlineLevel="1" x14ac:dyDescent="0.25">
      <c r="B3133" s="122" t="str">
        <f>IF(C3133="","",F3117)</f>
        <v/>
      </c>
      <c r="C3133" s="123"/>
      <c r="D3133" s="122" t="str">
        <f>IF(C3133="","",IFERROR(INDEX('Cadastro de insumo'!A:K,MATCH('Ficha técnica - Prod processado'!C3133,'Cadastro de insumo'!E:E,0),2),""))</f>
        <v/>
      </c>
      <c r="E3133" s="122" t="str">
        <f>IFERROR(INDEX('Cadastro de insumo'!$A$203:$K$1048576,MATCH('Ficha técnica - Prod processado'!C3133,'Cadastro de insumo'!$E$203:$E$1048576,0),9),"")</f>
        <v/>
      </c>
      <c r="F3133" s="124" t="str">
        <f>IFERROR(VLOOKUP(C3133,'Cadastro de insumo'!E:K,7,0),"")</f>
        <v/>
      </c>
      <c r="G3133" s="113"/>
      <c r="H3133" s="113"/>
      <c r="I3133" s="122">
        <f t="shared" si="151"/>
        <v>0</v>
      </c>
      <c r="J3133" s="125">
        <f>IF(C3133="",0,IF(E3133="Pacote",VLOOKUP(C3133,'Cadastro de insumo'!E:K,7,0)*G3133,IF(OR(E3133="kg",E3133="L"),F3133/1000*G3133,F3133*G3133)))</f>
        <v>0</v>
      </c>
    </row>
    <row r="3134" spans="1:10" outlineLevel="1" x14ac:dyDescent="0.25">
      <c r="B3134" s="122" t="str">
        <f>IF(C3134="","",F3117)</f>
        <v/>
      </c>
      <c r="C3134" s="123"/>
      <c r="D3134" s="122" t="str">
        <f>IF(C3134="","",IFERROR(INDEX('Cadastro de insumo'!A:K,MATCH('Ficha técnica - Prod processado'!C3134,'Cadastro de insumo'!E:E,0),2),""))</f>
        <v/>
      </c>
      <c r="E3134" s="122" t="str">
        <f>IFERROR(INDEX('Cadastro de insumo'!$A$203:$K$1048576,MATCH('Ficha técnica - Prod processado'!C3134,'Cadastro de insumo'!$E$203:$E$1048576,0),9),"")</f>
        <v/>
      </c>
      <c r="F3134" s="124" t="str">
        <f>IFERROR(VLOOKUP(C3134,'Cadastro de insumo'!E:K,7,0),"")</f>
        <v/>
      </c>
      <c r="G3134" s="113"/>
      <c r="H3134" s="113"/>
      <c r="I3134" s="122">
        <f>IF(OR(G3134="",H3134=""),0,G3134/H3134)</f>
        <v>0</v>
      </c>
      <c r="J3134" s="125">
        <f>IF(C3134="",0,IF(E3134="Pacote",VLOOKUP(C3134,'Cadastro de insumo'!E:K,7,0)*G3134,IF(OR(E3134="kg",E3134="L"),F3134/1000*G3134,F3134*G3134)))</f>
        <v>0</v>
      </c>
    </row>
    <row r="3135" spans="1:10" x14ac:dyDescent="0.25">
      <c r="A3135" s="33" t="str">
        <f>"Detalhes: "&amp;F3117</f>
        <v xml:space="preserve">Detalhes: </v>
      </c>
      <c r="C3135" s="126"/>
    </row>
    <row r="3137" spans="2:18" ht="31.5" x14ac:dyDescent="0.25">
      <c r="E3137" s="30" t="s">
        <v>21</v>
      </c>
      <c r="F3137" s="76" t="s">
        <v>0</v>
      </c>
      <c r="G3137" s="76" t="s">
        <v>19</v>
      </c>
      <c r="H3137" s="77" t="s">
        <v>20</v>
      </c>
      <c r="I3137" s="31" t="s">
        <v>22</v>
      </c>
      <c r="J3137" s="31" t="s">
        <v>61</v>
      </c>
      <c r="M3137" s="126"/>
    </row>
    <row r="3138" spans="2:18" x14ac:dyDescent="0.25">
      <c r="E3138" s="112">
        <f>E3117+1</f>
        <v>150</v>
      </c>
      <c r="F3138" s="113"/>
      <c r="G3138" s="113"/>
      <c r="H3138" s="114"/>
      <c r="I3138" s="115">
        <f>SUM(J3141:J3155)</f>
        <v>0</v>
      </c>
      <c r="J3138" s="116" t="str">
        <f>IF(H3138="","",I3138/H3138)</f>
        <v/>
      </c>
      <c r="M3138" s="126"/>
      <c r="R3138" s="141"/>
    </row>
    <row r="3139" spans="2:18" x14ac:dyDescent="0.25">
      <c r="B3139" s="117"/>
      <c r="C3139" s="118"/>
      <c r="D3139" s="110"/>
      <c r="F3139" s="118"/>
      <c r="G3139" s="118"/>
      <c r="H3139" s="119"/>
      <c r="I3139" s="120"/>
      <c r="J3139" s="121"/>
      <c r="M3139" s="126"/>
      <c r="R3139" s="141"/>
    </row>
    <row r="3140" spans="2:18" ht="47.25" outlineLevel="1" x14ac:dyDescent="0.25">
      <c r="B3140" s="31" t="s">
        <v>0</v>
      </c>
      <c r="C3140" s="76" t="s">
        <v>13</v>
      </c>
      <c r="D3140" s="31" t="s">
        <v>60</v>
      </c>
      <c r="E3140" s="31" t="s">
        <v>14</v>
      </c>
      <c r="F3140" s="77" t="s">
        <v>17</v>
      </c>
      <c r="G3140" s="77" t="s">
        <v>56</v>
      </c>
      <c r="H3140" s="77" t="s">
        <v>38</v>
      </c>
      <c r="I3140" s="31" t="s">
        <v>16</v>
      </c>
      <c r="J3140" s="30" t="s">
        <v>15</v>
      </c>
      <c r="M3140" s="142"/>
    </row>
    <row r="3141" spans="2:18" outlineLevel="1" x14ac:dyDescent="0.25">
      <c r="B3141" s="122" t="str">
        <f>IF(C3141="","",F3138)</f>
        <v/>
      </c>
      <c r="C3141" s="123"/>
      <c r="D3141" s="122" t="str">
        <f>IF(C3141="","",IFERROR(INDEX('Cadastro de insumo'!A:K,MATCH('Ficha técnica - Prod processado'!C3141,'Cadastro de insumo'!E:E,0),2),""))</f>
        <v/>
      </c>
      <c r="E3141" s="122" t="str">
        <f>IFERROR(INDEX('Cadastro de insumo'!$A$203:$K$1048576,MATCH('Ficha técnica - Prod processado'!C3141,'Cadastro de insumo'!$E$203:$E$1048576,0),9),"")</f>
        <v/>
      </c>
      <c r="F3141" s="124" t="str">
        <f>IFERROR(VLOOKUP(C3141,'Cadastro de insumo'!E:K,7,0),"")</f>
        <v/>
      </c>
      <c r="G3141" s="113"/>
      <c r="H3141" s="113"/>
      <c r="I3141" s="122">
        <f t="shared" ref="I3141:I3154" si="152">IF(OR(G3141="",H3141=""),0,G3141/H3141)</f>
        <v>0</v>
      </c>
      <c r="J3141" s="125">
        <f>IF(C3141="",0,IF(E3141="Pacote",VLOOKUP(C3141,'Cadastro de insumo'!E:K,7,0)*G3141,IF(OR(E3141="kg",E3141="L"),F3141/1000*G3141,F3141*G3141)))</f>
        <v>0</v>
      </c>
    </row>
    <row r="3142" spans="2:18" outlineLevel="1" x14ac:dyDescent="0.25">
      <c r="B3142" s="122" t="str">
        <f>IF(C3142="","",F3138)</f>
        <v/>
      </c>
      <c r="C3142" s="123"/>
      <c r="D3142" s="122" t="str">
        <f>IF(C3142="","",IFERROR(INDEX('Cadastro de insumo'!A:K,MATCH('Ficha técnica - Prod processado'!C3142,'Cadastro de insumo'!E:E,0),2),""))</f>
        <v/>
      </c>
      <c r="E3142" s="122" t="str">
        <f>IFERROR(INDEX('Cadastro de insumo'!$A$203:$K$1048576,MATCH('Ficha técnica - Prod processado'!C3142,'Cadastro de insumo'!$E$203:$E$1048576,0),9),"")</f>
        <v/>
      </c>
      <c r="F3142" s="124" t="str">
        <f>IFERROR(VLOOKUP(C3142,'Cadastro de insumo'!E:K,7,0),"")</f>
        <v/>
      </c>
      <c r="G3142" s="113"/>
      <c r="H3142" s="113"/>
      <c r="I3142" s="122">
        <f t="shared" si="152"/>
        <v>0</v>
      </c>
      <c r="J3142" s="125">
        <f>IF(C3142="",0,IF(E3142="Pacote",VLOOKUP(C3142,'Cadastro de insumo'!E:K,7,0)*G3142,IF(OR(E3142="kg",E3142="L"),F3142/1000*G3142,F3142*G3142)))</f>
        <v>0</v>
      </c>
    </row>
    <row r="3143" spans="2:18" outlineLevel="1" x14ac:dyDescent="0.25">
      <c r="B3143" s="122" t="str">
        <f>IF(C3143="","",F3138)</f>
        <v/>
      </c>
      <c r="C3143" s="123"/>
      <c r="D3143" s="122" t="str">
        <f>IF(C3143="","",IFERROR(INDEX('Cadastro de insumo'!A:K,MATCH('Ficha técnica - Prod processado'!C3143,'Cadastro de insumo'!E:E,0),2),""))</f>
        <v/>
      </c>
      <c r="E3143" s="122" t="str">
        <f>IFERROR(INDEX('Cadastro de insumo'!$A$203:$K$1048576,MATCH('Ficha técnica - Prod processado'!C3143,'Cadastro de insumo'!$E$203:$E$1048576,0),9),"")</f>
        <v/>
      </c>
      <c r="F3143" s="124" t="str">
        <f>IFERROR(VLOOKUP(C3143,'Cadastro de insumo'!E:K,7,0),"")</f>
        <v/>
      </c>
      <c r="G3143" s="113"/>
      <c r="H3143" s="113"/>
      <c r="I3143" s="122">
        <f t="shared" si="152"/>
        <v>0</v>
      </c>
      <c r="J3143" s="125">
        <f>IF(C3143="",0,IF(E3143="Pacote",VLOOKUP(C3143,'Cadastro de insumo'!E:K,7,0)*G3143,IF(OR(E3143="kg",E3143="L"),F3143/1000*G3143,F3143*G3143)))</f>
        <v>0</v>
      </c>
    </row>
    <row r="3144" spans="2:18" outlineLevel="1" x14ac:dyDescent="0.25">
      <c r="B3144" s="122" t="str">
        <f>IF(C3144="","",F3138)</f>
        <v/>
      </c>
      <c r="C3144" s="123"/>
      <c r="D3144" s="122" t="str">
        <f>IF(C3144="","",IFERROR(INDEX('Cadastro de insumo'!A:K,MATCH('Ficha técnica - Prod processado'!C3144,'Cadastro de insumo'!E:E,0),2),""))</f>
        <v/>
      </c>
      <c r="E3144" s="122" t="str">
        <f>IFERROR(INDEX('Cadastro de insumo'!$A$203:$K$1048576,MATCH('Ficha técnica - Prod processado'!C3144,'Cadastro de insumo'!$E$203:$E$1048576,0),9),"")</f>
        <v/>
      </c>
      <c r="F3144" s="124" t="str">
        <f>IFERROR(VLOOKUP(C3144,'Cadastro de insumo'!E:K,7,0),"")</f>
        <v/>
      </c>
      <c r="G3144" s="113"/>
      <c r="H3144" s="113"/>
      <c r="I3144" s="122">
        <f t="shared" si="152"/>
        <v>0</v>
      </c>
      <c r="J3144" s="125">
        <f>IF(C3144="",0,IF(E3144="Pacote",VLOOKUP(C3144,'Cadastro de insumo'!E:K,7,0)*G3144,IF(OR(E3144="kg",E3144="L"),F3144/1000*G3144,F3144*G3144)))</f>
        <v>0</v>
      </c>
    </row>
    <row r="3145" spans="2:18" outlineLevel="1" x14ac:dyDescent="0.25">
      <c r="B3145" s="122" t="str">
        <f>IF(C3145="","",F3138)</f>
        <v/>
      </c>
      <c r="C3145" s="123"/>
      <c r="D3145" s="122" t="str">
        <f>IF(C3145="","",IFERROR(INDEX('Cadastro de insumo'!A:K,MATCH('Ficha técnica - Prod processado'!C3145,'Cadastro de insumo'!E:E,0),2),""))</f>
        <v/>
      </c>
      <c r="E3145" s="122" t="str">
        <f>IFERROR(INDEX('Cadastro de insumo'!$A$203:$K$1048576,MATCH('Ficha técnica - Prod processado'!C3145,'Cadastro de insumo'!$E$203:$E$1048576,0),9),"")</f>
        <v/>
      </c>
      <c r="F3145" s="124" t="str">
        <f>IFERROR(VLOOKUP(C3145,'Cadastro de insumo'!E:K,7,0),"")</f>
        <v/>
      </c>
      <c r="G3145" s="113"/>
      <c r="H3145" s="113"/>
      <c r="I3145" s="122">
        <f t="shared" si="152"/>
        <v>0</v>
      </c>
      <c r="J3145" s="125">
        <f>IF(C3145="",0,IF(E3145="Pacote",VLOOKUP(C3145,'Cadastro de insumo'!E:K,7,0)*G3145,IF(OR(E3145="kg",E3145="L"),F3145/1000*G3145,F3145*G3145)))</f>
        <v>0</v>
      </c>
    </row>
    <row r="3146" spans="2:18" outlineLevel="1" x14ac:dyDescent="0.25">
      <c r="B3146" s="122" t="str">
        <f>IF(C3146="","",F3138)</f>
        <v/>
      </c>
      <c r="C3146" s="123"/>
      <c r="D3146" s="122" t="str">
        <f>IF(C3146="","",IFERROR(INDEX('Cadastro de insumo'!A:K,MATCH('Ficha técnica - Prod processado'!C3146,'Cadastro de insumo'!E:E,0),2),""))</f>
        <v/>
      </c>
      <c r="E3146" s="122" t="str">
        <f>IFERROR(INDEX('Cadastro de insumo'!$A$203:$K$1048576,MATCH('Ficha técnica - Prod processado'!C3146,'Cadastro de insumo'!$E$203:$E$1048576,0),9),"")</f>
        <v/>
      </c>
      <c r="F3146" s="124" t="str">
        <f>IFERROR(VLOOKUP(C3146,'Cadastro de insumo'!E:K,7,0),"")</f>
        <v/>
      </c>
      <c r="G3146" s="113"/>
      <c r="H3146" s="113"/>
      <c r="I3146" s="122">
        <f t="shared" si="152"/>
        <v>0</v>
      </c>
      <c r="J3146" s="125">
        <f>IF(C3146="",0,IF(E3146="Pacote",VLOOKUP(C3146,'Cadastro de insumo'!E:K,7,0)*G3146,IF(OR(E3146="kg",E3146="L"),F3146/1000*G3146,F3146*G3146)))</f>
        <v>0</v>
      </c>
    </row>
    <row r="3147" spans="2:18" outlineLevel="1" x14ac:dyDescent="0.25">
      <c r="B3147" s="122" t="str">
        <f>IF(C3147="","",F3138)</f>
        <v/>
      </c>
      <c r="C3147" s="123"/>
      <c r="D3147" s="122" t="str">
        <f>IF(C3147="","",IFERROR(INDEX('Cadastro de insumo'!A:K,MATCH('Ficha técnica - Prod processado'!C3147,'Cadastro de insumo'!E:E,0),2),""))</f>
        <v/>
      </c>
      <c r="E3147" s="122" t="str">
        <f>IFERROR(INDEX('Cadastro de insumo'!$A$203:$K$1048576,MATCH('Ficha técnica - Prod processado'!C3147,'Cadastro de insumo'!$E$203:$E$1048576,0),9),"")</f>
        <v/>
      </c>
      <c r="F3147" s="124" t="str">
        <f>IFERROR(VLOOKUP(C3147,'Cadastro de insumo'!E:K,7,0),"")</f>
        <v/>
      </c>
      <c r="G3147" s="113"/>
      <c r="H3147" s="113"/>
      <c r="I3147" s="122">
        <f t="shared" si="152"/>
        <v>0</v>
      </c>
      <c r="J3147" s="125">
        <f>IF(C3147="",0,IF(E3147="Pacote",VLOOKUP(C3147,'Cadastro de insumo'!E:K,7,0)*G3147,IF(OR(E3147="kg",E3147="L"),F3147/1000*G3147,F3147*G3147)))</f>
        <v>0</v>
      </c>
    </row>
    <row r="3148" spans="2:18" outlineLevel="1" x14ac:dyDescent="0.25">
      <c r="B3148" s="122" t="str">
        <f>IF(C3148="","",F3138)</f>
        <v/>
      </c>
      <c r="C3148" s="123"/>
      <c r="D3148" s="122" t="str">
        <f>IF(C3148="","",IFERROR(INDEX('Cadastro de insumo'!A:K,MATCH('Ficha técnica - Prod processado'!C3148,'Cadastro de insumo'!E:E,0),2),""))</f>
        <v/>
      </c>
      <c r="E3148" s="122" t="str">
        <f>IFERROR(INDEX('Cadastro de insumo'!$A$203:$K$1048576,MATCH('Ficha técnica - Prod processado'!C3148,'Cadastro de insumo'!$E$203:$E$1048576,0),9),"")</f>
        <v/>
      </c>
      <c r="F3148" s="124" t="str">
        <f>IFERROR(VLOOKUP(C3148,'Cadastro de insumo'!E:K,7,0),"")</f>
        <v/>
      </c>
      <c r="G3148" s="113"/>
      <c r="H3148" s="113"/>
      <c r="I3148" s="122">
        <f t="shared" si="152"/>
        <v>0</v>
      </c>
      <c r="J3148" s="125">
        <f>IF(C3148="",0,IF(E3148="Pacote",VLOOKUP(C3148,'Cadastro de insumo'!E:K,7,0)*G3148,IF(OR(E3148="kg",E3148="L"),F3148/1000*G3148,F3148*G3148)))</f>
        <v>0</v>
      </c>
    </row>
    <row r="3149" spans="2:18" outlineLevel="1" x14ac:dyDescent="0.25">
      <c r="B3149" s="122" t="str">
        <f>IF(C3149="","",F3138)</f>
        <v/>
      </c>
      <c r="C3149" s="123"/>
      <c r="D3149" s="122" t="str">
        <f>IF(C3149="","",IFERROR(INDEX('Cadastro de insumo'!A:K,MATCH('Ficha técnica - Prod processado'!C3149,'Cadastro de insumo'!E:E,0),2),""))</f>
        <v/>
      </c>
      <c r="E3149" s="122" t="str">
        <f>IFERROR(INDEX('Cadastro de insumo'!$A$203:$K$1048576,MATCH('Ficha técnica - Prod processado'!C3149,'Cadastro de insumo'!$E$203:$E$1048576,0),9),"")</f>
        <v/>
      </c>
      <c r="F3149" s="124" t="str">
        <f>IFERROR(VLOOKUP(C3149,'Cadastro de insumo'!E:K,7,0),"")</f>
        <v/>
      </c>
      <c r="G3149" s="113"/>
      <c r="H3149" s="113"/>
      <c r="I3149" s="122">
        <f t="shared" si="152"/>
        <v>0</v>
      </c>
      <c r="J3149" s="125">
        <f>IF(C3149="",0,IF(E3149="Pacote",VLOOKUP(C3149,'Cadastro de insumo'!E:K,7,0)*G3149,IF(OR(E3149="kg",E3149="L"),F3149/1000*G3149,F3149*G3149)))</f>
        <v>0</v>
      </c>
    </row>
    <row r="3150" spans="2:18" outlineLevel="1" x14ac:dyDescent="0.25">
      <c r="B3150" s="122" t="str">
        <f>IF(C3150="","",F3138)</f>
        <v/>
      </c>
      <c r="C3150" s="123"/>
      <c r="D3150" s="122" t="str">
        <f>IF(C3150="","",IFERROR(INDEX('Cadastro de insumo'!A:K,MATCH('Ficha técnica - Prod processado'!C3150,'Cadastro de insumo'!E:E,0),2),""))</f>
        <v/>
      </c>
      <c r="E3150" s="122" t="str">
        <f>IFERROR(INDEX('Cadastro de insumo'!$A$203:$K$1048576,MATCH('Ficha técnica - Prod processado'!C3150,'Cadastro de insumo'!$E$203:$E$1048576,0),9),"")</f>
        <v/>
      </c>
      <c r="F3150" s="124" t="str">
        <f>IFERROR(VLOOKUP(C3150,'Cadastro de insumo'!E:K,7,0),"")</f>
        <v/>
      </c>
      <c r="G3150" s="113"/>
      <c r="H3150" s="113"/>
      <c r="I3150" s="122">
        <f t="shared" si="152"/>
        <v>0</v>
      </c>
      <c r="J3150" s="125">
        <f>IF(C3150="",0,IF(E3150="Pacote",VLOOKUP(C3150,'Cadastro de insumo'!E:K,7,0)*G3150,IF(OR(E3150="kg",E3150="L"),F3150/1000*G3150,F3150*G3150)))</f>
        <v>0</v>
      </c>
    </row>
    <row r="3151" spans="2:18" outlineLevel="1" x14ac:dyDescent="0.25">
      <c r="B3151" s="122" t="str">
        <f>IF(C3151="","",F3138)</f>
        <v/>
      </c>
      <c r="C3151" s="123"/>
      <c r="D3151" s="122" t="str">
        <f>IF(C3151="","",IFERROR(INDEX('Cadastro de insumo'!A:K,MATCH('Ficha técnica - Prod processado'!C3151,'Cadastro de insumo'!E:E,0),2),""))</f>
        <v/>
      </c>
      <c r="E3151" s="122" t="str">
        <f>IFERROR(INDEX('Cadastro de insumo'!$A$203:$K$1048576,MATCH('Ficha técnica - Prod processado'!C3151,'Cadastro de insumo'!$E$203:$E$1048576,0),9),"")</f>
        <v/>
      </c>
      <c r="F3151" s="124" t="str">
        <f>IFERROR(VLOOKUP(C3151,'Cadastro de insumo'!E:K,7,0),"")</f>
        <v/>
      </c>
      <c r="G3151" s="113"/>
      <c r="H3151" s="113"/>
      <c r="I3151" s="122">
        <f t="shared" si="152"/>
        <v>0</v>
      </c>
      <c r="J3151" s="125">
        <f>IF(C3151="",0,IF(E3151="Pacote",VLOOKUP(C3151,'Cadastro de insumo'!E:K,7,0)*G3151,IF(OR(E3151="kg",E3151="L"),F3151/1000*G3151,F3151*G3151)))</f>
        <v>0</v>
      </c>
    </row>
    <row r="3152" spans="2:18" outlineLevel="1" x14ac:dyDescent="0.25">
      <c r="B3152" s="122" t="str">
        <f>IF(C3152="","",F3138)</f>
        <v/>
      </c>
      <c r="C3152" s="123"/>
      <c r="D3152" s="122" t="str">
        <f>IF(C3152="","",IFERROR(INDEX('Cadastro de insumo'!A:K,MATCH('Ficha técnica - Prod processado'!C3152,'Cadastro de insumo'!E:E,0),2),""))</f>
        <v/>
      </c>
      <c r="E3152" s="122" t="str">
        <f>IFERROR(INDEX('Cadastro de insumo'!$A$203:$K$1048576,MATCH('Ficha técnica - Prod processado'!C3152,'Cadastro de insumo'!$E$203:$E$1048576,0),9),"")</f>
        <v/>
      </c>
      <c r="F3152" s="124" t="str">
        <f>IFERROR(VLOOKUP(C3152,'Cadastro de insumo'!E:K,7,0),"")</f>
        <v/>
      </c>
      <c r="G3152" s="113"/>
      <c r="H3152" s="113"/>
      <c r="I3152" s="122">
        <f t="shared" si="152"/>
        <v>0</v>
      </c>
      <c r="J3152" s="125">
        <f>IF(C3152="",0,IF(E3152="Pacote",VLOOKUP(C3152,'Cadastro de insumo'!E:K,7,0)*G3152,IF(OR(E3152="kg",E3152="L"),F3152/1000*G3152,F3152*G3152)))</f>
        <v>0</v>
      </c>
    </row>
    <row r="3153" spans="1:18" outlineLevel="1" x14ac:dyDescent="0.25">
      <c r="B3153" s="122" t="str">
        <f>IF(C3153="","",F3138)</f>
        <v/>
      </c>
      <c r="C3153" s="123"/>
      <c r="D3153" s="122" t="str">
        <f>IF(C3153="","",IFERROR(INDEX('Cadastro de insumo'!A:K,MATCH('Ficha técnica - Prod processado'!C3153,'Cadastro de insumo'!E:E,0),2),""))</f>
        <v/>
      </c>
      <c r="E3153" s="122" t="str">
        <f>IFERROR(INDEX('Cadastro de insumo'!$A$203:$K$1048576,MATCH('Ficha técnica - Prod processado'!C3153,'Cadastro de insumo'!$E$203:$E$1048576,0),9),"")</f>
        <v/>
      </c>
      <c r="F3153" s="124" t="str">
        <f>IFERROR(VLOOKUP(C3153,'Cadastro de insumo'!E:K,7,0),"")</f>
        <v/>
      </c>
      <c r="G3153" s="113"/>
      <c r="H3153" s="113"/>
      <c r="I3153" s="122">
        <f t="shared" si="152"/>
        <v>0</v>
      </c>
      <c r="J3153" s="125">
        <f>IF(C3153="",0,IF(E3153="Pacote",VLOOKUP(C3153,'Cadastro de insumo'!E:K,7,0)*G3153,IF(OR(E3153="kg",E3153="L"),F3153/1000*G3153,F3153*G3153)))</f>
        <v>0</v>
      </c>
    </row>
    <row r="3154" spans="1:18" outlineLevel="1" x14ac:dyDescent="0.25">
      <c r="B3154" s="122" t="str">
        <f>IF(C3154="","",F3138)</f>
        <v/>
      </c>
      <c r="C3154" s="123"/>
      <c r="D3154" s="122" t="str">
        <f>IF(C3154="","",IFERROR(INDEX('Cadastro de insumo'!A:K,MATCH('Ficha técnica - Prod processado'!C3154,'Cadastro de insumo'!E:E,0),2),""))</f>
        <v/>
      </c>
      <c r="E3154" s="122" t="str">
        <f>IFERROR(INDEX('Cadastro de insumo'!$A$203:$K$1048576,MATCH('Ficha técnica - Prod processado'!C3154,'Cadastro de insumo'!$E$203:$E$1048576,0),9),"")</f>
        <v/>
      </c>
      <c r="F3154" s="124" t="str">
        <f>IFERROR(VLOOKUP(C3154,'Cadastro de insumo'!E:K,7,0),"")</f>
        <v/>
      </c>
      <c r="G3154" s="113"/>
      <c r="H3154" s="113"/>
      <c r="I3154" s="122">
        <f t="shared" si="152"/>
        <v>0</v>
      </c>
      <c r="J3154" s="125">
        <f>IF(C3154="",0,IF(E3154="Pacote",VLOOKUP(C3154,'Cadastro de insumo'!E:K,7,0)*G3154,IF(OR(E3154="kg",E3154="L"),F3154/1000*G3154,F3154*G3154)))</f>
        <v>0</v>
      </c>
    </row>
    <row r="3155" spans="1:18" outlineLevel="1" x14ac:dyDescent="0.25">
      <c r="B3155" s="122" t="str">
        <f>IF(C3155="","",F3138)</f>
        <v/>
      </c>
      <c r="C3155" s="123"/>
      <c r="D3155" s="122" t="str">
        <f>IF(C3155="","",IFERROR(INDEX('Cadastro de insumo'!A:K,MATCH('Ficha técnica - Prod processado'!C3155,'Cadastro de insumo'!E:E,0),2),""))</f>
        <v/>
      </c>
      <c r="E3155" s="122" t="str">
        <f>IFERROR(INDEX('Cadastro de insumo'!$A$203:$K$1048576,MATCH('Ficha técnica - Prod processado'!C3155,'Cadastro de insumo'!$E$203:$E$1048576,0),9),"")</f>
        <v/>
      </c>
      <c r="F3155" s="124" t="str">
        <f>IFERROR(VLOOKUP(C3155,'Cadastro de insumo'!E:K,7,0),"")</f>
        <v/>
      </c>
      <c r="G3155" s="113"/>
      <c r="H3155" s="113"/>
      <c r="I3155" s="122">
        <f>IF(OR(G3155="",H3155=""),0,G3155/H3155)</f>
        <v>0</v>
      </c>
      <c r="J3155" s="125">
        <f>IF(C3155="",0,IF(E3155="Pacote",VLOOKUP(C3155,'Cadastro de insumo'!E:K,7,0)*G3155,IF(OR(E3155="kg",E3155="L"),F3155/1000*G3155,F3155*G3155)))</f>
        <v>0</v>
      </c>
    </row>
    <row r="3156" spans="1:18" x14ac:dyDescent="0.25">
      <c r="A3156" s="33" t="str">
        <f>"Detalhes: "&amp;F3138</f>
        <v xml:space="preserve">Detalhes: </v>
      </c>
      <c r="C3156" s="126"/>
    </row>
    <row r="3158" spans="1:18" ht="31.5" x14ac:dyDescent="0.25">
      <c r="E3158" s="30" t="s">
        <v>21</v>
      </c>
      <c r="F3158" s="76" t="s">
        <v>0</v>
      </c>
      <c r="G3158" s="76" t="s">
        <v>19</v>
      </c>
      <c r="H3158" s="77" t="s">
        <v>20</v>
      </c>
      <c r="I3158" s="31" t="s">
        <v>22</v>
      </c>
      <c r="J3158" s="31" t="s">
        <v>61</v>
      </c>
      <c r="M3158" s="126"/>
    </row>
    <row r="3159" spans="1:18" x14ac:dyDescent="0.25">
      <c r="E3159" s="112">
        <f>E3138+1</f>
        <v>151</v>
      </c>
      <c r="F3159" s="113"/>
      <c r="G3159" s="113"/>
      <c r="H3159" s="114"/>
      <c r="I3159" s="115">
        <f>SUM(J3162:J3176)</f>
        <v>0</v>
      </c>
      <c r="J3159" s="116" t="str">
        <f>IF(H3159="","",I3159/H3159)</f>
        <v/>
      </c>
      <c r="M3159" s="126"/>
      <c r="R3159" s="141"/>
    </row>
    <row r="3160" spans="1:18" x14ac:dyDescent="0.25">
      <c r="B3160" s="117"/>
      <c r="C3160" s="118"/>
      <c r="D3160" s="110"/>
      <c r="F3160" s="118"/>
      <c r="G3160" s="118"/>
      <c r="H3160" s="119"/>
      <c r="I3160" s="120"/>
      <c r="J3160" s="121"/>
      <c r="M3160" s="126"/>
      <c r="R3160" s="141"/>
    </row>
    <row r="3161" spans="1:18" ht="47.25" outlineLevel="1" x14ac:dyDescent="0.25">
      <c r="B3161" s="31" t="s">
        <v>0</v>
      </c>
      <c r="C3161" s="76" t="s">
        <v>13</v>
      </c>
      <c r="D3161" s="31" t="s">
        <v>60</v>
      </c>
      <c r="E3161" s="31" t="s">
        <v>14</v>
      </c>
      <c r="F3161" s="77" t="s">
        <v>17</v>
      </c>
      <c r="G3161" s="77" t="s">
        <v>56</v>
      </c>
      <c r="H3161" s="77" t="s">
        <v>38</v>
      </c>
      <c r="I3161" s="31" t="s">
        <v>16</v>
      </c>
      <c r="J3161" s="30" t="s">
        <v>15</v>
      </c>
      <c r="M3161" s="142"/>
    </row>
    <row r="3162" spans="1:18" outlineLevel="1" x14ac:dyDescent="0.25">
      <c r="B3162" s="122" t="str">
        <f>IF(C3162="","",F3159)</f>
        <v/>
      </c>
      <c r="C3162" s="123"/>
      <c r="D3162" s="122" t="str">
        <f>IF(C3162="","",IFERROR(INDEX('Cadastro de insumo'!A:K,MATCH('Ficha técnica - Prod processado'!C3162,'Cadastro de insumo'!E:E,0),2),""))</f>
        <v/>
      </c>
      <c r="E3162" s="122" t="str">
        <f>IFERROR(INDEX('Cadastro de insumo'!$A$203:$K$1048576,MATCH('Ficha técnica - Prod processado'!C3162,'Cadastro de insumo'!$E$203:$E$1048576,0),9),"")</f>
        <v/>
      </c>
      <c r="F3162" s="124" t="str">
        <f>IFERROR(VLOOKUP(C3162,'Cadastro de insumo'!E:K,7,0),"")</f>
        <v/>
      </c>
      <c r="G3162" s="113"/>
      <c r="H3162" s="113"/>
      <c r="I3162" s="122">
        <f t="shared" ref="I3162:I3175" si="153">IF(OR(G3162="",H3162=""),0,G3162/H3162)</f>
        <v>0</v>
      </c>
      <c r="J3162" s="125">
        <f>IF(C3162="",0,IF(E3162="Pacote",VLOOKUP(C3162,'Cadastro de insumo'!E:K,7,0)*G3162,IF(OR(E3162="kg",E3162="L"),F3162/1000*G3162,F3162*G3162)))</f>
        <v>0</v>
      </c>
    </row>
    <row r="3163" spans="1:18" outlineLevel="1" x14ac:dyDescent="0.25">
      <c r="B3163" s="122" t="str">
        <f>IF(C3163="","",F3159)</f>
        <v/>
      </c>
      <c r="C3163" s="123"/>
      <c r="D3163" s="122" t="str">
        <f>IF(C3163="","",IFERROR(INDEX('Cadastro de insumo'!A:K,MATCH('Ficha técnica - Prod processado'!C3163,'Cadastro de insumo'!E:E,0),2),""))</f>
        <v/>
      </c>
      <c r="E3163" s="122" t="str">
        <f>IFERROR(INDEX('Cadastro de insumo'!$A$203:$K$1048576,MATCH('Ficha técnica - Prod processado'!C3163,'Cadastro de insumo'!$E$203:$E$1048576,0),9),"")</f>
        <v/>
      </c>
      <c r="F3163" s="124" t="str">
        <f>IFERROR(VLOOKUP(C3163,'Cadastro de insumo'!E:K,7,0),"")</f>
        <v/>
      </c>
      <c r="G3163" s="113"/>
      <c r="H3163" s="113"/>
      <c r="I3163" s="122">
        <f t="shared" si="153"/>
        <v>0</v>
      </c>
      <c r="J3163" s="125">
        <f>IF(C3163="",0,IF(E3163="Pacote",VLOOKUP(C3163,'Cadastro de insumo'!E:K,7,0)*G3163,IF(OR(E3163="kg",E3163="L"),F3163/1000*G3163,F3163*G3163)))</f>
        <v>0</v>
      </c>
    </row>
    <row r="3164" spans="1:18" outlineLevel="1" x14ac:dyDescent="0.25">
      <c r="B3164" s="122" t="str">
        <f>IF(C3164="","",F3159)</f>
        <v/>
      </c>
      <c r="C3164" s="123"/>
      <c r="D3164" s="122" t="str">
        <f>IF(C3164="","",IFERROR(INDEX('Cadastro de insumo'!A:K,MATCH('Ficha técnica - Prod processado'!C3164,'Cadastro de insumo'!E:E,0),2),""))</f>
        <v/>
      </c>
      <c r="E3164" s="122" t="str">
        <f>IFERROR(INDEX('Cadastro de insumo'!$A$203:$K$1048576,MATCH('Ficha técnica - Prod processado'!C3164,'Cadastro de insumo'!$E$203:$E$1048576,0),9),"")</f>
        <v/>
      </c>
      <c r="F3164" s="124" t="str">
        <f>IFERROR(VLOOKUP(C3164,'Cadastro de insumo'!E:K,7,0),"")</f>
        <v/>
      </c>
      <c r="G3164" s="113"/>
      <c r="H3164" s="113"/>
      <c r="I3164" s="122">
        <f t="shared" si="153"/>
        <v>0</v>
      </c>
      <c r="J3164" s="125">
        <f>IF(C3164="",0,IF(E3164="Pacote",VLOOKUP(C3164,'Cadastro de insumo'!E:K,7,0)*G3164,IF(OR(E3164="kg",E3164="L"),F3164/1000*G3164,F3164*G3164)))</f>
        <v>0</v>
      </c>
    </row>
    <row r="3165" spans="1:18" outlineLevel="1" x14ac:dyDescent="0.25">
      <c r="B3165" s="122" t="str">
        <f>IF(C3165="","",F3159)</f>
        <v/>
      </c>
      <c r="C3165" s="123"/>
      <c r="D3165" s="122" t="str">
        <f>IF(C3165="","",IFERROR(INDEX('Cadastro de insumo'!A:K,MATCH('Ficha técnica - Prod processado'!C3165,'Cadastro de insumo'!E:E,0),2),""))</f>
        <v/>
      </c>
      <c r="E3165" s="122" t="str">
        <f>IFERROR(INDEX('Cadastro de insumo'!$A$203:$K$1048576,MATCH('Ficha técnica - Prod processado'!C3165,'Cadastro de insumo'!$E$203:$E$1048576,0),9),"")</f>
        <v/>
      </c>
      <c r="F3165" s="124" t="str">
        <f>IFERROR(VLOOKUP(C3165,'Cadastro de insumo'!E:K,7,0),"")</f>
        <v/>
      </c>
      <c r="G3165" s="113"/>
      <c r="H3165" s="113"/>
      <c r="I3165" s="122">
        <f t="shared" si="153"/>
        <v>0</v>
      </c>
      <c r="J3165" s="125">
        <f>IF(C3165="",0,IF(E3165="Pacote",VLOOKUP(C3165,'Cadastro de insumo'!E:K,7,0)*G3165,IF(OR(E3165="kg",E3165="L"),F3165/1000*G3165,F3165*G3165)))</f>
        <v>0</v>
      </c>
    </row>
    <row r="3166" spans="1:18" outlineLevel="1" x14ac:dyDescent="0.25">
      <c r="B3166" s="122" t="str">
        <f>IF(C3166="","",F3159)</f>
        <v/>
      </c>
      <c r="C3166" s="123"/>
      <c r="D3166" s="122" t="str">
        <f>IF(C3166="","",IFERROR(INDEX('Cadastro de insumo'!A:K,MATCH('Ficha técnica - Prod processado'!C3166,'Cadastro de insumo'!E:E,0),2),""))</f>
        <v/>
      </c>
      <c r="E3166" s="122" t="str">
        <f>IFERROR(INDEX('Cadastro de insumo'!$A$203:$K$1048576,MATCH('Ficha técnica - Prod processado'!C3166,'Cadastro de insumo'!$E$203:$E$1048576,0),9),"")</f>
        <v/>
      </c>
      <c r="F3166" s="124" t="str">
        <f>IFERROR(VLOOKUP(C3166,'Cadastro de insumo'!E:K,7,0),"")</f>
        <v/>
      </c>
      <c r="G3166" s="113"/>
      <c r="H3166" s="113"/>
      <c r="I3166" s="122">
        <f t="shared" si="153"/>
        <v>0</v>
      </c>
      <c r="J3166" s="125">
        <f>IF(C3166="",0,IF(E3166="Pacote",VLOOKUP(C3166,'Cadastro de insumo'!E:K,7,0)*G3166,IF(OR(E3166="kg",E3166="L"),F3166/1000*G3166,F3166*G3166)))</f>
        <v>0</v>
      </c>
    </row>
    <row r="3167" spans="1:18" outlineLevel="1" x14ac:dyDescent="0.25">
      <c r="B3167" s="122" t="str">
        <f>IF(C3167="","",F3159)</f>
        <v/>
      </c>
      <c r="C3167" s="123"/>
      <c r="D3167" s="122" t="str">
        <f>IF(C3167="","",IFERROR(INDEX('Cadastro de insumo'!A:K,MATCH('Ficha técnica - Prod processado'!C3167,'Cadastro de insumo'!E:E,0),2),""))</f>
        <v/>
      </c>
      <c r="E3167" s="122" t="str">
        <f>IFERROR(INDEX('Cadastro de insumo'!$A$203:$K$1048576,MATCH('Ficha técnica - Prod processado'!C3167,'Cadastro de insumo'!$E$203:$E$1048576,0),9),"")</f>
        <v/>
      </c>
      <c r="F3167" s="124" t="str">
        <f>IFERROR(VLOOKUP(C3167,'Cadastro de insumo'!E:K,7,0),"")</f>
        <v/>
      </c>
      <c r="G3167" s="113"/>
      <c r="H3167" s="113"/>
      <c r="I3167" s="122">
        <f t="shared" si="153"/>
        <v>0</v>
      </c>
      <c r="J3167" s="125">
        <f>IF(C3167="",0,IF(E3167="Pacote",VLOOKUP(C3167,'Cadastro de insumo'!E:K,7,0)*G3167,IF(OR(E3167="kg",E3167="L"),F3167/1000*G3167,F3167*G3167)))</f>
        <v>0</v>
      </c>
    </row>
    <row r="3168" spans="1:18" outlineLevel="1" x14ac:dyDescent="0.25">
      <c r="B3168" s="122" t="str">
        <f>IF(C3168="","",F3159)</f>
        <v/>
      </c>
      <c r="C3168" s="123"/>
      <c r="D3168" s="122" t="str">
        <f>IF(C3168="","",IFERROR(INDEX('Cadastro de insumo'!A:K,MATCH('Ficha técnica - Prod processado'!C3168,'Cadastro de insumo'!E:E,0),2),""))</f>
        <v/>
      </c>
      <c r="E3168" s="122" t="str">
        <f>IFERROR(INDEX('Cadastro de insumo'!$A$203:$K$1048576,MATCH('Ficha técnica - Prod processado'!C3168,'Cadastro de insumo'!$E$203:$E$1048576,0),9),"")</f>
        <v/>
      </c>
      <c r="F3168" s="124" t="str">
        <f>IFERROR(VLOOKUP(C3168,'Cadastro de insumo'!E:K,7,0),"")</f>
        <v/>
      </c>
      <c r="G3168" s="113"/>
      <c r="H3168" s="113"/>
      <c r="I3168" s="122">
        <f t="shared" si="153"/>
        <v>0</v>
      </c>
      <c r="J3168" s="125">
        <f>IF(C3168="",0,IF(E3168="Pacote",VLOOKUP(C3168,'Cadastro de insumo'!E:K,7,0)*G3168,IF(OR(E3168="kg",E3168="L"),F3168/1000*G3168,F3168*G3168)))</f>
        <v>0</v>
      </c>
    </row>
    <row r="3169" spans="1:18" outlineLevel="1" x14ac:dyDescent="0.25">
      <c r="B3169" s="122" t="str">
        <f>IF(C3169="","",F3159)</f>
        <v/>
      </c>
      <c r="C3169" s="123"/>
      <c r="D3169" s="122" t="str">
        <f>IF(C3169="","",IFERROR(INDEX('Cadastro de insumo'!A:K,MATCH('Ficha técnica - Prod processado'!C3169,'Cadastro de insumo'!E:E,0),2),""))</f>
        <v/>
      </c>
      <c r="E3169" s="122" t="str">
        <f>IFERROR(INDEX('Cadastro de insumo'!$A$203:$K$1048576,MATCH('Ficha técnica - Prod processado'!C3169,'Cadastro de insumo'!$E$203:$E$1048576,0),9),"")</f>
        <v/>
      </c>
      <c r="F3169" s="124" t="str">
        <f>IFERROR(VLOOKUP(C3169,'Cadastro de insumo'!E:K,7,0),"")</f>
        <v/>
      </c>
      <c r="G3169" s="113"/>
      <c r="H3169" s="113"/>
      <c r="I3169" s="122">
        <f t="shared" si="153"/>
        <v>0</v>
      </c>
      <c r="J3169" s="125">
        <f>IF(C3169="",0,IF(E3169="Pacote",VLOOKUP(C3169,'Cadastro de insumo'!E:K,7,0)*G3169,IF(OR(E3169="kg",E3169="L"),F3169/1000*G3169,F3169*G3169)))</f>
        <v>0</v>
      </c>
    </row>
    <row r="3170" spans="1:18" outlineLevel="1" x14ac:dyDescent="0.25">
      <c r="B3170" s="122" t="str">
        <f>IF(C3170="","",F3159)</f>
        <v/>
      </c>
      <c r="C3170" s="123"/>
      <c r="D3170" s="122" t="str">
        <f>IF(C3170="","",IFERROR(INDEX('Cadastro de insumo'!A:K,MATCH('Ficha técnica - Prod processado'!C3170,'Cadastro de insumo'!E:E,0),2),""))</f>
        <v/>
      </c>
      <c r="E3170" s="122" t="str">
        <f>IFERROR(INDEX('Cadastro de insumo'!$A$203:$K$1048576,MATCH('Ficha técnica - Prod processado'!C3170,'Cadastro de insumo'!$E$203:$E$1048576,0),9),"")</f>
        <v/>
      </c>
      <c r="F3170" s="124" t="str">
        <f>IFERROR(VLOOKUP(C3170,'Cadastro de insumo'!E:K,7,0),"")</f>
        <v/>
      </c>
      <c r="G3170" s="113"/>
      <c r="H3170" s="113"/>
      <c r="I3170" s="122">
        <f t="shared" si="153"/>
        <v>0</v>
      </c>
      <c r="J3170" s="125">
        <f>IF(C3170="",0,IF(E3170="Pacote",VLOOKUP(C3170,'Cadastro de insumo'!E:K,7,0)*G3170,IF(OR(E3170="kg",E3170="L"),F3170/1000*G3170,F3170*G3170)))</f>
        <v>0</v>
      </c>
    </row>
    <row r="3171" spans="1:18" outlineLevel="1" x14ac:dyDescent="0.25">
      <c r="B3171" s="122" t="str">
        <f>IF(C3171="","",F3159)</f>
        <v/>
      </c>
      <c r="C3171" s="123"/>
      <c r="D3171" s="122" t="str">
        <f>IF(C3171="","",IFERROR(INDEX('Cadastro de insumo'!A:K,MATCH('Ficha técnica - Prod processado'!C3171,'Cadastro de insumo'!E:E,0),2),""))</f>
        <v/>
      </c>
      <c r="E3171" s="122" t="str">
        <f>IFERROR(INDEX('Cadastro de insumo'!$A$203:$K$1048576,MATCH('Ficha técnica - Prod processado'!C3171,'Cadastro de insumo'!$E$203:$E$1048576,0),9),"")</f>
        <v/>
      </c>
      <c r="F3171" s="124" t="str">
        <f>IFERROR(VLOOKUP(C3171,'Cadastro de insumo'!E:K,7,0),"")</f>
        <v/>
      </c>
      <c r="G3171" s="113"/>
      <c r="H3171" s="113"/>
      <c r="I3171" s="122">
        <f t="shared" si="153"/>
        <v>0</v>
      </c>
      <c r="J3171" s="125">
        <f>IF(C3171="",0,IF(E3171="Pacote",VLOOKUP(C3171,'Cadastro de insumo'!E:K,7,0)*G3171,IF(OR(E3171="kg",E3171="L"),F3171/1000*G3171,F3171*G3171)))</f>
        <v>0</v>
      </c>
    </row>
    <row r="3172" spans="1:18" outlineLevel="1" x14ac:dyDescent="0.25">
      <c r="B3172" s="122" t="str">
        <f>IF(C3172="","",F3159)</f>
        <v/>
      </c>
      <c r="C3172" s="123"/>
      <c r="D3172" s="122" t="str">
        <f>IF(C3172="","",IFERROR(INDEX('Cadastro de insumo'!A:K,MATCH('Ficha técnica - Prod processado'!C3172,'Cadastro de insumo'!E:E,0),2),""))</f>
        <v/>
      </c>
      <c r="E3172" s="122" t="str">
        <f>IFERROR(INDEX('Cadastro de insumo'!$A$203:$K$1048576,MATCH('Ficha técnica - Prod processado'!C3172,'Cadastro de insumo'!$E$203:$E$1048576,0),9),"")</f>
        <v/>
      </c>
      <c r="F3172" s="124" t="str">
        <f>IFERROR(VLOOKUP(C3172,'Cadastro de insumo'!E:K,7,0),"")</f>
        <v/>
      </c>
      <c r="G3172" s="113"/>
      <c r="H3172" s="113"/>
      <c r="I3172" s="122">
        <f t="shared" si="153"/>
        <v>0</v>
      </c>
      <c r="J3172" s="125">
        <f>IF(C3172="",0,IF(E3172="Pacote",VLOOKUP(C3172,'Cadastro de insumo'!E:K,7,0)*G3172,IF(OR(E3172="kg",E3172="L"),F3172/1000*G3172,F3172*G3172)))</f>
        <v>0</v>
      </c>
    </row>
    <row r="3173" spans="1:18" outlineLevel="1" x14ac:dyDescent="0.25">
      <c r="B3173" s="122" t="str">
        <f>IF(C3173="","",F3159)</f>
        <v/>
      </c>
      <c r="C3173" s="123"/>
      <c r="D3173" s="122" t="str">
        <f>IF(C3173="","",IFERROR(INDEX('Cadastro de insumo'!A:K,MATCH('Ficha técnica - Prod processado'!C3173,'Cadastro de insumo'!E:E,0),2),""))</f>
        <v/>
      </c>
      <c r="E3173" s="122" t="str">
        <f>IFERROR(INDEX('Cadastro de insumo'!$A$203:$K$1048576,MATCH('Ficha técnica - Prod processado'!C3173,'Cadastro de insumo'!$E$203:$E$1048576,0),9),"")</f>
        <v/>
      </c>
      <c r="F3173" s="124" t="str">
        <f>IFERROR(VLOOKUP(C3173,'Cadastro de insumo'!E:K,7,0),"")</f>
        <v/>
      </c>
      <c r="G3173" s="113"/>
      <c r="H3173" s="113"/>
      <c r="I3173" s="122">
        <f t="shared" si="153"/>
        <v>0</v>
      </c>
      <c r="J3173" s="125">
        <f>IF(C3173="",0,IF(E3173="Pacote",VLOOKUP(C3173,'Cadastro de insumo'!E:K,7,0)*G3173,IF(OR(E3173="kg",E3173="L"),F3173/1000*G3173,F3173*G3173)))</f>
        <v>0</v>
      </c>
    </row>
    <row r="3174" spans="1:18" outlineLevel="1" x14ac:dyDescent="0.25">
      <c r="B3174" s="122" t="str">
        <f>IF(C3174="","",F3159)</f>
        <v/>
      </c>
      <c r="C3174" s="123"/>
      <c r="D3174" s="122" t="str">
        <f>IF(C3174="","",IFERROR(INDEX('Cadastro de insumo'!A:K,MATCH('Ficha técnica - Prod processado'!C3174,'Cadastro de insumo'!E:E,0),2),""))</f>
        <v/>
      </c>
      <c r="E3174" s="122" t="str">
        <f>IFERROR(INDEX('Cadastro de insumo'!$A$203:$K$1048576,MATCH('Ficha técnica - Prod processado'!C3174,'Cadastro de insumo'!$E$203:$E$1048576,0),9),"")</f>
        <v/>
      </c>
      <c r="F3174" s="124" t="str">
        <f>IFERROR(VLOOKUP(C3174,'Cadastro de insumo'!E:K,7,0),"")</f>
        <v/>
      </c>
      <c r="G3174" s="113"/>
      <c r="H3174" s="113"/>
      <c r="I3174" s="122">
        <f t="shared" si="153"/>
        <v>0</v>
      </c>
      <c r="J3174" s="125">
        <f>IF(C3174="",0,IF(E3174="Pacote",VLOOKUP(C3174,'Cadastro de insumo'!E:K,7,0)*G3174,IF(OR(E3174="kg",E3174="L"),F3174/1000*G3174,F3174*G3174)))</f>
        <v>0</v>
      </c>
    </row>
    <row r="3175" spans="1:18" outlineLevel="1" x14ac:dyDescent="0.25">
      <c r="B3175" s="122" t="str">
        <f>IF(C3175="","",F3159)</f>
        <v/>
      </c>
      <c r="C3175" s="123"/>
      <c r="D3175" s="122" t="str">
        <f>IF(C3175="","",IFERROR(INDEX('Cadastro de insumo'!A:K,MATCH('Ficha técnica - Prod processado'!C3175,'Cadastro de insumo'!E:E,0),2),""))</f>
        <v/>
      </c>
      <c r="E3175" s="122" t="str">
        <f>IFERROR(INDEX('Cadastro de insumo'!$A$203:$K$1048576,MATCH('Ficha técnica - Prod processado'!C3175,'Cadastro de insumo'!$E$203:$E$1048576,0),9),"")</f>
        <v/>
      </c>
      <c r="F3175" s="124" t="str">
        <f>IFERROR(VLOOKUP(C3175,'Cadastro de insumo'!E:K,7,0),"")</f>
        <v/>
      </c>
      <c r="G3175" s="113"/>
      <c r="H3175" s="113"/>
      <c r="I3175" s="122">
        <f t="shared" si="153"/>
        <v>0</v>
      </c>
      <c r="J3175" s="125">
        <f>IF(C3175="",0,IF(E3175="Pacote",VLOOKUP(C3175,'Cadastro de insumo'!E:K,7,0)*G3175,IF(OR(E3175="kg",E3175="L"),F3175/1000*G3175,F3175*G3175)))</f>
        <v>0</v>
      </c>
    </row>
    <row r="3176" spans="1:18" outlineLevel="1" x14ac:dyDescent="0.25">
      <c r="B3176" s="122" t="str">
        <f>IF(C3176="","",F3159)</f>
        <v/>
      </c>
      <c r="C3176" s="123"/>
      <c r="D3176" s="122" t="str">
        <f>IF(C3176="","",IFERROR(INDEX('Cadastro de insumo'!A:K,MATCH('Ficha técnica - Prod processado'!C3176,'Cadastro de insumo'!E:E,0),2),""))</f>
        <v/>
      </c>
      <c r="E3176" s="122" t="str">
        <f>IFERROR(INDEX('Cadastro de insumo'!$A$203:$K$1048576,MATCH('Ficha técnica - Prod processado'!C3176,'Cadastro de insumo'!$E$203:$E$1048576,0),9),"")</f>
        <v/>
      </c>
      <c r="F3176" s="124" t="str">
        <f>IFERROR(VLOOKUP(C3176,'Cadastro de insumo'!E:K,7,0),"")</f>
        <v/>
      </c>
      <c r="G3176" s="113"/>
      <c r="H3176" s="113"/>
      <c r="I3176" s="122">
        <f>IF(OR(G3176="",H3176=""),0,G3176/H3176)</f>
        <v>0</v>
      </c>
      <c r="J3176" s="125">
        <f>IF(C3176="",0,IF(E3176="Pacote",VLOOKUP(C3176,'Cadastro de insumo'!E:K,7,0)*G3176,IF(OR(E3176="kg",E3176="L"),F3176/1000*G3176,F3176*G3176)))</f>
        <v>0</v>
      </c>
    </row>
    <row r="3177" spans="1:18" x14ac:dyDescent="0.25">
      <c r="A3177" s="33" t="str">
        <f>"Detalhes: "&amp;F3159</f>
        <v xml:space="preserve">Detalhes: </v>
      </c>
      <c r="C3177" s="126"/>
    </row>
    <row r="3179" spans="1:18" ht="31.5" x14ac:dyDescent="0.25">
      <c r="E3179" s="30" t="s">
        <v>21</v>
      </c>
      <c r="F3179" s="76" t="s">
        <v>0</v>
      </c>
      <c r="G3179" s="76" t="s">
        <v>19</v>
      </c>
      <c r="H3179" s="77" t="s">
        <v>20</v>
      </c>
      <c r="I3179" s="31" t="s">
        <v>22</v>
      </c>
      <c r="J3179" s="31" t="s">
        <v>61</v>
      </c>
      <c r="M3179" s="126"/>
    </row>
    <row r="3180" spans="1:18" x14ac:dyDescent="0.25">
      <c r="E3180" s="112">
        <f>E3159+1</f>
        <v>152</v>
      </c>
      <c r="F3180" s="113"/>
      <c r="G3180" s="113"/>
      <c r="H3180" s="114"/>
      <c r="I3180" s="115">
        <f>SUM(J3183:J3197)</f>
        <v>0</v>
      </c>
      <c r="J3180" s="116" t="str">
        <f>IF(H3180="","",I3180/H3180)</f>
        <v/>
      </c>
      <c r="M3180" s="126"/>
      <c r="R3180" s="141"/>
    </row>
    <row r="3181" spans="1:18" x14ac:dyDescent="0.25">
      <c r="B3181" s="117"/>
      <c r="C3181" s="118"/>
      <c r="D3181" s="110"/>
      <c r="F3181" s="118"/>
      <c r="G3181" s="118"/>
      <c r="H3181" s="119"/>
      <c r="I3181" s="120"/>
      <c r="J3181" s="121"/>
      <c r="M3181" s="126"/>
      <c r="R3181" s="141"/>
    </row>
    <row r="3182" spans="1:18" ht="47.25" outlineLevel="1" x14ac:dyDescent="0.25">
      <c r="B3182" s="31" t="s">
        <v>0</v>
      </c>
      <c r="C3182" s="76" t="s">
        <v>13</v>
      </c>
      <c r="D3182" s="31" t="s">
        <v>60</v>
      </c>
      <c r="E3182" s="31" t="s">
        <v>14</v>
      </c>
      <c r="F3182" s="77" t="s">
        <v>17</v>
      </c>
      <c r="G3182" s="77" t="s">
        <v>56</v>
      </c>
      <c r="H3182" s="77" t="s">
        <v>38</v>
      </c>
      <c r="I3182" s="31" t="s">
        <v>16</v>
      </c>
      <c r="J3182" s="30" t="s">
        <v>15</v>
      </c>
      <c r="M3182" s="142"/>
    </row>
    <row r="3183" spans="1:18" outlineLevel="1" x14ac:dyDescent="0.25">
      <c r="B3183" s="122" t="str">
        <f>IF(C3183="","",F3180)</f>
        <v/>
      </c>
      <c r="C3183" s="123"/>
      <c r="D3183" s="122" t="str">
        <f>IF(C3183="","",IFERROR(INDEX('Cadastro de insumo'!A:K,MATCH('Ficha técnica - Prod processado'!C3183,'Cadastro de insumo'!E:E,0),2),""))</f>
        <v/>
      </c>
      <c r="E3183" s="122" t="str">
        <f>IFERROR(INDEX('Cadastro de insumo'!$A$203:$K$1048576,MATCH('Ficha técnica - Prod processado'!C3183,'Cadastro de insumo'!$E$203:$E$1048576,0),9),"")</f>
        <v/>
      </c>
      <c r="F3183" s="124" t="str">
        <f>IFERROR(VLOOKUP(C3183,'Cadastro de insumo'!E:K,7,0),"")</f>
        <v/>
      </c>
      <c r="G3183" s="113"/>
      <c r="H3183" s="113"/>
      <c r="I3183" s="122">
        <f t="shared" ref="I3183:I3196" si="154">IF(OR(G3183="",H3183=""),0,G3183/H3183)</f>
        <v>0</v>
      </c>
      <c r="J3183" s="125">
        <f>IF(C3183="",0,IF(E3183="Pacote",VLOOKUP(C3183,'Cadastro de insumo'!E:K,7,0)*G3183,IF(OR(E3183="kg",E3183="L"),F3183/1000*G3183,F3183*G3183)))</f>
        <v>0</v>
      </c>
    </row>
    <row r="3184" spans="1:18" outlineLevel="1" x14ac:dyDescent="0.25">
      <c r="B3184" s="122" t="str">
        <f>IF(C3184="","",F3180)</f>
        <v/>
      </c>
      <c r="C3184" s="123"/>
      <c r="D3184" s="122" t="str">
        <f>IF(C3184="","",IFERROR(INDEX('Cadastro de insumo'!A:K,MATCH('Ficha técnica - Prod processado'!C3184,'Cadastro de insumo'!E:E,0),2),""))</f>
        <v/>
      </c>
      <c r="E3184" s="122" t="str">
        <f>IFERROR(INDEX('Cadastro de insumo'!$A$203:$K$1048576,MATCH('Ficha técnica - Prod processado'!C3184,'Cadastro de insumo'!$E$203:$E$1048576,0),9),"")</f>
        <v/>
      </c>
      <c r="F3184" s="124" t="str">
        <f>IFERROR(VLOOKUP(C3184,'Cadastro de insumo'!E:K,7,0),"")</f>
        <v/>
      </c>
      <c r="G3184" s="113"/>
      <c r="H3184" s="113"/>
      <c r="I3184" s="122">
        <f t="shared" si="154"/>
        <v>0</v>
      </c>
      <c r="J3184" s="125">
        <f>IF(C3184="",0,IF(E3184="Pacote",VLOOKUP(C3184,'Cadastro de insumo'!E:K,7,0)*G3184,IF(OR(E3184="kg",E3184="L"),F3184/1000*G3184,F3184*G3184)))</f>
        <v>0</v>
      </c>
    </row>
    <row r="3185" spans="1:13" outlineLevel="1" x14ac:dyDescent="0.25">
      <c r="B3185" s="122" t="str">
        <f>IF(C3185="","",F3180)</f>
        <v/>
      </c>
      <c r="C3185" s="123"/>
      <c r="D3185" s="122" t="str">
        <f>IF(C3185="","",IFERROR(INDEX('Cadastro de insumo'!A:K,MATCH('Ficha técnica - Prod processado'!C3185,'Cadastro de insumo'!E:E,0),2),""))</f>
        <v/>
      </c>
      <c r="E3185" s="122" t="str">
        <f>IFERROR(INDEX('Cadastro de insumo'!$A$203:$K$1048576,MATCH('Ficha técnica - Prod processado'!C3185,'Cadastro de insumo'!$E$203:$E$1048576,0),9),"")</f>
        <v/>
      </c>
      <c r="F3185" s="124" t="str">
        <f>IFERROR(VLOOKUP(C3185,'Cadastro de insumo'!E:K,7,0),"")</f>
        <v/>
      </c>
      <c r="G3185" s="113"/>
      <c r="H3185" s="113"/>
      <c r="I3185" s="122">
        <f t="shared" si="154"/>
        <v>0</v>
      </c>
      <c r="J3185" s="125">
        <f>IF(C3185="",0,IF(E3185="Pacote",VLOOKUP(C3185,'Cadastro de insumo'!E:K,7,0)*G3185,IF(OR(E3185="kg",E3185="L"),F3185/1000*G3185,F3185*G3185)))</f>
        <v>0</v>
      </c>
    </row>
    <row r="3186" spans="1:13" outlineLevel="1" x14ac:dyDescent="0.25">
      <c r="B3186" s="122" t="str">
        <f>IF(C3186="","",F3180)</f>
        <v/>
      </c>
      <c r="C3186" s="123"/>
      <c r="D3186" s="122" t="str">
        <f>IF(C3186="","",IFERROR(INDEX('Cadastro de insumo'!A:K,MATCH('Ficha técnica - Prod processado'!C3186,'Cadastro de insumo'!E:E,0),2),""))</f>
        <v/>
      </c>
      <c r="E3186" s="122" t="str">
        <f>IFERROR(INDEX('Cadastro de insumo'!$A$203:$K$1048576,MATCH('Ficha técnica - Prod processado'!C3186,'Cadastro de insumo'!$E$203:$E$1048576,0),9),"")</f>
        <v/>
      </c>
      <c r="F3186" s="124" t="str">
        <f>IFERROR(VLOOKUP(C3186,'Cadastro de insumo'!E:K,7,0),"")</f>
        <v/>
      </c>
      <c r="G3186" s="113"/>
      <c r="H3186" s="113"/>
      <c r="I3186" s="122">
        <f t="shared" si="154"/>
        <v>0</v>
      </c>
      <c r="J3186" s="125">
        <f>IF(C3186="",0,IF(E3186="Pacote",VLOOKUP(C3186,'Cadastro de insumo'!E:K,7,0)*G3186,IF(OR(E3186="kg",E3186="L"),F3186/1000*G3186,F3186*G3186)))</f>
        <v>0</v>
      </c>
    </row>
    <row r="3187" spans="1:13" outlineLevel="1" x14ac:dyDescent="0.25">
      <c r="B3187" s="122" t="str">
        <f>IF(C3187="","",F3180)</f>
        <v/>
      </c>
      <c r="C3187" s="123"/>
      <c r="D3187" s="122" t="str">
        <f>IF(C3187="","",IFERROR(INDEX('Cadastro de insumo'!A:K,MATCH('Ficha técnica - Prod processado'!C3187,'Cadastro de insumo'!E:E,0),2),""))</f>
        <v/>
      </c>
      <c r="E3187" s="122" t="str">
        <f>IFERROR(INDEX('Cadastro de insumo'!$A$203:$K$1048576,MATCH('Ficha técnica - Prod processado'!C3187,'Cadastro de insumo'!$E$203:$E$1048576,0),9),"")</f>
        <v/>
      </c>
      <c r="F3187" s="124" t="str">
        <f>IFERROR(VLOOKUP(C3187,'Cadastro de insumo'!E:K,7,0),"")</f>
        <v/>
      </c>
      <c r="G3187" s="113"/>
      <c r="H3187" s="113"/>
      <c r="I3187" s="122">
        <f t="shared" si="154"/>
        <v>0</v>
      </c>
      <c r="J3187" s="125">
        <f>IF(C3187="",0,IF(E3187="Pacote",VLOOKUP(C3187,'Cadastro de insumo'!E:K,7,0)*G3187,IF(OR(E3187="kg",E3187="L"),F3187/1000*G3187,F3187*G3187)))</f>
        <v>0</v>
      </c>
    </row>
    <row r="3188" spans="1:13" outlineLevel="1" x14ac:dyDescent="0.25">
      <c r="B3188" s="122" t="str">
        <f>IF(C3188="","",F3180)</f>
        <v/>
      </c>
      <c r="C3188" s="123"/>
      <c r="D3188" s="122" t="str">
        <f>IF(C3188="","",IFERROR(INDEX('Cadastro de insumo'!A:K,MATCH('Ficha técnica - Prod processado'!C3188,'Cadastro de insumo'!E:E,0),2),""))</f>
        <v/>
      </c>
      <c r="E3188" s="122" t="str">
        <f>IFERROR(INDEX('Cadastro de insumo'!$A$203:$K$1048576,MATCH('Ficha técnica - Prod processado'!C3188,'Cadastro de insumo'!$E$203:$E$1048576,0),9),"")</f>
        <v/>
      </c>
      <c r="F3188" s="124" t="str">
        <f>IFERROR(VLOOKUP(C3188,'Cadastro de insumo'!E:K,7,0),"")</f>
        <v/>
      </c>
      <c r="G3188" s="113"/>
      <c r="H3188" s="113"/>
      <c r="I3188" s="122">
        <f t="shared" si="154"/>
        <v>0</v>
      </c>
      <c r="J3188" s="125">
        <f>IF(C3188="",0,IF(E3188="Pacote",VLOOKUP(C3188,'Cadastro de insumo'!E:K,7,0)*G3188,IF(OR(E3188="kg",E3188="L"),F3188/1000*G3188,F3188*G3188)))</f>
        <v>0</v>
      </c>
    </row>
    <row r="3189" spans="1:13" outlineLevel="1" x14ac:dyDescent="0.25">
      <c r="B3189" s="122" t="str">
        <f>IF(C3189="","",F3180)</f>
        <v/>
      </c>
      <c r="C3189" s="123"/>
      <c r="D3189" s="122" t="str">
        <f>IF(C3189="","",IFERROR(INDEX('Cadastro de insumo'!A:K,MATCH('Ficha técnica - Prod processado'!C3189,'Cadastro de insumo'!E:E,0),2),""))</f>
        <v/>
      </c>
      <c r="E3189" s="122" t="str">
        <f>IFERROR(INDEX('Cadastro de insumo'!$A$203:$K$1048576,MATCH('Ficha técnica - Prod processado'!C3189,'Cadastro de insumo'!$E$203:$E$1048576,0),9),"")</f>
        <v/>
      </c>
      <c r="F3189" s="124" t="str">
        <f>IFERROR(VLOOKUP(C3189,'Cadastro de insumo'!E:K,7,0),"")</f>
        <v/>
      </c>
      <c r="G3189" s="113"/>
      <c r="H3189" s="113"/>
      <c r="I3189" s="122">
        <f t="shared" si="154"/>
        <v>0</v>
      </c>
      <c r="J3189" s="125">
        <f>IF(C3189="",0,IF(E3189="Pacote",VLOOKUP(C3189,'Cadastro de insumo'!E:K,7,0)*G3189,IF(OR(E3189="kg",E3189="L"),F3189/1000*G3189,F3189*G3189)))</f>
        <v>0</v>
      </c>
    </row>
    <row r="3190" spans="1:13" outlineLevel="1" x14ac:dyDescent="0.25">
      <c r="B3190" s="122" t="str">
        <f>IF(C3190="","",F3180)</f>
        <v/>
      </c>
      <c r="C3190" s="123"/>
      <c r="D3190" s="122" t="str">
        <f>IF(C3190="","",IFERROR(INDEX('Cadastro de insumo'!A:K,MATCH('Ficha técnica - Prod processado'!C3190,'Cadastro de insumo'!E:E,0),2),""))</f>
        <v/>
      </c>
      <c r="E3190" s="122" t="str">
        <f>IFERROR(INDEX('Cadastro de insumo'!$A$203:$K$1048576,MATCH('Ficha técnica - Prod processado'!C3190,'Cadastro de insumo'!$E$203:$E$1048576,0),9),"")</f>
        <v/>
      </c>
      <c r="F3190" s="124" t="str">
        <f>IFERROR(VLOOKUP(C3190,'Cadastro de insumo'!E:K,7,0),"")</f>
        <v/>
      </c>
      <c r="G3190" s="113"/>
      <c r="H3190" s="113"/>
      <c r="I3190" s="122">
        <f t="shared" si="154"/>
        <v>0</v>
      </c>
      <c r="J3190" s="125">
        <f>IF(C3190="",0,IF(E3190="Pacote",VLOOKUP(C3190,'Cadastro de insumo'!E:K,7,0)*G3190,IF(OR(E3190="kg",E3190="L"),F3190/1000*G3190,F3190*G3190)))</f>
        <v>0</v>
      </c>
    </row>
    <row r="3191" spans="1:13" outlineLevel="1" x14ac:dyDescent="0.25">
      <c r="B3191" s="122" t="str">
        <f>IF(C3191="","",F3180)</f>
        <v/>
      </c>
      <c r="C3191" s="123"/>
      <c r="D3191" s="122" t="str">
        <f>IF(C3191="","",IFERROR(INDEX('Cadastro de insumo'!A:K,MATCH('Ficha técnica - Prod processado'!C3191,'Cadastro de insumo'!E:E,0),2),""))</f>
        <v/>
      </c>
      <c r="E3191" s="122" t="str">
        <f>IFERROR(INDEX('Cadastro de insumo'!$A$203:$K$1048576,MATCH('Ficha técnica - Prod processado'!C3191,'Cadastro de insumo'!$E$203:$E$1048576,0),9),"")</f>
        <v/>
      </c>
      <c r="F3191" s="124" t="str">
        <f>IFERROR(VLOOKUP(C3191,'Cadastro de insumo'!E:K,7,0),"")</f>
        <v/>
      </c>
      <c r="G3191" s="113"/>
      <c r="H3191" s="113"/>
      <c r="I3191" s="122">
        <f t="shared" si="154"/>
        <v>0</v>
      </c>
      <c r="J3191" s="125">
        <f>IF(C3191="",0,IF(E3191="Pacote",VLOOKUP(C3191,'Cadastro de insumo'!E:K,7,0)*G3191,IF(OR(E3191="kg",E3191="L"),F3191/1000*G3191,F3191*G3191)))</f>
        <v>0</v>
      </c>
    </row>
    <row r="3192" spans="1:13" outlineLevel="1" x14ac:dyDescent="0.25">
      <c r="B3192" s="122" t="str">
        <f>IF(C3192="","",F3180)</f>
        <v/>
      </c>
      <c r="C3192" s="123"/>
      <c r="D3192" s="122" t="str">
        <f>IF(C3192="","",IFERROR(INDEX('Cadastro de insumo'!A:K,MATCH('Ficha técnica - Prod processado'!C3192,'Cadastro de insumo'!E:E,0),2),""))</f>
        <v/>
      </c>
      <c r="E3192" s="122" t="str">
        <f>IFERROR(INDEX('Cadastro de insumo'!$A$203:$K$1048576,MATCH('Ficha técnica - Prod processado'!C3192,'Cadastro de insumo'!$E$203:$E$1048576,0),9),"")</f>
        <v/>
      </c>
      <c r="F3192" s="124" t="str">
        <f>IFERROR(VLOOKUP(C3192,'Cadastro de insumo'!E:K,7,0),"")</f>
        <v/>
      </c>
      <c r="G3192" s="113"/>
      <c r="H3192" s="113"/>
      <c r="I3192" s="122">
        <f t="shared" si="154"/>
        <v>0</v>
      </c>
      <c r="J3192" s="125">
        <f>IF(C3192="",0,IF(E3192="Pacote",VLOOKUP(C3192,'Cadastro de insumo'!E:K,7,0)*G3192,IF(OR(E3192="kg",E3192="L"),F3192/1000*G3192,F3192*G3192)))</f>
        <v>0</v>
      </c>
    </row>
    <row r="3193" spans="1:13" outlineLevel="1" x14ac:dyDescent="0.25">
      <c r="B3193" s="122" t="str">
        <f>IF(C3193="","",F3180)</f>
        <v/>
      </c>
      <c r="C3193" s="123"/>
      <c r="D3193" s="122" t="str">
        <f>IF(C3193="","",IFERROR(INDEX('Cadastro de insumo'!A:K,MATCH('Ficha técnica - Prod processado'!C3193,'Cadastro de insumo'!E:E,0),2),""))</f>
        <v/>
      </c>
      <c r="E3193" s="122" t="str">
        <f>IFERROR(INDEX('Cadastro de insumo'!$A$203:$K$1048576,MATCH('Ficha técnica - Prod processado'!C3193,'Cadastro de insumo'!$E$203:$E$1048576,0),9),"")</f>
        <v/>
      </c>
      <c r="F3193" s="124" t="str">
        <f>IFERROR(VLOOKUP(C3193,'Cadastro de insumo'!E:K,7,0),"")</f>
        <v/>
      </c>
      <c r="G3193" s="113"/>
      <c r="H3193" s="113"/>
      <c r="I3193" s="122">
        <f t="shared" si="154"/>
        <v>0</v>
      </c>
      <c r="J3193" s="125">
        <f>IF(C3193="",0,IF(E3193="Pacote",VLOOKUP(C3193,'Cadastro de insumo'!E:K,7,0)*G3193,IF(OR(E3193="kg",E3193="L"),F3193/1000*G3193,F3193*G3193)))</f>
        <v>0</v>
      </c>
    </row>
    <row r="3194" spans="1:13" outlineLevel="1" x14ac:dyDescent="0.25">
      <c r="B3194" s="122" t="str">
        <f>IF(C3194="","",F3180)</f>
        <v/>
      </c>
      <c r="C3194" s="123"/>
      <c r="D3194" s="122" t="str">
        <f>IF(C3194="","",IFERROR(INDEX('Cadastro de insumo'!A:K,MATCH('Ficha técnica - Prod processado'!C3194,'Cadastro de insumo'!E:E,0),2),""))</f>
        <v/>
      </c>
      <c r="E3194" s="122" t="str">
        <f>IFERROR(INDEX('Cadastro de insumo'!$A$203:$K$1048576,MATCH('Ficha técnica - Prod processado'!C3194,'Cadastro de insumo'!$E$203:$E$1048576,0),9),"")</f>
        <v/>
      </c>
      <c r="F3194" s="124" t="str">
        <f>IFERROR(VLOOKUP(C3194,'Cadastro de insumo'!E:K,7,0),"")</f>
        <v/>
      </c>
      <c r="G3194" s="113"/>
      <c r="H3194" s="113"/>
      <c r="I3194" s="122">
        <f t="shared" si="154"/>
        <v>0</v>
      </c>
      <c r="J3194" s="125">
        <f>IF(C3194="",0,IF(E3194="Pacote",VLOOKUP(C3194,'Cadastro de insumo'!E:K,7,0)*G3194,IF(OR(E3194="kg",E3194="L"),F3194/1000*G3194,F3194*G3194)))</f>
        <v>0</v>
      </c>
    </row>
    <row r="3195" spans="1:13" outlineLevel="1" x14ac:dyDescent="0.25">
      <c r="B3195" s="122" t="str">
        <f>IF(C3195="","",F3180)</f>
        <v/>
      </c>
      <c r="C3195" s="123"/>
      <c r="D3195" s="122" t="str">
        <f>IF(C3195="","",IFERROR(INDEX('Cadastro de insumo'!A:K,MATCH('Ficha técnica - Prod processado'!C3195,'Cadastro de insumo'!E:E,0),2),""))</f>
        <v/>
      </c>
      <c r="E3195" s="122" t="str">
        <f>IFERROR(INDEX('Cadastro de insumo'!$A$203:$K$1048576,MATCH('Ficha técnica - Prod processado'!C3195,'Cadastro de insumo'!$E$203:$E$1048576,0),9),"")</f>
        <v/>
      </c>
      <c r="F3195" s="124" t="str">
        <f>IFERROR(VLOOKUP(C3195,'Cadastro de insumo'!E:K,7,0),"")</f>
        <v/>
      </c>
      <c r="G3195" s="113"/>
      <c r="H3195" s="113"/>
      <c r="I3195" s="122">
        <f t="shared" si="154"/>
        <v>0</v>
      </c>
      <c r="J3195" s="125">
        <f>IF(C3195="",0,IF(E3195="Pacote",VLOOKUP(C3195,'Cadastro de insumo'!E:K,7,0)*G3195,IF(OR(E3195="kg",E3195="L"),F3195/1000*G3195,F3195*G3195)))</f>
        <v>0</v>
      </c>
    </row>
    <row r="3196" spans="1:13" outlineLevel="1" x14ac:dyDescent="0.25">
      <c r="B3196" s="122" t="str">
        <f>IF(C3196="","",F3180)</f>
        <v/>
      </c>
      <c r="C3196" s="123"/>
      <c r="D3196" s="122" t="str">
        <f>IF(C3196="","",IFERROR(INDEX('Cadastro de insumo'!A:K,MATCH('Ficha técnica - Prod processado'!C3196,'Cadastro de insumo'!E:E,0),2),""))</f>
        <v/>
      </c>
      <c r="E3196" s="122" t="str">
        <f>IFERROR(INDEX('Cadastro de insumo'!$A$203:$K$1048576,MATCH('Ficha técnica - Prod processado'!C3196,'Cadastro de insumo'!$E$203:$E$1048576,0),9),"")</f>
        <v/>
      </c>
      <c r="F3196" s="124" t="str">
        <f>IFERROR(VLOOKUP(C3196,'Cadastro de insumo'!E:K,7,0),"")</f>
        <v/>
      </c>
      <c r="G3196" s="113"/>
      <c r="H3196" s="113"/>
      <c r="I3196" s="122">
        <f t="shared" si="154"/>
        <v>0</v>
      </c>
      <c r="J3196" s="125">
        <f>IF(C3196="",0,IF(E3196="Pacote",VLOOKUP(C3196,'Cadastro de insumo'!E:K,7,0)*G3196,IF(OR(E3196="kg",E3196="L"),F3196/1000*G3196,F3196*G3196)))</f>
        <v>0</v>
      </c>
    </row>
    <row r="3197" spans="1:13" outlineLevel="1" x14ac:dyDescent="0.25">
      <c r="B3197" s="122" t="str">
        <f>IF(C3197="","",F3180)</f>
        <v/>
      </c>
      <c r="C3197" s="123"/>
      <c r="D3197" s="122" t="str">
        <f>IF(C3197="","",IFERROR(INDEX('Cadastro de insumo'!A:K,MATCH('Ficha técnica - Prod processado'!C3197,'Cadastro de insumo'!E:E,0),2),""))</f>
        <v/>
      </c>
      <c r="E3197" s="122" t="str">
        <f>IFERROR(INDEX('Cadastro de insumo'!$A$203:$K$1048576,MATCH('Ficha técnica - Prod processado'!C3197,'Cadastro de insumo'!$E$203:$E$1048576,0),9),"")</f>
        <v/>
      </c>
      <c r="F3197" s="124" t="str">
        <f>IFERROR(VLOOKUP(C3197,'Cadastro de insumo'!E:K,7,0),"")</f>
        <v/>
      </c>
      <c r="G3197" s="113"/>
      <c r="H3197" s="113"/>
      <c r="I3197" s="122">
        <f>IF(OR(G3197="",H3197=""),0,G3197/H3197)</f>
        <v>0</v>
      </c>
      <c r="J3197" s="125">
        <f>IF(C3197="",0,IF(E3197="Pacote",VLOOKUP(C3197,'Cadastro de insumo'!E:K,7,0)*G3197,IF(OR(E3197="kg",E3197="L"),F3197/1000*G3197,F3197*G3197)))</f>
        <v>0</v>
      </c>
    </row>
    <row r="3198" spans="1:13" x14ac:dyDescent="0.25">
      <c r="A3198" s="33" t="str">
        <f>"Detalhes: "&amp;F3180</f>
        <v xml:space="preserve">Detalhes: </v>
      </c>
      <c r="C3198" s="126"/>
    </row>
    <row r="3200" spans="1:13" ht="31.5" x14ac:dyDescent="0.25">
      <c r="E3200" s="30" t="s">
        <v>21</v>
      </c>
      <c r="F3200" s="76" t="s">
        <v>0</v>
      </c>
      <c r="G3200" s="76" t="s">
        <v>19</v>
      </c>
      <c r="H3200" s="77" t="s">
        <v>20</v>
      </c>
      <c r="I3200" s="31" t="s">
        <v>22</v>
      </c>
      <c r="J3200" s="31" t="s">
        <v>61</v>
      </c>
      <c r="M3200" s="126"/>
    </row>
    <row r="3201" spans="2:18" x14ac:dyDescent="0.25">
      <c r="E3201" s="112">
        <f>E3180+1</f>
        <v>153</v>
      </c>
      <c r="F3201" s="113"/>
      <c r="G3201" s="113"/>
      <c r="H3201" s="114"/>
      <c r="I3201" s="115">
        <f>SUM(J3204:J3218)</f>
        <v>0</v>
      </c>
      <c r="J3201" s="116" t="str">
        <f>IF(H3201="","",I3201/H3201)</f>
        <v/>
      </c>
      <c r="M3201" s="126"/>
      <c r="R3201" s="141"/>
    </row>
    <row r="3202" spans="2:18" x14ac:dyDescent="0.25">
      <c r="B3202" s="117"/>
      <c r="C3202" s="118"/>
      <c r="D3202" s="110"/>
      <c r="F3202" s="118"/>
      <c r="G3202" s="118"/>
      <c r="H3202" s="119"/>
      <c r="I3202" s="120"/>
      <c r="J3202" s="121"/>
      <c r="M3202" s="126"/>
      <c r="R3202" s="141"/>
    </row>
    <row r="3203" spans="2:18" ht="47.25" outlineLevel="1" x14ac:dyDescent="0.25">
      <c r="B3203" s="31" t="s">
        <v>0</v>
      </c>
      <c r="C3203" s="76" t="s">
        <v>13</v>
      </c>
      <c r="D3203" s="31" t="s">
        <v>60</v>
      </c>
      <c r="E3203" s="31" t="s">
        <v>14</v>
      </c>
      <c r="F3203" s="77" t="s">
        <v>17</v>
      </c>
      <c r="G3203" s="77" t="s">
        <v>56</v>
      </c>
      <c r="H3203" s="77" t="s">
        <v>38</v>
      </c>
      <c r="I3203" s="31" t="s">
        <v>16</v>
      </c>
      <c r="J3203" s="30" t="s">
        <v>15</v>
      </c>
      <c r="M3203" s="142"/>
    </row>
    <row r="3204" spans="2:18" outlineLevel="1" x14ac:dyDescent="0.25">
      <c r="B3204" s="122" t="str">
        <f>IF(C3204="","",F3201)</f>
        <v/>
      </c>
      <c r="C3204" s="123"/>
      <c r="D3204" s="122" t="str">
        <f>IF(C3204="","",IFERROR(INDEX('Cadastro de insumo'!A:K,MATCH('Ficha técnica - Prod processado'!C3204,'Cadastro de insumo'!E:E,0),2),""))</f>
        <v/>
      </c>
      <c r="E3204" s="122" t="str">
        <f>IFERROR(INDEX('Cadastro de insumo'!$A$203:$K$1048576,MATCH('Ficha técnica - Prod processado'!C3204,'Cadastro de insumo'!$E$203:$E$1048576,0),9),"")</f>
        <v/>
      </c>
      <c r="F3204" s="124" t="str">
        <f>IFERROR(VLOOKUP(C3204,'Cadastro de insumo'!E:K,7,0),"")</f>
        <v/>
      </c>
      <c r="G3204" s="113"/>
      <c r="H3204" s="113"/>
      <c r="I3204" s="122">
        <f t="shared" ref="I3204:I3217" si="155">IF(OR(G3204="",H3204=""),0,G3204/H3204)</f>
        <v>0</v>
      </c>
      <c r="J3204" s="125">
        <f>IF(C3204="",0,IF(E3204="Pacote",VLOOKUP(C3204,'Cadastro de insumo'!E:K,7,0)*G3204,IF(OR(E3204="kg",E3204="L"),F3204/1000*G3204,F3204*G3204)))</f>
        <v>0</v>
      </c>
    </row>
    <row r="3205" spans="2:18" outlineLevel="1" x14ac:dyDescent="0.25">
      <c r="B3205" s="122" t="str">
        <f>IF(C3205="","",F3201)</f>
        <v/>
      </c>
      <c r="C3205" s="123"/>
      <c r="D3205" s="122" t="str">
        <f>IF(C3205="","",IFERROR(INDEX('Cadastro de insumo'!A:K,MATCH('Ficha técnica - Prod processado'!C3205,'Cadastro de insumo'!E:E,0),2),""))</f>
        <v/>
      </c>
      <c r="E3205" s="122" t="str">
        <f>IFERROR(INDEX('Cadastro de insumo'!$A$203:$K$1048576,MATCH('Ficha técnica - Prod processado'!C3205,'Cadastro de insumo'!$E$203:$E$1048576,0),9),"")</f>
        <v/>
      </c>
      <c r="F3205" s="124" t="str">
        <f>IFERROR(VLOOKUP(C3205,'Cadastro de insumo'!E:K,7,0),"")</f>
        <v/>
      </c>
      <c r="G3205" s="113"/>
      <c r="H3205" s="113"/>
      <c r="I3205" s="122">
        <f t="shared" si="155"/>
        <v>0</v>
      </c>
      <c r="J3205" s="125">
        <f>IF(C3205="",0,IF(E3205="Pacote",VLOOKUP(C3205,'Cadastro de insumo'!E:K,7,0)*G3205,IF(OR(E3205="kg",E3205="L"),F3205/1000*G3205,F3205*G3205)))</f>
        <v>0</v>
      </c>
    </row>
    <row r="3206" spans="2:18" outlineLevel="1" x14ac:dyDescent="0.25">
      <c r="B3206" s="122" t="str">
        <f>IF(C3206="","",F3201)</f>
        <v/>
      </c>
      <c r="C3206" s="123"/>
      <c r="D3206" s="122" t="str">
        <f>IF(C3206="","",IFERROR(INDEX('Cadastro de insumo'!A:K,MATCH('Ficha técnica - Prod processado'!C3206,'Cadastro de insumo'!E:E,0),2),""))</f>
        <v/>
      </c>
      <c r="E3206" s="122" t="str">
        <f>IFERROR(INDEX('Cadastro de insumo'!$A$203:$K$1048576,MATCH('Ficha técnica - Prod processado'!C3206,'Cadastro de insumo'!$E$203:$E$1048576,0),9),"")</f>
        <v/>
      </c>
      <c r="F3206" s="124" t="str">
        <f>IFERROR(VLOOKUP(C3206,'Cadastro de insumo'!E:K,7,0),"")</f>
        <v/>
      </c>
      <c r="G3206" s="113"/>
      <c r="H3206" s="113"/>
      <c r="I3206" s="122">
        <f t="shared" si="155"/>
        <v>0</v>
      </c>
      <c r="J3206" s="125">
        <f>IF(C3206="",0,IF(E3206="Pacote",VLOOKUP(C3206,'Cadastro de insumo'!E:K,7,0)*G3206,IF(OR(E3206="kg",E3206="L"),F3206/1000*G3206,F3206*G3206)))</f>
        <v>0</v>
      </c>
    </row>
    <row r="3207" spans="2:18" outlineLevel="1" x14ac:dyDescent="0.25">
      <c r="B3207" s="122" t="str">
        <f>IF(C3207="","",F3201)</f>
        <v/>
      </c>
      <c r="C3207" s="123"/>
      <c r="D3207" s="122" t="str">
        <f>IF(C3207="","",IFERROR(INDEX('Cadastro de insumo'!A:K,MATCH('Ficha técnica - Prod processado'!C3207,'Cadastro de insumo'!E:E,0),2),""))</f>
        <v/>
      </c>
      <c r="E3207" s="122" t="str">
        <f>IFERROR(INDEX('Cadastro de insumo'!$A$203:$K$1048576,MATCH('Ficha técnica - Prod processado'!C3207,'Cadastro de insumo'!$E$203:$E$1048576,0),9),"")</f>
        <v/>
      </c>
      <c r="F3207" s="124" t="str">
        <f>IFERROR(VLOOKUP(C3207,'Cadastro de insumo'!E:K,7,0),"")</f>
        <v/>
      </c>
      <c r="G3207" s="113"/>
      <c r="H3207" s="113"/>
      <c r="I3207" s="122">
        <f t="shared" si="155"/>
        <v>0</v>
      </c>
      <c r="J3207" s="125">
        <f>IF(C3207="",0,IF(E3207="Pacote",VLOOKUP(C3207,'Cadastro de insumo'!E:K,7,0)*G3207,IF(OR(E3207="kg",E3207="L"),F3207/1000*G3207,F3207*G3207)))</f>
        <v>0</v>
      </c>
    </row>
    <row r="3208" spans="2:18" outlineLevel="1" x14ac:dyDescent="0.25">
      <c r="B3208" s="122" t="str">
        <f>IF(C3208="","",F3201)</f>
        <v/>
      </c>
      <c r="C3208" s="123"/>
      <c r="D3208" s="122" t="str">
        <f>IF(C3208="","",IFERROR(INDEX('Cadastro de insumo'!A:K,MATCH('Ficha técnica - Prod processado'!C3208,'Cadastro de insumo'!E:E,0),2),""))</f>
        <v/>
      </c>
      <c r="E3208" s="122" t="str">
        <f>IFERROR(INDEX('Cadastro de insumo'!$A$203:$K$1048576,MATCH('Ficha técnica - Prod processado'!C3208,'Cadastro de insumo'!$E$203:$E$1048576,0),9),"")</f>
        <v/>
      </c>
      <c r="F3208" s="124" t="str">
        <f>IFERROR(VLOOKUP(C3208,'Cadastro de insumo'!E:K,7,0),"")</f>
        <v/>
      </c>
      <c r="G3208" s="113"/>
      <c r="H3208" s="113"/>
      <c r="I3208" s="122">
        <f t="shared" si="155"/>
        <v>0</v>
      </c>
      <c r="J3208" s="125">
        <f>IF(C3208="",0,IF(E3208="Pacote",VLOOKUP(C3208,'Cadastro de insumo'!E:K,7,0)*G3208,IF(OR(E3208="kg",E3208="L"),F3208/1000*G3208,F3208*G3208)))</f>
        <v>0</v>
      </c>
    </row>
    <row r="3209" spans="2:18" outlineLevel="1" x14ac:dyDescent="0.25">
      <c r="B3209" s="122" t="str">
        <f>IF(C3209="","",F3201)</f>
        <v/>
      </c>
      <c r="C3209" s="123"/>
      <c r="D3209" s="122" t="str">
        <f>IF(C3209="","",IFERROR(INDEX('Cadastro de insumo'!A:K,MATCH('Ficha técnica - Prod processado'!C3209,'Cadastro de insumo'!E:E,0),2),""))</f>
        <v/>
      </c>
      <c r="E3209" s="122" t="str">
        <f>IFERROR(INDEX('Cadastro de insumo'!$A$203:$K$1048576,MATCH('Ficha técnica - Prod processado'!C3209,'Cadastro de insumo'!$E$203:$E$1048576,0),9),"")</f>
        <v/>
      </c>
      <c r="F3209" s="124" t="str">
        <f>IFERROR(VLOOKUP(C3209,'Cadastro de insumo'!E:K,7,0),"")</f>
        <v/>
      </c>
      <c r="G3209" s="113"/>
      <c r="H3209" s="113"/>
      <c r="I3209" s="122">
        <f t="shared" si="155"/>
        <v>0</v>
      </c>
      <c r="J3209" s="125">
        <f>IF(C3209="",0,IF(E3209="Pacote",VLOOKUP(C3209,'Cadastro de insumo'!E:K,7,0)*G3209,IF(OR(E3209="kg",E3209="L"),F3209/1000*G3209,F3209*G3209)))</f>
        <v>0</v>
      </c>
    </row>
    <row r="3210" spans="2:18" outlineLevel="1" x14ac:dyDescent="0.25">
      <c r="B3210" s="122" t="str">
        <f>IF(C3210="","",F3201)</f>
        <v/>
      </c>
      <c r="C3210" s="123"/>
      <c r="D3210" s="122" t="str">
        <f>IF(C3210="","",IFERROR(INDEX('Cadastro de insumo'!A:K,MATCH('Ficha técnica - Prod processado'!C3210,'Cadastro de insumo'!E:E,0),2),""))</f>
        <v/>
      </c>
      <c r="E3210" s="122" t="str">
        <f>IFERROR(INDEX('Cadastro de insumo'!$A$203:$K$1048576,MATCH('Ficha técnica - Prod processado'!C3210,'Cadastro de insumo'!$E$203:$E$1048576,0),9),"")</f>
        <v/>
      </c>
      <c r="F3210" s="124" t="str">
        <f>IFERROR(VLOOKUP(C3210,'Cadastro de insumo'!E:K,7,0),"")</f>
        <v/>
      </c>
      <c r="G3210" s="113"/>
      <c r="H3210" s="113"/>
      <c r="I3210" s="122">
        <f t="shared" si="155"/>
        <v>0</v>
      </c>
      <c r="J3210" s="125">
        <f>IF(C3210="",0,IF(E3210="Pacote",VLOOKUP(C3210,'Cadastro de insumo'!E:K,7,0)*G3210,IF(OR(E3210="kg",E3210="L"),F3210/1000*G3210,F3210*G3210)))</f>
        <v>0</v>
      </c>
    </row>
    <row r="3211" spans="2:18" outlineLevel="1" x14ac:dyDescent="0.25">
      <c r="B3211" s="122" t="str">
        <f>IF(C3211="","",F3201)</f>
        <v/>
      </c>
      <c r="C3211" s="123"/>
      <c r="D3211" s="122" t="str">
        <f>IF(C3211="","",IFERROR(INDEX('Cadastro de insumo'!A:K,MATCH('Ficha técnica - Prod processado'!C3211,'Cadastro de insumo'!E:E,0),2),""))</f>
        <v/>
      </c>
      <c r="E3211" s="122" t="str">
        <f>IFERROR(INDEX('Cadastro de insumo'!$A$203:$K$1048576,MATCH('Ficha técnica - Prod processado'!C3211,'Cadastro de insumo'!$E$203:$E$1048576,0),9),"")</f>
        <v/>
      </c>
      <c r="F3211" s="124" t="str">
        <f>IFERROR(VLOOKUP(C3211,'Cadastro de insumo'!E:K,7,0),"")</f>
        <v/>
      </c>
      <c r="G3211" s="113"/>
      <c r="H3211" s="113"/>
      <c r="I3211" s="122">
        <f t="shared" si="155"/>
        <v>0</v>
      </c>
      <c r="J3211" s="125">
        <f>IF(C3211="",0,IF(E3211="Pacote",VLOOKUP(C3211,'Cadastro de insumo'!E:K,7,0)*G3211,IF(OR(E3211="kg",E3211="L"),F3211/1000*G3211,F3211*G3211)))</f>
        <v>0</v>
      </c>
    </row>
    <row r="3212" spans="2:18" outlineLevel="1" x14ac:dyDescent="0.25">
      <c r="B3212" s="122" t="str">
        <f>IF(C3212="","",F3201)</f>
        <v/>
      </c>
      <c r="C3212" s="123"/>
      <c r="D3212" s="122" t="str">
        <f>IF(C3212="","",IFERROR(INDEX('Cadastro de insumo'!A:K,MATCH('Ficha técnica - Prod processado'!C3212,'Cadastro de insumo'!E:E,0),2),""))</f>
        <v/>
      </c>
      <c r="E3212" s="122" t="str">
        <f>IFERROR(INDEX('Cadastro de insumo'!$A$203:$K$1048576,MATCH('Ficha técnica - Prod processado'!C3212,'Cadastro de insumo'!$E$203:$E$1048576,0),9),"")</f>
        <v/>
      </c>
      <c r="F3212" s="124" t="str">
        <f>IFERROR(VLOOKUP(C3212,'Cadastro de insumo'!E:K,7,0),"")</f>
        <v/>
      </c>
      <c r="G3212" s="113"/>
      <c r="H3212" s="113"/>
      <c r="I3212" s="122">
        <f t="shared" si="155"/>
        <v>0</v>
      </c>
      <c r="J3212" s="125">
        <f>IF(C3212="",0,IF(E3212="Pacote",VLOOKUP(C3212,'Cadastro de insumo'!E:K,7,0)*G3212,IF(OR(E3212="kg",E3212="L"),F3212/1000*G3212,F3212*G3212)))</f>
        <v>0</v>
      </c>
    </row>
    <row r="3213" spans="2:18" outlineLevel="1" x14ac:dyDescent="0.25">
      <c r="B3213" s="122" t="str">
        <f>IF(C3213="","",F3201)</f>
        <v/>
      </c>
      <c r="C3213" s="123"/>
      <c r="D3213" s="122" t="str">
        <f>IF(C3213="","",IFERROR(INDEX('Cadastro de insumo'!A:K,MATCH('Ficha técnica - Prod processado'!C3213,'Cadastro de insumo'!E:E,0),2),""))</f>
        <v/>
      </c>
      <c r="E3213" s="122" t="str">
        <f>IFERROR(INDEX('Cadastro de insumo'!$A$203:$K$1048576,MATCH('Ficha técnica - Prod processado'!C3213,'Cadastro de insumo'!$E$203:$E$1048576,0),9),"")</f>
        <v/>
      </c>
      <c r="F3213" s="124" t="str">
        <f>IFERROR(VLOOKUP(C3213,'Cadastro de insumo'!E:K,7,0),"")</f>
        <v/>
      </c>
      <c r="G3213" s="113"/>
      <c r="H3213" s="113"/>
      <c r="I3213" s="122">
        <f t="shared" si="155"/>
        <v>0</v>
      </c>
      <c r="J3213" s="125">
        <f>IF(C3213="",0,IF(E3213="Pacote",VLOOKUP(C3213,'Cadastro de insumo'!E:K,7,0)*G3213,IF(OR(E3213="kg",E3213="L"),F3213/1000*G3213,F3213*G3213)))</f>
        <v>0</v>
      </c>
    </row>
    <row r="3214" spans="2:18" outlineLevel="1" x14ac:dyDescent="0.25">
      <c r="B3214" s="122" t="str">
        <f>IF(C3214="","",F3201)</f>
        <v/>
      </c>
      <c r="C3214" s="123"/>
      <c r="D3214" s="122" t="str">
        <f>IF(C3214="","",IFERROR(INDEX('Cadastro de insumo'!A:K,MATCH('Ficha técnica - Prod processado'!C3214,'Cadastro de insumo'!E:E,0),2),""))</f>
        <v/>
      </c>
      <c r="E3214" s="122" t="str">
        <f>IFERROR(INDEX('Cadastro de insumo'!$A$203:$K$1048576,MATCH('Ficha técnica - Prod processado'!C3214,'Cadastro de insumo'!$E$203:$E$1048576,0),9),"")</f>
        <v/>
      </c>
      <c r="F3214" s="124" t="str">
        <f>IFERROR(VLOOKUP(C3214,'Cadastro de insumo'!E:K,7,0),"")</f>
        <v/>
      </c>
      <c r="G3214" s="113"/>
      <c r="H3214" s="113"/>
      <c r="I3214" s="122">
        <f t="shared" si="155"/>
        <v>0</v>
      </c>
      <c r="J3214" s="125">
        <f>IF(C3214="",0,IF(E3214="Pacote",VLOOKUP(C3214,'Cadastro de insumo'!E:K,7,0)*G3214,IF(OR(E3214="kg",E3214="L"),F3214/1000*G3214,F3214*G3214)))</f>
        <v>0</v>
      </c>
    </row>
    <row r="3215" spans="2:18" outlineLevel="1" x14ac:dyDescent="0.25">
      <c r="B3215" s="122" t="str">
        <f>IF(C3215="","",F3201)</f>
        <v/>
      </c>
      <c r="C3215" s="123"/>
      <c r="D3215" s="122" t="str">
        <f>IF(C3215="","",IFERROR(INDEX('Cadastro de insumo'!A:K,MATCH('Ficha técnica - Prod processado'!C3215,'Cadastro de insumo'!E:E,0),2),""))</f>
        <v/>
      </c>
      <c r="E3215" s="122" t="str">
        <f>IFERROR(INDEX('Cadastro de insumo'!$A$203:$K$1048576,MATCH('Ficha técnica - Prod processado'!C3215,'Cadastro de insumo'!$E$203:$E$1048576,0),9),"")</f>
        <v/>
      </c>
      <c r="F3215" s="124" t="str">
        <f>IFERROR(VLOOKUP(C3215,'Cadastro de insumo'!E:K,7,0),"")</f>
        <v/>
      </c>
      <c r="G3215" s="113"/>
      <c r="H3215" s="113"/>
      <c r="I3215" s="122">
        <f t="shared" si="155"/>
        <v>0</v>
      </c>
      <c r="J3215" s="125">
        <f>IF(C3215="",0,IF(E3215="Pacote",VLOOKUP(C3215,'Cadastro de insumo'!E:K,7,0)*G3215,IF(OR(E3215="kg",E3215="L"),F3215/1000*G3215,F3215*G3215)))</f>
        <v>0</v>
      </c>
    </row>
    <row r="3216" spans="2:18" outlineLevel="1" x14ac:dyDescent="0.25">
      <c r="B3216" s="122" t="str">
        <f>IF(C3216="","",F3201)</f>
        <v/>
      </c>
      <c r="C3216" s="123"/>
      <c r="D3216" s="122" t="str">
        <f>IF(C3216="","",IFERROR(INDEX('Cadastro de insumo'!A:K,MATCH('Ficha técnica - Prod processado'!C3216,'Cadastro de insumo'!E:E,0),2),""))</f>
        <v/>
      </c>
      <c r="E3216" s="122" t="str">
        <f>IFERROR(INDEX('Cadastro de insumo'!$A$203:$K$1048576,MATCH('Ficha técnica - Prod processado'!C3216,'Cadastro de insumo'!$E$203:$E$1048576,0),9),"")</f>
        <v/>
      </c>
      <c r="F3216" s="124" t="str">
        <f>IFERROR(VLOOKUP(C3216,'Cadastro de insumo'!E:K,7,0),"")</f>
        <v/>
      </c>
      <c r="G3216" s="113"/>
      <c r="H3216" s="113"/>
      <c r="I3216" s="122">
        <f t="shared" si="155"/>
        <v>0</v>
      </c>
      <c r="J3216" s="125">
        <f>IF(C3216="",0,IF(E3216="Pacote",VLOOKUP(C3216,'Cadastro de insumo'!E:K,7,0)*G3216,IF(OR(E3216="kg",E3216="L"),F3216/1000*G3216,F3216*G3216)))</f>
        <v>0</v>
      </c>
    </row>
    <row r="3217" spans="1:18" outlineLevel="1" x14ac:dyDescent="0.25">
      <c r="B3217" s="122" t="str">
        <f>IF(C3217="","",F3201)</f>
        <v/>
      </c>
      <c r="C3217" s="123"/>
      <c r="D3217" s="122" t="str">
        <f>IF(C3217="","",IFERROR(INDEX('Cadastro de insumo'!A:K,MATCH('Ficha técnica - Prod processado'!C3217,'Cadastro de insumo'!E:E,0),2),""))</f>
        <v/>
      </c>
      <c r="E3217" s="122" t="str">
        <f>IFERROR(INDEX('Cadastro de insumo'!$A$203:$K$1048576,MATCH('Ficha técnica - Prod processado'!C3217,'Cadastro de insumo'!$E$203:$E$1048576,0),9),"")</f>
        <v/>
      </c>
      <c r="F3217" s="124" t="str">
        <f>IFERROR(VLOOKUP(C3217,'Cadastro de insumo'!E:K,7,0),"")</f>
        <v/>
      </c>
      <c r="G3217" s="113"/>
      <c r="H3217" s="113"/>
      <c r="I3217" s="122">
        <f t="shared" si="155"/>
        <v>0</v>
      </c>
      <c r="J3217" s="125">
        <f>IF(C3217="",0,IF(E3217="Pacote",VLOOKUP(C3217,'Cadastro de insumo'!E:K,7,0)*G3217,IF(OR(E3217="kg",E3217="L"),F3217/1000*G3217,F3217*G3217)))</f>
        <v>0</v>
      </c>
    </row>
    <row r="3218" spans="1:18" outlineLevel="1" x14ac:dyDescent="0.25">
      <c r="B3218" s="122" t="str">
        <f>IF(C3218="","",F3201)</f>
        <v/>
      </c>
      <c r="C3218" s="123"/>
      <c r="D3218" s="122" t="str">
        <f>IF(C3218="","",IFERROR(INDEX('Cadastro de insumo'!A:K,MATCH('Ficha técnica - Prod processado'!C3218,'Cadastro de insumo'!E:E,0),2),""))</f>
        <v/>
      </c>
      <c r="E3218" s="122" t="str">
        <f>IFERROR(INDEX('Cadastro de insumo'!$A$203:$K$1048576,MATCH('Ficha técnica - Prod processado'!C3218,'Cadastro de insumo'!$E$203:$E$1048576,0),9),"")</f>
        <v/>
      </c>
      <c r="F3218" s="124" t="str">
        <f>IFERROR(VLOOKUP(C3218,'Cadastro de insumo'!E:K,7,0),"")</f>
        <v/>
      </c>
      <c r="G3218" s="113"/>
      <c r="H3218" s="113"/>
      <c r="I3218" s="122">
        <f>IF(OR(G3218="",H3218=""),0,G3218/H3218)</f>
        <v>0</v>
      </c>
      <c r="J3218" s="125">
        <f>IF(C3218="",0,IF(E3218="Pacote",VLOOKUP(C3218,'Cadastro de insumo'!E:K,7,0)*G3218,IF(OR(E3218="kg",E3218="L"),F3218/1000*G3218,F3218*G3218)))</f>
        <v>0</v>
      </c>
    </row>
    <row r="3219" spans="1:18" x14ac:dyDescent="0.25">
      <c r="A3219" s="33" t="str">
        <f>"Detalhes: "&amp;F3201</f>
        <v xml:space="preserve">Detalhes: </v>
      </c>
      <c r="C3219" s="126"/>
    </row>
    <row r="3221" spans="1:18" ht="31.5" x14ac:dyDescent="0.25">
      <c r="E3221" s="30" t="s">
        <v>21</v>
      </c>
      <c r="F3221" s="76" t="s">
        <v>0</v>
      </c>
      <c r="G3221" s="76" t="s">
        <v>19</v>
      </c>
      <c r="H3221" s="77" t="s">
        <v>20</v>
      </c>
      <c r="I3221" s="31" t="s">
        <v>22</v>
      </c>
      <c r="J3221" s="31" t="s">
        <v>61</v>
      </c>
      <c r="M3221" s="126"/>
    </row>
    <row r="3222" spans="1:18" x14ac:dyDescent="0.25">
      <c r="E3222" s="112">
        <f>E3201+1</f>
        <v>154</v>
      </c>
      <c r="F3222" s="113"/>
      <c r="G3222" s="113"/>
      <c r="H3222" s="114"/>
      <c r="I3222" s="115">
        <f>SUM(J3225:J3239)</f>
        <v>0</v>
      </c>
      <c r="J3222" s="116" t="str">
        <f>IF(H3222="","",I3222/H3222)</f>
        <v/>
      </c>
      <c r="M3222" s="126"/>
      <c r="R3222" s="141"/>
    </row>
    <row r="3223" spans="1:18" x14ac:dyDescent="0.25">
      <c r="B3223" s="117"/>
      <c r="C3223" s="118"/>
      <c r="D3223" s="110"/>
      <c r="F3223" s="118"/>
      <c r="G3223" s="118"/>
      <c r="H3223" s="119"/>
      <c r="I3223" s="120"/>
      <c r="J3223" s="121"/>
      <c r="M3223" s="126"/>
      <c r="R3223" s="141"/>
    </row>
    <row r="3224" spans="1:18" ht="47.25" outlineLevel="1" x14ac:dyDescent="0.25">
      <c r="B3224" s="31" t="s">
        <v>0</v>
      </c>
      <c r="C3224" s="76" t="s">
        <v>13</v>
      </c>
      <c r="D3224" s="31" t="s">
        <v>60</v>
      </c>
      <c r="E3224" s="31" t="s">
        <v>14</v>
      </c>
      <c r="F3224" s="77" t="s">
        <v>17</v>
      </c>
      <c r="G3224" s="77" t="s">
        <v>56</v>
      </c>
      <c r="H3224" s="77" t="s">
        <v>38</v>
      </c>
      <c r="I3224" s="31" t="s">
        <v>16</v>
      </c>
      <c r="J3224" s="30" t="s">
        <v>15</v>
      </c>
      <c r="M3224" s="142"/>
    </row>
    <row r="3225" spans="1:18" outlineLevel="1" x14ac:dyDescent="0.25">
      <c r="B3225" s="122" t="str">
        <f>IF(C3225="","",F3222)</f>
        <v/>
      </c>
      <c r="C3225" s="123"/>
      <c r="D3225" s="122" t="str">
        <f>IF(C3225="","",IFERROR(INDEX('Cadastro de insumo'!A:K,MATCH('Ficha técnica - Prod processado'!C3225,'Cadastro de insumo'!E:E,0),2),""))</f>
        <v/>
      </c>
      <c r="E3225" s="122" t="str">
        <f>IFERROR(INDEX('Cadastro de insumo'!$A$203:$K$1048576,MATCH('Ficha técnica - Prod processado'!C3225,'Cadastro de insumo'!$E$203:$E$1048576,0),9),"")</f>
        <v/>
      </c>
      <c r="F3225" s="124" t="str">
        <f>IFERROR(VLOOKUP(C3225,'Cadastro de insumo'!E:K,7,0),"")</f>
        <v/>
      </c>
      <c r="G3225" s="113"/>
      <c r="H3225" s="113"/>
      <c r="I3225" s="122">
        <f t="shared" ref="I3225:I3238" si="156">IF(OR(G3225="",H3225=""),0,G3225/H3225)</f>
        <v>0</v>
      </c>
      <c r="J3225" s="125">
        <f>IF(C3225="",0,IF(E3225="Pacote",VLOOKUP(C3225,'Cadastro de insumo'!E:K,7,0)*G3225,IF(OR(E3225="kg",E3225="L"),F3225/1000*G3225,F3225*G3225)))</f>
        <v>0</v>
      </c>
    </row>
    <row r="3226" spans="1:18" outlineLevel="1" x14ac:dyDescent="0.25">
      <c r="B3226" s="122" t="str">
        <f>IF(C3226="","",F3222)</f>
        <v/>
      </c>
      <c r="C3226" s="123"/>
      <c r="D3226" s="122" t="str">
        <f>IF(C3226="","",IFERROR(INDEX('Cadastro de insumo'!A:K,MATCH('Ficha técnica - Prod processado'!C3226,'Cadastro de insumo'!E:E,0),2),""))</f>
        <v/>
      </c>
      <c r="E3226" s="122" t="str">
        <f>IFERROR(INDEX('Cadastro de insumo'!$A$203:$K$1048576,MATCH('Ficha técnica - Prod processado'!C3226,'Cadastro de insumo'!$E$203:$E$1048576,0),9),"")</f>
        <v/>
      </c>
      <c r="F3226" s="124" t="str">
        <f>IFERROR(VLOOKUP(C3226,'Cadastro de insumo'!E:K,7,0),"")</f>
        <v/>
      </c>
      <c r="G3226" s="113"/>
      <c r="H3226" s="113"/>
      <c r="I3226" s="122">
        <f t="shared" si="156"/>
        <v>0</v>
      </c>
      <c r="J3226" s="125">
        <f>IF(C3226="",0,IF(E3226="Pacote",VLOOKUP(C3226,'Cadastro de insumo'!E:K,7,0)*G3226,IF(OR(E3226="kg",E3226="L"),F3226/1000*G3226,F3226*G3226)))</f>
        <v>0</v>
      </c>
    </row>
    <row r="3227" spans="1:18" outlineLevel="1" x14ac:dyDescent="0.25">
      <c r="B3227" s="122" t="str">
        <f>IF(C3227="","",F3222)</f>
        <v/>
      </c>
      <c r="C3227" s="123"/>
      <c r="D3227" s="122" t="str">
        <f>IF(C3227="","",IFERROR(INDEX('Cadastro de insumo'!A:K,MATCH('Ficha técnica - Prod processado'!C3227,'Cadastro de insumo'!E:E,0),2),""))</f>
        <v/>
      </c>
      <c r="E3227" s="122" t="str">
        <f>IFERROR(INDEX('Cadastro de insumo'!$A$203:$K$1048576,MATCH('Ficha técnica - Prod processado'!C3227,'Cadastro de insumo'!$E$203:$E$1048576,0),9),"")</f>
        <v/>
      </c>
      <c r="F3227" s="124" t="str">
        <f>IFERROR(VLOOKUP(C3227,'Cadastro de insumo'!E:K,7,0),"")</f>
        <v/>
      </c>
      <c r="G3227" s="113"/>
      <c r="H3227" s="113"/>
      <c r="I3227" s="122">
        <f t="shared" si="156"/>
        <v>0</v>
      </c>
      <c r="J3227" s="125">
        <f>IF(C3227="",0,IF(E3227="Pacote",VLOOKUP(C3227,'Cadastro de insumo'!E:K,7,0)*G3227,IF(OR(E3227="kg",E3227="L"),F3227/1000*G3227,F3227*G3227)))</f>
        <v>0</v>
      </c>
    </row>
    <row r="3228" spans="1:18" outlineLevel="1" x14ac:dyDescent="0.25">
      <c r="B3228" s="122" t="str">
        <f>IF(C3228="","",F3222)</f>
        <v/>
      </c>
      <c r="C3228" s="123"/>
      <c r="D3228" s="122" t="str">
        <f>IF(C3228="","",IFERROR(INDEX('Cadastro de insumo'!A:K,MATCH('Ficha técnica - Prod processado'!C3228,'Cadastro de insumo'!E:E,0),2),""))</f>
        <v/>
      </c>
      <c r="E3228" s="122" t="str">
        <f>IFERROR(INDEX('Cadastro de insumo'!$A$203:$K$1048576,MATCH('Ficha técnica - Prod processado'!C3228,'Cadastro de insumo'!$E$203:$E$1048576,0),9),"")</f>
        <v/>
      </c>
      <c r="F3228" s="124" t="str">
        <f>IFERROR(VLOOKUP(C3228,'Cadastro de insumo'!E:K,7,0),"")</f>
        <v/>
      </c>
      <c r="G3228" s="113"/>
      <c r="H3228" s="113"/>
      <c r="I3228" s="122">
        <f t="shared" si="156"/>
        <v>0</v>
      </c>
      <c r="J3228" s="125">
        <f>IF(C3228="",0,IF(E3228="Pacote",VLOOKUP(C3228,'Cadastro de insumo'!E:K,7,0)*G3228,IF(OR(E3228="kg",E3228="L"),F3228/1000*G3228,F3228*G3228)))</f>
        <v>0</v>
      </c>
    </row>
    <row r="3229" spans="1:18" outlineLevel="1" x14ac:dyDescent="0.25">
      <c r="B3229" s="122" t="str">
        <f>IF(C3229="","",F3222)</f>
        <v/>
      </c>
      <c r="C3229" s="123"/>
      <c r="D3229" s="122" t="str">
        <f>IF(C3229="","",IFERROR(INDEX('Cadastro de insumo'!A:K,MATCH('Ficha técnica - Prod processado'!C3229,'Cadastro de insumo'!E:E,0),2),""))</f>
        <v/>
      </c>
      <c r="E3229" s="122" t="str">
        <f>IFERROR(INDEX('Cadastro de insumo'!$A$203:$K$1048576,MATCH('Ficha técnica - Prod processado'!C3229,'Cadastro de insumo'!$E$203:$E$1048576,0),9),"")</f>
        <v/>
      </c>
      <c r="F3229" s="124" t="str">
        <f>IFERROR(VLOOKUP(C3229,'Cadastro de insumo'!E:K,7,0),"")</f>
        <v/>
      </c>
      <c r="G3229" s="113"/>
      <c r="H3229" s="113"/>
      <c r="I3229" s="122">
        <f t="shared" si="156"/>
        <v>0</v>
      </c>
      <c r="J3229" s="125">
        <f>IF(C3229="",0,IF(E3229="Pacote",VLOOKUP(C3229,'Cadastro de insumo'!E:K,7,0)*G3229,IF(OR(E3229="kg",E3229="L"),F3229/1000*G3229,F3229*G3229)))</f>
        <v>0</v>
      </c>
    </row>
    <row r="3230" spans="1:18" outlineLevel="1" x14ac:dyDescent="0.25">
      <c r="B3230" s="122" t="str">
        <f>IF(C3230="","",F3222)</f>
        <v/>
      </c>
      <c r="C3230" s="123"/>
      <c r="D3230" s="122" t="str">
        <f>IF(C3230="","",IFERROR(INDEX('Cadastro de insumo'!A:K,MATCH('Ficha técnica - Prod processado'!C3230,'Cadastro de insumo'!E:E,0),2),""))</f>
        <v/>
      </c>
      <c r="E3230" s="122" t="str">
        <f>IFERROR(INDEX('Cadastro de insumo'!$A$203:$K$1048576,MATCH('Ficha técnica - Prod processado'!C3230,'Cadastro de insumo'!$E$203:$E$1048576,0),9),"")</f>
        <v/>
      </c>
      <c r="F3230" s="124" t="str">
        <f>IFERROR(VLOOKUP(C3230,'Cadastro de insumo'!E:K,7,0),"")</f>
        <v/>
      </c>
      <c r="G3230" s="113"/>
      <c r="H3230" s="113"/>
      <c r="I3230" s="122">
        <f t="shared" si="156"/>
        <v>0</v>
      </c>
      <c r="J3230" s="125">
        <f>IF(C3230="",0,IF(E3230="Pacote",VLOOKUP(C3230,'Cadastro de insumo'!E:K,7,0)*G3230,IF(OR(E3230="kg",E3230="L"),F3230/1000*G3230,F3230*G3230)))</f>
        <v>0</v>
      </c>
    </row>
    <row r="3231" spans="1:18" outlineLevel="1" x14ac:dyDescent="0.25">
      <c r="B3231" s="122" t="str">
        <f>IF(C3231="","",F3222)</f>
        <v/>
      </c>
      <c r="C3231" s="123"/>
      <c r="D3231" s="122" t="str">
        <f>IF(C3231="","",IFERROR(INDEX('Cadastro de insumo'!A:K,MATCH('Ficha técnica - Prod processado'!C3231,'Cadastro de insumo'!E:E,0),2),""))</f>
        <v/>
      </c>
      <c r="E3231" s="122" t="str">
        <f>IFERROR(INDEX('Cadastro de insumo'!$A$203:$K$1048576,MATCH('Ficha técnica - Prod processado'!C3231,'Cadastro de insumo'!$E$203:$E$1048576,0),9),"")</f>
        <v/>
      </c>
      <c r="F3231" s="124" t="str">
        <f>IFERROR(VLOOKUP(C3231,'Cadastro de insumo'!E:K,7,0),"")</f>
        <v/>
      </c>
      <c r="G3231" s="113"/>
      <c r="H3231" s="113"/>
      <c r="I3231" s="122">
        <f t="shared" si="156"/>
        <v>0</v>
      </c>
      <c r="J3231" s="125">
        <f>IF(C3231="",0,IF(E3231="Pacote",VLOOKUP(C3231,'Cadastro de insumo'!E:K,7,0)*G3231,IF(OR(E3231="kg",E3231="L"),F3231/1000*G3231,F3231*G3231)))</f>
        <v>0</v>
      </c>
    </row>
    <row r="3232" spans="1:18" outlineLevel="1" x14ac:dyDescent="0.25">
      <c r="B3232" s="122" t="str">
        <f>IF(C3232="","",F3222)</f>
        <v/>
      </c>
      <c r="C3232" s="123"/>
      <c r="D3232" s="122" t="str">
        <f>IF(C3232="","",IFERROR(INDEX('Cadastro de insumo'!A:K,MATCH('Ficha técnica - Prod processado'!C3232,'Cadastro de insumo'!E:E,0),2),""))</f>
        <v/>
      </c>
      <c r="E3232" s="122" t="str">
        <f>IFERROR(INDEX('Cadastro de insumo'!$A$203:$K$1048576,MATCH('Ficha técnica - Prod processado'!C3232,'Cadastro de insumo'!$E$203:$E$1048576,0),9),"")</f>
        <v/>
      </c>
      <c r="F3232" s="124" t="str">
        <f>IFERROR(VLOOKUP(C3232,'Cadastro de insumo'!E:K,7,0),"")</f>
        <v/>
      </c>
      <c r="G3232" s="113"/>
      <c r="H3232" s="113"/>
      <c r="I3232" s="122">
        <f t="shared" si="156"/>
        <v>0</v>
      </c>
      <c r="J3232" s="125">
        <f>IF(C3232="",0,IF(E3232="Pacote",VLOOKUP(C3232,'Cadastro de insumo'!E:K,7,0)*G3232,IF(OR(E3232="kg",E3232="L"),F3232/1000*G3232,F3232*G3232)))</f>
        <v>0</v>
      </c>
    </row>
    <row r="3233" spans="1:18" outlineLevel="1" x14ac:dyDescent="0.25">
      <c r="B3233" s="122" t="str">
        <f>IF(C3233="","",F3222)</f>
        <v/>
      </c>
      <c r="C3233" s="123"/>
      <c r="D3233" s="122" t="str">
        <f>IF(C3233="","",IFERROR(INDEX('Cadastro de insumo'!A:K,MATCH('Ficha técnica - Prod processado'!C3233,'Cadastro de insumo'!E:E,0),2),""))</f>
        <v/>
      </c>
      <c r="E3233" s="122" t="str">
        <f>IFERROR(INDEX('Cadastro de insumo'!$A$203:$K$1048576,MATCH('Ficha técnica - Prod processado'!C3233,'Cadastro de insumo'!$E$203:$E$1048576,0),9),"")</f>
        <v/>
      </c>
      <c r="F3233" s="124" t="str">
        <f>IFERROR(VLOOKUP(C3233,'Cadastro de insumo'!E:K,7,0),"")</f>
        <v/>
      </c>
      <c r="G3233" s="113"/>
      <c r="H3233" s="113"/>
      <c r="I3233" s="122">
        <f t="shared" si="156"/>
        <v>0</v>
      </c>
      <c r="J3233" s="125">
        <f>IF(C3233="",0,IF(E3233="Pacote",VLOOKUP(C3233,'Cadastro de insumo'!E:K,7,0)*G3233,IF(OR(E3233="kg",E3233="L"),F3233/1000*G3233,F3233*G3233)))</f>
        <v>0</v>
      </c>
    </row>
    <row r="3234" spans="1:18" outlineLevel="1" x14ac:dyDescent="0.25">
      <c r="B3234" s="122" t="str">
        <f>IF(C3234="","",F3222)</f>
        <v/>
      </c>
      <c r="C3234" s="123"/>
      <c r="D3234" s="122" t="str">
        <f>IF(C3234="","",IFERROR(INDEX('Cadastro de insumo'!A:K,MATCH('Ficha técnica - Prod processado'!C3234,'Cadastro de insumo'!E:E,0),2),""))</f>
        <v/>
      </c>
      <c r="E3234" s="122" t="str">
        <f>IFERROR(INDEX('Cadastro de insumo'!$A$203:$K$1048576,MATCH('Ficha técnica - Prod processado'!C3234,'Cadastro de insumo'!$E$203:$E$1048576,0),9),"")</f>
        <v/>
      </c>
      <c r="F3234" s="124" t="str">
        <f>IFERROR(VLOOKUP(C3234,'Cadastro de insumo'!E:K,7,0),"")</f>
        <v/>
      </c>
      <c r="G3234" s="113"/>
      <c r="H3234" s="113"/>
      <c r="I3234" s="122">
        <f t="shared" si="156"/>
        <v>0</v>
      </c>
      <c r="J3234" s="125">
        <f>IF(C3234="",0,IF(E3234="Pacote",VLOOKUP(C3234,'Cadastro de insumo'!E:K,7,0)*G3234,IF(OR(E3234="kg",E3234="L"),F3234/1000*G3234,F3234*G3234)))</f>
        <v>0</v>
      </c>
    </row>
    <row r="3235" spans="1:18" outlineLevel="1" x14ac:dyDescent="0.25">
      <c r="B3235" s="122" t="str">
        <f>IF(C3235="","",F3222)</f>
        <v/>
      </c>
      <c r="C3235" s="123"/>
      <c r="D3235" s="122" t="str">
        <f>IF(C3235="","",IFERROR(INDEX('Cadastro de insumo'!A:K,MATCH('Ficha técnica - Prod processado'!C3235,'Cadastro de insumo'!E:E,0),2),""))</f>
        <v/>
      </c>
      <c r="E3235" s="122" t="str">
        <f>IFERROR(INDEX('Cadastro de insumo'!$A$203:$K$1048576,MATCH('Ficha técnica - Prod processado'!C3235,'Cadastro de insumo'!$E$203:$E$1048576,0),9),"")</f>
        <v/>
      </c>
      <c r="F3235" s="124" t="str">
        <f>IFERROR(VLOOKUP(C3235,'Cadastro de insumo'!E:K,7,0),"")</f>
        <v/>
      </c>
      <c r="G3235" s="113"/>
      <c r="H3235" s="113"/>
      <c r="I3235" s="122">
        <f t="shared" si="156"/>
        <v>0</v>
      </c>
      <c r="J3235" s="125">
        <f>IF(C3235="",0,IF(E3235="Pacote",VLOOKUP(C3235,'Cadastro de insumo'!E:K,7,0)*G3235,IF(OR(E3235="kg",E3235="L"),F3235/1000*G3235,F3235*G3235)))</f>
        <v>0</v>
      </c>
    </row>
    <row r="3236" spans="1:18" outlineLevel="1" x14ac:dyDescent="0.25">
      <c r="B3236" s="122" t="str">
        <f>IF(C3236="","",F3222)</f>
        <v/>
      </c>
      <c r="C3236" s="123"/>
      <c r="D3236" s="122" t="str">
        <f>IF(C3236="","",IFERROR(INDEX('Cadastro de insumo'!A:K,MATCH('Ficha técnica - Prod processado'!C3236,'Cadastro de insumo'!E:E,0),2),""))</f>
        <v/>
      </c>
      <c r="E3236" s="122" t="str">
        <f>IFERROR(INDEX('Cadastro de insumo'!$A$203:$K$1048576,MATCH('Ficha técnica - Prod processado'!C3236,'Cadastro de insumo'!$E$203:$E$1048576,0),9),"")</f>
        <v/>
      </c>
      <c r="F3236" s="124" t="str">
        <f>IFERROR(VLOOKUP(C3236,'Cadastro de insumo'!E:K,7,0),"")</f>
        <v/>
      </c>
      <c r="G3236" s="113"/>
      <c r="H3236" s="113"/>
      <c r="I3236" s="122">
        <f t="shared" si="156"/>
        <v>0</v>
      </c>
      <c r="J3236" s="125">
        <f>IF(C3236="",0,IF(E3236="Pacote",VLOOKUP(C3236,'Cadastro de insumo'!E:K,7,0)*G3236,IF(OR(E3236="kg",E3236="L"),F3236/1000*G3236,F3236*G3236)))</f>
        <v>0</v>
      </c>
    </row>
    <row r="3237" spans="1:18" outlineLevel="1" x14ac:dyDescent="0.25">
      <c r="B3237" s="122" t="str">
        <f>IF(C3237="","",F3222)</f>
        <v/>
      </c>
      <c r="C3237" s="123"/>
      <c r="D3237" s="122" t="str">
        <f>IF(C3237="","",IFERROR(INDEX('Cadastro de insumo'!A:K,MATCH('Ficha técnica - Prod processado'!C3237,'Cadastro de insumo'!E:E,0),2),""))</f>
        <v/>
      </c>
      <c r="E3237" s="122" t="str">
        <f>IFERROR(INDEX('Cadastro de insumo'!$A$203:$K$1048576,MATCH('Ficha técnica - Prod processado'!C3237,'Cadastro de insumo'!$E$203:$E$1048576,0),9),"")</f>
        <v/>
      </c>
      <c r="F3237" s="124" t="str">
        <f>IFERROR(VLOOKUP(C3237,'Cadastro de insumo'!E:K,7,0),"")</f>
        <v/>
      </c>
      <c r="G3237" s="113"/>
      <c r="H3237" s="113"/>
      <c r="I3237" s="122">
        <f t="shared" si="156"/>
        <v>0</v>
      </c>
      <c r="J3237" s="125">
        <f>IF(C3237="",0,IF(E3237="Pacote",VLOOKUP(C3237,'Cadastro de insumo'!E:K,7,0)*G3237,IF(OR(E3237="kg",E3237="L"),F3237/1000*G3237,F3237*G3237)))</f>
        <v>0</v>
      </c>
    </row>
    <row r="3238" spans="1:18" outlineLevel="1" x14ac:dyDescent="0.25">
      <c r="B3238" s="122" t="str">
        <f>IF(C3238="","",F3222)</f>
        <v/>
      </c>
      <c r="C3238" s="123"/>
      <c r="D3238" s="122" t="str">
        <f>IF(C3238="","",IFERROR(INDEX('Cadastro de insumo'!A:K,MATCH('Ficha técnica - Prod processado'!C3238,'Cadastro de insumo'!E:E,0),2),""))</f>
        <v/>
      </c>
      <c r="E3238" s="122" t="str">
        <f>IFERROR(INDEX('Cadastro de insumo'!$A$203:$K$1048576,MATCH('Ficha técnica - Prod processado'!C3238,'Cadastro de insumo'!$E$203:$E$1048576,0),9),"")</f>
        <v/>
      </c>
      <c r="F3238" s="124" t="str">
        <f>IFERROR(VLOOKUP(C3238,'Cadastro de insumo'!E:K,7,0),"")</f>
        <v/>
      </c>
      <c r="G3238" s="113"/>
      <c r="H3238" s="113"/>
      <c r="I3238" s="122">
        <f t="shared" si="156"/>
        <v>0</v>
      </c>
      <c r="J3238" s="125">
        <f>IF(C3238="",0,IF(E3238="Pacote",VLOOKUP(C3238,'Cadastro de insumo'!E:K,7,0)*G3238,IF(OR(E3238="kg",E3238="L"),F3238/1000*G3238,F3238*G3238)))</f>
        <v>0</v>
      </c>
    </row>
    <row r="3239" spans="1:18" outlineLevel="1" x14ac:dyDescent="0.25">
      <c r="B3239" s="122" t="str">
        <f>IF(C3239="","",F3222)</f>
        <v/>
      </c>
      <c r="C3239" s="123"/>
      <c r="D3239" s="122" t="str">
        <f>IF(C3239="","",IFERROR(INDEX('Cadastro de insumo'!A:K,MATCH('Ficha técnica - Prod processado'!C3239,'Cadastro de insumo'!E:E,0),2),""))</f>
        <v/>
      </c>
      <c r="E3239" s="122" t="str">
        <f>IFERROR(INDEX('Cadastro de insumo'!$A$203:$K$1048576,MATCH('Ficha técnica - Prod processado'!C3239,'Cadastro de insumo'!$E$203:$E$1048576,0),9),"")</f>
        <v/>
      </c>
      <c r="F3239" s="124" t="str">
        <f>IFERROR(VLOOKUP(C3239,'Cadastro de insumo'!E:K,7,0),"")</f>
        <v/>
      </c>
      <c r="G3239" s="113"/>
      <c r="H3239" s="113"/>
      <c r="I3239" s="122">
        <f>IF(OR(G3239="",H3239=""),0,G3239/H3239)</f>
        <v>0</v>
      </c>
      <c r="J3239" s="125">
        <f>IF(C3239="",0,IF(E3239="Pacote",VLOOKUP(C3239,'Cadastro de insumo'!E:K,7,0)*G3239,IF(OR(E3239="kg",E3239="L"),F3239/1000*G3239,F3239*G3239)))</f>
        <v>0</v>
      </c>
    </row>
    <row r="3240" spans="1:18" x14ac:dyDescent="0.25">
      <c r="A3240" s="33" t="str">
        <f>"Detalhes: "&amp;F3222</f>
        <v xml:space="preserve">Detalhes: </v>
      </c>
      <c r="C3240" s="126"/>
    </row>
    <row r="3242" spans="1:18" ht="31.5" x14ac:dyDescent="0.25">
      <c r="E3242" s="30" t="s">
        <v>21</v>
      </c>
      <c r="F3242" s="76" t="s">
        <v>0</v>
      </c>
      <c r="G3242" s="76" t="s">
        <v>19</v>
      </c>
      <c r="H3242" s="77" t="s">
        <v>20</v>
      </c>
      <c r="I3242" s="31" t="s">
        <v>22</v>
      </c>
      <c r="J3242" s="31" t="s">
        <v>61</v>
      </c>
      <c r="M3242" s="126"/>
    </row>
    <row r="3243" spans="1:18" x14ac:dyDescent="0.25">
      <c r="E3243" s="112">
        <f>E3222+1</f>
        <v>155</v>
      </c>
      <c r="F3243" s="113"/>
      <c r="G3243" s="113"/>
      <c r="H3243" s="114"/>
      <c r="I3243" s="115">
        <f>SUM(J3246:J3260)</f>
        <v>0</v>
      </c>
      <c r="J3243" s="116" t="str">
        <f>IF(H3243="","",I3243/H3243)</f>
        <v/>
      </c>
      <c r="M3243" s="126"/>
      <c r="R3243" s="141"/>
    </row>
    <row r="3244" spans="1:18" x14ac:dyDescent="0.25">
      <c r="B3244" s="117"/>
      <c r="C3244" s="118"/>
      <c r="D3244" s="110"/>
      <c r="F3244" s="118"/>
      <c r="G3244" s="118"/>
      <c r="H3244" s="119"/>
      <c r="I3244" s="120"/>
      <c r="J3244" s="121"/>
      <c r="M3244" s="126"/>
      <c r="R3244" s="141"/>
    </row>
    <row r="3245" spans="1:18" ht="47.25" outlineLevel="1" x14ac:dyDescent="0.25">
      <c r="B3245" s="31" t="s">
        <v>0</v>
      </c>
      <c r="C3245" s="76" t="s">
        <v>13</v>
      </c>
      <c r="D3245" s="31" t="s">
        <v>60</v>
      </c>
      <c r="E3245" s="31" t="s">
        <v>14</v>
      </c>
      <c r="F3245" s="77" t="s">
        <v>17</v>
      </c>
      <c r="G3245" s="77" t="s">
        <v>56</v>
      </c>
      <c r="H3245" s="77" t="s">
        <v>38</v>
      </c>
      <c r="I3245" s="31" t="s">
        <v>16</v>
      </c>
      <c r="J3245" s="30" t="s">
        <v>15</v>
      </c>
      <c r="M3245" s="142"/>
    </row>
    <row r="3246" spans="1:18" outlineLevel="1" x14ac:dyDescent="0.25">
      <c r="B3246" s="122" t="str">
        <f>IF(C3246="","",F3243)</f>
        <v/>
      </c>
      <c r="C3246" s="123"/>
      <c r="D3246" s="122" t="str">
        <f>IF(C3246="","",IFERROR(INDEX('Cadastro de insumo'!A:K,MATCH('Ficha técnica - Prod processado'!C3246,'Cadastro de insumo'!E:E,0),2),""))</f>
        <v/>
      </c>
      <c r="E3246" s="122" t="str">
        <f>IFERROR(INDEX('Cadastro de insumo'!$A$203:$K$1048576,MATCH('Ficha técnica - Prod processado'!C3246,'Cadastro de insumo'!$E$203:$E$1048576,0),9),"")</f>
        <v/>
      </c>
      <c r="F3246" s="124" t="str">
        <f>IFERROR(VLOOKUP(C3246,'Cadastro de insumo'!E:K,7,0),"")</f>
        <v/>
      </c>
      <c r="G3246" s="113"/>
      <c r="H3246" s="113"/>
      <c r="I3246" s="122">
        <f t="shared" ref="I3246:I3259" si="157">IF(OR(G3246="",H3246=""),0,G3246/H3246)</f>
        <v>0</v>
      </c>
      <c r="J3246" s="125">
        <f>IF(C3246="",0,IF(E3246="Pacote",VLOOKUP(C3246,'Cadastro de insumo'!E:K,7,0)*G3246,IF(OR(E3246="kg",E3246="L"),F3246/1000*G3246,F3246*G3246)))</f>
        <v>0</v>
      </c>
    </row>
    <row r="3247" spans="1:18" outlineLevel="1" x14ac:dyDescent="0.25">
      <c r="B3247" s="122" t="str">
        <f>IF(C3247="","",F3243)</f>
        <v/>
      </c>
      <c r="C3247" s="123"/>
      <c r="D3247" s="122" t="str">
        <f>IF(C3247="","",IFERROR(INDEX('Cadastro de insumo'!A:K,MATCH('Ficha técnica - Prod processado'!C3247,'Cadastro de insumo'!E:E,0),2),""))</f>
        <v/>
      </c>
      <c r="E3247" s="122" t="str">
        <f>IFERROR(INDEX('Cadastro de insumo'!$A$203:$K$1048576,MATCH('Ficha técnica - Prod processado'!C3247,'Cadastro de insumo'!$E$203:$E$1048576,0),9),"")</f>
        <v/>
      </c>
      <c r="F3247" s="124" t="str">
        <f>IFERROR(VLOOKUP(C3247,'Cadastro de insumo'!E:K,7,0),"")</f>
        <v/>
      </c>
      <c r="G3247" s="113"/>
      <c r="H3247" s="113"/>
      <c r="I3247" s="122">
        <f t="shared" si="157"/>
        <v>0</v>
      </c>
      <c r="J3247" s="125">
        <f>IF(C3247="",0,IF(E3247="Pacote",VLOOKUP(C3247,'Cadastro de insumo'!E:K,7,0)*G3247,IF(OR(E3247="kg",E3247="L"),F3247/1000*G3247,F3247*G3247)))</f>
        <v>0</v>
      </c>
    </row>
    <row r="3248" spans="1:18" outlineLevel="1" x14ac:dyDescent="0.25">
      <c r="B3248" s="122" t="str">
        <f>IF(C3248="","",F3243)</f>
        <v/>
      </c>
      <c r="C3248" s="123"/>
      <c r="D3248" s="122" t="str">
        <f>IF(C3248="","",IFERROR(INDEX('Cadastro de insumo'!A:K,MATCH('Ficha técnica - Prod processado'!C3248,'Cadastro de insumo'!E:E,0),2),""))</f>
        <v/>
      </c>
      <c r="E3248" s="122" t="str">
        <f>IFERROR(INDEX('Cadastro de insumo'!$A$203:$K$1048576,MATCH('Ficha técnica - Prod processado'!C3248,'Cadastro de insumo'!$E$203:$E$1048576,0),9),"")</f>
        <v/>
      </c>
      <c r="F3248" s="124" t="str">
        <f>IFERROR(VLOOKUP(C3248,'Cadastro de insumo'!E:K,7,0),"")</f>
        <v/>
      </c>
      <c r="G3248" s="113"/>
      <c r="H3248" s="113"/>
      <c r="I3248" s="122">
        <f t="shared" si="157"/>
        <v>0</v>
      </c>
      <c r="J3248" s="125">
        <f>IF(C3248="",0,IF(E3248="Pacote",VLOOKUP(C3248,'Cadastro de insumo'!E:K,7,0)*G3248,IF(OR(E3248="kg",E3248="L"),F3248/1000*G3248,F3248*G3248)))</f>
        <v>0</v>
      </c>
    </row>
    <row r="3249" spans="1:18" outlineLevel="1" x14ac:dyDescent="0.25">
      <c r="B3249" s="122" t="str">
        <f>IF(C3249="","",F3243)</f>
        <v/>
      </c>
      <c r="C3249" s="123"/>
      <c r="D3249" s="122" t="str">
        <f>IF(C3249="","",IFERROR(INDEX('Cadastro de insumo'!A:K,MATCH('Ficha técnica - Prod processado'!C3249,'Cadastro de insumo'!E:E,0),2),""))</f>
        <v/>
      </c>
      <c r="E3249" s="122" t="str">
        <f>IFERROR(INDEX('Cadastro de insumo'!$A$203:$K$1048576,MATCH('Ficha técnica - Prod processado'!C3249,'Cadastro de insumo'!$E$203:$E$1048576,0),9),"")</f>
        <v/>
      </c>
      <c r="F3249" s="124" t="str">
        <f>IFERROR(VLOOKUP(C3249,'Cadastro de insumo'!E:K,7,0),"")</f>
        <v/>
      </c>
      <c r="G3249" s="113"/>
      <c r="H3249" s="113"/>
      <c r="I3249" s="122">
        <f t="shared" si="157"/>
        <v>0</v>
      </c>
      <c r="J3249" s="125">
        <f>IF(C3249="",0,IF(E3249="Pacote",VLOOKUP(C3249,'Cadastro de insumo'!E:K,7,0)*G3249,IF(OR(E3249="kg",E3249="L"),F3249/1000*G3249,F3249*G3249)))</f>
        <v>0</v>
      </c>
    </row>
    <row r="3250" spans="1:18" outlineLevel="1" x14ac:dyDescent="0.25">
      <c r="B3250" s="122" t="str">
        <f>IF(C3250="","",F3243)</f>
        <v/>
      </c>
      <c r="C3250" s="123"/>
      <c r="D3250" s="122" t="str">
        <f>IF(C3250="","",IFERROR(INDEX('Cadastro de insumo'!A:K,MATCH('Ficha técnica - Prod processado'!C3250,'Cadastro de insumo'!E:E,0),2),""))</f>
        <v/>
      </c>
      <c r="E3250" s="122" t="str">
        <f>IFERROR(INDEX('Cadastro de insumo'!$A$203:$K$1048576,MATCH('Ficha técnica - Prod processado'!C3250,'Cadastro de insumo'!$E$203:$E$1048576,0),9),"")</f>
        <v/>
      </c>
      <c r="F3250" s="124" t="str">
        <f>IFERROR(VLOOKUP(C3250,'Cadastro de insumo'!E:K,7,0),"")</f>
        <v/>
      </c>
      <c r="G3250" s="113"/>
      <c r="H3250" s="113"/>
      <c r="I3250" s="122">
        <f t="shared" si="157"/>
        <v>0</v>
      </c>
      <c r="J3250" s="125">
        <f>IF(C3250="",0,IF(E3250="Pacote",VLOOKUP(C3250,'Cadastro de insumo'!E:K,7,0)*G3250,IF(OR(E3250="kg",E3250="L"),F3250/1000*G3250,F3250*G3250)))</f>
        <v>0</v>
      </c>
    </row>
    <row r="3251" spans="1:18" outlineLevel="1" x14ac:dyDescent="0.25">
      <c r="B3251" s="122" t="str">
        <f>IF(C3251="","",F3243)</f>
        <v/>
      </c>
      <c r="C3251" s="123"/>
      <c r="D3251" s="122" t="str">
        <f>IF(C3251="","",IFERROR(INDEX('Cadastro de insumo'!A:K,MATCH('Ficha técnica - Prod processado'!C3251,'Cadastro de insumo'!E:E,0),2),""))</f>
        <v/>
      </c>
      <c r="E3251" s="122" t="str">
        <f>IFERROR(INDEX('Cadastro de insumo'!$A$203:$K$1048576,MATCH('Ficha técnica - Prod processado'!C3251,'Cadastro de insumo'!$E$203:$E$1048576,0),9),"")</f>
        <v/>
      </c>
      <c r="F3251" s="124" t="str">
        <f>IFERROR(VLOOKUP(C3251,'Cadastro de insumo'!E:K,7,0),"")</f>
        <v/>
      </c>
      <c r="G3251" s="113"/>
      <c r="H3251" s="113"/>
      <c r="I3251" s="122">
        <f t="shared" si="157"/>
        <v>0</v>
      </c>
      <c r="J3251" s="125">
        <f>IF(C3251="",0,IF(E3251="Pacote",VLOOKUP(C3251,'Cadastro de insumo'!E:K,7,0)*G3251,IF(OR(E3251="kg",E3251="L"),F3251/1000*G3251,F3251*G3251)))</f>
        <v>0</v>
      </c>
    </row>
    <row r="3252" spans="1:18" outlineLevel="1" x14ac:dyDescent="0.25">
      <c r="B3252" s="122" t="str">
        <f>IF(C3252="","",F3243)</f>
        <v/>
      </c>
      <c r="C3252" s="123"/>
      <c r="D3252" s="122" t="str">
        <f>IF(C3252="","",IFERROR(INDEX('Cadastro de insumo'!A:K,MATCH('Ficha técnica - Prod processado'!C3252,'Cadastro de insumo'!E:E,0),2),""))</f>
        <v/>
      </c>
      <c r="E3252" s="122" t="str">
        <f>IFERROR(INDEX('Cadastro de insumo'!$A$203:$K$1048576,MATCH('Ficha técnica - Prod processado'!C3252,'Cadastro de insumo'!$E$203:$E$1048576,0),9),"")</f>
        <v/>
      </c>
      <c r="F3252" s="124" t="str">
        <f>IFERROR(VLOOKUP(C3252,'Cadastro de insumo'!E:K,7,0),"")</f>
        <v/>
      </c>
      <c r="G3252" s="113"/>
      <c r="H3252" s="113"/>
      <c r="I3252" s="122">
        <f t="shared" si="157"/>
        <v>0</v>
      </c>
      <c r="J3252" s="125">
        <f>IF(C3252="",0,IF(E3252="Pacote",VLOOKUP(C3252,'Cadastro de insumo'!E:K,7,0)*G3252,IF(OR(E3252="kg",E3252="L"),F3252/1000*G3252,F3252*G3252)))</f>
        <v>0</v>
      </c>
    </row>
    <row r="3253" spans="1:18" outlineLevel="1" x14ac:dyDescent="0.25">
      <c r="B3253" s="122" t="str">
        <f>IF(C3253="","",F3243)</f>
        <v/>
      </c>
      <c r="C3253" s="123"/>
      <c r="D3253" s="122" t="str">
        <f>IF(C3253="","",IFERROR(INDEX('Cadastro de insumo'!A:K,MATCH('Ficha técnica - Prod processado'!C3253,'Cadastro de insumo'!E:E,0),2),""))</f>
        <v/>
      </c>
      <c r="E3253" s="122" t="str">
        <f>IFERROR(INDEX('Cadastro de insumo'!$A$203:$K$1048576,MATCH('Ficha técnica - Prod processado'!C3253,'Cadastro de insumo'!$E$203:$E$1048576,0),9),"")</f>
        <v/>
      </c>
      <c r="F3253" s="124" t="str">
        <f>IFERROR(VLOOKUP(C3253,'Cadastro de insumo'!E:K,7,0),"")</f>
        <v/>
      </c>
      <c r="G3253" s="113"/>
      <c r="H3253" s="113"/>
      <c r="I3253" s="122">
        <f t="shared" si="157"/>
        <v>0</v>
      </c>
      <c r="J3253" s="125">
        <f>IF(C3253="",0,IF(E3253="Pacote",VLOOKUP(C3253,'Cadastro de insumo'!E:K,7,0)*G3253,IF(OR(E3253="kg",E3253="L"),F3253/1000*G3253,F3253*G3253)))</f>
        <v>0</v>
      </c>
    </row>
    <row r="3254" spans="1:18" outlineLevel="1" x14ac:dyDescent="0.25">
      <c r="B3254" s="122" t="str">
        <f>IF(C3254="","",F3243)</f>
        <v/>
      </c>
      <c r="C3254" s="123"/>
      <c r="D3254" s="122" t="str">
        <f>IF(C3254="","",IFERROR(INDEX('Cadastro de insumo'!A:K,MATCH('Ficha técnica - Prod processado'!C3254,'Cadastro de insumo'!E:E,0),2),""))</f>
        <v/>
      </c>
      <c r="E3254" s="122" t="str">
        <f>IFERROR(INDEX('Cadastro de insumo'!$A$203:$K$1048576,MATCH('Ficha técnica - Prod processado'!C3254,'Cadastro de insumo'!$E$203:$E$1048576,0),9),"")</f>
        <v/>
      </c>
      <c r="F3254" s="124" t="str">
        <f>IFERROR(VLOOKUP(C3254,'Cadastro de insumo'!E:K,7,0),"")</f>
        <v/>
      </c>
      <c r="G3254" s="113"/>
      <c r="H3254" s="113"/>
      <c r="I3254" s="122">
        <f t="shared" si="157"/>
        <v>0</v>
      </c>
      <c r="J3254" s="125">
        <f>IF(C3254="",0,IF(E3254="Pacote",VLOOKUP(C3254,'Cadastro de insumo'!E:K,7,0)*G3254,IF(OR(E3254="kg",E3254="L"),F3254/1000*G3254,F3254*G3254)))</f>
        <v>0</v>
      </c>
    </row>
    <row r="3255" spans="1:18" outlineLevel="1" x14ac:dyDescent="0.25">
      <c r="B3255" s="122" t="str">
        <f>IF(C3255="","",F3243)</f>
        <v/>
      </c>
      <c r="C3255" s="123"/>
      <c r="D3255" s="122" t="str">
        <f>IF(C3255="","",IFERROR(INDEX('Cadastro de insumo'!A:K,MATCH('Ficha técnica - Prod processado'!C3255,'Cadastro de insumo'!E:E,0),2),""))</f>
        <v/>
      </c>
      <c r="E3255" s="122" t="str">
        <f>IFERROR(INDEX('Cadastro de insumo'!$A$203:$K$1048576,MATCH('Ficha técnica - Prod processado'!C3255,'Cadastro de insumo'!$E$203:$E$1048576,0),9),"")</f>
        <v/>
      </c>
      <c r="F3255" s="124" t="str">
        <f>IFERROR(VLOOKUP(C3255,'Cadastro de insumo'!E:K,7,0),"")</f>
        <v/>
      </c>
      <c r="G3255" s="113"/>
      <c r="H3255" s="113"/>
      <c r="I3255" s="122">
        <f t="shared" si="157"/>
        <v>0</v>
      </c>
      <c r="J3255" s="125">
        <f>IF(C3255="",0,IF(E3255="Pacote",VLOOKUP(C3255,'Cadastro de insumo'!E:K,7,0)*G3255,IF(OR(E3255="kg",E3255="L"),F3255/1000*G3255,F3255*G3255)))</f>
        <v>0</v>
      </c>
    </row>
    <row r="3256" spans="1:18" outlineLevel="1" x14ac:dyDescent="0.25">
      <c r="B3256" s="122" t="str">
        <f>IF(C3256="","",F3243)</f>
        <v/>
      </c>
      <c r="C3256" s="123"/>
      <c r="D3256" s="122" t="str">
        <f>IF(C3256="","",IFERROR(INDEX('Cadastro de insumo'!A:K,MATCH('Ficha técnica - Prod processado'!C3256,'Cadastro de insumo'!E:E,0),2),""))</f>
        <v/>
      </c>
      <c r="E3256" s="122" t="str">
        <f>IFERROR(INDEX('Cadastro de insumo'!$A$203:$K$1048576,MATCH('Ficha técnica - Prod processado'!C3256,'Cadastro de insumo'!$E$203:$E$1048576,0),9),"")</f>
        <v/>
      </c>
      <c r="F3256" s="124" t="str">
        <f>IFERROR(VLOOKUP(C3256,'Cadastro de insumo'!E:K,7,0),"")</f>
        <v/>
      </c>
      <c r="G3256" s="113"/>
      <c r="H3256" s="113"/>
      <c r="I3256" s="122">
        <f t="shared" si="157"/>
        <v>0</v>
      </c>
      <c r="J3256" s="125">
        <f>IF(C3256="",0,IF(E3256="Pacote",VLOOKUP(C3256,'Cadastro de insumo'!E:K,7,0)*G3256,IF(OR(E3256="kg",E3256="L"),F3256/1000*G3256,F3256*G3256)))</f>
        <v>0</v>
      </c>
    </row>
    <row r="3257" spans="1:18" outlineLevel="1" x14ac:dyDescent="0.25">
      <c r="B3257" s="122" t="str">
        <f>IF(C3257="","",F3243)</f>
        <v/>
      </c>
      <c r="C3257" s="123"/>
      <c r="D3257" s="122" t="str">
        <f>IF(C3257="","",IFERROR(INDEX('Cadastro de insumo'!A:K,MATCH('Ficha técnica - Prod processado'!C3257,'Cadastro de insumo'!E:E,0),2),""))</f>
        <v/>
      </c>
      <c r="E3257" s="122" t="str">
        <f>IFERROR(INDEX('Cadastro de insumo'!$A$203:$K$1048576,MATCH('Ficha técnica - Prod processado'!C3257,'Cadastro de insumo'!$E$203:$E$1048576,0),9),"")</f>
        <v/>
      </c>
      <c r="F3257" s="124" t="str">
        <f>IFERROR(VLOOKUP(C3257,'Cadastro de insumo'!E:K,7,0),"")</f>
        <v/>
      </c>
      <c r="G3257" s="113"/>
      <c r="H3257" s="113"/>
      <c r="I3257" s="122">
        <f t="shared" si="157"/>
        <v>0</v>
      </c>
      <c r="J3257" s="125">
        <f>IF(C3257="",0,IF(E3257="Pacote",VLOOKUP(C3257,'Cadastro de insumo'!E:K,7,0)*G3257,IF(OR(E3257="kg",E3257="L"),F3257/1000*G3257,F3257*G3257)))</f>
        <v>0</v>
      </c>
    </row>
    <row r="3258" spans="1:18" outlineLevel="1" x14ac:dyDescent="0.25">
      <c r="B3258" s="122" t="str">
        <f>IF(C3258="","",F3243)</f>
        <v/>
      </c>
      <c r="C3258" s="123"/>
      <c r="D3258" s="122" t="str">
        <f>IF(C3258="","",IFERROR(INDEX('Cadastro de insumo'!A:K,MATCH('Ficha técnica - Prod processado'!C3258,'Cadastro de insumo'!E:E,0),2),""))</f>
        <v/>
      </c>
      <c r="E3258" s="122" t="str">
        <f>IFERROR(INDEX('Cadastro de insumo'!$A$203:$K$1048576,MATCH('Ficha técnica - Prod processado'!C3258,'Cadastro de insumo'!$E$203:$E$1048576,0),9),"")</f>
        <v/>
      </c>
      <c r="F3258" s="124" t="str">
        <f>IFERROR(VLOOKUP(C3258,'Cadastro de insumo'!E:K,7,0),"")</f>
        <v/>
      </c>
      <c r="G3258" s="113"/>
      <c r="H3258" s="113"/>
      <c r="I3258" s="122">
        <f t="shared" si="157"/>
        <v>0</v>
      </c>
      <c r="J3258" s="125">
        <f>IF(C3258="",0,IF(E3258="Pacote",VLOOKUP(C3258,'Cadastro de insumo'!E:K,7,0)*G3258,IF(OR(E3258="kg",E3258="L"),F3258/1000*G3258,F3258*G3258)))</f>
        <v>0</v>
      </c>
    </row>
    <row r="3259" spans="1:18" outlineLevel="1" x14ac:dyDescent="0.25">
      <c r="B3259" s="122" t="str">
        <f>IF(C3259="","",F3243)</f>
        <v/>
      </c>
      <c r="C3259" s="123"/>
      <c r="D3259" s="122" t="str">
        <f>IF(C3259="","",IFERROR(INDEX('Cadastro de insumo'!A:K,MATCH('Ficha técnica - Prod processado'!C3259,'Cadastro de insumo'!E:E,0),2),""))</f>
        <v/>
      </c>
      <c r="E3259" s="122" t="str">
        <f>IFERROR(INDEX('Cadastro de insumo'!$A$203:$K$1048576,MATCH('Ficha técnica - Prod processado'!C3259,'Cadastro de insumo'!$E$203:$E$1048576,0),9),"")</f>
        <v/>
      </c>
      <c r="F3259" s="124" t="str">
        <f>IFERROR(VLOOKUP(C3259,'Cadastro de insumo'!E:K,7,0),"")</f>
        <v/>
      </c>
      <c r="G3259" s="113"/>
      <c r="H3259" s="113"/>
      <c r="I3259" s="122">
        <f t="shared" si="157"/>
        <v>0</v>
      </c>
      <c r="J3259" s="125">
        <f>IF(C3259="",0,IF(E3259="Pacote",VLOOKUP(C3259,'Cadastro de insumo'!E:K,7,0)*G3259,IF(OR(E3259="kg",E3259="L"),F3259/1000*G3259,F3259*G3259)))</f>
        <v>0</v>
      </c>
    </row>
    <row r="3260" spans="1:18" outlineLevel="1" x14ac:dyDescent="0.25">
      <c r="B3260" s="122" t="str">
        <f>IF(C3260="","",F3243)</f>
        <v/>
      </c>
      <c r="C3260" s="123"/>
      <c r="D3260" s="122" t="str">
        <f>IF(C3260="","",IFERROR(INDEX('Cadastro de insumo'!A:K,MATCH('Ficha técnica - Prod processado'!C3260,'Cadastro de insumo'!E:E,0),2),""))</f>
        <v/>
      </c>
      <c r="E3260" s="122" t="str">
        <f>IFERROR(INDEX('Cadastro de insumo'!$A$203:$K$1048576,MATCH('Ficha técnica - Prod processado'!C3260,'Cadastro de insumo'!$E$203:$E$1048576,0),9),"")</f>
        <v/>
      </c>
      <c r="F3260" s="124" t="str">
        <f>IFERROR(VLOOKUP(C3260,'Cadastro de insumo'!E:K,7,0),"")</f>
        <v/>
      </c>
      <c r="G3260" s="113"/>
      <c r="H3260" s="113"/>
      <c r="I3260" s="122">
        <f>IF(OR(G3260="",H3260=""),0,G3260/H3260)</f>
        <v>0</v>
      </c>
      <c r="J3260" s="125">
        <f>IF(C3260="",0,IF(E3260="Pacote",VLOOKUP(C3260,'Cadastro de insumo'!E:K,7,0)*G3260,IF(OR(E3260="kg",E3260="L"),F3260/1000*G3260,F3260*G3260)))</f>
        <v>0</v>
      </c>
    </row>
    <row r="3261" spans="1:18" x14ac:dyDescent="0.25">
      <c r="A3261" s="33" t="str">
        <f>"Detalhes: "&amp;F3243</f>
        <v xml:space="preserve">Detalhes: </v>
      </c>
      <c r="C3261" s="126"/>
    </row>
    <row r="3263" spans="1:18" ht="31.5" x14ac:dyDescent="0.25">
      <c r="E3263" s="30" t="s">
        <v>21</v>
      </c>
      <c r="F3263" s="76" t="s">
        <v>0</v>
      </c>
      <c r="G3263" s="76" t="s">
        <v>19</v>
      </c>
      <c r="H3263" s="77" t="s">
        <v>20</v>
      </c>
      <c r="I3263" s="31" t="s">
        <v>22</v>
      </c>
      <c r="J3263" s="31" t="s">
        <v>61</v>
      </c>
      <c r="M3263" s="126"/>
    </row>
    <row r="3264" spans="1:18" x14ac:dyDescent="0.25">
      <c r="E3264" s="112">
        <f>E3243+1</f>
        <v>156</v>
      </c>
      <c r="F3264" s="113"/>
      <c r="G3264" s="113"/>
      <c r="H3264" s="114"/>
      <c r="I3264" s="115">
        <f>SUM(J3267:J3281)</f>
        <v>0</v>
      </c>
      <c r="J3264" s="116" t="str">
        <f>IF(H3264="","",I3264/H3264)</f>
        <v/>
      </c>
      <c r="M3264" s="126"/>
      <c r="R3264" s="141"/>
    </row>
    <row r="3265" spans="2:18" x14ac:dyDescent="0.25">
      <c r="B3265" s="117"/>
      <c r="C3265" s="118"/>
      <c r="D3265" s="110"/>
      <c r="F3265" s="118"/>
      <c r="G3265" s="118"/>
      <c r="H3265" s="119"/>
      <c r="I3265" s="120"/>
      <c r="J3265" s="121"/>
      <c r="M3265" s="126"/>
      <c r="R3265" s="141"/>
    </row>
    <row r="3266" spans="2:18" ht="47.25" outlineLevel="1" x14ac:dyDescent="0.25">
      <c r="B3266" s="31" t="s">
        <v>0</v>
      </c>
      <c r="C3266" s="76" t="s">
        <v>13</v>
      </c>
      <c r="D3266" s="31" t="s">
        <v>60</v>
      </c>
      <c r="E3266" s="31" t="s">
        <v>14</v>
      </c>
      <c r="F3266" s="77" t="s">
        <v>17</v>
      </c>
      <c r="G3266" s="77" t="s">
        <v>56</v>
      </c>
      <c r="H3266" s="77" t="s">
        <v>38</v>
      </c>
      <c r="I3266" s="31" t="s">
        <v>16</v>
      </c>
      <c r="J3266" s="30" t="s">
        <v>15</v>
      </c>
      <c r="M3266" s="142"/>
    </row>
    <row r="3267" spans="2:18" outlineLevel="1" x14ac:dyDescent="0.25">
      <c r="B3267" s="122" t="str">
        <f>IF(C3267="","",F3264)</f>
        <v/>
      </c>
      <c r="C3267" s="123"/>
      <c r="D3267" s="122" t="str">
        <f>IF(C3267="","",IFERROR(INDEX('Cadastro de insumo'!A:K,MATCH('Ficha técnica - Prod processado'!C3267,'Cadastro de insumo'!E:E,0),2),""))</f>
        <v/>
      </c>
      <c r="E3267" s="122" t="str">
        <f>IFERROR(INDEX('Cadastro de insumo'!$A$203:$K$1048576,MATCH('Ficha técnica - Prod processado'!C3267,'Cadastro de insumo'!$E$203:$E$1048576,0),9),"")</f>
        <v/>
      </c>
      <c r="F3267" s="124" t="str">
        <f>IFERROR(VLOOKUP(C3267,'Cadastro de insumo'!E:K,7,0),"")</f>
        <v/>
      </c>
      <c r="G3267" s="113"/>
      <c r="H3267" s="113"/>
      <c r="I3267" s="122">
        <f t="shared" ref="I3267:I3280" si="158">IF(OR(G3267="",H3267=""),0,G3267/H3267)</f>
        <v>0</v>
      </c>
      <c r="J3267" s="125">
        <f>IF(C3267="",0,IF(E3267="Pacote",VLOOKUP(C3267,'Cadastro de insumo'!E:K,7,0)*G3267,IF(OR(E3267="kg",E3267="L"),F3267/1000*G3267,F3267*G3267)))</f>
        <v>0</v>
      </c>
    </row>
    <row r="3268" spans="2:18" outlineLevel="1" x14ac:dyDescent="0.25">
      <c r="B3268" s="122" t="str">
        <f>IF(C3268="","",F3264)</f>
        <v/>
      </c>
      <c r="C3268" s="123"/>
      <c r="D3268" s="122" t="str">
        <f>IF(C3268="","",IFERROR(INDEX('Cadastro de insumo'!A:K,MATCH('Ficha técnica - Prod processado'!C3268,'Cadastro de insumo'!E:E,0),2),""))</f>
        <v/>
      </c>
      <c r="E3268" s="122" t="str">
        <f>IFERROR(INDEX('Cadastro de insumo'!$A$203:$K$1048576,MATCH('Ficha técnica - Prod processado'!C3268,'Cadastro de insumo'!$E$203:$E$1048576,0),9),"")</f>
        <v/>
      </c>
      <c r="F3268" s="124" t="str">
        <f>IFERROR(VLOOKUP(C3268,'Cadastro de insumo'!E:K,7,0),"")</f>
        <v/>
      </c>
      <c r="G3268" s="113"/>
      <c r="H3268" s="113"/>
      <c r="I3268" s="122">
        <f t="shared" si="158"/>
        <v>0</v>
      </c>
      <c r="J3268" s="125">
        <f>IF(C3268="",0,IF(E3268="Pacote",VLOOKUP(C3268,'Cadastro de insumo'!E:K,7,0)*G3268,IF(OR(E3268="kg",E3268="L"),F3268/1000*G3268,F3268*G3268)))</f>
        <v>0</v>
      </c>
    </row>
    <row r="3269" spans="2:18" outlineLevel="1" x14ac:dyDescent="0.25">
      <c r="B3269" s="122" t="str">
        <f>IF(C3269="","",F3264)</f>
        <v/>
      </c>
      <c r="C3269" s="123"/>
      <c r="D3269" s="122" t="str">
        <f>IF(C3269="","",IFERROR(INDEX('Cadastro de insumo'!A:K,MATCH('Ficha técnica - Prod processado'!C3269,'Cadastro de insumo'!E:E,0),2),""))</f>
        <v/>
      </c>
      <c r="E3269" s="122" t="str">
        <f>IFERROR(INDEX('Cadastro de insumo'!$A$203:$K$1048576,MATCH('Ficha técnica - Prod processado'!C3269,'Cadastro de insumo'!$E$203:$E$1048576,0),9),"")</f>
        <v/>
      </c>
      <c r="F3269" s="124" t="str">
        <f>IFERROR(VLOOKUP(C3269,'Cadastro de insumo'!E:K,7,0),"")</f>
        <v/>
      </c>
      <c r="G3269" s="113"/>
      <c r="H3269" s="113"/>
      <c r="I3269" s="122">
        <f t="shared" si="158"/>
        <v>0</v>
      </c>
      <c r="J3269" s="125">
        <f>IF(C3269="",0,IF(E3269="Pacote",VLOOKUP(C3269,'Cadastro de insumo'!E:K,7,0)*G3269,IF(OR(E3269="kg",E3269="L"),F3269/1000*G3269,F3269*G3269)))</f>
        <v>0</v>
      </c>
    </row>
    <row r="3270" spans="2:18" outlineLevel="1" x14ac:dyDescent="0.25">
      <c r="B3270" s="122" t="str">
        <f>IF(C3270="","",F3264)</f>
        <v/>
      </c>
      <c r="C3270" s="123"/>
      <c r="D3270" s="122" t="str">
        <f>IF(C3270="","",IFERROR(INDEX('Cadastro de insumo'!A:K,MATCH('Ficha técnica - Prod processado'!C3270,'Cadastro de insumo'!E:E,0),2),""))</f>
        <v/>
      </c>
      <c r="E3270" s="122" t="str">
        <f>IFERROR(INDEX('Cadastro de insumo'!$A$203:$K$1048576,MATCH('Ficha técnica - Prod processado'!C3270,'Cadastro de insumo'!$E$203:$E$1048576,0),9),"")</f>
        <v/>
      </c>
      <c r="F3270" s="124" t="str">
        <f>IFERROR(VLOOKUP(C3270,'Cadastro de insumo'!E:K,7,0),"")</f>
        <v/>
      </c>
      <c r="G3270" s="113"/>
      <c r="H3270" s="113"/>
      <c r="I3270" s="122">
        <f t="shared" si="158"/>
        <v>0</v>
      </c>
      <c r="J3270" s="125">
        <f>IF(C3270="",0,IF(E3270="Pacote",VLOOKUP(C3270,'Cadastro de insumo'!E:K,7,0)*G3270,IF(OR(E3270="kg",E3270="L"),F3270/1000*G3270,F3270*G3270)))</f>
        <v>0</v>
      </c>
    </row>
    <row r="3271" spans="2:18" outlineLevel="1" x14ac:dyDescent="0.25">
      <c r="B3271" s="122" t="str">
        <f>IF(C3271="","",F3264)</f>
        <v/>
      </c>
      <c r="C3271" s="123"/>
      <c r="D3271" s="122" t="str">
        <f>IF(C3271="","",IFERROR(INDEX('Cadastro de insumo'!A:K,MATCH('Ficha técnica - Prod processado'!C3271,'Cadastro de insumo'!E:E,0),2),""))</f>
        <v/>
      </c>
      <c r="E3271" s="122" t="str">
        <f>IFERROR(INDEX('Cadastro de insumo'!$A$203:$K$1048576,MATCH('Ficha técnica - Prod processado'!C3271,'Cadastro de insumo'!$E$203:$E$1048576,0),9),"")</f>
        <v/>
      </c>
      <c r="F3271" s="124" t="str">
        <f>IFERROR(VLOOKUP(C3271,'Cadastro de insumo'!E:K,7,0),"")</f>
        <v/>
      </c>
      <c r="G3271" s="113"/>
      <c r="H3271" s="113"/>
      <c r="I3271" s="122">
        <f t="shared" si="158"/>
        <v>0</v>
      </c>
      <c r="J3271" s="125">
        <f>IF(C3271="",0,IF(E3271="Pacote",VLOOKUP(C3271,'Cadastro de insumo'!E:K,7,0)*G3271,IF(OR(E3271="kg",E3271="L"),F3271/1000*G3271,F3271*G3271)))</f>
        <v>0</v>
      </c>
    </row>
    <row r="3272" spans="2:18" outlineLevel="1" x14ac:dyDescent="0.25">
      <c r="B3272" s="122" t="str">
        <f>IF(C3272="","",F3264)</f>
        <v/>
      </c>
      <c r="C3272" s="123"/>
      <c r="D3272" s="122" t="str">
        <f>IF(C3272="","",IFERROR(INDEX('Cadastro de insumo'!A:K,MATCH('Ficha técnica - Prod processado'!C3272,'Cadastro de insumo'!E:E,0),2),""))</f>
        <v/>
      </c>
      <c r="E3272" s="122" t="str">
        <f>IFERROR(INDEX('Cadastro de insumo'!$A$203:$K$1048576,MATCH('Ficha técnica - Prod processado'!C3272,'Cadastro de insumo'!$E$203:$E$1048576,0),9),"")</f>
        <v/>
      </c>
      <c r="F3272" s="124" t="str">
        <f>IFERROR(VLOOKUP(C3272,'Cadastro de insumo'!E:K,7,0),"")</f>
        <v/>
      </c>
      <c r="G3272" s="113"/>
      <c r="H3272" s="113"/>
      <c r="I3272" s="122">
        <f t="shared" si="158"/>
        <v>0</v>
      </c>
      <c r="J3272" s="125">
        <f>IF(C3272="",0,IF(E3272="Pacote",VLOOKUP(C3272,'Cadastro de insumo'!E:K,7,0)*G3272,IF(OR(E3272="kg",E3272="L"),F3272/1000*G3272,F3272*G3272)))</f>
        <v>0</v>
      </c>
    </row>
    <row r="3273" spans="2:18" outlineLevel="1" x14ac:dyDescent="0.25">
      <c r="B3273" s="122" t="str">
        <f>IF(C3273="","",F3264)</f>
        <v/>
      </c>
      <c r="C3273" s="123"/>
      <c r="D3273" s="122" t="str">
        <f>IF(C3273="","",IFERROR(INDEX('Cadastro de insumo'!A:K,MATCH('Ficha técnica - Prod processado'!C3273,'Cadastro de insumo'!E:E,0),2),""))</f>
        <v/>
      </c>
      <c r="E3273" s="122" t="str">
        <f>IFERROR(INDEX('Cadastro de insumo'!$A$203:$K$1048576,MATCH('Ficha técnica - Prod processado'!C3273,'Cadastro de insumo'!$E$203:$E$1048576,0),9),"")</f>
        <v/>
      </c>
      <c r="F3273" s="124" t="str">
        <f>IFERROR(VLOOKUP(C3273,'Cadastro de insumo'!E:K,7,0),"")</f>
        <v/>
      </c>
      <c r="G3273" s="113"/>
      <c r="H3273" s="113"/>
      <c r="I3273" s="122">
        <f t="shared" si="158"/>
        <v>0</v>
      </c>
      <c r="J3273" s="125">
        <f>IF(C3273="",0,IF(E3273="Pacote",VLOOKUP(C3273,'Cadastro de insumo'!E:K,7,0)*G3273,IF(OR(E3273="kg",E3273="L"),F3273/1000*G3273,F3273*G3273)))</f>
        <v>0</v>
      </c>
    </row>
    <row r="3274" spans="2:18" outlineLevel="1" x14ac:dyDescent="0.25">
      <c r="B3274" s="122" t="str">
        <f>IF(C3274="","",F3264)</f>
        <v/>
      </c>
      <c r="C3274" s="123"/>
      <c r="D3274" s="122" t="str">
        <f>IF(C3274="","",IFERROR(INDEX('Cadastro de insumo'!A:K,MATCH('Ficha técnica - Prod processado'!C3274,'Cadastro de insumo'!E:E,0),2),""))</f>
        <v/>
      </c>
      <c r="E3274" s="122" t="str">
        <f>IFERROR(INDEX('Cadastro de insumo'!$A$203:$K$1048576,MATCH('Ficha técnica - Prod processado'!C3274,'Cadastro de insumo'!$E$203:$E$1048576,0),9),"")</f>
        <v/>
      </c>
      <c r="F3274" s="124" t="str">
        <f>IFERROR(VLOOKUP(C3274,'Cadastro de insumo'!E:K,7,0),"")</f>
        <v/>
      </c>
      <c r="G3274" s="113"/>
      <c r="H3274" s="113"/>
      <c r="I3274" s="122">
        <f t="shared" si="158"/>
        <v>0</v>
      </c>
      <c r="J3274" s="125">
        <f>IF(C3274="",0,IF(E3274="Pacote",VLOOKUP(C3274,'Cadastro de insumo'!E:K,7,0)*G3274,IF(OR(E3274="kg",E3274="L"),F3274/1000*G3274,F3274*G3274)))</f>
        <v>0</v>
      </c>
    </row>
    <row r="3275" spans="2:18" outlineLevel="1" x14ac:dyDescent="0.25">
      <c r="B3275" s="122" t="str">
        <f>IF(C3275="","",F3264)</f>
        <v/>
      </c>
      <c r="C3275" s="123"/>
      <c r="D3275" s="122" t="str">
        <f>IF(C3275="","",IFERROR(INDEX('Cadastro de insumo'!A:K,MATCH('Ficha técnica - Prod processado'!C3275,'Cadastro de insumo'!E:E,0),2),""))</f>
        <v/>
      </c>
      <c r="E3275" s="122" t="str">
        <f>IFERROR(INDEX('Cadastro de insumo'!$A$203:$K$1048576,MATCH('Ficha técnica - Prod processado'!C3275,'Cadastro de insumo'!$E$203:$E$1048576,0),9),"")</f>
        <v/>
      </c>
      <c r="F3275" s="124" t="str">
        <f>IFERROR(VLOOKUP(C3275,'Cadastro de insumo'!E:K,7,0),"")</f>
        <v/>
      </c>
      <c r="G3275" s="113"/>
      <c r="H3275" s="113"/>
      <c r="I3275" s="122">
        <f t="shared" si="158"/>
        <v>0</v>
      </c>
      <c r="J3275" s="125">
        <f>IF(C3275="",0,IF(E3275="Pacote",VLOOKUP(C3275,'Cadastro de insumo'!E:K,7,0)*G3275,IF(OR(E3275="kg",E3275="L"),F3275/1000*G3275,F3275*G3275)))</f>
        <v>0</v>
      </c>
    </row>
    <row r="3276" spans="2:18" outlineLevel="1" x14ac:dyDescent="0.25">
      <c r="B3276" s="122" t="str">
        <f>IF(C3276="","",F3264)</f>
        <v/>
      </c>
      <c r="C3276" s="123"/>
      <c r="D3276" s="122" t="str">
        <f>IF(C3276="","",IFERROR(INDEX('Cadastro de insumo'!A:K,MATCH('Ficha técnica - Prod processado'!C3276,'Cadastro de insumo'!E:E,0),2),""))</f>
        <v/>
      </c>
      <c r="E3276" s="122" t="str">
        <f>IFERROR(INDEX('Cadastro de insumo'!$A$203:$K$1048576,MATCH('Ficha técnica - Prod processado'!C3276,'Cadastro de insumo'!$E$203:$E$1048576,0),9),"")</f>
        <v/>
      </c>
      <c r="F3276" s="124" t="str">
        <f>IFERROR(VLOOKUP(C3276,'Cadastro de insumo'!E:K,7,0),"")</f>
        <v/>
      </c>
      <c r="G3276" s="113"/>
      <c r="H3276" s="113"/>
      <c r="I3276" s="122">
        <f t="shared" si="158"/>
        <v>0</v>
      </c>
      <c r="J3276" s="125">
        <f>IF(C3276="",0,IF(E3276="Pacote",VLOOKUP(C3276,'Cadastro de insumo'!E:K,7,0)*G3276,IF(OR(E3276="kg",E3276="L"),F3276/1000*G3276,F3276*G3276)))</f>
        <v>0</v>
      </c>
    </row>
    <row r="3277" spans="2:18" outlineLevel="1" x14ac:dyDescent="0.25">
      <c r="B3277" s="122" t="str">
        <f>IF(C3277="","",F3264)</f>
        <v/>
      </c>
      <c r="C3277" s="123"/>
      <c r="D3277" s="122" t="str">
        <f>IF(C3277="","",IFERROR(INDEX('Cadastro de insumo'!A:K,MATCH('Ficha técnica - Prod processado'!C3277,'Cadastro de insumo'!E:E,0),2),""))</f>
        <v/>
      </c>
      <c r="E3277" s="122" t="str">
        <f>IFERROR(INDEX('Cadastro de insumo'!$A$203:$K$1048576,MATCH('Ficha técnica - Prod processado'!C3277,'Cadastro de insumo'!$E$203:$E$1048576,0),9),"")</f>
        <v/>
      </c>
      <c r="F3277" s="124" t="str">
        <f>IFERROR(VLOOKUP(C3277,'Cadastro de insumo'!E:K,7,0),"")</f>
        <v/>
      </c>
      <c r="G3277" s="113"/>
      <c r="H3277" s="113"/>
      <c r="I3277" s="122">
        <f t="shared" si="158"/>
        <v>0</v>
      </c>
      <c r="J3277" s="125">
        <f>IF(C3277="",0,IF(E3277="Pacote",VLOOKUP(C3277,'Cadastro de insumo'!E:K,7,0)*G3277,IF(OR(E3277="kg",E3277="L"),F3277/1000*G3277,F3277*G3277)))</f>
        <v>0</v>
      </c>
    </row>
    <row r="3278" spans="2:18" outlineLevel="1" x14ac:dyDescent="0.25">
      <c r="B3278" s="122" t="str">
        <f>IF(C3278="","",F3264)</f>
        <v/>
      </c>
      <c r="C3278" s="123"/>
      <c r="D3278" s="122" t="str">
        <f>IF(C3278="","",IFERROR(INDEX('Cadastro de insumo'!A:K,MATCH('Ficha técnica - Prod processado'!C3278,'Cadastro de insumo'!E:E,0),2),""))</f>
        <v/>
      </c>
      <c r="E3278" s="122" t="str">
        <f>IFERROR(INDEX('Cadastro de insumo'!$A$203:$K$1048576,MATCH('Ficha técnica - Prod processado'!C3278,'Cadastro de insumo'!$E$203:$E$1048576,0),9),"")</f>
        <v/>
      </c>
      <c r="F3278" s="124" t="str">
        <f>IFERROR(VLOOKUP(C3278,'Cadastro de insumo'!E:K,7,0),"")</f>
        <v/>
      </c>
      <c r="G3278" s="113"/>
      <c r="H3278" s="113"/>
      <c r="I3278" s="122">
        <f t="shared" si="158"/>
        <v>0</v>
      </c>
      <c r="J3278" s="125">
        <f>IF(C3278="",0,IF(E3278="Pacote",VLOOKUP(C3278,'Cadastro de insumo'!E:K,7,0)*G3278,IF(OR(E3278="kg",E3278="L"),F3278/1000*G3278,F3278*G3278)))</f>
        <v>0</v>
      </c>
    </row>
    <row r="3279" spans="2:18" outlineLevel="1" x14ac:dyDescent="0.25">
      <c r="B3279" s="122" t="str">
        <f>IF(C3279="","",F3264)</f>
        <v/>
      </c>
      <c r="C3279" s="123"/>
      <c r="D3279" s="122" t="str">
        <f>IF(C3279="","",IFERROR(INDEX('Cadastro de insumo'!A:K,MATCH('Ficha técnica - Prod processado'!C3279,'Cadastro de insumo'!E:E,0),2),""))</f>
        <v/>
      </c>
      <c r="E3279" s="122" t="str">
        <f>IFERROR(INDEX('Cadastro de insumo'!$A$203:$K$1048576,MATCH('Ficha técnica - Prod processado'!C3279,'Cadastro de insumo'!$E$203:$E$1048576,0),9),"")</f>
        <v/>
      </c>
      <c r="F3279" s="124" t="str">
        <f>IFERROR(VLOOKUP(C3279,'Cadastro de insumo'!E:K,7,0),"")</f>
        <v/>
      </c>
      <c r="G3279" s="113"/>
      <c r="H3279" s="113"/>
      <c r="I3279" s="122">
        <f t="shared" si="158"/>
        <v>0</v>
      </c>
      <c r="J3279" s="125">
        <f>IF(C3279="",0,IF(E3279="Pacote",VLOOKUP(C3279,'Cadastro de insumo'!E:K,7,0)*G3279,IF(OR(E3279="kg",E3279="L"),F3279/1000*G3279,F3279*G3279)))</f>
        <v>0</v>
      </c>
    </row>
    <row r="3280" spans="2:18" outlineLevel="1" x14ac:dyDescent="0.25">
      <c r="B3280" s="122" t="str">
        <f>IF(C3280="","",F3264)</f>
        <v/>
      </c>
      <c r="C3280" s="123"/>
      <c r="D3280" s="122" t="str">
        <f>IF(C3280="","",IFERROR(INDEX('Cadastro de insumo'!A:K,MATCH('Ficha técnica - Prod processado'!C3280,'Cadastro de insumo'!E:E,0),2),""))</f>
        <v/>
      </c>
      <c r="E3280" s="122" t="str">
        <f>IFERROR(INDEX('Cadastro de insumo'!$A$203:$K$1048576,MATCH('Ficha técnica - Prod processado'!C3280,'Cadastro de insumo'!$E$203:$E$1048576,0),9),"")</f>
        <v/>
      </c>
      <c r="F3280" s="124" t="str">
        <f>IFERROR(VLOOKUP(C3280,'Cadastro de insumo'!E:K,7,0),"")</f>
        <v/>
      </c>
      <c r="G3280" s="113"/>
      <c r="H3280" s="113"/>
      <c r="I3280" s="122">
        <f t="shared" si="158"/>
        <v>0</v>
      </c>
      <c r="J3280" s="125">
        <f>IF(C3280="",0,IF(E3280="Pacote",VLOOKUP(C3280,'Cadastro de insumo'!E:K,7,0)*G3280,IF(OR(E3280="kg",E3280="L"),F3280/1000*G3280,F3280*G3280)))</f>
        <v>0</v>
      </c>
    </row>
    <row r="3281" spans="1:18" outlineLevel="1" x14ac:dyDescent="0.25">
      <c r="B3281" s="122" t="str">
        <f>IF(C3281="","",F3264)</f>
        <v/>
      </c>
      <c r="C3281" s="123"/>
      <c r="D3281" s="122" t="str">
        <f>IF(C3281="","",IFERROR(INDEX('Cadastro de insumo'!A:K,MATCH('Ficha técnica - Prod processado'!C3281,'Cadastro de insumo'!E:E,0),2),""))</f>
        <v/>
      </c>
      <c r="E3281" s="122" t="str">
        <f>IFERROR(INDEX('Cadastro de insumo'!$A$203:$K$1048576,MATCH('Ficha técnica - Prod processado'!C3281,'Cadastro de insumo'!$E$203:$E$1048576,0),9),"")</f>
        <v/>
      </c>
      <c r="F3281" s="124" t="str">
        <f>IFERROR(VLOOKUP(C3281,'Cadastro de insumo'!E:K,7,0),"")</f>
        <v/>
      </c>
      <c r="G3281" s="113"/>
      <c r="H3281" s="113"/>
      <c r="I3281" s="122">
        <f>IF(OR(G3281="",H3281=""),0,G3281/H3281)</f>
        <v>0</v>
      </c>
      <c r="J3281" s="125">
        <f>IF(C3281="",0,IF(E3281="Pacote",VLOOKUP(C3281,'Cadastro de insumo'!E:K,7,0)*G3281,IF(OR(E3281="kg",E3281="L"),F3281/1000*G3281,F3281*G3281)))</f>
        <v>0</v>
      </c>
    </row>
    <row r="3282" spans="1:18" x14ac:dyDescent="0.25">
      <c r="A3282" s="33" t="str">
        <f>"Detalhes: "&amp;F3264</f>
        <v xml:space="preserve">Detalhes: </v>
      </c>
      <c r="C3282" s="126"/>
    </row>
    <row r="3284" spans="1:18" ht="31.5" x14ac:dyDescent="0.25">
      <c r="E3284" s="30" t="s">
        <v>21</v>
      </c>
      <c r="F3284" s="76" t="s">
        <v>0</v>
      </c>
      <c r="G3284" s="76" t="s">
        <v>19</v>
      </c>
      <c r="H3284" s="77" t="s">
        <v>20</v>
      </c>
      <c r="I3284" s="31" t="s">
        <v>22</v>
      </c>
      <c r="J3284" s="31" t="s">
        <v>61</v>
      </c>
      <c r="M3284" s="126"/>
    </row>
    <row r="3285" spans="1:18" x14ac:dyDescent="0.25">
      <c r="E3285" s="112">
        <f>E3264+1</f>
        <v>157</v>
      </c>
      <c r="F3285" s="113"/>
      <c r="G3285" s="113"/>
      <c r="H3285" s="114"/>
      <c r="I3285" s="115">
        <f>SUM(J3288:J3302)</f>
        <v>0</v>
      </c>
      <c r="J3285" s="116" t="str">
        <f>IF(H3285="","",I3285/H3285)</f>
        <v/>
      </c>
      <c r="M3285" s="126"/>
      <c r="R3285" s="141"/>
    </row>
    <row r="3286" spans="1:18" x14ac:dyDescent="0.25">
      <c r="B3286" s="117"/>
      <c r="C3286" s="118"/>
      <c r="D3286" s="110"/>
      <c r="F3286" s="118"/>
      <c r="G3286" s="118"/>
      <c r="H3286" s="119"/>
      <c r="I3286" s="120"/>
      <c r="J3286" s="121"/>
      <c r="M3286" s="126"/>
      <c r="R3286" s="141"/>
    </row>
    <row r="3287" spans="1:18" ht="47.25" outlineLevel="1" x14ac:dyDescent="0.25">
      <c r="B3287" s="31" t="s">
        <v>0</v>
      </c>
      <c r="C3287" s="76" t="s">
        <v>13</v>
      </c>
      <c r="D3287" s="31" t="s">
        <v>60</v>
      </c>
      <c r="E3287" s="31" t="s">
        <v>14</v>
      </c>
      <c r="F3287" s="77" t="s">
        <v>17</v>
      </c>
      <c r="G3287" s="77" t="s">
        <v>56</v>
      </c>
      <c r="H3287" s="77" t="s">
        <v>38</v>
      </c>
      <c r="I3287" s="31" t="s">
        <v>16</v>
      </c>
      <c r="J3287" s="30" t="s">
        <v>15</v>
      </c>
      <c r="M3287" s="142"/>
    </row>
    <row r="3288" spans="1:18" outlineLevel="1" x14ac:dyDescent="0.25">
      <c r="B3288" s="122" t="str">
        <f>IF(C3288="","",F3285)</f>
        <v/>
      </c>
      <c r="C3288" s="123"/>
      <c r="D3288" s="122" t="str">
        <f>IF(C3288="","",IFERROR(INDEX('Cadastro de insumo'!A:K,MATCH('Ficha técnica - Prod processado'!C3288,'Cadastro de insumo'!E:E,0),2),""))</f>
        <v/>
      </c>
      <c r="E3288" s="122" t="str">
        <f>IFERROR(INDEX('Cadastro de insumo'!$A$203:$K$1048576,MATCH('Ficha técnica - Prod processado'!C3288,'Cadastro de insumo'!$E$203:$E$1048576,0),9),"")</f>
        <v/>
      </c>
      <c r="F3288" s="124" t="str">
        <f>IFERROR(VLOOKUP(C3288,'Cadastro de insumo'!E:K,7,0),"")</f>
        <v/>
      </c>
      <c r="G3288" s="113"/>
      <c r="H3288" s="113"/>
      <c r="I3288" s="122">
        <f t="shared" ref="I3288:I3301" si="159">IF(OR(G3288="",H3288=""),0,G3288/H3288)</f>
        <v>0</v>
      </c>
      <c r="J3288" s="125">
        <f>IF(C3288="",0,IF(E3288="Pacote",VLOOKUP(C3288,'Cadastro de insumo'!E:K,7,0)*G3288,IF(OR(E3288="kg",E3288="L"),F3288/1000*G3288,F3288*G3288)))</f>
        <v>0</v>
      </c>
    </row>
    <row r="3289" spans="1:18" outlineLevel="1" x14ac:dyDescent="0.25">
      <c r="B3289" s="122" t="str">
        <f>IF(C3289="","",F3285)</f>
        <v/>
      </c>
      <c r="C3289" s="123"/>
      <c r="D3289" s="122" t="str">
        <f>IF(C3289="","",IFERROR(INDEX('Cadastro de insumo'!A:K,MATCH('Ficha técnica - Prod processado'!C3289,'Cadastro de insumo'!E:E,0),2),""))</f>
        <v/>
      </c>
      <c r="E3289" s="122" t="str">
        <f>IFERROR(INDEX('Cadastro de insumo'!$A$203:$K$1048576,MATCH('Ficha técnica - Prod processado'!C3289,'Cadastro de insumo'!$E$203:$E$1048576,0),9),"")</f>
        <v/>
      </c>
      <c r="F3289" s="124" t="str">
        <f>IFERROR(VLOOKUP(C3289,'Cadastro de insumo'!E:K,7,0),"")</f>
        <v/>
      </c>
      <c r="G3289" s="113"/>
      <c r="H3289" s="113"/>
      <c r="I3289" s="122">
        <f t="shared" si="159"/>
        <v>0</v>
      </c>
      <c r="J3289" s="125">
        <f>IF(C3289="",0,IF(E3289="Pacote",VLOOKUP(C3289,'Cadastro de insumo'!E:K,7,0)*G3289,IF(OR(E3289="kg",E3289="L"),F3289/1000*G3289,F3289*G3289)))</f>
        <v>0</v>
      </c>
    </row>
    <row r="3290" spans="1:18" outlineLevel="1" x14ac:dyDescent="0.25">
      <c r="B3290" s="122" t="str">
        <f>IF(C3290="","",F3285)</f>
        <v/>
      </c>
      <c r="C3290" s="123"/>
      <c r="D3290" s="122" t="str">
        <f>IF(C3290="","",IFERROR(INDEX('Cadastro de insumo'!A:K,MATCH('Ficha técnica - Prod processado'!C3290,'Cadastro de insumo'!E:E,0),2),""))</f>
        <v/>
      </c>
      <c r="E3290" s="122" t="str">
        <f>IFERROR(INDEX('Cadastro de insumo'!$A$203:$K$1048576,MATCH('Ficha técnica - Prod processado'!C3290,'Cadastro de insumo'!$E$203:$E$1048576,0),9),"")</f>
        <v/>
      </c>
      <c r="F3290" s="124" t="str">
        <f>IFERROR(VLOOKUP(C3290,'Cadastro de insumo'!E:K,7,0),"")</f>
        <v/>
      </c>
      <c r="G3290" s="113"/>
      <c r="H3290" s="113"/>
      <c r="I3290" s="122">
        <f t="shared" si="159"/>
        <v>0</v>
      </c>
      <c r="J3290" s="125">
        <f>IF(C3290="",0,IF(E3290="Pacote",VLOOKUP(C3290,'Cadastro de insumo'!E:K,7,0)*G3290,IF(OR(E3290="kg",E3290="L"),F3290/1000*G3290,F3290*G3290)))</f>
        <v>0</v>
      </c>
    </row>
    <row r="3291" spans="1:18" outlineLevel="1" x14ac:dyDescent="0.25">
      <c r="B3291" s="122" t="str">
        <f>IF(C3291="","",F3285)</f>
        <v/>
      </c>
      <c r="C3291" s="123"/>
      <c r="D3291" s="122" t="str">
        <f>IF(C3291="","",IFERROR(INDEX('Cadastro de insumo'!A:K,MATCH('Ficha técnica - Prod processado'!C3291,'Cadastro de insumo'!E:E,0),2),""))</f>
        <v/>
      </c>
      <c r="E3291" s="122" t="str">
        <f>IFERROR(INDEX('Cadastro de insumo'!$A$203:$K$1048576,MATCH('Ficha técnica - Prod processado'!C3291,'Cadastro de insumo'!$E$203:$E$1048576,0),9),"")</f>
        <v/>
      </c>
      <c r="F3291" s="124" t="str">
        <f>IFERROR(VLOOKUP(C3291,'Cadastro de insumo'!E:K,7,0),"")</f>
        <v/>
      </c>
      <c r="G3291" s="113"/>
      <c r="H3291" s="113"/>
      <c r="I3291" s="122">
        <f t="shared" si="159"/>
        <v>0</v>
      </c>
      <c r="J3291" s="125">
        <f>IF(C3291="",0,IF(E3291="Pacote",VLOOKUP(C3291,'Cadastro de insumo'!E:K,7,0)*G3291,IF(OR(E3291="kg",E3291="L"),F3291/1000*G3291,F3291*G3291)))</f>
        <v>0</v>
      </c>
    </row>
    <row r="3292" spans="1:18" outlineLevel="1" x14ac:dyDescent="0.25">
      <c r="B3292" s="122" t="str">
        <f>IF(C3292="","",F3285)</f>
        <v/>
      </c>
      <c r="C3292" s="123"/>
      <c r="D3292" s="122" t="str">
        <f>IF(C3292="","",IFERROR(INDEX('Cadastro de insumo'!A:K,MATCH('Ficha técnica - Prod processado'!C3292,'Cadastro de insumo'!E:E,0),2),""))</f>
        <v/>
      </c>
      <c r="E3292" s="122" t="str">
        <f>IFERROR(INDEX('Cadastro de insumo'!$A$203:$K$1048576,MATCH('Ficha técnica - Prod processado'!C3292,'Cadastro de insumo'!$E$203:$E$1048576,0),9),"")</f>
        <v/>
      </c>
      <c r="F3292" s="124" t="str">
        <f>IFERROR(VLOOKUP(C3292,'Cadastro de insumo'!E:K,7,0),"")</f>
        <v/>
      </c>
      <c r="G3292" s="113"/>
      <c r="H3292" s="113"/>
      <c r="I3292" s="122">
        <f t="shared" si="159"/>
        <v>0</v>
      </c>
      <c r="J3292" s="125">
        <f>IF(C3292="",0,IF(E3292="Pacote",VLOOKUP(C3292,'Cadastro de insumo'!E:K,7,0)*G3292,IF(OR(E3292="kg",E3292="L"),F3292/1000*G3292,F3292*G3292)))</f>
        <v>0</v>
      </c>
    </row>
    <row r="3293" spans="1:18" outlineLevel="1" x14ac:dyDescent="0.25">
      <c r="B3293" s="122" t="str">
        <f>IF(C3293="","",F3285)</f>
        <v/>
      </c>
      <c r="C3293" s="123"/>
      <c r="D3293" s="122" t="str">
        <f>IF(C3293="","",IFERROR(INDEX('Cadastro de insumo'!A:K,MATCH('Ficha técnica - Prod processado'!C3293,'Cadastro de insumo'!E:E,0),2),""))</f>
        <v/>
      </c>
      <c r="E3293" s="122" t="str">
        <f>IFERROR(INDEX('Cadastro de insumo'!$A$203:$K$1048576,MATCH('Ficha técnica - Prod processado'!C3293,'Cadastro de insumo'!$E$203:$E$1048576,0),9),"")</f>
        <v/>
      </c>
      <c r="F3293" s="124" t="str">
        <f>IFERROR(VLOOKUP(C3293,'Cadastro de insumo'!E:K,7,0),"")</f>
        <v/>
      </c>
      <c r="G3293" s="113"/>
      <c r="H3293" s="113"/>
      <c r="I3293" s="122">
        <f t="shared" si="159"/>
        <v>0</v>
      </c>
      <c r="J3293" s="125">
        <f>IF(C3293="",0,IF(E3293="Pacote",VLOOKUP(C3293,'Cadastro de insumo'!E:K,7,0)*G3293,IF(OR(E3293="kg",E3293="L"),F3293/1000*G3293,F3293*G3293)))</f>
        <v>0</v>
      </c>
    </row>
    <row r="3294" spans="1:18" outlineLevel="1" x14ac:dyDescent="0.25">
      <c r="B3294" s="122" t="str">
        <f>IF(C3294="","",F3285)</f>
        <v/>
      </c>
      <c r="C3294" s="123"/>
      <c r="D3294" s="122" t="str">
        <f>IF(C3294="","",IFERROR(INDEX('Cadastro de insumo'!A:K,MATCH('Ficha técnica - Prod processado'!C3294,'Cadastro de insumo'!E:E,0),2),""))</f>
        <v/>
      </c>
      <c r="E3294" s="122" t="str">
        <f>IFERROR(INDEX('Cadastro de insumo'!$A$203:$K$1048576,MATCH('Ficha técnica - Prod processado'!C3294,'Cadastro de insumo'!$E$203:$E$1048576,0),9),"")</f>
        <v/>
      </c>
      <c r="F3294" s="124" t="str">
        <f>IFERROR(VLOOKUP(C3294,'Cadastro de insumo'!E:K,7,0),"")</f>
        <v/>
      </c>
      <c r="G3294" s="113"/>
      <c r="H3294" s="113"/>
      <c r="I3294" s="122">
        <f t="shared" si="159"/>
        <v>0</v>
      </c>
      <c r="J3294" s="125">
        <f>IF(C3294="",0,IF(E3294="Pacote",VLOOKUP(C3294,'Cadastro de insumo'!E:K,7,0)*G3294,IF(OR(E3294="kg",E3294="L"),F3294/1000*G3294,F3294*G3294)))</f>
        <v>0</v>
      </c>
    </row>
    <row r="3295" spans="1:18" outlineLevel="1" x14ac:dyDescent="0.25">
      <c r="B3295" s="122" t="str">
        <f>IF(C3295="","",F3285)</f>
        <v/>
      </c>
      <c r="C3295" s="123"/>
      <c r="D3295" s="122" t="str">
        <f>IF(C3295="","",IFERROR(INDEX('Cadastro de insumo'!A:K,MATCH('Ficha técnica - Prod processado'!C3295,'Cadastro de insumo'!E:E,0),2),""))</f>
        <v/>
      </c>
      <c r="E3295" s="122" t="str">
        <f>IFERROR(INDEX('Cadastro de insumo'!$A$203:$K$1048576,MATCH('Ficha técnica - Prod processado'!C3295,'Cadastro de insumo'!$E$203:$E$1048576,0),9),"")</f>
        <v/>
      </c>
      <c r="F3295" s="124" t="str">
        <f>IFERROR(VLOOKUP(C3295,'Cadastro de insumo'!E:K,7,0),"")</f>
        <v/>
      </c>
      <c r="G3295" s="113"/>
      <c r="H3295" s="113"/>
      <c r="I3295" s="122">
        <f t="shared" si="159"/>
        <v>0</v>
      </c>
      <c r="J3295" s="125">
        <f>IF(C3295="",0,IF(E3295="Pacote",VLOOKUP(C3295,'Cadastro de insumo'!E:K,7,0)*G3295,IF(OR(E3295="kg",E3295="L"),F3295/1000*G3295,F3295*G3295)))</f>
        <v>0</v>
      </c>
    </row>
    <row r="3296" spans="1:18" outlineLevel="1" x14ac:dyDescent="0.25">
      <c r="B3296" s="122" t="str">
        <f>IF(C3296="","",F3285)</f>
        <v/>
      </c>
      <c r="C3296" s="123"/>
      <c r="D3296" s="122" t="str">
        <f>IF(C3296="","",IFERROR(INDEX('Cadastro de insumo'!A:K,MATCH('Ficha técnica - Prod processado'!C3296,'Cadastro de insumo'!E:E,0),2),""))</f>
        <v/>
      </c>
      <c r="E3296" s="122" t="str">
        <f>IFERROR(INDEX('Cadastro de insumo'!$A$203:$K$1048576,MATCH('Ficha técnica - Prod processado'!C3296,'Cadastro de insumo'!$E$203:$E$1048576,0),9),"")</f>
        <v/>
      </c>
      <c r="F3296" s="124" t="str">
        <f>IFERROR(VLOOKUP(C3296,'Cadastro de insumo'!E:K,7,0),"")</f>
        <v/>
      </c>
      <c r="G3296" s="113"/>
      <c r="H3296" s="113"/>
      <c r="I3296" s="122">
        <f t="shared" si="159"/>
        <v>0</v>
      </c>
      <c r="J3296" s="125">
        <f>IF(C3296="",0,IF(E3296="Pacote",VLOOKUP(C3296,'Cadastro de insumo'!E:K,7,0)*G3296,IF(OR(E3296="kg",E3296="L"),F3296/1000*G3296,F3296*G3296)))</f>
        <v>0</v>
      </c>
    </row>
    <row r="3297" spans="1:18" outlineLevel="1" x14ac:dyDescent="0.25">
      <c r="B3297" s="122" t="str">
        <f>IF(C3297="","",F3285)</f>
        <v/>
      </c>
      <c r="C3297" s="123"/>
      <c r="D3297" s="122" t="str">
        <f>IF(C3297="","",IFERROR(INDEX('Cadastro de insumo'!A:K,MATCH('Ficha técnica - Prod processado'!C3297,'Cadastro de insumo'!E:E,0),2),""))</f>
        <v/>
      </c>
      <c r="E3297" s="122" t="str">
        <f>IFERROR(INDEX('Cadastro de insumo'!$A$203:$K$1048576,MATCH('Ficha técnica - Prod processado'!C3297,'Cadastro de insumo'!$E$203:$E$1048576,0),9),"")</f>
        <v/>
      </c>
      <c r="F3297" s="124" t="str">
        <f>IFERROR(VLOOKUP(C3297,'Cadastro de insumo'!E:K,7,0),"")</f>
        <v/>
      </c>
      <c r="G3297" s="113"/>
      <c r="H3297" s="113"/>
      <c r="I3297" s="122">
        <f t="shared" si="159"/>
        <v>0</v>
      </c>
      <c r="J3297" s="125">
        <f>IF(C3297="",0,IF(E3297="Pacote",VLOOKUP(C3297,'Cadastro de insumo'!E:K,7,0)*G3297,IF(OR(E3297="kg",E3297="L"),F3297/1000*G3297,F3297*G3297)))</f>
        <v>0</v>
      </c>
    </row>
    <row r="3298" spans="1:18" outlineLevel="1" x14ac:dyDescent="0.25">
      <c r="B3298" s="122" t="str">
        <f>IF(C3298="","",F3285)</f>
        <v/>
      </c>
      <c r="C3298" s="123"/>
      <c r="D3298" s="122" t="str">
        <f>IF(C3298="","",IFERROR(INDEX('Cadastro de insumo'!A:K,MATCH('Ficha técnica - Prod processado'!C3298,'Cadastro de insumo'!E:E,0),2),""))</f>
        <v/>
      </c>
      <c r="E3298" s="122" t="str">
        <f>IFERROR(INDEX('Cadastro de insumo'!$A$203:$K$1048576,MATCH('Ficha técnica - Prod processado'!C3298,'Cadastro de insumo'!$E$203:$E$1048576,0),9),"")</f>
        <v/>
      </c>
      <c r="F3298" s="124" t="str">
        <f>IFERROR(VLOOKUP(C3298,'Cadastro de insumo'!E:K,7,0),"")</f>
        <v/>
      </c>
      <c r="G3298" s="113"/>
      <c r="H3298" s="113"/>
      <c r="I3298" s="122">
        <f t="shared" si="159"/>
        <v>0</v>
      </c>
      <c r="J3298" s="125">
        <f>IF(C3298="",0,IF(E3298="Pacote",VLOOKUP(C3298,'Cadastro de insumo'!E:K,7,0)*G3298,IF(OR(E3298="kg",E3298="L"),F3298/1000*G3298,F3298*G3298)))</f>
        <v>0</v>
      </c>
    </row>
    <row r="3299" spans="1:18" outlineLevel="1" x14ac:dyDescent="0.25">
      <c r="B3299" s="122" t="str">
        <f>IF(C3299="","",F3285)</f>
        <v/>
      </c>
      <c r="C3299" s="123"/>
      <c r="D3299" s="122" t="str">
        <f>IF(C3299="","",IFERROR(INDEX('Cadastro de insumo'!A:K,MATCH('Ficha técnica - Prod processado'!C3299,'Cadastro de insumo'!E:E,0),2),""))</f>
        <v/>
      </c>
      <c r="E3299" s="122" t="str">
        <f>IFERROR(INDEX('Cadastro de insumo'!$A$203:$K$1048576,MATCH('Ficha técnica - Prod processado'!C3299,'Cadastro de insumo'!$E$203:$E$1048576,0),9),"")</f>
        <v/>
      </c>
      <c r="F3299" s="124" t="str">
        <f>IFERROR(VLOOKUP(C3299,'Cadastro de insumo'!E:K,7,0),"")</f>
        <v/>
      </c>
      <c r="G3299" s="113"/>
      <c r="H3299" s="113"/>
      <c r="I3299" s="122">
        <f t="shared" si="159"/>
        <v>0</v>
      </c>
      <c r="J3299" s="125">
        <f>IF(C3299="",0,IF(E3299="Pacote",VLOOKUP(C3299,'Cadastro de insumo'!E:K,7,0)*G3299,IF(OR(E3299="kg",E3299="L"),F3299/1000*G3299,F3299*G3299)))</f>
        <v>0</v>
      </c>
    </row>
    <row r="3300" spans="1:18" outlineLevel="1" x14ac:dyDescent="0.25">
      <c r="B3300" s="122" t="str">
        <f>IF(C3300="","",F3285)</f>
        <v/>
      </c>
      <c r="C3300" s="123"/>
      <c r="D3300" s="122" t="str">
        <f>IF(C3300="","",IFERROR(INDEX('Cadastro de insumo'!A:K,MATCH('Ficha técnica - Prod processado'!C3300,'Cadastro de insumo'!E:E,0),2),""))</f>
        <v/>
      </c>
      <c r="E3300" s="122" t="str">
        <f>IFERROR(INDEX('Cadastro de insumo'!$A$203:$K$1048576,MATCH('Ficha técnica - Prod processado'!C3300,'Cadastro de insumo'!$E$203:$E$1048576,0),9),"")</f>
        <v/>
      </c>
      <c r="F3300" s="124" t="str">
        <f>IFERROR(VLOOKUP(C3300,'Cadastro de insumo'!E:K,7,0),"")</f>
        <v/>
      </c>
      <c r="G3300" s="113"/>
      <c r="H3300" s="113"/>
      <c r="I3300" s="122">
        <f t="shared" si="159"/>
        <v>0</v>
      </c>
      <c r="J3300" s="125">
        <f>IF(C3300="",0,IF(E3300="Pacote",VLOOKUP(C3300,'Cadastro de insumo'!E:K,7,0)*G3300,IF(OR(E3300="kg",E3300="L"),F3300/1000*G3300,F3300*G3300)))</f>
        <v>0</v>
      </c>
    </row>
    <row r="3301" spans="1:18" outlineLevel="1" x14ac:dyDescent="0.25">
      <c r="B3301" s="122" t="str">
        <f>IF(C3301="","",F3285)</f>
        <v/>
      </c>
      <c r="C3301" s="123"/>
      <c r="D3301" s="122" t="str">
        <f>IF(C3301="","",IFERROR(INDEX('Cadastro de insumo'!A:K,MATCH('Ficha técnica - Prod processado'!C3301,'Cadastro de insumo'!E:E,0),2),""))</f>
        <v/>
      </c>
      <c r="E3301" s="122" t="str">
        <f>IFERROR(INDEX('Cadastro de insumo'!$A$203:$K$1048576,MATCH('Ficha técnica - Prod processado'!C3301,'Cadastro de insumo'!$E$203:$E$1048576,0),9),"")</f>
        <v/>
      </c>
      <c r="F3301" s="124" t="str">
        <f>IFERROR(VLOOKUP(C3301,'Cadastro de insumo'!E:K,7,0),"")</f>
        <v/>
      </c>
      <c r="G3301" s="113"/>
      <c r="H3301" s="113"/>
      <c r="I3301" s="122">
        <f t="shared" si="159"/>
        <v>0</v>
      </c>
      <c r="J3301" s="125">
        <f>IF(C3301="",0,IF(E3301="Pacote",VLOOKUP(C3301,'Cadastro de insumo'!E:K,7,0)*G3301,IF(OR(E3301="kg",E3301="L"),F3301/1000*G3301,F3301*G3301)))</f>
        <v>0</v>
      </c>
    </row>
    <row r="3302" spans="1:18" outlineLevel="1" x14ac:dyDescent="0.25">
      <c r="B3302" s="122" t="str">
        <f>IF(C3302="","",F3285)</f>
        <v/>
      </c>
      <c r="C3302" s="123"/>
      <c r="D3302" s="122" t="str">
        <f>IF(C3302="","",IFERROR(INDEX('Cadastro de insumo'!A:K,MATCH('Ficha técnica - Prod processado'!C3302,'Cadastro de insumo'!E:E,0),2),""))</f>
        <v/>
      </c>
      <c r="E3302" s="122" t="str">
        <f>IFERROR(INDEX('Cadastro de insumo'!$A$203:$K$1048576,MATCH('Ficha técnica - Prod processado'!C3302,'Cadastro de insumo'!$E$203:$E$1048576,0),9),"")</f>
        <v/>
      </c>
      <c r="F3302" s="124" t="str">
        <f>IFERROR(VLOOKUP(C3302,'Cadastro de insumo'!E:K,7,0),"")</f>
        <v/>
      </c>
      <c r="G3302" s="113"/>
      <c r="H3302" s="113"/>
      <c r="I3302" s="122">
        <f>IF(OR(G3302="",H3302=""),0,G3302/H3302)</f>
        <v>0</v>
      </c>
      <c r="J3302" s="125">
        <f>IF(C3302="",0,IF(E3302="Pacote",VLOOKUP(C3302,'Cadastro de insumo'!E:K,7,0)*G3302,IF(OR(E3302="kg",E3302="L"),F3302/1000*G3302,F3302*G3302)))</f>
        <v>0</v>
      </c>
    </row>
    <row r="3303" spans="1:18" x14ac:dyDescent="0.25">
      <c r="A3303" s="33" t="str">
        <f>"Detalhes: "&amp;F3285</f>
        <v xml:space="preserve">Detalhes: </v>
      </c>
      <c r="C3303" s="126"/>
    </row>
    <row r="3305" spans="1:18" ht="31.5" x14ac:dyDescent="0.25">
      <c r="E3305" s="30" t="s">
        <v>21</v>
      </c>
      <c r="F3305" s="76" t="s">
        <v>0</v>
      </c>
      <c r="G3305" s="76" t="s">
        <v>19</v>
      </c>
      <c r="H3305" s="77" t="s">
        <v>20</v>
      </c>
      <c r="I3305" s="31" t="s">
        <v>22</v>
      </c>
      <c r="J3305" s="31" t="s">
        <v>61</v>
      </c>
      <c r="M3305" s="126"/>
    </row>
    <row r="3306" spans="1:18" x14ac:dyDescent="0.25">
      <c r="E3306" s="112">
        <f>E3285+1</f>
        <v>158</v>
      </c>
      <c r="F3306" s="113"/>
      <c r="G3306" s="113"/>
      <c r="H3306" s="114"/>
      <c r="I3306" s="115">
        <f>SUM(J3309:J3323)</f>
        <v>0</v>
      </c>
      <c r="J3306" s="116" t="str">
        <f>IF(H3306="","",I3306/H3306)</f>
        <v/>
      </c>
      <c r="M3306" s="126"/>
      <c r="R3306" s="141"/>
    </row>
    <row r="3307" spans="1:18" x14ac:dyDescent="0.25">
      <c r="B3307" s="117"/>
      <c r="C3307" s="118"/>
      <c r="D3307" s="110"/>
      <c r="F3307" s="118"/>
      <c r="G3307" s="118"/>
      <c r="H3307" s="119"/>
      <c r="I3307" s="120"/>
      <c r="J3307" s="121"/>
      <c r="M3307" s="126"/>
      <c r="R3307" s="141"/>
    </row>
    <row r="3308" spans="1:18" ht="47.25" outlineLevel="1" x14ac:dyDescent="0.25">
      <c r="B3308" s="31" t="s">
        <v>0</v>
      </c>
      <c r="C3308" s="76" t="s">
        <v>13</v>
      </c>
      <c r="D3308" s="31" t="s">
        <v>60</v>
      </c>
      <c r="E3308" s="31" t="s">
        <v>14</v>
      </c>
      <c r="F3308" s="77" t="s">
        <v>17</v>
      </c>
      <c r="G3308" s="77" t="s">
        <v>56</v>
      </c>
      <c r="H3308" s="77" t="s">
        <v>38</v>
      </c>
      <c r="I3308" s="31" t="s">
        <v>16</v>
      </c>
      <c r="J3308" s="30" t="s">
        <v>15</v>
      </c>
      <c r="M3308" s="142"/>
    </row>
    <row r="3309" spans="1:18" outlineLevel="1" x14ac:dyDescent="0.25">
      <c r="B3309" s="122" t="str">
        <f>IF(C3309="","",F3306)</f>
        <v/>
      </c>
      <c r="C3309" s="123"/>
      <c r="D3309" s="122" t="str">
        <f>IF(C3309="","",IFERROR(INDEX('Cadastro de insumo'!A:K,MATCH('Ficha técnica - Prod processado'!C3309,'Cadastro de insumo'!E:E,0),2),""))</f>
        <v/>
      </c>
      <c r="E3309" s="122" t="str">
        <f>IFERROR(INDEX('Cadastro de insumo'!$A$203:$K$1048576,MATCH('Ficha técnica - Prod processado'!C3309,'Cadastro de insumo'!$E$203:$E$1048576,0),9),"")</f>
        <v/>
      </c>
      <c r="F3309" s="124" t="str">
        <f>IFERROR(VLOOKUP(C3309,'Cadastro de insumo'!E:K,7,0),"")</f>
        <v/>
      </c>
      <c r="G3309" s="113"/>
      <c r="H3309" s="113"/>
      <c r="I3309" s="122">
        <f t="shared" ref="I3309:I3322" si="160">IF(OR(G3309="",H3309=""),0,G3309/H3309)</f>
        <v>0</v>
      </c>
      <c r="J3309" s="125">
        <f>IF(C3309="",0,IF(E3309="Pacote",VLOOKUP(C3309,'Cadastro de insumo'!E:K,7,0)*G3309,IF(OR(E3309="kg",E3309="L"),F3309/1000*G3309,F3309*G3309)))</f>
        <v>0</v>
      </c>
    </row>
    <row r="3310" spans="1:18" outlineLevel="1" x14ac:dyDescent="0.25">
      <c r="B3310" s="122" t="str">
        <f>IF(C3310="","",F3306)</f>
        <v/>
      </c>
      <c r="C3310" s="123"/>
      <c r="D3310" s="122" t="str">
        <f>IF(C3310="","",IFERROR(INDEX('Cadastro de insumo'!A:K,MATCH('Ficha técnica - Prod processado'!C3310,'Cadastro de insumo'!E:E,0),2),""))</f>
        <v/>
      </c>
      <c r="E3310" s="122" t="str">
        <f>IFERROR(INDEX('Cadastro de insumo'!$A$203:$K$1048576,MATCH('Ficha técnica - Prod processado'!C3310,'Cadastro de insumo'!$E$203:$E$1048576,0),9),"")</f>
        <v/>
      </c>
      <c r="F3310" s="124" t="str">
        <f>IFERROR(VLOOKUP(C3310,'Cadastro de insumo'!E:K,7,0),"")</f>
        <v/>
      </c>
      <c r="G3310" s="113"/>
      <c r="H3310" s="113"/>
      <c r="I3310" s="122">
        <f t="shared" si="160"/>
        <v>0</v>
      </c>
      <c r="J3310" s="125">
        <f>IF(C3310="",0,IF(E3310="Pacote",VLOOKUP(C3310,'Cadastro de insumo'!E:K,7,0)*G3310,IF(OR(E3310="kg",E3310="L"),F3310/1000*G3310,F3310*G3310)))</f>
        <v>0</v>
      </c>
    </row>
    <row r="3311" spans="1:18" outlineLevel="1" x14ac:dyDescent="0.25">
      <c r="B3311" s="122" t="str">
        <f>IF(C3311="","",F3306)</f>
        <v/>
      </c>
      <c r="C3311" s="123"/>
      <c r="D3311" s="122" t="str">
        <f>IF(C3311="","",IFERROR(INDEX('Cadastro de insumo'!A:K,MATCH('Ficha técnica - Prod processado'!C3311,'Cadastro de insumo'!E:E,0),2),""))</f>
        <v/>
      </c>
      <c r="E3311" s="122" t="str">
        <f>IFERROR(INDEX('Cadastro de insumo'!$A$203:$K$1048576,MATCH('Ficha técnica - Prod processado'!C3311,'Cadastro de insumo'!$E$203:$E$1048576,0),9),"")</f>
        <v/>
      </c>
      <c r="F3311" s="124" t="str">
        <f>IFERROR(VLOOKUP(C3311,'Cadastro de insumo'!E:K,7,0),"")</f>
        <v/>
      </c>
      <c r="G3311" s="113"/>
      <c r="H3311" s="113"/>
      <c r="I3311" s="122">
        <f t="shared" si="160"/>
        <v>0</v>
      </c>
      <c r="J3311" s="125">
        <f>IF(C3311="",0,IF(E3311="Pacote",VLOOKUP(C3311,'Cadastro de insumo'!E:K,7,0)*G3311,IF(OR(E3311="kg",E3311="L"),F3311/1000*G3311,F3311*G3311)))</f>
        <v>0</v>
      </c>
    </row>
    <row r="3312" spans="1:18" outlineLevel="1" x14ac:dyDescent="0.25">
      <c r="B3312" s="122" t="str">
        <f>IF(C3312="","",F3306)</f>
        <v/>
      </c>
      <c r="C3312" s="123"/>
      <c r="D3312" s="122" t="str">
        <f>IF(C3312="","",IFERROR(INDEX('Cadastro de insumo'!A:K,MATCH('Ficha técnica - Prod processado'!C3312,'Cadastro de insumo'!E:E,0),2),""))</f>
        <v/>
      </c>
      <c r="E3312" s="122" t="str">
        <f>IFERROR(INDEX('Cadastro de insumo'!$A$203:$K$1048576,MATCH('Ficha técnica - Prod processado'!C3312,'Cadastro de insumo'!$E$203:$E$1048576,0),9),"")</f>
        <v/>
      </c>
      <c r="F3312" s="124" t="str">
        <f>IFERROR(VLOOKUP(C3312,'Cadastro de insumo'!E:K,7,0),"")</f>
        <v/>
      </c>
      <c r="G3312" s="113"/>
      <c r="H3312" s="113"/>
      <c r="I3312" s="122">
        <f t="shared" si="160"/>
        <v>0</v>
      </c>
      <c r="J3312" s="125">
        <f>IF(C3312="",0,IF(E3312="Pacote",VLOOKUP(C3312,'Cadastro de insumo'!E:K,7,0)*G3312,IF(OR(E3312="kg",E3312="L"),F3312/1000*G3312,F3312*G3312)))</f>
        <v>0</v>
      </c>
    </row>
    <row r="3313" spans="1:18" outlineLevel="1" x14ac:dyDescent="0.25">
      <c r="B3313" s="122" t="str">
        <f>IF(C3313="","",F3306)</f>
        <v/>
      </c>
      <c r="C3313" s="123"/>
      <c r="D3313" s="122" t="str">
        <f>IF(C3313="","",IFERROR(INDEX('Cadastro de insumo'!A:K,MATCH('Ficha técnica - Prod processado'!C3313,'Cadastro de insumo'!E:E,0),2),""))</f>
        <v/>
      </c>
      <c r="E3313" s="122" t="str">
        <f>IFERROR(INDEX('Cadastro de insumo'!$A$203:$K$1048576,MATCH('Ficha técnica - Prod processado'!C3313,'Cadastro de insumo'!$E$203:$E$1048576,0),9),"")</f>
        <v/>
      </c>
      <c r="F3313" s="124" t="str">
        <f>IFERROR(VLOOKUP(C3313,'Cadastro de insumo'!E:K,7,0),"")</f>
        <v/>
      </c>
      <c r="G3313" s="113"/>
      <c r="H3313" s="113"/>
      <c r="I3313" s="122">
        <f t="shared" si="160"/>
        <v>0</v>
      </c>
      <c r="J3313" s="125">
        <f>IF(C3313="",0,IF(E3313="Pacote",VLOOKUP(C3313,'Cadastro de insumo'!E:K,7,0)*G3313,IF(OR(E3313="kg",E3313="L"),F3313/1000*G3313,F3313*G3313)))</f>
        <v>0</v>
      </c>
    </row>
    <row r="3314" spans="1:18" outlineLevel="1" x14ac:dyDescent="0.25">
      <c r="B3314" s="122" t="str">
        <f>IF(C3314="","",F3306)</f>
        <v/>
      </c>
      <c r="C3314" s="123"/>
      <c r="D3314" s="122" t="str">
        <f>IF(C3314="","",IFERROR(INDEX('Cadastro de insumo'!A:K,MATCH('Ficha técnica - Prod processado'!C3314,'Cadastro de insumo'!E:E,0),2),""))</f>
        <v/>
      </c>
      <c r="E3314" s="122" t="str">
        <f>IFERROR(INDEX('Cadastro de insumo'!$A$203:$K$1048576,MATCH('Ficha técnica - Prod processado'!C3314,'Cadastro de insumo'!$E$203:$E$1048576,0),9),"")</f>
        <v/>
      </c>
      <c r="F3314" s="124" t="str">
        <f>IFERROR(VLOOKUP(C3314,'Cadastro de insumo'!E:K,7,0),"")</f>
        <v/>
      </c>
      <c r="G3314" s="113"/>
      <c r="H3314" s="113"/>
      <c r="I3314" s="122">
        <f t="shared" si="160"/>
        <v>0</v>
      </c>
      <c r="J3314" s="125">
        <f>IF(C3314="",0,IF(E3314="Pacote",VLOOKUP(C3314,'Cadastro de insumo'!E:K,7,0)*G3314,IF(OR(E3314="kg",E3314="L"),F3314/1000*G3314,F3314*G3314)))</f>
        <v>0</v>
      </c>
    </row>
    <row r="3315" spans="1:18" outlineLevel="1" x14ac:dyDescent="0.25">
      <c r="B3315" s="122" t="str">
        <f>IF(C3315="","",F3306)</f>
        <v/>
      </c>
      <c r="C3315" s="123"/>
      <c r="D3315" s="122" t="str">
        <f>IF(C3315="","",IFERROR(INDEX('Cadastro de insumo'!A:K,MATCH('Ficha técnica - Prod processado'!C3315,'Cadastro de insumo'!E:E,0),2),""))</f>
        <v/>
      </c>
      <c r="E3315" s="122" t="str">
        <f>IFERROR(INDEX('Cadastro de insumo'!$A$203:$K$1048576,MATCH('Ficha técnica - Prod processado'!C3315,'Cadastro de insumo'!$E$203:$E$1048576,0),9),"")</f>
        <v/>
      </c>
      <c r="F3315" s="124" t="str">
        <f>IFERROR(VLOOKUP(C3315,'Cadastro de insumo'!E:K,7,0),"")</f>
        <v/>
      </c>
      <c r="G3315" s="113"/>
      <c r="H3315" s="113"/>
      <c r="I3315" s="122">
        <f t="shared" si="160"/>
        <v>0</v>
      </c>
      <c r="J3315" s="125">
        <f>IF(C3315="",0,IF(E3315="Pacote",VLOOKUP(C3315,'Cadastro de insumo'!E:K,7,0)*G3315,IF(OR(E3315="kg",E3315="L"),F3315/1000*G3315,F3315*G3315)))</f>
        <v>0</v>
      </c>
    </row>
    <row r="3316" spans="1:18" outlineLevel="1" x14ac:dyDescent="0.25">
      <c r="B3316" s="122" t="str">
        <f>IF(C3316="","",F3306)</f>
        <v/>
      </c>
      <c r="C3316" s="123"/>
      <c r="D3316" s="122" t="str">
        <f>IF(C3316="","",IFERROR(INDEX('Cadastro de insumo'!A:K,MATCH('Ficha técnica - Prod processado'!C3316,'Cadastro de insumo'!E:E,0),2),""))</f>
        <v/>
      </c>
      <c r="E3316" s="122" t="str">
        <f>IFERROR(INDEX('Cadastro de insumo'!$A$203:$K$1048576,MATCH('Ficha técnica - Prod processado'!C3316,'Cadastro de insumo'!$E$203:$E$1048576,0),9),"")</f>
        <v/>
      </c>
      <c r="F3316" s="124" t="str">
        <f>IFERROR(VLOOKUP(C3316,'Cadastro de insumo'!E:K,7,0),"")</f>
        <v/>
      </c>
      <c r="G3316" s="113"/>
      <c r="H3316" s="113"/>
      <c r="I3316" s="122">
        <f t="shared" si="160"/>
        <v>0</v>
      </c>
      <c r="J3316" s="125">
        <f>IF(C3316="",0,IF(E3316="Pacote",VLOOKUP(C3316,'Cadastro de insumo'!E:K,7,0)*G3316,IF(OR(E3316="kg",E3316="L"),F3316/1000*G3316,F3316*G3316)))</f>
        <v>0</v>
      </c>
    </row>
    <row r="3317" spans="1:18" outlineLevel="1" x14ac:dyDescent="0.25">
      <c r="B3317" s="122" t="str">
        <f>IF(C3317="","",F3306)</f>
        <v/>
      </c>
      <c r="C3317" s="123"/>
      <c r="D3317" s="122" t="str">
        <f>IF(C3317="","",IFERROR(INDEX('Cadastro de insumo'!A:K,MATCH('Ficha técnica - Prod processado'!C3317,'Cadastro de insumo'!E:E,0),2),""))</f>
        <v/>
      </c>
      <c r="E3317" s="122" t="str">
        <f>IFERROR(INDEX('Cadastro de insumo'!$A$203:$K$1048576,MATCH('Ficha técnica - Prod processado'!C3317,'Cadastro de insumo'!$E$203:$E$1048576,0),9),"")</f>
        <v/>
      </c>
      <c r="F3317" s="124" t="str">
        <f>IFERROR(VLOOKUP(C3317,'Cadastro de insumo'!E:K,7,0),"")</f>
        <v/>
      </c>
      <c r="G3317" s="113"/>
      <c r="H3317" s="113"/>
      <c r="I3317" s="122">
        <f t="shared" si="160"/>
        <v>0</v>
      </c>
      <c r="J3317" s="125">
        <f>IF(C3317="",0,IF(E3317="Pacote",VLOOKUP(C3317,'Cadastro de insumo'!E:K,7,0)*G3317,IF(OR(E3317="kg",E3317="L"),F3317/1000*G3317,F3317*G3317)))</f>
        <v>0</v>
      </c>
    </row>
    <row r="3318" spans="1:18" outlineLevel="1" x14ac:dyDescent="0.25">
      <c r="B3318" s="122" t="str">
        <f>IF(C3318="","",F3306)</f>
        <v/>
      </c>
      <c r="C3318" s="123"/>
      <c r="D3318" s="122" t="str">
        <f>IF(C3318="","",IFERROR(INDEX('Cadastro de insumo'!A:K,MATCH('Ficha técnica - Prod processado'!C3318,'Cadastro de insumo'!E:E,0),2),""))</f>
        <v/>
      </c>
      <c r="E3318" s="122" t="str">
        <f>IFERROR(INDEX('Cadastro de insumo'!$A$203:$K$1048576,MATCH('Ficha técnica - Prod processado'!C3318,'Cadastro de insumo'!$E$203:$E$1048576,0),9),"")</f>
        <v/>
      </c>
      <c r="F3318" s="124" t="str">
        <f>IFERROR(VLOOKUP(C3318,'Cadastro de insumo'!E:K,7,0),"")</f>
        <v/>
      </c>
      <c r="G3318" s="113"/>
      <c r="H3318" s="113"/>
      <c r="I3318" s="122">
        <f t="shared" si="160"/>
        <v>0</v>
      </c>
      <c r="J3318" s="125">
        <f>IF(C3318="",0,IF(E3318="Pacote",VLOOKUP(C3318,'Cadastro de insumo'!E:K,7,0)*G3318,IF(OR(E3318="kg",E3318="L"),F3318/1000*G3318,F3318*G3318)))</f>
        <v>0</v>
      </c>
    </row>
    <row r="3319" spans="1:18" outlineLevel="1" x14ac:dyDescent="0.25">
      <c r="B3319" s="122" t="str">
        <f>IF(C3319="","",F3306)</f>
        <v/>
      </c>
      <c r="C3319" s="123"/>
      <c r="D3319" s="122" t="str">
        <f>IF(C3319="","",IFERROR(INDEX('Cadastro de insumo'!A:K,MATCH('Ficha técnica - Prod processado'!C3319,'Cadastro de insumo'!E:E,0),2),""))</f>
        <v/>
      </c>
      <c r="E3319" s="122" t="str">
        <f>IFERROR(INDEX('Cadastro de insumo'!$A$203:$K$1048576,MATCH('Ficha técnica - Prod processado'!C3319,'Cadastro de insumo'!$E$203:$E$1048576,0),9),"")</f>
        <v/>
      </c>
      <c r="F3319" s="124" t="str">
        <f>IFERROR(VLOOKUP(C3319,'Cadastro de insumo'!E:K,7,0),"")</f>
        <v/>
      </c>
      <c r="G3319" s="113"/>
      <c r="H3319" s="113"/>
      <c r="I3319" s="122">
        <f t="shared" si="160"/>
        <v>0</v>
      </c>
      <c r="J3319" s="125">
        <f>IF(C3319="",0,IF(E3319="Pacote",VLOOKUP(C3319,'Cadastro de insumo'!E:K,7,0)*G3319,IF(OR(E3319="kg",E3319="L"),F3319/1000*G3319,F3319*G3319)))</f>
        <v>0</v>
      </c>
    </row>
    <row r="3320" spans="1:18" outlineLevel="1" x14ac:dyDescent="0.25">
      <c r="B3320" s="122" t="str">
        <f>IF(C3320="","",F3306)</f>
        <v/>
      </c>
      <c r="C3320" s="123"/>
      <c r="D3320" s="122" t="str">
        <f>IF(C3320="","",IFERROR(INDEX('Cadastro de insumo'!A:K,MATCH('Ficha técnica - Prod processado'!C3320,'Cadastro de insumo'!E:E,0),2),""))</f>
        <v/>
      </c>
      <c r="E3320" s="122" t="str">
        <f>IFERROR(INDEX('Cadastro de insumo'!$A$203:$K$1048576,MATCH('Ficha técnica - Prod processado'!C3320,'Cadastro de insumo'!$E$203:$E$1048576,0),9),"")</f>
        <v/>
      </c>
      <c r="F3320" s="124" t="str">
        <f>IFERROR(VLOOKUP(C3320,'Cadastro de insumo'!E:K,7,0),"")</f>
        <v/>
      </c>
      <c r="G3320" s="113"/>
      <c r="H3320" s="113"/>
      <c r="I3320" s="122">
        <f t="shared" si="160"/>
        <v>0</v>
      </c>
      <c r="J3320" s="125">
        <f>IF(C3320="",0,IF(E3320="Pacote",VLOOKUP(C3320,'Cadastro de insumo'!E:K,7,0)*G3320,IF(OR(E3320="kg",E3320="L"),F3320/1000*G3320,F3320*G3320)))</f>
        <v>0</v>
      </c>
    </row>
    <row r="3321" spans="1:18" outlineLevel="1" x14ac:dyDescent="0.25">
      <c r="B3321" s="122" t="str">
        <f>IF(C3321="","",F3306)</f>
        <v/>
      </c>
      <c r="C3321" s="123"/>
      <c r="D3321" s="122" t="str">
        <f>IF(C3321="","",IFERROR(INDEX('Cadastro de insumo'!A:K,MATCH('Ficha técnica - Prod processado'!C3321,'Cadastro de insumo'!E:E,0),2),""))</f>
        <v/>
      </c>
      <c r="E3321" s="122" t="str">
        <f>IFERROR(INDEX('Cadastro de insumo'!$A$203:$K$1048576,MATCH('Ficha técnica - Prod processado'!C3321,'Cadastro de insumo'!$E$203:$E$1048576,0),9),"")</f>
        <v/>
      </c>
      <c r="F3321" s="124" t="str">
        <f>IFERROR(VLOOKUP(C3321,'Cadastro de insumo'!E:K,7,0),"")</f>
        <v/>
      </c>
      <c r="G3321" s="113"/>
      <c r="H3321" s="113"/>
      <c r="I3321" s="122">
        <f t="shared" si="160"/>
        <v>0</v>
      </c>
      <c r="J3321" s="125">
        <f>IF(C3321="",0,IF(E3321="Pacote",VLOOKUP(C3321,'Cadastro de insumo'!E:K,7,0)*G3321,IF(OR(E3321="kg",E3321="L"),F3321/1000*G3321,F3321*G3321)))</f>
        <v>0</v>
      </c>
    </row>
    <row r="3322" spans="1:18" outlineLevel="1" x14ac:dyDescent="0.25">
      <c r="B3322" s="122" t="str">
        <f>IF(C3322="","",F3306)</f>
        <v/>
      </c>
      <c r="C3322" s="123"/>
      <c r="D3322" s="122" t="str">
        <f>IF(C3322="","",IFERROR(INDEX('Cadastro de insumo'!A:K,MATCH('Ficha técnica - Prod processado'!C3322,'Cadastro de insumo'!E:E,0),2),""))</f>
        <v/>
      </c>
      <c r="E3322" s="122" t="str">
        <f>IFERROR(INDEX('Cadastro de insumo'!$A$203:$K$1048576,MATCH('Ficha técnica - Prod processado'!C3322,'Cadastro de insumo'!$E$203:$E$1048576,0),9),"")</f>
        <v/>
      </c>
      <c r="F3322" s="124" t="str">
        <f>IFERROR(VLOOKUP(C3322,'Cadastro de insumo'!E:K,7,0),"")</f>
        <v/>
      </c>
      <c r="G3322" s="113"/>
      <c r="H3322" s="113"/>
      <c r="I3322" s="122">
        <f t="shared" si="160"/>
        <v>0</v>
      </c>
      <c r="J3322" s="125">
        <f>IF(C3322="",0,IF(E3322="Pacote",VLOOKUP(C3322,'Cadastro de insumo'!E:K,7,0)*G3322,IF(OR(E3322="kg",E3322="L"),F3322/1000*G3322,F3322*G3322)))</f>
        <v>0</v>
      </c>
    </row>
    <row r="3323" spans="1:18" outlineLevel="1" x14ac:dyDescent="0.25">
      <c r="B3323" s="122" t="str">
        <f>IF(C3323="","",F3306)</f>
        <v/>
      </c>
      <c r="C3323" s="123"/>
      <c r="D3323" s="122" t="str">
        <f>IF(C3323="","",IFERROR(INDEX('Cadastro de insumo'!A:K,MATCH('Ficha técnica - Prod processado'!C3323,'Cadastro de insumo'!E:E,0),2),""))</f>
        <v/>
      </c>
      <c r="E3323" s="122" t="str">
        <f>IFERROR(INDEX('Cadastro de insumo'!$A$203:$K$1048576,MATCH('Ficha técnica - Prod processado'!C3323,'Cadastro de insumo'!$E$203:$E$1048576,0),9),"")</f>
        <v/>
      </c>
      <c r="F3323" s="124" t="str">
        <f>IFERROR(VLOOKUP(C3323,'Cadastro de insumo'!E:K,7,0),"")</f>
        <v/>
      </c>
      <c r="G3323" s="113"/>
      <c r="H3323" s="113"/>
      <c r="I3323" s="122">
        <f>IF(OR(G3323="",H3323=""),0,G3323/H3323)</f>
        <v>0</v>
      </c>
      <c r="J3323" s="125">
        <f>IF(C3323="",0,IF(E3323="Pacote",VLOOKUP(C3323,'Cadastro de insumo'!E:K,7,0)*G3323,IF(OR(E3323="kg",E3323="L"),F3323/1000*G3323,F3323*G3323)))</f>
        <v>0</v>
      </c>
    </row>
    <row r="3324" spans="1:18" x14ac:dyDescent="0.25">
      <c r="A3324" s="33" t="str">
        <f>"Detalhes: "&amp;F3306</f>
        <v xml:space="preserve">Detalhes: </v>
      </c>
      <c r="C3324" s="126"/>
    </row>
    <row r="3326" spans="1:18" ht="31.5" x14ac:dyDescent="0.25">
      <c r="E3326" s="30" t="s">
        <v>21</v>
      </c>
      <c r="F3326" s="76" t="s">
        <v>0</v>
      </c>
      <c r="G3326" s="76" t="s">
        <v>19</v>
      </c>
      <c r="H3326" s="77" t="s">
        <v>20</v>
      </c>
      <c r="I3326" s="31" t="s">
        <v>22</v>
      </c>
      <c r="J3326" s="31" t="s">
        <v>61</v>
      </c>
      <c r="M3326" s="126"/>
    </row>
    <row r="3327" spans="1:18" x14ac:dyDescent="0.25">
      <c r="E3327" s="112">
        <f>E3306+1</f>
        <v>159</v>
      </c>
      <c r="F3327" s="113"/>
      <c r="G3327" s="113"/>
      <c r="H3327" s="114"/>
      <c r="I3327" s="115">
        <f>SUM(J3330:J3344)</f>
        <v>0</v>
      </c>
      <c r="J3327" s="116" t="str">
        <f>IF(H3327="","",I3327/H3327)</f>
        <v/>
      </c>
      <c r="M3327" s="126"/>
      <c r="R3327" s="141"/>
    </row>
    <row r="3328" spans="1:18" x14ac:dyDescent="0.25">
      <c r="B3328" s="117"/>
      <c r="C3328" s="118"/>
      <c r="D3328" s="110"/>
      <c r="F3328" s="118"/>
      <c r="G3328" s="118"/>
      <c r="H3328" s="119"/>
      <c r="I3328" s="120"/>
      <c r="J3328" s="121"/>
      <c r="M3328" s="126"/>
      <c r="R3328" s="141"/>
    </row>
    <row r="3329" spans="2:13" ht="47.25" outlineLevel="1" x14ac:dyDescent="0.25">
      <c r="B3329" s="31" t="s">
        <v>0</v>
      </c>
      <c r="C3329" s="76" t="s">
        <v>13</v>
      </c>
      <c r="D3329" s="31" t="s">
        <v>60</v>
      </c>
      <c r="E3329" s="31" t="s">
        <v>14</v>
      </c>
      <c r="F3329" s="77" t="s">
        <v>17</v>
      </c>
      <c r="G3329" s="77" t="s">
        <v>56</v>
      </c>
      <c r="H3329" s="77" t="s">
        <v>38</v>
      </c>
      <c r="I3329" s="31" t="s">
        <v>16</v>
      </c>
      <c r="J3329" s="30" t="s">
        <v>15</v>
      </c>
      <c r="M3329" s="142"/>
    </row>
    <row r="3330" spans="2:13" outlineLevel="1" x14ac:dyDescent="0.25">
      <c r="B3330" s="122" t="str">
        <f>IF(C3330="","",F3327)</f>
        <v/>
      </c>
      <c r="C3330" s="123"/>
      <c r="D3330" s="122" t="str">
        <f>IF(C3330="","",IFERROR(INDEX('Cadastro de insumo'!A:K,MATCH('Ficha técnica - Prod processado'!C3330,'Cadastro de insumo'!E:E,0),2),""))</f>
        <v/>
      </c>
      <c r="E3330" s="122" t="str">
        <f>IFERROR(INDEX('Cadastro de insumo'!$A$203:$K$1048576,MATCH('Ficha técnica - Prod processado'!C3330,'Cadastro de insumo'!$E$203:$E$1048576,0),9),"")</f>
        <v/>
      </c>
      <c r="F3330" s="124" t="str">
        <f>IFERROR(VLOOKUP(C3330,'Cadastro de insumo'!E:K,7,0),"")</f>
        <v/>
      </c>
      <c r="G3330" s="113"/>
      <c r="H3330" s="113"/>
      <c r="I3330" s="122">
        <f t="shared" ref="I3330:I3343" si="161">IF(OR(G3330="",H3330=""),0,G3330/H3330)</f>
        <v>0</v>
      </c>
      <c r="J3330" s="125">
        <f>IF(C3330="",0,IF(E3330="Pacote",VLOOKUP(C3330,'Cadastro de insumo'!E:K,7,0)*G3330,IF(OR(E3330="kg",E3330="L"),F3330/1000*G3330,F3330*G3330)))</f>
        <v>0</v>
      </c>
    </row>
    <row r="3331" spans="2:13" outlineLevel="1" x14ac:dyDescent="0.25">
      <c r="B3331" s="122" t="str">
        <f>IF(C3331="","",F3327)</f>
        <v/>
      </c>
      <c r="C3331" s="123"/>
      <c r="D3331" s="122" t="str">
        <f>IF(C3331="","",IFERROR(INDEX('Cadastro de insumo'!A:K,MATCH('Ficha técnica - Prod processado'!C3331,'Cadastro de insumo'!E:E,0),2),""))</f>
        <v/>
      </c>
      <c r="E3331" s="122" t="str">
        <f>IFERROR(INDEX('Cadastro de insumo'!$A$203:$K$1048576,MATCH('Ficha técnica - Prod processado'!C3331,'Cadastro de insumo'!$E$203:$E$1048576,0),9),"")</f>
        <v/>
      </c>
      <c r="F3331" s="124" t="str">
        <f>IFERROR(VLOOKUP(C3331,'Cadastro de insumo'!E:K,7,0),"")</f>
        <v/>
      </c>
      <c r="G3331" s="113"/>
      <c r="H3331" s="113"/>
      <c r="I3331" s="122">
        <f t="shared" si="161"/>
        <v>0</v>
      </c>
      <c r="J3331" s="125">
        <f>IF(C3331="",0,IF(E3331="Pacote",VLOOKUP(C3331,'Cadastro de insumo'!E:K,7,0)*G3331,IF(OR(E3331="kg",E3331="L"),F3331/1000*G3331,F3331*G3331)))</f>
        <v>0</v>
      </c>
    </row>
    <row r="3332" spans="2:13" outlineLevel="1" x14ac:dyDescent="0.25">
      <c r="B3332" s="122" t="str">
        <f>IF(C3332="","",F3327)</f>
        <v/>
      </c>
      <c r="C3332" s="123"/>
      <c r="D3332" s="122" t="str">
        <f>IF(C3332="","",IFERROR(INDEX('Cadastro de insumo'!A:K,MATCH('Ficha técnica - Prod processado'!C3332,'Cadastro de insumo'!E:E,0),2),""))</f>
        <v/>
      </c>
      <c r="E3332" s="122" t="str">
        <f>IFERROR(INDEX('Cadastro de insumo'!$A$203:$K$1048576,MATCH('Ficha técnica - Prod processado'!C3332,'Cadastro de insumo'!$E$203:$E$1048576,0),9),"")</f>
        <v/>
      </c>
      <c r="F3332" s="124" t="str">
        <f>IFERROR(VLOOKUP(C3332,'Cadastro de insumo'!E:K,7,0),"")</f>
        <v/>
      </c>
      <c r="G3332" s="113"/>
      <c r="H3332" s="113"/>
      <c r="I3332" s="122">
        <f t="shared" si="161"/>
        <v>0</v>
      </c>
      <c r="J3332" s="125">
        <f>IF(C3332="",0,IF(E3332="Pacote",VLOOKUP(C3332,'Cadastro de insumo'!E:K,7,0)*G3332,IF(OR(E3332="kg",E3332="L"),F3332/1000*G3332,F3332*G3332)))</f>
        <v>0</v>
      </c>
    </row>
    <row r="3333" spans="2:13" outlineLevel="1" x14ac:dyDescent="0.25">
      <c r="B3333" s="122" t="str">
        <f>IF(C3333="","",F3327)</f>
        <v/>
      </c>
      <c r="C3333" s="123"/>
      <c r="D3333" s="122" t="str">
        <f>IF(C3333="","",IFERROR(INDEX('Cadastro de insumo'!A:K,MATCH('Ficha técnica - Prod processado'!C3333,'Cadastro de insumo'!E:E,0),2),""))</f>
        <v/>
      </c>
      <c r="E3333" s="122" t="str">
        <f>IFERROR(INDEX('Cadastro de insumo'!$A$203:$K$1048576,MATCH('Ficha técnica - Prod processado'!C3333,'Cadastro de insumo'!$E$203:$E$1048576,0),9),"")</f>
        <v/>
      </c>
      <c r="F3333" s="124" t="str">
        <f>IFERROR(VLOOKUP(C3333,'Cadastro de insumo'!E:K,7,0),"")</f>
        <v/>
      </c>
      <c r="G3333" s="113"/>
      <c r="H3333" s="113"/>
      <c r="I3333" s="122">
        <f t="shared" si="161"/>
        <v>0</v>
      </c>
      <c r="J3333" s="125">
        <f>IF(C3333="",0,IF(E3333="Pacote",VLOOKUP(C3333,'Cadastro de insumo'!E:K,7,0)*G3333,IF(OR(E3333="kg",E3333="L"),F3333/1000*G3333,F3333*G3333)))</f>
        <v>0</v>
      </c>
    </row>
    <row r="3334" spans="2:13" outlineLevel="1" x14ac:dyDescent="0.25">
      <c r="B3334" s="122" t="str">
        <f>IF(C3334="","",F3327)</f>
        <v/>
      </c>
      <c r="C3334" s="123"/>
      <c r="D3334" s="122" t="str">
        <f>IF(C3334="","",IFERROR(INDEX('Cadastro de insumo'!A:K,MATCH('Ficha técnica - Prod processado'!C3334,'Cadastro de insumo'!E:E,0),2),""))</f>
        <v/>
      </c>
      <c r="E3334" s="122" t="str">
        <f>IFERROR(INDEX('Cadastro de insumo'!$A$203:$K$1048576,MATCH('Ficha técnica - Prod processado'!C3334,'Cadastro de insumo'!$E$203:$E$1048576,0),9),"")</f>
        <v/>
      </c>
      <c r="F3334" s="124" t="str">
        <f>IFERROR(VLOOKUP(C3334,'Cadastro de insumo'!E:K,7,0),"")</f>
        <v/>
      </c>
      <c r="G3334" s="113"/>
      <c r="H3334" s="113"/>
      <c r="I3334" s="122">
        <f t="shared" si="161"/>
        <v>0</v>
      </c>
      <c r="J3334" s="125">
        <f>IF(C3334="",0,IF(E3334="Pacote",VLOOKUP(C3334,'Cadastro de insumo'!E:K,7,0)*G3334,IF(OR(E3334="kg",E3334="L"),F3334/1000*G3334,F3334*G3334)))</f>
        <v>0</v>
      </c>
    </row>
    <row r="3335" spans="2:13" outlineLevel="1" x14ac:dyDescent="0.25">
      <c r="B3335" s="122" t="str">
        <f>IF(C3335="","",F3327)</f>
        <v/>
      </c>
      <c r="C3335" s="123"/>
      <c r="D3335" s="122" t="str">
        <f>IF(C3335="","",IFERROR(INDEX('Cadastro de insumo'!A:K,MATCH('Ficha técnica - Prod processado'!C3335,'Cadastro de insumo'!E:E,0),2),""))</f>
        <v/>
      </c>
      <c r="E3335" s="122" t="str">
        <f>IFERROR(INDEX('Cadastro de insumo'!$A$203:$K$1048576,MATCH('Ficha técnica - Prod processado'!C3335,'Cadastro de insumo'!$E$203:$E$1048576,0),9),"")</f>
        <v/>
      </c>
      <c r="F3335" s="124" t="str">
        <f>IFERROR(VLOOKUP(C3335,'Cadastro de insumo'!E:K,7,0),"")</f>
        <v/>
      </c>
      <c r="G3335" s="113"/>
      <c r="H3335" s="113"/>
      <c r="I3335" s="122">
        <f t="shared" si="161"/>
        <v>0</v>
      </c>
      <c r="J3335" s="125">
        <f>IF(C3335="",0,IF(E3335="Pacote",VLOOKUP(C3335,'Cadastro de insumo'!E:K,7,0)*G3335,IF(OR(E3335="kg",E3335="L"),F3335/1000*G3335,F3335*G3335)))</f>
        <v>0</v>
      </c>
    </row>
    <row r="3336" spans="2:13" outlineLevel="1" x14ac:dyDescent="0.25">
      <c r="B3336" s="122" t="str">
        <f>IF(C3336="","",F3327)</f>
        <v/>
      </c>
      <c r="C3336" s="123"/>
      <c r="D3336" s="122" t="str">
        <f>IF(C3336="","",IFERROR(INDEX('Cadastro de insumo'!A:K,MATCH('Ficha técnica - Prod processado'!C3336,'Cadastro de insumo'!E:E,0),2),""))</f>
        <v/>
      </c>
      <c r="E3336" s="122" t="str">
        <f>IFERROR(INDEX('Cadastro de insumo'!$A$203:$K$1048576,MATCH('Ficha técnica - Prod processado'!C3336,'Cadastro de insumo'!$E$203:$E$1048576,0),9),"")</f>
        <v/>
      </c>
      <c r="F3336" s="124" t="str">
        <f>IFERROR(VLOOKUP(C3336,'Cadastro de insumo'!E:K,7,0),"")</f>
        <v/>
      </c>
      <c r="G3336" s="113"/>
      <c r="H3336" s="113"/>
      <c r="I3336" s="122">
        <f t="shared" si="161"/>
        <v>0</v>
      </c>
      <c r="J3336" s="125">
        <f>IF(C3336="",0,IF(E3336="Pacote",VLOOKUP(C3336,'Cadastro de insumo'!E:K,7,0)*G3336,IF(OR(E3336="kg",E3336="L"),F3336/1000*G3336,F3336*G3336)))</f>
        <v>0</v>
      </c>
    </row>
    <row r="3337" spans="2:13" outlineLevel="1" x14ac:dyDescent="0.25">
      <c r="B3337" s="122" t="str">
        <f>IF(C3337="","",F3327)</f>
        <v/>
      </c>
      <c r="C3337" s="123"/>
      <c r="D3337" s="122" t="str">
        <f>IF(C3337="","",IFERROR(INDEX('Cadastro de insumo'!A:K,MATCH('Ficha técnica - Prod processado'!C3337,'Cadastro de insumo'!E:E,0),2),""))</f>
        <v/>
      </c>
      <c r="E3337" s="122" t="str">
        <f>IFERROR(INDEX('Cadastro de insumo'!$A$203:$K$1048576,MATCH('Ficha técnica - Prod processado'!C3337,'Cadastro de insumo'!$E$203:$E$1048576,0),9),"")</f>
        <v/>
      </c>
      <c r="F3337" s="124" t="str">
        <f>IFERROR(VLOOKUP(C3337,'Cadastro de insumo'!E:K,7,0),"")</f>
        <v/>
      </c>
      <c r="G3337" s="113"/>
      <c r="H3337" s="113"/>
      <c r="I3337" s="122">
        <f t="shared" si="161"/>
        <v>0</v>
      </c>
      <c r="J3337" s="125">
        <f>IF(C3337="",0,IF(E3337="Pacote",VLOOKUP(C3337,'Cadastro de insumo'!E:K,7,0)*G3337,IF(OR(E3337="kg",E3337="L"),F3337/1000*G3337,F3337*G3337)))</f>
        <v>0</v>
      </c>
    </row>
    <row r="3338" spans="2:13" outlineLevel="1" x14ac:dyDescent="0.25">
      <c r="B3338" s="122" t="str">
        <f>IF(C3338="","",F3327)</f>
        <v/>
      </c>
      <c r="C3338" s="123"/>
      <c r="D3338" s="122" t="str">
        <f>IF(C3338="","",IFERROR(INDEX('Cadastro de insumo'!A:K,MATCH('Ficha técnica - Prod processado'!C3338,'Cadastro de insumo'!E:E,0),2),""))</f>
        <v/>
      </c>
      <c r="E3338" s="122" t="str">
        <f>IFERROR(INDEX('Cadastro de insumo'!$A$203:$K$1048576,MATCH('Ficha técnica - Prod processado'!C3338,'Cadastro de insumo'!$E$203:$E$1048576,0),9),"")</f>
        <v/>
      </c>
      <c r="F3338" s="124" t="str">
        <f>IFERROR(VLOOKUP(C3338,'Cadastro de insumo'!E:K,7,0),"")</f>
        <v/>
      </c>
      <c r="G3338" s="113"/>
      <c r="H3338" s="113"/>
      <c r="I3338" s="122">
        <f t="shared" si="161"/>
        <v>0</v>
      </c>
      <c r="J3338" s="125">
        <f>IF(C3338="",0,IF(E3338="Pacote",VLOOKUP(C3338,'Cadastro de insumo'!E:K,7,0)*G3338,IF(OR(E3338="kg",E3338="L"),F3338/1000*G3338,F3338*G3338)))</f>
        <v>0</v>
      </c>
    </row>
    <row r="3339" spans="2:13" outlineLevel="1" x14ac:dyDescent="0.25">
      <c r="B3339" s="122" t="str">
        <f>IF(C3339="","",F3327)</f>
        <v/>
      </c>
      <c r="C3339" s="123"/>
      <c r="D3339" s="122" t="str">
        <f>IF(C3339="","",IFERROR(INDEX('Cadastro de insumo'!A:K,MATCH('Ficha técnica - Prod processado'!C3339,'Cadastro de insumo'!E:E,0),2),""))</f>
        <v/>
      </c>
      <c r="E3339" s="122" t="str">
        <f>IFERROR(INDEX('Cadastro de insumo'!$A$203:$K$1048576,MATCH('Ficha técnica - Prod processado'!C3339,'Cadastro de insumo'!$E$203:$E$1048576,0),9),"")</f>
        <v/>
      </c>
      <c r="F3339" s="124" t="str">
        <f>IFERROR(VLOOKUP(C3339,'Cadastro de insumo'!E:K,7,0),"")</f>
        <v/>
      </c>
      <c r="G3339" s="113"/>
      <c r="H3339" s="113"/>
      <c r="I3339" s="122">
        <f t="shared" si="161"/>
        <v>0</v>
      </c>
      <c r="J3339" s="125">
        <f>IF(C3339="",0,IF(E3339="Pacote",VLOOKUP(C3339,'Cadastro de insumo'!E:K,7,0)*G3339,IF(OR(E3339="kg",E3339="L"),F3339/1000*G3339,F3339*G3339)))</f>
        <v>0</v>
      </c>
    </row>
    <row r="3340" spans="2:13" outlineLevel="1" x14ac:dyDescent="0.25">
      <c r="B3340" s="122" t="str">
        <f>IF(C3340="","",F3327)</f>
        <v/>
      </c>
      <c r="C3340" s="123"/>
      <c r="D3340" s="122" t="str">
        <f>IF(C3340="","",IFERROR(INDEX('Cadastro de insumo'!A:K,MATCH('Ficha técnica - Prod processado'!C3340,'Cadastro de insumo'!E:E,0),2),""))</f>
        <v/>
      </c>
      <c r="E3340" s="122" t="str">
        <f>IFERROR(INDEX('Cadastro de insumo'!$A$203:$K$1048576,MATCH('Ficha técnica - Prod processado'!C3340,'Cadastro de insumo'!$E$203:$E$1048576,0),9),"")</f>
        <v/>
      </c>
      <c r="F3340" s="124" t="str">
        <f>IFERROR(VLOOKUP(C3340,'Cadastro de insumo'!E:K,7,0),"")</f>
        <v/>
      </c>
      <c r="G3340" s="113"/>
      <c r="H3340" s="113"/>
      <c r="I3340" s="122">
        <f t="shared" si="161"/>
        <v>0</v>
      </c>
      <c r="J3340" s="125">
        <f>IF(C3340="",0,IF(E3340="Pacote",VLOOKUP(C3340,'Cadastro de insumo'!E:K,7,0)*G3340,IF(OR(E3340="kg",E3340="L"),F3340/1000*G3340,F3340*G3340)))</f>
        <v>0</v>
      </c>
    </row>
    <row r="3341" spans="2:13" outlineLevel="1" x14ac:dyDescent="0.25">
      <c r="B3341" s="122" t="str">
        <f>IF(C3341="","",F3327)</f>
        <v/>
      </c>
      <c r="C3341" s="123"/>
      <c r="D3341" s="122" t="str">
        <f>IF(C3341="","",IFERROR(INDEX('Cadastro de insumo'!A:K,MATCH('Ficha técnica - Prod processado'!C3341,'Cadastro de insumo'!E:E,0),2),""))</f>
        <v/>
      </c>
      <c r="E3341" s="122" t="str">
        <f>IFERROR(INDEX('Cadastro de insumo'!$A$203:$K$1048576,MATCH('Ficha técnica - Prod processado'!C3341,'Cadastro de insumo'!$E$203:$E$1048576,0),9),"")</f>
        <v/>
      </c>
      <c r="F3341" s="124" t="str">
        <f>IFERROR(VLOOKUP(C3341,'Cadastro de insumo'!E:K,7,0),"")</f>
        <v/>
      </c>
      <c r="G3341" s="113"/>
      <c r="H3341" s="113"/>
      <c r="I3341" s="122">
        <f t="shared" si="161"/>
        <v>0</v>
      </c>
      <c r="J3341" s="125">
        <f>IF(C3341="",0,IF(E3341="Pacote",VLOOKUP(C3341,'Cadastro de insumo'!E:K,7,0)*G3341,IF(OR(E3341="kg",E3341="L"),F3341/1000*G3341,F3341*G3341)))</f>
        <v>0</v>
      </c>
    </row>
    <row r="3342" spans="2:13" outlineLevel="1" x14ac:dyDescent="0.25">
      <c r="B3342" s="122" t="str">
        <f>IF(C3342="","",F3327)</f>
        <v/>
      </c>
      <c r="C3342" s="123"/>
      <c r="D3342" s="122" t="str">
        <f>IF(C3342="","",IFERROR(INDEX('Cadastro de insumo'!A:K,MATCH('Ficha técnica - Prod processado'!C3342,'Cadastro de insumo'!E:E,0),2),""))</f>
        <v/>
      </c>
      <c r="E3342" s="122" t="str">
        <f>IFERROR(INDEX('Cadastro de insumo'!$A$203:$K$1048576,MATCH('Ficha técnica - Prod processado'!C3342,'Cadastro de insumo'!$E$203:$E$1048576,0),9),"")</f>
        <v/>
      </c>
      <c r="F3342" s="124" t="str">
        <f>IFERROR(VLOOKUP(C3342,'Cadastro de insumo'!E:K,7,0),"")</f>
        <v/>
      </c>
      <c r="G3342" s="113"/>
      <c r="H3342" s="113"/>
      <c r="I3342" s="122">
        <f t="shared" si="161"/>
        <v>0</v>
      </c>
      <c r="J3342" s="125">
        <f>IF(C3342="",0,IF(E3342="Pacote",VLOOKUP(C3342,'Cadastro de insumo'!E:K,7,0)*G3342,IF(OR(E3342="kg",E3342="L"),F3342/1000*G3342,F3342*G3342)))</f>
        <v>0</v>
      </c>
    </row>
    <row r="3343" spans="2:13" outlineLevel="1" x14ac:dyDescent="0.25">
      <c r="B3343" s="122" t="str">
        <f>IF(C3343="","",F3327)</f>
        <v/>
      </c>
      <c r="C3343" s="123"/>
      <c r="D3343" s="122" t="str">
        <f>IF(C3343="","",IFERROR(INDEX('Cadastro de insumo'!A:K,MATCH('Ficha técnica - Prod processado'!C3343,'Cadastro de insumo'!E:E,0),2),""))</f>
        <v/>
      </c>
      <c r="E3343" s="122" t="str">
        <f>IFERROR(INDEX('Cadastro de insumo'!$A$203:$K$1048576,MATCH('Ficha técnica - Prod processado'!C3343,'Cadastro de insumo'!$E$203:$E$1048576,0),9),"")</f>
        <v/>
      </c>
      <c r="F3343" s="124" t="str">
        <f>IFERROR(VLOOKUP(C3343,'Cadastro de insumo'!E:K,7,0),"")</f>
        <v/>
      </c>
      <c r="G3343" s="113"/>
      <c r="H3343" s="113"/>
      <c r="I3343" s="122">
        <f t="shared" si="161"/>
        <v>0</v>
      </c>
      <c r="J3343" s="125">
        <f>IF(C3343="",0,IF(E3343="Pacote",VLOOKUP(C3343,'Cadastro de insumo'!E:K,7,0)*G3343,IF(OR(E3343="kg",E3343="L"),F3343/1000*G3343,F3343*G3343)))</f>
        <v>0</v>
      </c>
    </row>
    <row r="3344" spans="2:13" outlineLevel="1" x14ac:dyDescent="0.25">
      <c r="B3344" s="122" t="str">
        <f>IF(C3344="","",F3327)</f>
        <v/>
      </c>
      <c r="C3344" s="123"/>
      <c r="D3344" s="122" t="str">
        <f>IF(C3344="","",IFERROR(INDEX('Cadastro de insumo'!A:K,MATCH('Ficha técnica - Prod processado'!C3344,'Cadastro de insumo'!E:E,0),2),""))</f>
        <v/>
      </c>
      <c r="E3344" s="122" t="str">
        <f>IFERROR(INDEX('Cadastro de insumo'!$A$203:$K$1048576,MATCH('Ficha técnica - Prod processado'!C3344,'Cadastro de insumo'!$E$203:$E$1048576,0),9),"")</f>
        <v/>
      </c>
      <c r="F3344" s="124" t="str">
        <f>IFERROR(VLOOKUP(C3344,'Cadastro de insumo'!E:K,7,0),"")</f>
        <v/>
      </c>
      <c r="G3344" s="113"/>
      <c r="H3344" s="113"/>
      <c r="I3344" s="122">
        <f>IF(OR(G3344="",H3344=""),0,G3344/H3344)</f>
        <v>0</v>
      </c>
      <c r="J3344" s="125">
        <f>IF(C3344="",0,IF(E3344="Pacote",VLOOKUP(C3344,'Cadastro de insumo'!E:K,7,0)*G3344,IF(OR(E3344="kg",E3344="L"),F3344/1000*G3344,F3344*G3344)))</f>
        <v>0</v>
      </c>
    </row>
    <row r="3345" spans="1:18" x14ac:dyDescent="0.25">
      <c r="A3345" s="33" t="str">
        <f>"Detalhes: "&amp;F3327</f>
        <v xml:space="preserve">Detalhes: </v>
      </c>
      <c r="C3345" s="126"/>
    </row>
    <row r="3347" spans="1:18" ht="31.5" x14ac:dyDescent="0.25">
      <c r="E3347" s="30" t="s">
        <v>21</v>
      </c>
      <c r="F3347" s="76" t="s">
        <v>0</v>
      </c>
      <c r="G3347" s="76" t="s">
        <v>19</v>
      </c>
      <c r="H3347" s="77" t="s">
        <v>20</v>
      </c>
      <c r="I3347" s="31" t="s">
        <v>22</v>
      </c>
      <c r="J3347" s="31" t="s">
        <v>61</v>
      </c>
      <c r="M3347" s="126"/>
    </row>
    <row r="3348" spans="1:18" x14ac:dyDescent="0.25">
      <c r="E3348" s="112">
        <f>E3327+1</f>
        <v>160</v>
      </c>
      <c r="F3348" s="113"/>
      <c r="G3348" s="113"/>
      <c r="H3348" s="114"/>
      <c r="I3348" s="115">
        <f>SUM(J3351:J3365)</f>
        <v>0</v>
      </c>
      <c r="J3348" s="116" t="str">
        <f>IF(H3348="","",I3348/H3348)</f>
        <v/>
      </c>
      <c r="M3348" s="126"/>
      <c r="R3348" s="141"/>
    </row>
    <row r="3349" spans="1:18" x14ac:dyDescent="0.25">
      <c r="B3349" s="117"/>
      <c r="C3349" s="118"/>
      <c r="D3349" s="110"/>
      <c r="F3349" s="118"/>
      <c r="G3349" s="118"/>
      <c r="H3349" s="119"/>
      <c r="I3349" s="120"/>
      <c r="J3349" s="121"/>
      <c r="M3349" s="126"/>
      <c r="R3349" s="141"/>
    </row>
    <row r="3350" spans="1:18" ht="47.25" outlineLevel="1" x14ac:dyDescent="0.25">
      <c r="B3350" s="31" t="s">
        <v>0</v>
      </c>
      <c r="C3350" s="76" t="s">
        <v>13</v>
      </c>
      <c r="D3350" s="31" t="s">
        <v>60</v>
      </c>
      <c r="E3350" s="31" t="s">
        <v>14</v>
      </c>
      <c r="F3350" s="77" t="s">
        <v>17</v>
      </c>
      <c r="G3350" s="77" t="s">
        <v>56</v>
      </c>
      <c r="H3350" s="77" t="s">
        <v>38</v>
      </c>
      <c r="I3350" s="31" t="s">
        <v>16</v>
      </c>
      <c r="J3350" s="30" t="s">
        <v>15</v>
      </c>
      <c r="M3350" s="142"/>
    </row>
    <row r="3351" spans="1:18" outlineLevel="1" x14ac:dyDescent="0.25">
      <c r="B3351" s="122" t="str">
        <f>IF(C3351="","",F3348)</f>
        <v/>
      </c>
      <c r="C3351" s="123"/>
      <c r="D3351" s="122" t="str">
        <f>IF(C3351="","",IFERROR(INDEX('Cadastro de insumo'!A:K,MATCH('Ficha técnica - Prod processado'!C3351,'Cadastro de insumo'!E:E,0),2),""))</f>
        <v/>
      </c>
      <c r="E3351" s="122" t="str">
        <f>IFERROR(INDEX('Cadastro de insumo'!$A$203:$K$1048576,MATCH('Ficha técnica - Prod processado'!C3351,'Cadastro de insumo'!$E$203:$E$1048576,0),9),"")</f>
        <v/>
      </c>
      <c r="F3351" s="124" t="str">
        <f>IFERROR(VLOOKUP(C3351,'Cadastro de insumo'!E:K,7,0),"")</f>
        <v/>
      </c>
      <c r="G3351" s="113"/>
      <c r="H3351" s="113"/>
      <c r="I3351" s="122">
        <f t="shared" ref="I3351:I3364" si="162">IF(OR(G3351="",H3351=""),0,G3351/H3351)</f>
        <v>0</v>
      </c>
      <c r="J3351" s="125">
        <f>IF(C3351="",0,IF(E3351="Pacote",VLOOKUP(C3351,'Cadastro de insumo'!E:K,7,0)*G3351,IF(OR(E3351="kg",E3351="L"),F3351/1000*G3351,F3351*G3351)))</f>
        <v>0</v>
      </c>
    </row>
    <row r="3352" spans="1:18" outlineLevel="1" x14ac:dyDescent="0.25">
      <c r="B3352" s="122" t="str">
        <f>IF(C3352="","",F3348)</f>
        <v/>
      </c>
      <c r="C3352" s="123"/>
      <c r="D3352" s="122" t="str">
        <f>IF(C3352="","",IFERROR(INDEX('Cadastro de insumo'!A:K,MATCH('Ficha técnica - Prod processado'!C3352,'Cadastro de insumo'!E:E,0),2),""))</f>
        <v/>
      </c>
      <c r="E3352" s="122" t="str">
        <f>IFERROR(INDEX('Cadastro de insumo'!$A$203:$K$1048576,MATCH('Ficha técnica - Prod processado'!C3352,'Cadastro de insumo'!$E$203:$E$1048576,0),9),"")</f>
        <v/>
      </c>
      <c r="F3352" s="124" t="str">
        <f>IFERROR(VLOOKUP(C3352,'Cadastro de insumo'!E:K,7,0),"")</f>
        <v/>
      </c>
      <c r="G3352" s="113"/>
      <c r="H3352" s="113"/>
      <c r="I3352" s="122">
        <f t="shared" si="162"/>
        <v>0</v>
      </c>
      <c r="J3352" s="125">
        <f>IF(C3352="",0,IF(E3352="Pacote",VLOOKUP(C3352,'Cadastro de insumo'!E:K,7,0)*G3352,IF(OR(E3352="kg",E3352="L"),F3352/1000*G3352,F3352*G3352)))</f>
        <v>0</v>
      </c>
    </row>
    <row r="3353" spans="1:18" outlineLevel="1" x14ac:dyDescent="0.25">
      <c r="B3353" s="122" t="str">
        <f>IF(C3353="","",F3348)</f>
        <v/>
      </c>
      <c r="C3353" s="123"/>
      <c r="D3353" s="122" t="str">
        <f>IF(C3353="","",IFERROR(INDEX('Cadastro de insumo'!A:K,MATCH('Ficha técnica - Prod processado'!C3353,'Cadastro de insumo'!E:E,0),2),""))</f>
        <v/>
      </c>
      <c r="E3353" s="122" t="str">
        <f>IFERROR(INDEX('Cadastro de insumo'!$A$203:$K$1048576,MATCH('Ficha técnica - Prod processado'!C3353,'Cadastro de insumo'!$E$203:$E$1048576,0),9),"")</f>
        <v/>
      </c>
      <c r="F3353" s="124" t="str">
        <f>IFERROR(VLOOKUP(C3353,'Cadastro de insumo'!E:K,7,0),"")</f>
        <v/>
      </c>
      <c r="G3353" s="113"/>
      <c r="H3353" s="113"/>
      <c r="I3353" s="122">
        <f t="shared" si="162"/>
        <v>0</v>
      </c>
      <c r="J3353" s="125">
        <f>IF(C3353="",0,IF(E3353="Pacote",VLOOKUP(C3353,'Cadastro de insumo'!E:K,7,0)*G3353,IF(OR(E3353="kg",E3353="L"),F3353/1000*G3353,F3353*G3353)))</f>
        <v>0</v>
      </c>
    </row>
    <row r="3354" spans="1:18" outlineLevel="1" x14ac:dyDescent="0.25">
      <c r="B3354" s="122" t="str">
        <f>IF(C3354="","",F3348)</f>
        <v/>
      </c>
      <c r="C3354" s="123"/>
      <c r="D3354" s="122" t="str">
        <f>IF(C3354="","",IFERROR(INDEX('Cadastro de insumo'!A:K,MATCH('Ficha técnica - Prod processado'!C3354,'Cadastro de insumo'!E:E,0),2),""))</f>
        <v/>
      </c>
      <c r="E3354" s="122" t="str">
        <f>IFERROR(INDEX('Cadastro de insumo'!$A$203:$K$1048576,MATCH('Ficha técnica - Prod processado'!C3354,'Cadastro de insumo'!$E$203:$E$1048576,0),9),"")</f>
        <v/>
      </c>
      <c r="F3354" s="124" t="str">
        <f>IFERROR(VLOOKUP(C3354,'Cadastro de insumo'!E:K,7,0),"")</f>
        <v/>
      </c>
      <c r="G3354" s="113"/>
      <c r="H3354" s="113"/>
      <c r="I3354" s="122">
        <f t="shared" si="162"/>
        <v>0</v>
      </c>
      <c r="J3354" s="125">
        <f>IF(C3354="",0,IF(E3354="Pacote",VLOOKUP(C3354,'Cadastro de insumo'!E:K,7,0)*G3354,IF(OR(E3354="kg",E3354="L"),F3354/1000*G3354,F3354*G3354)))</f>
        <v>0</v>
      </c>
    </row>
    <row r="3355" spans="1:18" outlineLevel="1" x14ac:dyDescent="0.25">
      <c r="B3355" s="122" t="str">
        <f>IF(C3355="","",F3348)</f>
        <v/>
      </c>
      <c r="C3355" s="123"/>
      <c r="D3355" s="122" t="str">
        <f>IF(C3355="","",IFERROR(INDEX('Cadastro de insumo'!A:K,MATCH('Ficha técnica - Prod processado'!C3355,'Cadastro de insumo'!E:E,0),2),""))</f>
        <v/>
      </c>
      <c r="E3355" s="122" t="str">
        <f>IFERROR(INDEX('Cadastro de insumo'!$A$203:$K$1048576,MATCH('Ficha técnica - Prod processado'!C3355,'Cadastro de insumo'!$E$203:$E$1048576,0),9),"")</f>
        <v/>
      </c>
      <c r="F3355" s="124" t="str">
        <f>IFERROR(VLOOKUP(C3355,'Cadastro de insumo'!E:K,7,0),"")</f>
        <v/>
      </c>
      <c r="G3355" s="113"/>
      <c r="H3355" s="113"/>
      <c r="I3355" s="122">
        <f t="shared" si="162"/>
        <v>0</v>
      </c>
      <c r="J3355" s="125">
        <f>IF(C3355="",0,IF(E3355="Pacote",VLOOKUP(C3355,'Cadastro de insumo'!E:K,7,0)*G3355,IF(OR(E3355="kg",E3355="L"),F3355/1000*G3355,F3355*G3355)))</f>
        <v>0</v>
      </c>
    </row>
    <row r="3356" spans="1:18" outlineLevel="1" x14ac:dyDescent="0.25">
      <c r="B3356" s="122" t="str">
        <f>IF(C3356="","",F3348)</f>
        <v/>
      </c>
      <c r="C3356" s="123"/>
      <c r="D3356" s="122" t="str">
        <f>IF(C3356="","",IFERROR(INDEX('Cadastro de insumo'!A:K,MATCH('Ficha técnica - Prod processado'!C3356,'Cadastro de insumo'!E:E,0),2),""))</f>
        <v/>
      </c>
      <c r="E3356" s="122" t="str">
        <f>IFERROR(INDEX('Cadastro de insumo'!$A$203:$K$1048576,MATCH('Ficha técnica - Prod processado'!C3356,'Cadastro de insumo'!$E$203:$E$1048576,0),9),"")</f>
        <v/>
      </c>
      <c r="F3356" s="124" t="str">
        <f>IFERROR(VLOOKUP(C3356,'Cadastro de insumo'!E:K,7,0),"")</f>
        <v/>
      </c>
      <c r="G3356" s="113"/>
      <c r="H3356" s="113"/>
      <c r="I3356" s="122">
        <f t="shared" si="162"/>
        <v>0</v>
      </c>
      <c r="J3356" s="125">
        <f>IF(C3356="",0,IF(E3356="Pacote",VLOOKUP(C3356,'Cadastro de insumo'!E:K,7,0)*G3356,IF(OR(E3356="kg",E3356="L"),F3356/1000*G3356,F3356*G3356)))</f>
        <v>0</v>
      </c>
    </row>
    <row r="3357" spans="1:18" outlineLevel="1" x14ac:dyDescent="0.25">
      <c r="B3357" s="122" t="str">
        <f>IF(C3357="","",F3348)</f>
        <v/>
      </c>
      <c r="C3357" s="123"/>
      <c r="D3357" s="122" t="str">
        <f>IF(C3357="","",IFERROR(INDEX('Cadastro de insumo'!A:K,MATCH('Ficha técnica - Prod processado'!C3357,'Cadastro de insumo'!E:E,0),2),""))</f>
        <v/>
      </c>
      <c r="E3357" s="122" t="str">
        <f>IFERROR(INDEX('Cadastro de insumo'!$A$203:$K$1048576,MATCH('Ficha técnica - Prod processado'!C3357,'Cadastro de insumo'!$E$203:$E$1048576,0),9),"")</f>
        <v/>
      </c>
      <c r="F3357" s="124" t="str">
        <f>IFERROR(VLOOKUP(C3357,'Cadastro de insumo'!E:K,7,0),"")</f>
        <v/>
      </c>
      <c r="G3357" s="113"/>
      <c r="H3357" s="113"/>
      <c r="I3357" s="122">
        <f t="shared" si="162"/>
        <v>0</v>
      </c>
      <c r="J3357" s="125">
        <f>IF(C3357="",0,IF(E3357="Pacote",VLOOKUP(C3357,'Cadastro de insumo'!E:K,7,0)*G3357,IF(OR(E3357="kg",E3357="L"),F3357/1000*G3357,F3357*G3357)))</f>
        <v>0</v>
      </c>
    </row>
    <row r="3358" spans="1:18" outlineLevel="1" x14ac:dyDescent="0.25">
      <c r="B3358" s="122" t="str">
        <f>IF(C3358="","",F3348)</f>
        <v/>
      </c>
      <c r="C3358" s="123"/>
      <c r="D3358" s="122" t="str">
        <f>IF(C3358="","",IFERROR(INDEX('Cadastro de insumo'!A:K,MATCH('Ficha técnica - Prod processado'!C3358,'Cadastro de insumo'!E:E,0),2),""))</f>
        <v/>
      </c>
      <c r="E3358" s="122" t="str">
        <f>IFERROR(INDEX('Cadastro de insumo'!$A$203:$K$1048576,MATCH('Ficha técnica - Prod processado'!C3358,'Cadastro de insumo'!$E$203:$E$1048576,0),9),"")</f>
        <v/>
      </c>
      <c r="F3358" s="124" t="str">
        <f>IFERROR(VLOOKUP(C3358,'Cadastro de insumo'!E:K,7,0),"")</f>
        <v/>
      </c>
      <c r="G3358" s="113"/>
      <c r="H3358" s="113"/>
      <c r="I3358" s="122">
        <f t="shared" si="162"/>
        <v>0</v>
      </c>
      <c r="J3358" s="125">
        <f>IF(C3358="",0,IF(E3358="Pacote",VLOOKUP(C3358,'Cadastro de insumo'!E:K,7,0)*G3358,IF(OR(E3358="kg",E3358="L"),F3358/1000*G3358,F3358*G3358)))</f>
        <v>0</v>
      </c>
    </row>
    <row r="3359" spans="1:18" outlineLevel="1" x14ac:dyDescent="0.25">
      <c r="B3359" s="122" t="str">
        <f>IF(C3359="","",F3348)</f>
        <v/>
      </c>
      <c r="C3359" s="123"/>
      <c r="D3359" s="122" t="str">
        <f>IF(C3359="","",IFERROR(INDEX('Cadastro de insumo'!A:K,MATCH('Ficha técnica - Prod processado'!C3359,'Cadastro de insumo'!E:E,0),2),""))</f>
        <v/>
      </c>
      <c r="E3359" s="122" t="str">
        <f>IFERROR(INDEX('Cadastro de insumo'!$A$203:$K$1048576,MATCH('Ficha técnica - Prod processado'!C3359,'Cadastro de insumo'!$E$203:$E$1048576,0),9),"")</f>
        <v/>
      </c>
      <c r="F3359" s="124" t="str">
        <f>IFERROR(VLOOKUP(C3359,'Cadastro de insumo'!E:K,7,0),"")</f>
        <v/>
      </c>
      <c r="G3359" s="113"/>
      <c r="H3359" s="113"/>
      <c r="I3359" s="122">
        <f t="shared" si="162"/>
        <v>0</v>
      </c>
      <c r="J3359" s="125">
        <f>IF(C3359="",0,IF(E3359="Pacote",VLOOKUP(C3359,'Cadastro de insumo'!E:K,7,0)*G3359,IF(OR(E3359="kg",E3359="L"),F3359/1000*G3359,F3359*G3359)))</f>
        <v>0</v>
      </c>
    </row>
    <row r="3360" spans="1:18" outlineLevel="1" x14ac:dyDescent="0.25">
      <c r="B3360" s="122" t="str">
        <f>IF(C3360="","",F3348)</f>
        <v/>
      </c>
      <c r="C3360" s="123"/>
      <c r="D3360" s="122" t="str">
        <f>IF(C3360="","",IFERROR(INDEX('Cadastro de insumo'!A:K,MATCH('Ficha técnica - Prod processado'!C3360,'Cadastro de insumo'!E:E,0),2),""))</f>
        <v/>
      </c>
      <c r="E3360" s="122" t="str">
        <f>IFERROR(INDEX('Cadastro de insumo'!$A$203:$K$1048576,MATCH('Ficha técnica - Prod processado'!C3360,'Cadastro de insumo'!$E$203:$E$1048576,0),9),"")</f>
        <v/>
      </c>
      <c r="F3360" s="124" t="str">
        <f>IFERROR(VLOOKUP(C3360,'Cadastro de insumo'!E:K,7,0),"")</f>
        <v/>
      </c>
      <c r="G3360" s="113"/>
      <c r="H3360" s="113"/>
      <c r="I3360" s="122">
        <f t="shared" si="162"/>
        <v>0</v>
      </c>
      <c r="J3360" s="125">
        <f>IF(C3360="",0,IF(E3360="Pacote",VLOOKUP(C3360,'Cadastro de insumo'!E:K,7,0)*G3360,IF(OR(E3360="kg",E3360="L"),F3360/1000*G3360,F3360*G3360)))</f>
        <v>0</v>
      </c>
    </row>
    <row r="3361" spans="1:18" outlineLevel="1" x14ac:dyDescent="0.25">
      <c r="B3361" s="122" t="str">
        <f>IF(C3361="","",F3348)</f>
        <v/>
      </c>
      <c r="C3361" s="123"/>
      <c r="D3361" s="122" t="str">
        <f>IF(C3361="","",IFERROR(INDEX('Cadastro de insumo'!A:K,MATCH('Ficha técnica - Prod processado'!C3361,'Cadastro de insumo'!E:E,0),2),""))</f>
        <v/>
      </c>
      <c r="E3361" s="122" t="str">
        <f>IFERROR(INDEX('Cadastro de insumo'!$A$203:$K$1048576,MATCH('Ficha técnica - Prod processado'!C3361,'Cadastro de insumo'!$E$203:$E$1048576,0),9),"")</f>
        <v/>
      </c>
      <c r="F3361" s="124" t="str">
        <f>IFERROR(VLOOKUP(C3361,'Cadastro de insumo'!E:K,7,0),"")</f>
        <v/>
      </c>
      <c r="G3361" s="113"/>
      <c r="H3361" s="113"/>
      <c r="I3361" s="122">
        <f t="shared" si="162"/>
        <v>0</v>
      </c>
      <c r="J3361" s="125">
        <f>IF(C3361="",0,IF(E3361="Pacote",VLOOKUP(C3361,'Cadastro de insumo'!E:K,7,0)*G3361,IF(OR(E3361="kg",E3361="L"),F3361/1000*G3361,F3361*G3361)))</f>
        <v>0</v>
      </c>
    </row>
    <row r="3362" spans="1:18" outlineLevel="1" x14ac:dyDescent="0.25">
      <c r="B3362" s="122" t="str">
        <f>IF(C3362="","",F3348)</f>
        <v/>
      </c>
      <c r="C3362" s="123"/>
      <c r="D3362" s="122" t="str">
        <f>IF(C3362="","",IFERROR(INDEX('Cadastro de insumo'!A:K,MATCH('Ficha técnica - Prod processado'!C3362,'Cadastro de insumo'!E:E,0),2),""))</f>
        <v/>
      </c>
      <c r="E3362" s="122" t="str">
        <f>IFERROR(INDEX('Cadastro de insumo'!$A$203:$K$1048576,MATCH('Ficha técnica - Prod processado'!C3362,'Cadastro de insumo'!$E$203:$E$1048576,0),9),"")</f>
        <v/>
      </c>
      <c r="F3362" s="124" t="str">
        <f>IFERROR(VLOOKUP(C3362,'Cadastro de insumo'!E:K,7,0),"")</f>
        <v/>
      </c>
      <c r="G3362" s="113"/>
      <c r="H3362" s="113"/>
      <c r="I3362" s="122">
        <f t="shared" si="162"/>
        <v>0</v>
      </c>
      <c r="J3362" s="125">
        <f>IF(C3362="",0,IF(E3362="Pacote",VLOOKUP(C3362,'Cadastro de insumo'!E:K,7,0)*G3362,IF(OR(E3362="kg",E3362="L"),F3362/1000*G3362,F3362*G3362)))</f>
        <v>0</v>
      </c>
    </row>
    <row r="3363" spans="1:18" outlineLevel="1" x14ac:dyDescent="0.25">
      <c r="B3363" s="122" t="str">
        <f>IF(C3363="","",F3348)</f>
        <v/>
      </c>
      <c r="C3363" s="123"/>
      <c r="D3363" s="122" t="str">
        <f>IF(C3363="","",IFERROR(INDEX('Cadastro de insumo'!A:K,MATCH('Ficha técnica - Prod processado'!C3363,'Cadastro de insumo'!E:E,0),2),""))</f>
        <v/>
      </c>
      <c r="E3363" s="122" t="str">
        <f>IFERROR(INDEX('Cadastro de insumo'!$A$203:$K$1048576,MATCH('Ficha técnica - Prod processado'!C3363,'Cadastro de insumo'!$E$203:$E$1048576,0),9),"")</f>
        <v/>
      </c>
      <c r="F3363" s="124" t="str">
        <f>IFERROR(VLOOKUP(C3363,'Cadastro de insumo'!E:K,7,0),"")</f>
        <v/>
      </c>
      <c r="G3363" s="113"/>
      <c r="H3363" s="113"/>
      <c r="I3363" s="122">
        <f t="shared" si="162"/>
        <v>0</v>
      </c>
      <c r="J3363" s="125">
        <f>IF(C3363="",0,IF(E3363="Pacote",VLOOKUP(C3363,'Cadastro de insumo'!E:K,7,0)*G3363,IF(OR(E3363="kg",E3363="L"),F3363/1000*G3363,F3363*G3363)))</f>
        <v>0</v>
      </c>
    </row>
    <row r="3364" spans="1:18" outlineLevel="1" x14ac:dyDescent="0.25">
      <c r="B3364" s="122" t="str">
        <f>IF(C3364="","",F3348)</f>
        <v/>
      </c>
      <c r="C3364" s="123"/>
      <c r="D3364" s="122" t="str">
        <f>IF(C3364="","",IFERROR(INDEX('Cadastro de insumo'!A:K,MATCH('Ficha técnica - Prod processado'!C3364,'Cadastro de insumo'!E:E,0),2),""))</f>
        <v/>
      </c>
      <c r="E3364" s="122" t="str">
        <f>IFERROR(INDEX('Cadastro de insumo'!$A$203:$K$1048576,MATCH('Ficha técnica - Prod processado'!C3364,'Cadastro de insumo'!$E$203:$E$1048576,0),9),"")</f>
        <v/>
      </c>
      <c r="F3364" s="124" t="str">
        <f>IFERROR(VLOOKUP(C3364,'Cadastro de insumo'!E:K,7,0),"")</f>
        <v/>
      </c>
      <c r="G3364" s="113"/>
      <c r="H3364" s="113"/>
      <c r="I3364" s="122">
        <f t="shared" si="162"/>
        <v>0</v>
      </c>
      <c r="J3364" s="125">
        <f>IF(C3364="",0,IF(E3364="Pacote",VLOOKUP(C3364,'Cadastro de insumo'!E:K,7,0)*G3364,IF(OR(E3364="kg",E3364="L"),F3364/1000*G3364,F3364*G3364)))</f>
        <v>0</v>
      </c>
    </row>
    <row r="3365" spans="1:18" outlineLevel="1" x14ac:dyDescent="0.25">
      <c r="B3365" s="122" t="str">
        <f>IF(C3365="","",F3348)</f>
        <v/>
      </c>
      <c r="C3365" s="123"/>
      <c r="D3365" s="122" t="str">
        <f>IF(C3365="","",IFERROR(INDEX('Cadastro de insumo'!A:K,MATCH('Ficha técnica - Prod processado'!C3365,'Cadastro de insumo'!E:E,0),2),""))</f>
        <v/>
      </c>
      <c r="E3365" s="122" t="str">
        <f>IFERROR(INDEX('Cadastro de insumo'!$A$203:$K$1048576,MATCH('Ficha técnica - Prod processado'!C3365,'Cadastro de insumo'!$E$203:$E$1048576,0),9),"")</f>
        <v/>
      </c>
      <c r="F3365" s="124" t="str">
        <f>IFERROR(VLOOKUP(C3365,'Cadastro de insumo'!E:K,7,0),"")</f>
        <v/>
      </c>
      <c r="G3365" s="113"/>
      <c r="H3365" s="113"/>
      <c r="I3365" s="122">
        <f>IF(OR(G3365="",H3365=""),0,G3365/H3365)</f>
        <v>0</v>
      </c>
      <c r="J3365" s="125">
        <f>IF(C3365="",0,IF(E3365="Pacote",VLOOKUP(C3365,'Cadastro de insumo'!E:K,7,0)*G3365,IF(OR(E3365="kg",E3365="L"),F3365/1000*G3365,F3365*G3365)))</f>
        <v>0</v>
      </c>
    </row>
    <row r="3366" spans="1:18" x14ac:dyDescent="0.25">
      <c r="A3366" s="33" t="str">
        <f>"Detalhes: "&amp;F3348</f>
        <v xml:space="preserve">Detalhes: </v>
      </c>
      <c r="C3366" s="126"/>
    </row>
    <row r="3368" spans="1:18" ht="31.5" x14ac:dyDescent="0.25">
      <c r="E3368" s="30" t="s">
        <v>21</v>
      </c>
      <c r="F3368" s="76" t="s">
        <v>0</v>
      </c>
      <c r="G3368" s="76" t="s">
        <v>19</v>
      </c>
      <c r="H3368" s="77" t="s">
        <v>20</v>
      </c>
      <c r="I3368" s="31" t="s">
        <v>22</v>
      </c>
      <c r="J3368" s="31" t="s">
        <v>61</v>
      </c>
      <c r="M3368" s="126"/>
    </row>
    <row r="3369" spans="1:18" x14ac:dyDescent="0.25">
      <c r="E3369" s="112">
        <f>E3348+1</f>
        <v>161</v>
      </c>
      <c r="F3369" s="113"/>
      <c r="G3369" s="113"/>
      <c r="H3369" s="114"/>
      <c r="I3369" s="115">
        <f>SUM(J3372:J3386)</f>
        <v>0</v>
      </c>
      <c r="J3369" s="116" t="str">
        <f>IF(H3369="","",I3369/H3369)</f>
        <v/>
      </c>
      <c r="M3369" s="126"/>
      <c r="R3369" s="141"/>
    </row>
    <row r="3370" spans="1:18" x14ac:dyDescent="0.25">
      <c r="B3370" s="117"/>
      <c r="C3370" s="118"/>
      <c r="D3370" s="110"/>
      <c r="F3370" s="118"/>
      <c r="G3370" s="118"/>
      <c r="H3370" s="119"/>
      <c r="I3370" s="120"/>
      <c r="J3370" s="121"/>
      <c r="M3370" s="126"/>
      <c r="R3370" s="141"/>
    </row>
    <row r="3371" spans="1:18" ht="47.25" outlineLevel="1" x14ac:dyDescent="0.25">
      <c r="B3371" s="31" t="s">
        <v>0</v>
      </c>
      <c r="C3371" s="76" t="s">
        <v>13</v>
      </c>
      <c r="D3371" s="31" t="s">
        <v>60</v>
      </c>
      <c r="E3371" s="31" t="s">
        <v>14</v>
      </c>
      <c r="F3371" s="77" t="s">
        <v>17</v>
      </c>
      <c r="G3371" s="77" t="s">
        <v>56</v>
      </c>
      <c r="H3371" s="77" t="s">
        <v>38</v>
      </c>
      <c r="I3371" s="31" t="s">
        <v>16</v>
      </c>
      <c r="J3371" s="30" t="s">
        <v>15</v>
      </c>
      <c r="M3371" s="142"/>
    </row>
    <row r="3372" spans="1:18" outlineLevel="1" x14ac:dyDescent="0.25">
      <c r="B3372" s="122" t="str">
        <f>IF(C3372="","",F3369)</f>
        <v/>
      </c>
      <c r="C3372" s="123"/>
      <c r="D3372" s="122" t="str">
        <f>IF(C3372="","",IFERROR(INDEX('Cadastro de insumo'!A:K,MATCH('Ficha técnica - Prod processado'!C3372,'Cadastro de insumo'!E:E,0),2),""))</f>
        <v/>
      </c>
      <c r="E3372" s="122" t="str">
        <f>IFERROR(INDEX('Cadastro de insumo'!$A$203:$K$1048576,MATCH('Ficha técnica - Prod processado'!C3372,'Cadastro de insumo'!$E$203:$E$1048576,0),9),"")</f>
        <v/>
      </c>
      <c r="F3372" s="124" t="str">
        <f>IFERROR(VLOOKUP(C3372,'Cadastro de insumo'!E:K,7,0),"")</f>
        <v/>
      </c>
      <c r="G3372" s="113"/>
      <c r="H3372" s="113"/>
      <c r="I3372" s="122">
        <f t="shared" ref="I3372:I3385" si="163">IF(OR(G3372="",H3372=""),0,G3372/H3372)</f>
        <v>0</v>
      </c>
      <c r="J3372" s="125">
        <f>IF(C3372="",0,IF(E3372="Pacote",VLOOKUP(C3372,'Cadastro de insumo'!E:K,7,0)*G3372,IF(OR(E3372="kg",E3372="L"),F3372/1000*G3372,F3372*G3372)))</f>
        <v>0</v>
      </c>
    </row>
    <row r="3373" spans="1:18" outlineLevel="1" x14ac:dyDescent="0.25">
      <c r="B3373" s="122" t="str">
        <f>IF(C3373="","",F3369)</f>
        <v/>
      </c>
      <c r="C3373" s="123"/>
      <c r="D3373" s="122" t="str">
        <f>IF(C3373="","",IFERROR(INDEX('Cadastro de insumo'!A:K,MATCH('Ficha técnica - Prod processado'!C3373,'Cadastro de insumo'!E:E,0),2),""))</f>
        <v/>
      </c>
      <c r="E3373" s="122" t="str">
        <f>IFERROR(INDEX('Cadastro de insumo'!$A$203:$K$1048576,MATCH('Ficha técnica - Prod processado'!C3373,'Cadastro de insumo'!$E$203:$E$1048576,0),9),"")</f>
        <v/>
      </c>
      <c r="F3373" s="124" t="str">
        <f>IFERROR(VLOOKUP(C3373,'Cadastro de insumo'!E:K,7,0),"")</f>
        <v/>
      </c>
      <c r="G3373" s="113"/>
      <c r="H3373" s="113"/>
      <c r="I3373" s="122">
        <f t="shared" si="163"/>
        <v>0</v>
      </c>
      <c r="J3373" s="125">
        <f>IF(C3373="",0,IF(E3373="Pacote",VLOOKUP(C3373,'Cadastro de insumo'!E:K,7,0)*G3373,IF(OR(E3373="kg",E3373="L"),F3373/1000*G3373,F3373*G3373)))</f>
        <v>0</v>
      </c>
    </row>
    <row r="3374" spans="1:18" outlineLevel="1" x14ac:dyDescent="0.25">
      <c r="B3374" s="122" t="str">
        <f>IF(C3374="","",F3369)</f>
        <v/>
      </c>
      <c r="C3374" s="123"/>
      <c r="D3374" s="122" t="str">
        <f>IF(C3374="","",IFERROR(INDEX('Cadastro de insumo'!A:K,MATCH('Ficha técnica - Prod processado'!C3374,'Cadastro de insumo'!E:E,0),2),""))</f>
        <v/>
      </c>
      <c r="E3374" s="122" t="str">
        <f>IFERROR(INDEX('Cadastro de insumo'!$A$203:$K$1048576,MATCH('Ficha técnica - Prod processado'!C3374,'Cadastro de insumo'!$E$203:$E$1048576,0),9),"")</f>
        <v/>
      </c>
      <c r="F3374" s="124" t="str">
        <f>IFERROR(VLOOKUP(C3374,'Cadastro de insumo'!E:K,7,0),"")</f>
        <v/>
      </c>
      <c r="G3374" s="113"/>
      <c r="H3374" s="113"/>
      <c r="I3374" s="122">
        <f t="shared" si="163"/>
        <v>0</v>
      </c>
      <c r="J3374" s="125">
        <f>IF(C3374="",0,IF(E3374="Pacote",VLOOKUP(C3374,'Cadastro de insumo'!E:K,7,0)*G3374,IF(OR(E3374="kg",E3374="L"),F3374/1000*G3374,F3374*G3374)))</f>
        <v>0</v>
      </c>
    </row>
    <row r="3375" spans="1:18" outlineLevel="1" x14ac:dyDescent="0.25">
      <c r="B3375" s="122" t="str">
        <f>IF(C3375="","",F3369)</f>
        <v/>
      </c>
      <c r="C3375" s="123"/>
      <c r="D3375" s="122" t="str">
        <f>IF(C3375="","",IFERROR(INDEX('Cadastro de insumo'!A:K,MATCH('Ficha técnica - Prod processado'!C3375,'Cadastro de insumo'!E:E,0),2),""))</f>
        <v/>
      </c>
      <c r="E3375" s="122" t="str">
        <f>IFERROR(INDEX('Cadastro de insumo'!$A$203:$K$1048576,MATCH('Ficha técnica - Prod processado'!C3375,'Cadastro de insumo'!$E$203:$E$1048576,0),9),"")</f>
        <v/>
      </c>
      <c r="F3375" s="124" t="str">
        <f>IFERROR(VLOOKUP(C3375,'Cadastro de insumo'!E:K,7,0),"")</f>
        <v/>
      </c>
      <c r="G3375" s="113"/>
      <c r="H3375" s="113"/>
      <c r="I3375" s="122">
        <f t="shared" si="163"/>
        <v>0</v>
      </c>
      <c r="J3375" s="125">
        <f>IF(C3375="",0,IF(E3375="Pacote",VLOOKUP(C3375,'Cadastro de insumo'!E:K,7,0)*G3375,IF(OR(E3375="kg",E3375="L"),F3375/1000*G3375,F3375*G3375)))</f>
        <v>0</v>
      </c>
    </row>
    <row r="3376" spans="1:18" outlineLevel="1" x14ac:dyDescent="0.25">
      <c r="B3376" s="122" t="str">
        <f>IF(C3376="","",F3369)</f>
        <v/>
      </c>
      <c r="C3376" s="123"/>
      <c r="D3376" s="122" t="str">
        <f>IF(C3376="","",IFERROR(INDEX('Cadastro de insumo'!A:K,MATCH('Ficha técnica - Prod processado'!C3376,'Cadastro de insumo'!E:E,0),2),""))</f>
        <v/>
      </c>
      <c r="E3376" s="122" t="str">
        <f>IFERROR(INDEX('Cadastro de insumo'!$A$203:$K$1048576,MATCH('Ficha técnica - Prod processado'!C3376,'Cadastro de insumo'!$E$203:$E$1048576,0),9),"")</f>
        <v/>
      </c>
      <c r="F3376" s="124" t="str">
        <f>IFERROR(VLOOKUP(C3376,'Cadastro de insumo'!E:K,7,0),"")</f>
        <v/>
      </c>
      <c r="G3376" s="113"/>
      <c r="H3376" s="113"/>
      <c r="I3376" s="122">
        <f t="shared" si="163"/>
        <v>0</v>
      </c>
      <c r="J3376" s="125">
        <f>IF(C3376="",0,IF(E3376="Pacote",VLOOKUP(C3376,'Cadastro de insumo'!E:K,7,0)*G3376,IF(OR(E3376="kg",E3376="L"),F3376/1000*G3376,F3376*G3376)))</f>
        <v>0</v>
      </c>
    </row>
    <row r="3377" spans="1:18" outlineLevel="1" x14ac:dyDescent="0.25">
      <c r="B3377" s="122" t="str">
        <f>IF(C3377="","",F3369)</f>
        <v/>
      </c>
      <c r="C3377" s="123"/>
      <c r="D3377" s="122" t="str">
        <f>IF(C3377="","",IFERROR(INDEX('Cadastro de insumo'!A:K,MATCH('Ficha técnica - Prod processado'!C3377,'Cadastro de insumo'!E:E,0),2),""))</f>
        <v/>
      </c>
      <c r="E3377" s="122" t="str">
        <f>IFERROR(INDEX('Cadastro de insumo'!$A$203:$K$1048576,MATCH('Ficha técnica - Prod processado'!C3377,'Cadastro de insumo'!$E$203:$E$1048576,0),9),"")</f>
        <v/>
      </c>
      <c r="F3377" s="124" t="str">
        <f>IFERROR(VLOOKUP(C3377,'Cadastro de insumo'!E:K,7,0),"")</f>
        <v/>
      </c>
      <c r="G3377" s="113"/>
      <c r="H3377" s="113"/>
      <c r="I3377" s="122">
        <f t="shared" si="163"/>
        <v>0</v>
      </c>
      <c r="J3377" s="125">
        <f>IF(C3377="",0,IF(E3377="Pacote",VLOOKUP(C3377,'Cadastro de insumo'!E:K,7,0)*G3377,IF(OR(E3377="kg",E3377="L"),F3377/1000*G3377,F3377*G3377)))</f>
        <v>0</v>
      </c>
    </row>
    <row r="3378" spans="1:18" outlineLevel="1" x14ac:dyDescent="0.25">
      <c r="B3378" s="122" t="str">
        <f>IF(C3378="","",F3369)</f>
        <v/>
      </c>
      <c r="C3378" s="123"/>
      <c r="D3378" s="122" t="str">
        <f>IF(C3378="","",IFERROR(INDEX('Cadastro de insumo'!A:K,MATCH('Ficha técnica - Prod processado'!C3378,'Cadastro de insumo'!E:E,0),2),""))</f>
        <v/>
      </c>
      <c r="E3378" s="122" t="str">
        <f>IFERROR(INDEX('Cadastro de insumo'!$A$203:$K$1048576,MATCH('Ficha técnica - Prod processado'!C3378,'Cadastro de insumo'!$E$203:$E$1048576,0),9),"")</f>
        <v/>
      </c>
      <c r="F3378" s="124" t="str">
        <f>IFERROR(VLOOKUP(C3378,'Cadastro de insumo'!E:K,7,0),"")</f>
        <v/>
      </c>
      <c r="G3378" s="113"/>
      <c r="H3378" s="113"/>
      <c r="I3378" s="122">
        <f t="shared" si="163"/>
        <v>0</v>
      </c>
      <c r="J3378" s="125">
        <f>IF(C3378="",0,IF(E3378="Pacote",VLOOKUP(C3378,'Cadastro de insumo'!E:K,7,0)*G3378,IF(OR(E3378="kg",E3378="L"),F3378/1000*G3378,F3378*G3378)))</f>
        <v>0</v>
      </c>
    </row>
    <row r="3379" spans="1:18" outlineLevel="1" x14ac:dyDescent="0.25">
      <c r="B3379" s="122" t="str">
        <f>IF(C3379="","",F3369)</f>
        <v/>
      </c>
      <c r="C3379" s="123"/>
      <c r="D3379" s="122" t="str">
        <f>IF(C3379="","",IFERROR(INDEX('Cadastro de insumo'!A:K,MATCH('Ficha técnica - Prod processado'!C3379,'Cadastro de insumo'!E:E,0),2),""))</f>
        <v/>
      </c>
      <c r="E3379" s="122" t="str">
        <f>IFERROR(INDEX('Cadastro de insumo'!$A$203:$K$1048576,MATCH('Ficha técnica - Prod processado'!C3379,'Cadastro de insumo'!$E$203:$E$1048576,0),9),"")</f>
        <v/>
      </c>
      <c r="F3379" s="124" t="str">
        <f>IFERROR(VLOOKUP(C3379,'Cadastro de insumo'!E:K,7,0),"")</f>
        <v/>
      </c>
      <c r="G3379" s="113"/>
      <c r="H3379" s="113"/>
      <c r="I3379" s="122">
        <f t="shared" si="163"/>
        <v>0</v>
      </c>
      <c r="J3379" s="125">
        <f>IF(C3379="",0,IF(E3379="Pacote",VLOOKUP(C3379,'Cadastro de insumo'!E:K,7,0)*G3379,IF(OR(E3379="kg",E3379="L"),F3379/1000*G3379,F3379*G3379)))</f>
        <v>0</v>
      </c>
    </row>
    <row r="3380" spans="1:18" outlineLevel="1" x14ac:dyDescent="0.25">
      <c r="B3380" s="122" t="str">
        <f>IF(C3380="","",F3369)</f>
        <v/>
      </c>
      <c r="C3380" s="123"/>
      <c r="D3380" s="122" t="str">
        <f>IF(C3380="","",IFERROR(INDEX('Cadastro de insumo'!A:K,MATCH('Ficha técnica - Prod processado'!C3380,'Cadastro de insumo'!E:E,0),2),""))</f>
        <v/>
      </c>
      <c r="E3380" s="122" t="str">
        <f>IFERROR(INDEX('Cadastro de insumo'!$A$203:$K$1048576,MATCH('Ficha técnica - Prod processado'!C3380,'Cadastro de insumo'!$E$203:$E$1048576,0),9),"")</f>
        <v/>
      </c>
      <c r="F3380" s="124" t="str">
        <f>IFERROR(VLOOKUP(C3380,'Cadastro de insumo'!E:K,7,0),"")</f>
        <v/>
      </c>
      <c r="G3380" s="113"/>
      <c r="H3380" s="113"/>
      <c r="I3380" s="122">
        <f t="shared" si="163"/>
        <v>0</v>
      </c>
      <c r="J3380" s="125">
        <f>IF(C3380="",0,IF(E3380="Pacote",VLOOKUP(C3380,'Cadastro de insumo'!E:K,7,0)*G3380,IF(OR(E3380="kg",E3380="L"),F3380/1000*G3380,F3380*G3380)))</f>
        <v>0</v>
      </c>
    </row>
    <row r="3381" spans="1:18" outlineLevel="1" x14ac:dyDescent="0.25">
      <c r="B3381" s="122" t="str">
        <f>IF(C3381="","",F3369)</f>
        <v/>
      </c>
      <c r="C3381" s="123"/>
      <c r="D3381" s="122" t="str">
        <f>IF(C3381="","",IFERROR(INDEX('Cadastro de insumo'!A:K,MATCH('Ficha técnica - Prod processado'!C3381,'Cadastro de insumo'!E:E,0),2),""))</f>
        <v/>
      </c>
      <c r="E3381" s="122" t="str">
        <f>IFERROR(INDEX('Cadastro de insumo'!$A$203:$K$1048576,MATCH('Ficha técnica - Prod processado'!C3381,'Cadastro de insumo'!$E$203:$E$1048576,0),9),"")</f>
        <v/>
      </c>
      <c r="F3381" s="124" t="str">
        <f>IFERROR(VLOOKUP(C3381,'Cadastro de insumo'!E:K,7,0),"")</f>
        <v/>
      </c>
      <c r="G3381" s="113"/>
      <c r="H3381" s="113"/>
      <c r="I3381" s="122">
        <f t="shared" si="163"/>
        <v>0</v>
      </c>
      <c r="J3381" s="125">
        <f>IF(C3381="",0,IF(E3381="Pacote",VLOOKUP(C3381,'Cadastro de insumo'!E:K,7,0)*G3381,IF(OR(E3381="kg",E3381="L"),F3381/1000*G3381,F3381*G3381)))</f>
        <v>0</v>
      </c>
    </row>
    <row r="3382" spans="1:18" outlineLevel="1" x14ac:dyDescent="0.25">
      <c r="B3382" s="122" t="str">
        <f>IF(C3382="","",F3369)</f>
        <v/>
      </c>
      <c r="C3382" s="123"/>
      <c r="D3382" s="122" t="str">
        <f>IF(C3382="","",IFERROR(INDEX('Cadastro de insumo'!A:K,MATCH('Ficha técnica - Prod processado'!C3382,'Cadastro de insumo'!E:E,0),2),""))</f>
        <v/>
      </c>
      <c r="E3382" s="122" t="str">
        <f>IFERROR(INDEX('Cadastro de insumo'!$A$203:$K$1048576,MATCH('Ficha técnica - Prod processado'!C3382,'Cadastro de insumo'!$E$203:$E$1048576,0),9),"")</f>
        <v/>
      </c>
      <c r="F3382" s="124" t="str">
        <f>IFERROR(VLOOKUP(C3382,'Cadastro de insumo'!E:K,7,0),"")</f>
        <v/>
      </c>
      <c r="G3382" s="113"/>
      <c r="H3382" s="113"/>
      <c r="I3382" s="122">
        <f t="shared" si="163"/>
        <v>0</v>
      </c>
      <c r="J3382" s="125">
        <f>IF(C3382="",0,IF(E3382="Pacote",VLOOKUP(C3382,'Cadastro de insumo'!E:K,7,0)*G3382,IF(OR(E3382="kg",E3382="L"),F3382/1000*G3382,F3382*G3382)))</f>
        <v>0</v>
      </c>
    </row>
    <row r="3383" spans="1:18" outlineLevel="1" x14ac:dyDescent="0.25">
      <c r="B3383" s="122" t="str">
        <f>IF(C3383="","",F3369)</f>
        <v/>
      </c>
      <c r="C3383" s="123"/>
      <c r="D3383" s="122" t="str">
        <f>IF(C3383="","",IFERROR(INDEX('Cadastro de insumo'!A:K,MATCH('Ficha técnica - Prod processado'!C3383,'Cadastro de insumo'!E:E,0),2),""))</f>
        <v/>
      </c>
      <c r="E3383" s="122" t="str">
        <f>IFERROR(INDEX('Cadastro de insumo'!$A$203:$K$1048576,MATCH('Ficha técnica - Prod processado'!C3383,'Cadastro de insumo'!$E$203:$E$1048576,0),9),"")</f>
        <v/>
      </c>
      <c r="F3383" s="124" t="str">
        <f>IFERROR(VLOOKUP(C3383,'Cadastro de insumo'!E:K,7,0),"")</f>
        <v/>
      </c>
      <c r="G3383" s="113"/>
      <c r="H3383" s="113"/>
      <c r="I3383" s="122">
        <f t="shared" si="163"/>
        <v>0</v>
      </c>
      <c r="J3383" s="125">
        <f>IF(C3383="",0,IF(E3383="Pacote",VLOOKUP(C3383,'Cadastro de insumo'!E:K,7,0)*G3383,IF(OR(E3383="kg",E3383="L"),F3383/1000*G3383,F3383*G3383)))</f>
        <v>0</v>
      </c>
    </row>
    <row r="3384" spans="1:18" outlineLevel="1" x14ac:dyDescent="0.25">
      <c r="B3384" s="122" t="str">
        <f>IF(C3384="","",F3369)</f>
        <v/>
      </c>
      <c r="C3384" s="123"/>
      <c r="D3384" s="122" t="str">
        <f>IF(C3384="","",IFERROR(INDEX('Cadastro de insumo'!A:K,MATCH('Ficha técnica - Prod processado'!C3384,'Cadastro de insumo'!E:E,0),2),""))</f>
        <v/>
      </c>
      <c r="E3384" s="122" t="str">
        <f>IFERROR(INDEX('Cadastro de insumo'!$A$203:$K$1048576,MATCH('Ficha técnica - Prod processado'!C3384,'Cadastro de insumo'!$E$203:$E$1048576,0),9),"")</f>
        <v/>
      </c>
      <c r="F3384" s="124" t="str">
        <f>IFERROR(VLOOKUP(C3384,'Cadastro de insumo'!E:K,7,0),"")</f>
        <v/>
      </c>
      <c r="G3384" s="113"/>
      <c r="H3384" s="113"/>
      <c r="I3384" s="122">
        <f t="shared" si="163"/>
        <v>0</v>
      </c>
      <c r="J3384" s="125">
        <f>IF(C3384="",0,IF(E3384="Pacote",VLOOKUP(C3384,'Cadastro de insumo'!E:K,7,0)*G3384,IF(OR(E3384="kg",E3384="L"),F3384/1000*G3384,F3384*G3384)))</f>
        <v>0</v>
      </c>
    </row>
    <row r="3385" spans="1:18" outlineLevel="1" x14ac:dyDescent="0.25">
      <c r="B3385" s="122" t="str">
        <f>IF(C3385="","",F3369)</f>
        <v/>
      </c>
      <c r="C3385" s="123"/>
      <c r="D3385" s="122" t="str">
        <f>IF(C3385="","",IFERROR(INDEX('Cadastro de insumo'!A:K,MATCH('Ficha técnica - Prod processado'!C3385,'Cadastro de insumo'!E:E,0),2),""))</f>
        <v/>
      </c>
      <c r="E3385" s="122" t="str">
        <f>IFERROR(INDEX('Cadastro de insumo'!$A$203:$K$1048576,MATCH('Ficha técnica - Prod processado'!C3385,'Cadastro de insumo'!$E$203:$E$1048576,0),9),"")</f>
        <v/>
      </c>
      <c r="F3385" s="124" t="str">
        <f>IFERROR(VLOOKUP(C3385,'Cadastro de insumo'!E:K,7,0),"")</f>
        <v/>
      </c>
      <c r="G3385" s="113"/>
      <c r="H3385" s="113"/>
      <c r="I3385" s="122">
        <f t="shared" si="163"/>
        <v>0</v>
      </c>
      <c r="J3385" s="125">
        <f>IF(C3385="",0,IF(E3385="Pacote",VLOOKUP(C3385,'Cadastro de insumo'!E:K,7,0)*G3385,IF(OR(E3385="kg",E3385="L"),F3385/1000*G3385,F3385*G3385)))</f>
        <v>0</v>
      </c>
    </row>
    <row r="3386" spans="1:18" outlineLevel="1" x14ac:dyDescent="0.25">
      <c r="B3386" s="122" t="str">
        <f>IF(C3386="","",F3369)</f>
        <v/>
      </c>
      <c r="C3386" s="123"/>
      <c r="D3386" s="122" t="str">
        <f>IF(C3386="","",IFERROR(INDEX('Cadastro de insumo'!A:K,MATCH('Ficha técnica - Prod processado'!C3386,'Cadastro de insumo'!E:E,0),2),""))</f>
        <v/>
      </c>
      <c r="E3386" s="122" t="str">
        <f>IFERROR(INDEX('Cadastro de insumo'!$A$203:$K$1048576,MATCH('Ficha técnica - Prod processado'!C3386,'Cadastro de insumo'!$E$203:$E$1048576,0),9),"")</f>
        <v/>
      </c>
      <c r="F3386" s="124" t="str">
        <f>IFERROR(VLOOKUP(C3386,'Cadastro de insumo'!E:K,7,0),"")</f>
        <v/>
      </c>
      <c r="G3386" s="113"/>
      <c r="H3386" s="113"/>
      <c r="I3386" s="122">
        <f>IF(OR(G3386="",H3386=""),0,G3386/H3386)</f>
        <v>0</v>
      </c>
      <c r="J3386" s="125">
        <f>IF(C3386="",0,IF(E3386="Pacote",VLOOKUP(C3386,'Cadastro de insumo'!E:K,7,0)*G3386,IF(OR(E3386="kg",E3386="L"),F3386/1000*G3386,F3386*G3386)))</f>
        <v>0</v>
      </c>
    </row>
    <row r="3387" spans="1:18" x14ac:dyDescent="0.25">
      <c r="A3387" s="33" t="str">
        <f>"Detalhes: "&amp;F3369</f>
        <v xml:space="preserve">Detalhes: </v>
      </c>
      <c r="C3387" s="126"/>
    </row>
    <row r="3389" spans="1:18" ht="31.5" x14ac:dyDescent="0.25">
      <c r="E3389" s="30" t="s">
        <v>21</v>
      </c>
      <c r="F3389" s="76" t="s">
        <v>0</v>
      </c>
      <c r="G3389" s="76" t="s">
        <v>19</v>
      </c>
      <c r="H3389" s="77" t="s">
        <v>20</v>
      </c>
      <c r="I3389" s="31" t="s">
        <v>22</v>
      </c>
      <c r="J3389" s="31" t="s">
        <v>61</v>
      </c>
      <c r="M3389" s="126"/>
    </row>
    <row r="3390" spans="1:18" x14ac:dyDescent="0.25">
      <c r="E3390" s="112">
        <f>E3369+1</f>
        <v>162</v>
      </c>
      <c r="F3390" s="113"/>
      <c r="G3390" s="113"/>
      <c r="H3390" s="114"/>
      <c r="I3390" s="115">
        <f>SUM(J3393:J3407)</f>
        <v>0</v>
      </c>
      <c r="J3390" s="116" t="str">
        <f>IF(H3390="","",I3390/H3390)</f>
        <v/>
      </c>
      <c r="M3390" s="126"/>
      <c r="R3390" s="141"/>
    </row>
    <row r="3391" spans="1:18" x14ac:dyDescent="0.25">
      <c r="B3391" s="117"/>
      <c r="C3391" s="118"/>
      <c r="D3391" s="110"/>
      <c r="F3391" s="118"/>
      <c r="G3391" s="118"/>
      <c r="H3391" s="119"/>
      <c r="I3391" s="120"/>
      <c r="J3391" s="121"/>
      <c r="M3391" s="126"/>
      <c r="R3391" s="141"/>
    </row>
    <row r="3392" spans="1:18" ht="47.25" outlineLevel="1" x14ac:dyDescent="0.25">
      <c r="B3392" s="31" t="s">
        <v>0</v>
      </c>
      <c r="C3392" s="76" t="s">
        <v>13</v>
      </c>
      <c r="D3392" s="31" t="s">
        <v>60</v>
      </c>
      <c r="E3392" s="31" t="s">
        <v>14</v>
      </c>
      <c r="F3392" s="77" t="s">
        <v>17</v>
      </c>
      <c r="G3392" s="77" t="s">
        <v>56</v>
      </c>
      <c r="H3392" s="77" t="s">
        <v>38</v>
      </c>
      <c r="I3392" s="31" t="s">
        <v>16</v>
      </c>
      <c r="J3392" s="30" t="s">
        <v>15</v>
      </c>
      <c r="M3392" s="142"/>
    </row>
    <row r="3393" spans="1:10" outlineLevel="1" x14ac:dyDescent="0.25">
      <c r="B3393" s="122" t="str">
        <f>IF(C3393="","",F3390)</f>
        <v/>
      </c>
      <c r="C3393" s="123"/>
      <c r="D3393" s="122" t="str">
        <f>IF(C3393="","",IFERROR(INDEX('Cadastro de insumo'!A:K,MATCH('Ficha técnica - Prod processado'!C3393,'Cadastro de insumo'!E:E,0),2),""))</f>
        <v/>
      </c>
      <c r="E3393" s="122" t="str">
        <f>IFERROR(INDEX('Cadastro de insumo'!$A$203:$K$1048576,MATCH('Ficha técnica - Prod processado'!C3393,'Cadastro de insumo'!$E$203:$E$1048576,0),9),"")</f>
        <v/>
      </c>
      <c r="F3393" s="124" t="str">
        <f>IFERROR(VLOOKUP(C3393,'Cadastro de insumo'!E:K,7,0),"")</f>
        <v/>
      </c>
      <c r="G3393" s="113"/>
      <c r="H3393" s="113"/>
      <c r="I3393" s="122">
        <f t="shared" ref="I3393:I3406" si="164">IF(OR(G3393="",H3393=""),0,G3393/H3393)</f>
        <v>0</v>
      </c>
      <c r="J3393" s="125">
        <f>IF(C3393="",0,IF(E3393="Pacote",VLOOKUP(C3393,'Cadastro de insumo'!E:K,7,0)*G3393,IF(OR(E3393="kg",E3393="L"),F3393/1000*G3393,F3393*G3393)))</f>
        <v>0</v>
      </c>
    </row>
    <row r="3394" spans="1:10" outlineLevel="1" x14ac:dyDescent="0.25">
      <c r="B3394" s="122" t="str">
        <f>IF(C3394="","",F3390)</f>
        <v/>
      </c>
      <c r="C3394" s="123"/>
      <c r="D3394" s="122" t="str">
        <f>IF(C3394="","",IFERROR(INDEX('Cadastro de insumo'!A:K,MATCH('Ficha técnica - Prod processado'!C3394,'Cadastro de insumo'!E:E,0),2),""))</f>
        <v/>
      </c>
      <c r="E3394" s="122" t="str">
        <f>IFERROR(INDEX('Cadastro de insumo'!$A$203:$K$1048576,MATCH('Ficha técnica - Prod processado'!C3394,'Cadastro de insumo'!$E$203:$E$1048576,0),9),"")</f>
        <v/>
      </c>
      <c r="F3394" s="124" t="str">
        <f>IFERROR(VLOOKUP(C3394,'Cadastro de insumo'!E:K,7,0),"")</f>
        <v/>
      </c>
      <c r="G3394" s="113"/>
      <c r="H3394" s="113"/>
      <c r="I3394" s="122">
        <f t="shared" si="164"/>
        <v>0</v>
      </c>
      <c r="J3394" s="125">
        <f>IF(C3394="",0,IF(E3394="Pacote",VLOOKUP(C3394,'Cadastro de insumo'!E:K,7,0)*G3394,IF(OR(E3394="kg",E3394="L"),F3394/1000*G3394,F3394*G3394)))</f>
        <v>0</v>
      </c>
    </row>
    <row r="3395" spans="1:10" outlineLevel="1" x14ac:dyDescent="0.25">
      <c r="B3395" s="122" t="str">
        <f>IF(C3395="","",F3390)</f>
        <v/>
      </c>
      <c r="C3395" s="123"/>
      <c r="D3395" s="122" t="str">
        <f>IF(C3395="","",IFERROR(INDEX('Cadastro de insumo'!A:K,MATCH('Ficha técnica - Prod processado'!C3395,'Cadastro de insumo'!E:E,0),2),""))</f>
        <v/>
      </c>
      <c r="E3395" s="122" t="str">
        <f>IFERROR(INDEX('Cadastro de insumo'!$A$203:$K$1048576,MATCH('Ficha técnica - Prod processado'!C3395,'Cadastro de insumo'!$E$203:$E$1048576,0),9),"")</f>
        <v/>
      </c>
      <c r="F3395" s="124" t="str">
        <f>IFERROR(VLOOKUP(C3395,'Cadastro de insumo'!E:K,7,0),"")</f>
        <v/>
      </c>
      <c r="G3395" s="113"/>
      <c r="H3395" s="113"/>
      <c r="I3395" s="122">
        <f t="shared" si="164"/>
        <v>0</v>
      </c>
      <c r="J3395" s="125">
        <f>IF(C3395="",0,IF(E3395="Pacote",VLOOKUP(C3395,'Cadastro de insumo'!E:K,7,0)*G3395,IF(OR(E3395="kg",E3395="L"),F3395/1000*G3395,F3395*G3395)))</f>
        <v>0</v>
      </c>
    </row>
    <row r="3396" spans="1:10" outlineLevel="1" x14ac:dyDescent="0.25">
      <c r="B3396" s="122" t="str">
        <f>IF(C3396="","",F3390)</f>
        <v/>
      </c>
      <c r="C3396" s="123"/>
      <c r="D3396" s="122" t="str">
        <f>IF(C3396="","",IFERROR(INDEX('Cadastro de insumo'!A:K,MATCH('Ficha técnica - Prod processado'!C3396,'Cadastro de insumo'!E:E,0),2),""))</f>
        <v/>
      </c>
      <c r="E3396" s="122" t="str">
        <f>IFERROR(INDEX('Cadastro de insumo'!$A$203:$K$1048576,MATCH('Ficha técnica - Prod processado'!C3396,'Cadastro de insumo'!$E$203:$E$1048576,0),9),"")</f>
        <v/>
      </c>
      <c r="F3396" s="124" t="str">
        <f>IFERROR(VLOOKUP(C3396,'Cadastro de insumo'!E:K,7,0),"")</f>
        <v/>
      </c>
      <c r="G3396" s="113"/>
      <c r="H3396" s="113"/>
      <c r="I3396" s="122">
        <f t="shared" si="164"/>
        <v>0</v>
      </c>
      <c r="J3396" s="125">
        <f>IF(C3396="",0,IF(E3396="Pacote",VLOOKUP(C3396,'Cadastro de insumo'!E:K,7,0)*G3396,IF(OR(E3396="kg",E3396="L"),F3396/1000*G3396,F3396*G3396)))</f>
        <v>0</v>
      </c>
    </row>
    <row r="3397" spans="1:10" outlineLevel="1" x14ac:dyDescent="0.25">
      <c r="B3397" s="122" t="str">
        <f>IF(C3397="","",F3390)</f>
        <v/>
      </c>
      <c r="C3397" s="123"/>
      <c r="D3397" s="122" t="str">
        <f>IF(C3397="","",IFERROR(INDEX('Cadastro de insumo'!A:K,MATCH('Ficha técnica - Prod processado'!C3397,'Cadastro de insumo'!E:E,0),2),""))</f>
        <v/>
      </c>
      <c r="E3397" s="122" t="str">
        <f>IFERROR(INDEX('Cadastro de insumo'!$A$203:$K$1048576,MATCH('Ficha técnica - Prod processado'!C3397,'Cadastro de insumo'!$E$203:$E$1048576,0),9),"")</f>
        <v/>
      </c>
      <c r="F3397" s="124" t="str">
        <f>IFERROR(VLOOKUP(C3397,'Cadastro de insumo'!E:K,7,0),"")</f>
        <v/>
      </c>
      <c r="G3397" s="113"/>
      <c r="H3397" s="113"/>
      <c r="I3397" s="122">
        <f t="shared" si="164"/>
        <v>0</v>
      </c>
      <c r="J3397" s="125">
        <f>IF(C3397="",0,IF(E3397="Pacote",VLOOKUP(C3397,'Cadastro de insumo'!E:K,7,0)*G3397,IF(OR(E3397="kg",E3397="L"),F3397/1000*G3397,F3397*G3397)))</f>
        <v>0</v>
      </c>
    </row>
    <row r="3398" spans="1:10" outlineLevel="1" x14ac:dyDescent="0.25">
      <c r="B3398" s="122" t="str">
        <f>IF(C3398="","",F3390)</f>
        <v/>
      </c>
      <c r="C3398" s="123"/>
      <c r="D3398" s="122" t="str">
        <f>IF(C3398="","",IFERROR(INDEX('Cadastro de insumo'!A:K,MATCH('Ficha técnica - Prod processado'!C3398,'Cadastro de insumo'!E:E,0),2),""))</f>
        <v/>
      </c>
      <c r="E3398" s="122" t="str">
        <f>IFERROR(INDEX('Cadastro de insumo'!$A$203:$K$1048576,MATCH('Ficha técnica - Prod processado'!C3398,'Cadastro de insumo'!$E$203:$E$1048576,0),9),"")</f>
        <v/>
      </c>
      <c r="F3398" s="124" t="str">
        <f>IFERROR(VLOOKUP(C3398,'Cadastro de insumo'!E:K,7,0),"")</f>
        <v/>
      </c>
      <c r="G3398" s="113"/>
      <c r="H3398" s="113"/>
      <c r="I3398" s="122">
        <f t="shared" si="164"/>
        <v>0</v>
      </c>
      <c r="J3398" s="125">
        <f>IF(C3398="",0,IF(E3398="Pacote",VLOOKUP(C3398,'Cadastro de insumo'!E:K,7,0)*G3398,IF(OR(E3398="kg",E3398="L"),F3398/1000*G3398,F3398*G3398)))</f>
        <v>0</v>
      </c>
    </row>
    <row r="3399" spans="1:10" outlineLevel="1" x14ac:dyDescent="0.25">
      <c r="B3399" s="122" t="str">
        <f>IF(C3399="","",F3390)</f>
        <v/>
      </c>
      <c r="C3399" s="123"/>
      <c r="D3399" s="122" t="str">
        <f>IF(C3399="","",IFERROR(INDEX('Cadastro de insumo'!A:K,MATCH('Ficha técnica - Prod processado'!C3399,'Cadastro de insumo'!E:E,0),2),""))</f>
        <v/>
      </c>
      <c r="E3399" s="122" t="str">
        <f>IFERROR(INDEX('Cadastro de insumo'!$A$203:$K$1048576,MATCH('Ficha técnica - Prod processado'!C3399,'Cadastro de insumo'!$E$203:$E$1048576,0),9),"")</f>
        <v/>
      </c>
      <c r="F3399" s="124" t="str">
        <f>IFERROR(VLOOKUP(C3399,'Cadastro de insumo'!E:K,7,0),"")</f>
        <v/>
      </c>
      <c r="G3399" s="113"/>
      <c r="H3399" s="113"/>
      <c r="I3399" s="122">
        <f t="shared" si="164"/>
        <v>0</v>
      </c>
      <c r="J3399" s="125">
        <f>IF(C3399="",0,IF(E3399="Pacote",VLOOKUP(C3399,'Cadastro de insumo'!E:K,7,0)*G3399,IF(OR(E3399="kg",E3399="L"),F3399/1000*G3399,F3399*G3399)))</f>
        <v>0</v>
      </c>
    </row>
    <row r="3400" spans="1:10" outlineLevel="1" x14ac:dyDescent="0.25">
      <c r="B3400" s="122" t="str">
        <f>IF(C3400="","",F3390)</f>
        <v/>
      </c>
      <c r="C3400" s="123"/>
      <c r="D3400" s="122" t="str">
        <f>IF(C3400="","",IFERROR(INDEX('Cadastro de insumo'!A:K,MATCH('Ficha técnica - Prod processado'!C3400,'Cadastro de insumo'!E:E,0),2),""))</f>
        <v/>
      </c>
      <c r="E3400" s="122" t="str">
        <f>IFERROR(INDEX('Cadastro de insumo'!$A$203:$K$1048576,MATCH('Ficha técnica - Prod processado'!C3400,'Cadastro de insumo'!$E$203:$E$1048576,0),9),"")</f>
        <v/>
      </c>
      <c r="F3400" s="124" t="str">
        <f>IFERROR(VLOOKUP(C3400,'Cadastro de insumo'!E:K,7,0),"")</f>
        <v/>
      </c>
      <c r="G3400" s="113"/>
      <c r="H3400" s="113"/>
      <c r="I3400" s="122">
        <f t="shared" si="164"/>
        <v>0</v>
      </c>
      <c r="J3400" s="125">
        <f>IF(C3400="",0,IF(E3400="Pacote",VLOOKUP(C3400,'Cadastro de insumo'!E:K,7,0)*G3400,IF(OR(E3400="kg",E3400="L"),F3400/1000*G3400,F3400*G3400)))</f>
        <v>0</v>
      </c>
    </row>
    <row r="3401" spans="1:10" outlineLevel="1" x14ac:dyDescent="0.25">
      <c r="B3401" s="122" t="str">
        <f>IF(C3401="","",F3390)</f>
        <v/>
      </c>
      <c r="C3401" s="123"/>
      <c r="D3401" s="122" t="str">
        <f>IF(C3401="","",IFERROR(INDEX('Cadastro de insumo'!A:K,MATCH('Ficha técnica - Prod processado'!C3401,'Cadastro de insumo'!E:E,0),2),""))</f>
        <v/>
      </c>
      <c r="E3401" s="122" t="str">
        <f>IFERROR(INDEX('Cadastro de insumo'!$A$203:$K$1048576,MATCH('Ficha técnica - Prod processado'!C3401,'Cadastro de insumo'!$E$203:$E$1048576,0),9),"")</f>
        <v/>
      </c>
      <c r="F3401" s="124" t="str">
        <f>IFERROR(VLOOKUP(C3401,'Cadastro de insumo'!E:K,7,0),"")</f>
        <v/>
      </c>
      <c r="G3401" s="113"/>
      <c r="H3401" s="113"/>
      <c r="I3401" s="122">
        <f t="shared" si="164"/>
        <v>0</v>
      </c>
      <c r="J3401" s="125">
        <f>IF(C3401="",0,IF(E3401="Pacote",VLOOKUP(C3401,'Cadastro de insumo'!E:K,7,0)*G3401,IF(OR(E3401="kg",E3401="L"),F3401/1000*G3401,F3401*G3401)))</f>
        <v>0</v>
      </c>
    </row>
    <row r="3402" spans="1:10" outlineLevel="1" x14ac:dyDescent="0.25">
      <c r="B3402" s="122" t="str">
        <f>IF(C3402="","",F3390)</f>
        <v/>
      </c>
      <c r="C3402" s="123"/>
      <c r="D3402" s="122" t="str">
        <f>IF(C3402="","",IFERROR(INDEX('Cadastro de insumo'!A:K,MATCH('Ficha técnica - Prod processado'!C3402,'Cadastro de insumo'!E:E,0),2),""))</f>
        <v/>
      </c>
      <c r="E3402" s="122" t="str">
        <f>IFERROR(INDEX('Cadastro de insumo'!$A$203:$K$1048576,MATCH('Ficha técnica - Prod processado'!C3402,'Cadastro de insumo'!$E$203:$E$1048576,0),9),"")</f>
        <v/>
      </c>
      <c r="F3402" s="124" t="str">
        <f>IFERROR(VLOOKUP(C3402,'Cadastro de insumo'!E:K,7,0),"")</f>
        <v/>
      </c>
      <c r="G3402" s="113"/>
      <c r="H3402" s="113"/>
      <c r="I3402" s="122">
        <f t="shared" si="164"/>
        <v>0</v>
      </c>
      <c r="J3402" s="125">
        <f>IF(C3402="",0,IF(E3402="Pacote",VLOOKUP(C3402,'Cadastro de insumo'!E:K,7,0)*G3402,IF(OR(E3402="kg",E3402="L"),F3402/1000*G3402,F3402*G3402)))</f>
        <v>0</v>
      </c>
    </row>
    <row r="3403" spans="1:10" outlineLevel="1" x14ac:dyDescent="0.25">
      <c r="B3403" s="122" t="str">
        <f>IF(C3403="","",F3390)</f>
        <v/>
      </c>
      <c r="C3403" s="123"/>
      <c r="D3403" s="122" t="str">
        <f>IF(C3403="","",IFERROR(INDEX('Cadastro de insumo'!A:K,MATCH('Ficha técnica - Prod processado'!C3403,'Cadastro de insumo'!E:E,0),2),""))</f>
        <v/>
      </c>
      <c r="E3403" s="122" t="str">
        <f>IFERROR(INDEX('Cadastro de insumo'!$A$203:$K$1048576,MATCH('Ficha técnica - Prod processado'!C3403,'Cadastro de insumo'!$E$203:$E$1048576,0),9),"")</f>
        <v/>
      </c>
      <c r="F3403" s="124" t="str">
        <f>IFERROR(VLOOKUP(C3403,'Cadastro de insumo'!E:K,7,0),"")</f>
        <v/>
      </c>
      <c r="G3403" s="113"/>
      <c r="H3403" s="113"/>
      <c r="I3403" s="122">
        <f t="shared" si="164"/>
        <v>0</v>
      </c>
      <c r="J3403" s="125">
        <f>IF(C3403="",0,IF(E3403="Pacote",VLOOKUP(C3403,'Cadastro de insumo'!E:K,7,0)*G3403,IF(OR(E3403="kg",E3403="L"),F3403/1000*G3403,F3403*G3403)))</f>
        <v>0</v>
      </c>
    </row>
    <row r="3404" spans="1:10" outlineLevel="1" x14ac:dyDescent="0.25">
      <c r="B3404" s="122" t="str">
        <f>IF(C3404="","",F3390)</f>
        <v/>
      </c>
      <c r="C3404" s="123"/>
      <c r="D3404" s="122" t="str">
        <f>IF(C3404="","",IFERROR(INDEX('Cadastro de insumo'!A:K,MATCH('Ficha técnica - Prod processado'!C3404,'Cadastro de insumo'!E:E,0),2),""))</f>
        <v/>
      </c>
      <c r="E3404" s="122" t="str">
        <f>IFERROR(INDEX('Cadastro de insumo'!$A$203:$K$1048576,MATCH('Ficha técnica - Prod processado'!C3404,'Cadastro de insumo'!$E$203:$E$1048576,0),9),"")</f>
        <v/>
      </c>
      <c r="F3404" s="124" t="str">
        <f>IFERROR(VLOOKUP(C3404,'Cadastro de insumo'!E:K,7,0),"")</f>
        <v/>
      </c>
      <c r="G3404" s="113"/>
      <c r="H3404" s="113"/>
      <c r="I3404" s="122">
        <f t="shared" si="164"/>
        <v>0</v>
      </c>
      <c r="J3404" s="125">
        <f>IF(C3404="",0,IF(E3404="Pacote",VLOOKUP(C3404,'Cadastro de insumo'!E:K,7,0)*G3404,IF(OR(E3404="kg",E3404="L"),F3404/1000*G3404,F3404*G3404)))</f>
        <v>0</v>
      </c>
    </row>
    <row r="3405" spans="1:10" outlineLevel="1" x14ac:dyDescent="0.25">
      <c r="B3405" s="122" t="str">
        <f>IF(C3405="","",F3390)</f>
        <v/>
      </c>
      <c r="C3405" s="123"/>
      <c r="D3405" s="122" t="str">
        <f>IF(C3405="","",IFERROR(INDEX('Cadastro de insumo'!A:K,MATCH('Ficha técnica - Prod processado'!C3405,'Cadastro de insumo'!E:E,0),2),""))</f>
        <v/>
      </c>
      <c r="E3405" s="122" t="str">
        <f>IFERROR(INDEX('Cadastro de insumo'!$A$203:$K$1048576,MATCH('Ficha técnica - Prod processado'!C3405,'Cadastro de insumo'!$E$203:$E$1048576,0),9),"")</f>
        <v/>
      </c>
      <c r="F3405" s="124" t="str">
        <f>IFERROR(VLOOKUP(C3405,'Cadastro de insumo'!E:K,7,0),"")</f>
        <v/>
      </c>
      <c r="G3405" s="113"/>
      <c r="H3405" s="113"/>
      <c r="I3405" s="122">
        <f t="shared" si="164"/>
        <v>0</v>
      </c>
      <c r="J3405" s="125">
        <f>IF(C3405="",0,IF(E3405="Pacote",VLOOKUP(C3405,'Cadastro de insumo'!E:K,7,0)*G3405,IF(OR(E3405="kg",E3405="L"),F3405/1000*G3405,F3405*G3405)))</f>
        <v>0</v>
      </c>
    </row>
    <row r="3406" spans="1:10" outlineLevel="1" x14ac:dyDescent="0.25">
      <c r="B3406" s="122" t="str">
        <f>IF(C3406="","",F3390)</f>
        <v/>
      </c>
      <c r="C3406" s="123"/>
      <c r="D3406" s="122" t="str">
        <f>IF(C3406="","",IFERROR(INDEX('Cadastro de insumo'!A:K,MATCH('Ficha técnica - Prod processado'!C3406,'Cadastro de insumo'!E:E,0),2),""))</f>
        <v/>
      </c>
      <c r="E3406" s="122" t="str">
        <f>IFERROR(INDEX('Cadastro de insumo'!$A$203:$K$1048576,MATCH('Ficha técnica - Prod processado'!C3406,'Cadastro de insumo'!$E$203:$E$1048576,0),9),"")</f>
        <v/>
      </c>
      <c r="F3406" s="124" t="str">
        <f>IFERROR(VLOOKUP(C3406,'Cadastro de insumo'!E:K,7,0),"")</f>
        <v/>
      </c>
      <c r="G3406" s="113"/>
      <c r="H3406" s="113"/>
      <c r="I3406" s="122">
        <f t="shared" si="164"/>
        <v>0</v>
      </c>
      <c r="J3406" s="125">
        <f>IF(C3406="",0,IF(E3406="Pacote",VLOOKUP(C3406,'Cadastro de insumo'!E:K,7,0)*G3406,IF(OR(E3406="kg",E3406="L"),F3406/1000*G3406,F3406*G3406)))</f>
        <v>0</v>
      </c>
    </row>
    <row r="3407" spans="1:10" outlineLevel="1" x14ac:dyDescent="0.25">
      <c r="B3407" s="122" t="str">
        <f>IF(C3407="","",F3390)</f>
        <v/>
      </c>
      <c r="C3407" s="123"/>
      <c r="D3407" s="122" t="str">
        <f>IF(C3407="","",IFERROR(INDEX('Cadastro de insumo'!A:K,MATCH('Ficha técnica - Prod processado'!C3407,'Cadastro de insumo'!E:E,0),2),""))</f>
        <v/>
      </c>
      <c r="E3407" s="122" t="str">
        <f>IFERROR(INDEX('Cadastro de insumo'!$A$203:$K$1048576,MATCH('Ficha técnica - Prod processado'!C3407,'Cadastro de insumo'!$E$203:$E$1048576,0),9),"")</f>
        <v/>
      </c>
      <c r="F3407" s="124" t="str">
        <f>IFERROR(VLOOKUP(C3407,'Cadastro de insumo'!E:K,7,0),"")</f>
        <v/>
      </c>
      <c r="G3407" s="113"/>
      <c r="H3407" s="113"/>
      <c r="I3407" s="122">
        <f>IF(OR(G3407="",H3407=""),0,G3407/H3407)</f>
        <v>0</v>
      </c>
      <c r="J3407" s="125">
        <f>IF(C3407="",0,IF(E3407="Pacote",VLOOKUP(C3407,'Cadastro de insumo'!E:K,7,0)*G3407,IF(OR(E3407="kg",E3407="L"),F3407/1000*G3407,F3407*G3407)))</f>
        <v>0</v>
      </c>
    </row>
    <row r="3408" spans="1:10" x14ac:dyDescent="0.25">
      <c r="A3408" s="33" t="str">
        <f>"Detalhes: "&amp;F3390</f>
        <v xml:space="preserve">Detalhes: </v>
      </c>
      <c r="C3408" s="126"/>
    </row>
    <row r="3410" spans="2:18" ht="31.5" x14ac:dyDescent="0.25">
      <c r="E3410" s="30" t="s">
        <v>21</v>
      </c>
      <c r="F3410" s="76" t="s">
        <v>0</v>
      </c>
      <c r="G3410" s="76" t="s">
        <v>19</v>
      </c>
      <c r="H3410" s="77" t="s">
        <v>20</v>
      </c>
      <c r="I3410" s="31" t="s">
        <v>22</v>
      </c>
      <c r="J3410" s="31" t="s">
        <v>61</v>
      </c>
      <c r="M3410" s="126"/>
    </row>
    <row r="3411" spans="2:18" x14ac:dyDescent="0.25">
      <c r="E3411" s="112">
        <f>E3390+1</f>
        <v>163</v>
      </c>
      <c r="F3411" s="113"/>
      <c r="G3411" s="113"/>
      <c r="H3411" s="114"/>
      <c r="I3411" s="115">
        <f>SUM(J3414:J3428)</f>
        <v>0</v>
      </c>
      <c r="J3411" s="116" t="str">
        <f>IF(H3411="","",I3411/H3411)</f>
        <v/>
      </c>
      <c r="M3411" s="126"/>
      <c r="R3411" s="141"/>
    </row>
    <row r="3412" spans="2:18" x14ac:dyDescent="0.25">
      <c r="B3412" s="117"/>
      <c r="C3412" s="118"/>
      <c r="D3412" s="110"/>
      <c r="F3412" s="118"/>
      <c r="G3412" s="118"/>
      <c r="H3412" s="119"/>
      <c r="I3412" s="120"/>
      <c r="J3412" s="121"/>
      <c r="M3412" s="126"/>
      <c r="R3412" s="141"/>
    </row>
    <row r="3413" spans="2:18" ht="47.25" outlineLevel="1" x14ac:dyDescent="0.25">
      <c r="B3413" s="31" t="s">
        <v>0</v>
      </c>
      <c r="C3413" s="76" t="s">
        <v>13</v>
      </c>
      <c r="D3413" s="31" t="s">
        <v>60</v>
      </c>
      <c r="E3413" s="31" t="s">
        <v>14</v>
      </c>
      <c r="F3413" s="77" t="s">
        <v>17</v>
      </c>
      <c r="G3413" s="77" t="s">
        <v>56</v>
      </c>
      <c r="H3413" s="77" t="s">
        <v>38</v>
      </c>
      <c r="I3413" s="31" t="s">
        <v>16</v>
      </c>
      <c r="J3413" s="30" t="s">
        <v>15</v>
      </c>
      <c r="M3413" s="142"/>
    </row>
    <row r="3414" spans="2:18" outlineLevel="1" x14ac:dyDescent="0.25">
      <c r="B3414" s="122" t="str">
        <f>IF(C3414="","",F3411)</f>
        <v/>
      </c>
      <c r="C3414" s="123"/>
      <c r="D3414" s="122" t="str">
        <f>IF(C3414="","",IFERROR(INDEX('Cadastro de insumo'!A:K,MATCH('Ficha técnica - Prod processado'!C3414,'Cadastro de insumo'!E:E,0),2),""))</f>
        <v/>
      </c>
      <c r="E3414" s="122" t="str">
        <f>IFERROR(INDEX('Cadastro de insumo'!$A$203:$K$1048576,MATCH('Ficha técnica - Prod processado'!C3414,'Cadastro de insumo'!$E$203:$E$1048576,0),9),"")</f>
        <v/>
      </c>
      <c r="F3414" s="124" t="str">
        <f>IFERROR(VLOOKUP(C3414,'Cadastro de insumo'!E:K,7,0),"")</f>
        <v/>
      </c>
      <c r="G3414" s="113"/>
      <c r="H3414" s="113"/>
      <c r="I3414" s="122">
        <f t="shared" ref="I3414:I3427" si="165">IF(OR(G3414="",H3414=""),0,G3414/H3414)</f>
        <v>0</v>
      </c>
      <c r="J3414" s="125">
        <f>IF(C3414="",0,IF(E3414="Pacote",VLOOKUP(C3414,'Cadastro de insumo'!E:K,7,0)*G3414,IF(OR(E3414="kg",E3414="L"),F3414/1000*G3414,F3414*G3414)))</f>
        <v>0</v>
      </c>
    </row>
    <row r="3415" spans="2:18" outlineLevel="1" x14ac:dyDescent="0.25">
      <c r="B3415" s="122" t="str">
        <f>IF(C3415="","",F3411)</f>
        <v/>
      </c>
      <c r="C3415" s="123"/>
      <c r="D3415" s="122" t="str">
        <f>IF(C3415="","",IFERROR(INDEX('Cadastro de insumo'!A:K,MATCH('Ficha técnica - Prod processado'!C3415,'Cadastro de insumo'!E:E,0),2),""))</f>
        <v/>
      </c>
      <c r="E3415" s="122" t="str">
        <f>IFERROR(INDEX('Cadastro de insumo'!$A$203:$K$1048576,MATCH('Ficha técnica - Prod processado'!C3415,'Cadastro de insumo'!$E$203:$E$1048576,0),9),"")</f>
        <v/>
      </c>
      <c r="F3415" s="124" t="str">
        <f>IFERROR(VLOOKUP(C3415,'Cadastro de insumo'!E:K,7,0),"")</f>
        <v/>
      </c>
      <c r="G3415" s="113"/>
      <c r="H3415" s="113"/>
      <c r="I3415" s="122">
        <f t="shared" si="165"/>
        <v>0</v>
      </c>
      <c r="J3415" s="125">
        <f>IF(C3415="",0,IF(E3415="Pacote",VLOOKUP(C3415,'Cadastro de insumo'!E:K,7,0)*G3415,IF(OR(E3415="kg",E3415="L"),F3415/1000*G3415,F3415*G3415)))</f>
        <v>0</v>
      </c>
    </row>
    <row r="3416" spans="2:18" outlineLevel="1" x14ac:dyDescent="0.25">
      <c r="B3416" s="122" t="str">
        <f>IF(C3416="","",F3411)</f>
        <v/>
      </c>
      <c r="C3416" s="123"/>
      <c r="D3416" s="122" t="str">
        <f>IF(C3416="","",IFERROR(INDEX('Cadastro de insumo'!A:K,MATCH('Ficha técnica - Prod processado'!C3416,'Cadastro de insumo'!E:E,0),2),""))</f>
        <v/>
      </c>
      <c r="E3416" s="122" t="str">
        <f>IFERROR(INDEX('Cadastro de insumo'!$A$203:$K$1048576,MATCH('Ficha técnica - Prod processado'!C3416,'Cadastro de insumo'!$E$203:$E$1048576,0),9),"")</f>
        <v/>
      </c>
      <c r="F3416" s="124" t="str">
        <f>IFERROR(VLOOKUP(C3416,'Cadastro de insumo'!E:K,7,0),"")</f>
        <v/>
      </c>
      <c r="G3416" s="113"/>
      <c r="H3416" s="113"/>
      <c r="I3416" s="122">
        <f t="shared" si="165"/>
        <v>0</v>
      </c>
      <c r="J3416" s="125">
        <f>IF(C3416="",0,IF(E3416="Pacote",VLOOKUP(C3416,'Cadastro de insumo'!E:K,7,0)*G3416,IF(OR(E3416="kg",E3416="L"),F3416/1000*G3416,F3416*G3416)))</f>
        <v>0</v>
      </c>
    </row>
    <row r="3417" spans="2:18" outlineLevel="1" x14ac:dyDescent="0.25">
      <c r="B3417" s="122" t="str">
        <f>IF(C3417="","",F3411)</f>
        <v/>
      </c>
      <c r="C3417" s="123"/>
      <c r="D3417" s="122" t="str">
        <f>IF(C3417="","",IFERROR(INDEX('Cadastro de insumo'!A:K,MATCH('Ficha técnica - Prod processado'!C3417,'Cadastro de insumo'!E:E,0),2),""))</f>
        <v/>
      </c>
      <c r="E3417" s="122" t="str">
        <f>IFERROR(INDEX('Cadastro de insumo'!$A$203:$K$1048576,MATCH('Ficha técnica - Prod processado'!C3417,'Cadastro de insumo'!$E$203:$E$1048576,0),9),"")</f>
        <v/>
      </c>
      <c r="F3417" s="124" t="str">
        <f>IFERROR(VLOOKUP(C3417,'Cadastro de insumo'!E:K,7,0),"")</f>
        <v/>
      </c>
      <c r="G3417" s="113"/>
      <c r="H3417" s="113"/>
      <c r="I3417" s="122">
        <f t="shared" si="165"/>
        <v>0</v>
      </c>
      <c r="J3417" s="125">
        <f>IF(C3417="",0,IF(E3417="Pacote",VLOOKUP(C3417,'Cadastro de insumo'!E:K,7,0)*G3417,IF(OR(E3417="kg",E3417="L"),F3417/1000*G3417,F3417*G3417)))</f>
        <v>0</v>
      </c>
    </row>
    <row r="3418" spans="2:18" outlineLevel="1" x14ac:dyDescent="0.25">
      <c r="B3418" s="122" t="str">
        <f>IF(C3418="","",F3411)</f>
        <v/>
      </c>
      <c r="C3418" s="123"/>
      <c r="D3418" s="122" t="str">
        <f>IF(C3418="","",IFERROR(INDEX('Cadastro de insumo'!A:K,MATCH('Ficha técnica - Prod processado'!C3418,'Cadastro de insumo'!E:E,0),2),""))</f>
        <v/>
      </c>
      <c r="E3418" s="122" t="str">
        <f>IFERROR(INDEX('Cadastro de insumo'!$A$203:$K$1048576,MATCH('Ficha técnica - Prod processado'!C3418,'Cadastro de insumo'!$E$203:$E$1048576,0),9),"")</f>
        <v/>
      </c>
      <c r="F3418" s="124" t="str">
        <f>IFERROR(VLOOKUP(C3418,'Cadastro de insumo'!E:K,7,0),"")</f>
        <v/>
      </c>
      <c r="G3418" s="113"/>
      <c r="H3418" s="113"/>
      <c r="I3418" s="122">
        <f t="shared" si="165"/>
        <v>0</v>
      </c>
      <c r="J3418" s="125">
        <f>IF(C3418="",0,IF(E3418="Pacote",VLOOKUP(C3418,'Cadastro de insumo'!E:K,7,0)*G3418,IF(OR(E3418="kg",E3418="L"),F3418/1000*G3418,F3418*G3418)))</f>
        <v>0</v>
      </c>
    </row>
    <row r="3419" spans="2:18" outlineLevel="1" x14ac:dyDescent="0.25">
      <c r="B3419" s="122" t="str">
        <f>IF(C3419="","",F3411)</f>
        <v/>
      </c>
      <c r="C3419" s="123"/>
      <c r="D3419" s="122" t="str">
        <f>IF(C3419="","",IFERROR(INDEX('Cadastro de insumo'!A:K,MATCH('Ficha técnica - Prod processado'!C3419,'Cadastro de insumo'!E:E,0),2),""))</f>
        <v/>
      </c>
      <c r="E3419" s="122" t="str">
        <f>IFERROR(INDEX('Cadastro de insumo'!$A$203:$K$1048576,MATCH('Ficha técnica - Prod processado'!C3419,'Cadastro de insumo'!$E$203:$E$1048576,0),9),"")</f>
        <v/>
      </c>
      <c r="F3419" s="124" t="str">
        <f>IFERROR(VLOOKUP(C3419,'Cadastro de insumo'!E:K,7,0),"")</f>
        <v/>
      </c>
      <c r="G3419" s="113"/>
      <c r="H3419" s="113"/>
      <c r="I3419" s="122">
        <f t="shared" si="165"/>
        <v>0</v>
      </c>
      <c r="J3419" s="125">
        <f>IF(C3419="",0,IF(E3419="Pacote",VLOOKUP(C3419,'Cadastro de insumo'!E:K,7,0)*G3419,IF(OR(E3419="kg",E3419="L"),F3419/1000*G3419,F3419*G3419)))</f>
        <v>0</v>
      </c>
    </row>
    <row r="3420" spans="2:18" outlineLevel="1" x14ac:dyDescent="0.25">
      <c r="B3420" s="122" t="str">
        <f>IF(C3420="","",F3411)</f>
        <v/>
      </c>
      <c r="C3420" s="123"/>
      <c r="D3420" s="122" t="str">
        <f>IF(C3420="","",IFERROR(INDEX('Cadastro de insumo'!A:K,MATCH('Ficha técnica - Prod processado'!C3420,'Cadastro de insumo'!E:E,0),2),""))</f>
        <v/>
      </c>
      <c r="E3420" s="122" t="str">
        <f>IFERROR(INDEX('Cadastro de insumo'!$A$203:$K$1048576,MATCH('Ficha técnica - Prod processado'!C3420,'Cadastro de insumo'!$E$203:$E$1048576,0),9),"")</f>
        <v/>
      </c>
      <c r="F3420" s="124" t="str">
        <f>IFERROR(VLOOKUP(C3420,'Cadastro de insumo'!E:K,7,0),"")</f>
        <v/>
      </c>
      <c r="G3420" s="113"/>
      <c r="H3420" s="113"/>
      <c r="I3420" s="122">
        <f t="shared" si="165"/>
        <v>0</v>
      </c>
      <c r="J3420" s="125">
        <f>IF(C3420="",0,IF(E3420="Pacote",VLOOKUP(C3420,'Cadastro de insumo'!E:K,7,0)*G3420,IF(OR(E3420="kg",E3420="L"),F3420/1000*G3420,F3420*G3420)))</f>
        <v>0</v>
      </c>
    </row>
    <row r="3421" spans="2:18" outlineLevel="1" x14ac:dyDescent="0.25">
      <c r="B3421" s="122" t="str">
        <f>IF(C3421="","",F3411)</f>
        <v/>
      </c>
      <c r="C3421" s="123"/>
      <c r="D3421" s="122" t="str">
        <f>IF(C3421="","",IFERROR(INDEX('Cadastro de insumo'!A:K,MATCH('Ficha técnica - Prod processado'!C3421,'Cadastro de insumo'!E:E,0),2),""))</f>
        <v/>
      </c>
      <c r="E3421" s="122" t="str">
        <f>IFERROR(INDEX('Cadastro de insumo'!$A$203:$K$1048576,MATCH('Ficha técnica - Prod processado'!C3421,'Cadastro de insumo'!$E$203:$E$1048576,0),9),"")</f>
        <v/>
      </c>
      <c r="F3421" s="124" t="str">
        <f>IFERROR(VLOOKUP(C3421,'Cadastro de insumo'!E:K,7,0),"")</f>
        <v/>
      </c>
      <c r="G3421" s="113"/>
      <c r="H3421" s="113"/>
      <c r="I3421" s="122">
        <f t="shared" si="165"/>
        <v>0</v>
      </c>
      <c r="J3421" s="125">
        <f>IF(C3421="",0,IF(E3421="Pacote",VLOOKUP(C3421,'Cadastro de insumo'!E:K,7,0)*G3421,IF(OR(E3421="kg",E3421="L"),F3421/1000*G3421,F3421*G3421)))</f>
        <v>0</v>
      </c>
    </row>
    <row r="3422" spans="2:18" outlineLevel="1" x14ac:dyDescent="0.25">
      <c r="B3422" s="122" t="str">
        <f>IF(C3422="","",F3411)</f>
        <v/>
      </c>
      <c r="C3422" s="123"/>
      <c r="D3422" s="122" t="str">
        <f>IF(C3422="","",IFERROR(INDEX('Cadastro de insumo'!A:K,MATCH('Ficha técnica - Prod processado'!C3422,'Cadastro de insumo'!E:E,0),2),""))</f>
        <v/>
      </c>
      <c r="E3422" s="122" t="str">
        <f>IFERROR(INDEX('Cadastro de insumo'!$A$203:$K$1048576,MATCH('Ficha técnica - Prod processado'!C3422,'Cadastro de insumo'!$E$203:$E$1048576,0),9),"")</f>
        <v/>
      </c>
      <c r="F3422" s="124" t="str">
        <f>IFERROR(VLOOKUP(C3422,'Cadastro de insumo'!E:K,7,0),"")</f>
        <v/>
      </c>
      <c r="G3422" s="113"/>
      <c r="H3422" s="113"/>
      <c r="I3422" s="122">
        <f t="shared" si="165"/>
        <v>0</v>
      </c>
      <c r="J3422" s="125">
        <f>IF(C3422="",0,IF(E3422="Pacote",VLOOKUP(C3422,'Cadastro de insumo'!E:K,7,0)*G3422,IF(OR(E3422="kg",E3422="L"),F3422/1000*G3422,F3422*G3422)))</f>
        <v>0</v>
      </c>
    </row>
    <row r="3423" spans="2:18" outlineLevel="1" x14ac:dyDescent="0.25">
      <c r="B3423" s="122" t="str">
        <f>IF(C3423="","",F3411)</f>
        <v/>
      </c>
      <c r="C3423" s="123"/>
      <c r="D3423" s="122" t="str">
        <f>IF(C3423="","",IFERROR(INDEX('Cadastro de insumo'!A:K,MATCH('Ficha técnica - Prod processado'!C3423,'Cadastro de insumo'!E:E,0),2),""))</f>
        <v/>
      </c>
      <c r="E3423" s="122" t="str">
        <f>IFERROR(INDEX('Cadastro de insumo'!$A$203:$K$1048576,MATCH('Ficha técnica - Prod processado'!C3423,'Cadastro de insumo'!$E$203:$E$1048576,0),9),"")</f>
        <v/>
      </c>
      <c r="F3423" s="124" t="str">
        <f>IFERROR(VLOOKUP(C3423,'Cadastro de insumo'!E:K,7,0),"")</f>
        <v/>
      </c>
      <c r="G3423" s="113"/>
      <c r="H3423" s="113"/>
      <c r="I3423" s="122">
        <f t="shared" si="165"/>
        <v>0</v>
      </c>
      <c r="J3423" s="125">
        <f>IF(C3423="",0,IF(E3423="Pacote",VLOOKUP(C3423,'Cadastro de insumo'!E:K,7,0)*G3423,IF(OR(E3423="kg",E3423="L"),F3423/1000*G3423,F3423*G3423)))</f>
        <v>0</v>
      </c>
    </row>
    <row r="3424" spans="2:18" outlineLevel="1" x14ac:dyDescent="0.25">
      <c r="B3424" s="122" t="str">
        <f>IF(C3424="","",F3411)</f>
        <v/>
      </c>
      <c r="C3424" s="123"/>
      <c r="D3424" s="122" t="str">
        <f>IF(C3424="","",IFERROR(INDEX('Cadastro de insumo'!A:K,MATCH('Ficha técnica - Prod processado'!C3424,'Cadastro de insumo'!E:E,0),2),""))</f>
        <v/>
      </c>
      <c r="E3424" s="122" t="str">
        <f>IFERROR(INDEX('Cadastro de insumo'!$A$203:$K$1048576,MATCH('Ficha técnica - Prod processado'!C3424,'Cadastro de insumo'!$E$203:$E$1048576,0),9),"")</f>
        <v/>
      </c>
      <c r="F3424" s="124" t="str">
        <f>IFERROR(VLOOKUP(C3424,'Cadastro de insumo'!E:K,7,0),"")</f>
        <v/>
      </c>
      <c r="G3424" s="113"/>
      <c r="H3424" s="113"/>
      <c r="I3424" s="122">
        <f t="shared" si="165"/>
        <v>0</v>
      </c>
      <c r="J3424" s="125">
        <f>IF(C3424="",0,IF(E3424="Pacote",VLOOKUP(C3424,'Cadastro de insumo'!E:K,7,0)*G3424,IF(OR(E3424="kg",E3424="L"),F3424/1000*G3424,F3424*G3424)))</f>
        <v>0</v>
      </c>
    </row>
    <row r="3425" spans="1:18" outlineLevel="1" x14ac:dyDescent="0.25">
      <c r="B3425" s="122" t="str">
        <f>IF(C3425="","",F3411)</f>
        <v/>
      </c>
      <c r="C3425" s="123"/>
      <c r="D3425" s="122" t="str">
        <f>IF(C3425="","",IFERROR(INDEX('Cadastro de insumo'!A:K,MATCH('Ficha técnica - Prod processado'!C3425,'Cadastro de insumo'!E:E,0),2),""))</f>
        <v/>
      </c>
      <c r="E3425" s="122" t="str">
        <f>IFERROR(INDEX('Cadastro de insumo'!$A$203:$K$1048576,MATCH('Ficha técnica - Prod processado'!C3425,'Cadastro de insumo'!$E$203:$E$1048576,0),9),"")</f>
        <v/>
      </c>
      <c r="F3425" s="124" t="str">
        <f>IFERROR(VLOOKUP(C3425,'Cadastro de insumo'!E:K,7,0),"")</f>
        <v/>
      </c>
      <c r="G3425" s="113"/>
      <c r="H3425" s="113"/>
      <c r="I3425" s="122">
        <f t="shared" si="165"/>
        <v>0</v>
      </c>
      <c r="J3425" s="125">
        <f>IF(C3425="",0,IF(E3425="Pacote",VLOOKUP(C3425,'Cadastro de insumo'!E:K,7,0)*G3425,IF(OR(E3425="kg",E3425="L"),F3425/1000*G3425,F3425*G3425)))</f>
        <v>0</v>
      </c>
    </row>
    <row r="3426" spans="1:18" outlineLevel="1" x14ac:dyDescent="0.25">
      <c r="B3426" s="122" t="str">
        <f>IF(C3426="","",F3411)</f>
        <v/>
      </c>
      <c r="C3426" s="123"/>
      <c r="D3426" s="122" t="str">
        <f>IF(C3426="","",IFERROR(INDEX('Cadastro de insumo'!A:K,MATCH('Ficha técnica - Prod processado'!C3426,'Cadastro de insumo'!E:E,0),2),""))</f>
        <v/>
      </c>
      <c r="E3426" s="122" t="str">
        <f>IFERROR(INDEX('Cadastro de insumo'!$A$203:$K$1048576,MATCH('Ficha técnica - Prod processado'!C3426,'Cadastro de insumo'!$E$203:$E$1048576,0),9),"")</f>
        <v/>
      </c>
      <c r="F3426" s="124" t="str">
        <f>IFERROR(VLOOKUP(C3426,'Cadastro de insumo'!E:K,7,0),"")</f>
        <v/>
      </c>
      <c r="G3426" s="113"/>
      <c r="H3426" s="113"/>
      <c r="I3426" s="122">
        <f t="shared" si="165"/>
        <v>0</v>
      </c>
      <c r="J3426" s="125">
        <f>IF(C3426="",0,IF(E3426="Pacote",VLOOKUP(C3426,'Cadastro de insumo'!E:K,7,0)*G3426,IF(OR(E3426="kg",E3426="L"),F3426/1000*G3426,F3426*G3426)))</f>
        <v>0</v>
      </c>
    </row>
    <row r="3427" spans="1:18" outlineLevel="1" x14ac:dyDescent="0.25">
      <c r="B3427" s="122" t="str">
        <f>IF(C3427="","",F3411)</f>
        <v/>
      </c>
      <c r="C3427" s="123"/>
      <c r="D3427" s="122" t="str">
        <f>IF(C3427="","",IFERROR(INDEX('Cadastro de insumo'!A:K,MATCH('Ficha técnica - Prod processado'!C3427,'Cadastro de insumo'!E:E,0),2),""))</f>
        <v/>
      </c>
      <c r="E3427" s="122" t="str">
        <f>IFERROR(INDEX('Cadastro de insumo'!$A$203:$K$1048576,MATCH('Ficha técnica - Prod processado'!C3427,'Cadastro de insumo'!$E$203:$E$1048576,0),9),"")</f>
        <v/>
      </c>
      <c r="F3427" s="124" t="str">
        <f>IFERROR(VLOOKUP(C3427,'Cadastro de insumo'!E:K,7,0),"")</f>
        <v/>
      </c>
      <c r="G3427" s="113"/>
      <c r="H3427" s="113"/>
      <c r="I3427" s="122">
        <f t="shared" si="165"/>
        <v>0</v>
      </c>
      <c r="J3427" s="125">
        <f>IF(C3427="",0,IF(E3427="Pacote",VLOOKUP(C3427,'Cadastro de insumo'!E:K,7,0)*G3427,IF(OR(E3427="kg",E3427="L"),F3427/1000*G3427,F3427*G3427)))</f>
        <v>0</v>
      </c>
    </row>
    <row r="3428" spans="1:18" outlineLevel="1" x14ac:dyDescent="0.25">
      <c r="B3428" s="122" t="str">
        <f>IF(C3428="","",F3411)</f>
        <v/>
      </c>
      <c r="C3428" s="123"/>
      <c r="D3428" s="122" t="str">
        <f>IF(C3428="","",IFERROR(INDEX('Cadastro de insumo'!A:K,MATCH('Ficha técnica - Prod processado'!C3428,'Cadastro de insumo'!E:E,0),2),""))</f>
        <v/>
      </c>
      <c r="E3428" s="122" t="str">
        <f>IFERROR(INDEX('Cadastro de insumo'!$A$203:$K$1048576,MATCH('Ficha técnica - Prod processado'!C3428,'Cadastro de insumo'!$E$203:$E$1048576,0),9),"")</f>
        <v/>
      </c>
      <c r="F3428" s="124" t="str">
        <f>IFERROR(VLOOKUP(C3428,'Cadastro de insumo'!E:K,7,0),"")</f>
        <v/>
      </c>
      <c r="G3428" s="113"/>
      <c r="H3428" s="113"/>
      <c r="I3428" s="122">
        <f>IF(OR(G3428="",H3428=""),0,G3428/H3428)</f>
        <v>0</v>
      </c>
      <c r="J3428" s="125">
        <f>IF(C3428="",0,IF(E3428="Pacote",VLOOKUP(C3428,'Cadastro de insumo'!E:K,7,0)*G3428,IF(OR(E3428="kg",E3428="L"),F3428/1000*G3428,F3428*G3428)))</f>
        <v>0</v>
      </c>
    </row>
    <row r="3429" spans="1:18" x14ac:dyDescent="0.25">
      <c r="A3429" s="33" t="str">
        <f>"Detalhes: "&amp;F3411</f>
        <v xml:space="preserve">Detalhes: </v>
      </c>
      <c r="C3429" s="126"/>
    </row>
    <row r="3431" spans="1:18" ht="31.5" x14ac:dyDescent="0.25">
      <c r="E3431" s="30" t="s">
        <v>21</v>
      </c>
      <c r="F3431" s="76" t="s">
        <v>0</v>
      </c>
      <c r="G3431" s="76" t="s">
        <v>19</v>
      </c>
      <c r="H3431" s="77" t="s">
        <v>20</v>
      </c>
      <c r="I3431" s="31" t="s">
        <v>22</v>
      </c>
      <c r="J3431" s="31" t="s">
        <v>61</v>
      </c>
      <c r="M3431" s="126"/>
    </row>
    <row r="3432" spans="1:18" x14ac:dyDescent="0.25">
      <c r="E3432" s="112">
        <f>E3411+1</f>
        <v>164</v>
      </c>
      <c r="F3432" s="113"/>
      <c r="G3432" s="113"/>
      <c r="H3432" s="114"/>
      <c r="I3432" s="115">
        <f>SUM(J3435:J3449)</f>
        <v>0</v>
      </c>
      <c r="J3432" s="116" t="str">
        <f>IF(H3432="","",I3432/H3432)</f>
        <v/>
      </c>
      <c r="M3432" s="126"/>
      <c r="R3432" s="141"/>
    </row>
    <row r="3433" spans="1:18" x14ac:dyDescent="0.25">
      <c r="B3433" s="117"/>
      <c r="C3433" s="118"/>
      <c r="D3433" s="110"/>
      <c r="F3433" s="118"/>
      <c r="G3433" s="118"/>
      <c r="H3433" s="119"/>
      <c r="I3433" s="120"/>
      <c r="J3433" s="121"/>
      <c r="M3433" s="126"/>
      <c r="R3433" s="141"/>
    </row>
    <row r="3434" spans="1:18" ht="47.25" outlineLevel="1" x14ac:dyDescent="0.25">
      <c r="B3434" s="31" t="s">
        <v>0</v>
      </c>
      <c r="C3434" s="76" t="s">
        <v>13</v>
      </c>
      <c r="D3434" s="31" t="s">
        <v>60</v>
      </c>
      <c r="E3434" s="31" t="s">
        <v>14</v>
      </c>
      <c r="F3434" s="77" t="s">
        <v>17</v>
      </c>
      <c r="G3434" s="77" t="s">
        <v>56</v>
      </c>
      <c r="H3434" s="77" t="s">
        <v>38</v>
      </c>
      <c r="I3434" s="31" t="s">
        <v>16</v>
      </c>
      <c r="J3434" s="30" t="s">
        <v>15</v>
      </c>
      <c r="M3434" s="142"/>
    </row>
    <row r="3435" spans="1:18" outlineLevel="1" x14ac:dyDescent="0.25">
      <c r="B3435" s="122" t="str">
        <f>IF(C3435="","",F3432)</f>
        <v/>
      </c>
      <c r="C3435" s="123"/>
      <c r="D3435" s="122" t="str">
        <f>IF(C3435="","",IFERROR(INDEX('Cadastro de insumo'!A:K,MATCH('Ficha técnica - Prod processado'!C3435,'Cadastro de insumo'!E:E,0),2),""))</f>
        <v/>
      </c>
      <c r="E3435" s="122" t="str">
        <f>IFERROR(INDEX('Cadastro de insumo'!$A$203:$K$1048576,MATCH('Ficha técnica - Prod processado'!C3435,'Cadastro de insumo'!$E$203:$E$1048576,0),9),"")</f>
        <v/>
      </c>
      <c r="F3435" s="124" t="str">
        <f>IFERROR(VLOOKUP(C3435,'Cadastro de insumo'!E:K,7,0),"")</f>
        <v/>
      </c>
      <c r="G3435" s="113"/>
      <c r="H3435" s="113"/>
      <c r="I3435" s="122">
        <f t="shared" ref="I3435:I3448" si="166">IF(OR(G3435="",H3435=""),0,G3435/H3435)</f>
        <v>0</v>
      </c>
      <c r="J3435" s="125">
        <f>IF(C3435="",0,IF(E3435="Pacote",VLOOKUP(C3435,'Cadastro de insumo'!E:K,7,0)*G3435,IF(OR(E3435="kg",E3435="L"),F3435/1000*G3435,F3435*G3435)))</f>
        <v>0</v>
      </c>
    </row>
    <row r="3436" spans="1:18" outlineLevel="1" x14ac:dyDescent="0.25">
      <c r="B3436" s="122" t="str">
        <f>IF(C3436="","",F3432)</f>
        <v/>
      </c>
      <c r="C3436" s="123"/>
      <c r="D3436" s="122" t="str">
        <f>IF(C3436="","",IFERROR(INDEX('Cadastro de insumo'!A:K,MATCH('Ficha técnica - Prod processado'!C3436,'Cadastro de insumo'!E:E,0),2),""))</f>
        <v/>
      </c>
      <c r="E3436" s="122" t="str">
        <f>IFERROR(INDEX('Cadastro de insumo'!$A$203:$K$1048576,MATCH('Ficha técnica - Prod processado'!C3436,'Cadastro de insumo'!$E$203:$E$1048576,0),9),"")</f>
        <v/>
      </c>
      <c r="F3436" s="124" t="str">
        <f>IFERROR(VLOOKUP(C3436,'Cadastro de insumo'!E:K,7,0),"")</f>
        <v/>
      </c>
      <c r="G3436" s="113"/>
      <c r="H3436" s="113"/>
      <c r="I3436" s="122">
        <f t="shared" si="166"/>
        <v>0</v>
      </c>
      <c r="J3436" s="125">
        <f>IF(C3436="",0,IF(E3436="Pacote",VLOOKUP(C3436,'Cadastro de insumo'!E:K,7,0)*G3436,IF(OR(E3436="kg",E3436="L"),F3436/1000*G3436,F3436*G3436)))</f>
        <v>0</v>
      </c>
    </row>
    <row r="3437" spans="1:18" outlineLevel="1" x14ac:dyDescent="0.25">
      <c r="B3437" s="122" t="str">
        <f>IF(C3437="","",F3432)</f>
        <v/>
      </c>
      <c r="C3437" s="123"/>
      <c r="D3437" s="122" t="str">
        <f>IF(C3437="","",IFERROR(INDEX('Cadastro de insumo'!A:K,MATCH('Ficha técnica - Prod processado'!C3437,'Cadastro de insumo'!E:E,0),2),""))</f>
        <v/>
      </c>
      <c r="E3437" s="122" t="str">
        <f>IFERROR(INDEX('Cadastro de insumo'!$A$203:$K$1048576,MATCH('Ficha técnica - Prod processado'!C3437,'Cadastro de insumo'!$E$203:$E$1048576,0),9),"")</f>
        <v/>
      </c>
      <c r="F3437" s="124" t="str">
        <f>IFERROR(VLOOKUP(C3437,'Cadastro de insumo'!E:K,7,0),"")</f>
        <v/>
      </c>
      <c r="G3437" s="113"/>
      <c r="H3437" s="113"/>
      <c r="I3437" s="122">
        <f t="shared" si="166"/>
        <v>0</v>
      </c>
      <c r="J3437" s="125">
        <f>IF(C3437="",0,IF(E3437="Pacote",VLOOKUP(C3437,'Cadastro de insumo'!E:K,7,0)*G3437,IF(OR(E3437="kg",E3437="L"),F3437/1000*G3437,F3437*G3437)))</f>
        <v>0</v>
      </c>
    </row>
    <row r="3438" spans="1:18" outlineLevel="1" x14ac:dyDescent="0.25">
      <c r="B3438" s="122" t="str">
        <f>IF(C3438="","",F3432)</f>
        <v/>
      </c>
      <c r="C3438" s="123"/>
      <c r="D3438" s="122" t="str">
        <f>IF(C3438="","",IFERROR(INDEX('Cadastro de insumo'!A:K,MATCH('Ficha técnica - Prod processado'!C3438,'Cadastro de insumo'!E:E,0),2),""))</f>
        <v/>
      </c>
      <c r="E3438" s="122" t="str">
        <f>IFERROR(INDEX('Cadastro de insumo'!$A$203:$K$1048576,MATCH('Ficha técnica - Prod processado'!C3438,'Cadastro de insumo'!$E$203:$E$1048576,0),9),"")</f>
        <v/>
      </c>
      <c r="F3438" s="124" t="str">
        <f>IFERROR(VLOOKUP(C3438,'Cadastro de insumo'!E:K,7,0),"")</f>
        <v/>
      </c>
      <c r="G3438" s="113"/>
      <c r="H3438" s="113"/>
      <c r="I3438" s="122">
        <f t="shared" si="166"/>
        <v>0</v>
      </c>
      <c r="J3438" s="125">
        <f>IF(C3438="",0,IF(E3438="Pacote",VLOOKUP(C3438,'Cadastro de insumo'!E:K,7,0)*G3438,IF(OR(E3438="kg",E3438="L"),F3438/1000*G3438,F3438*G3438)))</f>
        <v>0</v>
      </c>
    </row>
    <row r="3439" spans="1:18" outlineLevel="1" x14ac:dyDescent="0.25">
      <c r="B3439" s="122" t="str">
        <f>IF(C3439="","",F3432)</f>
        <v/>
      </c>
      <c r="C3439" s="123"/>
      <c r="D3439" s="122" t="str">
        <f>IF(C3439="","",IFERROR(INDEX('Cadastro de insumo'!A:K,MATCH('Ficha técnica - Prod processado'!C3439,'Cadastro de insumo'!E:E,0),2),""))</f>
        <v/>
      </c>
      <c r="E3439" s="122" t="str">
        <f>IFERROR(INDEX('Cadastro de insumo'!$A$203:$K$1048576,MATCH('Ficha técnica - Prod processado'!C3439,'Cadastro de insumo'!$E$203:$E$1048576,0),9),"")</f>
        <v/>
      </c>
      <c r="F3439" s="124" t="str">
        <f>IFERROR(VLOOKUP(C3439,'Cadastro de insumo'!E:K,7,0),"")</f>
        <v/>
      </c>
      <c r="G3439" s="113"/>
      <c r="H3439" s="113"/>
      <c r="I3439" s="122">
        <f t="shared" si="166"/>
        <v>0</v>
      </c>
      <c r="J3439" s="125">
        <f>IF(C3439="",0,IF(E3439="Pacote",VLOOKUP(C3439,'Cadastro de insumo'!E:K,7,0)*G3439,IF(OR(E3439="kg",E3439="L"),F3439/1000*G3439,F3439*G3439)))</f>
        <v>0</v>
      </c>
    </row>
    <row r="3440" spans="1:18" outlineLevel="1" x14ac:dyDescent="0.25">
      <c r="B3440" s="122" t="str">
        <f>IF(C3440="","",F3432)</f>
        <v/>
      </c>
      <c r="C3440" s="123"/>
      <c r="D3440" s="122" t="str">
        <f>IF(C3440="","",IFERROR(INDEX('Cadastro de insumo'!A:K,MATCH('Ficha técnica - Prod processado'!C3440,'Cadastro de insumo'!E:E,0),2),""))</f>
        <v/>
      </c>
      <c r="E3440" s="122" t="str">
        <f>IFERROR(INDEX('Cadastro de insumo'!$A$203:$K$1048576,MATCH('Ficha técnica - Prod processado'!C3440,'Cadastro de insumo'!$E$203:$E$1048576,0),9),"")</f>
        <v/>
      </c>
      <c r="F3440" s="124" t="str">
        <f>IFERROR(VLOOKUP(C3440,'Cadastro de insumo'!E:K,7,0),"")</f>
        <v/>
      </c>
      <c r="G3440" s="113"/>
      <c r="H3440" s="113"/>
      <c r="I3440" s="122">
        <f t="shared" si="166"/>
        <v>0</v>
      </c>
      <c r="J3440" s="125">
        <f>IF(C3440="",0,IF(E3440="Pacote",VLOOKUP(C3440,'Cadastro de insumo'!E:K,7,0)*G3440,IF(OR(E3440="kg",E3440="L"),F3440/1000*G3440,F3440*G3440)))</f>
        <v>0</v>
      </c>
    </row>
    <row r="3441" spans="1:18" outlineLevel="1" x14ac:dyDescent="0.25">
      <c r="B3441" s="122" t="str">
        <f>IF(C3441="","",F3432)</f>
        <v/>
      </c>
      <c r="C3441" s="123"/>
      <c r="D3441" s="122" t="str">
        <f>IF(C3441="","",IFERROR(INDEX('Cadastro de insumo'!A:K,MATCH('Ficha técnica - Prod processado'!C3441,'Cadastro de insumo'!E:E,0),2),""))</f>
        <v/>
      </c>
      <c r="E3441" s="122" t="str">
        <f>IFERROR(INDEX('Cadastro de insumo'!$A$203:$K$1048576,MATCH('Ficha técnica - Prod processado'!C3441,'Cadastro de insumo'!$E$203:$E$1048576,0),9),"")</f>
        <v/>
      </c>
      <c r="F3441" s="124" t="str">
        <f>IFERROR(VLOOKUP(C3441,'Cadastro de insumo'!E:K,7,0),"")</f>
        <v/>
      </c>
      <c r="G3441" s="113"/>
      <c r="H3441" s="113"/>
      <c r="I3441" s="122">
        <f t="shared" si="166"/>
        <v>0</v>
      </c>
      <c r="J3441" s="125">
        <f>IF(C3441="",0,IF(E3441="Pacote",VLOOKUP(C3441,'Cadastro de insumo'!E:K,7,0)*G3441,IF(OR(E3441="kg",E3441="L"),F3441/1000*G3441,F3441*G3441)))</f>
        <v>0</v>
      </c>
    </row>
    <row r="3442" spans="1:18" outlineLevel="1" x14ac:dyDescent="0.25">
      <c r="B3442" s="122" t="str">
        <f>IF(C3442="","",F3432)</f>
        <v/>
      </c>
      <c r="C3442" s="123"/>
      <c r="D3442" s="122" t="str">
        <f>IF(C3442="","",IFERROR(INDEX('Cadastro de insumo'!A:K,MATCH('Ficha técnica - Prod processado'!C3442,'Cadastro de insumo'!E:E,0),2),""))</f>
        <v/>
      </c>
      <c r="E3442" s="122" t="str">
        <f>IFERROR(INDEX('Cadastro de insumo'!$A$203:$K$1048576,MATCH('Ficha técnica - Prod processado'!C3442,'Cadastro de insumo'!$E$203:$E$1048576,0),9),"")</f>
        <v/>
      </c>
      <c r="F3442" s="124" t="str">
        <f>IFERROR(VLOOKUP(C3442,'Cadastro de insumo'!E:K,7,0),"")</f>
        <v/>
      </c>
      <c r="G3442" s="113"/>
      <c r="H3442" s="113"/>
      <c r="I3442" s="122">
        <f t="shared" si="166"/>
        <v>0</v>
      </c>
      <c r="J3442" s="125">
        <f>IF(C3442="",0,IF(E3442="Pacote",VLOOKUP(C3442,'Cadastro de insumo'!E:K,7,0)*G3442,IF(OR(E3442="kg",E3442="L"),F3442/1000*G3442,F3442*G3442)))</f>
        <v>0</v>
      </c>
    </row>
    <row r="3443" spans="1:18" outlineLevel="1" x14ac:dyDescent="0.25">
      <c r="B3443" s="122" t="str">
        <f>IF(C3443="","",F3432)</f>
        <v/>
      </c>
      <c r="C3443" s="123"/>
      <c r="D3443" s="122" t="str">
        <f>IF(C3443="","",IFERROR(INDEX('Cadastro de insumo'!A:K,MATCH('Ficha técnica - Prod processado'!C3443,'Cadastro de insumo'!E:E,0),2),""))</f>
        <v/>
      </c>
      <c r="E3443" s="122" t="str">
        <f>IFERROR(INDEX('Cadastro de insumo'!$A$203:$K$1048576,MATCH('Ficha técnica - Prod processado'!C3443,'Cadastro de insumo'!$E$203:$E$1048576,0),9),"")</f>
        <v/>
      </c>
      <c r="F3443" s="124" t="str">
        <f>IFERROR(VLOOKUP(C3443,'Cadastro de insumo'!E:K,7,0),"")</f>
        <v/>
      </c>
      <c r="G3443" s="113"/>
      <c r="H3443" s="113"/>
      <c r="I3443" s="122">
        <f t="shared" si="166"/>
        <v>0</v>
      </c>
      <c r="J3443" s="125">
        <f>IF(C3443="",0,IF(E3443="Pacote",VLOOKUP(C3443,'Cadastro de insumo'!E:K,7,0)*G3443,IF(OR(E3443="kg",E3443="L"),F3443/1000*G3443,F3443*G3443)))</f>
        <v>0</v>
      </c>
    </row>
    <row r="3444" spans="1:18" outlineLevel="1" x14ac:dyDescent="0.25">
      <c r="B3444" s="122" t="str">
        <f>IF(C3444="","",F3432)</f>
        <v/>
      </c>
      <c r="C3444" s="123"/>
      <c r="D3444" s="122" t="str">
        <f>IF(C3444="","",IFERROR(INDEX('Cadastro de insumo'!A:K,MATCH('Ficha técnica - Prod processado'!C3444,'Cadastro de insumo'!E:E,0),2),""))</f>
        <v/>
      </c>
      <c r="E3444" s="122" t="str">
        <f>IFERROR(INDEX('Cadastro de insumo'!$A$203:$K$1048576,MATCH('Ficha técnica - Prod processado'!C3444,'Cadastro de insumo'!$E$203:$E$1048576,0),9),"")</f>
        <v/>
      </c>
      <c r="F3444" s="124" t="str">
        <f>IFERROR(VLOOKUP(C3444,'Cadastro de insumo'!E:K,7,0),"")</f>
        <v/>
      </c>
      <c r="G3444" s="113"/>
      <c r="H3444" s="113"/>
      <c r="I3444" s="122">
        <f t="shared" si="166"/>
        <v>0</v>
      </c>
      <c r="J3444" s="125">
        <f>IF(C3444="",0,IF(E3444="Pacote",VLOOKUP(C3444,'Cadastro de insumo'!E:K,7,0)*G3444,IF(OR(E3444="kg",E3444="L"),F3444/1000*G3444,F3444*G3444)))</f>
        <v>0</v>
      </c>
    </row>
    <row r="3445" spans="1:18" outlineLevel="1" x14ac:dyDescent="0.25">
      <c r="B3445" s="122" t="str">
        <f>IF(C3445="","",F3432)</f>
        <v/>
      </c>
      <c r="C3445" s="123"/>
      <c r="D3445" s="122" t="str">
        <f>IF(C3445="","",IFERROR(INDEX('Cadastro de insumo'!A:K,MATCH('Ficha técnica - Prod processado'!C3445,'Cadastro de insumo'!E:E,0),2),""))</f>
        <v/>
      </c>
      <c r="E3445" s="122" t="str">
        <f>IFERROR(INDEX('Cadastro de insumo'!$A$203:$K$1048576,MATCH('Ficha técnica - Prod processado'!C3445,'Cadastro de insumo'!$E$203:$E$1048576,0),9),"")</f>
        <v/>
      </c>
      <c r="F3445" s="124" t="str">
        <f>IFERROR(VLOOKUP(C3445,'Cadastro de insumo'!E:K,7,0),"")</f>
        <v/>
      </c>
      <c r="G3445" s="113"/>
      <c r="H3445" s="113"/>
      <c r="I3445" s="122">
        <f t="shared" si="166"/>
        <v>0</v>
      </c>
      <c r="J3445" s="125">
        <f>IF(C3445="",0,IF(E3445="Pacote",VLOOKUP(C3445,'Cadastro de insumo'!E:K,7,0)*G3445,IF(OR(E3445="kg",E3445="L"),F3445/1000*G3445,F3445*G3445)))</f>
        <v>0</v>
      </c>
    </row>
    <row r="3446" spans="1:18" outlineLevel="1" x14ac:dyDescent="0.25">
      <c r="B3446" s="122" t="str">
        <f>IF(C3446="","",F3432)</f>
        <v/>
      </c>
      <c r="C3446" s="123"/>
      <c r="D3446" s="122" t="str">
        <f>IF(C3446="","",IFERROR(INDEX('Cadastro de insumo'!A:K,MATCH('Ficha técnica - Prod processado'!C3446,'Cadastro de insumo'!E:E,0),2),""))</f>
        <v/>
      </c>
      <c r="E3446" s="122" t="str">
        <f>IFERROR(INDEX('Cadastro de insumo'!$A$203:$K$1048576,MATCH('Ficha técnica - Prod processado'!C3446,'Cadastro de insumo'!$E$203:$E$1048576,0),9),"")</f>
        <v/>
      </c>
      <c r="F3446" s="124" t="str">
        <f>IFERROR(VLOOKUP(C3446,'Cadastro de insumo'!E:K,7,0),"")</f>
        <v/>
      </c>
      <c r="G3446" s="113"/>
      <c r="H3446" s="113"/>
      <c r="I3446" s="122">
        <f t="shared" si="166"/>
        <v>0</v>
      </c>
      <c r="J3446" s="125">
        <f>IF(C3446="",0,IF(E3446="Pacote",VLOOKUP(C3446,'Cadastro de insumo'!E:K,7,0)*G3446,IF(OR(E3446="kg",E3446="L"),F3446/1000*G3446,F3446*G3446)))</f>
        <v>0</v>
      </c>
    </row>
    <row r="3447" spans="1:18" outlineLevel="1" x14ac:dyDescent="0.25">
      <c r="B3447" s="122" t="str">
        <f>IF(C3447="","",F3432)</f>
        <v/>
      </c>
      <c r="C3447" s="123"/>
      <c r="D3447" s="122" t="str">
        <f>IF(C3447="","",IFERROR(INDEX('Cadastro de insumo'!A:K,MATCH('Ficha técnica - Prod processado'!C3447,'Cadastro de insumo'!E:E,0),2),""))</f>
        <v/>
      </c>
      <c r="E3447" s="122" t="str">
        <f>IFERROR(INDEX('Cadastro de insumo'!$A$203:$K$1048576,MATCH('Ficha técnica - Prod processado'!C3447,'Cadastro de insumo'!$E$203:$E$1048576,0),9),"")</f>
        <v/>
      </c>
      <c r="F3447" s="124" t="str">
        <f>IFERROR(VLOOKUP(C3447,'Cadastro de insumo'!E:K,7,0),"")</f>
        <v/>
      </c>
      <c r="G3447" s="113"/>
      <c r="H3447" s="113"/>
      <c r="I3447" s="122">
        <f t="shared" si="166"/>
        <v>0</v>
      </c>
      <c r="J3447" s="125">
        <f>IF(C3447="",0,IF(E3447="Pacote",VLOOKUP(C3447,'Cadastro de insumo'!E:K,7,0)*G3447,IF(OR(E3447="kg",E3447="L"),F3447/1000*G3447,F3447*G3447)))</f>
        <v>0</v>
      </c>
    </row>
    <row r="3448" spans="1:18" outlineLevel="1" x14ac:dyDescent="0.25">
      <c r="B3448" s="122" t="str">
        <f>IF(C3448="","",F3432)</f>
        <v/>
      </c>
      <c r="C3448" s="123"/>
      <c r="D3448" s="122" t="str">
        <f>IF(C3448="","",IFERROR(INDEX('Cadastro de insumo'!A:K,MATCH('Ficha técnica - Prod processado'!C3448,'Cadastro de insumo'!E:E,0),2),""))</f>
        <v/>
      </c>
      <c r="E3448" s="122" t="str">
        <f>IFERROR(INDEX('Cadastro de insumo'!$A$203:$K$1048576,MATCH('Ficha técnica - Prod processado'!C3448,'Cadastro de insumo'!$E$203:$E$1048576,0),9),"")</f>
        <v/>
      </c>
      <c r="F3448" s="124" t="str">
        <f>IFERROR(VLOOKUP(C3448,'Cadastro de insumo'!E:K,7,0),"")</f>
        <v/>
      </c>
      <c r="G3448" s="113"/>
      <c r="H3448" s="113"/>
      <c r="I3448" s="122">
        <f t="shared" si="166"/>
        <v>0</v>
      </c>
      <c r="J3448" s="125">
        <f>IF(C3448="",0,IF(E3448="Pacote",VLOOKUP(C3448,'Cadastro de insumo'!E:K,7,0)*G3448,IF(OR(E3448="kg",E3448="L"),F3448/1000*G3448,F3448*G3448)))</f>
        <v>0</v>
      </c>
    </row>
    <row r="3449" spans="1:18" outlineLevel="1" x14ac:dyDescent="0.25">
      <c r="B3449" s="122" t="str">
        <f>IF(C3449="","",F3432)</f>
        <v/>
      </c>
      <c r="C3449" s="123"/>
      <c r="D3449" s="122" t="str">
        <f>IF(C3449="","",IFERROR(INDEX('Cadastro de insumo'!A:K,MATCH('Ficha técnica - Prod processado'!C3449,'Cadastro de insumo'!E:E,0),2),""))</f>
        <v/>
      </c>
      <c r="E3449" s="122" t="str">
        <f>IFERROR(INDEX('Cadastro de insumo'!$A$203:$K$1048576,MATCH('Ficha técnica - Prod processado'!C3449,'Cadastro de insumo'!$E$203:$E$1048576,0),9),"")</f>
        <v/>
      </c>
      <c r="F3449" s="124" t="str">
        <f>IFERROR(VLOOKUP(C3449,'Cadastro de insumo'!E:K,7,0),"")</f>
        <v/>
      </c>
      <c r="G3449" s="113"/>
      <c r="H3449" s="113"/>
      <c r="I3449" s="122">
        <f>IF(OR(G3449="",H3449=""),0,G3449/H3449)</f>
        <v>0</v>
      </c>
      <c r="J3449" s="125">
        <f>IF(C3449="",0,IF(E3449="Pacote",VLOOKUP(C3449,'Cadastro de insumo'!E:K,7,0)*G3449,IF(OR(E3449="kg",E3449="L"),F3449/1000*G3449,F3449*G3449)))</f>
        <v>0</v>
      </c>
    </row>
    <row r="3450" spans="1:18" x14ac:dyDescent="0.25">
      <c r="A3450" s="33" t="str">
        <f>"Detalhes: "&amp;F3432</f>
        <v xml:space="preserve">Detalhes: </v>
      </c>
      <c r="C3450" s="126"/>
    </row>
    <row r="3452" spans="1:18" ht="31.5" x14ac:dyDescent="0.25">
      <c r="E3452" s="30" t="s">
        <v>21</v>
      </c>
      <c r="F3452" s="76" t="s">
        <v>0</v>
      </c>
      <c r="G3452" s="76" t="s">
        <v>19</v>
      </c>
      <c r="H3452" s="77" t="s">
        <v>20</v>
      </c>
      <c r="I3452" s="31" t="s">
        <v>22</v>
      </c>
      <c r="J3452" s="31" t="s">
        <v>61</v>
      </c>
      <c r="M3452" s="126"/>
    </row>
    <row r="3453" spans="1:18" x14ac:dyDescent="0.25">
      <c r="E3453" s="112">
        <f>E3432+1</f>
        <v>165</v>
      </c>
      <c r="F3453" s="113"/>
      <c r="G3453" s="113"/>
      <c r="H3453" s="114"/>
      <c r="I3453" s="115">
        <f>SUM(J3456:J3470)</f>
        <v>0</v>
      </c>
      <c r="J3453" s="116" t="str">
        <f>IF(H3453="","",I3453/H3453)</f>
        <v/>
      </c>
      <c r="M3453" s="126"/>
      <c r="R3453" s="141"/>
    </row>
    <row r="3454" spans="1:18" x14ac:dyDescent="0.25">
      <c r="B3454" s="117"/>
      <c r="C3454" s="118"/>
      <c r="D3454" s="110"/>
      <c r="F3454" s="118"/>
      <c r="G3454" s="118"/>
      <c r="H3454" s="119"/>
      <c r="I3454" s="120"/>
      <c r="J3454" s="121"/>
      <c r="M3454" s="126"/>
      <c r="R3454" s="141"/>
    </row>
    <row r="3455" spans="1:18" ht="47.25" outlineLevel="1" x14ac:dyDescent="0.25">
      <c r="B3455" s="31" t="s">
        <v>0</v>
      </c>
      <c r="C3455" s="76" t="s">
        <v>13</v>
      </c>
      <c r="D3455" s="31" t="s">
        <v>60</v>
      </c>
      <c r="E3455" s="31" t="s">
        <v>14</v>
      </c>
      <c r="F3455" s="77" t="s">
        <v>17</v>
      </c>
      <c r="G3455" s="77" t="s">
        <v>56</v>
      </c>
      <c r="H3455" s="77" t="s">
        <v>38</v>
      </c>
      <c r="I3455" s="31" t="s">
        <v>16</v>
      </c>
      <c r="J3455" s="30" t="s">
        <v>15</v>
      </c>
      <c r="M3455" s="142"/>
    </row>
    <row r="3456" spans="1:18" outlineLevel="1" x14ac:dyDescent="0.25">
      <c r="B3456" s="122" t="str">
        <f>IF(C3456="","",F3453)</f>
        <v/>
      </c>
      <c r="C3456" s="123"/>
      <c r="D3456" s="122" t="str">
        <f>IF(C3456="","",IFERROR(INDEX('Cadastro de insumo'!A:K,MATCH('Ficha técnica - Prod processado'!C3456,'Cadastro de insumo'!E:E,0),2),""))</f>
        <v/>
      </c>
      <c r="E3456" s="122" t="str">
        <f>IFERROR(INDEX('Cadastro de insumo'!$A$203:$K$1048576,MATCH('Ficha técnica - Prod processado'!C3456,'Cadastro de insumo'!$E$203:$E$1048576,0),9),"")</f>
        <v/>
      </c>
      <c r="F3456" s="124" t="str">
        <f>IFERROR(VLOOKUP(C3456,'Cadastro de insumo'!E:K,7,0),"")</f>
        <v/>
      </c>
      <c r="G3456" s="113"/>
      <c r="H3456" s="113"/>
      <c r="I3456" s="122">
        <f t="shared" ref="I3456:I3469" si="167">IF(OR(G3456="",H3456=""),0,G3456/H3456)</f>
        <v>0</v>
      </c>
      <c r="J3456" s="125">
        <f>IF(C3456="",0,IF(E3456="Pacote",VLOOKUP(C3456,'Cadastro de insumo'!E:K,7,0)*G3456,IF(OR(E3456="kg",E3456="L"),F3456/1000*G3456,F3456*G3456)))</f>
        <v>0</v>
      </c>
    </row>
    <row r="3457" spans="1:10" outlineLevel="1" x14ac:dyDescent="0.25">
      <c r="B3457" s="122" t="str">
        <f>IF(C3457="","",F3453)</f>
        <v/>
      </c>
      <c r="C3457" s="123"/>
      <c r="D3457" s="122" t="str">
        <f>IF(C3457="","",IFERROR(INDEX('Cadastro de insumo'!A:K,MATCH('Ficha técnica - Prod processado'!C3457,'Cadastro de insumo'!E:E,0),2),""))</f>
        <v/>
      </c>
      <c r="E3457" s="122" t="str">
        <f>IFERROR(INDEX('Cadastro de insumo'!$A$203:$K$1048576,MATCH('Ficha técnica - Prod processado'!C3457,'Cadastro de insumo'!$E$203:$E$1048576,0),9),"")</f>
        <v/>
      </c>
      <c r="F3457" s="124" t="str">
        <f>IFERROR(VLOOKUP(C3457,'Cadastro de insumo'!E:K,7,0),"")</f>
        <v/>
      </c>
      <c r="G3457" s="113"/>
      <c r="H3457" s="113"/>
      <c r="I3457" s="122">
        <f t="shared" si="167"/>
        <v>0</v>
      </c>
      <c r="J3457" s="125">
        <f>IF(C3457="",0,IF(E3457="Pacote",VLOOKUP(C3457,'Cadastro de insumo'!E:K,7,0)*G3457,IF(OR(E3457="kg",E3457="L"),F3457/1000*G3457,F3457*G3457)))</f>
        <v>0</v>
      </c>
    </row>
    <row r="3458" spans="1:10" outlineLevel="1" x14ac:dyDescent="0.25">
      <c r="B3458" s="122" t="str">
        <f>IF(C3458="","",F3453)</f>
        <v/>
      </c>
      <c r="C3458" s="123"/>
      <c r="D3458" s="122" t="str">
        <f>IF(C3458="","",IFERROR(INDEX('Cadastro de insumo'!A:K,MATCH('Ficha técnica - Prod processado'!C3458,'Cadastro de insumo'!E:E,0),2),""))</f>
        <v/>
      </c>
      <c r="E3458" s="122" t="str">
        <f>IFERROR(INDEX('Cadastro de insumo'!$A$203:$K$1048576,MATCH('Ficha técnica - Prod processado'!C3458,'Cadastro de insumo'!$E$203:$E$1048576,0),9),"")</f>
        <v/>
      </c>
      <c r="F3458" s="124" t="str">
        <f>IFERROR(VLOOKUP(C3458,'Cadastro de insumo'!E:K,7,0),"")</f>
        <v/>
      </c>
      <c r="G3458" s="113"/>
      <c r="H3458" s="113"/>
      <c r="I3458" s="122">
        <f t="shared" si="167"/>
        <v>0</v>
      </c>
      <c r="J3458" s="125">
        <f>IF(C3458="",0,IF(E3458="Pacote",VLOOKUP(C3458,'Cadastro de insumo'!E:K,7,0)*G3458,IF(OR(E3458="kg",E3458="L"),F3458/1000*G3458,F3458*G3458)))</f>
        <v>0</v>
      </c>
    </row>
    <row r="3459" spans="1:10" outlineLevel="1" x14ac:dyDescent="0.25">
      <c r="B3459" s="122" t="str">
        <f>IF(C3459="","",F3453)</f>
        <v/>
      </c>
      <c r="C3459" s="123"/>
      <c r="D3459" s="122" t="str">
        <f>IF(C3459="","",IFERROR(INDEX('Cadastro de insumo'!A:K,MATCH('Ficha técnica - Prod processado'!C3459,'Cadastro de insumo'!E:E,0),2),""))</f>
        <v/>
      </c>
      <c r="E3459" s="122" t="str">
        <f>IFERROR(INDEX('Cadastro de insumo'!$A$203:$K$1048576,MATCH('Ficha técnica - Prod processado'!C3459,'Cadastro de insumo'!$E$203:$E$1048576,0),9),"")</f>
        <v/>
      </c>
      <c r="F3459" s="124" t="str">
        <f>IFERROR(VLOOKUP(C3459,'Cadastro de insumo'!E:K,7,0),"")</f>
        <v/>
      </c>
      <c r="G3459" s="113"/>
      <c r="H3459" s="113"/>
      <c r="I3459" s="122">
        <f t="shared" si="167"/>
        <v>0</v>
      </c>
      <c r="J3459" s="125">
        <f>IF(C3459="",0,IF(E3459="Pacote",VLOOKUP(C3459,'Cadastro de insumo'!E:K,7,0)*G3459,IF(OR(E3459="kg",E3459="L"),F3459/1000*G3459,F3459*G3459)))</f>
        <v>0</v>
      </c>
    </row>
    <row r="3460" spans="1:10" outlineLevel="1" x14ac:dyDescent="0.25">
      <c r="B3460" s="122" t="str">
        <f>IF(C3460="","",F3453)</f>
        <v/>
      </c>
      <c r="C3460" s="123"/>
      <c r="D3460" s="122" t="str">
        <f>IF(C3460="","",IFERROR(INDEX('Cadastro de insumo'!A:K,MATCH('Ficha técnica - Prod processado'!C3460,'Cadastro de insumo'!E:E,0),2),""))</f>
        <v/>
      </c>
      <c r="E3460" s="122" t="str">
        <f>IFERROR(INDEX('Cadastro de insumo'!$A$203:$K$1048576,MATCH('Ficha técnica - Prod processado'!C3460,'Cadastro de insumo'!$E$203:$E$1048576,0),9),"")</f>
        <v/>
      </c>
      <c r="F3460" s="124" t="str">
        <f>IFERROR(VLOOKUP(C3460,'Cadastro de insumo'!E:K,7,0),"")</f>
        <v/>
      </c>
      <c r="G3460" s="113"/>
      <c r="H3460" s="113"/>
      <c r="I3460" s="122">
        <f t="shared" si="167"/>
        <v>0</v>
      </c>
      <c r="J3460" s="125">
        <f>IF(C3460="",0,IF(E3460="Pacote",VLOOKUP(C3460,'Cadastro de insumo'!E:K,7,0)*G3460,IF(OR(E3460="kg",E3460="L"),F3460/1000*G3460,F3460*G3460)))</f>
        <v>0</v>
      </c>
    </row>
    <row r="3461" spans="1:10" outlineLevel="1" x14ac:dyDescent="0.25">
      <c r="B3461" s="122" t="str">
        <f>IF(C3461="","",F3453)</f>
        <v/>
      </c>
      <c r="C3461" s="123"/>
      <c r="D3461" s="122" t="str">
        <f>IF(C3461="","",IFERROR(INDEX('Cadastro de insumo'!A:K,MATCH('Ficha técnica - Prod processado'!C3461,'Cadastro de insumo'!E:E,0),2),""))</f>
        <v/>
      </c>
      <c r="E3461" s="122" t="str">
        <f>IFERROR(INDEX('Cadastro de insumo'!$A$203:$K$1048576,MATCH('Ficha técnica - Prod processado'!C3461,'Cadastro de insumo'!$E$203:$E$1048576,0),9),"")</f>
        <v/>
      </c>
      <c r="F3461" s="124" t="str">
        <f>IFERROR(VLOOKUP(C3461,'Cadastro de insumo'!E:K,7,0),"")</f>
        <v/>
      </c>
      <c r="G3461" s="113"/>
      <c r="H3461" s="113"/>
      <c r="I3461" s="122">
        <f t="shared" si="167"/>
        <v>0</v>
      </c>
      <c r="J3461" s="125">
        <f>IF(C3461="",0,IF(E3461="Pacote",VLOOKUP(C3461,'Cadastro de insumo'!E:K,7,0)*G3461,IF(OR(E3461="kg",E3461="L"),F3461/1000*G3461,F3461*G3461)))</f>
        <v>0</v>
      </c>
    </row>
    <row r="3462" spans="1:10" outlineLevel="1" x14ac:dyDescent="0.25">
      <c r="B3462" s="122" t="str">
        <f>IF(C3462="","",F3453)</f>
        <v/>
      </c>
      <c r="C3462" s="123"/>
      <c r="D3462" s="122" t="str">
        <f>IF(C3462="","",IFERROR(INDEX('Cadastro de insumo'!A:K,MATCH('Ficha técnica - Prod processado'!C3462,'Cadastro de insumo'!E:E,0),2),""))</f>
        <v/>
      </c>
      <c r="E3462" s="122" t="str">
        <f>IFERROR(INDEX('Cadastro de insumo'!$A$203:$K$1048576,MATCH('Ficha técnica - Prod processado'!C3462,'Cadastro de insumo'!$E$203:$E$1048576,0),9),"")</f>
        <v/>
      </c>
      <c r="F3462" s="124" t="str">
        <f>IFERROR(VLOOKUP(C3462,'Cadastro de insumo'!E:K,7,0),"")</f>
        <v/>
      </c>
      <c r="G3462" s="113"/>
      <c r="H3462" s="113"/>
      <c r="I3462" s="122">
        <f t="shared" si="167"/>
        <v>0</v>
      </c>
      <c r="J3462" s="125">
        <f>IF(C3462="",0,IF(E3462="Pacote",VLOOKUP(C3462,'Cadastro de insumo'!E:K,7,0)*G3462,IF(OR(E3462="kg",E3462="L"),F3462/1000*G3462,F3462*G3462)))</f>
        <v>0</v>
      </c>
    </row>
    <row r="3463" spans="1:10" outlineLevel="1" x14ac:dyDescent="0.25">
      <c r="B3463" s="122" t="str">
        <f>IF(C3463="","",F3453)</f>
        <v/>
      </c>
      <c r="C3463" s="123"/>
      <c r="D3463" s="122" t="str">
        <f>IF(C3463="","",IFERROR(INDEX('Cadastro de insumo'!A:K,MATCH('Ficha técnica - Prod processado'!C3463,'Cadastro de insumo'!E:E,0),2),""))</f>
        <v/>
      </c>
      <c r="E3463" s="122" t="str">
        <f>IFERROR(INDEX('Cadastro de insumo'!$A$203:$K$1048576,MATCH('Ficha técnica - Prod processado'!C3463,'Cadastro de insumo'!$E$203:$E$1048576,0),9),"")</f>
        <v/>
      </c>
      <c r="F3463" s="124" t="str">
        <f>IFERROR(VLOOKUP(C3463,'Cadastro de insumo'!E:K,7,0),"")</f>
        <v/>
      </c>
      <c r="G3463" s="113"/>
      <c r="H3463" s="113"/>
      <c r="I3463" s="122">
        <f t="shared" si="167"/>
        <v>0</v>
      </c>
      <c r="J3463" s="125">
        <f>IF(C3463="",0,IF(E3463="Pacote",VLOOKUP(C3463,'Cadastro de insumo'!E:K,7,0)*G3463,IF(OR(E3463="kg",E3463="L"),F3463/1000*G3463,F3463*G3463)))</f>
        <v>0</v>
      </c>
    </row>
    <row r="3464" spans="1:10" outlineLevel="1" x14ac:dyDescent="0.25">
      <c r="B3464" s="122" t="str">
        <f>IF(C3464="","",F3453)</f>
        <v/>
      </c>
      <c r="C3464" s="123"/>
      <c r="D3464" s="122" t="str">
        <f>IF(C3464="","",IFERROR(INDEX('Cadastro de insumo'!A:K,MATCH('Ficha técnica - Prod processado'!C3464,'Cadastro de insumo'!E:E,0),2),""))</f>
        <v/>
      </c>
      <c r="E3464" s="122" t="str">
        <f>IFERROR(INDEX('Cadastro de insumo'!$A$203:$K$1048576,MATCH('Ficha técnica - Prod processado'!C3464,'Cadastro de insumo'!$E$203:$E$1048576,0),9),"")</f>
        <v/>
      </c>
      <c r="F3464" s="124" t="str">
        <f>IFERROR(VLOOKUP(C3464,'Cadastro de insumo'!E:K,7,0),"")</f>
        <v/>
      </c>
      <c r="G3464" s="113"/>
      <c r="H3464" s="113"/>
      <c r="I3464" s="122">
        <f t="shared" si="167"/>
        <v>0</v>
      </c>
      <c r="J3464" s="125">
        <f>IF(C3464="",0,IF(E3464="Pacote",VLOOKUP(C3464,'Cadastro de insumo'!E:K,7,0)*G3464,IF(OR(E3464="kg",E3464="L"),F3464/1000*G3464,F3464*G3464)))</f>
        <v>0</v>
      </c>
    </row>
    <row r="3465" spans="1:10" outlineLevel="1" x14ac:dyDescent="0.25">
      <c r="B3465" s="122" t="str">
        <f>IF(C3465="","",F3453)</f>
        <v/>
      </c>
      <c r="C3465" s="123"/>
      <c r="D3465" s="122" t="str">
        <f>IF(C3465="","",IFERROR(INDEX('Cadastro de insumo'!A:K,MATCH('Ficha técnica - Prod processado'!C3465,'Cadastro de insumo'!E:E,0),2),""))</f>
        <v/>
      </c>
      <c r="E3465" s="122" t="str">
        <f>IFERROR(INDEX('Cadastro de insumo'!$A$203:$K$1048576,MATCH('Ficha técnica - Prod processado'!C3465,'Cadastro de insumo'!$E$203:$E$1048576,0),9),"")</f>
        <v/>
      </c>
      <c r="F3465" s="124" t="str">
        <f>IFERROR(VLOOKUP(C3465,'Cadastro de insumo'!E:K,7,0),"")</f>
        <v/>
      </c>
      <c r="G3465" s="113"/>
      <c r="H3465" s="113"/>
      <c r="I3465" s="122">
        <f t="shared" si="167"/>
        <v>0</v>
      </c>
      <c r="J3465" s="125">
        <f>IF(C3465="",0,IF(E3465="Pacote",VLOOKUP(C3465,'Cadastro de insumo'!E:K,7,0)*G3465,IF(OR(E3465="kg",E3465="L"),F3465/1000*G3465,F3465*G3465)))</f>
        <v>0</v>
      </c>
    </row>
    <row r="3466" spans="1:10" outlineLevel="1" x14ac:dyDescent="0.25">
      <c r="B3466" s="122" t="str">
        <f>IF(C3466="","",F3453)</f>
        <v/>
      </c>
      <c r="C3466" s="123"/>
      <c r="D3466" s="122" t="str">
        <f>IF(C3466="","",IFERROR(INDEX('Cadastro de insumo'!A:K,MATCH('Ficha técnica - Prod processado'!C3466,'Cadastro de insumo'!E:E,0),2),""))</f>
        <v/>
      </c>
      <c r="E3466" s="122" t="str">
        <f>IFERROR(INDEX('Cadastro de insumo'!$A$203:$K$1048576,MATCH('Ficha técnica - Prod processado'!C3466,'Cadastro de insumo'!$E$203:$E$1048576,0),9),"")</f>
        <v/>
      </c>
      <c r="F3466" s="124" t="str">
        <f>IFERROR(VLOOKUP(C3466,'Cadastro de insumo'!E:K,7,0),"")</f>
        <v/>
      </c>
      <c r="G3466" s="113"/>
      <c r="H3466" s="113"/>
      <c r="I3466" s="122">
        <f t="shared" si="167"/>
        <v>0</v>
      </c>
      <c r="J3466" s="125">
        <f>IF(C3466="",0,IF(E3466="Pacote",VLOOKUP(C3466,'Cadastro de insumo'!E:K,7,0)*G3466,IF(OR(E3466="kg",E3466="L"),F3466/1000*G3466,F3466*G3466)))</f>
        <v>0</v>
      </c>
    </row>
    <row r="3467" spans="1:10" outlineLevel="1" x14ac:dyDescent="0.25">
      <c r="B3467" s="122" t="str">
        <f>IF(C3467="","",F3453)</f>
        <v/>
      </c>
      <c r="C3467" s="123"/>
      <c r="D3467" s="122" t="str">
        <f>IF(C3467="","",IFERROR(INDEX('Cadastro de insumo'!A:K,MATCH('Ficha técnica - Prod processado'!C3467,'Cadastro de insumo'!E:E,0),2),""))</f>
        <v/>
      </c>
      <c r="E3467" s="122" t="str">
        <f>IFERROR(INDEX('Cadastro de insumo'!$A$203:$K$1048576,MATCH('Ficha técnica - Prod processado'!C3467,'Cadastro de insumo'!$E$203:$E$1048576,0),9),"")</f>
        <v/>
      </c>
      <c r="F3467" s="124" t="str">
        <f>IFERROR(VLOOKUP(C3467,'Cadastro de insumo'!E:K,7,0),"")</f>
        <v/>
      </c>
      <c r="G3467" s="113"/>
      <c r="H3467" s="113"/>
      <c r="I3467" s="122">
        <f t="shared" si="167"/>
        <v>0</v>
      </c>
      <c r="J3467" s="125">
        <f>IF(C3467="",0,IF(E3467="Pacote",VLOOKUP(C3467,'Cadastro de insumo'!E:K,7,0)*G3467,IF(OR(E3467="kg",E3467="L"),F3467/1000*G3467,F3467*G3467)))</f>
        <v>0</v>
      </c>
    </row>
    <row r="3468" spans="1:10" outlineLevel="1" x14ac:dyDescent="0.25">
      <c r="B3468" s="122" t="str">
        <f>IF(C3468="","",F3453)</f>
        <v/>
      </c>
      <c r="C3468" s="123"/>
      <c r="D3468" s="122" t="str">
        <f>IF(C3468="","",IFERROR(INDEX('Cadastro de insumo'!A:K,MATCH('Ficha técnica - Prod processado'!C3468,'Cadastro de insumo'!E:E,0),2),""))</f>
        <v/>
      </c>
      <c r="E3468" s="122" t="str">
        <f>IFERROR(INDEX('Cadastro de insumo'!$A$203:$K$1048576,MATCH('Ficha técnica - Prod processado'!C3468,'Cadastro de insumo'!$E$203:$E$1048576,0),9),"")</f>
        <v/>
      </c>
      <c r="F3468" s="124" t="str">
        <f>IFERROR(VLOOKUP(C3468,'Cadastro de insumo'!E:K,7,0),"")</f>
        <v/>
      </c>
      <c r="G3468" s="113"/>
      <c r="H3468" s="113"/>
      <c r="I3468" s="122">
        <f t="shared" si="167"/>
        <v>0</v>
      </c>
      <c r="J3468" s="125">
        <f>IF(C3468="",0,IF(E3468="Pacote",VLOOKUP(C3468,'Cadastro de insumo'!E:K,7,0)*G3468,IF(OR(E3468="kg",E3468="L"),F3468/1000*G3468,F3468*G3468)))</f>
        <v>0</v>
      </c>
    </row>
    <row r="3469" spans="1:10" outlineLevel="1" x14ac:dyDescent="0.25">
      <c r="B3469" s="122" t="str">
        <f>IF(C3469="","",F3453)</f>
        <v/>
      </c>
      <c r="C3469" s="123"/>
      <c r="D3469" s="122" t="str">
        <f>IF(C3469="","",IFERROR(INDEX('Cadastro de insumo'!A:K,MATCH('Ficha técnica - Prod processado'!C3469,'Cadastro de insumo'!E:E,0),2),""))</f>
        <v/>
      </c>
      <c r="E3469" s="122" t="str">
        <f>IFERROR(INDEX('Cadastro de insumo'!$A$203:$K$1048576,MATCH('Ficha técnica - Prod processado'!C3469,'Cadastro de insumo'!$E$203:$E$1048576,0),9),"")</f>
        <v/>
      </c>
      <c r="F3469" s="124" t="str">
        <f>IFERROR(VLOOKUP(C3469,'Cadastro de insumo'!E:K,7,0),"")</f>
        <v/>
      </c>
      <c r="G3469" s="113"/>
      <c r="H3469" s="113"/>
      <c r="I3469" s="122">
        <f t="shared" si="167"/>
        <v>0</v>
      </c>
      <c r="J3469" s="125">
        <f>IF(C3469="",0,IF(E3469="Pacote",VLOOKUP(C3469,'Cadastro de insumo'!E:K,7,0)*G3469,IF(OR(E3469="kg",E3469="L"),F3469/1000*G3469,F3469*G3469)))</f>
        <v>0</v>
      </c>
    </row>
    <row r="3470" spans="1:10" outlineLevel="1" x14ac:dyDescent="0.25">
      <c r="B3470" s="122" t="str">
        <f>IF(C3470="","",F3453)</f>
        <v/>
      </c>
      <c r="C3470" s="123"/>
      <c r="D3470" s="122" t="str">
        <f>IF(C3470="","",IFERROR(INDEX('Cadastro de insumo'!A:K,MATCH('Ficha técnica - Prod processado'!C3470,'Cadastro de insumo'!E:E,0),2),""))</f>
        <v/>
      </c>
      <c r="E3470" s="122" t="str">
        <f>IFERROR(INDEX('Cadastro de insumo'!$A$203:$K$1048576,MATCH('Ficha técnica - Prod processado'!C3470,'Cadastro de insumo'!$E$203:$E$1048576,0),9),"")</f>
        <v/>
      </c>
      <c r="F3470" s="124" t="str">
        <f>IFERROR(VLOOKUP(C3470,'Cadastro de insumo'!E:K,7,0),"")</f>
        <v/>
      </c>
      <c r="G3470" s="113"/>
      <c r="H3470" s="113"/>
      <c r="I3470" s="122">
        <f>IF(OR(G3470="",H3470=""),0,G3470/H3470)</f>
        <v>0</v>
      </c>
      <c r="J3470" s="125">
        <f>IF(C3470="",0,IF(E3470="Pacote",VLOOKUP(C3470,'Cadastro de insumo'!E:K,7,0)*G3470,IF(OR(E3470="kg",E3470="L"),F3470/1000*G3470,F3470*G3470)))</f>
        <v>0</v>
      </c>
    </row>
    <row r="3471" spans="1:10" x14ac:dyDescent="0.25">
      <c r="A3471" s="33" t="str">
        <f>"Detalhes: "&amp;F3453</f>
        <v xml:space="preserve">Detalhes: </v>
      </c>
      <c r="C3471" s="126"/>
    </row>
    <row r="3473" spans="2:18" ht="31.5" x14ac:dyDescent="0.25">
      <c r="E3473" s="30" t="s">
        <v>21</v>
      </c>
      <c r="F3473" s="76" t="s">
        <v>0</v>
      </c>
      <c r="G3473" s="76" t="s">
        <v>19</v>
      </c>
      <c r="H3473" s="77" t="s">
        <v>20</v>
      </c>
      <c r="I3473" s="31" t="s">
        <v>22</v>
      </c>
      <c r="J3473" s="31" t="s">
        <v>61</v>
      </c>
      <c r="M3473" s="126"/>
    </row>
    <row r="3474" spans="2:18" x14ac:dyDescent="0.25">
      <c r="E3474" s="112">
        <f>E3453+1</f>
        <v>166</v>
      </c>
      <c r="F3474" s="113"/>
      <c r="G3474" s="113"/>
      <c r="H3474" s="114"/>
      <c r="I3474" s="115">
        <f>SUM(J3477:J3491)</f>
        <v>0</v>
      </c>
      <c r="J3474" s="116" t="str">
        <f>IF(H3474="","",I3474/H3474)</f>
        <v/>
      </c>
      <c r="M3474" s="126"/>
      <c r="R3474" s="141"/>
    </row>
    <row r="3475" spans="2:18" x14ac:dyDescent="0.25">
      <c r="B3475" s="117"/>
      <c r="C3475" s="118"/>
      <c r="D3475" s="110"/>
      <c r="F3475" s="118"/>
      <c r="G3475" s="118"/>
      <c r="H3475" s="119"/>
      <c r="I3475" s="120"/>
      <c r="J3475" s="121"/>
      <c r="M3475" s="126"/>
      <c r="R3475" s="141"/>
    </row>
    <row r="3476" spans="2:18" ht="47.25" outlineLevel="1" x14ac:dyDescent="0.25">
      <c r="B3476" s="31" t="s">
        <v>0</v>
      </c>
      <c r="C3476" s="76" t="s">
        <v>13</v>
      </c>
      <c r="D3476" s="31" t="s">
        <v>60</v>
      </c>
      <c r="E3476" s="31" t="s">
        <v>14</v>
      </c>
      <c r="F3476" s="77" t="s">
        <v>17</v>
      </c>
      <c r="G3476" s="77" t="s">
        <v>56</v>
      </c>
      <c r="H3476" s="77" t="s">
        <v>38</v>
      </c>
      <c r="I3476" s="31" t="s">
        <v>16</v>
      </c>
      <c r="J3476" s="30" t="s">
        <v>15</v>
      </c>
      <c r="M3476" s="142"/>
    </row>
    <row r="3477" spans="2:18" outlineLevel="1" x14ac:dyDescent="0.25">
      <c r="B3477" s="122" t="str">
        <f>IF(C3477="","",F3474)</f>
        <v/>
      </c>
      <c r="C3477" s="123"/>
      <c r="D3477" s="122" t="str">
        <f>IF(C3477="","",IFERROR(INDEX('Cadastro de insumo'!A:K,MATCH('Ficha técnica - Prod processado'!C3477,'Cadastro de insumo'!E:E,0),2),""))</f>
        <v/>
      </c>
      <c r="E3477" s="122" t="str">
        <f>IFERROR(INDEX('Cadastro de insumo'!$A$203:$K$1048576,MATCH('Ficha técnica - Prod processado'!C3477,'Cadastro de insumo'!$E$203:$E$1048576,0),9),"")</f>
        <v/>
      </c>
      <c r="F3477" s="124" t="str">
        <f>IFERROR(VLOOKUP(C3477,'Cadastro de insumo'!E:K,7,0),"")</f>
        <v/>
      </c>
      <c r="G3477" s="113"/>
      <c r="H3477" s="113"/>
      <c r="I3477" s="122">
        <f t="shared" ref="I3477:I3490" si="168">IF(OR(G3477="",H3477=""),0,G3477/H3477)</f>
        <v>0</v>
      </c>
      <c r="J3477" s="125">
        <f>IF(C3477="",0,IF(E3477="Pacote",VLOOKUP(C3477,'Cadastro de insumo'!E:K,7,0)*G3477,IF(OR(E3477="kg",E3477="L"),F3477/1000*G3477,F3477*G3477)))</f>
        <v>0</v>
      </c>
    </row>
    <row r="3478" spans="2:18" outlineLevel="1" x14ac:dyDescent="0.25">
      <c r="B3478" s="122" t="str">
        <f>IF(C3478="","",F3474)</f>
        <v/>
      </c>
      <c r="C3478" s="123"/>
      <c r="D3478" s="122" t="str">
        <f>IF(C3478="","",IFERROR(INDEX('Cadastro de insumo'!A:K,MATCH('Ficha técnica - Prod processado'!C3478,'Cadastro de insumo'!E:E,0),2),""))</f>
        <v/>
      </c>
      <c r="E3478" s="122" t="str">
        <f>IFERROR(INDEX('Cadastro de insumo'!$A$203:$K$1048576,MATCH('Ficha técnica - Prod processado'!C3478,'Cadastro de insumo'!$E$203:$E$1048576,0),9),"")</f>
        <v/>
      </c>
      <c r="F3478" s="124" t="str">
        <f>IFERROR(VLOOKUP(C3478,'Cadastro de insumo'!E:K,7,0),"")</f>
        <v/>
      </c>
      <c r="G3478" s="113"/>
      <c r="H3478" s="113"/>
      <c r="I3478" s="122">
        <f t="shared" si="168"/>
        <v>0</v>
      </c>
      <c r="J3478" s="125">
        <f>IF(C3478="",0,IF(E3478="Pacote",VLOOKUP(C3478,'Cadastro de insumo'!E:K,7,0)*G3478,IF(OR(E3478="kg",E3478="L"),F3478/1000*G3478,F3478*G3478)))</f>
        <v>0</v>
      </c>
    </row>
    <row r="3479" spans="2:18" outlineLevel="1" x14ac:dyDescent="0.25">
      <c r="B3479" s="122" t="str">
        <f>IF(C3479="","",F3474)</f>
        <v/>
      </c>
      <c r="C3479" s="123"/>
      <c r="D3479" s="122" t="str">
        <f>IF(C3479="","",IFERROR(INDEX('Cadastro de insumo'!A:K,MATCH('Ficha técnica - Prod processado'!C3479,'Cadastro de insumo'!E:E,0),2),""))</f>
        <v/>
      </c>
      <c r="E3479" s="122" t="str">
        <f>IFERROR(INDEX('Cadastro de insumo'!$A$203:$K$1048576,MATCH('Ficha técnica - Prod processado'!C3479,'Cadastro de insumo'!$E$203:$E$1048576,0),9),"")</f>
        <v/>
      </c>
      <c r="F3479" s="124" t="str">
        <f>IFERROR(VLOOKUP(C3479,'Cadastro de insumo'!E:K,7,0),"")</f>
        <v/>
      </c>
      <c r="G3479" s="113"/>
      <c r="H3479" s="113"/>
      <c r="I3479" s="122">
        <f t="shared" si="168"/>
        <v>0</v>
      </c>
      <c r="J3479" s="125">
        <f>IF(C3479="",0,IF(E3479="Pacote",VLOOKUP(C3479,'Cadastro de insumo'!E:K,7,0)*G3479,IF(OR(E3479="kg",E3479="L"),F3479/1000*G3479,F3479*G3479)))</f>
        <v>0</v>
      </c>
    </row>
    <row r="3480" spans="2:18" outlineLevel="1" x14ac:dyDescent="0.25">
      <c r="B3480" s="122" t="str">
        <f>IF(C3480="","",F3474)</f>
        <v/>
      </c>
      <c r="C3480" s="123"/>
      <c r="D3480" s="122" t="str">
        <f>IF(C3480="","",IFERROR(INDEX('Cadastro de insumo'!A:K,MATCH('Ficha técnica - Prod processado'!C3480,'Cadastro de insumo'!E:E,0),2),""))</f>
        <v/>
      </c>
      <c r="E3480" s="122" t="str">
        <f>IFERROR(INDEX('Cadastro de insumo'!$A$203:$K$1048576,MATCH('Ficha técnica - Prod processado'!C3480,'Cadastro de insumo'!$E$203:$E$1048576,0),9),"")</f>
        <v/>
      </c>
      <c r="F3480" s="124" t="str">
        <f>IFERROR(VLOOKUP(C3480,'Cadastro de insumo'!E:K,7,0),"")</f>
        <v/>
      </c>
      <c r="G3480" s="113"/>
      <c r="H3480" s="113"/>
      <c r="I3480" s="122">
        <f t="shared" si="168"/>
        <v>0</v>
      </c>
      <c r="J3480" s="125">
        <f>IF(C3480="",0,IF(E3480="Pacote",VLOOKUP(C3480,'Cadastro de insumo'!E:K,7,0)*G3480,IF(OR(E3480="kg",E3480="L"),F3480/1000*G3480,F3480*G3480)))</f>
        <v>0</v>
      </c>
    </row>
    <row r="3481" spans="2:18" outlineLevel="1" x14ac:dyDescent="0.25">
      <c r="B3481" s="122" t="str">
        <f>IF(C3481="","",F3474)</f>
        <v/>
      </c>
      <c r="C3481" s="123"/>
      <c r="D3481" s="122" t="str">
        <f>IF(C3481="","",IFERROR(INDEX('Cadastro de insumo'!A:K,MATCH('Ficha técnica - Prod processado'!C3481,'Cadastro de insumo'!E:E,0),2),""))</f>
        <v/>
      </c>
      <c r="E3481" s="122" t="str">
        <f>IFERROR(INDEX('Cadastro de insumo'!$A$203:$K$1048576,MATCH('Ficha técnica - Prod processado'!C3481,'Cadastro de insumo'!$E$203:$E$1048576,0),9),"")</f>
        <v/>
      </c>
      <c r="F3481" s="124" t="str">
        <f>IFERROR(VLOOKUP(C3481,'Cadastro de insumo'!E:K,7,0),"")</f>
        <v/>
      </c>
      <c r="G3481" s="113"/>
      <c r="H3481" s="113"/>
      <c r="I3481" s="122">
        <f t="shared" si="168"/>
        <v>0</v>
      </c>
      <c r="J3481" s="125">
        <f>IF(C3481="",0,IF(E3481="Pacote",VLOOKUP(C3481,'Cadastro de insumo'!E:K,7,0)*G3481,IF(OR(E3481="kg",E3481="L"),F3481/1000*G3481,F3481*G3481)))</f>
        <v>0</v>
      </c>
    </row>
    <row r="3482" spans="2:18" outlineLevel="1" x14ac:dyDescent="0.25">
      <c r="B3482" s="122" t="str">
        <f>IF(C3482="","",F3474)</f>
        <v/>
      </c>
      <c r="C3482" s="123"/>
      <c r="D3482" s="122" t="str">
        <f>IF(C3482="","",IFERROR(INDEX('Cadastro de insumo'!A:K,MATCH('Ficha técnica - Prod processado'!C3482,'Cadastro de insumo'!E:E,0),2),""))</f>
        <v/>
      </c>
      <c r="E3482" s="122" t="str">
        <f>IFERROR(INDEX('Cadastro de insumo'!$A$203:$K$1048576,MATCH('Ficha técnica - Prod processado'!C3482,'Cadastro de insumo'!$E$203:$E$1048576,0),9),"")</f>
        <v/>
      </c>
      <c r="F3482" s="124" t="str">
        <f>IFERROR(VLOOKUP(C3482,'Cadastro de insumo'!E:K,7,0),"")</f>
        <v/>
      </c>
      <c r="G3482" s="113"/>
      <c r="H3482" s="113"/>
      <c r="I3482" s="122">
        <f t="shared" si="168"/>
        <v>0</v>
      </c>
      <c r="J3482" s="125">
        <f>IF(C3482="",0,IF(E3482="Pacote",VLOOKUP(C3482,'Cadastro de insumo'!E:K,7,0)*G3482,IF(OR(E3482="kg",E3482="L"),F3482/1000*G3482,F3482*G3482)))</f>
        <v>0</v>
      </c>
    </row>
    <row r="3483" spans="2:18" outlineLevel="1" x14ac:dyDescent="0.25">
      <c r="B3483" s="122" t="str">
        <f>IF(C3483="","",F3474)</f>
        <v/>
      </c>
      <c r="C3483" s="123"/>
      <c r="D3483" s="122" t="str">
        <f>IF(C3483="","",IFERROR(INDEX('Cadastro de insumo'!A:K,MATCH('Ficha técnica - Prod processado'!C3483,'Cadastro de insumo'!E:E,0),2),""))</f>
        <v/>
      </c>
      <c r="E3483" s="122" t="str">
        <f>IFERROR(INDEX('Cadastro de insumo'!$A$203:$K$1048576,MATCH('Ficha técnica - Prod processado'!C3483,'Cadastro de insumo'!$E$203:$E$1048576,0),9),"")</f>
        <v/>
      </c>
      <c r="F3483" s="124" t="str">
        <f>IFERROR(VLOOKUP(C3483,'Cadastro de insumo'!E:K,7,0),"")</f>
        <v/>
      </c>
      <c r="G3483" s="113"/>
      <c r="H3483" s="113"/>
      <c r="I3483" s="122">
        <f t="shared" si="168"/>
        <v>0</v>
      </c>
      <c r="J3483" s="125">
        <f>IF(C3483="",0,IF(E3483="Pacote",VLOOKUP(C3483,'Cadastro de insumo'!E:K,7,0)*G3483,IF(OR(E3483="kg",E3483="L"),F3483/1000*G3483,F3483*G3483)))</f>
        <v>0</v>
      </c>
    </row>
    <row r="3484" spans="2:18" outlineLevel="1" x14ac:dyDescent="0.25">
      <c r="B3484" s="122" t="str">
        <f>IF(C3484="","",F3474)</f>
        <v/>
      </c>
      <c r="C3484" s="123"/>
      <c r="D3484" s="122" t="str">
        <f>IF(C3484="","",IFERROR(INDEX('Cadastro de insumo'!A:K,MATCH('Ficha técnica - Prod processado'!C3484,'Cadastro de insumo'!E:E,0),2),""))</f>
        <v/>
      </c>
      <c r="E3484" s="122" t="str">
        <f>IFERROR(INDEX('Cadastro de insumo'!$A$203:$K$1048576,MATCH('Ficha técnica - Prod processado'!C3484,'Cadastro de insumo'!$E$203:$E$1048576,0),9),"")</f>
        <v/>
      </c>
      <c r="F3484" s="124" t="str">
        <f>IFERROR(VLOOKUP(C3484,'Cadastro de insumo'!E:K,7,0),"")</f>
        <v/>
      </c>
      <c r="G3484" s="113"/>
      <c r="H3484" s="113"/>
      <c r="I3484" s="122">
        <f t="shared" si="168"/>
        <v>0</v>
      </c>
      <c r="J3484" s="125">
        <f>IF(C3484="",0,IF(E3484="Pacote",VLOOKUP(C3484,'Cadastro de insumo'!E:K,7,0)*G3484,IF(OR(E3484="kg",E3484="L"),F3484/1000*G3484,F3484*G3484)))</f>
        <v>0</v>
      </c>
    </row>
    <row r="3485" spans="2:18" outlineLevel="1" x14ac:dyDescent="0.25">
      <c r="B3485" s="122" t="str">
        <f>IF(C3485="","",F3474)</f>
        <v/>
      </c>
      <c r="C3485" s="123"/>
      <c r="D3485" s="122" t="str">
        <f>IF(C3485="","",IFERROR(INDEX('Cadastro de insumo'!A:K,MATCH('Ficha técnica - Prod processado'!C3485,'Cadastro de insumo'!E:E,0),2),""))</f>
        <v/>
      </c>
      <c r="E3485" s="122" t="str">
        <f>IFERROR(INDEX('Cadastro de insumo'!$A$203:$K$1048576,MATCH('Ficha técnica - Prod processado'!C3485,'Cadastro de insumo'!$E$203:$E$1048576,0),9),"")</f>
        <v/>
      </c>
      <c r="F3485" s="124" t="str">
        <f>IFERROR(VLOOKUP(C3485,'Cadastro de insumo'!E:K,7,0),"")</f>
        <v/>
      </c>
      <c r="G3485" s="113"/>
      <c r="H3485" s="113"/>
      <c r="I3485" s="122">
        <f t="shared" si="168"/>
        <v>0</v>
      </c>
      <c r="J3485" s="125">
        <f>IF(C3485="",0,IF(E3485="Pacote",VLOOKUP(C3485,'Cadastro de insumo'!E:K,7,0)*G3485,IF(OR(E3485="kg",E3485="L"),F3485/1000*G3485,F3485*G3485)))</f>
        <v>0</v>
      </c>
    </row>
    <row r="3486" spans="2:18" outlineLevel="1" x14ac:dyDescent="0.25">
      <c r="B3486" s="122" t="str">
        <f>IF(C3486="","",F3474)</f>
        <v/>
      </c>
      <c r="C3486" s="123"/>
      <c r="D3486" s="122" t="str">
        <f>IF(C3486="","",IFERROR(INDEX('Cadastro de insumo'!A:K,MATCH('Ficha técnica - Prod processado'!C3486,'Cadastro de insumo'!E:E,0),2),""))</f>
        <v/>
      </c>
      <c r="E3486" s="122" t="str">
        <f>IFERROR(INDEX('Cadastro de insumo'!$A$203:$K$1048576,MATCH('Ficha técnica - Prod processado'!C3486,'Cadastro de insumo'!$E$203:$E$1048576,0),9),"")</f>
        <v/>
      </c>
      <c r="F3486" s="124" t="str">
        <f>IFERROR(VLOOKUP(C3486,'Cadastro de insumo'!E:K,7,0),"")</f>
        <v/>
      </c>
      <c r="G3486" s="113"/>
      <c r="H3486" s="113"/>
      <c r="I3486" s="122">
        <f t="shared" si="168"/>
        <v>0</v>
      </c>
      <c r="J3486" s="125">
        <f>IF(C3486="",0,IF(E3486="Pacote",VLOOKUP(C3486,'Cadastro de insumo'!E:K,7,0)*G3486,IF(OR(E3486="kg",E3486="L"),F3486/1000*G3486,F3486*G3486)))</f>
        <v>0</v>
      </c>
    </row>
    <row r="3487" spans="2:18" outlineLevel="1" x14ac:dyDescent="0.25">
      <c r="B3487" s="122" t="str">
        <f>IF(C3487="","",F3474)</f>
        <v/>
      </c>
      <c r="C3487" s="123"/>
      <c r="D3487" s="122" t="str">
        <f>IF(C3487="","",IFERROR(INDEX('Cadastro de insumo'!A:K,MATCH('Ficha técnica - Prod processado'!C3487,'Cadastro de insumo'!E:E,0),2),""))</f>
        <v/>
      </c>
      <c r="E3487" s="122" t="str">
        <f>IFERROR(INDEX('Cadastro de insumo'!$A$203:$K$1048576,MATCH('Ficha técnica - Prod processado'!C3487,'Cadastro de insumo'!$E$203:$E$1048576,0),9),"")</f>
        <v/>
      </c>
      <c r="F3487" s="124" t="str">
        <f>IFERROR(VLOOKUP(C3487,'Cadastro de insumo'!E:K,7,0),"")</f>
        <v/>
      </c>
      <c r="G3487" s="113"/>
      <c r="H3487" s="113"/>
      <c r="I3487" s="122">
        <f t="shared" si="168"/>
        <v>0</v>
      </c>
      <c r="J3487" s="125">
        <f>IF(C3487="",0,IF(E3487="Pacote",VLOOKUP(C3487,'Cadastro de insumo'!E:K,7,0)*G3487,IF(OR(E3487="kg",E3487="L"),F3487/1000*G3487,F3487*G3487)))</f>
        <v>0</v>
      </c>
    </row>
    <row r="3488" spans="2:18" outlineLevel="1" x14ac:dyDescent="0.25">
      <c r="B3488" s="122" t="str">
        <f>IF(C3488="","",F3474)</f>
        <v/>
      </c>
      <c r="C3488" s="123"/>
      <c r="D3488" s="122" t="str">
        <f>IF(C3488="","",IFERROR(INDEX('Cadastro de insumo'!A:K,MATCH('Ficha técnica - Prod processado'!C3488,'Cadastro de insumo'!E:E,0),2),""))</f>
        <v/>
      </c>
      <c r="E3488" s="122" t="str">
        <f>IFERROR(INDEX('Cadastro de insumo'!$A$203:$K$1048576,MATCH('Ficha técnica - Prod processado'!C3488,'Cadastro de insumo'!$E$203:$E$1048576,0),9),"")</f>
        <v/>
      </c>
      <c r="F3488" s="124" t="str">
        <f>IFERROR(VLOOKUP(C3488,'Cadastro de insumo'!E:K,7,0),"")</f>
        <v/>
      </c>
      <c r="G3488" s="113"/>
      <c r="H3488" s="113"/>
      <c r="I3488" s="122">
        <f t="shared" si="168"/>
        <v>0</v>
      </c>
      <c r="J3488" s="125">
        <f>IF(C3488="",0,IF(E3488="Pacote",VLOOKUP(C3488,'Cadastro de insumo'!E:K,7,0)*G3488,IF(OR(E3488="kg",E3488="L"),F3488/1000*G3488,F3488*G3488)))</f>
        <v>0</v>
      </c>
    </row>
    <row r="3489" spans="1:18" outlineLevel="1" x14ac:dyDescent="0.25">
      <c r="B3489" s="122" t="str">
        <f>IF(C3489="","",F3474)</f>
        <v/>
      </c>
      <c r="C3489" s="123"/>
      <c r="D3489" s="122" t="str">
        <f>IF(C3489="","",IFERROR(INDEX('Cadastro de insumo'!A:K,MATCH('Ficha técnica - Prod processado'!C3489,'Cadastro de insumo'!E:E,0),2),""))</f>
        <v/>
      </c>
      <c r="E3489" s="122" t="str">
        <f>IFERROR(INDEX('Cadastro de insumo'!$A$203:$K$1048576,MATCH('Ficha técnica - Prod processado'!C3489,'Cadastro de insumo'!$E$203:$E$1048576,0),9),"")</f>
        <v/>
      </c>
      <c r="F3489" s="124" t="str">
        <f>IFERROR(VLOOKUP(C3489,'Cadastro de insumo'!E:K,7,0),"")</f>
        <v/>
      </c>
      <c r="G3489" s="113"/>
      <c r="H3489" s="113"/>
      <c r="I3489" s="122">
        <f t="shared" si="168"/>
        <v>0</v>
      </c>
      <c r="J3489" s="125">
        <f>IF(C3489="",0,IF(E3489="Pacote",VLOOKUP(C3489,'Cadastro de insumo'!E:K,7,0)*G3489,IF(OR(E3489="kg",E3489="L"),F3489/1000*G3489,F3489*G3489)))</f>
        <v>0</v>
      </c>
    </row>
    <row r="3490" spans="1:18" outlineLevel="1" x14ac:dyDescent="0.25">
      <c r="B3490" s="122" t="str">
        <f>IF(C3490="","",F3474)</f>
        <v/>
      </c>
      <c r="C3490" s="123"/>
      <c r="D3490" s="122" t="str">
        <f>IF(C3490="","",IFERROR(INDEX('Cadastro de insumo'!A:K,MATCH('Ficha técnica - Prod processado'!C3490,'Cadastro de insumo'!E:E,0),2),""))</f>
        <v/>
      </c>
      <c r="E3490" s="122" t="str">
        <f>IFERROR(INDEX('Cadastro de insumo'!$A$203:$K$1048576,MATCH('Ficha técnica - Prod processado'!C3490,'Cadastro de insumo'!$E$203:$E$1048576,0),9),"")</f>
        <v/>
      </c>
      <c r="F3490" s="124" t="str">
        <f>IFERROR(VLOOKUP(C3490,'Cadastro de insumo'!E:K,7,0),"")</f>
        <v/>
      </c>
      <c r="G3490" s="113"/>
      <c r="H3490" s="113"/>
      <c r="I3490" s="122">
        <f t="shared" si="168"/>
        <v>0</v>
      </c>
      <c r="J3490" s="125">
        <f>IF(C3490="",0,IF(E3490="Pacote",VLOOKUP(C3490,'Cadastro de insumo'!E:K,7,0)*G3490,IF(OR(E3490="kg",E3490="L"),F3490/1000*G3490,F3490*G3490)))</f>
        <v>0</v>
      </c>
    </row>
    <row r="3491" spans="1:18" outlineLevel="1" x14ac:dyDescent="0.25">
      <c r="B3491" s="122" t="str">
        <f>IF(C3491="","",F3474)</f>
        <v/>
      </c>
      <c r="C3491" s="123"/>
      <c r="D3491" s="122" t="str">
        <f>IF(C3491="","",IFERROR(INDEX('Cadastro de insumo'!A:K,MATCH('Ficha técnica - Prod processado'!C3491,'Cadastro de insumo'!E:E,0),2),""))</f>
        <v/>
      </c>
      <c r="E3491" s="122" t="str">
        <f>IFERROR(INDEX('Cadastro de insumo'!$A$203:$K$1048576,MATCH('Ficha técnica - Prod processado'!C3491,'Cadastro de insumo'!$E$203:$E$1048576,0),9),"")</f>
        <v/>
      </c>
      <c r="F3491" s="124" t="str">
        <f>IFERROR(VLOOKUP(C3491,'Cadastro de insumo'!E:K,7,0),"")</f>
        <v/>
      </c>
      <c r="G3491" s="113"/>
      <c r="H3491" s="113"/>
      <c r="I3491" s="122">
        <f>IF(OR(G3491="",H3491=""),0,G3491/H3491)</f>
        <v>0</v>
      </c>
      <c r="J3491" s="125">
        <f>IF(C3491="",0,IF(E3491="Pacote",VLOOKUP(C3491,'Cadastro de insumo'!E:K,7,0)*G3491,IF(OR(E3491="kg",E3491="L"),F3491/1000*G3491,F3491*G3491)))</f>
        <v>0</v>
      </c>
    </row>
    <row r="3492" spans="1:18" x14ac:dyDescent="0.25">
      <c r="A3492" s="33" t="str">
        <f>"Detalhes: "&amp;F3474</f>
        <v xml:space="preserve">Detalhes: </v>
      </c>
      <c r="C3492" s="126"/>
    </row>
    <row r="3494" spans="1:18" ht="31.5" x14ac:dyDescent="0.25">
      <c r="E3494" s="30" t="s">
        <v>21</v>
      </c>
      <c r="F3494" s="76" t="s">
        <v>0</v>
      </c>
      <c r="G3494" s="76" t="s">
        <v>19</v>
      </c>
      <c r="H3494" s="77" t="s">
        <v>20</v>
      </c>
      <c r="I3494" s="31" t="s">
        <v>22</v>
      </c>
      <c r="J3494" s="31" t="s">
        <v>61</v>
      </c>
      <c r="M3494" s="126"/>
    </row>
    <row r="3495" spans="1:18" x14ac:dyDescent="0.25">
      <c r="E3495" s="112">
        <f>E3474+1</f>
        <v>167</v>
      </c>
      <c r="F3495" s="113"/>
      <c r="G3495" s="113"/>
      <c r="H3495" s="114"/>
      <c r="I3495" s="115">
        <f>SUM(J3498:J3512)</f>
        <v>0</v>
      </c>
      <c r="J3495" s="116" t="str">
        <f>IF(H3495="","",I3495/H3495)</f>
        <v/>
      </c>
      <c r="M3495" s="126"/>
      <c r="R3495" s="141"/>
    </row>
    <row r="3496" spans="1:18" x14ac:dyDescent="0.25">
      <c r="B3496" s="117"/>
      <c r="C3496" s="118"/>
      <c r="D3496" s="110"/>
      <c r="F3496" s="118"/>
      <c r="G3496" s="118"/>
      <c r="H3496" s="119"/>
      <c r="I3496" s="120"/>
      <c r="J3496" s="121"/>
      <c r="M3496" s="126"/>
      <c r="R3496" s="141"/>
    </row>
    <row r="3497" spans="1:18" ht="47.25" outlineLevel="1" x14ac:dyDescent="0.25">
      <c r="B3497" s="31" t="s">
        <v>0</v>
      </c>
      <c r="C3497" s="76" t="s">
        <v>13</v>
      </c>
      <c r="D3497" s="31" t="s">
        <v>60</v>
      </c>
      <c r="E3497" s="31" t="s">
        <v>14</v>
      </c>
      <c r="F3497" s="77" t="s">
        <v>17</v>
      </c>
      <c r="G3497" s="77" t="s">
        <v>56</v>
      </c>
      <c r="H3497" s="77" t="s">
        <v>38</v>
      </c>
      <c r="I3497" s="31" t="s">
        <v>16</v>
      </c>
      <c r="J3497" s="30" t="s">
        <v>15</v>
      </c>
      <c r="M3497" s="142"/>
    </row>
    <row r="3498" spans="1:18" outlineLevel="1" x14ac:dyDescent="0.25">
      <c r="B3498" s="122" t="str">
        <f>IF(C3498="","",F3495)</f>
        <v/>
      </c>
      <c r="C3498" s="123"/>
      <c r="D3498" s="122" t="str">
        <f>IF(C3498="","",IFERROR(INDEX('Cadastro de insumo'!A:K,MATCH('Ficha técnica - Prod processado'!C3498,'Cadastro de insumo'!E:E,0),2),""))</f>
        <v/>
      </c>
      <c r="E3498" s="122" t="str">
        <f>IFERROR(INDEX('Cadastro de insumo'!$A$203:$K$1048576,MATCH('Ficha técnica - Prod processado'!C3498,'Cadastro de insumo'!$E$203:$E$1048576,0),9),"")</f>
        <v/>
      </c>
      <c r="F3498" s="124" t="str">
        <f>IFERROR(VLOOKUP(C3498,'Cadastro de insumo'!E:K,7,0),"")</f>
        <v/>
      </c>
      <c r="G3498" s="113"/>
      <c r="H3498" s="113"/>
      <c r="I3498" s="122">
        <f t="shared" ref="I3498:I3511" si="169">IF(OR(G3498="",H3498=""),0,G3498/H3498)</f>
        <v>0</v>
      </c>
      <c r="J3498" s="125">
        <f>IF(C3498="",0,IF(E3498="Pacote",VLOOKUP(C3498,'Cadastro de insumo'!E:K,7,0)*G3498,IF(OR(E3498="kg",E3498="L"),F3498/1000*G3498,F3498*G3498)))</f>
        <v>0</v>
      </c>
    </row>
    <row r="3499" spans="1:18" outlineLevel="1" x14ac:dyDescent="0.25">
      <c r="B3499" s="122" t="str">
        <f>IF(C3499="","",F3495)</f>
        <v/>
      </c>
      <c r="C3499" s="123"/>
      <c r="D3499" s="122" t="str">
        <f>IF(C3499="","",IFERROR(INDEX('Cadastro de insumo'!A:K,MATCH('Ficha técnica - Prod processado'!C3499,'Cadastro de insumo'!E:E,0),2),""))</f>
        <v/>
      </c>
      <c r="E3499" s="122" t="str">
        <f>IFERROR(INDEX('Cadastro de insumo'!$A$203:$K$1048576,MATCH('Ficha técnica - Prod processado'!C3499,'Cadastro de insumo'!$E$203:$E$1048576,0),9),"")</f>
        <v/>
      </c>
      <c r="F3499" s="124" t="str">
        <f>IFERROR(VLOOKUP(C3499,'Cadastro de insumo'!E:K,7,0),"")</f>
        <v/>
      </c>
      <c r="G3499" s="113"/>
      <c r="H3499" s="113"/>
      <c r="I3499" s="122">
        <f t="shared" si="169"/>
        <v>0</v>
      </c>
      <c r="J3499" s="125">
        <f>IF(C3499="",0,IF(E3499="Pacote",VLOOKUP(C3499,'Cadastro de insumo'!E:K,7,0)*G3499,IF(OR(E3499="kg",E3499="L"),F3499/1000*G3499,F3499*G3499)))</f>
        <v>0</v>
      </c>
    </row>
    <row r="3500" spans="1:18" outlineLevel="1" x14ac:dyDescent="0.25">
      <c r="B3500" s="122" t="str">
        <f>IF(C3500="","",F3495)</f>
        <v/>
      </c>
      <c r="C3500" s="123"/>
      <c r="D3500" s="122" t="str">
        <f>IF(C3500="","",IFERROR(INDEX('Cadastro de insumo'!A:K,MATCH('Ficha técnica - Prod processado'!C3500,'Cadastro de insumo'!E:E,0),2),""))</f>
        <v/>
      </c>
      <c r="E3500" s="122" t="str">
        <f>IFERROR(INDEX('Cadastro de insumo'!$A$203:$K$1048576,MATCH('Ficha técnica - Prod processado'!C3500,'Cadastro de insumo'!$E$203:$E$1048576,0),9),"")</f>
        <v/>
      </c>
      <c r="F3500" s="124" t="str">
        <f>IFERROR(VLOOKUP(C3500,'Cadastro de insumo'!E:K,7,0),"")</f>
        <v/>
      </c>
      <c r="G3500" s="113"/>
      <c r="H3500" s="113"/>
      <c r="I3500" s="122">
        <f t="shared" si="169"/>
        <v>0</v>
      </c>
      <c r="J3500" s="125">
        <f>IF(C3500="",0,IF(E3500="Pacote",VLOOKUP(C3500,'Cadastro de insumo'!E:K,7,0)*G3500,IF(OR(E3500="kg",E3500="L"),F3500/1000*G3500,F3500*G3500)))</f>
        <v>0</v>
      </c>
    </row>
    <row r="3501" spans="1:18" outlineLevel="1" x14ac:dyDescent="0.25">
      <c r="B3501" s="122" t="str">
        <f>IF(C3501="","",F3495)</f>
        <v/>
      </c>
      <c r="C3501" s="123"/>
      <c r="D3501" s="122" t="str">
        <f>IF(C3501="","",IFERROR(INDEX('Cadastro de insumo'!A:K,MATCH('Ficha técnica - Prod processado'!C3501,'Cadastro de insumo'!E:E,0),2),""))</f>
        <v/>
      </c>
      <c r="E3501" s="122" t="str">
        <f>IFERROR(INDEX('Cadastro de insumo'!$A$203:$K$1048576,MATCH('Ficha técnica - Prod processado'!C3501,'Cadastro de insumo'!$E$203:$E$1048576,0),9),"")</f>
        <v/>
      </c>
      <c r="F3501" s="124" t="str">
        <f>IFERROR(VLOOKUP(C3501,'Cadastro de insumo'!E:K,7,0),"")</f>
        <v/>
      </c>
      <c r="G3501" s="113"/>
      <c r="H3501" s="113"/>
      <c r="I3501" s="122">
        <f t="shared" si="169"/>
        <v>0</v>
      </c>
      <c r="J3501" s="125">
        <f>IF(C3501="",0,IF(E3501="Pacote",VLOOKUP(C3501,'Cadastro de insumo'!E:K,7,0)*G3501,IF(OR(E3501="kg",E3501="L"),F3501/1000*G3501,F3501*G3501)))</f>
        <v>0</v>
      </c>
    </row>
    <row r="3502" spans="1:18" outlineLevel="1" x14ac:dyDescent="0.25">
      <c r="B3502" s="122" t="str">
        <f>IF(C3502="","",F3495)</f>
        <v/>
      </c>
      <c r="C3502" s="123"/>
      <c r="D3502" s="122" t="str">
        <f>IF(C3502="","",IFERROR(INDEX('Cadastro de insumo'!A:K,MATCH('Ficha técnica - Prod processado'!C3502,'Cadastro de insumo'!E:E,0),2),""))</f>
        <v/>
      </c>
      <c r="E3502" s="122" t="str">
        <f>IFERROR(INDEX('Cadastro de insumo'!$A$203:$K$1048576,MATCH('Ficha técnica - Prod processado'!C3502,'Cadastro de insumo'!$E$203:$E$1048576,0),9),"")</f>
        <v/>
      </c>
      <c r="F3502" s="124" t="str">
        <f>IFERROR(VLOOKUP(C3502,'Cadastro de insumo'!E:K,7,0),"")</f>
        <v/>
      </c>
      <c r="G3502" s="113"/>
      <c r="H3502" s="113"/>
      <c r="I3502" s="122">
        <f t="shared" si="169"/>
        <v>0</v>
      </c>
      <c r="J3502" s="125">
        <f>IF(C3502="",0,IF(E3502="Pacote",VLOOKUP(C3502,'Cadastro de insumo'!E:K,7,0)*G3502,IF(OR(E3502="kg",E3502="L"),F3502/1000*G3502,F3502*G3502)))</f>
        <v>0</v>
      </c>
    </row>
    <row r="3503" spans="1:18" outlineLevel="1" x14ac:dyDescent="0.25">
      <c r="B3503" s="122" t="str">
        <f>IF(C3503="","",F3495)</f>
        <v/>
      </c>
      <c r="C3503" s="123"/>
      <c r="D3503" s="122" t="str">
        <f>IF(C3503="","",IFERROR(INDEX('Cadastro de insumo'!A:K,MATCH('Ficha técnica - Prod processado'!C3503,'Cadastro de insumo'!E:E,0),2),""))</f>
        <v/>
      </c>
      <c r="E3503" s="122" t="str">
        <f>IFERROR(INDEX('Cadastro de insumo'!$A$203:$K$1048576,MATCH('Ficha técnica - Prod processado'!C3503,'Cadastro de insumo'!$E$203:$E$1048576,0),9),"")</f>
        <v/>
      </c>
      <c r="F3503" s="124" t="str">
        <f>IFERROR(VLOOKUP(C3503,'Cadastro de insumo'!E:K,7,0),"")</f>
        <v/>
      </c>
      <c r="G3503" s="113"/>
      <c r="H3503" s="113"/>
      <c r="I3503" s="122">
        <f t="shared" si="169"/>
        <v>0</v>
      </c>
      <c r="J3503" s="125">
        <f>IF(C3503="",0,IF(E3503="Pacote",VLOOKUP(C3503,'Cadastro de insumo'!E:K,7,0)*G3503,IF(OR(E3503="kg",E3503="L"),F3503/1000*G3503,F3503*G3503)))</f>
        <v>0</v>
      </c>
    </row>
    <row r="3504" spans="1:18" outlineLevel="1" x14ac:dyDescent="0.25">
      <c r="B3504" s="122" t="str">
        <f>IF(C3504="","",F3495)</f>
        <v/>
      </c>
      <c r="C3504" s="123"/>
      <c r="D3504" s="122" t="str">
        <f>IF(C3504="","",IFERROR(INDEX('Cadastro de insumo'!A:K,MATCH('Ficha técnica - Prod processado'!C3504,'Cadastro de insumo'!E:E,0),2),""))</f>
        <v/>
      </c>
      <c r="E3504" s="122" t="str">
        <f>IFERROR(INDEX('Cadastro de insumo'!$A$203:$K$1048576,MATCH('Ficha técnica - Prod processado'!C3504,'Cadastro de insumo'!$E$203:$E$1048576,0),9),"")</f>
        <v/>
      </c>
      <c r="F3504" s="124" t="str">
        <f>IFERROR(VLOOKUP(C3504,'Cadastro de insumo'!E:K,7,0),"")</f>
        <v/>
      </c>
      <c r="G3504" s="113"/>
      <c r="H3504" s="113"/>
      <c r="I3504" s="122">
        <f t="shared" si="169"/>
        <v>0</v>
      </c>
      <c r="J3504" s="125">
        <f>IF(C3504="",0,IF(E3504="Pacote",VLOOKUP(C3504,'Cadastro de insumo'!E:K,7,0)*G3504,IF(OR(E3504="kg",E3504="L"),F3504/1000*G3504,F3504*G3504)))</f>
        <v>0</v>
      </c>
    </row>
    <row r="3505" spans="1:18" outlineLevel="1" x14ac:dyDescent="0.25">
      <c r="B3505" s="122" t="str">
        <f>IF(C3505="","",F3495)</f>
        <v/>
      </c>
      <c r="C3505" s="123"/>
      <c r="D3505" s="122" t="str">
        <f>IF(C3505="","",IFERROR(INDEX('Cadastro de insumo'!A:K,MATCH('Ficha técnica - Prod processado'!C3505,'Cadastro de insumo'!E:E,0),2),""))</f>
        <v/>
      </c>
      <c r="E3505" s="122" t="str">
        <f>IFERROR(INDEX('Cadastro de insumo'!$A$203:$K$1048576,MATCH('Ficha técnica - Prod processado'!C3505,'Cadastro de insumo'!$E$203:$E$1048576,0),9),"")</f>
        <v/>
      </c>
      <c r="F3505" s="124" t="str">
        <f>IFERROR(VLOOKUP(C3505,'Cadastro de insumo'!E:K,7,0),"")</f>
        <v/>
      </c>
      <c r="G3505" s="113"/>
      <c r="H3505" s="113"/>
      <c r="I3505" s="122">
        <f t="shared" si="169"/>
        <v>0</v>
      </c>
      <c r="J3505" s="125">
        <f>IF(C3505="",0,IF(E3505="Pacote",VLOOKUP(C3505,'Cadastro de insumo'!E:K,7,0)*G3505,IF(OR(E3505="kg",E3505="L"),F3505/1000*G3505,F3505*G3505)))</f>
        <v>0</v>
      </c>
    </row>
    <row r="3506" spans="1:18" outlineLevel="1" x14ac:dyDescent="0.25">
      <c r="B3506" s="122" t="str">
        <f>IF(C3506="","",F3495)</f>
        <v/>
      </c>
      <c r="C3506" s="123"/>
      <c r="D3506" s="122" t="str">
        <f>IF(C3506="","",IFERROR(INDEX('Cadastro de insumo'!A:K,MATCH('Ficha técnica - Prod processado'!C3506,'Cadastro de insumo'!E:E,0),2),""))</f>
        <v/>
      </c>
      <c r="E3506" s="122" t="str">
        <f>IFERROR(INDEX('Cadastro de insumo'!$A$203:$K$1048576,MATCH('Ficha técnica - Prod processado'!C3506,'Cadastro de insumo'!$E$203:$E$1048576,0),9),"")</f>
        <v/>
      </c>
      <c r="F3506" s="124" t="str">
        <f>IFERROR(VLOOKUP(C3506,'Cadastro de insumo'!E:K,7,0),"")</f>
        <v/>
      </c>
      <c r="G3506" s="113"/>
      <c r="H3506" s="113"/>
      <c r="I3506" s="122">
        <f t="shared" si="169"/>
        <v>0</v>
      </c>
      <c r="J3506" s="125">
        <f>IF(C3506="",0,IF(E3506="Pacote",VLOOKUP(C3506,'Cadastro de insumo'!E:K,7,0)*G3506,IF(OR(E3506="kg",E3506="L"),F3506/1000*G3506,F3506*G3506)))</f>
        <v>0</v>
      </c>
    </row>
    <row r="3507" spans="1:18" outlineLevel="1" x14ac:dyDescent="0.25">
      <c r="B3507" s="122" t="str">
        <f>IF(C3507="","",F3495)</f>
        <v/>
      </c>
      <c r="C3507" s="123"/>
      <c r="D3507" s="122" t="str">
        <f>IF(C3507="","",IFERROR(INDEX('Cadastro de insumo'!A:K,MATCH('Ficha técnica - Prod processado'!C3507,'Cadastro de insumo'!E:E,0),2),""))</f>
        <v/>
      </c>
      <c r="E3507" s="122" t="str">
        <f>IFERROR(INDEX('Cadastro de insumo'!$A$203:$K$1048576,MATCH('Ficha técnica - Prod processado'!C3507,'Cadastro de insumo'!$E$203:$E$1048576,0),9),"")</f>
        <v/>
      </c>
      <c r="F3507" s="124" t="str">
        <f>IFERROR(VLOOKUP(C3507,'Cadastro de insumo'!E:K,7,0),"")</f>
        <v/>
      </c>
      <c r="G3507" s="113"/>
      <c r="H3507" s="113"/>
      <c r="I3507" s="122">
        <f t="shared" si="169"/>
        <v>0</v>
      </c>
      <c r="J3507" s="125">
        <f>IF(C3507="",0,IF(E3507="Pacote",VLOOKUP(C3507,'Cadastro de insumo'!E:K,7,0)*G3507,IF(OR(E3507="kg",E3507="L"),F3507/1000*G3507,F3507*G3507)))</f>
        <v>0</v>
      </c>
    </row>
    <row r="3508" spans="1:18" outlineLevel="1" x14ac:dyDescent="0.25">
      <c r="B3508" s="122" t="str">
        <f>IF(C3508="","",F3495)</f>
        <v/>
      </c>
      <c r="C3508" s="123"/>
      <c r="D3508" s="122" t="str">
        <f>IF(C3508="","",IFERROR(INDEX('Cadastro de insumo'!A:K,MATCH('Ficha técnica - Prod processado'!C3508,'Cadastro de insumo'!E:E,0),2),""))</f>
        <v/>
      </c>
      <c r="E3508" s="122" t="str">
        <f>IFERROR(INDEX('Cadastro de insumo'!$A$203:$K$1048576,MATCH('Ficha técnica - Prod processado'!C3508,'Cadastro de insumo'!$E$203:$E$1048576,0),9),"")</f>
        <v/>
      </c>
      <c r="F3508" s="124" t="str">
        <f>IFERROR(VLOOKUP(C3508,'Cadastro de insumo'!E:K,7,0),"")</f>
        <v/>
      </c>
      <c r="G3508" s="113"/>
      <c r="H3508" s="113"/>
      <c r="I3508" s="122">
        <f t="shared" si="169"/>
        <v>0</v>
      </c>
      <c r="J3508" s="125">
        <f>IF(C3508="",0,IF(E3508="Pacote",VLOOKUP(C3508,'Cadastro de insumo'!E:K,7,0)*G3508,IF(OR(E3508="kg",E3508="L"),F3508/1000*G3508,F3508*G3508)))</f>
        <v>0</v>
      </c>
    </row>
    <row r="3509" spans="1:18" outlineLevel="1" x14ac:dyDescent="0.25">
      <c r="B3509" s="122" t="str">
        <f>IF(C3509="","",F3495)</f>
        <v/>
      </c>
      <c r="C3509" s="123"/>
      <c r="D3509" s="122" t="str">
        <f>IF(C3509="","",IFERROR(INDEX('Cadastro de insumo'!A:K,MATCH('Ficha técnica - Prod processado'!C3509,'Cadastro de insumo'!E:E,0),2),""))</f>
        <v/>
      </c>
      <c r="E3509" s="122" t="str">
        <f>IFERROR(INDEX('Cadastro de insumo'!$A$203:$K$1048576,MATCH('Ficha técnica - Prod processado'!C3509,'Cadastro de insumo'!$E$203:$E$1048576,0),9),"")</f>
        <v/>
      </c>
      <c r="F3509" s="124" t="str">
        <f>IFERROR(VLOOKUP(C3509,'Cadastro de insumo'!E:K,7,0),"")</f>
        <v/>
      </c>
      <c r="G3509" s="113"/>
      <c r="H3509" s="113"/>
      <c r="I3509" s="122">
        <f t="shared" si="169"/>
        <v>0</v>
      </c>
      <c r="J3509" s="125">
        <f>IF(C3509="",0,IF(E3509="Pacote",VLOOKUP(C3509,'Cadastro de insumo'!E:K,7,0)*G3509,IF(OR(E3509="kg",E3509="L"),F3509/1000*G3509,F3509*G3509)))</f>
        <v>0</v>
      </c>
    </row>
    <row r="3510" spans="1:18" outlineLevel="1" x14ac:dyDescent="0.25">
      <c r="B3510" s="122" t="str">
        <f>IF(C3510="","",F3495)</f>
        <v/>
      </c>
      <c r="C3510" s="123"/>
      <c r="D3510" s="122" t="str">
        <f>IF(C3510="","",IFERROR(INDEX('Cadastro de insumo'!A:K,MATCH('Ficha técnica - Prod processado'!C3510,'Cadastro de insumo'!E:E,0),2),""))</f>
        <v/>
      </c>
      <c r="E3510" s="122" t="str">
        <f>IFERROR(INDEX('Cadastro de insumo'!$A$203:$K$1048576,MATCH('Ficha técnica - Prod processado'!C3510,'Cadastro de insumo'!$E$203:$E$1048576,0),9),"")</f>
        <v/>
      </c>
      <c r="F3510" s="124" t="str">
        <f>IFERROR(VLOOKUP(C3510,'Cadastro de insumo'!E:K,7,0),"")</f>
        <v/>
      </c>
      <c r="G3510" s="113"/>
      <c r="H3510" s="113"/>
      <c r="I3510" s="122">
        <f t="shared" si="169"/>
        <v>0</v>
      </c>
      <c r="J3510" s="125">
        <f>IF(C3510="",0,IF(E3510="Pacote",VLOOKUP(C3510,'Cadastro de insumo'!E:K,7,0)*G3510,IF(OR(E3510="kg",E3510="L"),F3510/1000*G3510,F3510*G3510)))</f>
        <v>0</v>
      </c>
    </row>
    <row r="3511" spans="1:18" outlineLevel="1" x14ac:dyDescent="0.25">
      <c r="B3511" s="122" t="str">
        <f>IF(C3511="","",F3495)</f>
        <v/>
      </c>
      <c r="C3511" s="123"/>
      <c r="D3511" s="122" t="str">
        <f>IF(C3511="","",IFERROR(INDEX('Cadastro de insumo'!A:K,MATCH('Ficha técnica - Prod processado'!C3511,'Cadastro de insumo'!E:E,0),2),""))</f>
        <v/>
      </c>
      <c r="E3511" s="122" t="str">
        <f>IFERROR(INDEX('Cadastro de insumo'!$A$203:$K$1048576,MATCH('Ficha técnica - Prod processado'!C3511,'Cadastro de insumo'!$E$203:$E$1048576,0),9),"")</f>
        <v/>
      </c>
      <c r="F3511" s="124" t="str">
        <f>IFERROR(VLOOKUP(C3511,'Cadastro de insumo'!E:K,7,0),"")</f>
        <v/>
      </c>
      <c r="G3511" s="113"/>
      <c r="H3511" s="113"/>
      <c r="I3511" s="122">
        <f t="shared" si="169"/>
        <v>0</v>
      </c>
      <c r="J3511" s="125">
        <f>IF(C3511="",0,IF(E3511="Pacote",VLOOKUP(C3511,'Cadastro de insumo'!E:K,7,0)*G3511,IF(OR(E3511="kg",E3511="L"),F3511/1000*G3511,F3511*G3511)))</f>
        <v>0</v>
      </c>
    </row>
    <row r="3512" spans="1:18" outlineLevel="1" x14ac:dyDescent="0.25">
      <c r="B3512" s="122" t="str">
        <f>IF(C3512="","",F3495)</f>
        <v/>
      </c>
      <c r="C3512" s="123"/>
      <c r="D3512" s="122" t="str">
        <f>IF(C3512="","",IFERROR(INDEX('Cadastro de insumo'!A:K,MATCH('Ficha técnica - Prod processado'!C3512,'Cadastro de insumo'!E:E,0),2),""))</f>
        <v/>
      </c>
      <c r="E3512" s="122" t="str">
        <f>IFERROR(INDEX('Cadastro de insumo'!$A$203:$K$1048576,MATCH('Ficha técnica - Prod processado'!C3512,'Cadastro de insumo'!$E$203:$E$1048576,0),9),"")</f>
        <v/>
      </c>
      <c r="F3512" s="124" t="str">
        <f>IFERROR(VLOOKUP(C3512,'Cadastro de insumo'!E:K,7,0),"")</f>
        <v/>
      </c>
      <c r="G3512" s="113"/>
      <c r="H3512" s="113"/>
      <c r="I3512" s="122">
        <f>IF(OR(G3512="",H3512=""),0,G3512/H3512)</f>
        <v>0</v>
      </c>
      <c r="J3512" s="125">
        <f>IF(C3512="",0,IF(E3512="Pacote",VLOOKUP(C3512,'Cadastro de insumo'!E:K,7,0)*G3512,IF(OR(E3512="kg",E3512="L"),F3512/1000*G3512,F3512*G3512)))</f>
        <v>0</v>
      </c>
    </row>
    <row r="3513" spans="1:18" x14ac:dyDescent="0.25">
      <c r="A3513" s="33" t="str">
        <f>"Detalhes: "&amp;F3495</f>
        <v xml:space="preserve">Detalhes: </v>
      </c>
      <c r="C3513" s="126"/>
    </row>
    <row r="3515" spans="1:18" ht="31.5" x14ac:dyDescent="0.25">
      <c r="E3515" s="30" t="s">
        <v>21</v>
      </c>
      <c r="F3515" s="76" t="s">
        <v>0</v>
      </c>
      <c r="G3515" s="76" t="s">
        <v>19</v>
      </c>
      <c r="H3515" s="77" t="s">
        <v>20</v>
      </c>
      <c r="I3515" s="31" t="s">
        <v>22</v>
      </c>
      <c r="J3515" s="31" t="s">
        <v>61</v>
      </c>
      <c r="M3515" s="126"/>
    </row>
    <row r="3516" spans="1:18" x14ac:dyDescent="0.25">
      <c r="E3516" s="112">
        <f>E3495+1</f>
        <v>168</v>
      </c>
      <c r="F3516" s="113"/>
      <c r="G3516" s="113"/>
      <c r="H3516" s="114"/>
      <c r="I3516" s="115">
        <f>SUM(J3519:J3533)</f>
        <v>0</v>
      </c>
      <c r="J3516" s="116" t="str">
        <f>IF(H3516="","",I3516/H3516)</f>
        <v/>
      </c>
      <c r="M3516" s="126"/>
      <c r="R3516" s="141"/>
    </row>
    <row r="3517" spans="1:18" x14ac:dyDescent="0.25">
      <c r="B3517" s="117"/>
      <c r="C3517" s="118"/>
      <c r="D3517" s="110"/>
      <c r="F3517" s="118"/>
      <c r="G3517" s="118"/>
      <c r="H3517" s="119"/>
      <c r="I3517" s="120"/>
      <c r="J3517" s="121"/>
      <c r="M3517" s="126"/>
      <c r="R3517" s="141"/>
    </row>
    <row r="3518" spans="1:18" ht="47.25" outlineLevel="1" x14ac:dyDescent="0.25">
      <c r="B3518" s="31" t="s">
        <v>0</v>
      </c>
      <c r="C3518" s="76" t="s">
        <v>13</v>
      </c>
      <c r="D3518" s="31" t="s">
        <v>60</v>
      </c>
      <c r="E3518" s="31" t="s">
        <v>14</v>
      </c>
      <c r="F3518" s="77" t="s">
        <v>17</v>
      </c>
      <c r="G3518" s="77" t="s">
        <v>56</v>
      </c>
      <c r="H3518" s="77" t="s">
        <v>38</v>
      </c>
      <c r="I3518" s="31" t="s">
        <v>16</v>
      </c>
      <c r="J3518" s="30" t="s">
        <v>15</v>
      </c>
      <c r="M3518" s="142"/>
    </row>
    <row r="3519" spans="1:18" outlineLevel="1" x14ac:dyDescent="0.25">
      <c r="B3519" s="122" t="str">
        <f>IF(C3519="","",F3516)</f>
        <v/>
      </c>
      <c r="C3519" s="123"/>
      <c r="D3519" s="122" t="str">
        <f>IF(C3519="","",IFERROR(INDEX('Cadastro de insumo'!A:K,MATCH('Ficha técnica - Prod processado'!C3519,'Cadastro de insumo'!E:E,0),2),""))</f>
        <v/>
      </c>
      <c r="E3519" s="122" t="str">
        <f>IFERROR(INDEX('Cadastro de insumo'!$A$203:$K$1048576,MATCH('Ficha técnica - Prod processado'!C3519,'Cadastro de insumo'!$E$203:$E$1048576,0),9),"")</f>
        <v/>
      </c>
      <c r="F3519" s="124" t="str">
        <f>IFERROR(VLOOKUP(C3519,'Cadastro de insumo'!E:K,7,0),"")</f>
        <v/>
      </c>
      <c r="G3519" s="113"/>
      <c r="H3519" s="113"/>
      <c r="I3519" s="122">
        <f t="shared" ref="I3519:I3532" si="170">IF(OR(G3519="",H3519=""),0,G3519/H3519)</f>
        <v>0</v>
      </c>
      <c r="J3519" s="125">
        <f>IF(C3519="",0,IF(E3519="Pacote",VLOOKUP(C3519,'Cadastro de insumo'!E:K,7,0)*G3519,IF(OR(E3519="kg",E3519="L"),F3519/1000*G3519,F3519*G3519)))</f>
        <v>0</v>
      </c>
    </row>
    <row r="3520" spans="1:18" outlineLevel="1" x14ac:dyDescent="0.25">
      <c r="B3520" s="122" t="str">
        <f>IF(C3520="","",F3516)</f>
        <v/>
      </c>
      <c r="C3520" s="123"/>
      <c r="D3520" s="122" t="str">
        <f>IF(C3520="","",IFERROR(INDEX('Cadastro de insumo'!A:K,MATCH('Ficha técnica - Prod processado'!C3520,'Cadastro de insumo'!E:E,0),2),""))</f>
        <v/>
      </c>
      <c r="E3520" s="122" t="str">
        <f>IFERROR(INDEX('Cadastro de insumo'!$A$203:$K$1048576,MATCH('Ficha técnica - Prod processado'!C3520,'Cadastro de insumo'!$E$203:$E$1048576,0),9),"")</f>
        <v/>
      </c>
      <c r="F3520" s="124" t="str">
        <f>IFERROR(VLOOKUP(C3520,'Cadastro de insumo'!E:K,7,0),"")</f>
        <v/>
      </c>
      <c r="G3520" s="113"/>
      <c r="H3520" s="113"/>
      <c r="I3520" s="122">
        <f t="shared" si="170"/>
        <v>0</v>
      </c>
      <c r="J3520" s="125">
        <f>IF(C3520="",0,IF(E3520="Pacote",VLOOKUP(C3520,'Cadastro de insumo'!E:K,7,0)*G3520,IF(OR(E3520="kg",E3520="L"),F3520/1000*G3520,F3520*G3520)))</f>
        <v>0</v>
      </c>
    </row>
    <row r="3521" spans="1:13" outlineLevel="1" x14ac:dyDescent="0.25">
      <c r="B3521" s="122" t="str">
        <f>IF(C3521="","",F3516)</f>
        <v/>
      </c>
      <c r="C3521" s="123"/>
      <c r="D3521" s="122" t="str">
        <f>IF(C3521="","",IFERROR(INDEX('Cadastro de insumo'!A:K,MATCH('Ficha técnica - Prod processado'!C3521,'Cadastro de insumo'!E:E,0),2),""))</f>
        <v/>
      </c>
      <c r="E3521" s="122" t="str">
        <f>IFERROR(INDEX('Cadastro de insumo'!$A$203:$K$1048576,MATCH('Ficha técnica - Prod processado'!C3521,'Cadastro de insumo'!$E$203:$E$1048576,0),9),"")</f>
        <v/>
      </c>
      <c r="F3521" s="124" t="str">
        <f>IFERROR(VLOOKUP(C3521,'Cadastro de insumo'!E:K,7,0),"")</f>
        <v/>
      </c>
      <c r="G3521" s="113"/>
      <c r="H3521" s="113"/>
      <c r="I3521" s="122">
        <f t="shared" si="170"/>
        <v>0</v>
      </c>
      <c r="J3521" s="125">
        <f>IF(C3521="",0,IF(E3521="Pacote",VLOOKUP(C3521,'Cadastro de insumo'!E:K,7,0)*G3521,IF(OR(E3521="kg",E3521="L"),F3521/1000*G3521,F3521*G3521)))</f>
        <v>0</v>
      </c>
    </row>
    <row r="3522" spans="1:13" outlineLevel="1" x14ac:dyDescent="0.25">
      <c r="B3522" s="122" t="str">
        <f>IF(C3522="","",F3516)</f>
        <v/>
      </c>
      <c r="C3522" s="123"/>
      <c r="D3522" s="122" t="str">
        <f>IF(C3522="","",IFERROR(INDEX('Cadastro de insumo'!A:K,MATCH('Ficha técnica - Prod processado'!C3522,'Cadastro de insumo'!E:E,0),2),""))</f>
        <v/>
      </c>
      <c r="E3522" s="122" t="str">
        <f>IFERROR(INDEX('Cadastro de insumo'!$A$203:$K$1048576,MATCH('Ficha técnica - Prod processado'!C3522,'Cadastro de insumo'!$E$203:$E$1048576,0),9),"")</f>
        <v/>
      </c>
      <c r="F3522" s="124" t="str">
        <f>IFERROR(VLOOKUP(C3522,'Cadastro de insumo'!E:K,7,0),"")</f>
        <v/>
      </c>
      <c r="G3522" s="113"/>
      <c r="H3522" s="113"/>
      <c r="I3522" s="122">
        <f t="shared" si="170"/>
        <v>0</v>
      </c>
      <c r="J3522" s="125">
        <f>IF(C3522="",0,IF(E3522="Pacote",VLOOKUP(C3522,'Cadastro de insumo'!E:K,7,0)*G3522,IF(OR(E3522="kg",E3522="L"),F3522/1000*G3522,F3522*G3522)))</f>
        <v>0</v>
      </c>
    </row>
    <row r="3523" spans="1:13" outlineLevel="1" x14ac:dyDescent="0.25">
      <c r="B3523" s="122" t="str">
        <f>IF(C3523="","",F3516)</f>
        <v/>
      </c>
      <c r="C3523" s="123"/>
      <c r="D3523" s="122" t="str">
        <f>IF(C3523="","",IFERROR(INDEX('Cadastro de insumo'!A:K,MATCH('Ficha técnica - Prod processado'!C3523,'Cadastro de insumo'!E:E,0),2),""))</f>
        <v/>
      </c>
      <c r="E3523" s="122" t="str">
        <f>IFERROR(INDEX('Cadastro de insumo'!$A$203:$K$1048576,MATCH('Ficha técnica - Prod processado'!C3523,'Cadastro de insumo'!$E$203:$E$1048576,0),9),"")</f>
        <v/>
      </c>
      <c r="F3523" s="124" t="str">
        <f>IFERROR(VLOOKUP(C3523,'Cadastro de insumo'!E:K,7,0),"")</f>
        <v/>
      </c>
      <c r="G3523" s="113"/>
      <c r="H3523" s="113"/>
      <c r="I3523" s="122">
        <f t="shared" si="170"/>
        <v>0</v>
      </c>
      <c r="J3523" s="125">
        <f>IF(C3523="",0,IF(E3523="Pacote",VLOOKUP(C3523,'Cadastro de insumo'!E:K,7,0)*G3523,IF(OR(E3523="kg",E3523="L"),F3523/1000*G3523,F3523*G3523)))</f>
        <v>0</v>
      </c>
    </row>
    <row r="3524" spans="1:13" outlineLevel="1" x14ac:dyDescent="0.25">
      <c r="B3524" s="122" t="str">
        <f>IF(C3524="","",F3516)</f>
        <v/>
      </c>
      <c r="C3524" s="123"/>
      <c r="D3524" s="122" t="str">
        <f>IF(C3524="","",IFERROR(INDEX('Cadastro de insumo'!A:K,MATCH('Ficha técnica - Prod processado'!C3524,'Cadastro de insumo'!E:E,0),2),""))</f>
        <v/>
      </c>
      <c r="E3524" s="122" t="str">
        <f>IFERROR(INDEX('Cadastro de insumo'!$A$203:$K$1048576,MATCH('Ficha técnica - Prod processado'!C3524,'Cadastro de insumo'!$E$203:$E$1048576,0),9),"")</f>
        <v/>
      </c>
      <c r="F3524" s="124" t="str">
        <f>IFERROR(VLOOKUP(C3524,'Cadastro de insumo'!E:K,7,0),"")</f>
        <v/>
      </c>
      <c r="G3524" s="113"/>
      <c r="H3524" s="113"/>
      <c r="I3524" s="122">
        <f t="shared" si="170"/>
        <v>0</v>
      </c>
      <c r="J3524" s="125">
        <f>IF(C3524="",0,IF(E3524="Pacote",VLOOKUP(C3524,'Cadastro de insumo'!E:K,7,0)*G3524,IF(OR(E3524="kg",E3524="L"),F3524/1000*G3524,F3524*G3524)))</f>
        <v>0</v>
      </c>
    </row>
    <row r="3525" spans="1:13" outlineLevel="1" x14ac:dyDescent="0.25">
      <c r="B3525" s="122" t="str">
        <f>IF(C3525="","",F3516)</f>
        <v/>
      </c>
      <c r="C3525" s="123"/>
      <c r="D3525" s="122" t="str">
        <f>IF(C3525="","",IFERROR(INDEX('Cadastro de insumo'!A:K,MATCH('Ficha técnica - Prod processado'!C3525,'Cadastro de insumo'!E:E,0),2),""))</f>
        <v/>
      </c>
      <c r="E3525" s="122" t="str">
        <f>IFERROR(INDEX('Cadastro de insumo'!$A$203:$K$1048576,MATCH('Ficha técnica - Prod processado'!C3525,'Cadastro de insumo'!$E$203:$E$1048576,0),9),"")</f>
        <v/>
      </c>
      <c r="F3525" s="124" t="str">
        <f>IFERROR(VLOOKUP(C3525,'Cadastro de insumo'!E:K,7,0),"")</f>
        <v/>
      </c>
      <c r="G3525" s="113"/>
      <c r="H3525" s="113"/>
      <c r="I3525" s="122">
        <f t="shared" si="170"/>
        <v>0</v>
      </c>
      <c r="J3525" s="125">
        <f>IF(C3525="",0,IF(E3525="Pacote",VLOOKUP(C3525,'Cadastro de insumo'!E:K,7,0)*G3525,IF(OR(E3525="kg",E3525="L"),F3525/1000*G3525,F3525*G3525)))</f>
        <v>0</v>
      </c>
    </row>
    <row r="3526" spans="1:13" outlineLevel="1" x14ac:dyDescent="0.25">
      <c r="B3526" s="122" t="str">
        <f>IF(C3526="","",F3516)</f>
        <v/>
      </c>
      <c r="C3526" s="123"/>
      <c r="D3526" s="122" t="str">
        <f>IF(C3526="","",IFERROR(INDEX('Cadastro de insumo'!A:K,MATCH('Ficha técnica - Prod processado'!C3526,'Cadastro de insumo'!E:E,0),2),""))</f>
        <v/>
      </c>
      <c r="E3526" s="122" t="str">
        <f>IFERROR(INDEX('Cadastro de insumo'!$A$203:$K$1048576,MATCH('Ficha técnica - Prod processado'!C3526,'Cadastro de insumo'!$E$203:$E$1048576,0),9),"")</f>
        <v/>
      </c>
      <c r="F3526" s="124" t="str">
        <f>IFERROR(VLOOKUP(C3526,'Cadastro de insumo'!E:K,7,0),"")</f>
        <v/>
      </c>
      <c r="G3526" s="113"/>
      <c r="H3526" s="113"/>
      <c r="I3526" s="122">
        <f t="shared" si="170"/>
        <v>0</v>
      </c>
      <c r="J3526" s="125">
        <f>IF(C3526="",0,IF(E3526="Pacote",VLOOKUP(C3526,'Cadastro de insumo'!E:K,7,0)*G3526,IF(OR(E3526="kg",E3526="L"),F3526/1000*G3526,F3526*G3526)))</f>
        <v>0</v>
      </c>
    </row>
    <row r="3527" spans="1:13" outlineLevel="1" x14ac:dyDescent="0.25">
      <c r="B3527" s="122" t="str">
        <f>IF(C3527="","",F3516)</f>
        <v/>
      </c>
      <c r="C3527" s="123"/>
      <c r="D3527" s="122" t="str">
        <f>IF(C3527="","",IFERROR(INDEX('Cadastro de insumo'!A:K,MATCH('Ficha técnica - Prod processado'!C3527,'Cadastro de insumo'!E:E,0),2),""))</f>
        <v/>
      </c>
      <c r="E3527" s="122" t="str">
        <f>IFERROR(INDEX('Cadastro de insumo'!$A$203:$K$1048576,MATCH('Ficha técnica - Prod processado'!C3527,'Cadastro de insumo'!$E$203:$E$1048576,0),9),"")</f>
        <v/>
      </c>
      <c r="F3527" s="124" t="str">
        <f>IFERROR(VLOOKUP(C3527,'Cadastro de insumo'!E:K,7,0),"")</f>
        <v/>
      </c>
      <c r="G3527" s="113"/>
      <c r="H3527" s="113"/>
      <c r="I3527" s="122">
        <f t="shared" si="170"/>
        <v>0</v>
      </c>
      <c r="J3527" s="125">
        <f>IF(C3527="",0,IF(E3527="Pacote",VLOOKUP(C3527,'Cadastro de insumo'!E:K,7,0)*G3527,IF(OR(E3527="kg",E3527="L"),F3527/1000*G3527,F3527*G3527)))</f>
        <v>0</v>
      </c>
    </row>
    <row r="3528" spans="1:13" outlineLevel="1" x14ac:dyDescent="0.25">
      <c r="B3528" s="122" t="str">
        <f>IF(C3528="","",F3516)</f>
        <v/>
      </c>
      <c r="C3528" s="123"/>
      <c r="D3528" s="122" t="str">
        <f>IF(C3528="","",IFERROR(INDEX('Cadastro de insumo'!A:K,MATCH('Ficha técnica - Prod processado'!C3528,'Cadastro de insumo'!E:E,0),2),""))</f>
        <v/>
      </c>
      <c r="E3528" s="122" t="str">
        <f>IFERROR(INDEX('Cadastro de insumo'!$A$203:$K$1048576,MATCH('Ficha técnica - Prod processado'!C3528,'Cadastro de insumo'!$E$203:$E$1048576,0),9),"")</f>
        <v/>
      </c>
      <c r="F3528" s="124" t="str">
        <f>IFERROR(VLOOKUP(C3528,'Cadastro de insumo'!E:K,7,0),"")</f>
        <v/>
      </c>
      <c r="G3528" s="113"/>
      <c r="H3528" s="113"/>
      <c r="I3528" s="122">
        <f t="shared" si="170"/>
        <v>0</v>
      </c>
      <c r="J3528" s="125">
        <f>IF(C3528="",0,IF(E3528="Pacote",VLOOKUP(C3528,'Cadastro de insumo'!E:K,7,0)*G3528,IF(OR(E3528="kg",E3528="L"),F3528/1000*G3528,F3528*G3528)))</f>
        <v>0</v>
      </c>
    </row>
    <row r="3529" spans="1:13" outlineLevel="1" x14ac:dyDescent="0.25">
      <c r="B3529" s="122" t="str">
        <f>IF(C3529="","",F3516)</f>
        <v/>
      </c>
      <c r="C3529" s="123"/>
      <c r="D3529" s="122" t="str">
        <f>IF(C3529="","",IFERROR(INDEX('Cadastro de insumo'!A:K,MATCH('Ficha técnica - Prod processado'!C3529,'Cadastro de insumo'!E:E,0),2),""))</f>
        <v/>
      </c>
      <c r="E3529" s="122" t="str">
        <f>IFERROR(INDEX('Cadastro de insumo'!$A$203:$K$1048576,MATCH('Ficha técnica - Prod processado'!C3529,'Cadastro de insumo'!$E$203:$E$1048576,0),9),"")</f>
        <v/>
      </c>
      <c r="F3529" s="124" t="str">
        <f>IFERROR(VLOOKUP(C3529,'Cadastro de insumo'!E:K,7,0),"")</f>
        <v/>
      </c>
      <c r="G3529" s="113"/>
      <c r="H3529" s="113"/>
      <c r="I3529" s="122">
        <f t="shared" si="170"/>
        <v>0</v>
      </c>
      <c r="J3529" s="125">
        <f>IF(C3529="",0,IF(E3529="Pacote",VLOOKUP(C3529,'Cadastro de insumo'!E:K,7,0)*G3529,IF(OR(E3529="kg",E3529="L"),F3529/1000*G3529,F3529*G3529)))</f>
        <v>0</v>
      </c>
    </row>
    <row r="3530" spans="1:13" outlineLevel="1" x14ac:dyDescent="0.25">
      <c r="B3530" s="122" t="str">
        <f>IF(C3530="","",F3516)</f>
        <v/>
      </c>
      <c r="C3530" s="123"/>
      <c r="D3530" s="122" t="str">
        <f>IF(C3530="","",IFERROR(INDEX('Cadastro de insumo'!A:K,MATCH('Ficha técnica - Prod processado'!C3530,'Cadastro de insumo'!E:E,0),2),""))</f>
        <v/>
      </c>
      <c r="E3530" s="122" t="str">
        <f>IFERROR(INDEX('Cadastro de insumo'!$A$203:$K$1048576,MATCH('Ficha técnica - Prod processado'!C3530,'Cadastro de insumo'!$E$203:$E$1048576,0),9),"")</f>
        <v/>
      </c>
      <c r="F3530" s="124" t="str">
        <f>IFERROR(VLOOKUP(C3530,'Cadastro de insumo'!E:K,7,0),"")</f>
        <v/>
      </c>
      <c r="G3530" s="113"/>
      <c r="H3530" s="113"/>
      <c r="I3530" s="122">
        <f t="shared" si="170"/>
        <v>0</v>
      </c>
      <c r="J3530" s="125">
        <f>IF(C3530="",0,IF(E3530="Pacote",VLOOKUP(C3530,'Cadastro de insumo'!E:K,7,0)*G3530,IF(OR(E3530="kg",E3530="L"),F3530/1000*G3530,F3530*G3530)))</f>
        <v>0</v>
      </c>
    </row>
    <row r="3531" spans="1:13" outlineLevel="1" x14ac:dyDescent="0.25">
      <c r="B3531" s="122" t="str">
        <f>IF(C3531="","",F3516)</f>
        <v/>
      </c>
      <c r="C3531" s="123"/>
      <c r="D3531" s="122" t="str">
        <f>IF(C3531="","",IFERROR(INDEX('Cadastro de insumo'!A:K,MATCH('Ficha técnica - Prod processado'!C3531,'Cadastro de insumo'!E:E,0),2),""))</f>
        <v/>
      </c>
      <c r="E3531" s="122" t="str">
        <f>IFERROR(INDEX('Cadastro de insumo'!$A$203:$K$1048576,MATCH('Ficha técnica - Prod processado'!C3531,'Cadastro de insumo'!$E$203:$E$1048576,0),9),"")</f>
        <v/>
      </c>
      <c r="F3531" s="124" t="str">
        <f>IFERROR(VLOOKUP(C3531,'Cadastro de insumo'!E:K,7,0),"")</f>
        <v/>
      </c>
      <c r="G3531" s="113"/>
      <c r="H3531" s="113"/>
      <c r="I3531" s="122">
        <f t="shared" si="170"/>
        <v>0</v>
      </c>
      <c r="J3531" s="125">
        <f>IF(C3531="",0,IF(E3531="Pacote",VLOOKUP(C3531,'Cadastro de insumo'!E:K,7,0)*G3531,IF(OR(E3531="kg",E3531="L"),F3531/1000*G3531,F3531*G3531)))</f>
        <v>0</v>
      </c>
    </row>
    <row r="3532" spans="1:13" outlineLevel="1" x14ac:dyDescent="0.25">
      <c r="B3532" s="122" t="str">
        <f>IF(C3532="","",F3516)</f>
        <v/>
      </c>
      <c r="C3532" s="123"/>
      <c r="D3532" s="122" t="str">
        <f>IF(C3532="","",IFERROR(INDEX('Cadastro de insumo'!A:K,MATCH('Ficha técnica - Prod processado'!C3532,'Cadastro de insumo'!E:E,0),2),""))</f>
        <v/>
      </c>
      <c r="E3532" s="122" t="str">
        <f>IFERROR(INDEX('Cadastro de insumo'!$A$203:$K$1048576,MATCH('Ficha técnica - Prod processado'!C3532,'Cadastro de insumo'!$E$203:$E$1048576,0),9),"")</f>
        <v/>
      </c>
      <c r="F3532" s="124" t="str">
        <f>IFERROR(VLOOKUP(C3532,'Cadastro de insumo'!E:K,7,0),"")</f>
        <v/>
      </c>
      <c r="G3532" s="113"/>
      <c r="H3532" s="113"/>
      <c r="I3532" s="122">
        <f t="shared" si="170"/>
        <v>0</v>
      </c>
      <c r="J3532" s="125">
        <f>IF(C3532="",0,IF(E3532="Pacote",VLOOKUP(C3532,'Cadastro de insumo'!E:K,7,0)*G3532,IF(OR(E3532="kg",E3532="L"),F3532/1000*G3532,F3532*G3532)))</f>
        <v>0</v>
      </c>
    </row>
    <row r="3533" spans="1:13" outlineLevel="1" x14ac:dyDescent="0.25">
      <c r="B3533" s="122" t="str">
        <f>IF(C3533="","",F3516)</f>
        <v/>
      </c>
      <c r="C3533" s="123"/>
      <c r="D3533" s="122" t="str">
        <f>IF(C3533="","",IFERROR(INDEX('Cadastro de insumo'!A:K,MATCH('Ficha técnica - Prod processado'!C3533,'Cadastro de insumo'!E:E,0),2),""))</f>
        <v/>
      </c>
      <c r="E3533" s="122" t="str">
        <f>IFERROR(INDEX('Cadastro de insumo'!$A$203:$K$1048576,MATCH('Ficha técnica - Prod processado'!C3533,'Cadastro de insumo'!$E$203:$E$1048576,0),9),"")</f>
        <v/>
      </c>
      <c r="F3533" s="124" t="str">
        <f>IFERROR(VLOOKUP(C3533,'Cadastro de insumo'!E:K,7,0),"")</f>
        <v/>
      </c>
      <c r="G3533" s="113"/>
      <c r="H3533" s="113"/>
      <c r="I3533" s="122">
        <f>IF(OR(G3533="",H3533=""),0,G3533/H3533)</f>
        <v>0</v>
      </c>
      <c r="J3533" s="125">
        <f>IF(C3533="",0,IF(E3533="Pacote",VLOOKUP(C3533,'Cadastro de insumo'!E:K,7,0)*G3533,IF(OR(E3533="kg",E3533="L"),F3533/1000*G3533,F3533*G3533)))</f>
        <v>0</v>
      </c>
    </row>
    <row r="3534" spans="1:13" x14ac:dyDescent="0.25">
      <c r="A3534" s="33" t="str">
        <f>"Detalhes: "&amp;F3516</f>
        <v xml:space="preserve">Detalhes: </v>
      </c>
      <c r="C3534" s="126"/>
    </row>
    <row r="3536" spans="1:13" ht="31.5" x14ac:dyDescent="0.25">
      <c r="E3536" s="30" t="s">
        <v>21</v>
      </c>
      <c r="F3536" s="76" t="s">
        <v>0</v>
      </c>
      <c r="G3536" s="76" t="s">
        <v>19</v>
      </c>
      <c r="H3536" s="77" t="s">
        <v>20</v>
      </c>
      <c r="I3536" s="31" t="s">
        <v>22</v>
      </c>
      <c r="J3536" s="31" t="s">
        <v>61</v>
      </c>
      <c r="M3536" s="126"/>
    </row>
    <row r="3537" spans="2:18" x14ac:dyDescent="0.25">
      <c r="E3537" s="112">
        <f>E3516+1</f>
        <v>169</v>
      </c>
      <c r="F3537" s="113"/>
      <c r="G3537" s="113"/>
      <c r="H3537" s="114"/>
      <c r="I3537" s="115">
        <f>SUM(J3540:J3554)</f>
        <v>0</v>
      </c>
      <c r="J3537" s="116" t="str">
        <f>IF(H3537="","",I3537/H3537)</f>
        <v/>
      </c>
      <c r="M3537" s="126"/>
      <c r="R3537" s="141"/>
    </row>
    <row r="3538" spans="2:18" x14ac:dyDescent="0.25">
      <c r="B3538" s="117"/>
      <c r="C3538" s="118"/>
      <c r="D3538" s="110"/>
      <c r="F3538" s="118"/>
      <c r="G3538" s="118"/>
      <c r="H3538" s="119"/>
      <c r="I3538" s="120"/>
      <c r="J3538" s="121"/>
      <c r="M3538" s="126"/>
      <c r="R3538" s="141"/>
    </row>
    <row r="3539" spans="2:18" ht="47.25" outlineLevel="1" x14ac:dyDescent="0.25">
      <c r="B3539" s="31" t="s">
        <v>0</v>
      </c>
      <c r="C3539" s="76" t="s">
        <v>13</v>
      </c>
      <c r="D3539" s="31" t="s">
        <v>60</v>
      </c>
      <c r="E3539" s="31" t="s">
        <v>14</v>
      </c>
      <c r="F3539" s="77" t="s">
        <v>17</v>
      </c>
      <c r="G3539" s="77" t="s">
        <v>56</v>
      </c>
      <c r="H3539" s="77" t="s">
        <v>38</v>
      </c>
      <c r="I3539" s="31" t="s">
        <v>16</v>
      </c>
      <c r="J3539" s="30" t="s">
        <v>15</v>
      </c>
      <c r="M3539" s="142"/>
    </row>
    <row r="3540" spans="2:18" outlineLevel="1" x14ac:dyDescent="0.25">
      <c r="B3540" s="122" t="str">
        <f>IF(C3540="","",F3537)</f>
        <v/>
      </c>
      <c r="C3540" s="123"/>
      <c r="D3540" s="122" t="str">
        <f>IF(C3540="","",IFERROR(INDEX('Cadastro de insumo'!A:K,MATCH('Ficha técnica - Prod processado'!C3540,'Cadastro de insumo'!E:E,0),2),""))</f>
        <v/>
      </c>
      <c r="E3540" s="122" t="str">
        <f>IFERROR(INDEX('Cadastro de insumo'!$A$203:$K$1048576,MATCH('Ficha técnica - Prod processado'!C3540,'Cadastro de insumo'!$E$203:$E$1048576,0),9),"")</f>
        <v/>
      </c>
      <c r="F3540" s="124" t="str">
        <f>IFERROR(VLOOKUP(C3540,'Cadastro de insumo'!E:K,7,0),"")</f>
        <v/>
      </c>
      <c r="G3540" s="113"/>
      <c r="H3540" s="113"/>
      <c r="I3540" s="122">
        <f t="shared" ref="I3540:I3553" si="171">IF(OR(G3540="",H3540=""),0,G3540/H3540)</f>
        <v>0</v>
      </c>
      <c r="J3540" s="125">
        <f>IF(C3540="",0,IF(E3540="Pacote",VLOOKUP(C3540,'Cadastro de insumo'!E:K,7,0)*G3540,IF(OR(E3540="kg",E3540="L"),F3540/1000*G3540,F3540*G3540)))</f>
        <v>0</v>
      </c>
    </row>
    <row r="3541" spans="2:18" outlineLevel="1" x14ac:dyDescent="0.25">
      <c r="B3541" s="122" t="str">
        <f>IF(C3541="","",F3537)</f>
        <v/>
      </c>
      <c r="C3541" s="123"/>
      <c r="D3541" s="122" t="str">
        <f>IF(C3541="","",IFERROR(INDEX('Cadastro de insumo'!A:K,MATCH('Ficha técnica - Prod processado'!C3541,'Cadastro de insumo'!E:E,0),2),""))</f>
        <v/>
      </c>
      <c r="E3541" s="122" t="str">
        <f>IFERROR(INDEX('Cadastro de insumo'!$A$203:$K$1048576,MATCH('Ficha técnica - Prod processado'!C3541,'Cadastro de insumo'!$E$203:$E$1048576,0),9),"")</f>
        <v/>
      </c>
      <c r="F3541" s="124" t="str">
        <f>IFERROR(VLOOKUP(C3541,'Cadastro de insumo'!E:K,7,0),"")</f>
        <v/>
      </c>
      <c r="G3541" s="113"/>
      <c r="H3541" s="113"/>
      <c r="I3541" s="122">
        <f t="shared" si="171"/>
        <v>0</v>
      </c>
      <c r="J3541" s="125">
        <f>IF(C3541="",0,IF(E3541="Pacote",VLOOKUP(C3541,'Cadastro de insumo'!E:K,7,0)*G3541,IF(OR(E3541="kg",E3541="L"),F3541/1000*G3541,F3541*G3541)))</f>
        <v>0</v>
      </c>
    </row>
    <row r="3542" spans="2:18" outlineLevel="1" x14ac:dyDescent="0.25">
      <c r="B3542" s="122" t="str">
        <f>IF(C3542="","",F3537)</f>
        <v/>
      </c>
      <c r="C3542" s="123"/>
      <c r="D3542" s="122" t="str">
        <f>IF(C3542="","",IFERROR(INDEX('Cadastro de insumo'!A:K,MATCH('Ficha técnica - Prod processado'!C3542,'Cadastro de insumo'!E:E,0),2),""))</f>
        <v/>
      </c>
      <c r="E3542" s="122" t="str">
        <f>IFERROR(INDEX('Cadastro de insumo'!$A$203:$K$1048576,MATCH('Ficha técnica - Prod processado'!C3542,'Cadastro de insumo'!$E$203:$E$1048576,0),9),"")</f>
        <v/>
      </c>
      <c r="F3542" s="124" t="str">
        <f>IFERROR(VLOOKUP(C3542,'Cadastro de insumo'!E:K,7,0),"")</f>
        <v/>
      </c>
      <c r="G3542" s="113"/>
      <c r="H3542" s="113"/>
      <c r="I3542" s="122">
        <f t="shared" si="171"/>
        <v>0</v>
      </c>
      <c r="J3542" s="125">
        <f>IF(C3542="",0,IF(E3542="Pacote",VLOOKUP(C3542,'Cadastro de insumo'!E:K,7,0)*G3542,IF(OR(E3542="kg",E3542="L"),F3542/1000*G3542,F3542*G3542)))</f>
        <v>0</v>
      </c>
    </row>
    <row r="3543" spans="2:18" outlineLevel="1" x14ac:dyDescent="0.25">
      <c r="B3543" s="122" t="str">
        <f>IF(C3543="","",F3537)</f>
        <v/>
      </c>
      <c r="C3543" s="123"/>
      <c r="D3543" s="122" t="str">
        <f>IF(C3543="","",IFERROR(INDEX('Cadastro de insumo'!A:K,MATCH('Ficha técnica - Prod processado'!C3543,'Cadastro de insumo'!E:E,0),2),""))</f>
        <v/>
      </c>
      <c r="E3543" s="122" t="str">
        <f>IFERROR(INDEX('Cadastro de insumo'!$A$203:$K$1048576,MATCH('Ficha técnica - Prod processado'!C3543,'Cadastro de insumo'!$E$203:$E$1048576,0),9),"")</f>
        <v/>
      </c>
      <c r="F3543" s="124" t="str">
        <f>IFERROR(VLOOKUP(C3543,'Cadastro de insumo'!E:K,7,0),"")</f>
        <v/>
      </c>
      <c r="G3543" s="113"/>
      <c r="H3543" s="113"/>
      <c r="I3543" s="122">
        <f t="shared" si="171"/>
        <v>0</v>
      </c>
      <c r="J3543" s="125">
        <f>IF(C3543="",0,IF(E3543="Pacote",VLOOKUP(C3543,'Cadastro de insumo'!E:K,7,0)*G3543,IF(OR(E3543="kg",E3543="L"),F3543/1000*G3543,F3543*G3543)))</f>
        <v>0</v>
      </c>
    </row>
    <row r="3544" spans="2:18" outlineLevel="1" x14ac:dyDescent="0.25">
      <c r="B3544" s="122" t="str">
        <f>IF(C3544="","",F3537)</f>
        <v/>
      </c>
      <c r="C3544" s="123"/>
      <c r="D3544" s="122" t="str">
        <f>IF(C3544="","",IFERROR(INDEX('Cadastro de insumo'!A:K,MATCH('Ficha técnica - Prod processado'!C3544,'Cadastro de insumo'!E:E,0),2),""))</f>
        <v/>
      </c>
      <c r="E3544" s="122" t="str">
        <f>IFERROR(INDEX('Cadastro de insumo'!$A$203:$K$1048576,MATCH('Ficha técnica - Prod processado'!C3544,'Cadastro de insumo'!$E$203:$E$1048576,0),9),"")</f>
        <v/>
      </c>
      <c r="F3544" s="124" t="str">
        <f>IFERROR(VLOOKUP(C3544,'Cadastro de insumo'!E:K,7,0),"")</f>
        <v/>
      </c>
      <c r="G3544" s="113"/>
      <c r="H3544" s="113"/>
      <c r="I3544" s="122">
        <f t="shared" si="171"/>
        <v>0</v>
      </c>
      <c r="J3544" s="125">
        <f>IF(C3544="",0,IF(E3544="Pacote",VLOOKUP(C3544,'Cadastro de insumo'!E:K,7,0)*G3544,IF(OR(E3544="kg",E3544="L"),F3544/1000*G3544,F3544*G3544)))</f>
        <v>0</v>
      </c>
    </row>
    <row r="3545" spans="2:18" outlineLevel="1" x14ac:dyDescent="0.25">
      <c r="B3545" s="122" t="str">
        <f>IF(C3545="","",F3537)</f>
        <v/>
      </c>
      <c r="C3545" s="123"/>
      <c r="D3545" s="122" t="str">
        <f>IF(C3545="","",IFERROR(INDEX('Cadastro de insumo'!A:K,MATCH('Ficha técnica - Prod processado'!C3545,'Cadastro de insumo'!E:E,0),2),""))</f>
        <v/>
      </c>
      <c r="E3545" s="122" t="str">
        <f>IFERROR(INDEX('Cadastro de insumo'!$A$203:$K$1048576,MATCH('Ficha técnica - Prod processado'!C3545,'Cadastro de insumo'!$E$203:$E$1048576,0),9),"")</f>
        <v/>
      </c>
      <c r="F3545" s="124" t="str">
        <f>IFERROR(VLOOKUP(C3545,'Cadastro de insumo'!E:K,7,0),"")</f>
        <v/>
      </c>
      <c r="G3545" s="113"/>
      <c r="H3545" s="113"/>
      <c r="I3545" s="122">
        <f t="shared" si="171"/>
        <v>0</v>
      </c>
      <c r="J3545" s="125">
        <f>IF(C3545="",0,IF(E3545="Pacote",VLOOKUP(C3545,'Cadastro de insumo'!E:K,7,0)*G3545,IF(OR(E3545="kg",E3545="L"),F3545/1000*G3545,F3545*G3545)))</f>
        <v>0</v>
      </c>
    </row>
    <row r="3546" spans="2:18" outlineLevel="1" x14ac:dyDescent="0.25">
      <c r="B3546" s="122" t="str">
        <f>IF(C3546="","",F3537)</f>
        <v/>
      </c>
      <c r="C3546" s="123"/>
      <c r="D3546" s="122" t="str">
        <f>IF(C3546="","",IFERROR(INDEX('Cadastro de insumo'!A:K,MATCH('Ficha técnica - Prod processado'!C3546,'Cadastro de insumo'!E:E,0),2),""))</f>
        <v/>
      </c>
      <c r="E3546" s="122" t="str">
        <f>IFERROR(INDEX('Cadastro de insumo'!$A$203:$K$1048576,MATCH('Ficha técnica - Prod processado'!C3546,'Cadastro de insumo'!$E$203:$E$1048576,0),9),"")</f>
        <v/>
      </c>
      <c r="F3546" s="124" t="str">
        <f>IFERROR(VLOOKUP(C3546,'Cadastro de insumo'!E:K,7,0),"")</f>
        <v/>
      </c>
      <c r="G3546" s="113"/>
      <c r="H3546" s="113"/>
      <c r="I3546" s="122">
        <f t="shared" si="171"/>
        <v>0</v>
      </c>
      <c r="J3546" s="125">
        <f>IF(C3546="",0,IF(E3546="Pacote",VLOOKUP(C3546,'Cadastro de insumo'!E:K,7,0)*G3546,IF(OR(E3546="kg",E3546="L"),F3546/1000*G3546,F3546*G3546)))</f>
        <v>0</v>
      </c>
    </row>
    <row r="3547" spans="2:18" outlineLevel="1" x14ac:dyDescent="0.25">
      <c r="B3547" s="122" t="str">
        <f>IF(C3547="","",F3537)</f>
        <v/>
      </c>
      <c r="C3547" s="123"/>
      <c r="D3547" s="122" t="str">
        <f>IF(C3547="","",IFERROR(INDEX('Cadastro de insumo'!A:K,MATCH('Ficha técnica - Prod processado'!C3547,'Cadastro de insumo'!E:E,0),2),""))</f>
        <v/>
      </c>
      <c r="E3547" s="122" t="str">
        <f>IFERROR(INDEX('Cadastro de insumo'!$A$203:$K$1048576,MATCH('Ficha técnica - Prod processado'!C3547,'Cadastro de insumo'!$E$203:$E$1048576,0),9),"")</f>
        <v/>
      </c>
      <c r="F3547" s="124" t="str">
        <f>IFERROR(VLOOKUP(C3547,'Cadastro de insumo'!E:K,7,0),"")</f>
        <v/>
      </c>
      <c r="G3547" s="113"/>
      <c r="H3547" s="113"/>
      <c r="I3547" s="122">
        <f t="shared" si="171"/>
        <v>0</v>
      </c>
      <c r="J3547" s="125">
        <f>IF(C3547="",0,IF(E3547="Pacote",VLOOKUP(C3547,'Cadastro de insumo'!E:K,7,0)*G3547,IF(OR(E3547="kg",E3547="L"),F3547/1000*G3547,F3547*G3547)))</f>
        <v>0</v>
      </c>
    </row>
    <row r="3548" spans="2:18" outlineLevel="1" x14ac:dyDescent="0.25">
      <c r="B3548" s="122" t="str">
        <f>IF(C3548="","",F3537)</f>
        <v/>
      </c>
      <c r="C3548" s="123"/>
      <c r="D3548" s="122" t="str">
        <f>IF(C3548="","",IFERROR(INDEX('Cadastro de insumo'!A:K,MATCH('Ficha técnica - Prod processado'!C3548,'Cadastro de insumo'!E:E,0),2),""))</f>
        <v/>
      </c>
      <c r="E3548" s="122" t="str">
        <f>IFERROR(INDEX('Cadastro de insumo'!$A$203:$K$1048576,MATCH('Ficha técnica - Prod processado'!C3548,'Cadastro de insumo'!$E$203:$E$1048576,0),9),"")</f>
        <v/>
      </c>
      <c r="F3548" s="124" t="str">
        <f>IFERROR(VLOOKUP(C3548,'Cadastro de insumo'!E:K,7,0),"")</f>
        <v/>
      </c>
      <c r="G3548" s="113"/>
      <c r="H3548" s="113"/>
      <c r="I3548" s="122">
        <f t="shared" si="171"/>
        <v>0</v>
      </c>
      <c r="J3548" s="125">
        <f>IF(C3548="",0,IF(E3548="Pacote",VLOOKUP(C3548,'Cadastro de insumo'!E:K,7,0)*G3548,IF(OR(E3548="kg",E3548="L"),F3548/1000*G3548,F3548*G3548)))</f>
        <v>0</v>
      </c>
    </row>
    <row r="3549" spans="2:18" outlineLevel="1" x14ac:dyDescent="0.25">
      <c r="B3549" s="122" t="str">
        <f>IF(C3549="","",F3537)</f>
        <v/>
      </c>
      <c r="C3549" s="123"/>
      <c r="D3549" s="122" t="str">
        <f>IF(C3549="","",IFERROR(INDEX('Cadastro de insumo'!A:K,MATCH('Ficha técnica - Prod processado'!C3549,'Cadastro de insumo'!E:E,0),2),""))</f>
        <v/>
      </c>
      <c r="E3549" s="122" t="str">
        <f>IFERROR(INDEX('Cadastro de insumo'!$A$203:$K$1048576,MATCH('Ficha técnica - Prod processado'!C3549,'Cadastro de insumo'!$E$203:$E$1048576,0),9),"")</f>
        <v/>
      </c>
      <c r="F3549" s="124" t="str">
        <f>IFERROR(VLOOKUP(C3549,'Cadastro de insumo'!E:K,7,0),"")</f>
        <v/>
      </c>
      <c r="G3549" s="113"/>
      <c r="H3549" s="113"/>
      <c r="I3549" s="122">
        <f t="shared" si="171"/>
        <v>0</v>
      </c>
      <c r="J3549" s="125">
        <f>IF(C3549="",0,IF(E3549="Pacote",VLOOKUP(C3549,'Cadastro de insumo'!E:K,7,0)*G3549,IF(OR(E3549="kg",E3549="L"),F3549/1000*G3549,F3549*G3549)))</f>
        <v>0</v>
      </c>
    </row>
    <row r="3550" spans="2:18" outlineLevel="1" x14ac:dyDescent="0.25">
      <c r="B3550" s="122" t="str">
        <f>IF(C3550="","",F3537)</f>
        <v/>
      </c>
      <c r="C3550" s="123"/>
      <c r="D3550" s="122" t="str">
        <f>IF(C3550="","",IFERROR(INDEX('Cadastro de insumo'!A:K,MATCH('Ficha técnica - Prod processado'!C3550,'Cadastro de insumo'!E:E,0),2),""))</f>
        <v/>
      </c>
      <c r="E3550" s="122" t="str">
        <f>IFERROR(INDEX('Cadastro de insumo'!$A$203:$K$1048576,MATCH('Ficha técnica - Prod processado'!C3550,'Cadastro de insumo'!$E$203:$E$1048576,0),9),"")</f>
        <v/>
      </c>
      <c r="F3550" s="124" t="str">
        <f>IFERROR(VLOOKUP(C3550,'Cadastro de insumo'!E:K,7,0),"")</f>
        <v/>
      </c>
      <c r="G3550" s="113"/>
      <c r="H3550" s="113"/>
      <c r="I3550" s="122">
        <f t="shared" si="171"/>
        <v>0</v>
      </c>
      <c r="J3550" s="125">
        <f>IF(C3550="",0,IF(E3550="Pacote",VLOOKUP(C3550,'Cadastro de insumo'!E:K,7,0)*G3550,IF(OR(E3550="kg",E3550="L"),F3550/1000*G3550,F3550*G3550)))</f>
        <v>0</v>
      </c>
    </row>
    <row r="3551" spans="2:18" outlineLevel="1" x14ac:dyDescent="0.25">
      <c r="B3551" s="122" t="str">
        <f>IF(C3551="","",F3537)</f>
        <v/>
      </c>
      <c r="C3551" s="123"/>
      <c r="D3551" s="122" t="str">
        <f>IF(C3551="","",IFERROR(INDEX('Cadastro de insumo'!A:K,MATCH('Ficha técnica - Prod processado'!C3551,'Cadastro de insumo'!E:E,0),2),""))</f>
        <v/>
      </c>
      <c r="E3551" s="122" t="str">
        <f>IFERROR(INDEX('Cadastro de insumo'!$A$203:$K$1048576,MATCH('Ficha técnica - Prod processado'!C3551,'Cadastro de insumo'!$E$203:$E$1048576,0),9),"")</f>
        <v/>
      </c>
      <c r="F3551" s="124" t="str">
        <f>IFERROR(VLOOKUP(C3551,'Cadastro de insumo'!E:K,7,0),"")</f>
        <v/>
      </c>
      <c r="G3551" s="113"/>
      <c r="H3551" s="113"/>
      <c r="I3551" s="122">
        <f t="shared" si="171"/>
        <v>0</v>
      </c>
      <c r="J3551" s="125">
        <f>IF(C3551="",0,IF(E3551="Pacote",VLOOKUP(C3551,'Cadastro de insumo'!E:K,7,0)*G3551,IF(OR(E3551="kg",E3551="L"),F3551/1000*G3551,F3551*G3551)))</f>
        <v>0</v>
      </c>
    </row>
    <row r="3552" spans="2:18" outlineLevel="1" x14ac:dyDescent="0.25">
      <c r="B3552" s="122" t="str">
        <f>IF(C3552="","",F3537)</f>
        <v/>
      </c>
      <c r="C3552" s="123"/>
      <c r="D3552" s="122" t="str">
        <f>IF(C3552="","",IFERROR(INDEX('Cadastro de insumo'!A:K,MATCH('Ficha técnica - Prod processado'!C3552,'Cadastro de insumo'!E:E,0),2),""))</f>
        <v/>
      </c>
      <c r="E3552" s="122" t="str">
        <f>IFERROR(INDEX('Cadastro de insumo'!$A$203:$K$1048576,MATCH('Ficha técnica - Prod processado'!C3552,'Cadastro de insumo'!$E$203:$E$1048576,0),9),"")</f>
        <v/>
      </c>
      <c r="F3552" s="124" t="str">
        <f>IFERROR(VLOOKUP(C3552,'Cadastro de insumo'!E:K,7,0),"")</f>
        <v/>
      </c>
      <c r="G3552" s="113"/>
      <c r="H3552" s="113"/>
      <c r="I3552" s="122">
        <f t="shared" si="171"/>
        <v>0</v>
      </c>
      <c r="J3552" s="125">
        <f>IF(C3552="",0,IF(E3552="Pacote",VLOOKUP(C3552,'Cadastro de insumo'!E:K,7,0)*G3552,IF(OR(E3552="kg",E3552="L"),F3552/1000*G3552,F3552*G3552)))</f>
        <v>0</v>
      </c>
    </row>
    <row r="3553" spans="1:18" outlineLevel="1" x14ac:dyDescent="0.25">
      <c r="B3553" s="122" t="str">
        <f>IF(C3553="","",F3537)</f>
        <v/>
      </c>
      <c r="C3553" s="123"/>
      <c r="D3553" s="122" t="str">
        <f>IF(C3553="","",IFERROR(INDEX('Cadastro de insumo'!A:K,MATCH('Ficha técnica - Prod processado'!C3553,'Cadastro de insumo'!E:E,0),2),""))</f>
        <v/>
      </c>
      <c r="E3553" s="122" t="str">
        <f>IFERROR(INDEX('Cadastro de insumo'!$A$203:$K$1048576,MATCH('Ficha técnica - Prod processado'!C3553,'Cadastro de insumo'!$E$203:$E$1048576,0),9),"")</f>
        <v/>
      </c>
      <c r="F3553" s="124" t="str">
        <f>IFERROR(VLOOKUP(C3553,'Cadastro de insumo'!E:K,7,0),"")</f>
        <v/>
      </c>
      <c r="G3553" s="113"/>
      <c r="H3553" s="113"/>
      <c r="I3553" s="122">
        <f t="shared" si="171"/>
        <v>0</v>
      </c>
      <c r="J3553" s="125">
        <f>IF(C3553="",0,IF(E3553="Pacote",VLOOKUP(C3553,'Cadastro de insumo'!E:K,7,0)*G3553,IF(OR(E3553="kg",E3553="L"),F3553/1000*G3553,F3553*G3553)))</f>
        <v>0</v>
      </c>
    </row>
    <row r="3554" spans="1:18" outlineLevel="1" x14ac:dyDescent="0.25">
      <c r="B3554" s="122" t="str">
        <f>IF(C3554="","",F3537)</f>
        <v/>
      </c>
      <c r="C3554" s="123"/>
      <c r="D3554" s="122" t="str">
        <f>IF(C3554="","",IFERROR(INDEX('Cadastro de insumo'!A:K,MATCH('Ficha técnica - Prod processado'!C3554,'Cadastro de insumo'!E:E,0),2),""))</f>
        <v/>
      </c>
      <c r="E3554" s="122" t="str">
        <f>IFERROR(INDEX('Cadastro de insumo'!$A$203:$K$1048576,MATCH('Ficha técnica - Prod processado'!C3554,'Cadastro de insumo'!$E$203:$E$1048576,0),9),"")</f>
        <v/>
      </c>
      <c r="F3554" s="124" t="str">
        <f>IFERROR(VLOOKUP(C3554,'Cadastro de insumo'!E:K,7,0),"")</f>
        <v/>
      </c>
      <c r="G3554" s="113"/>
      <c r="H3554" s="113"/>
      <c r="I3554" s="122">
        <f>IF(OR(G3554="",H3554=""),0,G3554/H3554)</f>
        <v>0</v>
      </c>
      <c r="J3554" s="125">
        <f>IF(C3554="",0,IF(E3554="Pacote",VLOOKUP(C3554,'Cadastro de insumo'!E:K,7,0)*G3554,IF(OR(E3554="kg",E3554="L"),F3554/1000*G3554,F3554*G3554)))</f>
        <v>0</v>
      </c>
    </row>
    <row r="3555" spans="1:18" x14ac:dyDescent="0.25">
      <c r="A3555" s="33" t="str">
        <f>"Detalhes: "&amp;F3537</f>
        <v xml:space="preserve">Detalhes: </v>
      </c>
      <c r="C3555" s="126"/>
    </row>
    <row r="3557" spans="1:18" ht="31.5" x14ac:dyDescent="0.25">
      <c r="E3557" s="30" t="s">
        <v>21</v>
      </c>
      <c r="F3557" s="76" t="s">
        <v>0</v>
      </c>
      <c r="G3557" s="76" t="s">
        <v>19</v>
      </c>
      <c r="H3557" s="77" t="s">
        <v>20</v>
      </c>
      <c r="I3557" s="31" t="s">
        <v>22</v>
      </c>
      <c r="J3557" s="31" t="s">
        <v>61</v>
      </c>
      <c r="M3557" s="126"/>
    </row>
    <row r="3558" spans="1:18" x14ac:dyDescent="0.25">
      <c r="E3558" s="112">
        <f>E3537+1</f>
        <v>170</v>
      </c>
      <c r="F3558" s="113"/>
      <c r="G3558" s="113"/>
      <c r="H3558" s="114"/>
      <c r="I3558" s="115">
        <f>SUM(J3561:J3575)</f>
        <v>0</v>
      </c>
      <c r="J3558" s="116" t="str">
        <f>IF(H3558="","",I3558/H3558)</f>
        <v/>
      </c>
      <c r="M3558" s="126"/>
      <c r="R3558" s="141"/>
    </row>
    <row r="3559" spans="1:18" x14ac:dyDescent="0.25">
      <c r="B3559" s="117"/>
      <c r="C3559" s="118"/>
      <c r="D3559" s="110"/>
      <c r="F3559" s="118"/>
      <c r="G3559" s="118"/>
      <c r="H3559" s="119"/>
      <c r="I3559" s="120"/>
      <c r="J3559" s="121"/>
      <c r="M3559" s="126"/>
      <c r="R3559" s="141"/>
    </row>
    <row r="3560" spans="1:18" ht="47.25" outlineLevel="1" x14ac:dyDescent="0.25">
      <c r="B3560" s="31" t="s">
        <v>0</v>
      </c>
      <c r="C3560" s="76" t="s">
        <v>13</v>
      </c>
      <c r="D3560" s="31" t="s">
        <v>60</v>
      </c>
      <c r="E3560" s="31" t="s">
        <v>14</v>
      </c>
      <c r="F3560" s="77" t="s">
        <v>17</v>
      </c>
      <c r="G3560" s="77" t="s">
        <v>56</v>
      </c>
      <c r="H3560" s="77" t="s">
        <v>38</v>
      </c>
      <c r="I3560" s="31" t="s">
        <v>16</v>
      </c>
      <c r="J3560" s="30" t="s">
        <v>15</v>
      </c>
      <c r="M3560" s="142"/>
    </row>
    <row r="3561" spans="1:18" outlineLevel="1" x14ac:dyDescent="0.25">
      <c r="B3561" s="122" t="str">
        <f>IF(C3561="","",F3558)</f>
        <v/>
      </c>
      <c r="C3561" s="123"/>
      <c r="D3561" s="122" t="str">
        <f>IF(C3561="","",IFERROR(INDEX('Cadastro de insumo'!A:K,MATCH('Ficha técnica - Prod processado'!C3561,'Cadastro de insumo'!E:E,0),2),""))</f>
        <v/>
      </c>
      <c r="E3561" s="122" t="str">
        <f>IFERROR(INDEX('Cadastro de insumo'!$A$203:$K$1048576,MATCH('Ficha técnica - Prod processado'!C3561,'Cadastro de insumo'!$E$203:$E$1048576,0),9),"")</f>
        <v/>
      </c>
      <c r="F3561" s="124" t="str">
        <f>IFERROR(VLOOKUP(C3561,'Cadastro de insumo'!E:K,7,0),"")</f>
        <v/>
      </c>
      <c r="G3561" s="113"/>
      <c r="H3561" s="113"/>
      <c r="I3561" s="122">
        <f t="shared" ref="I3561:I3574" si="172">IF(OR(G3561="",H3561=""),0,G3561/H3561)</f>
        <v>0</v>
      </c>
      <c r="J3561" s="125">
        <f>IF(C3561="",0,IF(E3561="Pacote",VLOOKUP(C3561,'Cadastro de insumo'!E:K,7,0)*G3561,IF(OR(E3561="kg",E3561="L"),F3561/1000*G3561,F3561*G3561)))</f>
        <v>0</v>
      </c>
    </row>
    <row r="3562" spans="1:18" outlineLevel="1" x14ac:dyDescent="0.25">
      <c r="B3562" s="122" t="str">
        <f>IF(C3562="","",F3558)</f>
        <v/>
      </c>
      <c r="C3562" s="123"/>
      <c r="D3562" s="122" t="str">
        <f>IF(C3562="","",IFERROR(INDEX('Cadastro de insumo'!A:K,MATCH('Ficha técnica - Prod processado'!C3562,'Cadastro de insumo'!E:E,0),2),""))</f>
        <v/>
      </c>
      <c r="E3562" s="122" t="str">
        <f>IFERROR(INDEX('Cadastro de insumo'!$A$203:$K$1048576,MATCH('Ficha técnica - Prod processado'!C3562,'Cadastro de insumo'!$E$203:$E$1048576,0),9),"")</f>
        <v/>
      </c>
      <c r="F3562" s="124" t="str">
        <f>IFERROR(VLOOKUP(C3562,'Cadastro de insumo'!E:K,7,0),"")</f>
        <v/>
      </c>
      <c r="G3562" s="113"/>
      <c r="H3562" s="113"/>
      <c r="I3562" s="122">
        <f t="shared" si="172"/>
        <v>0</v>
      </c>
      <c r="J3562" s="125">
        <f>IF(C3562="",0,IF(E3562="Pacote",VLOOKUP(C3562,'Cadastro de insumo'!E:K,7,0)*G3562,IF(OR(E3562="kg",E3562="L"),F3562/1000*G3562,F3562*G3562)))</f>
        <v>0</v>
      </c>
    </row>
    <row r="3563" spans="1:18" outlineLevel="1" x14ac:dyDescent="0.25">
      <c r="B3563" s="122" t="str">
        <f>IF(C3563="","",F3558)</f>
        <v/>
      </c>
      <c r="C3563" s="123"/>
      <c r="D3563" s="122" t="str">
        <f>IF(C3563="","",IFERROR(INDEX('Cadastro de insumo'!A:K,MATCH('Ficha técnica - Prod processado'!C3563,'Cadastro de insumo'!E:E,0),2),""))</f>
        <v/>
      </c>
      <c r="E3563" s="122" t="str">
        <f>IFERROR(INDEX('Cadastro de insumo'!$A$203:$K$1048576,MATCH('Ficha técnica - Prod processado'!C3563,'Cadastro de insumo'!$E$203:$E$1048576,0),9),"")</f>
        <v/>
      </c>
      <c r="F3563" s="124" t="str">
        <f>IFERROR(VLOOKUP(C3563,'Cadastro de insumo'!E:K,7,0),"")</f>
        <v/>
      </c>
      <c r="G3563" s="113"/>
      <c r="H3563" s="113"/>
      <c r="I3563" s="122">
        <f t="shared" si="172"/>
        <v>0</v>
      </c>
      <c r="J3563" s="125">
        <f>IF(C3563="",0,IF(E3563="Pacote",VLOOKUP(C3563,'Cadastro de insumo'!E:K,7,0)*G3563,IF(OR(E3563="kg",E3563="L"),F3563/1000*G3563,F3563*G3563)))</f>
        <v>0</v>
      </c>
    </row>
    <row r="3564" spans="1:18" outlineLevel="1" x14ac:dyDescent="0.25">
      <c r="B3564" s="122" t="str">
        <f>IF(C3564="","",F3558)</f>
        <v/>
      </c>
      <c r="C3564" s="123"/>
      <c r="D3564" s="122" t="str">
        <f>IF(C3564="","",IFERROR(INDEX('Cadastro de insumo'!A:K,MATCH('Ficha técnica - Prod processado'!C3564,'Cadastro de insumo'!E:E,0),2),""))</f>
        <v/>
      </c>
      <c r="E3564" s="122" t="str">
        <f>IFERROR(INDEX('Cadastro de insumo'!$A$203:$K$1048576,MATCH('Ficha técnica - Prod processado'!C3564,'Cadastro de insumo'!$E$203:$E$1048576,0),9),"")</f>
        <v/>
      </c>
      <c r="F3564" s="124" t="str">
        <f>IFERROR(VLOOKUP(C3564,'Cadastro de insumo'!E:K,7,0),"")</f>
        <v/>
      </c>
      <c r="G3564" s="113"/>
      <c r="H3564" s="113"/>
      <c r="I3564" s="122">
        <f t="shared" si="172"/>
        <v>0</v>
      </c>
      <c r="J3564" s="125">
        <f>IF(C3564="",0,IF(E3564="Pacote",VLOOKUP(C3564,'Cadastro de insumo'!E:K,7,0)*G3564,IF(OR(E3564="kg",E3564="L"),F3564/1000*G3564,F3564*G3564)))</f>
        <v>0</v>
      </c>
    </row>
    <row r="3565" spans="1:18" outlineLevel="1" x14ac:dyDescent="0.25">
      <c r="B3565" s="122" t="str">
        <f>IF(C3565="","",F3558)</f>
        <v/>
      </c>
      <c r="C3565" s="123"/>
      <c r="D3565" s="122" t="str">
        <f>IF(C3565="","",IFERROR(INDEX('Cadastro de insumo'!A:K,MATCH('Ficha técnica - Prod processado'!C3565,'Cadastro de insumo'!E:E,0),2),""))</f>
        <v/>
      </c>
      <c r="E3565" s="122" t="str">
        <f>IFERROR(INDEX('Cadastro de insumo'!$A$203:$K$1048576,MATCH('Ficha técnica - Prod processado'!C3565,'Cadastro de insumo'!$E$203:$E$1048576,0),9),"")</f>
        <v/>
      </c>
      <c r="F3565" s="124" t="str">
        <f>IFERROR(VLOOKUP(C3565,'Cadastro de insumo'!E:K,7,0),"")</f>
        <v/>
      </c>
      <c r="G3565" s="113"/>
      <c r="H3565" s="113"/>
      <c r="I3565" s="122">
        <f t="shared" si="172"/>
        <v>0</v>
      </c>
      <c r="J3565" s="125">
        <f>IF(C3565="",0,IF(E3565="Pacote",VLOOKUP(C3565,'Cadastro de insumo'!E:K,7,0)*G3565,IF(OR(E3565="kg",E3565="L"),F3565/1000*G3565,F3565*G3565)))</f>
        <v>0</v>
      </c>
    </row>
    <row r="3566" spans="1:18" outlineLevel="1" x14ac:dyDescent="0.25">
      <c r="B3566" s="122" t="str">
        <f>IF(C3566="","",F3558)</f>
        <v/>
      </c>
      <c r="C3566" s="123"/>
      <c r="D3566" s="122" t="str">
        <f>IF(C3566="","",IFERROR(INDEX('Cadastro de insumo'!A:K,MATCH('Ficha técnica - Prod processado'!C3566,'Cadastro de insumo'!E:E,0),2),""))</f>
        <v/>
      </c>
      <c r="E3566" s="122" t="str">
        <f>IFERROR(INDEX('Cadastro de insumo'!$A$203:$K$1048576,MATCH('Ficha técnica - Prod processado'!C3566,'Cadastro de insumo'!$E$203:$E$1048576,0),9),"")</f>
        <v/>
      </c>
      <c r="F3566" s="124" t="str">
        <f>IFERROR(VLOOKUP(C3566,'Cadastro de insumo'!E:K,7,0),"")</f>
        <v/>
      </c>
      <c r="G3566" s="113"/>
      <c r="H3566" s="113"/>
      <c r="I3566" s="122">
        <f t="shared" si="172"/>
        <v>0</v>
      </c>
      <c r="J3566" s="125">
        <f>IF(C3566="",0,IF(E3566="Pacote",VLOOKUP(C3566,'Cadastro de insumo'!E:K,7,0)*G3566,IF(OR(E3566="kg",E3566="L"),F3566/1000*G3566,F3566*G3566)))</f>
        <v>0</v>
      </c>
    </row>
    <row r="3567" spans="1:18" outlineLevel="1" x14ac:dyDescent="0.25">
      <c r="B3567" s="122" t="str">
        <f>IF(C3567="","",F3558)</f>
        <v/>
      </c>
      <c r="C3567" s="123"/>
      <c r="D3567" s="122" t="str">
        <f>IF(C3567="","",IFERROR(INDEX('Cadastro de insumo'!A:K,MATCH('Ficha técnica - Prod processado'!C3567,'Cadastro de insumo'!E:E,0),2),""))</f>
        <v/>
      </c>
      <c r="E3567" s="122" t="str">
        <f>IFERROR(INDEX('Cadastro de insumo'!$A$203:$K$1048576,MATCH('Ficha técnica - Prod processado'!C3567,'Cadastro de insumo'!$E$203:$E$1048576,0),9),"")</f>
        <v/>
      </c>
      <c r="F3567" s="124" t="str">
        <f>IFERROR(VLOOKUP(C3567,'Cadastro de insumo'!E:K,7,0),"")</f>
        <v/>
      </c>
      <c r="G3567" s="113"/>
      <c r="H3567" s="113"/>
      <c r="I3567" s="122">
        <f t="shared" si="172"/>
        <v>0</v>
      </c>
      <c r="J3567" s="125">
        <f>IF(C3567="",0,IF(E3567="Pacote",VLOOKUP(C3567,'Cadastro de insumo'!E:K,7,0)*G3567,IF(OR(E3567="kg",E3567="L"),F3567/1000*G3567,F3567*G3567)))</f>
        <v>0</v>
      </c>
    </row>
    <row r="3568" spans="1:18" outlineLevel="1" x14ac:dyDescent="0.25">
      <c r="B3568" s="122" t="str">
        <f>IF(C3568="","",F3558)</f>
        <v/>
      </c>
      <c r="C3568" s="123"/>
      <c r="D3568" s="122" t="str">
        <f>IF(C3568="","",IFERROR(INDEX('Cadastro de insumo'!A:K,MATCH('Ficha técnica - Prod processado'!C3568,'Cadastro de insumo'!E:E,0),2),""))</f>
        <v/>
      </c>
      <c r="E3568" s="122" t="str">
        <f>IFERROR(INDEX('Cadastro de insumo'!$A$203:$K$1048576,MATCH('Ficha técnica - Prod processado'!C3568,'Cadastro de insumo'!$E$203:$E$1048576,0),9),"")</f>
        <v/>
      </c>
      <c r="F3568" s="124" t="str">
        <f>IFERROR(VLOOKUP(C3568,'Cadastro de insumo'!E:K,7,0),"")</f>
        <v/>
      </c>
      <c r="G3568" s="113"/>
      <c r="H3568" s="113"/>
      <c r="I3568" s="122">
        <f t="shared" si="172"/>
        <v>0</v>
      </c>
      <c r="J3568" s="125">
        <f>IF(C3568="",0,IF(E3568="Pacote",VLOOKUP(C3568,'Cadastro de insumo'!E:K,7,0)*G3568,IF(OR(E3568="kg",E3568="L"),F3568/1000*G3568,F3568*G3568)))</f>
        <v>0</v>
      </c>
    </row>
    <row r="3569" spans="1:18" outlineLevel="1" x14ac:dyDescent="0.25">
      <c r="B3569" s="122" t="str">
        <f>IF(C3569="","",F3558)</f>
        <v/>
      </c>
      <c r="C3569" s="123"/>
      <c r="D3569" s="122" t="str">
        <f>IF(C3569="","",IFERROR(INDEX('Cadastro de insumo'!A:K,MATCH('Ficha técnica - Prod processado'!C3569,'Cadastro de insumo'!E:E,0),2),""))</f>
        <v/>
      </c>
      <c r="E3569" s="122" t="str">
        <f>IFERROR(INDEX('Cadastro de insumo'!$A$203:$K$1048576,MATCH('Ficha técnica - Prod processado'!C3569,'Cadastro de insumo'!$E$203:$E$1048576,0),9),"")</f>
        <v/>
      </c>
      <c r="F3569" s="124" t="str">
        <f>IFERROR(VLOOKUP(C3569,'Cadastro de insumo'!E:K,7,0),"")</f>
        <v/>
      </c>
      <c r="G3569" s="113"/>
      <c r="H3569" s="113"/>
      <c r="I3569" s="122">
        <f t="shared" si="172"/>
        <v>0</v>
      </c>
      <c r="J3569" s="125">
        <f>IF(C3569="",0,IF(E3569="Pacote",VLOOKUP(C3569,'Cadastro de insumo'!E:K,7,0)*G3569,IF(OR(E3569="kg",E3569="L"),F3569/1000*G3569,F3569*G3569)))</f>
        <v>0</v>
      </c>
    </row>
    <row r="3570" spans="1:18" outlineLevel="1" x14ac:dyDescent="0.25">
      <c r="B3570" s="122" t="str">
        <f>IF(C3570="","",F3558)</f>
        <v/>
      </c>
      <c r="C3570" s="123"/>
      <c r="D3570" s="122" t="str">
        <f>IF(C3570="","",IFERROR(INDEX('Cadastro de insumo'!A:K,MATCH('Ficha técnica - Prod processado'!C3570,'Cadastro de insumo'!E:E,0),2),""))</f>
        <v/>
      </c>
      <c r="E3570" s="122" t="str">
        <f>IFERROR(INDEX('Cadastro de insumo'!$A$203:$K$1048576,MATCH('Ficha técnica - Prod processado'!C3570,'Cadastro de insumo'!$E$203:$E$1048576,0),9),"")</f>
        <v/>
      </c>
      <c r="F3570" s="124" t="str">
        <f>IFERROR(VLOOKUP(C3570,'Cadastro de insumo'!E:K,7,0),"")</f>
        <v/>
      </c>
      <c r="G3570" s="113"/>
      <c r="H3570" s="113"/>
      <c r="I3570" s="122">
        <f t="shared" si="172"/>
        <v>0</v>
      </c>
      <c r="J3570" s="125">
        <f>IF(C3570="",0,IF(E3570="Pacote",VLOOKUP(C3570,'Cadastro de insumo'!E:K,7,0)*G3570,IF(OR(E3570="kg",E3570="L"),F3570/1000*G3570,F3570*G3570)))</f>
        <v>0</v>
      </c>
    </row>
    <row r="3571" spans="1:18" outlineLevel="1" x14ac:dyDescent="0.25">
      <c r="B3571" s="122" t="str">
        <f>IF(C3571="","",F3558)</f>
        <v/>
      </c>
      <c r="C3571" s="123"/>
      <c r="D3571" s="122" t="str">
        <f>IF(C3571="","",IFERROR(INDEX('Cadastro de insumo'!A:K,MATCH('Ficha técnica - Prod processado'!C3571,'Cadastro de insumo'!E:E,0),2),""))</f>
        <v/>
      </c>
      <c r="E3571" s="122" t="str">
        <f>IFERROR(INDEX('Cadastro de insumo'!$A$203:$K$1048576,MATCH('Ficha técnica - Prod processado'!C3571,'Cadastro de insumo'!$E$203:$E$1048576,0),9),"")</f>
        <v/>
      </c>
      <c r="F3571" s="124" t="str">
        <f>IFERROR(VLOOKUP(C3571,'Cadastro de insumo'!E:K,7,0),"")</f>
        <v/>
      </c>
      <c r="G3571" s="113"/>
      <c r="H3571" s="113"/>
      <c r="I3571" s="122">
        <f t="shared" si="172"/>
        <v>0</v>
      </c>
      <c r="J3571" s="125">
        <f>IF(C3571="",0,IF(E3571="Pacote",VLOOKUP(C3571,'Cadastro de insumo'!E:K,7,0)*G3571,IF(OR(E3571="kg",E3571="L"),F3571/1000*G3571,F3571*G3571)))</f>
        <v>0</v>
      </c>
    </row>
    <row r="3572" spans="1:18" outlineLevel="1" x14ac:dyDescent="0.25">
      <c r="B3572" s="122" t="str">
        <f>IF(C3572="","",F3558)</f>
        <v/>
      </c>
      <c r="C3572" s="123"/>
      <c r="D3572" s="122" t="str">
        <f>IF(C3572="","",IFERROR(INDEX('Cadastro de insumo'!A:K,MATCH('Ficha técnica - Prod processado'!C3572,'Cadastro de insumo'!E:E,0),2),""))</f>
        <v/>
      </c>
      <c r="E3572" s="122" t="str">
        <f>IFERROR(INDEX('Cadastro de insumo'!$A$203:$K$1048576,MATCH('Ficha técnica - Prod processado'!C3572,'Cadastro de insumo'!$E$203:$E$1048576,0),9),"")</f>
        <v/>
      </c>
      <c r="F3572" s="124" t="str">
        <f>IFERROR(VLOOKUP(C3572,'Cadastro de insumo'!E:K,7,0),"")</f>
        <v/>
      </c>
      <c r="G3572" s="113"/>
      <c r="H3572" s="113"/>
      <c r="I3572" s="122">
        <f t="shared" si="172"/>
        <v>0</v>
      </c>
      <c r="J3572" s="125">
        <f>IF(C3572="",0,IF(E3572="Pacote",VLOOKUP(C3572,'Cadastro de insumo'!E:K,7,0)*G3572,IF(OR(E3572="kg",E3572="L"),F3572/1000*G3572,F3572*G3572)))</f>
        <v>0</v>
      </c>
    </row>
    <row r="3573" spans="1:18" outlineLevel="1" x14ac:dyDescent="0.25">
      <c r="B3573" s="122" t="str">
        <f>IF(C3573="","",F3558)</f>
        <v/>
      </c>
      <c r="C3573" s="123"/>
      <c r="D3573" s="122" t="str">
        <f>IF(C3573="","",IFERROR(INDEX('Cadastro de insumo'!A:K,MATCH('Ficha técnica - Prod processado'!C3573,'Cadastro de insumo'!E:E,0),2),""))</f>
        <v/>
      </c>
      <c r="E3573" s="122" t="str">
        <f>IFERROR(INDEX('Cadastro de insumo'!$A$203:$K$1048576,MATCH('Ficha técnica - Prod processado'!C3573,'Cadastro de insumo'!$E$203:$E$1048576,0),9),"")</f>
        <v/>
      </c>
      <c r="F3573" s="124" t="str">
        <f>IFERROR(VLOOKUP(C3573,'Cadastro de insumo'!E:K,7,0),"")</f>
        <v/>
      </c>
      <c r="G3573" s="113"/>
      <c r="H3573" s="113"/>
      <c r="I3573" s="122">
        <f t="shared" si="172"/>
        <v>0</v>
      </c>
      <c r="J3573" s="125">
        <f>IF(C3573="",0,IF(E3573="Pacote",VLOOKUP(C3573,'Cadastro de insumo'!E:K,7,0)*G3573,IF(OR(E3573="kg",E3573="L"),F3573/1000*G3573,F3573*G3573)))</f>
        <v>0</v>
      </c>
    </row>
    <row r="3574" spans="1:18" outlineLevel="1" x14ac:dyDescent="0.25">
      <c r="B3574" s="122" t="str">
        <f>IF(C3574="","",F3558)</f>
        <v/>
      </c>
      <c r="C3574" s="123"/>
      <c r="D3574" s="122" t="str">
        <f>IF(C3574="","",IFERROR(INDEX('Cadastro de insumo'!A:K,MATCH('Ficha técnica - Prod processado'!C3574,'Cadastro de insumo'!E:E,0),2),""))</f>
        <v/>
      </c>
      <c r="E3574" s="122" t="str">
        <f>IFERROR(INDEX('Cadastro de insumo'!$A$203:$K$1048576,MATCH('Ficha técnica - Prod processado'!C3574,'Cadastro de insumo'!$E$203:$E$1048576,0),9),"")</f>
        <v/>
      </c>
      <c r="F3574" s="124" t="str">
        <f>IFERROR(VLOOKUP(C3574,'Cadastro de insumo'!E:K,7,0),"")</f>
        <v/>
      </c>
      <c r="G3574" s="113"/>
      <c r="H3574" s="113"/>
      <c r="I3574" s="122">
        <f t="shared" si="172"/>
        <v>0</v>
      </c>
      <c r="J3574" s="125">
        <f>IF(C3574="",0,IF(E3574="Pacote",VLOOKUP(C3574,'Cadastro de insumo'!E:K,7,0)*G3574,IF(OR(E3574="kg",E3574="L"),F3574/1000*G3574,F3574*G3574)))</f>
        <v>0</v>
      </c>
    </row>
    <row r="3575" spans="1:18" outlineLevel="1" x14ac:dyDescent="0.25">
      <c r="B3575" s="122" t="str">
        <f>IF(C3575="","",F3558)</f>
        <v/>
      </c>
      <c r="C3575" s="123"/>
      <c r="D3575" s="122" t="str">
        <f>IF(C3575="","",IFERROR(INDEX('Cadastro de insumo'!A:K,MATCH('Ficha técnica - Prod processado'!C3575,'Cadastro de insumo'!E:E,0),2),""))</f>
        <v/>
      </c>
      <c r="E3575" s="122" t="str">
        <f>IFERROR(INDEX('Cadastro de insumo'!$A$203:$K$1048576,MATCH('Ficha técnica - Prod processado'!C3575,'Cadastro de insumo'!$E$203:$E$1048576,0),9),"")</f>
        <v/>
      </c>
      <c r="F3575" s="124" t="str">
        <f>IFERROR(VLOOKUP(C3575,'Cadastro de insumo'!E:K,7,0),"")</f>
        <v/>
      </c>
      <c r="G3575" s="113"/>
      <c r="H3575" s="113"/>
      <c r="I3575" s="122">
        <f>IF(OR(G3575="",H3575=""),0,G3575/H3575)</f>
        <v>0</v>
      </c>
      <c r="J3575" s="125">
        <f>IF(C3575="",0,IF(E3575="Pacote",VLOOKUP(C3575,'Cadastro de insumo'!E:K,7,0)*G3575,IF(OR(E3575="kg",E3575="L"),F3575/1000*G3575,F3575*G3575)))</f>
        <v>0</v>
      </c>
    </row>
    <row r="3576" spans="1:18" x14ac:dyDescent="0.25">
      <c r="A3576" s="33" t="str">
        <f>"Detalhes: "&amp;F3558</f>
        <v xml:space="preserve">Detalhes: </v>
      </c>
      <c r="C3576" s="126"/>
    </row>
    <row r="3578" spans="1:18" ht="31.5" x14ac:dyDescent="0.25">
      <c r="E3578" s="30" t="s">
        <v>21</v>
      </c>
      <c r="F3578" s="76" t="s">
        <v>0</v>
      </c>
      <c r="G3578" s="76" t="s">
        <v>19</v>
      </c>
      <c r="H3578" s="77" t="s">
        <v>20</v>
      </c>
      <c r="I3578" s="31" t="s">
        <v>22</v>
      </c>
      <c r="J3578" s="31" t="s">
        <v>61</v>
      </c>
      <c r="M3578" s="126"/>
    </row>
    <row r="3579" spans="1:18" x14ac:dyDescent="0.25">
      <c r="E3579" s="112">
        <f>E3558+1</f>
        <v>171</v>
      </c>
      <c r="F3579" s="113"/>
      <c r="G3579" s="113"/>
      <c r="H3579" s="114"/>
      <c r="I3579" s="115">
        <f>SUM(J3582:J3596)</f>
        <v>0</v>
      </c>
      <c r="J3579" s="116" t="str">
        <f>IF(H3579="","",I3579/H3579)</f>
        <v/>
      </c>
      <c r="M3579" s="126"/>
      <c r="R3579" s="141"/>
    </row>
    <row r="3580" spans="1:18" x14ac:dyDescent="0.25">
      <c r="B3580" s="117"/>
      <c r="C3580" s="118"/>
      <c r="D3580" s="110"/>
      <c r="F3580" s="118"/>
      <c r="G3580" s="118"/>
      <c r="H3580" s="119"/>
      <c r="I3580" s="120"/>
      <c r="J3580" s="121"/>
      <c r="M3580" s="126"/>
      <c r="R3580" s="141"/>
    </row>
    <row r="3581" spans="1:18" ht="47.25" outlineLevel="1" x14ac:dyDescent="0.25">
      <c r="B3581" s="31" t="s">
        <v>0</v>
      </c>
      <c r="C3581" s="76" t="s">
        <v>13</v>
      </c>
      <c r="D3581" s="31" t="s">
        <v>60</v>
      </c>
      <c r="E3581" s="31" t="s">
        <v>14</v>
      </c>
      <c r="F3581" s="77" t="s">
        <v>17</v>
      </c>
      <c r="G3581" s="77" t="s">
        <v>56</v>
      </c>
      <c r="H3581" s="77" t="s">
        <v>38</v>
      </c>
      <c r="I3581" s="31" t="s">
        <v>16</v>
      </c>
      <c r="J3581" s="30" t="s">
        <v>15</v>
      </c>
      <c r="M3581" s="142"/>
    </row>
    <row r="3582" spans="1:18" outlineLevel="1" x14ac:dyDescent="0.25">
      <c r="B3582" s="122" t="str">
        <f>IF(C3582="","",F3579)</f>
        <v/>
      </c>
      <c r="C3582" s="123"/>
      <c r="D3582" s="122" t="str">
        <f>IF(C3582="","",IFERROR(INDEX('Cadastro de insumo'!A:K,MATCH('Ficha técnica - Prod processado'!C3582,'Cadastro de insumo'!E:E,0),2),""))</f>
        <v/>
      </c>
      <c r="E3582" s="122" t="str">
        <f>IFERROR(INDEX('Cadastro de insumo'!$A$203:$K$1048576,MATCH('Ficha técnica - Prod processado'!C3582,'Cadastro de insumo'!$E$203:$E$1048576,0),9),"")</f>
        <v/>
      </c>
      <c r="F3582" s="124" t="str">
        <f>IFERROR(VLOOKUP(C3582,'Cadastro de insumo'!E:K,7,0),"")</f>
        <v/>
      </c>
      <c r="G3582" s="113"/>
      <c r="H3582" s="113"/>
      <c r="I3582" s="122">
        <f t="shared" ref="I3582:I3595" si="173">IF(OR(G3582="",H3582=""),0,G3582/H3582)</f>
        <v>0</v>
      </c>
      <c r="J3582" s="125">
        <f>IF(C3582="",0,IF(E3582="Pacote",VLOOKUP(C3582,'Cadastro de insumo'!E:K,7,0)*G3582,IF(OR(E3582="kg",E3582="L"),F3582/1000*G3582,F3582*G3582)))</f>
        <v>0</v>
      </c>
    </row>
    <row r="3583" spans="1:18" outlineLevel="1" x14ac:dyDescent="0.25">
      <c r="B3583" s="122" t="str">
        <f>IF(C3583="","",F3579)</f>
        <v/>
      </c>
      <c r="C3583" s="123"/>
      <c r="D3583" s="122" t="str">
        <f>IF(C3583="","",IFERROR(INDEX('Cadastro de insumo'!A:K,MATCH('Ficha técnica - Prod processado'!C3583,'Cadastro de insumo'!E:E,0),2),""))</f>
        <v/>
      </c>
      <c r="E3583" s="122" t="str">
        <f>IFERROR(INDEX('Cadastro de insumo'!$A$203:$K$1048576,MATCH('Ficha técnica - Prod processado'!C3583,'Cadastro de insumo'!$E$203:$E$1048576,0),9),"")</f>
        <v/>
      </c>
      <c r="F3583" s="124" t="str">
        <f>IFERROR(VLOOKUP(C3583,'Cadastro de insumo'!E:K,7,0),"")</f>
        <v/>
      </c>
      <c r="G3583" s="113"/>
      <c r="H3583" s="113"/>
      <c r="I3583" s="122">
        <f t="shared" si="173"/>
        <v>0</v>
      </c>
      <c r="J3583" s="125">
        <f>IF(C3583="",0,IF(E3583="Pacote",VLOOKUP(C3583,'Cadastro de insumo'!E:K,7,0)*G3583,IF(OR(E3583="kg",E3583="L"),F3583/1000*G3583,F3583*G3583)))</f>
        <v>0</v>
      </c>
    </row>
    <row r="3584" spans="1:18" outlineLevel="1" x14ac:dyDescent="0.25">
      <c r="B3584" s="122" t="str">
        <f>IF(C3584="","",F3579)</f>
        <v/>
      </c>
      <c r="C3584" s="123"/>
      <c r="D3584" s="122" t="str">
        <f>IF(C3584="","",IFERROR(INDEX('Cadastro de insumo'!A:K,MATCH('Ficha técnica - Prod processado'!C3584,'Cadastro de insumo'!E:E,0),2),""))</f>
        <v/>
      </c>
      <c r="E3584" s="122" t="str">
        <f>IFERROR(INDEX('Cadastro de insumo'!$A$203:$K$1048576,MATCH('Ficha técnica - Prod processado'!C3584,'Cadastro de insumo'!$E$203:$E$1048576,0),9),"")</f>
        <v/>
      </c>
      <c r="F3584" s="124" t="str">
        <f>IFERROR(VLOOKUP(C3584,'Cadastro de insumo'!E:K,7,0),"")</f>
        <v/>
      </c>
      <c r="G3584" s="113"/>
      <c r="H3584" s="113"/>
      <c r="I3584" s="122">
        <f t="shared" si="173"/>
        <v>0</v>
      </c>
      <c r="J3584" s="125">
        <f>IF(C3584="",0,IF(E3584="Pacote",VLOOKUP(C3584,'Cadastro de insumo'!E:K,7,0)*G3584,IF(OR(E3584="kg",E3584="L"),F3584/1000*G3584,F3584*G3584)))</f>
        <v>0</v>
      </c>
    </row>
    <row r="3585" spans="1:18" outlineLevel="1" x14ac:dyDescent="0.25">
      <c r="B3585" s="122" t="str">
        <f>IF(C3585="","",F3579)</f>
        <v/>
      </c>
      <c r="C3585" s="123"/>
      <c r="D3585" s="122" t="str">
        <f>IF(C3585="","",IFERROR(INDEX('Cadastro de insumo'!A:K,MATCH('Ficha técnica - Prod processado'!C3585,'Cadastro de insumo'!E:E,0),2),""))</f>
        <v/>
      </c>
      <c r="E3585" s="122" t="str">
        <f>IFERROR(INDEX('Cadastro de insumo'!$A$203:$K$1048576,MATCH('Ficha técnica - Prod processado'!C3585,'Cadastro de insumo'!$E$203:$E$1048576,0),9),"")</f>
        <v/>
      </c>
      <c r="F3585" s="124" t="str">
        <f>IFERROR(VLOOKUP(C3585,'Cadastro de insumo'!E:K,7,0),"")</f>
        <v/>
      </c>
      <c r="G3585" s="113"/>
      <c r="H3585" s="113"/>
      <c r="I3585" s="122">
        <f t="shared" si="173"/>
        <v>0</v>
      </c>
      <c r="J3585" s="125">
        <f>IF(C3585="",0,IF(E3585="Pacote",VLOOKUP(C3585,'Cadastro de insumo'!E:K,7,0)*G3585,IF(OR(E3585="kg",E3585="L"),F3585/1000*G3585,F3585*G3585)))</f>
        <v>0</v>
      </c>
    </row>
    <row r="3586" spans="1:18" outlineLevel="1" x14ac:dyDescent="0.25">
      <c r="B3586" s="122" t="str">
        <f>IF(C3586="","",F3579)</f>
        <v/>
      </c>
      <c r="C3586" s="123"/>
      <c r="D3586" s="122" t="str">
        <f>IF(C3586="","",IFERROR(INDEX('Cadastro de insumo'!A:K,MATCH('Ficha técnica - Prod processado'!C3586,'Cadastro de insumo'!E:E,0),2),""))</f>
        <v/>
      </c>
      <c r="E3586" s="122" t="str">
        <f>IFERROR(INDEX('Cadastro de insumo'!$A$203:$K$1048576,MATCH('Ficha técnica - Prod processado'!C3586,'Cadastro de insumo'!$E$203:$E$1048576,0),9),"")</f>
        <v/>
      </c>
      <c r="F3586" s="124" t="str">
        <f>IFERROR(VLOOKUP(C3586,'Cadastro de insumo'!E:K,7,0),"")</f>
        <v/>
      </c>
      <c r="G3586" s="113"/>
      <c r="H3586" s="113"/>
      <c r="I3586" s="122">
        <f t="shared" si="173"/>
        <v>0</v>
      </c>
      <c r="J3586" s="125">
        <f>IF(C3586="",0,IF(E3586="Pacote",VLOOKUP(C3586,'Cadastro de insumo'!E:K,7,0)*G3586,IF(OR(E3586="kg",E3586="L"),F3586/1000*G3586,F3586*G3586)))</f>
        <v>0</v>
      </c>
    </row>
    <row r="3587" spans="1:18" outlineLevel="1" x14ac:dyDescent="0.25">
      <c r="B3587" s="122" t="str">
        <f>IF(C3587="","",F3579)</f>
        <v/>
      </c>
      <c r="C3587" s="123"/>
      <c r="D3587" s="122" t="str">
        <f>IF(C3587="","",IFERROR(INDEX('Cadastro de insumo'!A:K,MATCH('Ficha técnica - Prod processado'!C3587,'Cadastro de insumo'!E:E,0),2),""))</f>
        <v/>
      </c>
      <c r="E3587" s="122" t="str">
        <f>IFERROR(INDEX('Cadastro de insumo'!$A$203:$K$1048576,MATCH('Ficha técnica - Prod processado'!C3587,'Cadastro de insumo'!$E$203:$E$1048576,0),9),"")</f>
        <v/>
      </c>
      <c r="F3587" s="124" t="str">
        <f>IFERROR(VLOOKUP(C3587,'Cadastro de insumo'!E:K,7,0),"")</f>
        <v/>
      </c>
      <c r="G3587" s="113"/>
      <c r="H3587" s="113"/>
      <c r="I3587" s="122">
        <f t="shared" si="173"/>
        <v>0</v>
      </c>
      <c r="J3587" s="125">
        <f>IF(C3587="",0,IF(E3587="Pacote",VLOOKUP(C3587,'Cadastro de insumo'!E:K,7,0)*G3587,IF(OR(E3587="kg",E3587="L"),F3587/1000*G3587,F3587*G3587)))</f>
        <v>0</v>
      </c>
    </row>
    <row r="3588" spans="1:18" outlineLevel="1" x14ac:dyDescent="0.25">
      <c r="B3588" s="122" t="str">
        <f>IF(C3588="","",F3579)</f>
        <v/>
      </c>
      <c r="C3588" s="123"/>
      <c r="D3588" s="122" t="str">
        <f>IF(C3588="","",IFERROR(INDEX('Cadastro de insumo'!A:K,MATCH('Ficha técnica - Prod processado'!C3588,'Cadastro de insumo'!E:E,0),2),""))</f>
        <v/>
      </c>
      <c r="E3588" s="122" t="str">
        <f>IFERROR(INDEX('Cadastro de insumo'!$A$203:$K$1048576,MATCH('Ficha técnica - Prod processado'!C3588,'Cadastro de insumo'!$E$203:$E$1048576,0),9),"")</f>
        <v/>
      </c>
      <c r="F3588" s="124" t="str">
        <f>IFERROR(VLOOKUP(C3588,'Cadastro de insumo'!E:K,7,0),"")</f>
        <v/>
      </c>
      <c r="G3588" s="113"/>
      <c r="H3588" s="113"/>
      <c r="I3588" s="122">
        <f t="shared" si="173"/>
        <v>0</v>
      </c>
      <c r="J3588" s="125">
        <f>IF(C3588="",0,IF(E3588="Pacote",VLOOKUP(C3588,'Cadastro de insumo'!E:K,7,0)*G3588,IF(OR(E3588="kg",E3588="L"),F3588/1000*G3588,F3588*G3588)))</f>
        <v>0</v>
      </c>
    </row>
    <row r="3589" spans="1:18" outlineLevel="1" x14ac:dyDescent="0.25">
      <c r="B3589" s="122" t="str">
        <f>IF(C3589="","",F3579)</f>
        <v/>
      </c>
      <c r="C3589" s="123"/>
      <c r="D3589" s="122" t="str">
        <f>IF(C3589="","",IFERROR(INDEX('Cadastro de insumo'!A:K,MATCH('Ficha técnica - Prod processado'!C3589,'Cadastro de insumo'!E:E,0),2),""))</f>
        <v/>
      </c>
      <c r="E3589" s="122" t="str">
        <f>IFERROR(INDEX('Cadastro de insumo'!$A$203:$K$1048576,MATCH('Ficha técnica - Prod processado'!C3589,'Cadastro de insumo'!$E$203:$E$1048576,0),9),"")</f>
        <v/>
      </c>
      <c r="F3589" s="124" t="str">
        <f>IFERROR(VLOOKUP(C3589,'Cadastro de insumo'!E:K,7,0),"")</f>
        <v/>
      </c>
      <c r="G3589" s="113"/>
      <c r="H3589" s="113"/>
      <c r="I3589" s="122">
        <f t="shared" si="173"/>
        <v>0</v>
      </c>
      <c r="J3589" s="125">
        <f>IF(C3589="",0,IF(E3589="Pacote",VLOOKUP(C3589,'Cadastro de insumo'!E:K,7,0)*G3589,IF(OR(E3589="kg",E3589="L"),F3589/1000*G3589,F3589*G3589)))</f>
        <v>0</v>
      </c>
    </row>
    <row r="3590" spans="1:18" outlineLevel="1" x14ac:dyDescent="0.25">
      <c r="B3590" s="122" t="str">
        <f>IF(C3590="","",F3579)</f>
        <v/>
      </c>
      <c r="C3590" s="123"/>
      <c r="D3590" s="122" t="str">
        <f>IF(C3590="","",IFERROR(INDEX('Cadastro de insumo'!A:K,MATCH('Ficha técnica - Prod processado'!C3590,'Cadastro de insumo'!E:E,0),2),""))</f>
        <v/>
      </c>
      <c r="E3590" s="122" t="str">
        <f>IFERROR(INDEX('Cadastro de insumo'!$A$203:$K$1048576,MATCH('Ficha técnica - Prod processado'!C3590,'Cadastro de insumo'!$E$203:$E$1048576,0),9),"")</f>
        <v/>
      </c>
      <c r="F3590" s="124" t="str">
        <f>IFERROR(VLOOKUP(C3590,'Cadastro de insumo'!E:K,7,0),"")</f>
        <v/>
      </c>
      <c r="G3590" s="113"/>
      <c r="H3590" s="113"/>
      <c r="I3590" s="122">
        <f t="shared" si="173"/>
        <v>0</v>
      </c>
      <c r="J3590" s="125">
        <f>IF(C3590="",0,IF(E3590="Pacote",VLOOKUP(C3590,'Cadastro de insumo'!E:K,7,0)*G3590,IF(OR(E3590="kg",E3590="L"),F3590/1000*G3590,F3590*G3590)))</f>
        <v>0</v>
      </c>
    </row>
    <row r="3591" spans="1:18" outlineLevel="1" x14ac:dyDescent="0.25">
      <c r="B3591" s="122" t="str">
        <f>IF(C3591="","",F3579)</f>
        <v/>
      </c>
      <c r="C3591" s="123"/>
      <c r="D3591" s="122" t="str">
        <f>IF(C3591="","",IFERROR(INDEX('Cadastro de insumo'!A:K,MATCH('Ficha técnica - Prod processado'!C3591,'Cadastro de insumo'!E:E,0),2),""))</f>
        <v/>
      </c>
      <c r="E3591" s="122" t="str">
        <f>IFERROR(INDEX('Cadastro de insumo'!$A$203:$K$1048576,MATCH('Ficha técnica - Prod processado'!C3591,'Cadastro de insumo'!$E$203:$E$1048576,0),9),"")</f>
        <v/>
      </c>
      <c r="F3591" s="124" t="str">
        <f>IFERROR(VLOOKUP(C3591,'Cadastro de insumo'!E:K,7,0),"")</f>
        <v/>
      </c>
      <c r="G3591" s="113"/>
      <c r="H3591" s="113"/>
      <c r="I3591" s="122">
        <f t="shared" si="173"/>
        <v>0</v>
      </c>
      <c r="J3591" s="125">
        <f>IF(C3591="",0,IF(E3591="Pacote",VLOOKUP(C3591,'Cadastro de insumo'!E:K,7,0)*G3591,IF(OR(E3591="kg",E3591="L"),F3591/1000*G3591,F3591*G3591)))</f>
        <v>0</v>
      </c>
    </row>
    <row r="3592" spans="1:18" outlineLevel="1" x14ac:dyDescent="0.25">
      <c r="B3592" s="122" t="str">
        <f>IF(C3592="","",F3579)</f>
        <v/>
      </c>
      <c r="C3592" s="123"/>
      <c r="D3592" s="122" t="str">
        <f>IF(C3592="","",IFERROR(INDEX('Cadastro de insumo'!A:K,MATCH('Ficha técnica - Prod processado'!C3592,'Cadastro de insumo'!E:E,0),2),""))</f>
        <v/>
      </c>
      <c r="E3592" s="122" t="str">
        <f>IFERROR(INDEX('Cadastro de insumo'!$A$203:$K$1048576,MATCH('Ficha técnica - Prod processado'!C3592,'Cadastro de insumo'!$E$203:$E$1048576,0),9),"")</f>
        <v/>
      </c>
      <c r="F3592" s="124" t="str">
        <f>IFERROR(VLOOKUP(C3592,'Cadastro de insumo'!E:K,7,0),"")</f>
        <v/>
      </c>
      <c r="G3592" s="113"/>
      <c r="H3592" s="113"/>
      <c r="I3592" s="122">
        <f t="shared" si="173"/>
        <v>0</v>
      </c>
      <c r="J3592" s="125">
        <f>IF(C3592="",0,IF(E3592="Pacote",VLOOKUP(C3592,'Cadastro de insumo'!E:K,7,0)*G3592,IF(OR(E3592="kg",E3592="L"),F3592/1000*G3592,F3592*G3592)))</f>
        <v>0</v>
      </c>
    </row>
    <row r="3593" spans="1:18" outlineLevel="1" x14ac:dyDescent="0.25">
      <c r="B3593" s="122" t="str">
        <f>IF(C3593="","",F3579)</f>
        <v/>
      </c>
      <c r="C3593" s="123"/>
      <c r="D3593" s="122" t="str">
        <f>IF(C3593="","",IFERROR(INDEX('Cadastro de insumo'!A:K,MATCH('Ficha técnica - Prod processado'!C3593,'Cadastro de insumo'!E:E,0),2),""))</f>
        <v/>
      </c>
      <c r="E3593" s="122" t="str">
        <f>IFERROR(INDEX('Cadastro de insumo'!$A$203:$K$1048576,MATCH('Ficha técnica - Prod processado'!C3593,'Cadastro de insumo'!$E$203:$E$1048576,0),9),"")</f>
        <v/>
      </c>
      <c r="F3593" s="124" t="str">
        <f>IFERROR(VLOOKUP(C3593,'Cadastro de insumo'!E:K,7,0),"")</f>
        <v/>
      </c>
      <c r="G3593" s="113"/>
      <c r="H3593" s="113"/>
      <c r="I3593" s="122">
        <f t="shared" si="173"/>
        <v>0</v>
      </c>
      <c r="J3593" s="125">
        <f>IF(C3593="",0,IF(E3593="Pacote",VLOOKUP(C3593,'Cadastro de insumo'!E:K,7,0)*G3593,IF(OR(E3593="kg",E3593="L"),F3593/1000*G3593,F3593*G3593)))</f>
        <v>0</v>
      </c>
    </row>
    <row r="3594" spans="1:18" outlineLevel="1" x14ac:dyDescent="0.25">
      <c r="B3594" s="122" t="str">
        <f>IF(C3594="","",F3579)</f>
        <v/>
      </c>
      <c r="C3594" s="123"/>
      <c r="D3594" s="122" t="str">
        <f>IF(C3594="","",IFERROR(INDEX('Cadastro de insumo'!A:K,MATCH('Ficha técnica - Prod processado'!C3594,'Cadastro de insumo'!E:E,0),2),""))</f>
        <v/>
      </c>
      <c r="E3594" s="122" t="str">
        <f>IFERROR(INDEX('Cadastro de insumo'!$A$203:$K$1048576,MATCH('Ficha técnica - Prod processado'!C3594,'Cadastro de insumo'!$E$203:$E$1048576,0),9),"")</f>
        <v/>
      </c>
      <c r="F3594" s="124" t="str">
        <f>IFERROR(VLOOKUP(C3594,'Cadastro de insumo'!E:K,7,0),"")</f>
        <v/>
      </c>
      <c r="G3594" s="113"/>
      <c r="H3594" s="113"/>
      <c r="I3594" s="122">
        <f t="shared" si="173"/>
        <v>0</v>
      </c>
      <c r="J3594" s="125">
        <f>IF(C3594="",0,IF(E3594="Pacote",VLOOKUP(C3594,'Cadastro de insumo'!E:K,7,0)*G3594,IF(OR(E3594="kg",E3594="L"),F3594/1000*G3594,F3594*G3594)))</f>
        <v>0</v>
      </c>
    </row>
    <row r="3595" spans="1:18" outlineLevel="1" x14ac:dyDescent="0.25">
      <c r="B3595" s="122" t="str">
        <f>IF(C3595="","",F3579)</f>
        <v/>
      </c>
      <c r="C3595" s="123"/>
      <c r="D3595" s="122" t="str">
        <f>IF(C3595="","",IFERROR(INDEX('Cadastro de insumo'!A:K,MATCH('Ficha técnica - Prod processado'!C3595,'Cadastro de insumo'!E:E,0),2),""))</f>
        <v/>
      </c>
      <c r="E3595" s="122" t="str">
        <f>IFERROR(INDEX('Cadastro de insumo'!$A$203:$K$1048576,MATCH('Ficha técnica - Prod processado'!C3595,'Cadastro de insumo'!$E$203:$E$1048576,0),9),"")</f>
        <v/>
      </c>
      <c r="F3595" s="124" t="str">
        <f>IFERROR(VLOOKUP(C3595,'Cadastro de insumo'!E:K,7,0),"")</f>
        <v/>
      </c>
      <c r="G3595" s="113"/>
      <c r="H3595" s="113"/>
      <c r="I3595" s="122">
        <f t="shared" si="173"/>
        <v>0</v>
      </c>
      <c r="J3595" s="125">
        <f>IF(C3595="",0,IF(E3595="Pacote",VLOOKUP(C3595,'Cadastro de insumo'!E:K,7,0)*G3595,IF(OR(E3595="kg",E3595="L"),F3595/1000*G3595,F3595*G3595)))</f>
        <v>0</v>
      </c>
    </row>
    <row r="3596" spans="1:18" outlineLevel="1" x14ac:dyDescent="0.25">
      <c r="B3596" s="122" t="str">
        <f>IF(C3596="","",F3579)</f>
        <v/>
      </c>
      <c r="C3596" s="123"/>
      <c r="D3596" s="122" t="str">
        <f>IF(C3596="","",IFERROR(INDEX('Cadastro de insumo'!A:K,MATCH('Ficha técnica - Prod processado'!C3596,'Cadastro de insumo'!E:E,0),2),""))</f>
        <v/>
      </c>
      <c r="E3596" s="122" t="str">
        <f>IFERROR(INDEX('Cadastro de insumo'!$A$203:$K$1048576,MATCH('Ficha técnica - Prod processado'!C3596,'Cadastro de insumo'!$E$203:$E$1048576,0),9),"")</f>
        <v/>
      </c>
      <c r="F3596" s="124" t="str">
        <f>IFERROR(VLOOKUP(C3596,'Cadastro de insumo'!E:K,7,0),"")</f>
        <v/>
      </c>
      <c r="G3596" s="113"/>
      <c r="H3596" s="113"/>
      <c r="I3596" s="122">
        <f>IF(OR(G3596="",H3596=""),0,G3596/H3596)</f>
        <v>0</v>
      </c>
      <c r="J3596" s="125">
        <f>IF(C3596="",0,IF(E3596="Pacote",VLOOKUP(C3596,'Cadastro de insumo'!E:K,7,0)*G3596,IF(OR(E3596="kg",E3596="L"),F3596/1000*G3596,F3596*G3596)))</f>
        <v>0</v>
      </c>
    </row>
    <row r="3597" spans="1:18" x14ac:dyDescent="0.25">
      <c r="A3597" s="33" t="str">
        <f>"Detalhes: "&amp;F3579</f>
        <v xml:space="preserve">Detalhes: </v>
      </c>
      <c r="C3597" s="126"/>
    </row>
    <row r="3599" spans="1:18" ht="31.5" x14ac:dyDescent="0.25">
      <c r="E3599" s="30" t="s">
        <v>21</v>
      </c>
      <c r="F3599" s="76" t="s">
        <v>0</v>
      </c>
      <c r="G3599" s="76" t="s">
        <v>19</v>
      </c>
      <c r="H3599" s="77" t="s">
        <v>20</v>
      </c>
      <c r="I3599" s="31" t="s">
        <v>22</v>
      </c>
      <c r="J3599" s="31" t="s">
        <v>61</v>
      </c>
      <c r="M3599" s="126"/>
    </row>
    <row r="3600" spans="1:18" x14ac:dyDescent="0.25">
      <c r="E3600" s="112">
        <f>E3579+1</f>
        <v>172</v>
      </c>
      <c r="F3600" s="113"/>
      <c r="G3600" s="113"/>
      <c r="H3600" s="114"/>
      <c r="I3600" s="115">
        <f>SUM(J3603:J3617)</f>
        <v>0</v>
      </c>
      <c r="J3600" s="116" t="str">
        <f>IF(H3600="","",I3600/H3600)</f>
        <v/>
      </c>
      <c r="M3600" s="126"/>
      <c r="R3600" s="141"/>
    </row>
    <row r="3601" spans="2:18" x14ac:dyDescent="0.25">
      <c r="B3601" s="117"/>
      <c r="C3601" s="118"/>
      <c r="D3601" s="110"/>
      <c r="F3601" s="118"/>
      <c r="G3601" s="118"/>
      <c r="H3601" s="119"/>
      <c r="I3601" s="120"/>
      <c r="J3601" s="121"/>
      <c r="M3601" s="126"/>
      <c r="R3601" s="141"/>
    </row>
    <row r="3602" spans="2:18" ht="47.25" outlineLevel="1" x14ac:dyDescent="0.25">
      <c r="B3602" s="31" t="s">
        <v>0</v>
      </c>
      <c r="C3602" s="76" t="s">
        <v>13</v>
      </c>
      <c r="D3602" s="31" t="s">
        <v>60</v>
      </c>
      <c r="E3602" s="31" t="s">
        <v>14</v>
      </c>
      <c r="F3602" s="77" t="s">
        <v>17</v>
      </c>
      <c r="G3602" s="77" t="s">
        <v>56</v>
      </c>
      <c r="H3602" s="77" t="s">
        <v>38</v>
      </c>
      <c r="I3602" s="31" t="s">
        <v>16</v>
      </c>
      <c r="J3602" s="30" t="s">
        <v>15</v>
      </c>
      <c r="M3602" s="142"/>
    </row>
    <row r="3603" spans="2:18" outlineLevel="1" x14ac:dyDescent="0.25">
      <c r="B3603" s="122" t="str">
        <f>IF(C3603="","",F3600)</f>
        <v/>
      </c>
      <c r="C3603" s="123"/>
      <c r="D3603" s="122" t="str">
        <f>IF(C3603="","",IFERROR(INDEX('Cadastro de insumo'!A:K,MATCH('Ficha técnica - Prod processado'!C3603,'Cadastro de insumo'!E:E,0),2),""))</f>
        <v/>
      </c>
      <c r="E3603" s="122" t="str">
        <f>IFERROR(INDEX('Cadastro de insumo'!$A$203:$K$1048576,MATCH('Ficha técnica - Prod processado'!C3603,'Cadastro de insumo'!$E$203:$E$1048576,0),9),"")</f>
        <v/>
      </c>
      <c r="F3603" s="124" t="str">
        <f>IFERROR(VLOOKUP(C3603,'Cadastro de insumo'!E:K,7,0),"")</f>
        <v/>
      </c>
      <c r="G3603" s="113"/>
      <c r="H3603" s="113"/>
      <c r="I3603" s="122">
        <f t="shared" ref="I3603:I3616" si="174">IF(OR(G3603="",H3603=""),0,G3603/H3603)</f>
        <v>0</v>
      </c>
      <c r="J3603" s="125">
        <f>IF(C3603="",0,IF(E3603="Pacote",VLOOKUP(C3603,'Cadastro de insumo'!E:K,7,0)*G3603,IF(OR(E3603="kg",E3603="L"),F3603/1000*G3603,F3603*G3603)))</f>
        <v>0</v>
      </c>
    </row>
    <row r="3604" spans="2:18" outlineLevel="1" x14ac:dyDescent="0.25">
      <c r="B3604" s="122" t="str">
        <f>IF(C3604="","",F3600)</f>
        <v/>
      </c>
      <c r="C3604" s="123"/>
      <c r="D3604" s="122" t="str">
        <f>IF(C3604="","",IFERROR(INDEX('Cadastro de insumo'!A:K,MATCH('Ficha técnica - Prod processado'!C3604,'Cadastro de insumo'!E:E,0),2),""))</f>
        <v/>
      </c>
      <c r="E3604" s="122" t="str">
        <f>IFERROR(INDEX('Cadastro de insumo'!$A$203:$K$1048576,MATCH('Ficha técnica - Prod processado'!C3604,'Cadastro de insumo'!$E$203:$E$1048576,0),9),"")</f>
        <v/>
      </c>
      <c r="F3604" s="124" t="str">
        <f>IFERROR(VLOOKUP(C3604,'Cadastro de insumo'!E:K,7,0),"")</f>
        <v/>
      </c>
      <c r="G3604" s="113"/>
      <c r="H3604" s="113"/>
      <c r="I3604" s="122">
        <f t="shared" si="174"/>
        <v>0</v>
      </c>
      <c r="J3604" s="125">
        <f>IF(C3604="",0,IF(E3604="Pacote",VLOOKUP(C3604,'Cadastro de insumo'!E:K,7,0)*G3604,IF(OR(E3604="kg",E3604="L"),F3604/1000*G3604,F3604*G3604)))</f>
        <v>0</v>
      </c>
    </row>
    <row r="3605" spans="2:18" outlineLevel="1" x14ac:dyDescent="0.25">
      <c r="B3605" s="122" t="str">
        <f>IF(C3605="","",F3600)</f>
        <v/>
      </c>
      <c r="C3605" s="123"/>
      <c r="D3605" s="122" t="str">
        <f>IF(C3605="","",IFERROR(INDEX('Cadastro de insumo'!A:K,MATCH('Ficha técnica - Prod processado'!C3605,'Cadastro de insumo'!E:E,0),2),""))</f>
        <v/>
      </c>
      <c r="E3605" s="122" t="str">
        <f>IFERROR(INDEX('Cadastro de insumo'!$A$203:$K$1048576,MATCH('Ficha técnica - Prod processado'!C3605,'Cadastro de insumo'!$E$203:$E$1048576,0),9),"")</f>
        <v/>
      </c>
      <c r="F3605" s="124" t="str">
        <f>IFERROR(VLOOKUP(C3605,'Cadastro de insumo'!E:K,7,0),"")</f>
        <v/>
      </c>
      <c r="G3605" s="113"/>
      <c r="H3605" s="113"/>
      <c r="I3605" s="122">
        <f t="shared" si="174"/>
        <v>0</v>
      </c>
      <c r="J3605" s="125">
        <f>IF(C3605="",0,IF(E3605="Pacote",VLOOKUP(C3605,'Cadastro de insumo'!E:K,7,0)*G3605,IF(OR(E3605="kg",E3605="L"),F3605/1000*G3605,F3605*G3605)))</f>
        <v>0</v>
      </c>
    </row>
    <row r="3606" spans="2:18" outlineLevel="1" x14ac:dyDescent="0.25">
      <c r="B3606" s="122" t="str">
        <f>IF(C3606="","",F3600)</f>
        <v/>
      </c>
      <c r="C3606" s="123"/>
      <c r="D3606" s="122" t="str">
        <f>IF(C3606="","",IFERROR(INDEX('Cadastro de insumo'!A:K,MATCH('Ficha técnica - Prod processado'!C3606,'Cadastro de insumo'!E:E,0),2),""))</f>
        <v/>
      </c>
      <c r="E3606" s="122" t="str">
        <f>IFERROR(INDEX('Cadastro de insumo'!$A$203:$K$1048576,MATCH('Ficha técnica - Prod processado'!C3606,'Cadastro de insumo'!$E$203:$E$1048576,0),9),"")</f>
        <v/>
      </c>
      <c r="F3606" s="124" t="str">
        <f>IFERROR(VLOOKUP(C3606,'Cadastro de insumo'!E:K,7,0),"")</f>
        <v/>
      </c>
      <c r="G3606" s="113"/>
      <c r="H3606" s="113"/>
      <c r="I3606" s="122">
        <f t="shared" si="174"/>
        <v>0</v>
      </c>
      <c r="J3606" s="125">
        <f>IF(C3606="",0,IF(E3606="Pacote",VLOOKUP(C3606,'Cadastro de insumo'!E:K,7,0)*G3606,IF(OR(E3606="kg",E3606="L"),F3606/1000*G3606,F3606*G3606)))</f>
        <v>0</v>
      </c>
    </row>
    <row r="3607" spans="2:18" outlineLevel="1" x14ac:dyDescent="0.25">
      <c r="B3607" s="122" t="str">
        <f>IF(C3607="","",F3600)</f>
        <v/>
      </c>
      <c r="C3607" s="123"/>
      <c r="D3607" s="122" t="str">
        <f>IF(C3607="","",IFERROR(INDEX('Cadastro de insumo'!A:K,MATCH('Ficha técnica - Prod processado'!C3607,'Cadastro de insumo'!E:E,0),2),""))</f>
        <v/>
      </c>
      <c r="E3607" s="122" t="str">
        <f>IFERROR(INDEX('Cadastro de insumo'!$A$203:$K$1048576,MATCH('Ficha técnica - Prod processado'!C3607,'Cadastro de insumo'!$E$203:$E$1048576,0),9),"")</f>
        <v/>
      </c>
      <c r="F3607" s="124" t="str">
        <f>IFERROR(VLOOKUP(C3607,'Cadastro de insumo'!E:K,7,0),"")</f>
        <v/>
      </c>
      <c r="G3607" s="113"/>
      <c r="H3607" s="113"/>
      <c r="I3607" s="122">
        <f t="shared" si="174"/>
        <v>0</v>
      </c>
      <c r="J3607" s="125">
        <f>IF(C3607="",0,IF(E3607="Pacote",VLOOKUP(C3607,'Cadastro de insumo'!E:K,7,0)*G3607,IF(OR(E3607="kg",E3607="L"),F3607/1000*G3607,F3607*G3607)))</f>
        <v>0</v>
      </c>
    </row>
    <row r="3608" spans="2:18" outlineLevel="1" x14ac:dyDescent="0.25">
      <c r="B3608" s="122" t="str">
        <f>IF(C3608="","",F3600)</f>
        <v/>
      </c>
      <c r="C3608" s="123"/>
      <c r="D3608" s="122" t="str">
        <f>IF(C3608="","",IFERROR(INDEX('Cadastro de insumo'!A:K,MATCH('Ficha técnica - Prod processado'!C3608,'Cadastro de insumo'!E:E,0),2),""))</f>
        <v/>
      </c>
      <c r="E3608" s="122" t="str">
        <f>IFERROR(INDEX('Cadastro de insumo'!$A$203:$K$1048576,MATCH('Ficha técnica - Prod processado'!C3608,'Cadastro de insumo'!$E$203:$E$1048576,0),9),"")</f>
        <v/>
      </c>
      <c r="F3608" s="124" t="str">
        <f>IFERROR(VLOOKUP(C3608,'Cadastro de insumo'!E:K,7,0),"")</f>
        <v/>
      </c>
      <c r="G3608" s="113"/>
      <c r="H3608" s="113"/>
      <c r="I3608" s="122">
        <f t="shared" si="174"/>
        <v>0</v>
      </c>
      <c r="J3608" s="125">
        <f>IF(C3608="",0,IF(E3608="Pacote",VLOOKUP(C3608,'Cadastro de insumo'!E:K,7,0)*G3608,IF(OR(E3608="kg",E3608="L"),F3608/1000*G3608,F3608*G3608)))</f>
        <v>0</v>
      </c>
    </row>
    <row r="3609" spans="2:18" outlineLevel="1" x14ac:dyDescent="0.25">
      <c r="B3609" s="122" t="str">
        <f>IF(C3609="","",F3600)</f>
        <v/>
      </c>
      <c r="C3609" s="123"/>
      <c r="D3609" s="122" t="str">
        <f>IF(C3609="","",IFERROR(INDEX('Cadastro de insumo'!A:K,MATCH('Ficha técnica - Prod processado'!C3609,'Cadastro de insumo'!E:E,0),2),""))</f>
        <v/>
      </c>
      <c r="E3609" s="122" t="str">
        <f>IFERROR(INDEX('Cadastro de insumo'!$A$203:$K$1048576,MATCH('Ficha técnica - Prod processado'!C3609,'Cadastro de insumo'!$E$203:$E$1048576,0),9),"")</f>
        <v/>
      </c>
      <c r="F3609" s="124" t="str">
        <f>IFERROR(VLOOKUP(C3609,'Cadastro de insumo'!E:K,7,0),"")</f>
        <v/>
      </c>
      <c r="G3609" s="113"/>
      <c r="H3609" s="113"/>
      <c r="I3609" s="122">
        <f t="shared" si="174"/>
        <v>0</v>
      </c>
      <c r="J3609" s="125">
        <f>IF(C3609="",0,IF(E3609="Pacote",VLOOKUP(C3609,'Cadastro de insumo'!E:K,7,0)*G3609,IF(OR(E3609="kg",E3609="L"),F3609/1000*G3609,F3609*G3609)))</f>
        <v>0</v>
      </c>
    </row>
    <row r="3610" spans="2:18" outlineLevel="1" x14ac:dyDescent="0.25">
      <c r="B3610" s="122" t="str">
        <f>IF(C3610="","",F3600)</f>
        <v/>
      </c>
      <c r="C3610" s="123"/>
      <c r="D3610" s="122" t="str">
        <f>IF(C3610="","",IFERROR(INDEX('Cadastro de insumo'!A:K,MATCH('Ficha técnica - Prod processado'!C3610,'Cadastro de insumo'!E:E,0),2),""))</f>
        <v/>
      </c>
      <c r="E3610" s="122" t="str">
        <f>IFERROR(INDEX('Cadastro de insumo'!$A$203:$K$1048576,MATCH('Ficha técnica - Prod processado'!C3610,'Cadastro de insumo'!$E$203:$E$1048576,0),9),"")</f>
        <v/>
      </c>
      <c r="F3610" s="124" t="str">
        <f>IFERROR(VLOOKUP(C3610,'Cadastro de insumo'!E:K,7,0),"")</f>
        <v/>
      </c>
      <c r="G3610" s="113"/>
      <c r="H3610" s="113"/>
      <c r="I3610" s="122">
        <f t="shared" si="174"/>
        <v>0</v>
      </c>
      <c r="J3610" s="125">
        <f>IF(C3610="",0,IF(E3610="Pacote",VLOOKUP(C3610,'Cadastro de insumo'!E:K,7,0)*G3610,IF(OR(E3610="kg",E3610="L"),F3610/1000*G3610,F3610*G3610)))</f>
        <v>0</v>
      </c>
    </row>
    <row r="3611" spans="2:18" outlineLevel="1" x14ac:dyDescent="0.25">
      <c r="B3611" s="122" t="str">
        <f>IF(C3611="","",F3600)</f>
        <v/>
      </c>
      <c r="C3611" s="123"/>
      <c r="D3611" s="122" t="str">
        <f>IF(C3611="","",IFERROR(INDEX('Cadastro de insumo'!A:K,MATCH('Ficha técnica - Prod processado'!C3611,'Cadastro de insumo'!E:E,0),2),""))</f>
        <v/>
      </c>
      <c r="E3611" s="122" t="str">
        <f>IFERROR(INDEX('Cadastro de insumo'!$A$203:$K$1048576,MATCH('Ficha técnica - Prod processado'!C3611,'Cadastro de insumo'!$E$203:$E$1048576,0),9),"")</f>
        <v/>
      </c>
      <c r="F3611" s="124" t="str">
        <f>IFERROR(VLOOKUP(C3611,'Cadastro de insumo'!E:K,7,0),"")</f>
        <v/>
      </c>
      <c r="G3611" s="113"/>
      <c r="H3611" s="113"/>
      <c r="I3611" s="122">
        <f t="shared" si="174"/>
        <v>0</v>
      </c>
      <c r="J3611" s="125">
        <f>IF(C3611="",0,IF(E3611="Pacote",VLOOKUP(C3611,'Cadastro de insumo'!E:K,7,0)*G3611,IF(OR(E3611="kg",E3611="L"),F3611/1000*G3611,F3611*G3611)))</f>
        <v>0</v>
      </c>
    </row>
    <row r="3612" spans="2:18" outlineLevel="1" x14ac:dyDescent="0.25">
      <c r="B3612" s="122" t="str">
        <f>IF(C3612="","",F3600)</f>
        <v/>
      </c>
      <c r="C3612" s="123"/>
      <c r="D3612" s="122" t="str">
        <f>IF(C3612="","",IFERROR(INDEX('Cadastro de insumo'!A:K,MATCH('Ficha técnica - Prod processado'!C3612,'Cadastro de insumo'!E:E,0),2),""))</f>
        <v/>
      </c>
      <c r="E3612" s="122" t="str">
        <f>IFERROR(INDEX('Cadastro de insumo'!$A$203:$K$1048576,MATCH('Ficha técnica - Prod processado'!C3612,'Cadastro de insumo'!$E$203:$E$1048576,0),9),"")</f>
        <v/>
      </c>
      <c r="F3612" s="124" t="str">
        <f>IFERROR(VLOOKUP(C3612,'Cadastro de insumo'!E:K,7,0),"")</f>
        <v/>
      </c>
      <c r="G3612" s="113"/>
      <c r="H3612" s="113"/>
      <c r="I3612" s="122">
        <f t="shared" si="174"/>
        <v>0</v>
      </c>
      <c r="J3612" s="125">
        <f>IF(C3612="",0,IF(E3612="Pacote",VLOOKUP(C3612,'Cadastro de insumo'!E:K,7,0)*G3612,IF(OR(E3612="kg",E3612="L"),F3612/1000*G3612,F3612*G3612)))</f>
        <v>0</v>
      </c>
    </row>
    <row r="3613" spans="2:18" outlineLevel="1" x14ac:dyDescent="0.25">
      <c r="B3613" s="122" t="str">
        <f>IF(C3613="","",F3600)</f>
        <v/>
      </c>
      <c r="C3613" s="123"/>
      <c r="D3613" s="122" t="str">
        <f>IF(C3613="","",IFERROR(INDEX('Cadastro de insumo'!A:K,MATCH('Ficha técnica - Prod processado'!C3613,'Cadastro de insumo'!E:E,0),2),""))</f>
        <v/>
      </c>
      <c r="E3613" s="122" t="str">
        <f>IFERROR(INDEX('Cadastro de insumo'!$A$203:$K$1048576,MATCH('Ficha técnica - Prod processado'!C3613,'Cadastro de insumo'!$E$203:$E$1048576,0),9),"")</f>
        <v/>
      </c>
      <c r="F3613" s="124" t="str">
        <f>IFERROR(VLOOKUP(C3613,'Cadastro de insumo'!E:K,7,0),"")</f>
        <v/>
      </c>
      <c r="G3613" s="113"/>
      <c r="H3613" s="113"/>
      <c r="I3613" s="122">
        <f t="shared" si="174"/>
        <v>0</v>
      </c>
      <c r="J3613" s="125">
        <f>IF(C3613="",0,IF(E3613="Pacote",VLOOKUP(C3613,'Cadastro de insumo'!E:K,7,0)*G3613,IF(OR(E3613="kg",E3613="L"),F3613/1000*G3613,F3613*G3613)))</f>
        <v>0</v>
      </c>
    </row>
    <row r="3614" spans="2:18" outlineLevel="1" x14ac:dyDescent="0.25">
      <c r="B3614" s="122" t="str">
        <f>IF(C3614="","",F3600)</f>
        <v/>
      </c>
      <c r="C3614" s="123"/>
      <c r="D3614" s="122" t="str">
        <f>IF(C3614="","",IFERROR(INDEX('Cadastro de insumo'!A:K,MATCH('Ficha técnica - Prod processado'!C3614,'Cadastro de insumo'!E:E,0),2),""))</f>
        <v/>
      </c>
      <c r="E3614" s="122" t="str">
        <f>IFERROR(INDEX('Cadastro de insumo'!$A$203:$K$1048576,MATCH('Ficha técnica - Prod processado'!C3614,'Cadastro de insumo'!$E$203:$E$1048576,0),9),"")</f>
        <v/>
      </c>
      <c r="F3614" s="124" t="str">
        <f>IFERROR(VLOOKUP(C3614,'Cadastro de insumo'!E:K,7,0),"")</f>
        <v/>
      </c>
      <c r="G3614" s="113"/>
      <c r="H3614" s="113"/>
      <c r="I3614" s="122">
        <f t="shared" si="174"/>
        <v>0</v>
      </c>
      <c r="J3614" s="125">
        <f>IF(C3614="",0,IF(E3614="Pacote",VLOOKUP(C3614,'Cadastro de insumo'!E:K,7,0)*G3614,IF(OR(E3614="kg",E3614="L"),F3614/1000*G3614,F3614*G3614)))</f>
        <v>0</v>
      </c>
    </row>
    <row r="3615" spans="2:18" outlineLevel="1" x14ac:dyDescent="0.25">
      <c r="B3615" s="122" t="str">
        <f>IF(C3615="","",F3600)</f>
        <v/>
      </c>
      <c r="C3615" s="123"/>
      <c r="D3615" s="122" t="str">
        <f>IF(C3615="","",IFERROR(INDEX('Cadastro de insumo'!A:K,MATCH('Ficha técnica - Prod processado'!C3615,'Cadastro de insumo'!E:E,0),2),""))</f>
        <v/>
      </c>
      <c r="E3615" s="122" t="str">
        <f>IFERROR(INDEX('Cadastro de insumo'!$A$203:$K$1048576,MATCH('Ficha técnica - Prod processado'!C3615,'Cadastro de insumo'!$E$203:$E$1048576,0),9),"")</f>
        <v/>
      </c>
      <c r="F3615" s="124" t="str">
        <f>IFERROR(VLOOKUP(C3615,'Cadastro de insumo'!E:K,7,0),"")</f>
        <v/>
      </c>
      <c r="G3615" s="113"/>
      <c r="H3615" s="113"/>
      <c r="I3615" s="122">
        <f t="shared" si="174"/>
        <v>0</v>
      </c>
      <c r="J3615" s="125">
        <f>IF(C3615="",0,IF(E3615="Pacote",VLOOKUP(C3615,'Cadastro de insumo'!E:K,7,0)*G3615,IF(OR(E3615="kg",E3615="L"),F3615/1000*G3615,F3615*G3615)))</f>
        <v>0</v>
      </c>
    </row>
    <row r="3616" spans="2:18" outlineLevel="1" x14ac:dyDescent="0.25">
      <c r="B3616" s="122" t="str">
        <f>IF(C3616="","",F3600)</f>
        <v/>
      </c>
      <c r="C3616" s="123"/>
      <c r="D3616" s="122" t="str">
        <f>IF(C3616="","",IFERROR(INDEX('Cadastro de insumo'!A:K,MATCH('Ficha técnica - Prod processado'!C3616,'Cadastro de insumo'!E:E,0),2),""))</f>
        <v/>
      </c>
      <c r="E3616" s="122" t="str">
        <f>IFERROR(INDEX('Cadastro de insumo'!$A$203:$K$1048576,MATCH('Ficha técnica - Prod processado'!C3616,'Cadastro de insumo'!$E$203:$E$1048576,0),9),"")</f>
        <v/>
      </c>
      <c r="F3616" s="124" t="str">
        <f>IFERROR(VLOOKUP(C3616,'Cadastro de insumo'!E:K,7,0),"")</f>
        <v/>
      </c>
      <c r="G3616" s="113"/>
      <c r="H3616" s="113"/>
      <c r="I3616" s="122">
        <f t="shared" si="174"/>
        <v>0</v>
      </c>
      <c r="J3616" s="125">
        <f>IF(C3616="",0,IF(E3616="Pacote",VLOOKUP(C3616,'Cadastro de insumo'!E:K,7,0)*G3616,IF(OR(E3616="kg",E3616="L"),F3616/1000*G3616,F3616*G3616)))</f>
        <v>0</v>
      </c>
    </row>
    <row r="3617" spans="1:18" outlineLevel="1" x14ac:dyDescent="0.25">
      <c r="B3617" s="122" t="str">
        <f>IF(C3617="","",F3600)</f>
        <v/>
      </c>
      <c r="C3617" s="123"/>
      <c r="D3617" s="122" t="str">
        <f>IF(C3617="","",IFERROR(INDEX('Cadastro de insumo'!A:K,MATCH('Ficha técnica - Prod processado'!C3617,'Cadastro de insumo'!E:E,0),2),""))</f>
        <v/>
      </c>
      <c r="E3617" s="122" t="str">
        <f>IFERROR(INDEX('Cadastro de insumo'!$A$203:$K$1048576,MATCH('Ficha técnica - Prod processado'!C3617,'Cadastro de insumo'!$E$203:$E$1048576,0),9),"")</f>
        <v/>
      </c>
      <c r="F3617" s="124" t="str">
        <f>IFERROR(VLOOKUP(C3617,'Cadastro de insumo'!E:K,7,0),"")</f>
        <v/>
      </c>
      <c r="G3617" s="113"/>
      <c r="H3617" s="113"/>
      <c r="I3617" s="122">
        <f>IF(OR(G3617="",H3617=""),0,G3617/H3617)</f>
        <v>0</v>
      </c>
      <c r="J3617" s="125">
        <f>IF(C3617="",0,IF(E3617="Pacote",VLOOKUP(C3617,'Cadastro de insumo'!E:K,7,0)*G3617,IF(OR(E3617="kg",E3617="L"),F3617/1000*G3617,F3617*G3617)))</f>
        <v>0</v>
      </c>
    </row>
    <row r="3618" spans="1:18" x14ac:dyDescent="0.25">
      <c r="A3618" s="33" t="str">
        <f>"Detalhes: "&amp;F3600</f>
        <v xml:space="preserve">Detalhes: </v>
      </c>
      <c r="C3618" s="126"/>
    </row>
    <row r="3620" spans="1:18" ht="31.5" x14ac:dyDescent="0.25">
      <c r="E3620" s="30" t="s">
        <v>21</v>
      </c>
      <c r="F3620" s="76" t="s">
        <v>0</v>
      </c>
      <c r="G3620" s="76" t="s">
        <v>19</v>
      </c>
      <c r="H3620" s="77" t="s">
        <v>20</v>
      </c>
      <c r="I3620" s="31" t="s">
        <v>22</v>
      </c>
      <c r="J3620" s="31" t="s">
        <v>61</v>
      </c>
      <c r="M3620" s="126"/>
    </row>
    <row r="3621" spans="1:18" x14ac:dyDescent="0.25">
      <c r="E3621" s="112">
        <f>E3600+1</f>
        <v>173</v>
      </c>
      <c r="F3621" s="113"/>
      <c r="G3621" s="113"/>
      <c r="H3621" s="114"/>
      <c r="I3621" s="115">
        <f>SUM(J3624:J3638)</f>
        <v>0</v>
      </c>
      <c r="J3621" s="116" t="str">
        <f>IF(H3621="","",I3621/H3621)</f>
        <v/>
      </c>
      <c r="M3621" s="126"/>
      <c r="R3621" s="141"/>
    </row>
    <row r="3622" spans="1:18" x14ac:dyDescent="0.25">
      <c r="B3622" s="117"/>
      <c r="C3622" s="118"/>
      <c r="D3622" s="110"/>
      <c r="F3622" s="118"/>
      <c r="G3622" s="118"/>
      <c r="H3622" s="119"/>
      <c r="I3622" s="120"/>
      <c r="J3622" s="121"/>
      <c r="M3622" s="126"/>
      <c r="R3622" s="141"/>
    </row>
    <row r="3623" spans="1:18" ht="47.25" outlineLevel="1" x14ac:dyDescent="0.25">
      <c r="B3623" s="31" t="s">
        <v>0</v>
      </c>
      <c r="C3623" s="76" t="s">
        <v>13</v>
      </c>
      <c r="D3623" s="31" t="s">
        <v>60</v>
      </c>
      <c r="E3623" s="31" t="s">
        <v>14</v>
      </c>
      <c r="F3623" s="77" t="s">
        <v>17</v>
      </c>
      <c r="G3623" s="77" t="s">
        <v>56</v>
      </c>
      <c r="H3623" s="77" t="s">
        <v>38</v>
      </c>
      <c r="I3623" s="31" t="s">
        <v>16</v>
      </c>
      <c r="J3623" s="30" t="s">
        <v>15</v>
      </c>
      <c r="M3623" s="142"/>
    </row>
    <row r="3624" spans="1:18" outlineLevel="1" x14ac:dyDescent="0.25">
      <c r="B3624" s="122" t="str">
        <f>IF(C3624="","",F3621)</f>
        <v/>
      </c>
      <c r="C3624" s="123"/>
      <c r="D3624" s="122" t="str">
        <f>IF(C3624="","",IFERROR(INDEX('Cadastro de insumo'!A:K,MATCH('Ficha técnica - Prod processado'!C3624,'Cadastro de insumo'!E:E,0),2),""))</f>
        <v/>
      </c>
      <c r="E3624" s="122" t="str">
        <f>IFERROR(INDEX('Cadastro de insumo'!$A$203:$K$1048576,MATCH('Ficha técnica - Prod processado'!C3624,'Cadastro de insumo'!$E$203:$E$1048576,0),9),"")</f>
        <v/>
      </c>
      <c r="F3624" s="124" t="str">
        <f>IFERROR(VLOOKUP(C3624,'Cadastro de insumo'!E:K,7,0),"")</f>
        <v/>
      </c>
      <c r="G3624" s="113"/>
      <c r="H3624" s="113"/>
      <c r="I3624" s="122">
        <f t="shared" ref="I3624:I3637" si="175">IF(OR(G3624="",H3624=""),0,G3624/H3624)</f>
        <v>0</v>
      </c>
      <c r="J3624" s="125">
        <f>IF(C3624="",0,IF(E3624="Pacote",VLOOKUP(C3624,'Cadastro de insumo'!E:K,7,0)*G3624,IF(OR(E3624="kg",E3624="L"),F3624/1000*G3624,F3624*G3624)))</f>
        <v>0</v>
      </c>
    </row>
    <row r="3625" spans="1:18" outlineLevel="1" x14ac:dyDescent="0.25">
      <c r="B3625" s="122" t="str">
        <f>IF(C3625="","",F3621)</f>
        <v/>
      </c>
      <c r="C3625" s="123"/>
      <c r="D3625" s="122" t="str">
        <f>IF(C3625="","",IFERROR(INDEX('Cadastro de insumo'!A:K,MATCH('Ficha técnica - Prod processado'!C3625,'Cadastro de insumo'!E:E,0),2),""))</f>
        <v/>
      </c>
      <c r="E3625" s="122" t="str">
        <f>IFERROR(INDEX('Cadastro de insumo'!$A$203:$K$1048576,MATCH('Ficha técnica - Prod processado'!C3625,'Cadastro de insumo'!$E$203:$E$1048576,0),9),"")</f>
        <v/>
      </c>
      <c r="F3625" s="124" t="str">
        <f>IFERROR(VLOOKUP(C3625,'Cadastro de insumo'!E:K,7,0),"")</f>
        <v/>
      </c>
      <c r="G3625" s="113"/>
      <c r="H3625" s="113"/>
      <c r="I3625" s="122">
        <f t="shared" si="175"/>
        <v>0</v>
      </c>
      <c r="J3625" s="125">
        <f>IF(C3625="",0,IF(E3625="Pacote",VLOOKUP(C3625,'Cadastro de insumo'!E:K,7,0)*G3625,IF(OR(E3625="kg",E3625="L"),F3625/1000*G3625,F3625*G3625)))</f>
        <v>0</v>
      </c>
    </row>
    <row r="3626" spans="1:18" outlineLevel="1" x14ac:dyDescent="0.25">
      <c r="B3626" s="122" t="str">
        <f>IF(C3626="","",F3621)</f>
        <v/>
      </c>
      <c r="C3626" s="123"/>
      <c r="D3626" s="122" t="str">
        <f>IF(C3626="","",IFERROR(INDEX('Cadastro de insumo'!A:K,MATCH('Ficha técnica - Prod processado'!C3626,'Cadastro de insumo'!E:E,0),2),""))</f>
        <v/>
      </c>
      <c r="E3626" s="122" t="str">
        <f>IFERROR(INDEX('Cadastro de insumo'!$A$203:$K$1048576,MATCH('Ficha técnica - Prod processado'!C3626,'Cadastro de insumo'!$E$203:$E$1048576,0),9),"")</f>
        <v/>
      </c>
      <c r="F3626" s="124" t="str">
        <f>IFERROR(VLOOKUP(C3626,'Cadastro de insumo'!E:K,7,0),"")</f>
        <v/>
      </c>
      <c r="G3626" s="113"/>
      <c r="H3626" s="113"/>
      <c r="I3626" s="122">
        <f t="shared" si="175"/>
        <v>0</v>
      </c>
      <c r="J3626" s="125">
        <f>IF(C3626="",0,IF(E3626="Pacote",VLOOKUP(C3626,'Cadastro de insumo'!E:K,7,0)*G3626,IF(OR(E3626="kg",E3626="L"),F3626/1000*G3626,F3626*G3626)))</f>
        <v>0</v>
      </c>
    </row>
    <row r="3627" spans="1:18" outlineLevel="1" x14ac:dyDescent="0.25">
      <c r="B3627" s="122" t="str">
        <f>IF(C3627="","",F3621)</f>
        <v/>
      </c>
      <c r="C3627" s="123"/>
      <c r="D3627" s="122" t="str">
        <f>IF(C3627="","",IFERROR(INDEX('Cadastro de insumo'!A:K,MATCH('Ficha técnica - Prod processado'!C3627,'Cadastro de insumo'!E:E,0),2),""))</f>
        <v/>
      </c>
      <c r="E3627" s="122" t="str">
        <f>IFERROR(INDEX('Cadastro de insumo'!$A$203:$K$1048576,MATCH('Ficha técnica - Prod processado'!C3627,'Cadastro de insumo'!$E$203:$E$1048576,0),9),"")</f>
        <v/>
      </c>
      <c r="F3627" s="124" t="str">
        <f>IFERROR(VLOOKUP(C3627,'Cadastro de insumo'!E:K,7,0),"")</f>
        <v/>
      </c>
      <c r="G3627" s="113"/>
      <c r="H3627" s="113"/>
      <c r="I3627" s="122">
        <f t="shared" si="175"/>
        <v>0</v>
      </c>
      <c r="J3627" s="125">
        <f>IF(C3627="",0,IF(E3627="Pacote",VLOOKUP(C3627,'Cadastro de insumo'!E:K,7,0)*G3627,IF(OR(E3627="kg",E3627="L"),F3627/1000*G3627,F3627*G3627)))</f>
        <v>0</v>
      </c>
    </row>
    <row r="3628" spans="1:18" outlineLevel="1" x14ac:dyDescent="0.25">
      <c r="B3628" s="122" t="str">
        <f>IF(C3628="","",F3621)</f>
        <v/>
      </c>
      <c r="C3628" s="123"/>
      <c r="D3628" s="122" t="str">
        <f>IF(C3628="","",IFERROR(INDEX('Cadastro de insumo'!A:K,MATCH('Ficha técnica - Prod processado'!C3628,'Cadastro de insumo'!E:E,0),2),""))</f>
        <v/>
      </c>
      <c r="E3628" s="122" t="str">
        <f>IFERROR(INDEX('Cadastro de insumo'!$A$203:$K$1048576,MATCH('Ficha técnica - Prod processado'!C3628,'Cadastro de insumo'!$E$203:$E$1048576,0),9),"")</f>
        <v/>
      </c>
      <c r="F3628" s="124" t="str">
        <f>IFERROR(VLOOKUP(C3628,'Cadastro de insumo'!E:K,7,0),"")</f>
        <v/>
      </c>
      <c r="G3628" s="113"/>
      <c r="H3628" s="113"/>
      <c r="I3628" s="122">
        <f t="shared" si="175"/>
        <v>0</v>
      </c>
      <c r="J3628" s="125">
        <f>IF(C3628="",0,IF(E3628="Pacote",VLOOKUP(C3628,'Cadastro de insumo'!E:K,7,0)*G3628,IF(OR(E3628="kg",E3628="L"),F3628/1000*G3628,F3628*G3628)))</f>
        <v>0</v>
      </c>
    </row>
    <row r="3629" spans="1:18" outlineLevel="1" x14ac:dyDescent="0.25">
      <c r="B3629" s="122" t="str">
        <f>IF(C3629="","",F3621)</f>
        <v/>
      </c>
      <c r="C3629" s="123"/>
      <c r="D3629" s="122" t="str">
        <f>IF(C3629="","",IFERROR(INDEX('Cadastro de insumo'!A:K,MATCH('Ficha técnica - Prod processado'!C3629,'Cadastro de insumo'!E:E,0),2),""))</f>
        <v/>
      </c>
      <c r="E3629" s="122" t="str">
        <f>IFERROR(INDEX('Cadastro de insumo'!$A$203:$K$1048576,MATCH('Ficha técnica - Prod processado'!C3629,'Cadastro de insumo'!$E$203:$E$1048576,0),9),"")</f>
        <v/>
      </c>
      <c r="F3629" s="124" t="str">
        <f>IFERROR(VLOOKUP(C3629,'Cadastro de insumo'!E:K,7,0),"")</f>
        <v/>
      </c>
      <c r="G3629" s="113"/>
      <c r="H3629" s="113"/>
      <c r="I3629" s="122">
        <f t="shared" si="175"/>
        <v>0</v>
      </c>
      <c r="J3629" s="125">
        <f>IF(C3629="",0,IF(E3629="Pacote",VLOOKUP(C3629,'Cadastro de insumo'!E:K,7,0)*G3629,IF(OR(E3629="kg",E3629="L"),F3629/1000*G3629,F3629*G3629)))</f>
        <v>0</v>
      </c>
    </row>
    <row r="3630" spans="1:18" outlineLevel="1" x14ac:dyDescent="0.25">
      <c r="B3630" s="122" t="str">
        <f>IF(C3630="","",F3621)</f>
        <v/>
      </c>
      <c r="C3630" s="123"/>
      <c r="D3630" s="122" t="str">
        <f>IF(C3630="","",IFERROR(INDEX('Cadastro de insumo'!A:K,MATCH('Ficha técnica - Prod processado'!C3630,'Cadastro de insumo'!E:E,0),2),""))</f>
        <v/>
      </c>
      <c r="E3630" s="122" t="str">
        <f>IFERROR(INDEX('Cadastro de insumo'!$A$203:$K$1048576,MATCH('Ficha técnica - Prod processado'!C3630,'Cadastro de insumo'!$E$203:$E$1048576,0),9),"")</f>
        <v/>
      </c>
      <c r="F3630" s="124" t="str">
        <f>IFERROR(VLOOKUP(C3630,'Cadastro de insumo'!E:K,7,0),"")</f>
        <v/>
      </c>
      <c r="G3630" s="113"/>
      <c r="H3630" s="113"/>
      <c r="I3630" s="122">
        <f t="shared" si="175"/>
        <v>0</v>
      </c>
      <c r="J3630" s="125">
        <f>IF(C3630="",0,IF(E3630="Pacote",VLOOKUP(C3630,'Cadastro de insumo'!E:K,7,0)*G3630,IF(OR(E3630="kg",E3630="L"),F3630/1000*G3630,F3630*G3630)))</f>
        <v>0</v>
      </c>
    </row>
    <row r="3631" spans="1:18" outlineLevel="1" x14ac:dyDescent="0.25">
      <c r="B3631" s="122" t="str">
        <f>IF(C3631="","",F3621)</f>
        <v/>
      </c>
      <c r="C3631" s="123"/>
      <c r="D3631" s="122" t="str">
        <f>IF(C3631="","",IFERROR(INDEX('Cadastro de insumo'!A:K,MATCH('Ficha técnica - Prod processado'!C3631,'Cadastro de insumo'!E:E,0),2),""))</f>
        <v/>
      </c>
      <c r="E3631" s="122" t="str">
        <f>IFERROR(INDEX('Cadastro de insumo'!$A$203:$K$1048576,MATCH('Ficha técnica - Prod processado'!C3631,'Cadastro de insumo'!$E$203:$E$1048576,0),9),"")</f>
        <v/>
      </c>
      <c r="F3631" s="124" t="str">
        <f>IFERROR(VLOOKUP(C3631,'Cadastro de insumo'!E:K,7,0),"")</f>
        <v/>
      </c>
      <c r="G3631" s="113"/>
      <c r="H3631" s="113"/>
      <c r="I3631" s="122">
        <f t="shared" si="175"/>
        <v>0</v>
      </c>
      <c r="J3631" s="125">
        <f>IF(C3631="",0,IF(E3631="Pacote",VLOOKUP(C3631,'Cadastro de insumo'!E:K,7,0)*G3631,IF(OR(E3631="kg",E3631="L"),F3631/1000*G3631,F3631*G3631)))</f>
        <v>0</v>
      </c>
    </row>
    <row r="3632" spans="1:18" outlineLevel="1" x14ac:dyDescent="0.25">
      <c r="B3632" s="122" t="str">
        <f>IF(C3632="","",F3621)</f>
        <v/>
      </c>
      <c r="C3632" s="123"/>
      <c r="D3632" s="122" t="str">
        <f>IF(C3632="","",IFERROR(INDEX('Cadastro de insumo'!A:K,MATCH('Ficha técnica - Prod processado'!C3632,'Cadastro de insumo'!E:E,0),2),""))</f>
        <v/>
      </c>
      <c r="E3632" s="122" t="str">
        <f>IFERROR(INDEX('Cadastro de insumo'!$A$203:$K$1048576,MATCH('Ficha técnica - Prod processado'!C3632,'Cadastro de insumo'!$E$203:$E$1048576,0),9),"")</f>
        <v/>
      </c>
      <c r="F3632" s="124" t="str">
        <f>IFERROR(VLOOKUP(C3632,'Cadastro de insumo'!E:K,7,0),"")</f>
        <v/>
      </c>
      <c r="G3632" s="113"/>
      <c r="H3632" s="113"/>
      <c r="I3632" s="122">
        <f t="shared" si="175"/>
        <v>0</v>
      </c>
      <c r="J3632" s="125">
        <f>IF(C3632="",0,IF(E3632="Pacote",VLOOKUP(C3632,'Cadastro de insumo'!E:K,7,0)*G3632,IF(OR(E3632="kg",E3632="L"),F3632/1000*G3632,F3632*G3632)))</f>
        <v>0</v>
      </c>
    </row>
    <row r="3633" spans="1:18" outlineLevel="1" x14ac:dyDescent="0.25">
      <c r="B3633" s="122" t="str">
        <f>IF(C3633="","",F3621)</f>
        <v/>
      </c>
      <c r="C3633" s="123"/>
      <c r="D3633" s="122" t="str">
        <f>IF(C3633="","",IFERROR(INDEX('Cadastro de insumo'!A:K,MATCH('Ficha técnica - Prod processado'!C3633,'Cadastro de insumo'!E:E,0),2),""))</f>
        <v/>
      </c>
      <c r="E3633" s="122" t="str">
        <f>IFERROR(INDEX('Cadastro de insumo'!$A$203:$K$1048576,MATCH('Ficha técnica - Prod processado'!C3633,'Cadastro de insumo'!$E$203:$E$1048576,0),9),"")</f>
        <v/>
      </c>
      <c r="F3633" s="124" t="str">
        <f>IFERROR(VLOOKUP(C3633,'Cadastro de insumo'!E:K,7,0),"")</f>
        <v/>
      </c>
      <c r="G3633" s="113"/>
      <c r="H3633" s="113"/>
      <c r="I3633" s="122">
        <f t="shared" si="175"/>
        <v>0</v>
      </c>
      <c r="J3633" s="125">
        <f>IF(C3633="",0,IF(E3633="Pacote",VLOOKUP(C3633,'Cadastro de insumo'!E:K,7,0)*G3633,IF(OR(E3633="kg",E3633="L"),F3633/1000*G3633,F3633*G3633)))</f>
        <v>0</v>
      </c>
    </row>
    <row r="3634" spans="1:18" outlineLevel="1" x14ac:dyDescent="0.25">
      <c r="B3634" s="122" t="str">
        <f>IF(C3634="","",F3621)</f>
        <v/>
      </c>
      <c r="C3634" s="123"/>
      <c r="D3634" s="122" t="str">
        <f>IF(C3634="","",IFERROR(INDEX('Cadastro de insumo'!A:K,MATCH('Ficha técnica - Prod processado'!C3634,'Cadastro de insumo'!E:E,0),2),""))</f>
        <v/>
      </c>
      <c r="E3634" s="122" t="str">
        <f>IFERROR(INDEX('Cadastro de insumo'!$A$203:$K$1048576,MATCH('Ficha técnica - Prod processado'!C3634,'Cadastro de insumo'!$E$203:$E$1048576,0),9),"")</f>
        <v/>
      </c>
      <c r="F3634" s="124" t="str">
        <f>IFERROR(VLOOKUP(C3634,'Cadastro de insumo'!E:K,7,0),"")</f>
        <v/>
      </c>
      <c r="G3634" s="113"/>
      <c r="H3634" s="113"/>
      <c r="I3634" s="122">
        <f t="shared" si="175"/>
        <v>0</v>
      </c>
      <c r="J3634" s="125">
        <f>IF(C3634="",0,IF(E3634="Pacote",VLOOKUP(C3634,'Cadastro de insumo'!E:K,7,0)*G3634,IF(OR(E3634="kg",E3634="L"),F3634/1000*G3634,F3634*G3634)))</f>
        <v>0</v>
      </c>
    </row>
    <row r="3635" spans="1:18" outlineLevel="1" x14ac:dyDescent="0.25">
      <c r="B3635" s="122" t="str">
        <f>IF(C3635="","",F3621)</f>
        <v/>
      </c>
      <c r="C3635" s="123"/>
      <c r="D3635" s="122" t="str">
        <f>IF(C3635="","",IFERROR(INDEX('Cadastro de insumo'!A:K,MATCH('Ficha técnica - Prod processado'!C3635,'Cadastro de insumo'!E:E,0),2),""))</f>
        <v/>
      </c>
      <c r="E3635" s="122" t="str">
        <f>IFERROR(INDEX('Cadastro de insumo'!$A$203:$K$1048576,MATCH('Ficha técnica - Prod processado'!C3635,'Cadastro de insumo'!$E$203:$E$1048576,0),9),"")</f>
        <v/>
      </c>
      <c r="F3635" s="124" t="str">
        <f>IFERROR(VLOOKUP(C3635,'Cadastro de insumo'!E:K,7,0),"")</f>
        <v/>
      </c>
      <c r="G3635" s="113"/>
      <c r="H3635" s="113"/>
      <c r="I3635" s="122">
        <f t="shared" si="175"/>
        <v>0</v>
      </c>
      <c r="J3635" s="125">
        <f>IF(C3635="",0,IF(E3635="Pacote",VLOOKUP(C3635,'Cadastro de insumo'!E:K,7,0)*G3635,IF(OR(E3635="kg",E3635="L"),F3635/1000*G3635,F3635*G3635)))</f>
        <v>0</v>
      </c>
    </row>
    <row r="3636" spans="1:18" outlineLevel="1" x14ac:dyDescent="0.25">
      <c r="B3636" s="122" t="str">
        <f>IF(C3636="","",F3621)</f>
        <v/>
      </c>
      <c r="C3636" s="123"/>
      <c r="D3636" s="122" t="str">
        <f>IF(C3636="","",IFERROR(INDEX('Cadastro de insumo'!A:K,MATCH('Ficha técnica - Prod processado'!C3636,'Cadastro de insumo'!E:E,0),2),""))</f>
        <v/>
      </c>
      <c r="E3636" s="122" t="str">
        <f>IFERROR(INDEX('Cadastro de insumo'!$A$203:$K$1048576,MATCH('Ficha técnica - Prod processado'!C3636,'Cadastro de insumo'!$E$203:$E$1048576,0),9),"")</f>
        <v/>
      </c>
      <c r="F3636" s="124" t="str">
        <f>IFERROR(VLOOKUP(C3636,'Cadastro de insumo'!E:K,7,0),"")</f>
        <v/>
      </c>
      <c r="G3636" s="113"/>
      <c r="H3636" s="113"/>
      <c r="I3636" s="122">
        <f t="shared" si="175"/>
        <v>0</v>
      </c>
      <c r="J3636" s="125">
        <f>IF(C3636="",0,IF(E3636="Pacote",VLOOKUP(C3636,'Cadastro de insumo'!E:K,7,0)*G3636,IF(OR(E3636="kg",E3636="L"),F3636/1000*G3636,F3636*G3636)))</f>
        <v>0</v>
      </c>
    </row>
    <row r="3637" spans="1:18" outlineLevel="1" x14ac:dyDescent="0.25">
      <c r="B3637" s="122" t="str">
        <f>IF(C3637="","",F3621)</f>
        <v/>
      </c>
      <c r="C3637" s="123"/>
      <c r="D3637" s="122" t="str">
        <f>IF(C3637="","",IFERROR(INDEX('Cadastro de insumo'!A:K,MATCH('Ficha técnica - Prod processado'!C3637,'Cadastro de insumo'!E:E,0),2),""))</f>
        <v/>
      </c>
      <c r="E3637" s="122" t="str">
        <f>IFERROR(INDEX('Cadastro de insumo'!$A$203:$K$1048576,MATCH('Ficha técnica - Prod processado'!C3637,'Cadastro de insumo'!$E$203:$E$1048576,0),9),"")</f>
        <v/>
      </c>
      <c r="F3637" s="124" t="str">
        <f>IFERROR(VLOOKUP(C3637,'Cadastro de insumo'!E:K,7,0),"")</f>
        <v/>
      </c>
      <c r="G3637" s="113"/>
      <c r="H3637" s="113"/>
      <c r="I3637" s="122">
        <f t="shared" si="175"/>
        <v>0</v>
      </c>
      <c r="J3637" s="125">
        <f>IF(C3637="",0,IF(E3637="Pacote",VLOOKUP(C3637,'Cadastro de insumo'!E:K,7,0)*G3637,IF(OR(E3637="kg",E3637="L"),F3637/1000*G3637,F3637*G3637)))</f>
        <v>0</v>
      </c>
    </row>
    <row r="3638" spans="1:18" outlineLevel="1" x14ac:dyDescent="0.25">
      <c r="B3638" s="122" t="str">
        <f>IF(C3638="","",F3621)</f>
        <v/>
      </c>
      <c r="C3638" s="123"/>
      <c r="D3638" s="122" t="str">
        <f>IF(C3638="","",IFERROR(INDEX('Cadastro de insumo'!A:K,MATCH('Ficha técnica - Prod processado'!C3638,'Cadastro de insumo'!E:E,0),2),""))</f>
        <v/>
      </c>
      <c r="E3638" s="122" t="str">
        <f>IFERROR(INDEX('Cadastro de insumo'!$A$203:$K$1048576,MATCH('Ficha técnica - Prod processado'!C3638,'Cadastro de insumo'!$E$203:$E$1048576,0),9),"")</f>
        <v/>
      </c>
      <c r="F3638" s="124" t="str">
        <f>IFERROR(VLOOKUP(C3638,'Cadastro de insumo'!E:K,7,0),"")</f>
        <v/>
      </c>
      <c r="G3638" s="113"/>
      <c r="H3638" s="113"/>
      <c r="I3638" s="122">
        <f>IF(OR(G3638="",H3638=""),0,G3638/H3638)</f>
        <v>0</v>
      </c>
      <c r="J3638" s="125">
        <f>IF(C3638="",0,IF(E3638="Pacote",VLOOKUP(C3638,'Cadastro de insumo'!E:K,7,0)*G3638,IF(OR(E3638="kg",E3638="L"),F3638/1000*G3638,F3638*G3638)))</f>
        <v>0</v>
      </c>
    </row>
    <row r="3639" spans="1:18" x14ac:dyDescent="0.25">
      <c r="A3639" s="33" t="str">
        <f>"Detalhes: "&amp;F3621</f>
        <v xml:space="preserve">Detalhes: </v>
      </c>
      <c r="C3639" s="126"/>
    </row>
    <row r="3641" spans="1:18" ht="31.5" x14ac:dyDescent="0.25">
      <c r="E3641" s="30" t="s">
        <v>21</v>
      </c>
      <c r="F3641" s="76" t="s">
        <v>0</v>
      </c>
      <c r="G3641" s="76" t="s">
        <v>19</v>
      </c>
      <c r="H3641" s="77" t="s">
        <v>20</v>
      </c>
      <c r="I3641" s="31" t="s">
        <v>22</v>
      </c>
      <c r="J3641" s="31" t="s">
        <v>61</v>
      </c>
      <c r="M3641" s="126"/>
    </row>
    <row r="3642" spans="1:18" x14ac:dyDescent="0.25">
      <c r="E3642" s="112">
        <f>E3621+1</f>
        <v>174</v>
      </c>
      <c r="F3642" s="113"/>
      <c r="G3642" s="113"/>
      <c r="H3642" s="114"/>
      <c r="I3642" s="115">
        <f>SUM(J3645:J3659)</f>
        <v>0</v>
      </c>
      <c r="J3642" s="116" t="str">
        <f>IF(H3642="","",I3642/H3642)</f>
        <v/>
      </c>
      <c r="M3642" s="126"/>
      <c r="R3642" s="141"/>
    </row>
    <row r="3643" spans="1:18" x14ac:dyDescent="0.25">
      <c r="B3643" s="117"/>
      <c r="C3643" s="118"/>
      <c r="D3643" s="110"/>
      <c r="F3643" s="118"/>
      <c r="G3643" s="118"/>
      <c r="H3643" s="119"/>
      <c r="I3643" s="120"/>
      <c r="J3643" s="121"/>
      <c r="M3643" s="126"/>
      <c r="R3643" s="141"/>
    </row>
    <row r="3644" spans="1:18" ht="47.25" outlineLevel="1" x14ac:dyDescent="0.25">
      <c r="B3644" s="31" t="s">
        <v>0</v>
      </c>
      <c r="C3644" s="76" t="s">
        <v>13</v>
      </c>
      <c r="D3644" s="31" t="s">
        <v>60</v>
      </c>
      <c r="E3644" s="31" t="s">
        <v>14</v>
      </c>
      <c r="F3644" s="77" t="s">
        <v>17</v>
      </c>
      <c r="G3644" s="77" t="s">
        <v>56</v>
      </c>
      <c r="H3644" s="77" t="s">
        <v>38</v>
      </c>
      <c r="I3644" s="31" t="s">
        <v>16</v>
      </c>
      <c r="J3644" s="30" t="s">
        <v>15</v>
      </c>
      <c r="M3644" s="142"/>
    </row>
    <row r="3645" spans="1:18" outlineLevel="1" x14ac:dyDescent="0.25">
      <c r="B3645" s="122" t="str">
        <f>IF(C3645="","",F3642)</f>
        <v/>
      </c>
      <c r="C3645" s="123"/>
      <c r="D3645" s="122" t="str">
        <f>IF(C3645="","",IFERROR(INDEX('Cadastro de insumo'!A:K,MATCH('Ficha técnica - Prod processado'!C3645,'Cadastro de insumo'!E:E,0),2),""))</f>
        <v/>
      </c>
      <c r="E3645" s="122" t="str">
        <f>IFERROR(INDEX('Cadastro de insumo'!$A$203:$K$1048576,MATCH('Ficha técnica - Prod processado'!C3645,'Cadastro de insumo'!$E$203:$E$1048576,0),9),"")</f>
        <v/>
      </c>
      <c r="F3645" s="124" t="str">
        <f>IFERROR(VLOOKUP(C3645,'Cadastro de insumo'!E:K,7,0),"")</f>
        <v/>
      </c>
      <c r="G3645" s="113"/>
      <c r="H3645" s="113"/>
      <c r="I3645" s="122">
        <f t="shared" ref="I3645:I3658" si="176">IF(OR(G3645="",H3645=""),0,G3645/H3645)</f>
        <v>0</v>
      </c>
      <c r="J3645" s="125">
        <f>IF(C3645="",0,IF(E3645="Pacote",VLOOKUP(C3645,'Cadastro de insumo'!E:K,7,0)*G3645,IF(OR(E3645="kg",E3645="L"),F3645/1000*G3645,F3645*G3645)))</f>
        <v>0</v>
      </c>
    </row>
    <row r="3646" spans="1:18" outlineLevel="1" x14ac:dyDescent="0.25">
      <c r="B3646" s="122" t="str">
        <f>IF(C3646="","",F3642)</f>
        <v/>
      </c>
      <c r="C3646" s="123"/>
      <c r="D3646" s="122" t="str">
        <f>IF(C3646="","",IFERROR(INDEX('Cadastro de insumo'!A:K,MATCH('Ficha técnica - Prod processado'!C3646,'Cadastro de insumo'!E:E,0),2),""))</f>
        <v/>
      </c>
      <c r="E3646" s="122" t="str">
        <f>IFERROR(INDEX('Cadastro de insumo'!$A$203:$K$1048576,MATCH('Ficha técnica - Prod processado'!C3646,'Cadastro de insumo'!$E$203:$E$1048576,0),9),"")</f>
        <v/>
      </c>
      <c r="F3646" s="124" t="str">
        <f>IFERROR(VLOOKUP(C3646,'Cadastro de insumo'!E:K,7,0),"")</f>
        <v/>
      </c>
      <c r="G3646" s="113"/>
      <c r="H3646" s="113"/>
      <c r="I3646" s="122">
        <f t="shared" si="176"/>
        <v>0</v>
      </c>
      <c r="J3646" s="125">
        <f>IF(C3646="",0,IF(E3646="Pacote",VLOOKUP(C3646,'Cadastro de insumo'!E:K,7,0)*G3646,IF(OR(E3646="kg",E3646="L"),F3646/1000*G3646,F3646*G3646)))</f>
        <v>0</v>
      </c>
    </row>
    <row r="3647" spans="1:18" outlineLevel="1" x14ac:dyDescent="0.25">
      <c r="B3647" s="122" t="str">
        <f>IF(C3647="","",F3642)</f>
        <v/>
      </c>
      <c r="C3647" s="123"/>
      <c r="D3647" s="122" t="str">
        <f>IF(C3647="","",IFERROR(INDEX('Cadastro de insumo'!A:K,MATCH('Ficha técnica - Prod processado'!C3647,'Cadastro de insumo'!E:E,0),2),""))</f>
        <v/>
      </c>
      <c r="E3647" s="122" t="str">
        <f>IFERROR(INDEX('Cadastro de insumo'!$A$203:$K$1048576,MATCH('Ficha técnica - Prod processado'!C3647,'Cadastro de insumo'!$E$203:$E$1048576,0),9),"")</f>
        <v/>
      </c>
      <c r="F3647" s="124" t="str">
        <f>IFERROR(VLOOKUP(C3647,'Cadastro de insumo'!E:K,7,0),"")</f>
        <v/>
      </c>
      <c r="G3647" s="113"/>
      <c r="H3647" s="113"/>
      <c r="I3647" s="122">
        <f t="shared" si="176"/>
        <v>0</v>
      </c>
      <c r="J3647" s="125">
        <f>IF(C3647="",0,IF(E3647="Pacote",VLOOKUP(C3647,'Cadastro de insumo'!E:K,7,0)*G3647,IF(OR(E3647="kg",E3647="L"),F3647/1000*G3647,F3647*G3647)))</f>
        <v>0</v>
      </c>
    </row>
    <row r="3648" spans="1:18" outlineLevel="1" x14ac:dyDescent="0.25">
      <c r="B3648" s="122" t="str">
        <f>IF(C3648="","",F3642)</f>
        <v/>
      </c>
      <c r="C3648" s="123"/>
      <c r="D3648" s="122" t="str">
        <f>IF(C3648="","",IFERROR(INDEX('Cadastro de insumo'!A:K,MATCH('Ficha técnica - Prod processado'!C3648,'Cadastro de insumo'!E:E,0),2),""))</f>
        <v/>
      </c>
      <c r="E3648" s="122" t="str">
        <f>IFERROR(INDEX('Cadastro de insumo'!$A$203:$K$1048576,MATCH('Ficha técnica - Prod processado'!C3648,'Cadastro de insumo'!$E$203:$E$1048576,0),9),"")</f>
        <v/>
      </c>
      <c r="F3648" s="124" t="str">
        <f>IFERROR(VLOOKUP(C3648,'Cadastro de insumo'!E:K,7,0),"")</f>
        <v/>
      </c>
      <c r="G3648" s="113"/>
      <c r="H3648" s="113"/>
      <c r="I3648" s="122">
        <f t="shared" si="176"/>
        <v>0</v>
      </c>
      <c r="J3648" s="125">
        <f>IF(C3648="",0,IF(E3648="Pacote",VLOOKUP(C3648,'Cadastro de insumo'!E:K,7,0)*G3648,IF(OR(E3648="kg",E3648="L"),F3648/1000*G3648,F3648*G3648)))</f>
        <v>0</v>
      </c>
    </row>
    <row r="3649" spans="1:18" outlineLevel="1" x14ac:dyDescent="0.25">
      <c r="B3649" s="122" t="str">
        <f>IF(C3649="","",F3642)</f>
        <v/>
      </c>
      <c r="C3649" s="123"/>
      <c r="D3649" s="122" t="str">
        <f>IF(C3649="","",IFERROR(INDEX('Cadastro de insumo'!A:K,MATCH('Ficha técnica - Prod processado'!C3649,'Cadastro de insumo'!E:E,0),2),""))</f>
        <v/>
      </c>
      <c r="E3649" s="122" t="str">
        <f>IFERROR(INDEX('Cadastro de insumo'!$A$203:$K$1048576,MATCH('Ficha técnica - Prod processado'!C3649,'Cadastro de insumo'!$E$203:$E$1048576,0),9),"")</f>
        <v/>
      </c>
      <c r="F3649" s="124" t="str">
        <f>IFERROR(VLOOKUP(C3649,'Cadastro de insumo'!E:K,7,0),"")</f>
        <v/>
      </c>
      <c r="G3649" s="113"/>
      <c r="H3649" s="113"/>
      <c r="I3649" s="122">
        <f t="shared" si="176"/>
        <v>0</v>
      </c>
      <c r="J3649" s="125">
        <f>IF(C3649="",0,IF(E3649="Pacote",VLOOKUP(C3649,'Cadastro de insumo'!E:K,7,0)*G3649,IF(OR(E3649="kg",E3649="L"),F3649/1000*G3649,F3649*G3649)))</f>
        <v>0</v>
      </c>
    </row>
    <row r="3650" spans="1:18" outlineLevel="1" x14ac:dyDescent="0.25">
      <c r="B3650" s="122" t="str">
        <f>IF(C3650="","",F3642)</f>
        <v/>
      </c>
      <c r="C3650" s="123"/>
      <c r="D3650" s="122" t="str">
        <f>IF(C3650="","",IFERROR(INDEX('Cadastro de insumo'!A:K,MATCH('Ficha técnica - Prod processado'!C3650,'Cadastro de insumo'!E:E,0),2),""))</f>
        <v/>
      </c>
      <c r="E3650" s="122" t="str">
        <f>IFERROR(INDEX('Cadastro de insumo'!$A$203:$K$1048576,MATCH('Ficha técnica - Prod processado'!C3650,'Cadastro de insumo'!$E$203:$E$1048576,0),9),"")</f>
        <v/>
      </c>
      <c r="F3650" s="124" t="str">
        <f>IFERROR(VLOOKUP(C3650,'Cadastro de insumo'!E:K,7,0),"")</f>
        <v/>
      </c>
      <c r="G3650" s="113"/>
      <c r="H3650" s="113"/>
      <c r="I3650" s="122">
        <f t="shared" si="176"/>
        <v>0</v>
      </c>
      <c r="J3650" s="125">
        <f>IF(C3650="",0,IF(E3650="Pacote",VLOOKUP(C3650,'Cadastro de insumo'!E:K,7,0)*G3650,IF(OR(E3650="kg",E3650="L"),F3650/1000*G3650,F3650*G3650)))</f>
        <v>0</v>
      </c>
    </row>
    <row r="3651" spans="1:18" outlineLevel="1" x14ac:dyDescent="0.25">
      <c r="B3651" s="122" t="str">
        <f>IF(C3651="","",F3642)</f>
        <v/>
      </c>
      <c r="C3651" s="123"/>
      <c r="D3651" s="122" t="str">
        <f>IF(C3651="","",IFERROR(INDEX('Cadastro de insumo'!A:K,MATCH('Ficha técnica - Prod processado'!C3651,'Cadastro de insumo'!E:E,0),2),""))</f>
        <v/>
      </c>
      <c r="E3651" s="122" t="str">
        <f>IFERROR(INDEX('Cadastro de insumo'!$A$203:$K$1048576,MATCH('Ficha técnica - Prod processado'!C3651,'Cadastro de insumo'!$E$203:$E$1048576,0),9),"")</f>
        <v/>
      </c>
      <c r="F3651" s="124" t="str">
        <f>IFERROR(VLOOKUP(C3651,'Cadastro de insumo'!E:K,7,0),"")</f>
        <v/>
      </c>
      <c r="G3651" s="113"/>
      <c r="H3651" s="113"/>
      <c r="I3651" s="122">
        <f t="shared" si="176"/>
        <v>0</v>
      </c>
      <c r="J3651" s="125">
        <f>IF(C3651="",0,IF(E3651="Pacote",VLOOKUP(C3651,'Cadastro de insumo'!E:K,7,0)*G3651,IF(OR(E3651="kg",E3651="L"),F3651/1000*G3651,F3651*G3651)))</f>
        <v>0</v>
      </c>
    </row>
    <row r="3652" spans="1:18" outlineLevel="1" x14ac:dyDescent="0.25">
      <c r="B3652" s="122" t="str">
        <f>IF(C3652="","",F3642)</f>
        <v/>
      </c>
      <c r="C3652" s="123"/>
      <c r="D3652" s="122" t="str">
        <f>IF(C3652="","",IFERROR(INDEX('Cadastro de insumo'!A:K,MATCH('Ficha técnica - Prod processado'!C3652,'Cadastro de insumo'!E:E,0),2),""))</f>
        <v/>
      </c>
      <c r="E3652" s="122" t="str">
        <f>IFERROR(INDEX('Cadastro de insumo'!$A$203:$K$1048576,MATCH('Ficha técnica - Prod processado'!C3652,'Cadastro de insumo'!$E$203:$E$1048576,0),9),"")</f>
        <v/>
      </c>
      <c r="F3652" s="124" t="str">
        <f>IFERROR(VLOOKUP(C3652,'Cadastro de insumo'!E:K,7,0),"")</f>
        <v/>
      </c>
      <c r="G3652" s="113"/>
      <c r="H3652" s="113"/>
      <c r="I3652" s="122">
        <f t="shared" si="176"/>
        <v>0</v>
      </c>
      <c r="J3652" s="125">
        <f>IF(C3652="",0,IF(E3652="Pacote",VLOOKUP(C3652,'Cadastro de insumo'!E:K,7,0)*G3652,IF(OR(E3652="kg",E3652="L"),F3652/1000*G3652,F3652*G3652)))</f>
        <v>0</v>
      </c>
    </row>
    <row r="3653" spans="1:18" outlineLevel="1" x14ac:dyDescent="0.25">
      <c r="B3653" s="122" t="str">
        <f>IF(C3653="","",F3642)</f>
        <v/>
      </c>
      <c r="C3653" s="123"/>
      <c r="D3653" s="122" t="str">
        <f>IF(C3653="","",IFERROR(INDEX('Cadastro de insumo'!A:K,MATCH('Ficha técnica - Prod processado'!C3653,'Cadastro de insumo'!E:E,0),2),""))</f>
        <v/>
      </c>
      <c r="E3653" s="122" t="str">
        <f>IFERROR(INDEX('Cadastro de insumo'!$A$203:$K$1048576,MATCH('Ficha técnica - Prod processado'!C3653,'Cadastro de insumo'!$E$203:$E$1048576,0),9),"")</f>
        <v/>
      </c>
      <c r="F3653" s="124" t="str">
        <f>IFERROR(VLOOKUP(C3653,'Cadastro de insumo'!E:K,7,0),"")</f>
        <v/>
      </c>
      <c r="G3653" s="113"/>
      <c r="H3653" s="113"/>
      <c r="I3653" s="122">
        <f t="shared" si="176"/>
        <v>0</v>
      </c>
      <c r="J3653" s="125">
        <f>IF(C3653="",0,IF(E3653="Pacote",VLOOKUP(C3653,'Cadastro de insumo'!E:K,7,0)*G3653,IF(OR(E3653="kg",E3653="L"),F3653/1000*G3653,F3653*G3653)))</f>
        <v>0</v>
      </c>
    </row>
    <row r="3654" spans="1:18" outlineLevel="1" x14ac:dyDescent="0.25">
      <c r="B3654" s="122" t="str">
        <f>IF(C3654="","",F3642)</f>
        <v/>
      </c>
      <c r="C3654" s="123"/>
      <c r="D3654" s="122" t="str">
        <f>IF(C3654="","",IFERROR(INDEX('Cadastro de insumo'!A:K,MATCH('Ficha técnica - Prod processado'!C3654,'Cadastro de insumo'!E:E,0),2),""))</f>
        <v/>
      </c>
      <c r="E3654" s="122" t="str">
        <f>IFERROR(INDEX('Cadastro de insumo'!$A$203:$K$1048576,MATCH('Ficha técnica - Prod processado'!C3654,'Cadastro de insumo'!$E$203:$E$1048576,0),9),"")</f>
        <v/>
      </c>
      <c r="F3654" s="124" t="str">
        <f>IFERROR(VLOOKUP(C3654,'Cadastro de insumo'!E:K,7,0),"")</f>
        <v/>
      </c>
      <c r="G3654" s="113"/>
      <c r="H3654" s="113"/>
      <c r="I3654" s="122">
        <f t="shared" si="176"/>
        <v>0</v>
      </c>
      <c r="J3654" s="125">
        <f>IF(C3654="",0,IF(E3654="Pacote",VLOOKUP(C3654,'Cadastro de insumo'!E:K,7,0)*G3654,IF(OR(E3654="kg",E3654="L"),F3654/1000*G3654,F3654*G3654)))</f>
        <v>0</v>
      </c>
    </row>
    <row r="3655" spans="1:18" outlineLevel="1" x14ac:dyDescent="0.25">
      <c r="B3655" s="122" t="str">
        <f>IF(C3655="","",F3642)</f>
        <v/>
      </c>
      <c r="C3655" s="123"/>
      <c r="D3655" s="122" t="str">
        <f>IF(C3655="","",IFERROR(INDEX('Cadastro de insumo'!A:K,MATCH('Ficha técnica - Prod processado'!C3655,'Cadastro de insumo'!E:E,0),2),""))</f>
        <v/>
      </c>
      <c r="E3655" s="122" t="str">
        <f>IFERROR(INDEX('Cadastro de insumo'!$A$203:$K$1048576,MATCH('Ficha técnica - Prod processado'!C3655,'Cadastro de insumo'!$E$203:$E$1048576,0),9),"")</f>
        <v/>
      </c>
      <c r="F3655" s="124" t="str">
        <f>IFERROR(VLOOKUP(C3655,'Cadastro de insumo'!E:K,7,0),"")</f>
        <v/>
      </c>
      <c r="G3655" s="113"/>
      <c r="H3655" s="113"/>
      <c r="I3655" s="122">
        <f t="shared" si="176"/>
        <v>0</v>
      </c>
      <c r="J3655" s="125">
        <f>IF(C3655="",0,IF(E3655="Pacote",VLOOKUP(C3655,'Cadastro de insumo'!E:K,7,0)*G3655,IF(OR(E3655="kg",E3655="L"),F3655/1000*G3655,F3655*G3655)))</f>
        <v>0</v>
      </c>
    </row>
    <row r="3656" spans="1:18" outlineLevel="1" x14ac:dyDescent="0.25">
      <c r="B3656" s="122" t="str">
        <f>IF(C3656="","",F3642)</f>
        <v/>
      </c>
      <c r="C3656" s="123"/>
      <c r="D3656" s="122" t="str">
        <f>IF(C3656="","",IFERROR(INDEX('Cadastro de insumo'!A:K,MATCH('Ficha técnica - Prod processado'!C3656,'Cadastro de insumo'!E:E,0),2),""))</f>
        <v/>
      </c>
      <c r="E3656" s="122" t="str">
        <f>IFERROR(INDEX('Cadastro de insumo'!$A$203:$K$1048576,MATCH('Ficha técnica - Prod processado'!C3656,'Cadastro de insumo'!$E$203:$E$1048576,0),9),"")</f>
        <v/>
      </c>
      <c r="F3656" s="124" t="str">
        <f>IFERROR(VLOOKUP(C3656,'Cadastro de insumo'!E:K,7,0),"")</f>
        <v/>
      </c>
      <c r="G3656" s="113"/>
      <c r="H3656" s="113"/>
      <c r="I3656" s="122">
        <f t="shared" si="176"/>
        <v>0</v>
      </c>
      <c r="J3656" s="125">
        <f>IF(C3656="",0,IF(E3656="Pacote",VLOOKUP(C3656,'Cadastro de insumo'!E:K,7,0)*G3656,IF(OR(E3656="kg",E3656="L"),F3656/1000*G3656,F3656*G3656)))</f>
        <v>0</v>
      </c>
    </row>
    <row r="3657" spans="1:18" outlineLevel="1" x14ac:dyDescent="0.25">
      <c r="B3657" s="122" t="str">
        <f>IF(C3657="","",F3642)</f>
        <v/>
      </c>
      <c r="C3657" s="123"/>
      <c r="D3657" s="122" t="str">
        <f>IF(C3657="","",IFERROR(INDEX('Cadastro de insumo'!A:K,MATCH('Ficha técnica - Prod processado'!C3657,'Cadastro de insumo'!E:E,0),2),""))</f>
        <v/>
      </c>
      <c r="E3657" s="122" t="str">
        <f>IFERROR(INDEX('Cadastro de insumo'!$A$203:$K$1048576,MATCH('Ficha técnica - Prod processado'!C3657,'Cadastro de insumo'!$E$203:$E$1048576,0),9),"")</f>
        <v/>
      </c>
      <c r="F3657" s="124" t="str">
        <f>IFERROR(VLOOKUP(C3657,'Cadastro de insumo'!E:K,7,0),"")</f>
        <v/>
      </c>
      <c r="G3657" s="113"/>
      <c r="H3657" s="113"/>
      <c r="I3657" s="122">
        <f t="shared" si="176"/>
        <v>0</v>
      </c>
      <c r="J3657" s="125">
        <f>IF(C3657="",0,IF(E3657="Pacote",VLOOKUP(C3657,'Cadastro de insumo'!E:K,7,0)*G3657,IF(OR(E3657="kg",E3657="L"),F3657/1000*G3657,F3657*G3657)))</f>
        <v>0</v>
      </c>
    </row>
    <row r="3658" spans="1:18" outlineLevel="1" x14ac:dyDescent="0.25">
      <c r="B3658" s="122" t="str">
        <f>IF(C3658="","",F3642)</f>
        <v/>
      </c>
      <c r="C3658" s="123"/>
      <c r="D3658" s="122" t="str">
        <f>IF(C3658="","",IFERROR(INDEX('Cadastro de insumo'!A:K,MATCH('Ficha técnica - Prod processado'!C3658,'Cadastro de insumo'!E:E,0),2),""))</f>
        <v/>
      </c>
      <c r="E3658" s="122" t="str">
        <f>IFERROR(INDEX('Cadastro de insumo'!$A$203:$K$1048576,MATCH('Ficha técnica - Prod processado'!C3658,'Cadastro de insumo'!$E$203:$E$1048576,0),9),"")</f>
        <v/>
      </c>
      <c r="F3658" s="124" t="str">
        <f>IFERROR(VLOOKUP(C3658,'Cadastro de insumo'!E:K,7,0),"")</f>
        <v/>
      </c>
      <c r="G3658" s="113"/>
      <c r="H3658" s="113"/>
      <c r="I3658" s="122">
        <f t="shared" si="176"/>
        <v>0</v>
      </c>
      <c r="J3658" s="125">
        <f>IF(C3658="",0,IF(E3658="Pacote",VLOOKUP(C3658,'Cadastro de insumo'!E:K,7,0)*G3658,IF(OR(E3658="kg",E3658="L"),F3658/1000*G3658,F3658*G3658)))</f>
        <v>0</v>
      </c>
    </row>
    <row r="3659" spans="1:18" outlineLevel="1" x14ac:dyDescent="0.25">
      <c r="B3659" s="122" t="str">
        <f>IF(C3659="","",F3642)</f>
        <v/>
      </c>
      <c r="C3659" s="123"/>
      <c r="D3659" s="122" t="str">
        <f>IF(C3659="","",IFERROR(INDEX('Cadastro de insumo'!A:K,MATCH('Ficha técnica - Prod processado'!C3659,'Cadastro de insumo'!E:E,0),2),""))</f>
        <v/>
      </c>
      <c r="E3659" s="122" t="str">
        <f>IFERROR(INDEX('Cadastro de insumo'!$A$203:$K$1048576,MATCH('Ficha técnica - Prod processado'!C3659,'Cadastro de insumo'!$E$203:$E$1048576,0),9),"")</f>
        <v/>
      </c>
      <c r="F3659" s="124" t="str">
        <f>IFERROR(VLOOKUP(C3659,'Cadastro de insumo'!E:K,7,0),"")</f>
        <v/>
      </c>
      <c r="G3659" s="113"/>
      <c r="H3659" s="113"/>
      <c r="I3659" s="122">
        <f>IF(OR(G3659="",H3659=""),0,G3659/H3659)</f>
        <v>0</v>
      </c>
      <c r="J3659" s="125">
        <f>IF(C3659="",0,IF(E3659="Pacote",VLOOKUP(C3659,'Cadastro de insumo'!E:K,7,0)*G3659,IF(OR(E3659="kg",E3659="L"),F3659/1000*G3659,F3659*G3659)))</f>
        <v>0</v>
      </c>
    </row>
    <row r="3660" spans="1:18" x14ac:dyDescent="0.25">
      <c r="A3660" s="33" t="str">
        <f>"Detalhes: "&amp;F3642</f>
        <v xml:space="preserve">Detalhes: </v>
      </c>
      <c r="C3660" s="126"/>
    </row>
    <row r="3662" spans="1:18" ht="31.5" x14ac:dyDescent="0.25">
      <c r="E3662" s="30" t="s">
        <v>21</v>
      </c>
      <c r="F3662" s="76" t="s">
        <v>0</v>
      </c>
      <c r="G3662" s="76" t="s">
        <v>19</v>
      </c>
      <c r="H3662" s="77" t="s">
        <v>20</v>
      </c>
      <c r="I3662" s="31" t="s">
        <v>22</v>
      </c>
      <c r="J3662" s="31" t="s">
        <v>61</v>
      </c>
      <c r="M3662" s="126"/>
    </row>
    <row r="3663" spans="1:18" x14ac:dyDescent="0.25">
      <c r="E3663" s="112">
        <f>E3642+1</f>
        <v>175</v>
      </c>
      <c r="F3663" s="113"/>
      <c r="G3663" s="113"/>
      <c r="H3663" s="114"/>
      <c r="I3663" s="115">
        <f>SUM(J3666:J3680)</f>
        <v>0</v>
      </c>
      <c r="J3663" s="116" t="str">
        <f>IF(H3663="","",I3663/H3663)</f>
        <v/>
      </c>
      <c r="M3663" s="126"/>
      <c r="R3663" s="141"/>
    </row>
    <row r="3664" spans="1:18" x14ac:dyDescent="0.25">
      <c r="B3664" s="117"/>
      <c r="C3664" s="118"/>
      <c r="D3664" s="110"/>
      <c r="F3664" s="118"/>
      <c r="G3664" s="118"/>
      <c r="H3664" s="119"/>
      <c r="I3664" s="120"/>
      <c r="J3664" s="121"/>
      <c r="M3664" s="126"/>
      <c r="R3664" s="141"/>
    </row>
    <row r="3665" spans="2:13" ht="47.25" outlineLevel="1" x14ac:dyDescent="0.25">
      <c r="B3665" s="31" t="s">
        <v>0</v>
      </c>
      <c r="C3665" s="76" t="s">
        <v>13</v>
      </c>
      <c r="D3665" s="31" t="s">
        <v>60</v>
      </c>
      <c r="E3665" s="31" t="s">
        <v>14</v>
      </c>
      <c r="F3665" s="77" t="s">
        <v>17</v>
      </c>
      <c r="G3665" s="77" t="s">
        <v>56</v>
      </c>
      <c r="H3665" s="77" t="s">
        <v>38</v>
      </c>
      <c r="I3665" s="31" t="s">
        <v>16</v>
      </c>
      <c r="J3665" s="30" t="s">
        <v>15</v>
      </c>
      <c r="M3665" s="142"/>
    </row>
    <row r="3666" spans="2:13" outlineLevel="1" x14ac:dyDescent="0.25">
      <c r="B3666" s="122" t="str">
        <f>IF(C3666="","",F3663)</f>
        <v/>
      </c>
      <c r="C3666" s="123"/>
      <c r="D3666" s="122" t="str">
        <f>IF(C3666="","",IFERROR(INDEX('Cadastro de insumo'!A:K,MATCH('Ficha técnica - Prod processado'!C3666,'Cadastro de insumo'!E:E,0),2),""))</f>
        <v/>
      </c>
      <c r="E3666" s="122" t="str">
        <f>IFERROR(INDEX('Cadastro de insumo'!$A$203:$K$1048576,MATCH('Ficha técnica - Prod processado'!C3666,'Cadastro de insumo'!$E$203:$E$1048576,0),9),"")</f>
        <v/>
      </c>
      <c r="F3666" s="124" t="str">
        <f>IFERROR(VLOOKUP(C3666,'Cadastro de insumo'!E:K,7,0),"")</f>
        <v/>
      </c>
      <c r="G3666" s="113"/>
      <c r="H3666" s="113"/>
      <c r="I3666" s="122">
        <f t="shared" ref="I3666:I3679" si="177">IF(OR(G3666="",H3666=""),0,G3666/H3666)</f>
        <v>0</v>
      </c>
      <c r="J3666" s="125">
        <f>IF(C3666="",0,IF(E3666="Pacote",VLOOKUP(C3666,'Cadastro de insumo'!E:K,7,0)*G3666,IF(OR(E3666="kg",E3666="L"),F3666/1000*G3666,F3666*G3666)))</f>
        <v>0</v>
      </c>
    </row>
    <row r="3667" spans="2:13" outlineLevel="1" x14ac:dyDescent="0.25">
      <c r="B3667" s="122" t="str">
        <f>IF(C3667="","",F3663)</f>
        <v/>
      </c>
      <c r="C3667" s="123"/>
      <c r="D3667" s="122" t="str">
        <f>IF(C3667="","",IFERROR(INDEX('Cadastro de insumo'!A:K,MATCH('Ficha técnica - Prod processado'!C3667,'Cadastro de insumo'!E:E,0),2),""))</f>
        <v/>
      </c>
      <c r="E3667" s="122" t="str">
        <f>IFERROR(INDEX('Cadastro de insumo'!$A$203:$K$1048576,MATCH('Ficha técnica - Prod processado'!C3667,'Cadastro de insumo'!$E$203:$E$1048576,0),9),"")</f>
        <v/>
      </c>
      <c r="F3667" s="124" t="str">
        <f>IFERROR(VLOOKUP(C3667,'Cadastro de insumo'!E:K,7,0),"")</f>
        <v/>
      </c>
      <c r="G3667" s="113"/>
      <c r="H3667" s="113"/>
      <c r="I3667" s="122">
        <f t="shared" si="177"/>
        <v>0</v>
      </c>
      <c r="J3667" s="125">
        <f>IF(C3667="",0,IF(E3667="Pacote",VLOOKUP(C3667,'Cadastro de insumo'!E:K,7,0)*G3667,IF(OR(E3667="kg",E3667="L"),F3667/1000*G3667,F3667*G3667)))</f>
        <v>0</v>
      </c>
    </row>
    <row r="3668" spans="2:13" outlineLevel="1" x14ac:dyDescent="0.25">
      <c r="B3668" s="122" t="str">
        <f>IF(C3668="","",F3663)</f>
        <v/>
      </c>
      <c r="C3668" s="123"/>
      <c r="D3668" s="122" t="str">
        <f>IF(C3668="","",IFERROR(INDEX('Cadastro de insumo'!A:K,MATCH('Ficha técnica - Prod processado'!C3668,'Cadastro de insumo'!E:E,0),2),""))</f>
        <v/>
      </c>
      <c r="E3668" s="122" t="str">
        <f>IFERROR(INDEX('Cadastro de insumo'!$A$203:$K$1048576,MATCH('Ficha técnica - Prod processado'!C3668,'Cadastro de insumo'!$E$203:$E$1048576,0),9),"")</f>
        <v/>
      </c>
      <c r="F3668" s="124" t="str">
        <f>IFERROR(VLOOKUP(C3668,'Cadastro de insumo'!E:K,7,0),"")</f>
        <v/>
      </c>
      <c r="G3668" s="113"/>
      <c r="H3668" s="113"/>
      <c r="I3668" s="122">
        <f t="shared" si="177"/>
        <v>0</v>
      </c>
      <c r="J3668" s="125">
        <f>IF(C3668="",0,IF(E3668="Pacote",VLOOKUP(C3668,'Cadastro de insumo'!E:K,7,0)*G3668,IF(OR(E3668="kg",E3668="L"),F3668/1000*G3668,F3668*G3668)))</f>
        <v>0</v>
      </c>
    </row>
    <row r="3669" spans="2:13" outlineLevel="1" x14ac:dyDescent="0.25">
      <c r="B3669" s="122" t="str">
        <f>IF(C3669="","",F3663)</f>
        <v/>
      </c>
      <c r="C3669" s="123"/>
      <c r="D3669" s="122" t="str">
        <f>IF(C3669="","",IFERROR(INDEX('Cadastro de insumo'!A:K,MATCH('Ficha técnica - Prod processado'!C3669,'Cadastro de insumo'!E:E,0),2),""))</f>
        <v/>
      </c>
      <c r="E3669" s="122" t="str">
        <f>IFERROR(INDEX('Cadastro de insumo'!$A$203:$K$1048576,MATCH('Ficha técnica - Prod processado'!C3669,'Cadastro de insumo'!$E$203:$E$1048576,0),9),"")</f>
        <v/>
      </c>
      <c r="F3669" s="124" t="str">
        <f>IFERROR(VLOOKUP(C3669,'Cadastro de insumo'!E:K,7,0),"")</f>
        <v/>
      </c>
      <c r="G3669" s="113"/>
      <c r="H3669" s="113"/>
      <c r="I3669" s="122">
        <f t="shared" si="177"/>
        <v>0</v>
      </c>
      <c r="J3669" s="125">
        <f>IF(C3669="",0,IF(E3669="Pacote",VLOOKUP(C3669,'Cadastro de insumo'!E:K,7,0)*G3669,IF(OR(E3669="kg",E3669="L"),F3669/1000*G3669,F3669*G3669)))</f>
        <v>0</v>
      </c>
    </row>
    <row r="3670" spans="2:13" outlineLevel="1" x14ac:dyDescent="0.25">
      <c r="B3670" s="122" t="str">
        <f>IF(C3670="","",F3663)</f>
        <v/>
      </c>
      <c r="C3670" s="123"/>
      <c r="D3670" s="122" t="str">
        <f>IF(C3670="","",IFERROR(INDEX('Cadastro de insumo'!A:K,MATCH('Ficha técnica - Prod processado'!C3670,'Cadastro de insumo'!E:E,0),2),""))</f>
        <v/>
      </c>
      <c r="E3670" s="122" t="str">
        <f>IFERROR(INDEX('Cadastro de insumo'!$A$203:$K$1048576,MATCH('Ficha técnica - Prod processado'!C3670,'Cadastro de insumo'!$E$203:$E$1048576,0),9),"")</f>
        <v/>
      </c>
      <c r="F3670" s="124" t="str">
        <f>IFERROR(VLOOKUP(C3670,'Cadastro de insumo'!E:K,7,0),"")</f>
        <v/>
      </c>
      <c r="G3670" s="113"/>
      <c r="H3670" s="113"/>
      <c r="I3670" s="122">
        <f t="shared" si="177"/>
        <v>0</v>
      </c>
      <c r="J3670" s="125">
        <f>IF(C3670="",0,IF(E3670="Pacote",VLOOKUP(C3670,'Cadastro de insumo'!E:K,7,0)*G3670,IF(OR(E3670="kg",E3670="L"),F3670/1000*G3670,F3670*G3670)))</f>
        <v>0</v>
      </c>
    </row>
    <row r="3671" spans="2:13" outlineLevel="1" x14ac:dyDescent="0.25">
      <c r="B3671" s="122" t="str">
        <f>IF(C3671="","",F3663)</f>
        <v/>
      </c>
      <c r="C3671" s="123"/>
      <c r="D3671" s="122" t="str">
        <f>IF(C3671="","",IFERROR(INDEX('Cadastro de insumo'!A:K,MATCH('Ficha técnica - Prod processado'!C3671,'Cadastro de insumo'!E:E,0),2),""))</f>
        <v/>
      </c>
      <c r="E3671" s="122" t="str">
        <f>IFERROR(INDEX('Cadastro de insumo'!$A$203:$K$1048576,MATCH('Ficha técnica - Prod processado'!C3671,'Cadastro de insumo'!$E$203:$E$1048576,0),9),"")</f>
        <v/>
      </c>
      <c r="F3671" s="124" t="str">
        <f>IFERROR(VLOOKUP(C3671,'Cadastro de insumo'!E:K,7,0),"")</f>
        <v/>
      </c>
      <c r="G3671" s="113"/>
      <c r="H3671" s="113"/>
      <c r="I3671" s="122">
        <f t="shared" si="177"/>
        <v>0</v>
      </c>
      <c r="J3671" s="125">
        <f>IF(C3671="",0,IF(E3671="Pacote",VLOOKUP(C3671,'Cadastro de insumo'!E:K,7,0)*G3671,IF(OR(E3671="kg",E3671="L"),F3671/1000*G3671,F3671*G3671)))</f>
        <v>0</v>
      </c>
    </row>
    <row r="3672" spans="2:13" outlineLevel="1" x14ac:dyDescent="0.25">
      <c r="B3672" s="122" t="str">
        <f>IF(C3672="","",F3663)</f>
        <v/>
      </c>
      <c r="C3672" s="123"/>
      <c r="D3672" s="122" t="str">
        <f>IF(C3672="","",IFERROR(INDEX('Cadastro de insumo'!A:K,MATCH('Ficha técnica - Prod processado'!C3672,'Cadastro de insumo'!E:E,0),2),""))</f>
        <v/>
      </c>
      <c r="E3672" s="122" t="str">
        <f>IFERROR(INDEX('Cadastro de insumo'!$A$203:$K$1048576,MATCH('Ficha técnica - Prod processado'!C3672,'Cadastro de insumo'!$E$203:$E$1048576,0),9),"")</f>
        <v/>
      </c>
      <c r="F3672" s="124" t="str">
        <f>IFERROR(VLOOKUP(C3672,'Cadastro de insumo'!E:K,7,0),"")</f>
        <v/>
      </c>
      <c r="G3672" s="113"/>
      <c r="H3672" s="113"/>
      <c r="I3672" s="122">
        <f t="shared" si="177"/>
        <v>0</v>
      </c>
      <c r="J3672" s="125">
        <f>IF(C3672="",0,IF(E3672="Pacote",VLOOKUP(C3672,'Cadastro de insumo'!E:K,7,0)*G3672,IF(OR(E3672="kg",E3672="L"),F3672/1000*G3672,F3672*G3672)))</f>
        <v>0</v>
      </c>
    </row>
    <row r="3673" spans="2:13" outlineLevel="1" x14ac:dyDescent="0.25">
      <c r="B3673" s="122" t="str">
        <f>IF(C3673="","",F3663)</f>
        <v/>
      </c>
      <c r="C3673" s="123"/>
      <c r="D3673" s="122" t="str">
        <f>IF(C3673="","",IFERROR(INDEX('Cadastro de insumo'!A:K,MATCH('Ficha técnica - Prod processado'!C3673,'Cadastro de insumo'!E:E,0),2),""))</f>
        <v/>
      </c>
      <c r="E3673" s="122" t="str">
        <f>IFERROR(INDEX('Cadastro de insumo'!$A$203:$K$1048576,MATCH('Ficha técnica - Prod processado'!C3673,'Cadastro de insumo'!$E$203:$E$1048576,0),9),"")</f>
        <v/>
      </c>
      <c r="F3673" s="124" t="str">
        <f>IFERROR(VLOOKUP(C3673,'Cadastro de insumo'!E:K,7,0),"")</f>
        <v/>
      </c>
      <c r="G3673" s="113"/>
      <c r="H3673" s="113"/>
      <c r="I3673" s="122">
        <f t="shared" si="177"/>
        <v>0</v>
      </c>
      <c r="J3673" s="125">
        <f>IF(C3673="",0,IF(E3673="Pacote",VLOOKUP(C3673,'Cadastro de insumo'!E:K,7,0)*G3673,IF(OR(E3673="kg",E3673="L"),F3673/1000*G3673,F3673*G3673)))</f>
        <v>0</v>
      </c>
    </row>
    <row r="3674" spans="2:13" outlineLevel="1" x14ac:dyDescent="0.25">
      <c r="B3674" s="122" t="str">
        <f>IF(C3674="","",F3663)</f>
        <v/>
      </c>
      <c r="C3674" s="123"/>
      <c r="D3674" s="122" t="str">
        <f>IF(C3674="","",IFERROR(INDEX('Cadastro de insumo'!A:K,MATCH('Ficha técnica - Prod processado'!C3674,'Cadastro de insumo'!E:E,0),2),""))</f>
        <v/>
      </c>
      <c r="E3674" s="122" t="str">
        <f>IFERROR(INDEX('Cadastro de insumo'!$A$203:$K$1048576,MATCH('Ficha técnica - Prod processado'!C3674,'Cadastro de insumo'!$E$203:$E$1048576,0),9),"")</f>
        <v/>
      </c>
      <c r="F3674" s="124" t="str">
        <f>IFERROR(VLOOKUP(C3674,'Cadastro de insumo'!E:K,7,0),"")</f>
        <v/>
      </c>
      <c r="G3674" s="113"/>
      <c r="H3674" s="113"/>
      <c r="I3674" s="122">
        <f t="shared" si="177"/>
        <v>0</v>
      </c>
      <c r="J3674" s="125">
        <f>IF(C3674="",0,IF(E3674="Pacote",VLOOKUP(C3674,'Cadastro de insumo'!E:K,7,0)*G3674,IF(OR(E3674="kg",E3674="L"),F3674/1000*G3674,F3674*G3674)))</f>
        <v>0</v>
      </c>
    </row>
    <row r="3675" spans="2:13" outlineLevel="1" x14ac:dyDescent="0.25">
      <c r="B3675" s="122" t="str">
        <f>IF(C3675="","",F3663)</f>
        <v/>
      </c>
      <c r="C3675" s="123"/>
      <c r="D3675" s="122" t="str">
        <f>IF(C3675="","",IFERROR(INDEX('Cadastro de insumo'!A:K,MATCH('Ficha técnica - Prod processado'!C3675,'Cadastro de insumo'!E:E,0),2),""))</f>
        <v/>
      </c>
      <c r="E3675" s="122" t="str">
        <f>IFERROR(INDEX('Cadastro de insumo'!$A$203:$K$1048576,MATCH('Ficha técnica - Prod processado'!C3675,'Cadastro de insumo'!$E$203:$E$1048576,0),9),"")</f>
        <v/>
      </c>
      <c r="F3675" s="124" t="str">
        <f>IFERROR(VLOOKUP(C3675,'Cadastro de insumo'!E:K,7,0),"")</f>
        <v/>
      </c>
      <c r="G3675" s="113"/>
      <c r="H3675" s="113"/>
      <c r="I3675" s="122">
        <f t="shared" si="177"/>
        <v>0</v>
      </c>
      <c r="J3675" s="125">
        <f>IF(C3675="",0,IF(E3675="Pacote",VLOOKUP(C3675,'Cadastro de insumo'!E:K,7,0)*G3675,IF(OR(E3675="kg",E3675="L"),F3675/1000*G3675,F3675*G3675)))</f>
        <v>0</v>
      </c>
    </row>
    <row r="3676" spans="2:13" outlineLevel="1" x14ac:dyDescent="0.25">
      <c r="B3676" s="122" t="str">
        <f>IF(C3676="","",F3663)</f>
        <v/>
      </c>
      <c r="C3676" s="123"/>
      <c r="D3676" s="122" t="str">
        <f>IF(C3676="","",IFERROR(INDEX('Cadastro de insumo'!A:K,MATCH('Ficha técnica - Prod processado'!C3676,'Cadastro de insumo'!E:E,0),2),""))</f>
        <v/>
      </c>
      <c r="E3676" s="122" t="str">
        <f>IFERROR(INDEX('Cadastro de insumo'!$A$203:$K$1048576,MATCH('Ficha técnica - Prod processado'!C3676,'Cadastro de insumo'!$E$203:$E$1048576,0),9),"")</f>
        <v/>
      </c>
      <c r="F3676" s="124" t="str">
        <f>IFERROR(VLOOKUP(C3676,'Cadastro de insumo'!E:K,7,0),"")</f>
        <v/>
      </c>
      <c r="G3676" s="113"/>
      <c r="H3676" s="113"/>
      <c r="I3676" s="122">
        <f t="shared" si="177"/>
        <v>0</v>
      </c>
      <c r="J3676" s="125">
        <f>IF(C3676="",0,IF(E3676="Pacote",VLOOKUP(C3676,'Cadastro de insumo'!E:K,7,0)*G3676,IF(OR(E3676="kg",E3676="L"),F3676/1000*G3676,F3676*G3676)))</f>
        <v>0</v>
      </c>
    </row>
    <row r="3677" spans="2:13" outlineLevel="1" x14ac:dyDescent="0.25">
      <c r="B3677" s="122" t="str">
        <f>IF(C3677="","",F3663)</f>
        <v/>
      </c>
      <c r="C3677" s="123"/>
      <c r="D3677" s="122" t="str">
        <f>IF(C3677="","",IFERROR(INDEX('Cadastro de insumo'!A:K,MATCH('Ficha técnica - Prod processado'!C3677,'Cadastro de insumo'!E:E,0),2),""))</f>
        <v/>
      </c>
      <c r="E3677" s="122" t="str">
        <f>IFERROR(INDEX('Cadastro de insumo'!$A$203:$K$1048576,MATCH('Ficha técnica - Prod processado'!C3677,'Cadastro de insumo'!$E$203:$E$1048576,0),9),"")</f>
        <v/>
      </c>
      <c r="F3677" s="124" t="str">
        <f>IFERROR(VLOOKUP(C3677,'Cadastro de insumo'!E:K,7,0),"")</f>
        <v/>
      </c>
      <c r="G3677" s="113"/>
      <c r="H3677" s="113"/>
      <c r="I3677" s="122">
        <f t="shared" si="177"/>
        <v>0</v>
      </c>
      <c r="J3677" s="125">
        <f>IF(C3677="",0,IF(E3677="Pacote",VLOOKUP(C3677,'Cadastro de insumo'!E:K,7,0)*G3677,IF(OR(E3677="kg",E3677="L"),F3677/1000*G3677,F3677*G3677)))</f>
        <v>0</v>
      </c>
    </row>
    <row r="3678" spans="2:13" outlineLevel="1" x14ac:dyDescent="0.25">
      <c r="B3678" s="122" t="str">
        <f>IF(C3678="","",F3663)</f>
        <v/>
      </c>
      <c r="C3678" s="123"/>
      <c r="D3678" s="122" t="str">
        <f>IF(C3678="","",IFERROR(INDEX('Cadastro de insumo'!A:K,MATCH('Ficha técnica - Prod processado'!C3678,'Cadastro de insumo'!E:E,0),2),""))</f>
        <v/>
      </c>
      <c r="E3678" s="122" t="str">
        <f>IFERROR(INDEX('Cadastro de insumo'!$A$203:$K$1048576,MATCH('Ficha técnica - Prod processado'!C3678,'Cadastro de insumo'!$E$203:$E$1048576,0),9),"")</f>
        <v/>
      </c>
      <c r="F3678" s="124" t="str">
        <f>IFERROR(VLOOKUP(C3678,'Cadastro de insumo'!E:K,7,0),"")</f>
        <v/>
      </c>
      <c r="G3678" s="113"/>
      <c r="H3678" s="113"/>
      <c r="I3678" s="122">
        <f t="shared" si="177"/>
        <v>0</v>
      </c>
      <c r="J3678" s="125">
        <f>IF(C3678="",0,IF(E3678="Pacote",VLOOKUP(C3678,'Cadastro de insumo'!E:K,7,0)*G3678,IF(OR(E3678="kg",E3678="L"),F3678/1000*G3678,F3678*G3678)))</f>
        <v>0</v>
      </c>
    </row>
    <row r="3679" spans="2:13" outlineLevel="1" x14ac:dyDescent="0.25">
      <c r="B3679" s="122" t="str">
        <f>IF(C3679="","",F3663)</f>
        <v/>
      </c>
      <c r="C3679" s="123"/>
      <c r="D3679" s="122" t="str">
        <f>IF(C3679="","",IFERROR(INDEX('Cadastro de insumo'!A:K,MATCH('Ficha técnica - Prod processado'!C3679,'Cadastro de insumo'!E:E,0),2),""))</f>
        <v/>
      </c>
      <c r="E3679" s="122" t="str">
        <f>IFERROR(INDEX('Cadastro de insumo'!$A$203:$K$1048576,MATCH('Ficha técnica - Prod processado'!C3679,'Cadastro de insumo'!$E$203:$E$1048576,0),9),"")</f>
        <v/>
      </c>
      <c r="F3679" s="124" t="str">
        <f>IFERROR(VLOOKUP(C3679,'Cadastro de insumo'!E:K,7,0),"")</f>
        <v/>
      </c>
      <c r="G3679" s="113"/>
      <c r="H3679" s="113"/>
      <c r="I3679" s="122">
        <f t="shared" si="177"/>
        <v>0</v>
      </c>
      <c r="J3679" s="125">
        <f>IF(C3679="",0,IF(E3679="Pacote",VLOOKUP(C3679,'Cadastro de insumo'!E:K,7,0)*G3679,IF(OR(E3679="kg",E3679="L"),F3679/1000*G3679,F3679*G3679)))</f>
        <v>0</v>
      </c>
    </row>
    <row r="3680" spans="2:13" outlineLevel="1" x14ac:dyDescent="0.25">
      <c r="B3680" s="122" t="str">
        <f>IF(C3680="","",F3663)</f>
        <v/>
      </c>
      <c r="C3680" s="123"/>
      <c r="D3680" s="122" t="str">
        <f>IF(C3680="","",IFERROR(INDEX('Cadastro de insumo'!A:K,MATCH('Ficha técnica - Prod processado'!C3680,'Cadastro de insumo'!E:E,0),2),""))</f>
        <v/>
      </c>
      <c r="E3680" s="122" t="str">
        <f>IFERROR(INDEX('Cadastro de insumo'!$A$203:$K$1048576,MATCH('Ficha técnica - Prod processado'!C3680,'Cadastro de insumo'!$E$203:$E$1048576,0),9),"")</f>
        <v/>
      </c>
      <c r="F3680" s="124" t="str">
        <f>IFERROR(VLOOKUP(C3680,'Cadastro de insumo'!E:K,7,0),"")</f>
        <v/>
      </c>
      <c r="G3680" s="113"/>
      <c r="H3680" s="113"/>
      <c r="I3680" s="122">
        <f>IF(OR(G3680="",H3680=""),0,G3680/H3680)</f>
        <v>0</v>
      </c>
      <c r="J3680" s="125">
        <f>IF(C3680="",0,IF(E3680="Pacote",VLOOKUP(C3680,'Cadastro de insumo'!E:K,7,0)*G3680,IF(OR(E3680="kg",E3680="L"),F3680/1000*G3680,F3680*G3680)))</f>
        <v>0</v>
      </c>
    </row>
    <row r="3681" spans="1:18" x14ac:dyDescent="0.25">
      <c r="A3681" s="33" t="str">
        <f>"Detalhes: "&amp;F3663</f>
        <v xml:space="preserve">Detalhes: </v>
      </c>
      <c r="C3681" s="126"/>
    </row>
    <row r="3683" spans="1:18" ht="31.5" x14ac:dyDescent="0.25">
      <c r="E3683" s="30" t="s">
        <v>21</v>
      </c>
      <c r="F3683" s="76" t="s">
        <v>0</v>
      </c>
      <c r="G3683" s="76" t="s">
        <v>19</v>
      </c>
      <c r="H3683" s="77" t="s">
        <v>20</v>
      </c>
      <c r="I3683" s="31" t="s">
        <v>22</v>
      </c>
      <c r="J3683" s="31" t="s">
        <v>61</v>
      </c>
      <c r="M3683" s="126"/>
    </row>
    <row r="3684" spans="1:18" x14ac:dyDescent="0.25">
      <c r="E3684" s="112">
        <f>E3663+1</f>
        <v>176</v>
      </c>
      <c r="F3684" s="113"/>
      <c r="G3684" s="113"/>
      <c r="H3684" s="114"/>
      <c r="I3684" s="115">
        <f>SUM(J3687:J3701)</f>
        <v>0</v>
      </c>
      <c r="J3684" s="116" t="str">
        <f>IF(H3684="","",I3684/H3684)</f>
        <v/>
      </c>
      <c r="M3684" s="126"/>
      <c r="R3684" s="141"/>
    </row>
    <row r="3685" spans="1:18" x14ac:dyDescent="0.25">
      <c r="B3685" s="117"/>
      <c r="C3685" s="118"/>
      <c r="D3685" s="110"/>
      <c r="F3685" s="118"/>
      <c r="G3685" s="118"/>
      <c r="H3685" s="119"/>
      <c r="I3685" s="120"/>
      <c r="J3685" s="121"/>
      <c r="M3685" s="126"/>
      <c r="R3685" s="141"/>
    </row>
    <row r="3686" spans="1:18" ht="47.25" outlineLevel="1" x14ac:dyDescent="0.25">
      <c r="B3686" s="31" t="s">
        <v>0</v>
      </c>
      <c r="C3686" s="76" t="s">
        <v>13</v>
      </c>
      <c r="D3686" s="31" t="s">
        <v>60</v>
      </c>
      <c r="E3686" s="31" t="s">
        <v>14</v>
      </c>
      <c r="F3686" s="77" t="s">
        <v>17</v>
      </c>
      <c r="G3686" s="77" t="s">
        <v>56</v>
      </c>
      <c r="H3686" s="77" t="s">
        <v>38</v>
      </c>
      <c r="I3686" s="31" t="s">
        <v>16</v>
      </c>
      <c r="J3686" s="30" t="s">
        <v>15</v>
      </c>
      <c r="M3686" s="142"/>
    </row>
    <row r="3687" spans="1:18" outlineLevel="1" x14ac:dyDescent="0.25">
      <c r="B3687" s="122" t="str">
        <f>IF(C3687="","",F3684)</f>
        <v/>
      </c>
      <c r="C3687" s="123"/>
      <c r="D3687" s="122" t="str">
        <f>IF(C3687="","",IFERROR(INDEX('Cadastro de insumo'!A:K,MATCH('Ficha técnica - Prod processado'!C3687,'Cadastro de insumo'!E:E,0),2),""))</f>
        <v/>
      </c>
      <c r="E3687" s="122" t="str">
        <f>IFERROR(INDEX('Cadastro de insumo'!$A$203:$K$1048576,MATCH('Ficha técnica - Prod processado'!C3687,'Cadastro de insumo'!$E$203:$E$1048576,0),9),"")</f>
        <v/>
      </c>
      <c r="F3687" s="124" t="str">
        <f>IFERROR(VLOOKUP(C3687,'Cadastro de insumo'!E:K,7,0),"")</f>
        <v/>
      </c>
      <c r="G3687" s="113"/>
      <c r="H3687" s="113"/>
      <c r="I3687" s="122">
        <f t="shared" ref="I3687:I3700" si="178">IF(OR(G3687="",H3687=""),0,G3687/H3687)</f>
        <v>0</v>
      </c>
      <c r="J3687" s="125">
        <f>IF(C3687="",0,IF(E3687="Pacote",VLOOKUP(C3687,'Cadastro de insumo'!E:K,7,0)*G3687,IF(OR(E3687="kg",E3687="L"),F3687/1000*G3687,F3687*G3687)))</f>
        <v>0</v>
      </c>
    </row>
    <row r="3688" spans="1:18" outlineLevel="1" x14ac:dyDescent="0.25">
      <c r="B3688" s="122" t="str">
        <f>IF(C3688="","",F3684)</f>
        <v/>
      </c>
      <c r="C3688" s="123"/>
      <c r="D3688" s="122" t="str">
        <f>IF(C3688="","",IFERROR(INDEX('Cadastro de insumo'!A:K,MATCH('Ficha técnica - Prod processado'!C3688,'Cadastro de insumo'!E:E,0),2),""))</f>
        <v/>
      </c>
      <c r="E3688" s="122" t="str">
        <f>IFERROR(INDEX('Cadastro de insumo'!$A$203:$K$1048576,MATCH('Ficha técnica - Prod processado'!C3688,'Cadastro de insumo'!$E$203:$E$1048576,0),9),"")</f>
        <v/>
      </c>
      <c r="F3688" s="124" t="str">
        <f>IFERROR(VLOOKUP(C3688,'Cadastro de insumo'!E:K,7,0),"")</f>
        <v/>
      </c>
      <c r="G3688" s="113"/>
      <c r="H3688" s="113"/>
      <c r="I3688" s="122">
        <f t="shared" si="178"/>
        <v>0</v>
      </c>
      <c r="J3688" s="125">
        <f>IF(C3688="",0,IF(E3688="Pacote",VLOOKUP(C3688,'Cadastro de insumo'!E:K,7,0)*G3688,IF(OR(E3688="kg",E3688="L"),F3688/1000*G3688,F3688*G3688)))</f>
        <v>0</v>
      </c>
    </row>
    <row r="3689" spans="1:18" outlineLevel="1" x14ac:dyDescent="0.25">
      <c r="B3689" s="122" t="str">
        <f>IF(C3689="","",F3684)</f>
        <v/>
      </c>
      <c r="C3689" s="123"/>
      <c r="D3689" s="122" t="str">
        <f>IF(C3689="","",IFERROR(INDEX('Cadastro de insumo'!A:K,MATCH('Ficha técnica - Prod processado'!C3689,'Cadastro de insumo'!E:E,0),2),""))</f>
        <v/>
      </c>
      <c r="E3689" s="122" t="str">
        <f>IFERROR(INDEX('Cadastro de insumo'!$A$203:$K$1048576,MATCH('Ficha técnica - Prod processado'!C3689,'Cadastro de insumo'!$E$203:$E$1048576,0),9),"")</f>
        <v/>
      </c>
      <c r="F3689" s="124" t="str">
        <f>IFERROR(VLOOKUP(C3689,'Cadastro de insumo'!E:K,7,0),"")</f>
        <v/>
      </c>
      <c r="G3689" s="113"/>
      <c r="H3689" s="113"/>
      <c r="I3689" s="122">
        <f t="shared" si="178"/>
        <v>0</v>
      </c>
      <c r="J3689" s="125">
        <f>IF(C3689="",0,IF(E3689="Pacote",VLOOKUP(C3689,'Cadastro de insumo'!E:K,7,0)*G3689,IF(OR(E3689="kg",E3689="L"),F3689/1000*G3689,F3689*G3689)))</f>
        <v>0</v>
      </c>
    </row>
    <row r="3690" spans="1:18" outlineLevel="1" x14ac:dyDescent="0.25">
      <c r="B3690" s="122" t="str">
        <f>IF(C3690="","",F3684)</f>
        <v/>
      </c>
      <c r="C3690" s="123"/>
      <c r="D3690" s="122" t="str">
        <f>IF(C3690="","",IFERROR(INDEX('Cadastro de insumo'!A:K,MATCH('Ficha técnica - Prod processado'!C3690,'Cadastro de insumo'!E:E,0),2),""))</f>
        <v/>
      </c>
      <c r="E3690" s="122" t="str">
        <f>IFERROR(INDEX('Cadastro de insumo'!$A$203:$K$1048576,MATCH('Ficha técnica - Prod processado'!C3690,'Cadastro de insumo'!$E$203:$E$1048576,0),9),"")</f>
        <v/>
      </c>
      <c r="F3690" s="124" t="str">
        <f>IFERROR(VLOOKUP(C3690,'Cadastro de insumo'!E:K,7,0),"")</f>
        <v/>
      </c>
      <c r="G3690" s="113"/>
      <c r="H3690" s="113"/>
      <c r="I3690" s="122">
        <f t="shared" si="178"/>
        <v>0</v>
      </c>
      <c r="J3690" s="125">
        <f>IF(C3690="",0,IF(E3690="Pacote",VLOOKUP(C3690,'Cadastro de insumo'!E:K,7,0)*G3690,IF(OR(E3690="kg",E3690="L"),F3690/1000*G3690,F3690*G3690)))</f>
        <v>0</v>
      </c>
    </row>
    <row r="3691" spans="1:18" outlineLevel="1" x14ac:dyDescent="0.25">
      <c r="B3691" s="122" t="str">
        <f>IF(C3691="","",F3684)</f>
        <v/>
      </c>
      <c r="C3691" s="123"/>
      <c r="D3691" s="122" t="str">
        <f>IF(C3691="","",IFERROR(INDEX('Cadastro de insumo'!A:K,MATCH('Ficha técnica - Prod processado'!C3691,'Cadastro de insumo'!E:E,0),2),""))</f>
        <v/>
      </c>
      <c r="E3691" s="122" t="str">
        <f>IFERROR(INDEX('Cadastro de insumo'!$A$203:$K$1048576,MATCH('Ficha técnica - Prod processado'!C3691,'Cadastro de insumo'!$E$203:$E$1048576,0),9),"")</f>
        <v/>
      </c>
      <c r="F3691" s="124" t="str">
        <f>IFERROR(VLOOKUP(C3691,'Cadastro de insumo'!E:K,7,0),"")</f>
        <v/>
      </c>
      <c r="G3691" s="113"/>
      <c r="H3691" s="113"/>
      <c r="I3691" s="122">
        <f t="shared" si="178"/>
        <v>0</v>
      </c>
      <c r="J3691" s="125">
        <f>IF(C3691="",0,IF(E3691="Pacote",VLOOKUP(C3691,'Cadastro de insumo'!E:K,7,0)*G3691,IF(OR(E3691="kg",E3691="L"),F3691/1000*G3691,F3691*G3691)))</f>
        <v>0</v>
      </c>
    </row>
    <row r="3692" spans="1:18" outlineLevel="1" x14ac:dyDescent="0.25">
      <c r="B3692" s="122" t="str">
        <f>IF(C3692="","",F3684)</f>
        <v/>
      </c>
      <c r="C3692" s="123"/>
      <c r="D3692" s="122" t="str">
        <f>IF(C3692="","",IFERROR(INDEX('Cadastro de insumo'!A:K,MATCH('Ficha técnica - Prod processado'!C3692,'Cadastro de insumo'!E:E,0),2),""))</f>
        <v/>
      </c>
      <c r="E3692" s="122" t="str">
        <f>IFERROR(INDEX('Cadastro de insumo'!$A$203:$K$1048576,MATCH('Ficha técnica - Prod processado'!C3692,'Cadastro de insumo'!$E$203:$E$1048576,0),9),"")</f>
        <v/>
      </c>
      <c r="F3692" s="124" t="str">
        <f>IFERROR(VLOOKUP(C3692,'Cadastro de insumo'!E:K,7,0),"")</f>
        <v/>
      </c>
      <c r="G3692" s="113"/>
      <c r="H3692" s="113"/>
      <c r="I3692" s="122">
        <f t="shared" si="178"/>
        <v>0</v>
      </c>
      <c r="J3692" s="125">
        <f>IF(C3692="",0,IF(E3692="Pacote",VLOOKUP(C3692,'Cadastro de insumo'!E:K,7,0)*G3692,IF(OR(E3692="kg",E3692="L"),F3692/1000*G3692,F3692*G3692)))</f>
        <v>0</v>
      </c>
    </row>
    <row r="3693" spans="1:18" outlineLevel="1" x14ac:dyDescent="0.25">
      <c r="B3693" s="122" t="str">
        <f>IF(C3693="","",F3684)</f>
        <v/>
      </c>
      <c r="C3693" s="123"/>
      <c r="D3693" s="122" t="str">
        <f>IF(C3693="","",IFERROR(INDEX('Cadastro de insumo'!A:K,MATCH('Ficha técnica - Prod processado'!C3693,'Cadastro de insumo'!E:E,0),2),""))</f>
        <v/>
      </c>
      <c r="E3693" s="122" t="str">
        <f>IFERROR(INDEX('Cadastro de insumo'!$A$203:$K$1048576,MATCH('Ficha técnica - Prod processado'!C3693,'Cadastro de insumo'!$E$203:$E$1048576,0),9),"")</f>
        <v/>
      </c>
      <c r="F3693" s="124" t="str">
        <f>IFERROR(VLOOKUP(C3693,'Cadastro de insumo'!E:K,7,0),"")</f>
        <v/>
      </c>
      <c r="G3693" s="113"/>
      <c r="H3693" s="113"/>
      <c r="I3693" s="122">
        <f t="shared" si="178"/>
        <v>0</v>
      </c>
      <c r="J3693" s="125">
        <f>IF(C3693="",0,IF(E3693="Pacote",VLOOKUP(C3693,'Cadastro de insumo'!E:K,7,0)*G3693,IF(OR(E3693="kg",E3693="L"),F3693/1000*G3693,F3693*G3693)))</f>
        <v>0</v>
      </c>
    </row>
    <row r="3694" spans="1:18" outlineLevel="1" x14ac:dyDescent="0.25">
      <c r="B3694" s="122" t="str">
        <f>IF(C3694="","",F3684)</f>
        <v/>
      </c>
      <c r="C3694" s="123"/>
      <c r="D3694" s="122" t="str">
        <f>IF(C3694="","",IFERROR(INDEX('Cadastro de insumo'!A:K,MATCH('Ficha técnica - Prod processado'!C3694,'Cadastro de insumo'!E:E,0),2),""))</f>
        <v/>
      </c>
      <c r="E3694" s="122" t="str">
        <f>IFERROR(INDEX('Cadastro de insumo'!$A$203:$K$1048576,MATCH('Ficha técnica - Prod processado'!C3694,'Cadastro de insumo'!$E$203:$E$1048576,0),9),"")</f>
        <v/>
      </c>
      <c r="F3694" s="124" t="str">
        <f>IFERROR(VLOOKUP(C3694,'Cadastro de insumo'!E:K,7,0),"")</f>
        <v/>
      </c>
      <c r="G3694" s="113"/>
      <c r="H3694" s="113"/>
      <c r="I3694" s="122">
        <f t="shared" si="178"/>
        <v>0</v>
      </c>
      <c r="J3694" s="125">
        <f>IF(C3694="",0,IF(E3694="Pacote",VLOOKUP(C3694,'Cadastro de insumo'!E:K,7,0)*G3694,IF(OR(E3694="kg",E3694="L"),F3694/1000*G3694,F3694*G3694)))</f>
        <v>0</v>
      </c>
    </row>
    <row r="3695" spans="1:18" outlineLevel="1" x14ac:dyDescent="0.25">
      <c r="B3695" s="122" t="str">
        <f>IF(C3695="","",F3684)</f>
        <v/>
      </c>
      <c r="C3695" s="123"/>
      <c r="D3695" s="122" t="str">
        <f>IF(C3695="","",IFERROR(INDEX('Cadastro de insumo'!A:K,MATCH('Ficha técnica - Prod processado'!C3695,'Cadastro de insumo'!E:E,0),2),""))</f>
        <v/>
      </c>
      <c r="E3695" s="122" t="str">
        <f>IFERROR(INDEX('Cadastro de insumo'!$A$203:$K$1048576,MATCH('Ficha técnica - Prod processado'!C3695,'Cadastro de insumo'!$E$203:$E$1048576,0),9),"")</f>
        <v/>
      </c>
      <c r="F3695" s="124" t="str">
        <f>IFERROR(VLOOKUP(C3695,'Cadastro de insumo'!E:K,7,0),"")</f>
        <v/>
      </c>
      <c r="G3695" s="113"/>
      <c r="H3695" s="113"/>
      <c r="I3695" s="122">
        <f t="shared" si="178"/>
        <v>0</v>
      </c>
      <c r="J3695" s="125">
        <f>IF(C3695="",0,IF(E3695="Pacote",VLOOKUP(C3695,'Cadastro de insumo'!E:K,7,0)*G3695,IF(OR(E3695="kg",E3695="L"),F3695/1000*G3695,F3695*G3695)))</f>
        <v>0</v>
      </c>
    </row>
    <row r="3696" spans="1:18" outlineLevel="1" x14ac:dyDescent="0.25">
      <c r="B3696" s="122" t="str">
        <f>IF(C3696="","",F3684)</f>
        <v/>
      </c>
      <c r="C3696" s="123"/>
      <c r="D3696" s="122" t="str">
        <f>IF(C3696="","",IFERROR(INDEX('Cadastro de insumo'!A:K,MATCH('Ficha técnica - Prod processado'!C3696,'Cadastro de insumo'!E:E,0),2),""))</f>
        <v/>
      </c>
      <c r="E3696" s="122" t="str">
        <f>IFERROR(INDEX('Cadastro de insumo'!$A$203:$K$1048576,MATCH('Ficha técnica - Prod processado'!C3696,'Cadastro de insumo'!$E$203:$E$1048576,0),9),"")</f>
        <v/>
      </c>
      <c r="F3696" s="124" t="str">
        <f>IFERROR(VLOOKUP(C3696,'Cadastro de insumo'!E:K,7,0),"")</f>
        <v/>
      </c>
      <c r="G3696" s="113"/>
      <c r="H3696" s="113"/>
      <c r="I3696" s="122">
        <f t="shared" si="178"/>
        <v>0</v>
      </c>
      <c r="J3696" s="125">
        <f>IF(C3696="",0,IF(E3696="Pacote",VLOOKUP(C3696,'Cadastro de insumo'!E:K,7,0)*G3696,IF(OR(E3696="kg",E3696="L"),F3696/1000*G3696,F3696*G3696)))</f>
        <v>0</v>
      </c>
    </row>
    <row r="3697" spans="1:18" outlineLevel="1" x14ac:dyDescent="0.25">
      <c r="B3697" s="122" t="str">
        <f>IF(C3697="","",F3684)</f>
        <v/>
      </c>
      <c r="C3697" s="123"/>
      <c r="D3697" s="122" t="str">
        <f>IF(C3697="","",IFERROR(INDEX('Cadastro de insumo'!A:K,MATCH('Ficha técnica - Prod processado'!C3697,'Cadastro de insumo'!E:E,0),2),""))</f>
        <v/>
      </c>
      <c r="E3697" s="122" t="str">
        <f>IFERROR(INDEX('Cadastro de insumo'!$A$203:$K$1048576,MATCH('Ficha técnica - Prod processado'!C3697,'Cadastro de insumo'!$E$203:$E$1048576,0),9),"")</f>
        <v/>
      </c>
      <c r="F3697" s="124" t="str">
        <f>IFERROR(VLOOKUP(C3697,'Cadastro de insumo'!E:K,7,0),"")</f>
        <v/>
      </c>
      <c r="G3697" s="113"/>
      <c r="H3697" s="113"/>
      <c r="I3697" s="122">
        <f t="shared" si="178"/>
        <v>0</v>
      </c>
      <c r="J3697" s="125">
        <f>IF(C3697="",0,IF(E3697="Pacote",VLOOKUP(C3697,'Cadastro de insumo'!E:K,7,0)*G3697,IF(OR(E3697="kg",E3697="L"),F3697/1000*G3697,F3697*G3697)))</f>
        <v>0</v>
      </c>
    </row>
    <row r="3698" spans="1:18" outlineLevel="1" x14ac:dyDescent="0.25">
      <c r="B3698" s="122" t="str">
        <f>IF(C3698="","",F3684)</f>
        <v/>
      </c>
      <c r="C3698" s="123"/>
      <c r="D3698" s="122" t="str">
        <f>IF(C3698="","",IFERROR(INDEX('Cadastro de insumo'!A:K,MATCH('Ficha técnica - Prod processado'!C3698,'Cadastro de insumo'!E:E,0),2),""))</f>
        <v/>
      </c>
      <c r="E3698" s="122" t="str">
        <f>IFERROR(INDEX('Cadastro de insumo'!$A$203:$K$1048576,MATCH('Ficha técnica - Prod processado'!C3698,'Cadastro de insumo'!$E$203:$E$1048576,0),9),"")</f>
        <v/>
      </c>
      <c r="F3698" s="124" t="str">
        <f>IFERROR(VLOOKUP(C3698,'Cadastro de insumo'!E:K,7,0),"")</f>
        <v/>
      </c>
      <c r="G3698" s="113"/>
      <c r="H3698" s="113"/>
      <c r="I3698" s="122">
        <f t="shared" si="178"/>
        <v>0</v>
      </c>
      <c r="J3698" s="125">
        <f>IF(C3698="",0,IF(E3698="Pacote",VLOOKUP(C3698,'Cadastro de insumo'!E:K,7,0)*G3698,IF(OR(E3698="kg",E3698="L"),F3698/1000*G3698,F3698*G3698)))</f>
        <v>0</v>
      </c>
    </row>
    <row r="3699" spans="1:18" outlineLevel="1" x14ac:dyDescent="0.25">
      <c r="B3699" s="122" t="str">
        <f>IF(C3699="","",F3684)</f>
        <v/>
      </c>
      <c r="C3699" s="123"/>
      <c r="D3699" s="122" t="str">
        <f>IF(C3699="","",IFERROR(INDEX('Cadastro de insumo'!A:K,MATCH('Ficha técnica - Prod processado'!C3699,'Cadastro de insumo'!E:E,0),2),""))</f>
        <v/>
      </c>
      <c r="E3699" s="122" t="str">
        <f>IFERROR(INDEX('Cadastro de insumo'!$A$203:$K$1048576,MATCH('Ficha técnica - Prod processado'!C3699,'Cadastro de insumo'!$E$203:$E$1048576,0),9),"")</f>
        <v/>
      </c>
      <c r="F3699" s="124" t="str">
        <f>IFERROR(VLOOKUP(C3699,'Cadastro de insumo'!E:K,7,0),"")</f>
        <v/>
      </c>
      <c r="G3699" s="113"/>
      <c r="H3699" s="113"/>
      <c r="I3699" s="122">
        <f t="shared" si="178"/>
        <v>0</v>
      </c>
      <c r="J3699" s="125">
        <f>IF(C3699="",0,IF(E3699="Pacote",VLOOKUP(C3699,'Cadastro de insumo'!E:K,7,0)*G3699,IF(OR(E3699="kg",E3699="L"),F3699/1000*G3699,F3699*G3699)))</f>
        <v>0</v>
      </c>
    </row>
    <row r="3700" spans="1:18" outlineLevel="1" x14ac:dyDescent="0.25">
      <c r="B3700" s="122" t="str">
        <f>IF(C3700="","",F3684)</f>
        <v/>
      </c>
      <c r="C3700" s="123"/>
      <c r="D3700" s="122" t="str">
        <f>IF(C3700="","",IFERROR(INDEX('Cadastro de insumo'!A:K,MATCH('Ficha técnica - Prod processado'!C3700,'Cadastro de insumo'!E:E,0),2),""))</f>
        <v/>
      </c>
      <c r="E3700" s="122" t="str">
        <f>IFERROR(INDEX('Cadastro de insumo'!$A$203:$K$1048576,MATCH('Ficha técnica - Prod processado'!C3700,'Cadastro de insumo'!$E$203:$E$1048576,0),9),"")</f>
        <v/>
      </c>
      <c r="F3700" s="124" t="str">
        <f>IFERROR(VLOOKUP(C3700,'Cadastro de insumo'!E:K,7,0),"")</f>
        <v/>
      </c>
      <c r="G3700" s="113"/>
      <c r="H3700" s="113"/>
      <c r="I3700" s="122">
        <f t="shared" si="178"/>
        <v>0</v>
      </c>
      <c r="J3700" s="125">
        <f>IF(C3700="",0,IF(E3700="Pacote",VLOOKUP(C3700,'Cadastro de insumo'!E:K,7,0)*G3700,IF(OR(E3700="kg",E3700="L"),F3700/1000*G3700,F3700*G3700)))</f>
        <v>0</v>
      </c>
    </row>
    <row r="3701" spans="1:18" outlineLevel="1" x14ac:dyDescent="0.25">
      <c r="B3701" s="122" t="str">
        <f>IF(C3701="","",F3684)</f>
        <v/>
      </c>
      <c r="C3701" s="123"/>
      <c r="D3701" s="122" t="str">
        <f>IF(C3701="","",IFERROR(INDEX('Cadastro de insumo'!A:K,MATCH('Ficha técnica - Prod processado'!C3701,'Cadastro de insumo'!E:E,0),2),""))</f>
        <v/>
      </c>
      <c r="E3701" s="122" t="str">
        <f>IFERROR(INDEX('Cadastro de insumo'!$A$203:$K$1048576,MATCH('Ficha técnica - Prod processado'!C3701,'Cadastro de insumo'!$E$203:$E$1048576,0),9),"")</f>
        <v/>
      </c>
      <c r="F3701" s="124" t="str">
        <f>IFERROR(VLOOKUP(C3701,'Cadastro de insumo'!E:K,7,0),"")</f>
        <v/>
      </c>
      <c r="G3701" s="113"/>
      <c r="H3701" s="113"/>
      <c r="I3701" s="122">
        <f>IF(OR(G3701="",H3701=""),0,G3701/H3701)</f>
        <v>0</v>
      </c>
      <c r="J3701" s="125">
        <f>IF(C3701="",0,IF(E3701="Pacote",VLOOKUP(C3701,'Cadastro de insumo'!E:K,7,0)*G3701,IF(OR(E3701="kg",E3701="L"),F3701/1000*G3701,F3701*G3701)))</f>
        <v>0</v>
      </c>
    </row>
    <row r="3702" spans="1:18" x14ac:dyDescent="0.25">
      <c r="A3702" s="33" t="str">
        <f>"Detalhes: "&amp;F3684</f>
        <v xml:space="preserve">Detalhes: </v>
      </c>
      <c r="C3702" s="126"/>
    </row>
    <row r="3704" spans="1:18" ht="31.5" x14ac:dyDescent="0.25">
      <c r="E3704" s="30" t="s">
        <v>21</v>
      </c>
      <c r="F3704" s="76" t="s">
        <v>0</v>
      </c>
      <c r="G3704" s="76" t="s">
        <v>19</v>
      </c>
      <c r="H3704" s="77" t="s">
        <v>20</v>
      </c>
      <c r="I3704" s="31" t="s">
        <v>22</v>
      </c>
      <c r="J3704" s="31" t="s">
        <v>61</v>
      </c>
      <c r="M3704" s="126"/>
    </row>
    <row r="3705" spans="1:18" x14ac:dyDescent="0.25">
      <c r="E3705" s="112">
        <f>E3684+1</f>
        <v>177</v>
      </c>
      <c r="F3705" s="113"/>
      <c r="G3705" s="113"/>
      <c r="H3705" s="114"/>
      <c r="I3705" s="115">
        <f>SUM(J3708:J3722)</f>
        <v>0</v>
      </c>
      <c r="J3705" s="116" t="str">
        <f>IF(H3705="","",I3705/H3705)</f>
        <v/>
      </c>
      <c r="M3705" s="126"/>
      <c r="R3705" s="141"/>
    </row>
    <row r="3706" spans="1:18" x14ac:dyDescent="0.25">
      <c r="B3706" s="117"/>
      <c r="C3706" s="118"/>
      <c r="D3706" s="110"/>
      <c r="F3706" s="118"/>
      <c r="G3706" s="118"/>
      <c r="H3706" s="119"/>
      <c r="I3706" s="120"/>
      <c r="J3706" s="121"/>
      <c r="M3706" s="126"/>
      <c r="R3706" s="141"/>
    </row>
    <row r="3707" spans="1:18" ht="47.25" outlineLevel="1" x14ac:dyDescent="0.25">
      <c r="B3707" s="31" t="s">
        <v>0</v>
      </c>
      <c r="C3707" s="76" t="s">
        <v>13</v>
      </c>
      <c r="D3707" s="31" t="s">
        <v>60</v>
      </c>
      <c r="E3707" s="31" t="s">
        <v>14</v>
      </c>
      <c r="F3707" s="77" t="s">
        <v>17</v>
      </c>
      <c r="G3707" s="77" t="s">
        <v>56</v>
      </c>
      <c r="H3707" s="77" t="s">
        <v>38</v>
      </c>
      <c r="I3707" s="31" t="s">
        <v>16</v>
      </c>
      <c r="J3707" s="30" t="s">
        <v>15</v>
      </c>
      <c r="M3707" s="142"/>
    </row>
    <row r="3708" spans="1:18" outlineLevel="1" x14ac:dyDescent="0.25">
      <c r="B3708" s="122" t="str">
        <f>IF(C3708="","",F3705)</f>
        <v/>
      </c>
      <c r="C3708" s="123"/>
      <c r="D3708" s="122" t="str">
        <f>IF(C3708="","",IFERROR(INDEX('Cadastro de insumo'!A:K,MATCH('Ficha técnica - Prod processado'!C3708,'Cadastro de insumo'!E:E,0),2),""))</f>
        <v/>
      </c>
      <c r="E3708" s="122" t="str">
        <f>IFERROR(INDEX('Cadastro de insumo'!$A$203:$K$1048576,MATCH('Ficha técnica - Prod processado'!C3708,'Cadastro de insumo'!$E$203:$E$1048576,0),9),"")</f>
        <v/>
      </c>
      <c r="F3708" s="124" t="str">
        <f>IFERROR(VLOOKUP(C3708,'Cadastro de insumo'!E:K,7,0),"")</f>
        <v/>
      </c>
      <c r="G3708" s="113"/>
      <c r="H3708" s="113"/>
      <c r="I3708" s="122">
        <f t="shared" ref="I3708:I3721" si="179">IF(OR(G3708="",H3708=""),0,G3708/H3708)</f>
        <v>0</v>
      </c>
      <c r="J3708" s="125">
        <f>IF(C3708="",0,IF(E3708="Pacote",VLOOKUP(C3708,'Cadastro de insumo'!E:K,7,0)*G3708,IF(OR(E3708="kg",E3708="L"),F3708/1000*G3708,F3708*G3708)))</f>
        <v>0</v>
      </c>
    </row>
    <row r="3709" spans="1:18" outlineLevel="1" x14ac:dyDescent="0.25">
      <c r="B3709" s="122" t="str">
        <f>IF(C3709="","",F3705)</f>
        <v/>
      </c>
      <c r="C3709" s="123"/>
      <c r="D3709" s="122" t="str">
        <f>IF(C3709="","",IFERROR(INDEX('Cadastro de insumo'!A:K,MATCH('Ficha técnica - Prod processado'!C3709,'Cadastro de insumo'!E:E,0),2),""))</f>
        <v/>
      </c>
      <c r="E3709" s="122" t="str">
        <f>IFERROR(INDEX('Cadastro de insumo'!$A$203:$K$1048576,MATCH('Ficha técnica - Prod processado'!C3709,'Cadastro de insumo'!$E$203:$E$1048576,0),9),"")</f>
        <v/>
      </c>
      <c r="F3709" s="124" t="str">
        <f>IFERROR(VLOOKUP(C3709,'Cadastro de insumo'!E:K,7,0),"")</f>
        <v/>
      </c>
      <c r="G3709" s="113"/>
      <c r="H3709" s="113"/>
      <c r="I3709" s="122">
        <f t="shared" si="179"/>
        <v>0</v>
      </c>
      <c r="J3709" s="125">
        <f>IF(C3709="",0,IF(E3709="Pacote",VLOOKUP(C3709,'Cadastro de insumo'!E:K,7,0)*G3709,IF(OR(E3709="kg",E3709="L"),F3709/1000*G3709,F3709*G3709)))</f>
        <v>0</v>
      </c>
    </row>
    <row r="3710" spans="1:18" outlineLevel="1" x14ac:dyDescent="0.25">
      <c r="B3710" s="122" t="str">
        <f>IF(C3710="","",F3705)</f>
        <v/>
      </c>
      <c r="C3710" s="123"/>
      <c r="D3710" s="122" t="str">
        <f>IF(C3710="","",IFERROR(INDEX('Cadastro de insumo'!A:K,MATCH('Ficha técnica - Prod processado'!C3710,'Cadastro de insumo'!E:E,0),2),""))</f>
        <v/>
      </c>
      <c r="E3710" s="122" t="str">
        <f>IFERROR(INDEX('Cadastro de insumo'!$A$203:$K$1048576,MATCH('Ficha técnica - Prod processado'!C3710,'Cadastro de insumo'!$E$203:$E$1048576,0),9),"")</f>
        <v/>
      </c>
      <c r="F3710" s="124" t="str">
        <f>IFERROR(VLOOKUP(C3710,'Cadastro de insumo'!E:K,7,0),"")</f>
        <v/>
      </c>
      <c r="G3710" s="113"/>
      <c r="H3710" s="113"/>
      <c r="I3710" s="122">
        <f t="shared" si="179"/>
        <v>0</v>
      </c>
      <c r="J3710" s="125">
        <f>IF(C3710="",0,IF(E3710="Pacote",VLOOKUP(C3710,'Cadastro de insumo'!E:K,7,0)*G3710,IF(OR(E3710="kg",E3710="L"),F3710/1000*G3710,F3710*G3710)))</f>
        <v>0</v>
      </c>
    </row>
    <row r="3711" spans="1:18" outlineLevel="1" x14ac:dyDescent="0.25">
      <c r="B3711" s="122" t="str">
        <f>IF(C3711="","",F3705)</f>
        <v/>
      </c>
      <c r="C3711" s="123"/>
      <c r="D3711" s="122" t="str">
        <f>IF(C3711="","",IFERROR(INDEX('Cadastro de insumo'!A:K,MATCH('Ficha técnica - Prod processado'!C3711,'Cadastro de insumo'!E:E,0),2),""))</f>
        <v/>
      </c>
      <c r="E3711" s="122" t="str">
        <f>IFERROR(INDEX('Cadastro de insumo'!$A$203:$K$1048576,MATCH('Ficha técnica - Prod processado'!C3711,'Cadastro de insumo'!$E$203:$E$1048576,0),9),"")</f>
        <v/>
      </c>
      <c r="F3711" s="124" t="str">
        <f>IFERROR(VLOOKUP(C3711,'Cadastro de insumo'!E:K,7,0),"")</f>
        <v/>
      </c>
      <c r="G3711" s="113"/>
      <c r="H3711" s="113"/>
      <c r="I3711" s="122">
        <f t="shared" si="179"/>
        <v>0</v>
      </c>
      <c r="J3711" s="125">
        <f>IF(C3711="",0,IF(E3711="Pacote",VLOOKUP(C3711,'Cadastro de insumo'!E:K,7,0)*G3711,IF(OR(E3711="kg",E3711="L"),F3711/1000*G3711,F3711*G3711)))</f>
        <v>0</v>
      </c>
    </row>
    <row r="3712" spans="1:18" outlineLevel="1" x14ac:dyDescent="0.25">
      <c r="B3712" s="122" t="str">
        <f>IF(C3712="","",F3705)</f>
        <v/>
      </c>
      <c r="C3712" s="123"/>
      <c r="D3712" s="122" t="str">
        <f>IF(C3712="","",IFERROR(INDEX('Cadastro de insumo'!A:K,MATCH('Ficha técnica - Prod processado'!C3712,'Cadastro de insumo'!E:E,0),2),""))</f>
        <v/>
      </c>
      <c r="E3712" s="122" t="str">
        <f>IFERROR(INDEX('Cadastro de insumo'!$A$203:$K$1048576,MATCH('Ficha técnica - Prod processado'!C3712,'Cadastro de insumo'!$E$203:$E$1048576,0),9),"")</f>
        <v/>
      </c>
      <c r="F3712" s="124" t="str">
        <f>IFERROR(VLOOKUP(C3712,'Cadastro de insumo'!E:K,7,0),"")</f>
        <v/>
      </c>
      <c r="G3712" s="113"/>
      <c r="H3712" s="113"/>
      <c r="I3712" s="122">
        <f t="shared" si="179"/>
        <v>0</v>
      </c>
      <c r="J3712" s="125">
        <f>IF(C3712="",0,IF(E3712="Pacote",VLOOKUP(C3712,'Cadastro de insumo'!E:K,7,0)*G3712,IF(OR(E3712="kg",E3712="L"),F3712/1000*G3712,F3712*G3712)))</f>
        <v>0</v>
      </c>
    </row>
    <row r="3713" spans="1:18" outlineLevel="1" x14ac:dyDescent="0.25">
      <c r="B3713" s="122" t="str">
        <f>IF(C3713="","",F3705)</f>
        <v/>
      </c>
      <c r="C3713" s="123"/>
      <c r="D3713" s="122" t="str">
        <f>IF(C3713="","",IFERROR(INDEX('Cadastro de insumo'!A:K,MATCH('Ficha técnica - Prod processado'!C3713,'Cadastro de insumo'!E:E,0),2),""))</f>
        <v/>
      </c>
      <c r="E3713" s="122" t="str">
        <f>IFERROR(INDEX('Cadastro de insumo'!$A$203:$K$1048576,MATCH('Ficha técnica - Prod processado'!C3713,'Cadastro de insumo'!$E$203:$E$1048576,0),9),"")</f>
        <v/>
      </c>
      <c r="F3713" s="124" t="str">
        <f>IFERROR(VLOOKUP(C3713,'Cadastro de insumo'!E:K,7,0),"")</f>
        <v/>
      </c>
      <c r="G3713" s="113"/>
      <c r="H3713" s="113"/>
      <c r="I3713" s="122">
        <f t="shared" si="179"/>
        <v>0</v>
      </c>
      <c r="J3713" s="125">
        <f>IF(C3713="",0,IF(E3713="Pacote",VLOOKUP(C3713,'Cadastro de insumo'!E:K,7,0)*G3713,IF(OR(E3713="kg",E3713="L"),F3713/1000*G3713,F3713*G3713)))</f>
        <v>0</v>
      </c>
    </row>
    <row r="3714" spans="1:18" outlineLevel="1" x14ac:dyDescent="0.25">
      <c r="B3714" s="122" t="str">
        <f>IF(C3714="","",F3705)</f>
        <v/>
      </c>
      <c r="C3714" s="123"/>
      <c r="D3714" s="122" t="str">
        <f>IF(C3714="","",IFERROR(INDEX('Cadastro de insumo'!A:K,MATCH('Ficha técnica - Prod processado'!C3714,'Cadastro de insumo'!E:E,0),2),""))</f>
        <v/>
      </c>
      <c r="E3714" s="122" t="str">
        <f>IFERROR(INDEX('Cadastro de insumo'!$A$203:$K$1048576,MATCH('Ficha técnica - Prod processado'!C3714,'Cadastro de insumo'!$E$203:$E$1048576,0),9),"")</f>
        <v/>
      </c>
      <c r="F3714" s="124" t="str">
        <f>IFERROR(VLOOKUP(C3714,'Cadastro de insumo'!E:K,7,0),"")</f>
        <v/>
      </c>
      <c r="G3714" s="113"/>
      <c r="H3714" s="113"/>
      <c r="I3714" s="122">
        <f t="shared" si="179"/>
        <v>0</v>
      </c>
      <c r="J3714" s="125">
        <f>IF(C3714="",0,IF(E3714="Pacote",VLOOKUP(C3714,'Cadastro de insumo'!E:K,7,0)*G3714,IF(OR(E3714="kg",E3714="L"),F3714/1000*G3714,F3714*G3714)))</f>
        <v>0</v>
      </c>
    </row>
    <row r="3715" spans="1:18" outlineLevel="1" x14ac:dyDescent="0.25">
      <c r="B3715" s="122" t="str">
        <f>IF(C3715="","",F3705)</f>
        <v/>
      </c>
      <c r="C3715" s="123"/>
      <c r="D3715" s="122" t="str">
        <f>IF(C3715="","",IFERROR(INDEX('Cadastro de insumo'!A:K,MATCH('Ficha técnica - Prod processado'!C3715,'Cadastro de insumo'!E:E,0),2),""))</f>
        <v/>
      </c>
      <c r="E3715" s="122" t="str">
        <f>IFERROR(INDEX('Cadastro de insumo'!$A$203:$K$1048576,MATCH('Ficha técnica - Prod processado'!C3715,'Cadastro de insumo'!$E$203:$E$1048576,0),9),"")</f>
        <v/>
      </c>
      <c r="F3715" s="124" t="str">
        <f>IFERROR(VLOOKUP(C3715,'Cadastro de insumo'!E:K,7,0),"")</f>
        <v/>
      </c>
      <c r="G3715" s="113"/>
      <c r="H3715" s="113"/>
      <c r="I3715" s="122">
        <f t="shared" si="179"/>
        <v>0</v>
      </c>
      <c r="J3715" s="125">
        <f>IF(C3715="",0,IF(E3715="Pacote",VLOOKUP(C3715,'Cadastro de insumo'!E:K,7,0)*G3715,IF(OR(E3715="kg",E3715="L"),F3715/1000*G3715,F3715*G3715)))</f>
        <v>0</v>
      </c>
    </row>
    <row r="3716" spans="1:18" outlineLevel="1" x14ac:dyDescent="0.25">
      <c r="B3716" s="122" t="str">
        <f>IF(C3716="","",F3705)</f>
        <v/>
      </c>
      <c r="C3716" s="123"/>
      <c r="D3716" s="122" t="str">
        <f>IF(C3716="","",IFERROR(INDEX('Cadastro de insumo'!A:K,MATCH('Ficha técnica - Prod processado'!C3716,'Cadastro de insumo'!E:E,0),2),""))</f>
        <v/>
      </c>
      <c r="E3716" s="122" t="str">
        <f>IFERROR(INDEX('Cadastro de insumo'!$A$203:$K$1048576,MATCH('Ficha técnica - Prod processado'!C3716,'Cadastro de insumo'!$E$203:$E$1048576,0),9),"")</f>
        <v/>
      </c>
      <c r="F3716" s="124" t="str">
        <f>IFERROR(VLOOKUP(C3716,'Cadastro de insumo'!E:K,7,0),"")</f>
        <v/>
      </c>
      <c r="G3716" s="113"/>
      <c r="H3716" s="113"/>
      <c r="I3716" s="122">
        <f t="shared" si="179"/>
        <v>0</v>
      </c>
      <c r="J3716" s="125">
        <f>IF(C3716="",0,IF(E3716="Pacote",VLOOKUP(C3716,'Cadastro de insumo'!E:K,7,0)*G3716,IF(OR(E3716="kg",E3716="L"),F3716/1000*G3716,F3716*G3716)))</f>
        <v>0</v>
      </c>
    </row>
    <row r="3717" spans="1:18" outlineLevel="1" x14ac:dyDescent="0.25">
      <c r="B3717" s="122" t="str">
        <f>IF(C3717="","",F3705)</f>
        <v/>
      </c>
      <c r="C3717" s="123"/>
      <c r="D3717" s="122" t="str">
        <f>IF(C3717="","",IFERROR(INDEX('Cadastro de insumo'!A:K,MATCH('Ficha técnica - Prod processado'!C3717,'Cadastro de insumo'!E:E,0),2),""))</f>
        <v/>
      </c>
      <c r="E3717" s="122" t="str">
        <f>IFERROR(INDEX('Cadastro de insumo'!$A$203:$K$1048576,MATCH('Ficha técnica - Prod processado'!C3717,'Cadastro de insumo'!$E$203:$E$1048576,0),9),"")</f>
        <v/>
      </c>
      <c r="F3717" s="124" t="str">
        <f>IFERROR(VLOOKUP(C3717,'Cadastro de insumo'!E:K,7,0),"")</f>
        <v/>
      </c>
      <c r="G3717" s="113"/>
      <c r="H3717" s="113"/>
      <c r="I3717" s="122">
        <f t="shared" si="179"/>
        <v>0</v>
      </c>
      <c r="J3717" s="125">
        <f>IF(C3717="",0,IF(E3717="Pacote",VLOOKUP(C3717,'Cadastro de insumo'!E:K,7,0)*G3717,IF(OR(E3717="kg",E3717="L"),F3717/1000*G3717,F3717*G3717)))</f>
        <v>0</v>
      </c>
    </row>
    <row r="3718" spans="1:18" outlineLevel="1" x14ac:dyDescent="0.25">
      <c r="B3718" s="122" t="str">
        <f>IF(C3718="","",F3705)</f>
        <v/>
      </c>
      <c r="C3718" s="123"/>
      <c r="D3718" s="122" t="str">
        <f>IF(C3718="","",IFERROR(INDEX('Cadastro de insumo'!A:K,MATCH('Ficha técnica - Prod processado'!C3718,'Cadastro de insumo'!E:E,0),2),""))</f>
        <v/>
      </c>
      <c r="E3718" s="122" t="str">
        <f>IFERROR(INDEX('Cadastro de insumo'!$A$203:$K$1048576,MATCH('Ficha técnica - Prod processado'!C3718,'Cadastro de insumo'!$E$203:$E$1048576,0),9),"")</f>
        <v/>
      </c>
      <c r="F3718" s="124" t="str">
        <f>IFERROR(VLOOKUP(C3718,'Cadastro de insumo'!E:K,7,0),"")</f>
        <v/>
      </c>
      <c r="G3718" s="113"/>
      <c r="H3718" s="113"/>
      <c r="I3718" s="122">
        <f t="shared" si="179"/>
        <v>0</v>
      </c>
      <c r="J3718" s="125">
        <f>IF(C3718="",0,IF(E3718="Pacote",VLOOKUP(C3718,'Cadastro de insumo'!E:K,7,0)*G3718,IF(OR(E3718="kg",E3718="L"),F3718/1000*G3718,F3718*G3718)))</f>
        <v>0</v>
      </c>
    </row>
    <row r="3719" spans="1:18" outlineLevel="1" x14ac:dyDescent="0.25">
      <c r="B3719" s="122" t="str">
        <f>IF(C3719="","",F3705)</f>
        <v/>
      </c>
      <c r="C3719" s="123"/>
      <c r="D3719" s="122" t="str">
        <f>IF(C3719="","",IFERROR(INDEX('Cadastro de insumo'!A:K,MATCH('Ficha técnica - Prod processado'!C3719,'Cadastro de insumo'!E:E,0),2),""))</f>
        <v/>
      </c>
      <c r="E3719" s="122" t="str">
        <f>IFERROR(INDEX('Cadastro de insumo'!$A$203:$K$1048576,MATCH('Ficha técnica - Prod processado'!C3719,'Cadastro de insumo'!$E$203:$E$1048576,0),9),"")</f>
        <v/>
      </c>
      <c r="F3719" s="124" t="str">
        <f>IFERROR(VLOOKUP(C3719,'Cadastro de insumo'!E:K,7,0),"")</f>
        <v/>
      </c>
      <c r="G3719" s="113"/>
      <c r="H3719" s="113"/>
      <c r="I3719" s="122">
        <f t="shared" si="179"/>
        <v>0</v>
      </c>
      <c r="J3719" s="125">
        <f>IF(C3719="",0,IF(E3719="Pacote",VLOOKUP(C3719,'Cadastro de insumo'!E:K,7,0)*G3719,IF(OR(E3719="kg",E3719="L"),F3719/1000*G3719,F3719*G3719)))</f>
        <v>0</v>
      </c>
    </row>
    <row r="3720" spans="1:18" outlineLevel="1" x14ac:dyDescent="0.25">
      <c r="B3720" s="122" t="str">
        <f>IF(C3720="","",F3705)</f>
        <v/>
      </c>
      <c r="C3720" s="123"/>
      <c r="D3720" s="122" t="str">
        <f>IF(C3720="","",IFERROR(INDEX('Cadastro de insumo'!A:K,MATCH('Ficha técnica - Prod processado'!C3720,'Cadastro de insumo'!E:E,0),2),""))</f>
        <v/>
      </c>
      <c r="E3720" s="122" t="str">
        <f>IFERROR(INDEX('Cadastro de insumo'!$A$203:$K$1048576,MATCH('Ficha técnica - Prod processado'!C3720,'Cadastro de insumo'!$E$203:$E$1048576,0),9),"")</f>
        <v/>
      </c>
      <c r="F3720" s="124" t="str">
        <f>IFERROR(VLOOKUP(C3720,'Cadastro de insumo'!E:K,7,0),"")</f>
        <v/>
      </c>
      <c r="G3720" s="113"/>
      <c r="H3720" s="113"/>
      <c r="I3720" s="122">
        <f t="shared" si="179"/>
        <v>0</v>
      </c>
      <c r="J3720" s="125">
        <f>IF(C3720="",0,IF(E3720="Pacote",VLOOKUP(C3720,'Cadastro de insumo'!E:K,7,0)*G3720,IF(OR(E3720="kg",E3720="L"),F3720/1000*G3720,F3720*G3720)))</f>
        <v>0</v>
      </c>
    </row>
    <row r="3721" spans="1:18" outlineLevel="1" x14ac:dyDescent="0.25">
      <c r="B3721" s="122" t="str">
        <f>IF(C3721="","",F3705)</f>
        <v/>
      </c>
      <c r="C3721" s="123"/>
      <c r="D3721" s="122" t="str">
        <f>IF(C3721="","",IFERROR(INDEX('Cadastro de insumo'!A:K,MATCH('Ficha técnica - Prod processado'!C3721,'Cadastro de insumo'!E:E,0),2),""))</f>
        <v/>
      </c>
      <c r="E3721" s="122" t="str">
        <f>IFERROR(INDEX('Cadastro de insumo'!$A$203:$K$1048576,MATCH('Ficha técnica - Prod processado'!C3721,'Cadastro de insumo'!$E$203:$E$1048576,0),9),"")</f>
        <v/>
      </c>
      <c r="F3721" s="124" t="str">
        <f>IFERROR(VLOOKUP(C3721,'Cadastro de insumo'!E:K,7,0),"")</f>
        <v/>
      </c>
      <c r="G3721" s="113"/>
      <c r="H3721" s="113"/>
      <c r="I3721" s="122">
        <f t="shared" si="179"/>
        <v>0</v>
      </c>
      <c r="J3721" s="125">
        <f>IF(C3721="",0,IF(E3721="Pacote",VLOOKUP(C3721,'Cadastro de insumo'!E:K,7,0)*G3721,IF(OR(E3721="kg",E3721="L"),F3721/1000*G3721,F3721*G3721)))</f>
        <v>0</v>
      </c>
    </row>
    <row r="3722" spans="1:18" outlineLevel="1" x14ac:dyDescent="0.25">
      <c r="B3722" s="122" t="str">
        <f>IF(C3722="","",F3705)</f>
        <v/>
      </c>
      <c r="C3722" s="123"/>
      <c r="D3722" s="122" t="str">
        <f>IF(C3722="","",IFERROR(INDEX('Cadastro de insumo'!A:K,MATCH('Ficha técnica - Prod processado'!C3722,'Cadastro de insumo'!E:E,0),2),""))</f>
        <v/>
      </c>
      <c r="E3722" s="122" t="str">
        <f>IFERROR(INDEX('Cadastro de insumo'!$A$203:$K$1048576,MATCH('Ficha técnica - Prod processado'!C3722,'Cadastro de insumo'!$E$203:$E$1048576,0),9),"")</f>
        <v/>
      </c>
      <c r="F3722" s="124" t="str">
        <f>IFERROR(VLOOKUP(C3722,'Cadastro de insumo'!E:K,7,0),"")</f>
        <v/>
      </c>
      <c r="G3722" s="113"/>
      <c r="H3722" s="113"/>
      <c r="I3722" s="122">
        <f>IF(OR(G3722="",H3722=""),0,G3722/H3722)</f>
        <v>0</v>
      </c>
      <c r="J3722" s="125">
        <f>IF(C3722="",0,IF(E3722="Pacote",VLOOKUP(C3722,'Cadastro de insumo'!E:K,7,0)*G3722,IF(OR(E3722="kg",E3722="L"),F3722/1000*G3722,F3722*G3722)))</f>
        <v>0</v>
      </c>
    </row>
    <row r="3723" spans="1:18" x14ac:dyDescent="0.25">
      <c r="A3723" s="33" t="str">
        <f>"Detalhes: "&amp;F3705</f>
        <v xml:space="preserve">Detalhes: </v>
      </c>
      <c r="C3723" s="126"/>
    </row>
    <row r="3725" spans="1:18" ht="31.5" x14ac:dyDescent="0.25">
      <c r="E3725" s="30" t="s">
        <v>21</v>
      </c>
      <c r="F3725" s="76" t="s">
        <v>0</v>
      </c>
      <c r="G3725" s="76" t="s">
        <v>19</v>
      </c>
      <c r="H3725" s="77" t="s">
        <v>20</v>
      </c>
      <c r="I3725" s="31" t="s">
        <v>22</v>
      </c>
      <c r="J3725" s="31" t="s">
        <v>61</v>
      </c>
      <c r="M3725" s="126"/>
    </row>
    <row r="3726" spans="1:18" x14ac:dyDescent="0.25">
      <c r="E3726" s="112">
        <f>E3705+1</f>
        <v>178</v>
      </c>
      <c r="F3726" s="113"/>
      <c r="G3726" s="113"/>
      <c r="H3726" s="114"/>
      <c r="I3726" s="115">
        <f>SUM(J3729:J3743)</f>
        <v>0</v>
      </c>
      <c r="J3726" s="116" t="str">
        <f>IF(H3726="","",I3726/H3726)</f>
        <v/>
      </c>
      <c r="M3726" s="126"/>
      <c r="R3726" s="141"/>
    </row>
    <row r="3727" spans="1:18" x14ac:dyDescent="0.25">
      <c r="B3727" s="117"/>
      <c r="C3727" s="118"/>
      <c r="D3727" s="110"/>
      <c r="F3727" s="118"/>
      <c r="G3727" s="118"/>
      <c r="H3727" s="119"/>
      <c r="I3727" s="120"/>
      <c r="J3727" s="121"/>
      <c r="M3727" s="126"/>
      <c r="R3727" s="141"/>
    </row>
    <row r="3728" spans="1:18" ht="47.25" outlineLevel="1" x14ac:dyDescent="0.25">
      <c r="B3728" s="31" t="s">
        <v>0</v>
      </c>
      <c r="C3728" s="76" t="s">
        <v>13</v>
      </c>
      <c r="D3728" s="31" t="s">
        <v>60</v>
      </c>
      <c r="E3728" s="31" t="s">
        <v>14</v>
      </c>
      <c r="F3728" s="77" t="s">
        <v>17</v>
      </c>
      <c r="G3728" s="77" t="s">
        <v>56</v>
      </c>
      <c r="H3728" s="77" t="s">
        <v>38</v>
      </c>
      <c r="I3728" s="31" t="s">
        <v>16</v>
      </c>
      <c r="J3728" s="30" t="s">
        <v>15</v>
      </c>
      <c r="M3728" s="142"/>
    </row>
    <row r="3729" spans="1:10" outlineLevel="1" x14ac:dyDescent="0.25">
      <c r="B3729" s="122" t="str">
        <f>IF(C3729="","",F3726)</f>
        <v/>
      </c>
      <c r="C3729" s="123"/>
      <c r="D3729" s="122" t="str">
        <f>IF(C3729="","",IFERROR(INDEX('Cadastro de insumo'!A:K,MATCH('Ficha técnica - Prod processado'!C3729,'Cadastro de insumo'!E:E,0),2),""))</f>
        <v/>
      </c>
      <c r="E3729" s="122" t="str">
        <f>IFERROR(INDEX('Cadastro de insumo'!$A$203:$K$1048576,MATCH('Ficha técnica - Prod processado'!C3729,'Cadastro de insumo'!$E$203:$E$1048576,0),9),"")</f>
        <v/>
      </c>
      <c r="F3729" s="124" t="str">
        <f>IFERROR(VLOOKUP(C3729,'Cadastro de insumo'!E:K,7,0),"")</f>
        <v/>
      </c>
      <c r="G3729" s="113"/>
      <c r="H3729" s="113"/>
      <c r="I3729" s="122">
        <f t="shared" ref="I3729:I3742" si="180">IF(OR(G3729="",H3729=""),0,G3729/H3729)</f>
        <v>0</v>
      </c>
      <c r="J3729" s="125">
        <f>IF(C3729="",0,IF(E3729="Pacote",VLOOKUP(C3729,'Cadastro de insumo'!E:K,7,0)*G3729,IF(OR(E3729="kg",E3729="L"),F3729/1000*G3729,F3729*G3729)))</f>
        <v>0</v>
      </c>
    </row>
    <row r="3730" spans="1:10" outlineLevel="1" x14ac:dyDescent="0.25">
      <c r="B3730" s="122" t="str">
        <f>IF(C3730="","",F3726)</f>
        <v/>
      </c>
      <c r="C3730" s="123"/>
      <c r="D3730" s="122" t="str">
        <f>IF(C3730="","",IFERROR(INDEX('Cadastro de insumo'!A:K,MATCH('Ficha técnica - Prod processado'!C3730,'Cadastro de insumo'!E:E,0),2),""))</f>
        <v/>
      </c>
      <c r="E3730" s="122" t="str">
        <f>IFERROR(INDEX('Cadastro de insumo'!$A$203:$K$1048576,MATCH('Ficha técnica - Prod processado'!C3730,'Cadastro de insumo'!$E$203:$E$1048576,0),9),"")</f>
        <v/>
      </c>
      <c r="F3730" s="124" t="str">
        <f>IFERROR(VLOOKUP(C3730,'Cadastro de insumo'!E:K,7,0),"")</f>
        <v/>
      </c>
      <c r="G3730" s="113"/>
      <c r="H3730" s="113"/>
      <c r="I3730" s="122">
        <f t="shared" si="180"/>
        <v>0</v>
      </c>
      <c r="J3730" s="125">
        <f>IF(C3730="",0,IF(E3730="Pacote",VLOOKUP(C3730,'Cadastro de insumo'!E:K,7,0)*G3730,IF(OR(E3730="kg",E3730="L"),F3730/1000*G3730,F3730*G3730)))</f>
        <v>0</v>
      </c>
    </row>
    <row r="3731" spans="1:10" outlineLevel="1" x14ac:dyDescent="0.25">
      <c r="B3731" s="122" t="str">
        <f>IF(C3731="","",F3726)</f>
        <v/>
      </c>
      <c r="C3731" s="123"/>
      <c r="D3731" s="122" t="str">
        <f>IF(C3731="","",IFERROR(INDEX('Cadastro de insumo'!A:K,MATCH('Ficha técnica - Prod processado'!C3731,'Cadastro de insumo'!E:E,0),2),""))</f>
        <v/>
      </c>
      <c r="E3731" s="122" t="str">
        <f>IFERROR(INDEX('Cadastro de insumo'!$A$203:$K$1048576,MATCH('Ficha técnica - Prod processado'!C3731,'Cadastro de insumo'!$E$203:$E$1048576,0),9),"")</f>
        <v/>
      </c>
      <c r="F3731" s="124" t="str">
        <f>IFERROR(VLOOKUP(C3731,'Cadastro de insumo'!E:K,7,0),"")</f>
        <v/>
      </c>
      <c r="G3731" s="113"/>
      <c r="H3731" s="113"/>
      <c r="I3731" s="122">
        <f t="shared" si="180"/>
        <v>0</v>
      </c>
      <c r="J3731" s="125">
        <f>IF(C3731="",0,IF(E3731="Pacote",VLOOKUP(C3731,'Cadastro de insumo'!E:K,7,0)*G3731,IF(OR(E3731="kg",E3731="L"),F3731/1000*G3731,F3731*G3731)))</f>
        <v>0</v>
      </c>
    </row>
    <row r="3732" spans="1:10" outlineLevel="1" x14ac:dyDescent="0.25">
      <c r="B3732" s="122" t="str">
        <f>IF(C3732="","",F3726)</f>
        <v/>
      </c>
      <c r="C3732" s="123"/>
      <c r="D3732" s="122" t="str">
        <f>IF(C3732="","",IFERROR(INDEX('Cadastro de insumo'!A:K,MATCH('Ficha técnica - Prod processado'!C3732,'Cadastro de insumo'!E:E,0),2),""))</f>
        <v/>
      </c>
      <c r="E3732" s="122" t="str">
        <f>IFERROR(INDEX('Cadastro de insumo'!$A$203:$K$1048576,MATCH('Ficha técnica - Prod processado'!C3732,'Cadastro de insumo'!$E$203:$E$1048576,0),9),"")</f>
        <v/>
      </c>
      <c r="F3732" s="124" t="str">
        <f>IFERROR(VLOOKUP(C3732,'Cadastro de insumo'!E:K,7,0),"")</f>
        <v/>
      </c>
      <c r="G3732" s="113"/>
      <c r="H3732" s="113"/>
      <c r="I3732" s="122">
        <f t="shared" si="180"/>
        <v>0</v>
      </c>
      <c r="J3732" s="125">
        <f>IF(C3732="",0,IF(E3732="Pacote",VLOOKUP(C3732,'Cadastro de insumo'!E:K,7,0)*G3732,IF(OR(E3732="kg",E3732="L"),F3732/1000*G3732,F3732*G3732)))</f>
        <v>0</v>
      </c>
    </row>
    <row r="3733" spans="1:10" outlineLevel="1" x14ac:dyDescent="0.25">
      <c r="B3733" s="122" t="str">
        <f>IF(C3733="","",F3726)</f>
        <v/>
      </c>
      <c r="C3733" s="123"/>
      <c r="D3733" s="122" t="str">
        <f>IF(C3733="","",IFERROR(INDEX('Cadastro de insumo'!A:K,MATCH('Ficha técnica - Prod processado'!C3733,'Cadastro de insumo'!E:E,0),2),""))</f>
        <v/>
      </c>
      <c r="E3733" s="122" t="str">
        <f>IFERROR(INDEX('Cadastro de insumo'!$A$203:$K$1048576,MATCH('Ficha técnica - Prod processado'!C3733,'Cadastro de insumo'!$E$203:$E$1048576,0),9),"")</f>
        <v/>
      </c>
      <c r="F3733" s="124" t="str">
        <f>IFERROR(VLOOKUP(C3733,'Cadastro de insumo'!E:K,7,0),"")</f>
        <v/>
      </c>
      <c r="G3733" s="113"/>
      <c r="H3733" s="113"/>
      <c r="I3733" s="122">
        <f t="shared" si="180"/>
        <v>0</v>
      </c>
      <c r="J3733" s="125">
        <f>IF(C3733="",0,IF(E3733="Pacote",VLOOKUP(C3733,'Cadastro de insumo'!E:K,7,0)*G3733,IF(OR(E3733="kg",E3733="L"),F3733/1000*G3733,F3733*G3733)))</f>
        <v>0</v>
      </c>
    </row>
    <row r="3734" spans="1:10" outlineLevel="1" x14ac:dyDescent="0.25">
      <c r="B3734" s="122" t="str">
        <f>IF(C3734="","",F3726)</f>
        <v/>
      </c>
      <c r="C3734" s="123"/>
      <c r="D3734" s="122" t="str">
        <f>IF(C3734="","",IFERROR(INDEX('Cadastro de insumo'!A:K,MATCH('Ficha técnica - Prod processado'!C3734,'Cadastro de insumo'!E:E,0),2),""))</f>
        <v/>
      </c>
      <c r="E3734" s="122" t="str">
        <f>IFERROR(INDEX('Cadastro de insumo'!$A$203:$K$1048576,MATCH('Ficha técnica - Prod processado'!C3734,'Cadastro de insumo'!$E$203:$E$1048576,0),9),"")</f>
        <v/>
      </c>
      <c r="F3734" s="124" t="str">
        <f>IFERROR(VLOOKUP(C3734,'Cadastro de insumo'!E:K,7,0),"")</f>
        <v/>
      </c>
      <c r="G3734" s="113"/>
      <c r="H3734" s="113"/>
      <c r="I3734" s="122">
        <f t="shared" si="180"/>
        <v>0</v>
      </c>
      <c r="J3734" s="125">
        <f>IF(C3734="",0,IF(E3734="Pacote",VLOOKUP(C3734,'Cadastro de insumo'!E:K,7,0)*G3734,IF(OR(E3734="kg",E3734="L"),F3734/1000*G3734,F3734*G3734)))</f>
        <v>0</v>
      </c>
    </row>
    <row r="3735" spans="1:10" outlineLevel="1" x14ac:dyDescent="0.25">
      <c r="B3735" s="122" t="str">
        <f>IF(C3735="","",F3726)</f>
        <v/>
      </c>
      <c r="C3735" s="123"/>
      <c r="D3735" s="122" t="str">
        <f>IF(C3735="","",IFERROR(INDEX('Cadastro de insumo'!A:K,MATCH('Ficha técnica - Prod processado'!C3735,'Cadastro de insumo'!E:E,0),2),""))</f>
        <v/>
      </c>
      <c r="E3735" s="122" t="str">
        <f>IFERROR(INDEX('Cadastro de insumo'!$A$203:$K$1048576,MATCH('Ficha técnica - Prod processado'!C3735,'Cadastro de insumo'!$E$203:$E$1048576,0),9),"")</f>
        <v/>
      </c>
      <c r="F3735" s="124" t="str">
        <f>IFERROR(VLOOKUP(C3735,'Cadastro de insumo'!E:K,7,0),"")</f>
        <v/>
      </c>
      <c r="G3735" s="113"/>
      <c r="H3735" s="113"/>
      <c r="I3735" s="122">
        <f t="shared" si="180"/>
        <v>0</v>
      </c>
      <c r="J3735" s="125">
        <f>IF(C3735="",0,IF(E3735="Pacote",VLOOKUP(C3735,'Cadastro de insumo'!E:K,7,0)*G3735,IF(OR(E3735="kg",E3735="L"),F3735/1000*G3735,F3735*G3735)))</f>
        <v>0</v>
      </c>
    </row>
    <row r="3736" spans="1:10" outlineLevel="1" x14ac:dyDescent="0.25">
      <c r="B3736" s="122" t="str">
        <f>IF(C3736="","",F3726)</f>
        <v/>
      </c>
      <c r="C3736" s="123"/>
      <c r="D3736" s="122" t="str">
        <f>IF(C3736="","",IFERROR(INDEX('Cadastro de insumo'!A:K,MATCH('Ficha técnica - Prod processado'!C3736,'Cadastro de insumo'!E:E,0),2),""))</f>
        <v/>
      </c>
      <c r="E3736" s="122" t="str">
        <f>IFERROR(INDEX('Cadastro de insumo'!$A$203:$K$1048576,MATCH('Ficha técnica - Prod processado'!C3736,'Cadastro de insumo'!$E$203:$E$1048576,0),9),"")</f>
        <v/>
      </c>
      <c r="F3736" s="124" t="str">
        <f>IFERROR(VLOOKUP(C3736,'Cadastro de insumo'!E:K,7,0),"")</f>
        <v/>
      </c>
      <c r="G3736" s="113"/>
      <c r="H3736" s="113"/>
      <c r="I3736" s="122">
        <f t="shared" si="180"/>
        <v>0</v>
      </c>
      <c r="J3736" s="125">
        <f>IF(C3736="",0,IF(E3736="Pacote",VLOOKUP(C3736,'Cadastro de insumo'!E:K,7,0)*G3736,IF(OR(E3736="kg",E3736="L"),F3736/1000*G3736,F3736*G3736)))</f>
        <v>0</v>
      </c>
    </row>
    <row r="3737" spans="1:10" outlineLevel="1" x14ac:dyDescent="0.25">
      <c r="B3737" s="122" t="str">
        <f>IF(C3737="","",F3726)</f>
        <v/>
      </c>
      <c r="C3737" s="123"/>
      <c r="D3737" s="122" t="str">
        <f>IF(C3737="","",IFERROR(INDEX('Cadastro de insumo'!A:K,MATCH('Ficha técnica - Prod processado'!C3737,'Cadastro de insumo'!E:E,0),2),""))</f>
        <v/>
      </c>
      <c r="E3737" s="122" t="str">
        <f>IFERROR(INDEX('Cadastro de insumo'!$A$203:$K$1048576,MATCH('Ficha técnica - Prod processado'!C3737,'Cadastro de insumo'!$E$203:$E$1048576,0),9),"")</f>
        <v/>
      </c>
      <c r="F3737" s="124" t="str">
        <f>IFERROR(VLOOKUP(C3737,'Cadastro de insumo'!E:K,7,0),"")</f>
        <v/>
      </c>
      <c r="G3737" s="113"/>
      <c r="H3737" s="113"/>
      <c r="I3737" s="122">
        <f t="shared" si="180"/>
        <v>0</v>
      </c>
      <c r="J3737" s="125">
        <f>IF(C3737="",0,IF(E3737="Pacote",VLOOKUP(C3737,'Cadastro de insumo'!E:K,7,0)*G3737,IF(OR(E3737="kg",E3737="L"),F3737/1000*G3737,F3737*G3737)))</f>
        <v>0</v>
      </c>
    </row>
    <row r="3738" spans="1:10" outlineLevel="1" x14ac:dyDescent="0.25">
      <c r="B3738" s="122" t="str">
        <f>IF(C3738="","",F3726)</f>
        <v/>
      </c>
      <c r="C3738" s="123"/>
      <c r="D3738" s="122" t="str">
        <f>IF(C3738="","",IFERROR(INDEX('Cadastro de insumo'!A:K,MATCH('Ficha técnica - Prod processado'!C3738,'Cadastro de insumo'!E:E,0),2),""))</f>
        <v/>
      </c>
      <c r="E3738" s="122" t="str">
        <f>IFERROR(INDEX('Cadastro de insumo'!$A$203:$K$1048576,MATCH('Ficha técnica - Prod processado'!C3738,'Cadastro de insumo'!$E$203:$E$1048576,0),9),"")</f>
        <v/>
      </c>
      <c r="F3738" s="124" t="str">
        <f>IFERROR(VLOOKUP(C3738,'Cadastro de insumo'!E:K,7,0),"")</f>
        <v/>
      </c>
      <c r="G3738" s="113"/>
      <c r="H3738" s="113"/>
      <c r="I3738" s="122">
        <f t="shared" si="180"/>
        <v>0</v>
      </c>
      <c r="J3738" s="125">
        <f>IF(C3738="",0,IF(E3738="Pacote",VLOOKUP(C3738,'Cadastro de insumo'!E:K,7,0)*G3738,IF(OR(E3738="kg",E3738="L"),F3738/1000*G3738,F3738*G3738)))</f>
        <v>0</v>
      </c>
    </row>
    <row r="3739" spans="1:10" outlineLevel="1" x14ac:dyDescent="0.25">
      <c r="B3739" s="122" t="str">
        <f>IF(C3739="","",F3726)</f>
        <v/>
      </c>
      <c r="C3739" s="123"/>
      <c r="D3739" s="122" t="str">
        <f>IF(C3739="","",IFERROR(INDEX('Cadastro de insumo'!A:K,MATCH('Ficha técnica - Prod processado'!C3739,'Cadastro de insumo'!E:E,0),2),""))</f>
        <v/>
      </c>
      <c r="E3739" s="122" t="str">
        <f>IFERROR(INDEX('Cadastro de insumo'!$A$203:$K$1048576,MATCH('Ficha técnica - Prod processado'!C3739,'Cadastro de insumo'!$E$203:$E$1048576,0),9),"")</f>
        <v/>
      </c>
      <c r="F3739" s="124" t="str">
        <f>IFERROR(VLOOKUP(C3739,'Cadastro de insumo'!E:K,7,0),"")</f>
        <v/>
      </c>
      <c r="G3739" s="113"/>
      <c r="H3739" s="113"/>
      <c r="I3739" s="122">
        <f t="shared" si="180"/>
        <v>0</v>
      </c>
      <c r="J3739" s="125">
        <f>IF(C3739="",0,IF(E3739="Pacote",VLOOKUP(C3739,'Cadastro de insumo'!E:K,7,0)*G3739,IF(OR(E3739="kg",E3739="L"),F3739/1000*G3739,F3739*G3739)))</f>
        <v>0</v>
      </c>
    </row>
    <row r="3740" spans="1:10" outlineLevel="1" x14ac:dyDescent="0.25">
      <c r="B3740" s="122" t="str">
        <f>IF(C3740="","",F3726)</f>
        <v/>
      </c>
      <c r="C3740" s="123"/>
      <c r="D3740" s="122" t="str">
        <f>IF(C3740="","",IFERROR(INDEX('Cadastro de insumo'!A:K,MATCH('Ficha técnica - Prod processado'!C3740,'Cadastro de insumo'!E:E,0),2),""))</f>
        <v/>
      </c>
      <c r="E3740" s="122" t="str">
        <f>IFERROR(INDEX('Cadastro de insumo'!$A$203:$K$1048576,MATCH('Ficha técnica - Prod processado'!C3740,'Cadastro de insumo'!$E$203:$E$1048576,0),9),"")</f>
        <v/>
      </c>
      <c r="F3740" s="124" t="str">
        <f>IFERROR(VLOOKUP(C3740,'Cadastro de insumo'!E:K,7,0),"")</f>
        <v/>
      </c>
      <c r="G3740" s="113"/>
      <c r="H3740" s="113"/>
      <c r="I3740" s="122">
        <f t="shared" si="180"/>
        <v>0</v>
      </c>
      <c r="J3740" s="125">
        <f>IF(C3740="",0,IF(E3740="Pacote",VLOOKUP(C3740,'Cadastro de insumo'!E:K,7,0)*G3740,IF(OR(E3740="kg",E3740="L"),F3740/1000*G3740,F3740*G3740)))</f>
        <v>0</v>
      </c>
    </row>
    <row r="3741" spans="1:10" outlineLevel="1" x14ac:dyDescent="0.25">
      <c r="B3741" s="122" t="str">
        <f>IF(C3741="","",F3726)</f>
        <v/>
      </c>
      <c r="C3741" s="123"/>
      <c r="D3741" s="122" t="str">
        <f>IF(C3741="","",IFERROR(INDEX('Cadastro de insumo'!A:K,MATCH('Ficha técnica - Prod processado'!C3741,'Cadastro de insumo'!E:E,0),2),""))</f>
        <v/>
      </c>
      <c r="E3741" s="122" t="str">
        <f>IFERROR(INDEX('Cadastro de insumo'!$A$203:$K$1048576,MATCH('Ficha técnica - Prod processado'!C3741,'Cadastro de insumo'!$E$203:$E$1048576,0),9),"")</f>
        <v/>
      </c>
      <c r="F3741" s="124" t="str">
        <f>IFERROR(VLOOKUP(C3741,'Cadastro de insumo'!E:K,7,0),"")</f>
        <v/>
      </c>
      <c r="G3741" s="113"/>
      <c r="H3741" s="113"/>
      <c r="I3741" s="122">
        <f t="shared" si="180"/>
        <v>0</v>
      </c>
      <c r="J3741" s="125">
        <f>IF(C3741="",0,IF(E3741="Pacote",VLOOKUP(C3741,'Cadastro de insumo'!E:K,7,0)*G3741,IF(OR(E3741="kg",E3741="L"),F3741/1000*G3741,F3741*G3741)))</f>
        <v>0</v>
      </c>
    </row>
    <row r="3742" spans="1:10" outlineLevel="1" x14ac:dyDescent="0.25">
      <c r="B3742" s="122" t="str">
        <f>IF(C3742="","",F3726)</f>
        <v/>
      </c>
      <c r="C3742" s="123"/>
      <c r="D3742" s="122" t="str">
        <f>IF(C3742="","",IFERROR(INDEX('Cadastro de insumo'!A:K,MATCH('Ficha técnica - Prod processado'!C3742,'Cadastro de insumo'!E:E,0),2),""))</f>
        <v/>
      </c>
      <c r="E3742" s="122" t="str">
        <f>IFERROR(INDEX('Cadastro de insumo'!$A$203:$K$1048576,MATCH('Ficha técnica - Prod processado'!C3742,'Cadastro de insumo'!$E$203:$E$1048576,0),9),"")</f>
        <v/>
      </c>
      <c r="F3742" s="124" t="str">
        <f>IFERROR(VLOOKUP(C3742,'Cadastro de insumo'!E:K,7,0),"")</f>
        <v/>
      </c>
      <c r="G3742" s="113"/>
      <c r="H3742" s="113"/>
      <c r="I3742" s="122">
        <f t="shared" si="180"/>
        <v>0</v>
      </c>
      <c r="J3742" s="125">
        <f>IF(C3742="",0,IF(E3742="Pacote",VLOOKUP(C3742,'Cadastro de insumo'!E:K,7,0)*G3742,IF(OR(E3742="kg",E3742="L"),F3742/1000*G3742,F3742*G3742)))</f>
        <v>0</v>
      </c>
    </row>
    <row r="3743" spans="1:10" outlineLevel="1" x14ac:dyDescent="0.25">
      <c r="B3743" s="122" t="str">
        <f>IF(C3743="","",F3726)</f>
        <v/>
      </c>
      <c r="C3743" s="123"/>
      <c r="D3743" s="122" t="str">
        <f>IF(C3743="","",IFERROR(INDEX('Cadastro de insumo'!A:K,MATCH('Ficha técnica - Prod processado'!C3743,'Cadastro de insumo'!E:E,0),2),""))</f>
        <v/>
      </c>
      <c r="E3743" s="122" t="str">
        <f>IFERROR(INDEX('Cadastro de insumo'!$A$203:$K$1048576,MATCH('Ficha técnica - Prod processado'!C3743,'Cadastro de insumo'!$E$203:$E$1048576,0),9),"")</f>
        <v/>
      </c>
      <c r="F3743" s="124" t="str">
        <f>IFERROR(VLOOKUP(C3743,'Cadastro de insumo'!E:K,7,0),"")</f>
        <v/>
      </c>
      <c r="G3743" s="113"/>
      <c r="H3743" s="113"/>
      <c r="I3743" s="122">
        <f>IF(OR(G3743="",H3743=""),0,G3743/H3743)</f>
        <v>0</v>
      </c>
      <c r="J3743" s="125">
        <f>IF(C3743="",0,IF(E3743="Pacote",VLOOKUP(C3743,'Cadastro de insumo'!E:K,7,0)*G3743,IF(OR(E3743="kg",E3743="L"),F3743/1000*G3743,F3743*G3743)))</f>
        <v>0</v>
      </c>
    </row>
    <row r="3744" spans="1:10" x14ac:dyDescent="0.25">
      <c r="A3744" s="33" t="str">
        <f>"Detalhes: "&amp;F3726</f>
        <v xml:space="preserve">Detalhes: </v>
      </c>
      <c r="C3744" s="126"/>
    </row>
    <row r="3746" spans="2:18" ht="31.5" x14ac:dyDescent="0.25">
      <c r="E3746" s="30" t="s">
        <v>21</v>
      </c>
      <c r="F3746" s="76" t="s">
        <v>0</v>
      </c>
      <c r="G3746" s="76" t="s">
        <v>19</v>
      </c>
      <c r="H3746" s="77" t="s">
        <v>20</v>
      </c>
      <c r="I3746" s="31" t="s">
        <v>22</v>
      </c>
      <c r="J3746" s="31" t="s">
        <v>61</v>
      </c>
      <c r="M3746" s="126"/>
    </row>
    <row r="3747" spans="2:18" x14ac:dyDescent="0.25">
      <c r="E3747" s="112">
        <f>E3726+1</f>
        <v>179</v>
      </c>
      <c r="F3747" s="113"/>
      <c r="G3747" s="113"/>
      <c r="H3747" s="114"/>
      <c r="I3747" s="115">
        <f>SUM(J3750:J3764)</f>
        <v>0</v>
      </c>
      <c r="J3747" s="116" t="str">
        <f>IF(H3747="","",I3747/H3747)</f>
        <v/>
      </c>
      <c r="M3747" s="126"/>
      <c r="R3747" s="141"/>
    </row>
    <row r="3748" spans="2:18" x14ac:dyDescent="0.25">
      <c r="B3748" s="117"/>
      <c r="C3748" s="118"/>
      <c r="D3748" s="110"/>
      <c r="F3748" s="118"/>
      <c r="G3748" s="118"/>
      <c r="H3748" s="119"/>
      <c r="I3748" s="120"/>
      <c r="J3748" s="121"/>
      <c r="M3748" s="126"/>
      <c r="R3748" s="141"/>
    </row>
    <row r="3749" spans="2:18" ht="47.25" outlineLevel="1" x14ac:dyDescent="0.25">
      <c r="B3749" s="31" t="s">
        <v>0</v>
      </c>
      <c r="C3749" s="76" t="s">
        <v>13</v>
      </c>
      <c r="D3749" s="31" t="s">
        <v>60</v>
      </c>
      <c r="E3749" s="31" t="s">
        <v>14</v>
      </c>
      <c r="F3749" s="77" t="s">
        <v>17</v>
      </c>
      <c r="G3749" s="77" t="s">
        <v>56</v>
      </c>
      <c r="H3749" s="77" t="s">
        <v>38</v>
      </c>
      <c r="I3749" s="31" t="s">
        <v>16</v>
      </c>
      <c r="J3749" s="30" t="s">
        <v>15</v>
      </c>
      <c r="M3749" s="142"/>
    </row>
    <row r="3750" spans="2:18" outlineLevel="1" x14ac:dyDescent="0.25">
      <c r="B3750" s="122" t="str">
        <f>IF(C3750="","",F3747)</f>
        <v/>
      </c>
      <c r="C3750" s="123"/>
      <c r="D3750" s="122" t="str">
        <f>IF(C3750="","",IFERROR(INDEX('Cadastro de insumo'!A:K,MATCH('Ficha técnica - Prod processado'!C3750,'Cadastro de insumo'!E:E,0),2),""))</f>
        <v/>
      </c>
      <c r="E3750" s="122" t="str">
        <f>IFERROR(INDEX('Cadastro de insumo'!$A$203:$K$1048576,MATCH('Ficha técnica - Prod processado'!C3750,'Cadastro de insumo'!$E$203:$E$1048576,0),9),"")</f>
        <v/>
      </c>
      <c r="F3750" s="124" t="str">
        <f>IFERROR(VLOOKUP(C3750,'Cadastro de insumo'!E:K,7,0),"")</f>
        <v/>
      </c>
      <c r="G3750" s="113"/>
      <c r="H3750" s="113"/>
      <c r="I3750" s="122">
        <f t="shared" ref="I3750:I3763" si="181">IF(OR(G3750="",H3750=""),0,G3750/H3750)</f>
        <v>0</v>
      </c>
      <c r="J3750" s="125">
        <f>IF(C3750="",0,IF(E3750="Pacote",VLOOKUP(C3750,'Cadastro de insumo'!E:K,7,0)*G3750,IF(OR(E3750="kg",E3750="L"),F3750/1000*G3750,F3750*G3750)))</f>
        <v>0</v>
      </c>
    </row>
    <row r="3751" spans="2:18" outlineLevel="1" x14ac:dyDescent="0.25">
      <c r="B3751" s="122" t="str">
        <f>IF(C3751="","",F3747)</f>
        <v/>
      </c>
      <c r="C3751" s="123"/>
      <c r="D3751" s="122" t="str">
        <f>IF(C3751="","",IFERROR(INDEX('Cadastro de insumo'!A:K,MATCH('Ficha técnica - Prod processado'!C3751,'Cadastro de insumo'!E:E,0),2),""))</f>
        <v/>
      </c>
      <c r="E3751" s="122" t="str">
        <f>IFERROR(INDEX('Cadastro de insumo'!$A$203:$K$1048576,MATCH('Ficha técnica - Prod processado'!C3751,'Cadastro de insumo'!$E$203:$E$1048576,0),9),"")</f>
        <v/>
      </c>
      <c r="F3751" s="124" t="str">
        <f>IFERROR(VLOOKUP(C3751,'Cadastro de insumo'!E:K,7,0),"")</f>
        <v/>
      </c>
      <c r="G3751" s="113"/>
      <c r="H3751" s="113"/>
      <c r="I3751" s="122">
        <f t="shared" si="181"/>
        <v>0</v>
      </c>
      <c r="J3751" s="125">
        <f>IF(C3751="",0,IF(E3751="Pacote",VLOOKUP(C3751,'Cadastro de insumo'!E:K,7,0)*G3751,IF(OR(E3751="kg",E3751="L"),F3751/1000*G3751,F3751*G3751)))</f>
        <v>0</v>
      </c>
    </row>
    <row r="3752" spans="2:18" outlineLevel="1" x14ac:dyDescent="0.25">
      <c r="B3752" s="122" t="str">
        <f>IF(C3752="","",F3747)</f>
        <v/>
      </c>
      <c r="C3752" s="123"/>
      <c r="D3752" s="122" t="str">
        <f>IF(C3752="","",IFERROR(INDEX('Cadastro de insumo'!A:K,MATCH('Ficha técnica - Prod processado'!C3752,'Cadastro de insumo'!E:E,0),2),""))</f>
        <v/>
      </c>
      <c r="E3752" s="122" t="str">
        <f>IFERROR(INDEX('Cadastro de insumo'!$A$203:$K$1048576,MATCH('Ficha técnica - Prod processado'!C3752,'Cadastro de insumo'!$E$203:$E$1048576,0),9),"")</f>
        <v/>
      </c>
      <c r="F3752" s="124" t="str">
        <f>IFERROR(VLOOKUP(C3752,'Cadastro de insumo'!E:K,7,0),"")</f>
        <v/>
      </c>
      <c r="G3752" s="113"/>
      <c r="H3752" s="113"/>
      <c r="I3752" s="122">
        <f t="shared" si="181"/>
        <v>0</v>
      </c>
      <c r="J3752" s="125">
        <f>IF(C3752="",0,IF(E3752="Pacote",VLOOKUP(C3752,'Cadastro de insumo'!E:K,7,0)*G3752,IF(OR(E3752="kg",E3752="L"),F3752/1000*G3752,F3752*G3752)))</f>
        <v>0</v>
      </c>
    </row>
    <row r="3753" spans="2:18" outlineLevel="1" x14ac:dyDescent="0.25">
      <c r="B3753" s="122" t="str">
        <f>IF(C3753="","",F3747)</f>
        <v/>
      </c>
      <c r="C3753" s="123"/>
      <c r="D3753" s="122" t="str">
        <f>IF(C3753="","",IFERROR(INDEX('Cadastro de insumo'!A:K,MATCH('Ficha técnica - Prod processado'!C3753,'Cadastro de insumo'!E:E,0),2),""))</f>
        <v/>
      </c>
      <c r="E3753" s="122" t="str">
        <f>IFERROR(INDEX('Cadastro de insumo'!$A$203:$K$1048576,MATCH('Ficha técnica - Prod processado'!C3753,'Cadastro de insumo'!$E$203:$E$1048576,0),9),"")</f>
        <v/>
      </c>
      <c r="F3753" s="124" t="str">
        <f>IFERROR(VLOOKUP(C3753,'Cadastro de insumo'!E:K,7,0),"")</f>
        <v/>
      </c>
      <c r="G3753" s="113"/>
      <c r="H3753" s="113"/>
      <c r="I3753" s="122">
        <f t="shared" si="181"/>
        <v>0</v>
      </c>
      <c r="J3753" s="125">
        <f>IF(C3753="",0,IF(E3753="Pacote",VLOOKUP(C3753,'Cadastro de insumo'!E:K,7,0)*G3753,IF(OR(E3753="kg",E3753="L"),F3753/1000*G3753,F3753*G3753)))</f>
        <v>0</v>
      </c>
    </row>
    <row r="3754" spans="2:18" outlineLevel="1" x14ac:dyDescent="0.25">
      <c r="B3754" s="122" t="str">
        <f>IF(C3754="","",F3747)</f>
        <v/>
      </c>
      <c r="C3754" s="123"/>
      <c r="D3754" s="122" t="str">
        <f>IF(C3754="","",IFERROR(INDEX('Cadastro de insumo'!A:K,MATCH('Ficha técnica - Prod processado'!C3754,'Cadastro de insumo'!E:E,0),2),""))</f>
        <v/>
      </c>
      <c r="E3754" s="122" t="str">
        <f>IFERROR(INDEX('Cadastro de insumo'!$A$203:$K$1048576,MATCH('Ficha técnica - Prod processado'!C3754,'Cadastro de insumo'!$E$203:$E$1048576,0),9),"")</f>
        <v/>
      </c>
      <c r="F3754" s="124" t="str">
        <f>IFERROR(VLOOKUP(C3754,'Cadastro de insumo'!E:K,7,0),"")</f>
        <v/>
      </c>
      <c r="G3754" s="113"/>
      <c r="H3754" s="113"/>
      <c r="I3754" s="122">
        <f t="shared" si="181"/>
        <v>0</v>
      </c>
      <c r="J3754" s="125">
        <f>IF(C3754="",0,IF(E3754="Pacote",VLOOKUP(C3754,'Cadastro de insumo'!E:K,7,0)*G3754,IF(OR(E3754="kg",E3754="L"),F3754/1000*G3754,F3754*G3754)))</f>
        <v>0</v>
      </c>
    </row>
    <row r="3755" spans="2:18" outlineLevel="1" x14ac:dyDescent="0.25">
      <c r="B3755" s="122" t="str">
        <f>IF(C3755="","",F3747)</f>
        <v/>
      </c>
      <c r="C3755" s="123"/>
      <c r="D3755" s="122" t="str">
        <f>IF(C3755="","",IFERROR(INDEX('Cadastro de insumo'!A:K,MATCH('Ficha técnica - Prod processado'!C3755,'Cadastro de insumo'!E:E,0),2),""))</f>
        <v/>
      </c>
      <c r="E3755" s="122" t="str">
        <f>IFERROR(INDEX('Cadastro de insumo'!$A$203:$K$1048576,MATCH('Ficha técnica - Prod processado'!C3755,'Cadastro de insumo'!$E$203:$E$1048576,0),9),"")</f>
        <v/>
      </c>
      <c r="F3755" s="124" t="str">
        <f>IFERROR(VLOOKUP(C3755,'Cadastro de insumo'!E:K,7,0),"")</f>
        <v/>
      </c>
      <c r="G3755" s="113"/>
      <c r="H3755" s="113"/>
      <c r="I3755" s="122">
        <f t="shared" si="181"/>
        <v>0</v>
      </c>
      <c r="J3755" s="125">
        <f>IF(C3755="",0,IF(E3755="Pacote",VLOOKUP(C3755,'Cadastro de insumo'!E:K,7,0)*G3755,IF(OR(E3755="kg",E3755="L"),F3755/1000*G3755,F3755*G3755)))</f>
        <v>0</v>
      </c>
    </row>
    <row r="3756" spans="2:18" outlineLevel="1" x14ac:dyDescent="0.25">
      <c r="B3756" s="122" t="str">
        <f>IF(C3756="","",F3747)</f>
        <v/>
      </c>
      <c r="C3756" s="123"/>
      <c r="D3756" s="122" t="str">
        <f>IF(C3756="","",IFERROR(INDEX('Cadastro de insumo'!A:K,MATCH('Ficha técnica - Prod processado'!C3756,'Cadastro de insumo'!E:E,0),2),""))</f>
        <v/>
      </c>
      <c r="E3756" s="122" t="str">
        <f>IFERROR(INDEX('Cadastro de insumo'!$A$203:$K$1048576,MATCH('Ficha técnica - Prod processado'!C3756,'Cadastro de insumo'!$E$203:$E$1048576,0),9),"")</f>
        <v/>
      </c>
      <c r="F3756" s="124" t="str">
        <f>IFERROR(VLOOKUP(C3756,'Cadastro de insumo'!E:K,7,0),"")</f>
        <v/>
      </c>
      <c r="G3756" s="113"/>
      <c r="H3756" s="113"/>
      <c r="I3756" s="122">
        <f t="shared" si="181"/>
        <v>0</v>
      </c>
      <c r="J3756" s="125">
        <f>IF(C3756="",0,IF(E3756="Pacote",VLOOKUP(C3756,'Cadastro de insumo'!E:K,7,0)*G3756,IF(OR(E3756="kg",E3756="L"),F3756/1000*G3756,F3756*G3756)))</f>
        <v>0</v>
      </c>
    </row>
    <row r="3757" spans="2:18" outlineLevel="1" x14ac:dyDescent="0.25">
      <c r="B3757" s="122" t="str">
        <f>IF(C3757="","",F3747)</f>
        <v/>
      </c>
      <c r="C3757" s="123"/>
      <c r="D3757" s="122" t="str">
        <f>IF(C3757="","",IFERROR(INDEX('Cadastro de insumo'!A:K,MATCH('Ficha técnica - Prod processado'!C3757,'Cadastro de insumo'!E:E,0),2),""))</f>
        <v/>
      </c>
      <c r="E3757" s="122" t="str">
        <f>IFERROR(INDEX('Cadastro de insumo'!$A$203:$K$1048576,MATCH('Ficha técnica - Prod processado'!C3757,'Cadastro de insumo'!$E$203:$E$1048576,0),9),"")</f>
        <v/>
      </c>
      <c r="F3757" s="124" t="str">
        <f>IFERROR(VLOOKUP(C3757,'Cadastro de insumo'!E:K,7,0),"")</f>
        <v/>
      </c>
      <c r="G3757" s="113"/>
      <c r="H3757" s="113"/>
      <c r="I3757" s="122">
        <f t="shared" si="181"/>
        <v>0</v>
      </c>
      <c r="J3757" s="125">
        <f>IF(C3757="",0,IF(E3757="Pacote",VLOOKUP(C3757,'Cadastro de insumo'!E:K,7,0)*G3757,IF(OR(E3757="kg",E3757="L"),F3757/1000*G3757,F3757*G3757)))</f>
        <v>0</v>
      </c>
    </row>
    <row r="3758" spans="2:18" outlineLevel="1" x14ac:dyDescent="0.25">
      <c r="B3758" s="122" t="str">
        <f>IF(C3758="","",F3747)</f>
        <v/>
      </c>
      <c r="C3758" s="123"/>
      <c r="D3758" s="122" t="str">
        <f>IF(C3758="","",IFERROR(INDEX('Cadastro de insumo'!A:K,MATCH('Ficha técnica - Prod processado'!C3758,'Cadastro de insumo'!E:E,0),2),""))</f>
        <v/>
      </c>
      <c r="E3758" s="122" t="str">
        <f>IFERROR(INDEX('Cadastro de insumo'!$A$203:$K$1048576,MATCH('Ficha técnica - Prod processado'!C3758,'Cadastro de insumo'!$E$203:$E$1048576,0),9),"")</f>
        <v/>
      </c>
      <c r="F3758" s="124" t="str">
        <f>IFERROR(VLOOKUP(C3758,'Cadastro de insumo'!E:K,7,0),"")</f>
        <v/>
      </c>
      <c r="G3758" s="113"/>
      <c r="H3758" s="113"/>
      <c r="I3758" s="122">
        <f t="shared" si="181"/>
        <v>0</v>
      </c>
      <c r="J3758" s="125">
        <f>IF(C3758="",0,IF(E3758="Pacote",VLOOKUP(C3758,'Cadastro de insumo'!E:K,7,0)*G3758,IF(OR(E3758="kg",E3758="L"),F3758/1000*G3758,F3758*G3758)))</f>
        <v>0</v>
      </c>
    </row>
    <row r="3759" spans="2:18" outlineLevel="1" x14ac:dyDescent="0.25">
      <c r="B3759" s="122" t="str">
        <f>IF(C3759="","",F3747)</f>
        <v/>
      </c>
      <c r="C3759" s="123"/>
      <c r="D3759" s="122" t="str">
        <f>IF(C3759="","",IFERROR(INDEX('Cadastro de insumo'!A:K,MATCH('Ficha técnica - Prod processado'!C3759,'Cadastro de insumo'!E:E,0),2),""))</f>
        <v/>
      </c>
      <c r="E3759" s="122" t="str">
        <f>IFERROR(INDEX('Cadastro de insumo'!$A$203:$K$1048576,MATCH('Ficha técnica - Prod processado'!C3759,'Cadastro de insumo'!$E$203:$E$1048576,0),9),"")</f>
        <v/>
      </c>
      <c r="F3759" s="124" t="str">
        <f>IFERROR(VLOOKUP(C3759,'Cadastro de insumo'!E:K,7,0),"")</f>
        <v/>
      </c>
      <c r="G3759" s="113"/>
      <c r="H3759" s="113"/>
      <c r="I3759" s="122">
        <f t="shared" si="181"/>
        <v>0</v>
      </c>
      <c r="J3759" s="125">
        <f>IF(C3759="",0,IF(E3759="Pacote",VLOOKUP(C3759,'Cadastro de insumo'!E:K,7,0)*G3759,IF(OR(E3759="kg",E3759="L"),F3759/1000*G3759,F3759*G3759)))</f>
        <v>0</v>
      </c>
    </row>
    <row r="3760" spans="2:18" outlineLevel="1" x14ac:dyDescent="0.25">
      <c r="B3760" s="122" t="str">
        <f>IF(C3760="","",F3747)</f>
        <v/>
      </c>
      <c r="C3760" s="123"/>
      <c r="D3760" s="122" t="str">
        <f>IF(C3760="","",IFERROR(INDEX('Cadastro de insumo'!A:K,MATCH('Ficha técnica - Prod processado'!C3760,'Cadastro de insumo'!E:E,0),2),""))</f>
        <v/>
      </c>
      <c r="E3760" s="122" t="str">
        <f>IFERROR(INDEX('Cadastro de insumo'!$A$203:$K$1048576,MATCH('Ficha técnica - Prod processado'!C3760,'Cadastro de insumo'!$E$203:$E$1048576,0),9),"")</f>
        <v/>
      </c>
      <c r="F3760" s="124" t="str">
        <f>IFERROR(VLOOKUP(C3760,'Cadastro de insumo'!E:K,7,0),"")</f>
        <v/>
      </c>
      <c r="G3760" s="113"/>
      <c r="H3760" s="113"/>
      <c r="I3760" s="122">
        <f t="shared" si="181"/>
        <v>0</v>
      </c>
      <c r="J3760" s="125">
        <f>IF(C3760="",0,IF(E3760="Pacote",VLOOKUP(C3760,'Cadastro de insumo'!E:K,7,0)*G3760,IF(OR(E3760="kg",E3760="L"),F3760/1000*G3760,F3760*G3760)))</f>
        <v>0</v>
      </c>
    </row>
    <row r="3761" spans="1:18" outlineLevel="1" x14ac:dyDescent="0.25">
      <c r="B3761" s="122" t="str">
        <f>IF(C3761="","",F3747)</f>
        <v/>
      </c>
      <c r="C3761" s="123"/>
      <c r="D3761" s="122" t="str">
        <f>IF(C3761="","",IFERROR(INDEX('Cadastro de insumo'!A:K,MATCH('Ficha técnica - Prod processado'!C3761,'Cadastro de insumo'!E:E,0),2),""))</f>
        <v/>
      </c>
      <c r="E3761" s="122" t="str">
        <f>IFERROR(INDEX('Cadastro de insumo'!$A$203:$K$1048576,MATCH('Ficha técnica - Prod processado'!C3761,'Cadastro de insumo'!$E$203:$E$1048576,0),9),"")</f>
        <v/>
      </c>
      <c r="F3761" s="124" t="str">
        <f>IFERROR(VLOOKUP(C3761,'Cadastro de insumo'!E:K,7,0),"")</f>
        <v/>
      </c>
      <c r="G3761" s="113"/>
      <c r="H3761" s="113"/>
      <c r="I3761" s="122">
        <f t="shared" si="181"/>
        <v>0</v>
      </c>
      <c r="J3761" s="125">
        <f>IF(C3761="",0,IF(E3761="Pacote",VLOOKUP(C3761,'Cadastro de insumo'!E:K,7,0)*G3761,IF(OR(E3761="kg",E3761="L"),F3761/1000*G3761,F3761*G3761)))</f>
        <v>0</v>
      </c>
    </row>
    <row r="3762" spans="1:18" outlineLevel="1" x14ac:dyDescent="0.25">
      <c r="B3762" s="122" t="str">
        <f>IF(C3762="","",F3747)</f>
        <v/>
      </c>
      <c r="C3762" s="123"/>
      <c r="D3762" s="122" t="str">
        <f>IF(C3762="","",IFERROR(INDEX('Cadastro de insumo'!A:K,MATCH('Ficha técnica - Prod processado'!C3762,'Cadastro de insumo'!E:E,0),2),""))</f>
        <v/>
      </c>
      <c r="E3762" s="122" t="str">
        <f>IFERROR(INDEX('Cadastro de insumo'!$A$203:$K$1048576,MATCH('Ficha técnica - Prod processado'!C3762,'Cadastro de insumo'!$E$203:$E$1048576,0),9),"")</f>
        <v/>
      </c>
      <c r="F3762" s="124" t="str">
        <f>IFERROR(VLOOKUP(C3762,'Cadastro de insumo'!E:K,7,0),"")</f>
        <v/>
      </c>
      <c r="G3762" s="113"/>
      <c r="H3762" s="113"/>
      <c r="I3762" s="122">
        <f t="shared" si="181"/>
        <v>0</v>
      </c>
      <c r="J3762" s="125">
        <f>IF(C3762="",0,IF(E3762="Pacote",VLOOKUP(C3762,'Cadastro de insumo'!E:K,7,0)*G3762,IF(OR(E3762="kg",E3762="L"),F3762/1000*G3762,F3762*G3762)))</f>
        <v>0</v>
      </c>
    </row>
    <row r="3763" spans="1:18" outlineLevel="1" x14ac:dyDescent="0.25">
      <c r="B3763" s="122" t="str">
        <f>IF(C3763="","",F3747)</f>
        <v/>
      </c>
      <c r="C3763" s="123"/>
      <c r="D3763" s="122" t="str">
        <f>IF(C3763="","",IFERROR(INDEX('Cadastro de insumo'!A:K,MATCH('Ficha técnica - Prod processado'!C3763,'Cadastro de insumo'!E:E,0),2),""))</f>
        <v/>
      </c>
      <c r="E3763" s="122" t="str">
        <f>IFERROR(INDEX('Cadastro de insumo'!$A$203:$K$1048576,MATCH('Ficha técnica - Prod processado'!C3763,'Cadastro de insumo'!$E$203:$E$1048576,0),9),"")</f>
        <v/>
      </c>
      <c r="F3763" s="124" t="str">
        <f>IFERROR(VLOOKUP(C3763,'Cadastro de insumo'!E:K,7,0),"")</f>
        <v/>
      </c>
      <c r="G3763" s="113"/>
      <c r="H3763" s="113"/>
      <c r="I3763" s="122">
        <f t="shared" si="181"/>
        <v>0</v>
      </c>
      <c r="J3763" s="125">
        <f>IF(C3763="",0,IF(E3763="Pacote",VLOOKUP(C3763,'Cadastro de insumo'!E:K,7,0)*G3763,IF(OR(E3763="kg",E3763="L"),F3763/1000*G3763,F3763*G3763)))</f>
        <v>0</v>
      </c>
    </row>
    <row r="3764" spans="1:18" outlineLevel="1" x14ac:dyDescent="0.25">
      <c r="B3764" s="122" t="str">
        <f>IF(C3764="","",F3747)</f>
        <v/>
      </c>
      <c r="C3764" s="123"/>
      <c r="D3764" s="122" t="str">
        <f>IF(C3764="","",IFERROR(INDEX('Cadastro de insumo'!A:K,MATCH('Ficha técnica - Prod processado'!C3764,'Cadastro de insumo'!E:E,0),2),""))</f>
        <v/>
      </c>
      <c r="E3764" s="122" t="str">
        <f>IFERROR(INDEX('Cadastro de insumo'!$A$203:$K$1048576,MATCH('Ficha técnica - Prod processado'!C3764,'Cadastro de insumo'!$E$203:$E$1048576,0),9),"")</f>
        <v/>
      </c>
      <c r="F3764" s="124" t="str">
        <f>IFERROR(VLOOKUP(C3764,'Cadastro de insumo'!E:K,7,0),"")</f>
        <v/>
      </c>
      <c r="G3764" s="113"/>
      <c r="H3764" s="113"/>
      <c r="I3764" s="122">
        <f>IF(OR(G3764="",H3764=""),0,G3764/H3764)</f>
        <v>0</v>
      </c>
      <c r="J3764" s="125">
        <f>IF(C3764="",0,IF(E3764="Pacote",VLOOKUP(C3764,'Cadastro de insumo'!E:K,7,0)*G3764,IF(OR(E3764="kg",E3764="L"),F3764/1000*G3764,F3764*G3764)))</f>
        <v>0</v>
      </c>
    </row>
    <row r="3765" spans="1:18" x14ac:dyDescent="0.25">
      <c r="A3765" s="33" t="str">
        <f>"Detalhes: "&amp;F3747</f>
        <v xml:space="preserve">Detalhes: </v>
      </c>
      <c r="C3765" s="126"/>
    </row>
    <row r="3767" spans="1:18" ht="31.5" x14ac:dyDescent="0.25">
      <c r="E3767" s="30" t="s">
        <v>21</v>
      </c>
      <c r="F3767" s="76" t="s">
        <v>0</v>
      </c>
      <c r="G3767" s="76" t="s">
        <v>19</v>
      </c>
      <c r="H3767" s="77" t="s">
        <v>20</v>
      </c>
      <c r="I3767" s="31" t="s">
        <v>22</v>
      </c>
      <c r="J3767" s="31" t="s">
        <v>61</v>
      </c>
      <c r="M3767" s="126"/>
    </row>
    <row r="3768" spans="1:18" x14ac:dyDescent="0.25">
      <c r="E3768" s="112">
        <f>E3747+1</f>
        <v>180</v>
      </c>
      <c r="F3768" s="113"/>
      <c r="G3768" s="113"/>
      <c r="H3768" s="114"/>
      <c r="I3768" s="115">
        <f>SUM(J3771:J3785)</f>
        <v>0</v>
      </c>
      <c r="J3768" s="116" t="str">
        <f>IF(H3768="","",I3768/H3768)</f>
        <v/>
      </c>
      <c r="M3768" s="126"/>
      <c r="R3768" s="141"/>
    </row>
    <row r="3769" spans="1:18" x14ac:dyDescent="0.25">
      <c r="B3769" s="117"/>
      <c r="C3769" s="118"/>
      <c r="D3769" s="110"/>
      <c r="F3769" s="118"/>
      <c r="G3769" s="118"/>
      <c r="H3769" s="119"/>
      <c r="I3769" s="120"/>
      <c r="J3769" s="121"/>
      <c r="M3769" s="126"/>
      <c r="R3769" s="141"/>
    </row>
    <row r="3770" spans="1:18" ht="47.25" outlineLevel="1" x14ac:dyDescent="0.25">
      <c r="B3770" s="31" t="s">
        <v>0</v>
      </c>
      <c r="C3770" s="76" t="s">
        <v>13</v>
      </c>
      <c r="D3770" s="31" t="s">
        <v>60</v>
      </c>
      <c r="E3770" s="31" t="s">
        <v>14</v>
      </c>
      <c r="F3770" s="77" t="s">
        <v>17</v>
      </c>
      <c r="G3770" s="77" t="s">
        <v>56</v>
      </c>
      <c r="H3770" s="77" t="s">
        <v>38</v>
      </c>
      <c r="I3770" s="31" t="s">
        <v>16</v>
      </c>
      <c r="J3770" s="30" t="s">
        <v>15</v>
      </c>
      <c r="M3770" s="142"/>
    </row>
    <row r="3771" spans="1:18" outlineLevel="1" x14ac:dyDescent="0.25">
      <c r="B3771" s="122" t="str">
        <f>IF(C3771="","",F3768)</f>
        <v/>
      </c>
      <c r="C3771" s="123"/>
      <c r="D3771" s="122" t="str">
        <f>IF(C3771="","",IFERROR(INDEX('Cadastro de insumo'!A:K,MATCH('Ficha técnica - Prod processado'!C3771,'Cadastro de insumo'!E:E,0),2),""))</f>
        <v/>
      </c>
      <c r="E3771" s="122" t="str">
        <f>IFERROR(INDEX('Cadastro de insumo'!$A$203:$K$1048576,MATCH('Ficha técnica - Prod processado'!C3771,'Cadastro de insumo'!$E$203:$E$1048576,0),9),"")</f>
        <v/>
      </c>
      <c r="F3771" s="124" t="str">
        <f>IFERROR(VLOOKUP(C3771,'Cadastro de insumo'!E:K,7,0),"")</f>
        <v/>
      </c>
      <c r="G3771" s="113"/>
      <c r="H3771" s="113"/>
      <c r="I3771" s="122">
        <f t="shared" ref="I3771:I3784" si="182">IF(OR(G3771="",H3771=""),0,G3771/H3771)</f>
        <v>0</v>
      </c>
      <c r="J3771" s="125">
        <f>IF(C3771="",0,IF(E3771="Pacote",VLOOKUP(C3771,'Cadastro de insumo'!E:K,7,0)*G3771,IF(OR(E3771="kg",E3771="L"),F3771/1000*G3771,F3771*G3771)))</f>
        <v>0</v>
      </c>
    </row>
    <row r="3772" spans="1:18" outlineLevel="1" x14ac:dyDescent="0.25">
      <c r="B3772" s="122" t="str">
        <f>IF(C3772="","",F3768)</f>
        <v/>
      </c>
      <c r="C3772" s="123"/>
      <c r="D3772" s="122" t="str">
        <f>IF(C3772="","",IFERROR(INDEX('Cadastro de insumo'!A:K,MATCH('Ficha técnica - Prod processado'!C3772,'Cadastro de insumo'!E:E,0),2),""))</f>
        <v/>
      </c>
      <c r="E3772" s="122" t="str">
        <f>IFERROR(INDEX('Cadastro de insumo'!$A$203:$K$1048576,MATCH('Ficha técnica - Prod processado'!C3772,'Cadastro de insumo'!$E$203:$E$1048576,0),9),"")</f>
        <v/>
      </c>
      <c r="F3772" s="124" t="str">
        <f>IFERROR(VLOOKUP(C3772,'Cadastro de insumo'!E:K,7,0),"")</f>
        <v/>
      </c>
      <c r="G3772" s="113"/>
      <c r="H3772" s="113"/>
      <c r="I3772" s="122">
        <f t="shared" si="182"/>
        <v>0</v>
      </c>
      <c r="J3772" s="125">
        <f>IF(C3772="",0,IF(E3772="Pacote",VLOOKUP(C3772,'Cadastro de insumo'!E:K,7,0)*G3772,IF(OR(E3772="kg",E3772="L"),F3772/1000*G3772,F3772*G3772)))</f>
        <v>0</v>
      </c>
    </row>
    <row r="3773" spans="1:18" outlineLevel="1" x14ac:dyDescent="0.25">
      <c r="B3773" s="122" t="str">
        <f>IF(C3773="","",F3768)</f>
        <v/>
      </c>
      <c r="C3773" s="123"/>
      <c r="D3773" s="122" t="str">
        <f>IF(C3773="","",IFERROR(INDEX('Cadastro de insumo'!A:K,MATCH('Ficha técnica - Prod processado'!C3773,'Cadastro de insumo'!E:E,0),2),""))</f>
        <v/>
      </c>
      <c r="E3773" s="122" t="str">
        <f>IFERROR(INDEX('Cadastro de insumo'!$A$203:$K$1048576,MATCH('Ficha técnica - Prod processado'!C3773,'Cadastro de insumo'!$E$203:$E$1048576,0),9),"")</f>
        <v/>
      </c>
      <c r="F3773" s="124" t="str">
        <f>IFERROR(VLOOKUP(C3773,'Cadastro de insumo'!E:K,7,0),"")</f>
        <v/>
      </c>
      <c r="G3773" s="113"/>
      <c r="H3773" s="113"/>
      <c r="I3773" s="122">
        <f t="shared" si="182"/>
        <v>0</v>
      </c>
      <c r="J3773" s="125">
        <f>IF(C3773="",0,IF(E3773="Pacote",VLOOKUP(C3773,'Cadastro de insumo'!E:K,7,0)*G3773,IF(OR(E3773="kg",E3773="L"),F3773/1000*G3773,F3773*G3773)))</f>
        <v>0</v>
      </c>
    </row>
    <row r="3774" spans="1:18" outlineLevel="1" x14ac:dyDescent="0.25">
      <c r="B3774" s="122" t="str">
        <f>IF(C3774="","",F3768)</f>
        <v/>
      </c>
      <c r="C3774" s="123"/>
      <c r="D3774" s="122" t="str">
        <f>IF(C3774="","",IFERROR(INDEX('Cadastro de insumo'!A:K,MATCH('Ficha técnica - Prod processado'!C3774,'Cadastro de insumo'!E:E,0),2),""))</f>
        <v/>
      </c>
      <c r="E3774" s="122" t="str">
        <f>IFERROR(INDEX('Cadastro de insumo'!$A$203:$K$1048576,MATCH('Ficha técnica - Prod processado'!C3774,'Cadastro de insumo'!$E$203:$E$1048576,0),9),"")</f>
        <v/>
      </c>
      <c r="F3774" s="124" t="str">
        <f>IFERROR(VLOOKUP(C3774,'Cadastro de insumo'!E:K,7,0),"")</f>
        <v/>
      </c>
      <c r="G3774" s="113"/>
      <c r="H3774" s="113"/>
      <c r="I3774" s="122">
        <f t="shared" si="182"/>
        <v>0</v>
      </c>
      <c r="J3774" s="125">
        <f>IF(C3774="",0,IF(E3774="Pacote",VLOOKUP(C3774,'Cadastro de insumo'!E:K,7,0)*G3774,IF(OR(E3774="kg",E3774="L"),F3774/1000*G3774,F3774*G3774)))</f>
        <v>0</v>
      </c>
    </row>
    <row r="3775" spans="1:18" outlineLevel="1" x14ac:dyDescent="0.25">
      <c r="B3775" s="122" t="str">
        <f>IF(C3775="","",F3768)</f>
        <v/>
      </c>
      <c r="C3775" s="123"/>
      <c r="D3775" s="122" t="str">
        <f>IF(C3775="","",IFERROR(INDEX('Cadastro de insumo'!A:K,MATCH('Ficha técnica - Prod processado'!C3775,'Cadastro de insumo'!E:E,0),2),""))</f>
        <v/>
      </c>
      <c r="E3775" s="122" t="str">
        <f>IFERROR(INDEX('Cadastro de insumo'!$A$203:$K$1048576,MATCH('Ficha técnica - Prod processado'!C3775,'Cadastro de insumo'!$E$203:$E$1048576,0),9),"")</f>
        <v/>
      </c>
      <c r="F3775" s="124" t="str">
        <f>IFERROR(VLOOKUP(C3775,'Cadastro de insumo'!E:K,7,0),"")</f>
        <v/>
      </c>
      <c r="G3775" s="113"/>
      <c r="H3775" s="113"/>
      <c r="I3775" s="122">
        <f t="shared" si="182"/>
        <v>0</v>
      </c>
      <c r="J3775" s="125">
        <f>IF(C3775="",0,IF(E3775="Pacote",VLOOKUP(C3775,'Cadastro de insumo'!E:K,7,0)*G3775,IF(OR(E3775="kg",E3775="L"),F3775/1000*G3775,F3775*G3775)))</f>
        <v>0</v>
      </c>
    </row>
    <row r="3776" spans="1:18" outlineLevel="1" x14ac:dyDescent="0.25">
      <c r="B3776" s="122" t="str">
        <f>IF(C3776="","",F3768)</f>
        <v/>
      </c>
      <c r="C3776" s="123"/>
      <c r="D3776" s="122" t="str">
        <f>IF(C3776="","",IFERROR(INDEX('Cadastro de insumo'!A:K,MATCH('Ficha técnica - Prod processado'!C3776,'Cadastro de insumo'!E:E,0),2),""))</f>
        <v/>
      </c>
      <c r="E3776" s="122" t="str">
        <f>IFERROR(INDEX('Cadastro de insumo'!$A$203:$K$1048576,MATCH('Ficha técnica - Prod processado'!C3776,'Cadastro de insumo'!$E$203:$E$1048576,0),9),"")</f>
        <v/>
      </c>
      <c r="F3776" s="124" t="str">
        <f>IFERROR(VLOOKUP(C3776,'Cadastro de insumo'!E:K,7,0),"")</f>
        <v/>
      </c>
      <c r="G3776" s="113"/>
      <c r="H3776" s="113"/>
      <c r="I3776" s="122">
        <f t="shared" si="182"/>
        <v>0</v>
      </c>
      <c r="J3776" s="125">
        <f>IF(C3776="",0,IF(E3776="Pacote",VLOOKUP(C3776,'Cadastro de insumo'!E:K,7,0)*G3776,IF(OR(E3776="kg",E3776="L"),F3776/1000*G3776,F3776*G3776)))</f>
        <v>0</v>
      </c>
    </row>
    <row r="3777" spans="1:18" outlineLevel="1" x14ac:dyDescent="0.25">
      <c r="B3777" s="122" t="str">
        <f>IF(C3777="","",F3768)</f>
        <v/>
      </c>
      <c r="C3777" s="123"/>
      <c r="D3777" s="122" t="str">
        <f>IF(C3777="","",IFERROR(INDEX('Cadastro de insumo'!A:K,MATCH('Ficha técnica - Prod processado'!C3777,'Cadastro de insumo'!E:E,0),2),""))</f>
        <v/>
      </c>
      <c r="E3777" s="122" t="str">
        <f>IFERROR(INDEX('Cadastro de insumo'!$A$203:$K$1048576,MATCH('Ficha técnica - Prod processado'!C3777,'Cadastro de insumo'!$E$203:$E$1048576,0),9),"")</f>
        <v/>
      </c>
      <c r="F3777" s="124" t="str">
        <f>IFERROR(VLOOKUP(C3777,'Cadastro de insumo'!E:K,7,0),"")</f>
        <v/>
      </c>
      <c r="G3777" s="113"/>
      <c r="H3777" s="113"/>
      <c r="I3777" s="122">
        <f t="shared" si="182"/>
        <v>0</v>
      </c>
      <c r="J3777" s="125">
        <f>IF(C3777="",0,IF(E3777="Pacote",VLOOKUP(C3777,'Cadastro de insumo'!E:K,7,0)*G3777,IF(OR(E3777="kg",E3777="L"),F3777/1000*G3777,F3777*G3777)))</f>
        <v>0</v>
      </c>
    </row>
    <row r="3778" spans="1:18" outlineLevel="1" x14ac:dyDescent="0.25">
      <c r="B3778" s="122" t="str">
        <f>IF(C3778="","",F3768)</f>
        <v/>
      </c>
      <c r="C3778" s="123"/>
      <c r="D3778" s="122" t="str">
        <f>IF(C3778="","",IFERROR(INDEX('Cadastro de insumo'!A:K,MATCH('Ficha técnica - Prod processado'!C3778,'Cadastro de insumo'!E:E,0),2),""))</f>
        <v/>
      </c>
      <c r="E3778" s="122" t="str">
        <f>IFERROR(INDEX('Cadastro de insumo'!$A$203:$K$1048576,MATCH('Ficha técnica - Prod processado'!C3778,'Cadastro de insumo'!$E$203:$E$1048576,0),9),"")</f>
        <v/>
      </c>
      <c r="F3778" s="124" t="str">
        <f>IFERROR(VLOOKUP(C3778,'Cadastro de insumo'!E:K,7,0),"")</f>
        <v/>
      </c>
      <c r="G3778" s="113"/>
      <c r="H3778" s="113"/>
      <c r="I3778" s="122">
        <f t="shared" si="182"/>
        <v>0</v>
      </c>
      <c r="J3778" s="125">
        <f>IF(C3778="",0,IF(E3778="Pacote",VLOOKUP(C3778,'Cadastro de insumo'!E:K,7,0)*G3778,IF(OR(E3778="kg",E3778="L"),F3778/1000*G3778,F3778*G3778)))</f>
        <v>0</v>
      </c>
    </row>
    <row r="3779" spans="1:18" outlineLevel="1" x14ac:dyDescent="0.25">
      <c r="B3779" s="122" t="str">
        <f>IF(C3779="","",F3768)</f>
        <v/>
      </c>
      <c r="C3779" s="123"/>
      <c r="D3779" s="122" t="str">
        <f>IF(C3779="","",IFERROR(INDEX('Cadastro de insumo'!A:K,MATCH('Ficha técnica - Prod processado'!C3779,'Cadastro de insumo'!E:E,0),2),""))</f>
        <v/>
      </c>
      <c r="E3779" s="122" t="str">
        <f>IFERROR(INDEX('Cadastro de insumo'!$A$203:$K$1048576,MATCH('Ficha técnica - Prod processado'!C3779,'Cadastro de insumo'!$E$203:$E$1048576,0),9),"")</f>
        <v/>
      </c>
      <c r="F3779" s="124" t="str">
        <f>IFERROR(VLOOKUP(C3779,'Cadastro de insumo'!E:K,7,0),"")</f>
        <v/>
      </c>
      <c r="G3779" s="113"/>
      <c r="H3779" s="113"/>
      <c r="I3779" s="122">
        <f t="shared" si="182"/>
        <v>0</v>
      </c>
      <c r="J3779" s="125">
        <f>IF(C3779="",0,IF(E3779="Pacote",VLOOKUP(C3779,'Cadastro de insumo'!E:K,7,0)*G3779,IF(OR(E3779="kg",E3779="L"),F3779/1000*G3779,F3779*G3779)))</f>
        <v>0</v>
      </c>
    </row>
    <row r="3780" spans="1:18" outlineLevel="1" x14ac:dyDescent="0.25">
      <c r="B3780" s="122" t="str">
        <f>IF(C3780="","",F3768)</f>
        <v/>
      </c>
      <c r="C3780" s="123"/>
      <c r="D3780" s="122" t="str">
        <f>IF(C3780="","",IFERROR(INDEX('Cadastro de insumo'!A:K,MATCH('Ficha técnica - Prod processado'!C3780,'Cadastro de insumo'!E:E,0),2),""))</f>
        <v/>
      </c>
      <c r="E3780" s="122" t="str">
        <f>IFERROR(INDEX('Cadastro de insumo'!$A$203:$K$1048576,MATCH('Ficha técnica - Prod processado'!C3780,'Cadastro de insumo'!$E$203:$E$1048576,0),9),"")</f>
        <v/>
      </c>
      <c r="F3780" s="124" t="str">
        <f>IFERROR(VLOOKUP(C3780,'Cadastro de insumo'!E:K,7,0),"")</f>
        <v/>
      </c>
      <c r="G3780" s="113"/>
      <c r="H3780" s="113"/>
      <c r="I3780" s="122">
        <f t="shared" si="182"/>
        <v>0</v>
      </c>
      <c r="J3780" s="125">
        <f>IF(C3780="",0,IF(E3780="Pacote",VLOOKUP(C3780,'Cadastro de insumo'!E:K,7,0)*G3780,IF(OR(E3780="kg",E3780="L"),F3780/1000*G3780,F3780*G3780)))</f>
        <v>0</v>
      </c>
    </row>
    <row r="3781" spans="1:18" outlineLevel="1" x14ac:dyDescent="0.25">
      <c r="B3781" s="122" t="str">
        <f>IF(C3781="","",F3768)</f>
        <v/>
      </c>
      <c r="C3781" s="123"/>
      <c r="D3781" s="122" t="str">
        <f>IF(C3781="","",IFERROR(INDEX('Cadastro de insumo'!A:K,MATCH('Ficha técnica - Prod processado'!C3781,'Cadastro de insumo'!E:E,0),2),""))</f>
        <v/>
      </c>
      <c r="E3781" s="122" t="str">
        <f>IFERROR(INDEX('Cadastro de insumo'!$A$203:$K$1048576,MATCH('Ficha técnica - Prod processado'!C3781,'Cadastro de insumo'!$E$203:$E$1048576,0),9),"")</f>
        <v/>
      </c>
      <c r="F3781" s="124" t="str">
        <f>IFERROR(VLOOKUP(C3781,'Cadastro de insumo'!E:K,7,0),"")</f>
        <v/>
      </c>
      <c r="G3781" s="113"/>
      <c r="H3781" s="113"/>
      <c r="I3781" s="122">
        <f t="shared" si="182"/>
        <v>0</v>
      </c>
      <c r="J3781" s="125">
        <f>IF(C3781="",0,IF(E3781="Pacote",VLOOKUP(C3781,'Cadastro de insumo'!E:K,7,0)*G3781,IF(OR(E3781="kg",E3781="L"),F3781/1000*G3781,F3781*G3781)))</f>
        <v>0</v>
      </c>
    </row>
    <row r="3782" spans="1:18" outlineLevel="1" x14ac:dyDescent="0.25">
      <c r="B3782" s="122" t="str">
        <f>IF(C3782="","",F3768)</f>
        <v/>
      </c>
      <c r="C3782" s="123"/>
      <c r="D3782" s="122" t="str">
        <f>IF(C3782="","",IFERROR(INDEX('Cadastro de insumo'!A:K,MATCH('Ficha técnica - Prod processado'!C3782,'Cadastro de insumo'!E:E,0),2),""))</f>
        <v/>
      </c>
      <c r="E3782" s="122" t="str">
        <f>IFERROR(INDEX('Cadastro de insumo'!$A$203:$K$1048576,MATCH('Ficha técnica - Prod processado'!C3782,'Cadastro de insumo'!$E$203:$E$1048576,0),9),"")</f>
        <v/>
      </c>
      <c r="F3782" s="124" t="str">
        <f>IFERROR(VLOOKUP(C3782,'Cadastro de insumo'!E:K,7,0),"")</f>
        <v/>
      </c>
      <c r="G3782" s="113"/>
      <c r="H3782" s="113"/>
      <c r="I3782" s="122">
        <f t="shared" si="182"/>
        <v>0</v>
      </c>
      <c r="J3782" s="125">
        <f>IF(C3782="",0,IF(E3782="Pacote",VLOOKUP(C3782,'Cadastro de insumo'!E:K,7,0)*G3782,IF(OR(E3782="kg",E3782="L"),F3782/1000*G3782,F3782*G3782)))</f>
        <v>0</v>
      </c>
    </row>
    <row r="3783" spans="1:18" outlineLevel="1" x14ac:dyDescent="0.25">
      <c r="B3783" s="122" t="str">
        <f>IF(C3783="","",F3768)</f>
        <v/>
      </c>
      <c r="C3783" s="123"/>
      <c r="D3783" s="122" t="str">
        <f>IF(C3783="","",IFERROR(INDEX('Cadastro de insumo'!A:K,MATCH('Ficha técnica - Prod processado'!C3783,'Cadastro de insumo'!E:E,0),2),""))</f>
        <v/>
      </c>
      <c r="E3783" s="122" t="str">
        <f>IFERROR(INDEX('Cadastro de insumo'!$A$203:$K$1048576,MATCH('Ficha técnica - Prod processado'!C3783,'Cadastro de insumo'!$E$203:$E$1048576,0),9),"")</f>
        <v/>
      </c>
      <c r="F3783" s="124" t="str">
        <f>IFERROR(VLOOKUP(C3783,'Cadastro de insumo'!E:K,7,0),"")</f>
        <v/>
      </c>
      <c r="G3783" s="113"/>
      <c r="H3783" s="113"/>
      <c r="I3783" s="122">
        <f t="shared" si="182"/>
        <v>0</v>
      </c>
      <c r="J3783" s="125">
        <f>IF(C3783="",0,IF(E3783="Pacote",VLOOKUP(C3783,'Cadastro de insumo'!E:K,7,0)*G3783,IF(OR(E3783="kg",E3783="L"),F3783/1000*G3783,F3783*G3783)))</f>
        <v>0</v>
      </c>
    </row>
    <row r="3784" spans="1:18" outlineLevel="1" x14ac:dyDescent="0.25">
      <c r="B3784" s="122" t="str">
        <f>IF(C3784="","",F3768)</f>
        <v/>
      </c>
      <c r="C3784" s="123"/>
      <c r="D3784" s="122" t="str">
        <f>IF(C3784="","",IFERROR(INDEX('Cadastro de insumo'!A:K,MATCH('Ficha técnica - Prod processado'!C3784,'Cadastro de insumo'!E:E,0),2),""))</f>
        <v/>
      </c>
      <c r="E3784" s="122" t="str">
        <f>IFERROR(INDEX('Cadastro de insumo'!$A$203:$K$1048576,MATCH('Ficha técnica - Prod processado'!C3784,'Cadastro de insumo'!$E$203:$E$1048576,0),9),"")</f>
        <v/>
      </c>
      <c r="F3784" s="124" t="str">
        <f>IFERROR(VLOOKUP(C3784,'Cadastro de insumo'!E:K,7,0),"")</f>
        <v/>
      </c>
      <c r="G3784" s="113"/>
      <c r="H3784" s="113"/>
      <c r="I3784" s="122">
        <f t="shared" si="182"/>
        <v>0</v>
      </c>
      <c r="J3784" s="125">
        <f>IF(C3784="",0,IF(E3784="Pacote",VLOOKUP(C3784,'Cadastro de insumo'!E:K,7,0)*G3784,IF(OR(E3784="kg",E3784="L"),F3784/1000*G3784,F3784*G3784)))</f>
        <v>0</v>
      </c>
    </row>
    <row r="3785" spans="1:18" outlineLevel="1" x14ac:dyDescent="0.25">
      <c r="B3785" s="122" t="str">
        <f>IF(C3785="","",F3768)</f>
        <v/>
      </c>
      <c r="C3785" s="123"/>
      <c r="D3785" s="122" t="str">
        <f>IF(C3785="","",IFERROR(INDEX('Cadastro de insumo'!A:K,MATCH('Ficha técnica - Prod processado'!C3785,'Cadastro de insumo'!E:E,0),2),""))</f>
        <v/>
      </c>
      <c r="E3785" s="122" t="str">
        <f>IFERROR(INDEX('Cadastro de insumo'!$A$203:$K$1048576,MATCH('Ficha técnica - Prod processado'!C3785,'Cadastro de insumo'!$E$203:$E$1048576,0),9),"")</f>
        <v/>
      </c>
      <c r="F3785" s="124" t="str">
        <f>IFERROR(VLOOKUP(C3785,'Cadastro de insumo'!E:K,7,0),"")</f>
        <v/>
      </c>
      <c r="G3785" s="113"/>
      <c r="H3785" s="113"/>
      <c r="I3785" s="122">
        <f>IF(OR(G3785="",H3785=""),0,G3785/H3785)</f>
        <v>0</v>
      </c>
      <c r="J3785" s="125">
        <f>IF(C3785="",0,IF(E3785="Pacote",VLOOKUP(C3785,'Cadastro de insumo'!E:K,7,0)*G3785,IF(OR(E3785="kg",E3785="L"),F3785/1000*G3785,F3785*G3785)))</f>
        <v>0</v>
      </c>
    </row>
    <row r="3786" spans="1:18" x14ac:dyDescent="0.25">
      <c r="A3786" s="33" t="str">
        <f>"Detalhes: "&amp;F3768</f>
        <v xml:space="preserve">Detalhes: </v>
      </c>
      <c r="C3786" s="126"/>
    </row>
    <row r="3788" spans="1:18" ht="31.5" x14ac:dyDescent="0.25">
      <c r="E3788" s="30" t="s">
        <v>21</v>
      </c>
      <c r="F3788" s="76" t="s">
        <v>0</v>
      </c>
      <c r="G3788" s="76" t="s">
        <v>19</v>
      </c>
      <c r="H3788" s="77" t="s">
        <v>20</v>
      </c>
      <c r="I3788" s="31" t="s">
        <v>22</v>
      </c>
      <c r="J3788" s="31" t="s">
        <v>61</v>
      </c>
      <c r="M3788" s="126"/>
    </row>
    <row r="3789" spans="1:18" x14ac:dyDescent="0.25">
      <c r="E3789" s="112">
        <f>E3768+1</f>
        <v>181</v>
      </c>
      <c r="F3789" s="113"/>
      <c r="G3789" s="113"/>
      <c r="H3789" s="114"/>
      <c r="I3789" s="115">
        <f>SUM(J3792:J3806)</f>
        <v>0</v>
      </c>
      <c r="J3789" s="116" t="str">
        <f>IF(H3789="","",I3789/H3789)</f>
        <v/>
      </c>
      <c r="M3789" s="126"/>
      <c r="R3789" s="141"/>
    </row>
    <row r="3790" spans="1:18" x14ac:dyDescent="0.25">
      <c r="B3790" s="117"/>
      <c r="C3790" s="118"/>
      <c r="D3790" s="110"/>
      <c r="F3790" s="118"/>
      <c r="G3790" s="118"/>
      <c r="H3790" s="119"/>
      <c r="I3790" s="120"/>
      <c r="J3790" s="121"/>
      <c r="M3790" s="126"/>
      <c r="R3790" s="141"/>
    </row>
    <row r="3791" spans="1:18" ht="47.25" outlineLevel="1" x14ac:dyDescent="0.25">
      <c r="B3791" s="31" t="s">
        <v>0</v>
      </c>
      <c r="C3791" s="76" t="s">
        <v>13</v>
      </c>
      <c r="D3791" s="31" t="s">
        <v>60</v>
      </c>
      <c r="E3791" s="31" t="s">
        <v>14</v>
      </c>
      <c r="F3791" s="77" t="s">
        <v>17</v>
      </c>
      <c r="G3791" s="77" t="s">
        <v>56</v>
      </c>
      <c r="H3791" s="77" t="s">
        <v>38</v>
      </c>
      <c r="I3791" s="31" t="s">
        <v>16</v>
      </c>
      <c r="J3791" s="30" t="s">
        <v>15</v>
      </c>
      <c r="M3791" s="142"/>
    </row>
    <row r="3792" spans="1:18" outlineLevel="1" x14ac:dyDescent="0.25">
      <c r="B3792" s="122" t="str">
        <f>IF(C3792="","",F3789)</f>
        <v/>
      </c>
      <c r="C3792" s="123"/>
      <c r="D3792" s="122" t="str">
        <f>IF(C3792="","",IFERROR(INDEX('Cadastro de insumo'!A:K,MATCH('Ficha técnica - Prod processado'!C3792,'Cadastro de insumo'!E:E,0),2),""))</f>
        <v/>
      </c>
      <c r="E3792" s="122" t="str">
        <f>IFERROR(INDEX('Cadastro de insumo'!$A$203:$K$1048576,MATCH('Ficha técnica - Prod processado'!C3792,'Cadastro de insumo'!$E$203:$E$1048576,0),9),"")</f>
        <v/>
      </c>
      <c r="F3792" s="124" t="str">
        <f>IFERROR(VLOOKUP(C3792,'Cadastro de insumo'!E:K,7,0),"")</f>
        <v/>
      </c>
      <c r="G3792" s="113"/>
      <c r="H3792" s="113"/>
      <c r="I3792" s="122">
        <f t="shared" ref="I3792:I3805" si="183">IF(OR(G3792="",H3792=""),0,G3792/H3792)</f>
        <v>0</v>
      </c>
      <c r="J3792" s="125">
        <f>IF(C3792="",0,IF(E3792="Pacote",VLOOKUP(C3792,'Cadastro de insumo'!E:K,7,0)*G3792,IF(OR(E3792="kg",E3792="L"),F3792/1000*G3792,F3792*G3792)))</f>
        <v>0</v>
      </c>
    </row>
    <row r="3793" spans="1:10" outlineLevel="1" x14ac:dyDescent="0.25">
      <c r="B3793" s="122" t="str">
        <f>IF(C3793="","",F3789)</f>
        <v/>
      </c>
      <c r="C3793" s="123"/>
      <c r="D3793" s="122" t="str">
        <f>IF(C3793="","",IFERROR(INDEX('Cadastro de insumo'!A:K,MATCH('Ficha técnica - Prod processado'!C3793,'Cadastro de insumo'!E:E,0),2),""))</f>
        <v/>
      </c>
      <c r="E3793" s="122" t="str">
        <f>IFERROR(INDEX('Cadastro de insumo'!$A$203:$K$1048576,MATCH('Ficha técnica - Prod processado'!C3793,'Cadastro de insumo'!$E$203:$E$1048576,0),9),"")</f>
        <v/>
      </c>
      <c r="F3793" s="124" t="str">
        <f>IFERROR(VLOOKUP(C3793,'Cadastro de insumo'!E:K,7,0),"")</f>
        <v/>
      </c>
      <c r="G3793" s="113"/>
      <c r="H3793" s="113"/>
      <c r="I3793" s="122">
        <f t="shared" si="183"/>
        <v>0</v>
      </c>
      <c r="J3793" s="125">
        <f>IF(C3793="",0,IF(E3793="Pacote",VLOOKUP(C3793,'Cadastro de insumo'!E:K,7,0)*G3793,IF(OR(E3793="kg",E3793="L"),F3793/1000*G3793,F3793*G3793)))</f>
        <v>0</v>
      </c>
    </row>
    <row r="3794" spans="1:10" outlineLevel="1" x14ac:dyDescent="0.25">
      <c r="B3794" s="122" t="str">
        <f>IF(C3794="","",F3789)</f>
        <v/>
      </c>
      <c r="C3794" s="123"/>
      <c r="D3794" s="122" t="str">
        <f>IF(C3794="","",IFERROR(INDEX('Cadastro de insumo'!A:K,MATCH('Ficha técnica - Prod processado'!C3794,'Cadastro de insumo'!E:E,0),2),""))</f>
        <v/>
      </c>
      <c r="E3794" s="122" t="str">
        <f>IFERROR(INDEX('Cadastro de insumo'!$A$203:$K$1048576,MATCH('Ficha técnica - Prod processado'!C3794,'Cadastro de insumo'!$E$203:$E$1048576,0),9),"")</f>
        <v/>
      </c>
      <c r="F3794" s="124" t="str">
        <f>IFERROR(VLOOKUP(C3794,'Cadastro de insumo'!E:K,7,0),"")</f>
        <v/>
      </c>
      <c r="G3794" s="113"/>
      <c r="H3794" s="113"/>
      <c r="I3794" s="122">
        <f t="shared" si="183"/>
        <v>0</v>
      </c>
      <c r="J3794" s="125">
        <f>IF(C3794="",0,IF(E3794="Pacote",VLOOKUP(C3794,'Cadastro de insumo'!E:K,7,0)*G3794,IF(OR(E3794="kg",E3794="L"),F3794/1000*G3794,F3794*G3794)))</f>
        <v>0</v>
      </c>
    </row>
    <row r="3795" spans="1:10" outlineLevel="1" x14ac:dyDescent="0.25">
      <c r="B3795" s="122" t="str">
        <f>IF(C3795="","",F3789)</f>
        <v/>
      </c>
      <c r="C3795" s="123"/>
      <c r="D3795" s="122" t="str">
        <f>IF(C3795="","",IFERROR(INDEX('Cadastro de insumo'!A:K,MATCH('Ficha técnica - Prod processado'!C3795,'Cadastro de insumo'!E:E,0),2),""))</f>
        <v/>
      </c>
      <c r="E3795" s="122" t="str">
        <f>IFERROR(INDEX('Cadastro de insumo'!$A$203:$K$1048576,MATCH('Ficha técnica - Prod processado'!C3795,'Cadastro de insumo'!$E$203:$E$1048576,0),9),"")</f>
        <v/>
      </c>
      <c r="F3795" s="124" t="str">
        <f>IFERROR(VLOOKUP(C3795,'Cadastro de insumo'!E:K,7,0),"")</f>
        <v/>
      </c>
      <c r="G3795" s="113"/>
      <c r="H3795" s="113"/>
      <c r="I3795" s="122">
        <f t="shared" si="183"/>
        <v>0</v>
      </c>
      <c r="J3795" s="125">
        <f>IF(C3795="",0,IF(E3795="Pacote",VLOOKUP(C3795,'Cadastro de insumo'!E:K,7,0)*G3795,IF(OR(E3795="kg",E3795="L"),F3795/1000*G3795,F3795*G3795)))</f>
        <v>0</v>
      </c>
    </row>
    <row r="3796" spans="1:10" outlineLevel="1" x14ac:dyDescent="0.25">
      <c r="B3796" s="122" t="str">
        <f>IF(C3796="","",F3789)</f>
        <v/>
      </c>
      <c r="C3796" s="123"/>
      <c r="D3796" s="122" t="str">
        <f>IF(C3796="","",IFERROR(INDEX('Cadastro de insumo'!A:K,MATCH('Ficha técnica - Prod processado'!C3796,'Cadastro de insumo'!E:E,0),2),""))</f>
        <v/>
      </c>
      <c r="E3796" s="122" t="str">
        <f>IFERROR(INDEX('Cadastro de insumo'!$A$203:$K$1048576,MATCH('Ficha técnica - Prod processado'!C3796,'Cadastro de insumo'!$E$203:$E$1048576,0),9),"")</f>
        <v/>
      </c>
      <c r="F3796" s="124" t="str">
        <f>IFERROR(VLOOKUP(C3796,'Cadastro de insumo'!E:K,7,0),"")</f>
        <v/>
      </c>
      <c r="G3796" s="113"/>
      <c r="H3796" s="113"/>
      <c r="I3796" s="122">
        <f t="shared" si="183"/>
        <v>0</v>
      </c>
      <c r="J3796" s="125">
        <f>IF(C3796="",0,IF(E3796="Pacote",VLOOKUP(C3796,'Cadastro de insumo'!E:K,7,0)*G3796,IF(OR(E3796="kg",E3796="L"),F3796/1000*G3796,F3796*G3796)))</f>
        <v>0</v>
      </c>
    </row>
    <row r="3797" spans="1:10" outlineLevel="1" x14ac:dyDescent="0.25">
      <c r="B3797" s="122" t="str">
        <f>IF(C3797="","",F3789)</f>
        <v/>
      </c>
      <c r="C3797" s="123"/>
      <c r="D3797" s="122" t="str">
        <f>IF(C3797="","",IFERROR(INDEX('Cadastro de insumo'!A:K,MATCH('Ficha técnica - Prod processado'!C3797,'Cadastro de insumo'!E:E,0),2),""))</f>
        <v/>
      </c>
      <c r="E3797" s="122" t="str">
        <f>IFERROR(INDEX('Cadastro de insumo'!$A$203:$K$1048576,MATCH('Ficha técnica - Prod processado'!C3797,'Cadastro de insumo'!$E$203:$E$1048576,0),9),"")</f>
        <v/>
      </c>
      <c r="F3797" s="124" t="str">
        <f>IFERROR(VLOOKUP(C3797,'Cadastro de insumo'!E:K,7,0),"")</f>
        <v/>
      </c>
      <c r="G3797" s="113"/>
      <c r="H3797" s="113"/>
      <c r="I3797" s="122">
        <f t="shared" si="183"/>
        <v>0</v>
      </c>
      <c r="J3797" s="125">
        <f>IF(C3797="",0,IF(E3797="Pacote",VLOOKUP(C3797,'Cadastro de insumo'!E:K,7,0)*G3797,IF(OR(E3797="kg",E3797="L"),F3797/1000*G3797,F3797*G3797)))</f>
        <v>0</v>
      </c>
    </row>
    <row r="3798" spans="1:10" outlineLevel="1" x14ac:dyDescent="0.25">
      <c r="B3798" s="122" t="str">
        <f>IF(C3798="","",F3789)</f>
        <v/>
      </c>
      <c r="C3798" s="123"/>
      <c r="D3798" s="122" t="str">
        <f>IF(C3798="","",IFERROR(INDEX('Cadastro de insumo'!A:K,MATCH('Ficha técnica - Prod processado'!C3798,'Cadastro de insumo'!E:E,0),2),""))</f>
        <v/>
      </c>
      <c r="E3798" s="122" t="str">
        <f>IFERROR(INDEX('Cadastro de insumo'!$A$203:$K$1048576,MATCH('Ficha técnica - Prod processado'!C3798,'Cadastro de insumo'!$E$203:$E$1048576,0),9),"")</f>
        <v/>
      </c>
      <c r="F3798" s="124" t="str">
        <f>IFERROR(VLOOKUP(C3798,'Cadastro de insumo'!E:K,7,0),"")</f>
        <v/>
      </c>
      <c r="G3798" s="113"/>
      <c r="H3798" s="113"/>
      <c r="I3798" s="122">
        <f t="shared" si="183"/>
        <v>0</v>
      </c>
      <c r="J3798" s="125">
        <f>IF(C3798="",0,IF(E3798="Pacote",VLOOKUP(C3798,'Cadastro de insumo'!E:K,7,0)*G3798,IF(OR(E3798="kg",E3798="L"),F3798/1000*G3798,F3798*G3798)))</f>
        <v>0</v>
      </c>
    </row>
    <row r="3799" spans="1:10" outlineLevel="1" x14ac:dyDescent="0.25">
      <c r="B3799" s="122" t="str">
        <f>IF(C3799="","",F3789)</f>
        <v/>
      </c>
      <c r="C3799" s="123"/>
      <c r="D3799" s="122" t="str">
        <f>IF(C3799="","",IFERROR(INDEX('Cadastro de insumo'!A:K,MATCH('Ficha técnica - Prod processado'!C3799,'Cadastro de insumo'!E:E,0),2),""))</f>
        <v/>
      </c>
      <c r="E3799" s="122" t="str">
        <f>IFERROR(INDEX('Cadastro de insumo'!$A$203:$K$1048576,MATCH('Ficha técnica - Prod processado'!C3799,'Cadastro de insumo'!$E$203:$E$1048576,0),9),"")</f>
        <v/>
      </c>
      <c r="F3799" s="124" t="str">
        <f>IFERROR(VLOOKUP(C3799,'Cadastro de insumo'!E:K,7,0),"")</f>
        <v/>
      </c>
      <c r="G3799" s="113"/>
      <c r="H3799" s="113"/>
      <c r="I3799" s="122">
        <f t="shared" si="183"/>
        <v>0</v>
      </c>
      <c r="J3799" s="125">
        <f>IF(C3799="",0,IF(E3799="Pacote",VLOOKUP(C3799,'Cadastro de insumo'!E:K,7,0)*G3799,IF(OR(E3799="kg",E3799="L"),F3799/1000*G3799,F3799*G3799)))</f>
        <v>0</v>
      </c>
    </row>
    <row r="3800" spans="1:10" outlineLevel="1" x14ac:dyDescent="0.25">
      <c r="B3800" s="122" t="str">
        <f>IF(C3800="","",F3789)</f>
        <v/>
      </c>
      <c r="C3800" s="123"/>
      <c r="D3800" s="122" t="str">
        <f>IF(C3800="","",IFERROR(INDEX('Cadastro de insumo'!A:K,MATCH('Ficha técnica - Prod processado'!C3800,'Cadastro de insumo'!E:E,0),2),""))</f>
        <v/>
      </c>
      <c r="E3800" s="122" t="str">
        <f>IFERROR(INDEX('Cadastro de insumo'!$A$203:$K$1048576,MATCH('Ficha técnica - Prod processado'!C3800,'Cadastro de insumo'!$E$203:$E$1048576,0),9),"")</f>
        <v/>
      </c>
      <c r="F3800" s="124" t="str">
        <f>IFERROR(VLOOKUP(C3800,'Cadastro de insumo'!E:K,7,0),"")</f>
        <v/>
      </c>
      <c r="G3800" s="113"/>
      <c r="H3800" s="113"/>
      <c r="I3800" s="122">
        <f t="shared" si="183"/>
        <v>0</v>
      </c>
      <c r="J3800" s="125">
        <f>IF(C3800="",0,IF(E3800="Pacote",VLOOKUP(C3800,'Cadastro de insumo'!E:K,7,0)*G3800,IF(OR(E3800="kg",E3800="L"),F3800/1000*G3800,F3800*G3800)))</f>
        <v>0</v>
      </c>
    </row>
    <row r="3801" spans="1:10" outlineLevel="1" x14ac:dyDescent="0.25">
      <c r="B3801" s="122" t="str">
        <f>IF(C3801="","",F3789)</f>
        <v/>
      </c>
      <c r="C3801" s="123"/>
      <c r="D3801" s="122" t="str">
        <f>IF(C3801="","",IFERROR(INDEX('Cadastro de insumo'!A:K,MATCH('Ficha técnica - Prod processado'!C3801,'Cadastro de insumo'!E:E,0),2),""))</f>
        <v/>
      </c>
      <c r="E3801" s="122" t="str">
        <f>IFERROR(INDEX('Cadastro de insumo'!$A$203:$K$1048576,MATCH('Ficha técnica - Prod processado'!C3801,'Cadastro de insumo'!$E$203:$E$1048576,0),9),"")</f>
        <v/>
      </c>
      <c r="F3801" s="124" t="str">
        <f>IFERROR(VLOOKUP(C3801,'Cadastro de insumo'!E:K,7,0),"")</f>
        <v/>
      </c>
      <c r="G3801" s="113"/>
      <c r="H3801" s="113"/>
      <c r="I3801" s="122">
        <f t="shared" si="183"/>
        <v>0</v>
      </c>
      <c r="J3801" s="125">
        <f>IF(C3801="",0,IF(E3801="Pacote",VLOOKUP(C3801,'Cadastro de insumo'!E:K,7,0)*G3801,IF(OR(E3801="kg",E3801="L"),F3801/1000*G3801,F3801*G3801)))</f>
        <v>0</v>
      </c>
    </row>
    <row r="3802" spans="1:10" outlineLevel="1" x14ac:dyDescent="0.25">
      <c r="B3802" s="122" t="str">
        <f>IF(C3802="","",F3789)</f>
        <v/>
      </c>
      <c r="C3802" s="123"/>
      <c r="D3802" s="122" t="str">
        <f>IF(C3802="","",IFERROR(INDEX('Cadastro de insumo'!A:K,MATCH('Ficha técnica - Prod processado'!C3802,'Cadastro de insumo'!E:E,0),2),""))</f>
        <v/>
      </c>
      <c r="E3802" s="122" t="str">
        <f>IFERROR(INDEX('Cadastro de insumo'!$A$203:$K$1048576,MATCH('Ficha técnica - Prod processado'!C3802,'Cadastro de insumo'!$E$203:$E$1048576,0),9),"")</f>
        <v/>
      </c>
      <c r="F3802" s="124" t="str">
        <f>IFERROR(VLOOKUP(C3802,'Cadastro de insumo'!E:K,7,0),"")</f>
        <v/>
      </c>
      <c r="G3802" s="113"/>
      <c r="H3802" s="113"/>
      <c r="I3802" s="122">
        <f t="shared" si="183"/>
        <v>0</v>
      </c>
      <c r="J3802" s="125">
        <f>IF(C3802="",0,IF(E3802="Pacote",VLOOKUP(C3802,'Cadastro de insumo'!E:K,7,0)*G3802,IF(OR(E3802="kg",E3802="L"),F3802/1000*G3802,F3802*G3802)))</f>
        <v>0</v>
      </c>
    </row>
    <row r="3803" spans="1:10" outlineLevel="1" x14ac:dyDescent="0.25">
      <c r="B3803" s="122" t="str">
        <f>IF(C3803="","",F3789)</f>
        <v/>
      </c>
      <c r="C3803" s="123"/>
      <c r="D3803" s="122" t="str">
        <f>IF(C3803="","",IFERROR(INDEX('Cadastro de insumo'!A:K,MATCH('Ficha técnica - Prod processado'!C3803,'Cadastro de insumo'!E:E,0),2),""))</f>
        <v/>
      </c>
      <c r="E3803" s="122" t="str">
        <f>IFERROR(INDEX('Cadastro de insumo'!$A$203:$K$1048576,MATCH('Ficha técnica - Prod processado'!C3803,'Cadastro de insumo'!$E$203:$E$1048576,0),9),"")</f>
        <v/>
      </c>
      <c r="F3803" s="124" t="str">
        <f>IFERROR(VLOOKUP(C3803,'Cadastro de insumo'!E:K,7,0),"")</f>
        <v/>
      </c>
      <c r="G3803" s="113"/>
      <c r="H3803" s="113"/>
      <c r="I3803" s="122">
        <f t="shared" si="183"/>
        <v>0</v>
      </c>
      <c r="J3803" s="125">
        <f>IF(C3803="",0,IF(E3803="Pacote",VLOOKUP(C3803,'Cadastro de insumo'!E:K,7,0)*G3803,IF(OR(E3803="kg",E3803="L"),F3803/1000*G3803,F3803*G3803)))</f>
        <v>0</v>
      </c>
    </row>
    <row r="3804" spans="1:10" outlineLevel="1" x14ac:dyDescent="0.25">
      <c r="B3804" s="122" t="str">
        <f>IF(C3804="","",F3789)</f>
        <v/>
      </c>
      <c r="C3804" s="123"/>
      <c r="D3804" s="122" t="str">
        <f>IF(C3804="","",IFERROR(INDEX('Cadastro de insumo'!A:K,MATCH('Ficha técnica - Prod processado'!C3804,'Cadastro de insumo'!E:E,0),2),""))</f>
        <v/>
      </c>
      <c r="E3804" s="122" t="str">
        <f>IFERROR(INDEX('Cadastro de insumo'!$A$203:$K$1048576,MATCH('Ficha técnica - Prod processado'!C3804,'Cadastro de insumo'!$E$203:$E$1048576,0),9),"")</f>
        <v/>
      </c>
      <c r="F3804" s="124" t="str">
        <f>IFERROR(VLOOKUP(C3804,'Cadastro de insumo'!E:K,7,0),"")</f>
        <v/>
      </c>
      <c r="G3804" s="113"/>
      <c r="H3804" s="113"/>
      <c r="I3804" s="122">
        <f t="shared" si="183"/>
        <v>0</v>
      </c>
      <c r="J3804" s="125">
        <f>IF(C3804="",0,IF(E3804="Pacote",VLOOKUP(C3804,'Cadastro de insumo'!E:K,7,0)*G3804,IF(OR(E3804="kg",E3804="L"),F3804/1000*G3804,F3804*G3804)))</f>
        <v>0</v>
      </c>
    </row>
    <row r="3805" spans="1:10" outlineLevel="1" x14ac:dyDescent="0.25">
      <c r="B3805" s="122" t="str">
        <f>IF(C3805="","",F3789)</f>
        <v/>
      </c>
      <c r="C3805" s="123"/>
      <c r="D3805" s="122" t="str">
        <f>IF(C3805="","",IFERROR(INDEX('Cadastro de insumo'!A:K,MATCH('Ficha técnica - Prod processado'!C3805,'Cadastro de insumo'!E:E,0),2),""))</f>
        <v/>
      </c>
      <c r="E3805" s="122" t="str">
        <f>IFERROR(INDEX('Cadastro de insumo'!$A$203:$K$1048576,MATCH('Ficha técnica - Prod processado'!C3805,'Cadastro de insumo'!$E$203:$E$1048576,0),9),"")</f>
        <v/>
      </c>
      <c r="F3805" s="124" t="str">
        <f>IFERROR(VLOOKUP(C3805,'Cadastro de insumo'!E:K,7,0),"")</f>
        <v/>
      </c>
      <c r="G3805" s="113"/>
      <c r="H3805" s="113"/>
      <c r="I3805" s="122">
        <f t="shared" si="183"/>
        <v>0</v>
      </c>
      <c r="J3805" s="125">
        <f>IF(C3805="",0,IF(E3805="Pacote",VLOOKUP(C3805,'Cadastro de insumo'!E:K,7,0)*G3805,IF(OR(E3805="kg",E3805="L"),F3805/1000*G3805,F3805*G3805)))</f>
        <v>0</v>
      </c>
    </row>
    <row r="3806" spans="1:10" outlineLevel="1" x14ac:dyDescent="0.25">
      <c r="B3806" s="122" t="str">
        <f>IF(C3806="","",F3789)</f>
        <v/>
      </c>
      <c r="C3806" s="123"/>
      <c r="D3806" s="122" t="str">
        <f>IF(C3806="","",IFERROR(INDEX('Cadastro de insumo'!A:K,MATCH('Ficha técnica - Prod processado'!C3806,'Cadastro de insumo'!E:E,0),2),""))</f>
        <v/>
      </c>
      <c r="E3806" s="122" t="str">
        <f>IFERROR(INDEX('Cadastro de insumo'!$A$203:$K$1048576,MATCH('Ficha técnica - Prod processado'!C3806,'Cadastro de insumo'!$E$203:$E$1048576,0),9),"")</f>
        <v/>
      </c>
      <c r="F3806" s="124" t="str">
        <f>IFERROR(VLOOKUP(C3806,'Cadastro de insumo'!E:K,7,0),"")</f>
        <v/>
      </c>
      <c r="G3806" s="113"/>
      <c r="H3806" s="113"/>
      <c r="I3806" s="122">
        <f>IF(OR(G3806="",H3806=""),0,G3806/H3806)</f>
        <v>0</v>
      </c>
      <c r="J3806" s="125">
        <f>IF(C3806="",0,IF(E3806="Pacote",VLOOKUP(C3806,'Cadastro de insumo'!E:K,7,0)*G3806,IF(OR(E3806="kg",E3806="L"),F3806/1000*G3806,F3806*G3806)))</f>
        <v>0</v>
      </c>
    </row>
    <row r="3807" spans="1:10" x14ac:dyDescent="0.25">
      <c r="A3807" s="33" t="str">
        <f>"Detalhes: "&amp;F3789</f>
        <v xml:space="preserve">Detalhes: </v>
      </c>
      <c r="C3807" s="126"/>
    </row>
    <row r="3809" spans="2:18" ht="31.5" x14ac:dyDescent="0.25">
      <c r="E3809" s="30" t="s">
        <v>21</v>
      </c>
      <c r="F3809" s="76" t="s">
        <v>0</v>
      </c>
      <c r="G3809" s="76" t="s">
        <v>19</v>
      </c>
      <c r="H3809" s="77" t="s">
        <v>20</v>
      </c>
      <c r="I3809" s="31" t="s">
        <v>22</v>
      </c>
      <c r="J3809" s="31" t="s">
        <v>61</v>
      </c>
      <c r="M3809" s="126"/>
    </row>
    <row r="3810" spans="2:18" x14ac:dyDescent="0.25">
      <c r="E3810" s="112">
        <f>E3789+1</f>
        <v>182</v>
      </c>
      <c r="F3810" s="113"/>
      <c r="G3810" s="113"/>
      <c r="H3810" s="114"/>
      <c r="I3810" s="115">
        <f>SUM(J3813:J3827)</f>
        <v>0</v>
      </c>
      <c r="J3810" s="116" t="str">
        <f>IF(H3810="","",I3810/H3810)</f>
        <v/>
      </c>
      <c r="M3810" s="126"/>
      <c r="R3810" s="141"/>
    </row>
    <row r="3811" spans="2:18" x14ac:dyDescent="0.25">
      <c r="B3811" s="117"/>
      <c r="C3811" s="118"/>
      <c r="D3811" s="110"/>
      <c r="F3811" s="118"/>
      <c r="G3811" s="118"/>
      <c r="H3811" s="119"/>
      <c r="I3811" s="120"/>
      <c r="J3811" s="121"/>
      <c r="M3811" s="126"/>
      <c r="R3811" s="141"/>
    </row>
    <row r="3812" spans="2:18" ht="47.25" outlineLevel="1" x14ac:dyDescent="0.25">
      <c r="B3812" s="31" t="s">
        <v>0</v>
      </c>
      <c r="C3812" s="76" t="s">
        <v>13</v>
      </c>
      <c r="D3812" s="31" t="s">
        <v>60</v>
      </c>
      <c r="E3812" s="31" t="s">
        <v>14</v>
      </c>
      <c r="F3812" s="77" t="s">
        <v>17</v>
      </c>
      <c r="G3812" s="77" t="s">
        <v>56</v>
      </c>
      <c r="H3812" s="77" t="s">
        <v>38</v>
      </c>
      <c r="I3812" s="31" t="s">
        <v>16</v>
      </c>
      <c r="J3812" s="30" t="s">
        <v>15</v>
      </c>
      <c r="M3812" s="142"/>
    </row>
    <row r="3813" spans="2:18" outlineLevel="1" x14ac:dyDescent="0.25">
      <c r="B3813" s="122" t="str">
        <f>IF(C3813="","",F3810)</f>
        <v/>
      </c>
      <c r="C3813" s="123"/>
      <c r="D3813" s="122" t="str">
        <f>IF(C3813="","",IFERROR(INDEX('Cadastro de insumo'!A:K,MATCH('Ficha técnica - Prod processado'!C3813,'Cadastro de insumo'!E:E,0),2),""))</f>
        <v/>
      </c>
      <c r="E3813" s="122" t="str">
        <f>IFERROR(INDEX('Cadastro de insumo'!$A$203:$K$1048576,MATCH('Ficha técnica - Prod processado'!C3813,'Cadastro de insumo'!$E$203:$E$1048576,0),9),"")</f>
        <v/>
      </c>
      <c r="F3813" s="124" t="str">
        <f>IFERROR(VLOOKUP(C3813,'Cadastro de insumo'!E:K,7,0),"")</f>
        <v/>
      </c>
      <c r="G3813" s="113"/>
      <c r="H3813" s="113"/>
      <c r="I3813" s="122">
        <f t="shared" ref="I3813:I3826" si="184">IF(OR(G3813="",H3813=""),0,G3813/H3813)</f>
        <v>0</v>
      </c>
      <c r="J3813" s="125">
        <f>IF(C3813="",0,IF(E3813="Pacote",VLOOKUP(C3813,'Cadastro de insumo'!E:K,7,0)*G3813,IF(OR(E3813="kg",E3813="L"),F3813/1000*G3813,F3813*G3813)))</f>
        <v>0</v>
      </c>
    </row>
    <row r="3814" spans="2:18" outlineLevel="1" x14ac:dyDescent="0.25">
      <c r="B3814" s="122" t="str">
        <f>IF(C3814="","",F3810)</f>
        <v/>
      </c>
      <c r="C3814" s="123"/>
      <c r="D3814" s="122" t="str">
        <f>IF(C3814="","",IFERROR(INDEX('Cadastro de insumo'!A:K,MATCH('Ficha técnica - Prod processado'!C3814,'Cadastro de insumo'!E:E,0),2),""))</f>
        <v/>
      </c>
      <c r="E3814" s="122" t="str">
        <f>IFERROR(INDEX('Cadastro de insumo'!$A$203:$K$1048576,MATCH('Ficha técnica - Prod processado'!C3814,'Cadastro de insumo'!$E$203:$E$1048576,0),9),"")</f>
        <v/>
      </c>
      <c r="F3814" s="124" t="str">
        <f>IFERROR(VLOOKUP(C3814,'Cadastro de insumo'!E:K,7,0),"")</f>
        <v/>
      </c>
      <c r="G3814" s="113"/>
      <c r="H3814" s="113"/>
      <c r="I3814" s="122">
        <f t="shared" si="184"/>
        <v>0</v>
      </c>
      <c r="J3814" s="125">
        <f>IF(C3814="",0,IF(E3814="Pacote",VLOOKUP(C3814,'Cadastro de insumo'!E:K,7,0)*G3814,IF(OR(E3814="kg",E3814="L"),F3814/1000*G3814,F3814*G3814)))</f>
        <v>0</v>
      </c>
    </row>
    <row r="3815" spans="2:18" outlineLevel="1" x14ac:dyDescent="0.25">
      <c r="B3815" s="122" t="str">
        <f>IF(C3815="","",F3810)</f>
        <v/>
      </c>
      <c r="C3815" s="123"/>
      <c r="D3815" s="122" t="str">
        <f>IF(C3815="","",IFERROR(INDEX('Cadastro de insumo'!A:K,MATCH('Ficha técnica - Prod processado'!C3815,'Cadastro de insumo'!E:E,0),2),""))</f>
        <v/>
      </c>
      <c r="E3815" s="122" t="str">
        <f>IFERROR(INDEX('Cadastro de insumo'!$A$203:$K$1048576,MATCH('Ficha técnica - Prod processado'!C3815,'Cadastro de insumo'!$E$203:$E$1048576,0),9),"")</f>
        <v/>
      </c>
      <c r="F3815" s="124" t="str">
        <f>IFERROR(VLOOKUP(C3815,'Cadastro de insumo'!E:K,7,0),"")</f>
        <v/>
      </c>
      <c r="G3815" s="113"/>
      <c r="H3815" s="113"/>
      <c r="I3815" s="122">
        <f t="shared" si="184"/>
        <v>0</v>
      </c>
      <c r="J3815" s="125">
        <f>IF(C3815="",0,IF(E3815="Pacote",VLOOKUP(C3815,'Cadastro de insumo'!E:K,7,0)*G3815,IF(OR(E3815="kg",E3815="L"),F3815/1000*G3815,F3815*G3815)))</f>
        <v>0</v>
      </c>
    </row>
    <row r="3816" spans="2:18" outlineLevel="1" x14ac:dyDescent="0.25">
      <c r="B3816" s="122" t="str">
        <f>IF(C3816="","",F3810)</f>
        <v/>
      </c>
      <c r="C3816" s="123"/>
      <c r="D3816" s="122" t="str">
        <f>IF(C3816="","",IFERROR(INDEX('Cadastro de insumo'!A:K,MATCH('Ficha técnica - Prod processado'!C3816,'Cadastro de insumo'!E:E,0),2),""))</f>
        <v/>
      </c>
      <c r="E3816" s="122" t="str">
        <f>IFERROR(INDEX('Cadastro de insumo'!$A$203:$K$1048576,MATCH('Ficha técnica - Prod processado'!C3816,'Cadastro de insumo'!$E$203:$E$1048576,0),9),"")</f>
        <v/>
      </c>
      <c r="F3816" s="124" t="str">
        <f>IFERROR(VLOOKUP(C3816,'Cadastro de insumo'!E:K,7,0),"")</f>
        <v/>
      </c>
      <c r="G3816" s="113"/>
      <c r="H3816" s="113"/>
      <c r="I3816" s="122">
        <f t="shared" si="184"/>
        <v>0</v>
      </c>
      <c r="J3816" s="125">
        <f>IF(C3816="",0,IF(E3816="Pacote",VLOOKUP(C3816,'Cadastro de insumo'!E:K,7,0)*G3816,IF(OR(E3816="kg",E3816="L"),F3816/1000*G3816,F3816*G3816)))</f>
        <v>0</v>
      </c>
    </row>
    <row r="3817" spans="2:18" outlineLevel="1" x14ac:dyDescent="0.25">
      <c r="B3817" s="122" t="str">
        <f>IF(C3817="","",F3810)</f>
        <v/>
      </c>
      <c r="C3817" s="123"/>
      <c r="D3817" s="122" t="str">
        <f>IF(C3817="","",IFERROR(INDEX('Cadastro de insumo'!A:K,MATCH('Ficha técnica - Prod processado'!C3817,'Cadastro de insumo'!E:E,0),2),""))</f>
        <v/>
      </c>
      <c r="E3817" s="122" t="str">
        <f>IFERROR(INDEX('Cadastro de insumo'!$A$203:$K$1048576,MATCH('Ficha técnica - Prod processado'!C3817,'Cadastro de insumo'!$E$203:$E$1048576,0),9),"")</f>
        <v/>
      </c>
      <c r="F3817" s="124" t="str">
        <f>IFERROR(VLOOKUP(C3817,'Cadastro de insumo'!E:K,7,0),"")</f>
        <v/>
      </c>
      <c r="G3817" s="113"/>
      <c r="H3817" s="113"/>
      <c r="I3817" s="122">
        <f t="shared" si="184"/>
        <v>0</v>
      </c>
      <c r="J3817" s="125">
        <f>IF(C3817="",0,IF(E3817="Pacote",VLOOKUP(C3817,'Cadastro de insumo'!E:K,7,0)*G3817,IF(OR(E3817="kg",E3817="L"),F3817/1000*G3817,F3817*G3817)))</f>
        <v>0</v>
      </c>
    </row>
    <row r="3818" spans="2:18" outlineLevel="1" x14ac:dyDescent="0.25">
      <c r="B3818" s="122" t="str">
        <f>IF(C3818="","",F3810)</f>
        <v/>
      </c>
      <c r="C3818" s="123"/>
      <c r="D3818" s="122" t="str">
        <f>IF(C3818="","",IFERROR(INDEX('Cadastro de insumo'!A:K,MATCH('Ficha técnica - Prod processado'!C3818,'Cadastro de insumo'!E:E,0),2),""))</f>
        <v/>
      </c>
      <c r="E3818" s="122" t="str">
        <f>IFERROR(INDEX('Cadastro de insumo'!$A$203:$K$1048576,MATCH('Ficha técnica - Prod processado'!C3818,'Cadastro de insumo'!$E$203:$E$1048576,0),9),"")</f>
        <v/>
      </c>
      <c r="F3818" s="124" t="str">
        <f>IFERROR(VLOOKUP(C3818,'Cadastro de insumo'!E:K,7,0),"")</f>
        <v/>
      </c>
      <c r="G3818" s="113"/>
      <c r="H3818" s="113"/>
      <c r="I3818" s="122">
        <f t="shared" si="184"/>
        <v>0</v>
      </c>
      <c r="J3818" s="125">
        <f>IF(C3818="",0,IF(E3818="Pacote",VLOOKUP(C3818,'Cadastro de insumo'!E:K,7,0)*G3818,IF(OR(E3818="kg",E3818="L"),F3818/1000*G3818,F3818*G3818)))</f>
        <v>0</v>
      </c>
    </row>
    <row r="3819" spans="2:18" outlineLevel="1" x14ac:dyDescent="0.25">
      <c r="B3819" s="122" t="str">
        <f>IF(C3819="","",F3810)</f>
        <v/>
      </c>
      <c r="C3819" s="123"/>
      <c r="D3819" s="122" t="str">
        <f>IF(C3819="","",IFERROR(INDEX('Cadastro de insumo'!A:K,MATCH('Ficha técnica - Prod processado'!C3819,'Cadastro de insumo'!E:E,0),2),""))</f>
        <v/>
      </c>
      <c r="E3819" s="122" t="str">
        <f>IFERROR(INDEX('Cadastro de insumo'!$A$203:$K$1048576,MATCH('Ficha técnica - Prod processado'!C3819,'Cadastro de insumo'!$E$203:$E$1048576,0),9),"")</f>
        <v/>
      </c>
      <c r="F3819" s="124" t="str">
        <f>IFERROR(VLOOKUP(C3819,'Cadastro de insumo'!E:K,7,0),"")</f>
        <v/>
      </c>
      <c r="G3819" s="113"/>
      <c r="H3819" s="113"/>
      <c r="I3819" s="122">
        <f t="shared" si="184"/>
        <v>0</v>
      </c>
      <c r="J3819" s="125">
        <f>IF(C3819="",0,IF(E3819="Pacote",VLOOKUP(C3819,'Cadastro de insumo'!E:K,7,0)*G3819,IF(OR(E3819="kg",E3819="L"),F3819/1000*G3819,F3819*G3819)))</f>
        <v>0</v>
      </c>
    </row>
    <row r="3820" spans="2:18" outlineLevel="1" x14ac:dyDescent="0.25">
      <c r="B3820" s="122" t="str">
        <f>IF(C3820="","",F3810)</f>
        <v/>
      </c>
      <c r="C3820" s="123"/>
      <c r="D3820" s="122" t="str">
        <f>IF(C3820="","",IFERROR(INDEX('Cadastro de insumo'!A:K,MATCH('Ficha técnica - Prod processado'!C3820,'Cadastro de insumo'!E:E,0),2),""))</f>
        <v/>
      </c>
      <c r="E3820" s="122" t="str">
        <f>IFERROR(INDEX('Cadastro de insumo'!$A$203:$K$1048576,MATCH('Ficha técnica - Prod processado'!C3820,'Cadastro de insumo'!$E$203:$E$1048576,0),9),"")</f>
        <v/>
      </c>
      <c r="F3820" s="124" t="str">
        <f>IFERROR(VLOOKUP(C3820,'Cadastro de insumo'!E:K,7,0),"")</f>
        <v/>
      </c>
      <c r="G3820" s="113"/>
      <c r="H3820" s="113"/>
      <c r="I3820" s="122">
        <f t="shared" si="184"/>
        <v>0</v>
      </c>
      <c r="J3820" s="125">
        <f>IF(C3820="",0,IF(E3820="Pacote",VLOOKUP(C3820,'Cadastro de insumo'!E:K,7,0)*G3820,IF(OR(E3820="kg",E3820="L"),F3820/1000*G3820,F3820*G3820)))</f>
        <v>0</v>
      </c>
    </row>
    <row r="3821" spans="2:18" outlineLevel="1" x14ac:dyDescent="0.25">
      <c r="B3821" s="122" t="str">
        <f>IF(C3821="","",F3810)</f>
        <v/>
      </c>
      <c r="C3821" s="123"/>
      <c r="D3821" s="122" t="str">
        <f>IF(C3821="","",IFERROR(INDEX('Cadastro de insumo'!A:K,MATCH('Ficha técnica - Prod processado'!C3821,'Cadastro de insumo'!E:E,0),2),""))</f>
        <v/>
      </c>
      <c r="E3821" s="122" t="str">
        <f>IFERROR(INDEX('Cadastro de insumo'!$A$203:$K$1048576,MATCH('Ficha técnica - Prod processado'!C3821,'Cadastro de insumo'!$E$203:$E$1048576,0),9),"")</f>
        <v/>
      </c>
      <c r="F3821" s="124" t="str">
        <f>IFERROR(VLOOKUP(C3821,'Cadastro de insumo'!E:K,7,0),"")</f>
        <v/>
      </c>
      <c r="G3821" s="113"/>
      <c r="H3821" s="113"/>
      <c r="I3821" s="122">
        <f t="shared" si="184"/>
        <v>0</v>
      </c>
      <c r="J3821" s="125">
        <f>IF(C3821="",0,IF(E3821="Pacote",VLOOKUP(C3821,'Cadastro de insumo'!E:K,7,0)*G3821,IF(OR(E3821="kg",E3821="L"),F3821/1000*G3821,F3821*G3821)))</f>
        <v>0</v>
      </c>
    </row>
    <row r="3822" spans="2:18" outlineLevel="1" x14ac:dyDescent="0.25">
      <c r="B3822" s="122" t="str">
        <f>IF(C3822="","",F3810)</f>
        <v/>
      </c>
      <c r="C3822" s="123"/>
      <c r="D3822" s="122" t="str">
        <f>IF(C3822="","",IFERROR(INDEX('Cadastro de insumo'!A:K,MATCH('Ficha técnica - Prod processado'!C3822,'Cadastro de insumo'!E:E,0),2),""))</f>
        <v/>
      </c>
      <c r="E3822" s="122" t="str">
        <f>IFERROR(INDEX('Cadastro de insumo'!$A$203:$K$1048576,MATCH('Ficha técnica - Prod processado'!C3822,'Cadastro de insumo'!$E$203:$E$1048576,0),9),"")</f>
        <v/>
      </c>
      <c r="F3822" s="124" t="str">
        <f>IFERROR(VLOOKUP(C3822,'Cadastro de insumo'!E:K,7,0),"")</f>
        <v/>
      </c>
      <c r="G3822" s="113"/>
      <c r="H3822" s="113"/>
      <c r="I3822" s="122">
        <f t="shared" si="184"/>
        <v>0</v>
      </c>
      <c r="J3822" s="125">
        <f>IF(C3822="",0,IF(E3822="Pacote",VLOOKUP(C3822,'Cadastro de insumo'!E:K,7,0)*G3822,IF(OR(E3822="kg",E3822="L"),F3822/1000*G3822,F3822*G3822)))</f>
        <v>0</v>
      </c>
    </row>
    <row r="3823" spans="2:18" outlineLevel="1" x14ac:dyDescent="0.25">
      <c r="B3823" s="122" t="str">
        <f>IF(C3823="","",F3810)</f>
        <v/>
      </c>
      <c r="C3823" s="123"/>
      <c r="D3823" s="122" t="str">
        <f>IF(C3823="","",IFERROR(INDEX('Cadastro de insumo'!A:K,MATCH('Ficha técnica - Prod processado'!C3823,'Cadastro de insumo'!E:E,0),2),""))</f>
        <v/>
      </c>
      <c r="E3823" s="122" t="str">
        <f>IFERROR(INDEX('Cadastro de insumo'!$A$203:$K$1048576,MATCH('Ficha técnica - Prod processado'!C3823,'Cadastro de insumo'!$E$203:$E$1048576,0),9),"")</f>
        <v/>
      </c>
      <c r="F3823" s="124" t="str">
        <f>IFERROR(VLOOKUP(C3823,'Cadastro de insumo'!E:K,7,0),"")</f>
        <v/>
      </c>
      <c r="G3823" s="113"/>
      <c r="H3823" s="113"/>
      <c r="I3823" s="122">
        <f t="shared" si="184"/>
        <v>0</v>
      </c>
      <c r="J3823" s="125">
        <f>IF(C3823="",0,IF(E3823="Pacote",VLOOKUP(C3823,'Cadastro de insumo'!E:K,7,0)*G3823,IF(OR(E3823="kg",E3823="L"),F3823/1000*G3823,F3823*G3823)))</f>
        <v>0</v>
      </c>
    </row>
    <row r="3824" spans="2:18" outlineLevel="1" x14ac:dyDescent="0.25">
      <c r="B3824" s="122" t="str">
        <f>IF(C3824="","",F3810)</f>
        <v/>
      </c>
      <c r="C3824" s="123"/>
      <c r="D3824" s="122" t="str">
        <f>IF(C3824="","",IFERROR(INDEX('Cadastro de insumo'!A:K,MATCH('Ficha técnica - Prod processado'!C3824,'Cadastro de insumo'!E:E,0),2),""))</f>
        <v/>
      </c>
      <c r="E3824" s="122" t="str">
        <f>IFERROR(INDEX('Cadastro de insumo'!$A$203:$K$1048576,MATCH('Ficha técnica - Prod processado'!C3824,'Cadastro de insumo'!$E$203:$E$1048576,0),9),"")</f>
        <v/>
      </c>
      <c r="F3824" s="124" t="str">
        <f>IFERROR(VLOOKUP(C3824,'Cadastro de insumo'!E:K,7,0),"")</f>
        <v/>
      </c>
      <c r="G3824" s="113"/>
      <c r="H3824" s="113"/>
      <c r="I3824" s="122">
        <f t="shared" si="184"/>
        <v>0</v>
      </c>
      <c r="J3824" s="125">
        <f>IF(C3824="",0,IF(E3824="Pacote",VLOOKUP(C3824,'Cadastro de insumo'!E:K,7,0)*G3824,IF(OR(E3824="kg",E3824="L"),F3824/1000*G3824,F3824*G3824)))</f>
        <v>0</v>
      </c>
    </row>
    <row r="3825" spans="1:18" outlineLevel="1" x14ac:dyDescent="0.25">
      <c r="B3825" s="122" t="str">
        <f>IF(C3825="","",F3810)</f>
        <v/>
      </c>
      <c r="C3825" s="123"/>
      <c r="D3825" s="122" t="str">
        <f>IF(C3825="","",IFERROR(INDEX('Cadastro de insumo'!A:K,MATCH('Ficha técnica - Prod processado'!C3825,'Cadastro de insumo'!E:E,0),2),""))</f>
        <v/>
      </c>
      <c r="E3825" s="122" t="str">
        <f>IFERROR(INDEX('Cadastro de insumo'!$A$203:$K$1048576,MATCH('Ficha técnica - Prod processado'!C3825,'Cadastro de insumo'!$E$203:$E$1048576,0),9),"")</f>
        <v/>
      </c>
      <c r="F3825" s="124" t="str">
        <f>IFERROR(VLOOKUP(C3825,'Cadastro de insumo'!E:K,7,0),"")</f>
        <v/>
      </c>
      <c r="G3825" s="113"/>
      <c r="H3825" s="113"/>
      <c r="I3825" s="122">
        <f t="shared" si="184"/>
        <v>0</v>
      </c>
      <c r="J3825" s="125">
        <f>IF(C3825="",0,IF(E3825="Pacote",VLOOKUP(C3825,'Cadastro de insumo'!E:K,7,0)*G3825,IF(OR(E3825="kg",E3825="L"),F3825/1000*G3825,F3825*G3825)))</f>
        <v>0</v>
      </c>
    </row>
    <row r="3826" spans="1:18" outlineLevel="1" x14ac:dyDescent="0.25">
      <c r="B3826" s="122" t="str">
        <f>IF(C3826="","",F3810)</f>
        <v/>
      </c>
      <c r="C3826" s="123"/>
      <c r="D3826" s="122" t="str">
        <f>IF(C3826="","",IFERROR(INDEX('Cadastro de insumo'!A:K,MATCH('Ficha técnica - Prod processado'!C3826,'Cadastro de insumo'!E:E,0),2),""))</f>
        <v/>
      </c>
      <c r="E3826" s="122" t="str">
        <f>IFERROR(INDEX('Cadastro de insumo'!$A$203:$K$1048576,MATCH('Ficha técnica - Prod processado'!C3826,'Cadastro de insumo'!$E$203:$E$1048576,0),9),"")</f>
        <v/>
      </c>
      <c r="F3826" s="124" t="str">
        <f>IFERROR(VLOOKUP(C3826,'Cadastro de insumo'!E:K,7,0),"")</f>
        <v/>
      </c>
      <c r="G3826" s="113"/>
      <c r="H3826" s="113"/>
      <c r="I3826" s="122">
        <f t="shared" si="184"/>
        <v>0</v>
      </c>
      <c r="J3826" s="125">
        <f>IF(C3826="",0,IF(E3826="Pacote",VLOOKUP(C3826,'Cadastro de insumo'!E:K,7,0)*G3826,IF(OR(E3826="kg",E3826="L"),F3826/1000*G3826,F3826*G3826)))</f>
        <v>0</v>
      </c>
    </row>
    <row r="3827" spans="1:18" outlineLevel="1" x14ac:dyDescent="0.25">
      <c r="B3827" s="122" t="str">
        <f>IF(C3827="","",F3810)</f>
        <v/>
      </c>
      <c r="C3827" s="123"/>
      <c r="D3827" s="122" t="str">
        <f>IF(C3827="","",IFERROR(INDEX('Cadastro de insumo'!A:K,MATCH('Ficha técnica - Prod processado'!C3827,'Cadastro de insumo'!E:E,0),2),""))</f>
        <v/>
      </c>
      <c r="E3827" s="122" t="str">
        <f>IFERROR(INDEX('Cadastro de insumo'!$A$203:$K$1048576,MATCH('Ficha técnica - Prod processado'!C3827,'Cadastro de insumo'!$E$203:$E$1048576,0),9),"")</f>
        <v/>
      </c>
      <c r="F3827" s="124" t="str">
        <f>IFERROR(VLOOKUP(C3827,'Cadastro de insumo'!E:K,7,0),"")</f>
        <v/>
      </c>
      <c r="G3827" s="113"/>
      <c r="H3827" s="113"/>
      <c r="I3827" s="122">
        <f>IF(OR(G3827="",H3827=""),0,G3827/H3827)</f>
        <v>0</v>
      </c>
      <c r="J3827" s="125">
        <f>IF(C3827="",0,IF(E3827="Pacote",VLOOKUP(C3827,'Cadastro de insumo'!E:K,7,0)*G3827,IF(OR(E3827="kg",E3827="L"),F3827/1000*G3827,F3827*G3827)))</f>
        <v>0</v>
      </c>
    </row>
    <row r="3828" spans="1:18" x14ac:dyDescent="0.25">
      <c r="A3828" s="33" t="str">
        <f>"Detalhes: "&amp;F3810</f>
        <v xml:space="preserve">Detalhes: </v>
      </c>
      <c r="C3828" s="126"/>
    </row>
    <row r="3830" spans="1:18" ht="31.5" x14ac:dyDescent="0.25">
      <c r="E3830" s="30" t="s">
        <v>21</v>
      </c>
      <c r="F3830" s="76" t="s">
        <v>0</v>
      </c>
      <c r="G3830" s="76" t="s">
        <v>19</v>
      </c>
      <c r="H3830" s="77" t="s">
        <v>20</v>
      </c>
      <c r="I3830" s="31" t="s">
        <v>22</v>
      </c>
      <c r="J3830" s="31" t="s">
        <v>61</v>
      </c>
      <c r="M3830" s="126"/>
    </row>
    <row r="3831" spans="1:18" x14ac:dyDescent="0.25">
      <c r="E3831" s="112">
        <f>E3810+1</f>
        <v>183</v>
      </c>
      <c r="F3831" s="113"/>
      <c r="G3831" s="113"/>
      <c r="H3831" s="114"/>
      <c r="I3831" s="115">
        <f>SUM(J3834:J3848)</f>
        <v>0</v>
      </c>
      <c r="J3831" s="116" t="str">
        <f>IF(H3831="","",I3831/H3831)</f>
        <v/>
      </c>
      <c r="M3831" s="126"/>
      <c r="R3831" s="141"/>
    </row>
    <row r="3832" spans="1:18" x14ac:dyDescent="0.25">
      <c r="B3832" s="117"/>
      <c r="C3832" s="118"/>
      <c r="D3832" s="110"/>
      <c r="F3832" s="118"/>
      <c r="G3832" s="118"/>
      <c r="H3832" s="119"/>
      <c r="I3832" s="120"/>
      <c r="J3832" s="121"/>
      <c r="M3832" s="126"/>
      <c r="R3832" s="141"/>
    </row>
    <row r="3833" spans="1:18" ht="47.25" outlineLevel="1" x14ac:dyDescent="0.25">
      <c r="B3833" s="31" t="s">
        <v>0</v>
      </c>
      <c r="C3833" s="76" t="s">
        <v>13</v>
      </c>
      <c r="D3833" s="31" t="s">
        <v>60</v>
      </c>
      <c r="E3833" s="31" t="s">
        <v>14</v>
      </c>
      <c r="F3833" s="77" t="s">
        <v>17</v>
      </c>
      <c r="G3833" s="77" t="s">
        <v>56</v>
      </c>
      <c r="H3833" s="77" t="s">
        <v>38</v>
      </c>
      <c r="I3833" s="31" t="s">
        <v>16</v>
      </c>
      <c r="J3833" s="30" t="s">
        <v>15</v>
      </c>
      <c r="M3833" s="142"/>
    </row>
    <row r="3834" spans="1:18" outlineLevel="1" x14ac:dyDescent="0.25">
      <c r="B3834" s="122" t="str">
        <f>IF(C3834="","",F3831)</f>
        <v/>
      </c>
      <c r="C3834" s="123"/>
      <c r="D3834" s="122" t="str">
        <f>IF(C3834="","",IFERROR(INDEX('Cadastro de insumo'!A:K,MATCH('Ficha técnica - Prod processado'!C3834,'Cadastro de insumo'!E:E,0),2),""))</f>
        <v/>
      </c>
      <c r="E3834" s="122" t="str">
        <f>IFERROR(INDEX('Cadastro de insumo'!$A$203:$K$1048576,MATCH('Ficha técnica - Prod processado'!C3834,'Cadastro de insumo'!$E$203:$E$1048576,0),9),"")</f>
        <v/>
      </c>
      <c r="F3834" s="124" t="str">
        <f>IFERROR(VLOOKUP(C3834,'Cadastro de insumo'!E:K,7,0),"")</f>
        <v/>
      </c>
      <c r="G3834" s="113"/>
      <c r="H3834" s="113"/>
      <c r="I3834" s="122">
        <f t="shared" ref="I3834:I3847" si="185">IF(OR(G3834="",H3834=""),0,G3834/H3834)</f>
        <v>0</v>
      </c>
      <c r="J3834" s="125">
        <f>IF(C3834="",0,IF(E3834="Pacote",VLOOKUP(C3834,'Cadastro de insumo'!E:K,7,0)*G3834,IF(OR(E3834="kg",E3834="L"),F3834/1000*G3834,F3834*G3834)))</f>
        <v>0</v>
      </c>
    </row>
    <row r="3835" spans="1:18" outlineLevel="1" x14ac:dyDescent="0.25">
      <c r="B3835" s="122" t="str">
        <f>IF(C3835="","",F3831)</f>
        <v/>
      </c>
      <c r="C3835" s="123"/>
      <c r="D3835" s="122" t="str">
        <f>IF(C3835="","",IFERROR(INDEX('Cadastro de insumo'!A:K,MATCH('Ficha técnica - Prod processado'!C3835,'Cadastro de insumo'!E:E,0),2),""))</f>
        <v/>
      </c>
      <c r="E3835" s="122" t="str">
        <f>IFERROR(INDEX('Cadastro de insumo'!$A$203:$K$1048576,MATCH('Ficha técnica - Prod processado'!C3835,'Cadastro de insumo'!$E$203:$E$1048576,0),9),"")</f>
        <v/>
      </c>
      <c r="F3835" s="124" t="str">
        <f>IFERROR(VLOOKUP(C3835,'Cadastro de insumo'!E:K,7,0),"")</f>
        <v/>
      </c>
      <c r="G3835" s="113"/>
      <c r="H3835" s="113"/>
      <c r="I3835" s="122">
        <f t="shared" si="185"/>
        <v>0</v>
      </c>
      <c r="J3835" s="125">
        <f>IF(C3835="",0,IF(E3835="Pacote",VLOOKUP(C3835,'Cadastro de insumo'!E:K,7,0)*G3835,IF(OR(E3835="kg",E3835="L"),F3835/1000*G3835,F3835*G3835)))</f>
        <v>0</v>
      </c>
    </row>
    <row r="3836" spans="1:18" outlineLevel="1" x14ac:dyDescent="0.25">
      <c r="B3836" s="122" t="str">
        <f>IF(C3836="","",F3831)</f>
        <v/>
      </c>
      <c r="C3836" s="123"/>
      <c r="D3836" s="122" t="str">
        <f>IF(C3836="","",IFERROR(INDEX('Cadastro de insumo'!A:K,MATCH('Ficha técnica - Prod processado'!C3836,'Cadastro de insumo'!E:E,0),2),""))</f>
        <v/>
      </c>
      <c r="E3836" s="122" t="str">
        <f>IFERROR(INDEX('Cadastro de insumo'!$A$203:$K$1048576,MATCH('Ficha técnica - Prod processado'!C3836,'Cadastro de insumo'!$E$203:$E$1048576,0),9),"")</f>
        <v/>
      </c>
      <c r="F3836" s="124" t="str">
        <f>IFERROR(VLOOKUP(C3836,'Cadastro de insumo'!E:K,7,0),"")</f>
        <v/>
      </c>
      <c r="G3836" s="113"/>
      <c r="H3836" s="113"/>
      <c r="I3836" s="122">
        <f t="shared" si="185"/>
        <v>0</v>
      </c>
      <c r="J3836" s="125">
        <f>IF(C3836="",0,IF(E3836="Pacote",VLOOKUP(C3836,'Cadastro de insumo'!E:K,7,0)*G3836,IF(OR(E3836="kg",E3836="L"),F3836/1000*G3836,F3836*G3836)))</f>
        <v>0</v>
      </c>
    </row>
    <row r="3837" spans="1:18" outlineLevel="1" x14ac:dyDescent="0.25">
      <c r="B3837" s="122" t="str">
        <f>IF(C3837="","",F3831)</f>
        <v/>
      </c>
      <c r="C3837" s="123"/>
      <c r="D3837" s="122" t="str">
        <f>IF(C3837="","",IFERROR(INDEX('Cadastro de insumo'!A:K,MATCH('Ficha técnica - Prod processado'!C3837,'Cadastro de insumo'!E:E,0),2),""))</f>
        <v/>
      </c>
      <c r="E3837" s="122" t="str">
        <f>IFERROR(INDEX('Cadastro de insumo'!$A$203:$K$1048576,MATCH('Ficha técnica - Prod processado'!C3837,'Cadastro de insumo'!$E$203:$E$1048576,0),9),"")</f>
        <v/>
      </c>
      <c r="F3837" s="124" t="str">
        <f>IFERROR(VLOOKUP(C3837,'Cadastro de insumo'!E:K,7,0),"")</f>
        <v/>
      </c>
      <c r="G3837" s="113"/>
      <c r="H3837" s="113"/>
      <c r="I3837" s="122">
        <f t="shared" si="185"/>
        <v>0</v>
      </c>
      <c r="J3837" s="125">
        <f>IF(C3837="",0,IF(E3837="Pacote",VLOOKUP(C3837,'Cadastro de insumo'!E:K,7,0)*G3837,IF(OR(E3837="kg",E3837="L"),F3837/1000*G3837,F3837*G3837)))</f>
        <v>0</v>
      </c>
    </row>
    <row r="3838" spans="1:18" outlineLevel="1" x14ac:dyDescent="0.25">
      <c r="B3838" s="122" t="str">
        <f>IF(C3838="","",F3831)</f>
        <v/>
      </c>
      <c r="C3838" s="123"/>
      <c r="D3838" s="122" t="str">
        <f>IF(C3838="","",IFERROR(INDEX('Cadastro de insumo'!A:K,MATCH('Ficha técnica - Prod processado'!C3838,'Cadastro de insumo'!E:E,0),2),""))</f>
        <v/>
      </c>
      <c r="E3838" s="122" t="str">
        <f>IFERROR(INDEX('Cadastro de insumo'!$A$203:$K$1048576,MATCH('Ficha técnica - Prod processado'!C3838,'Cadastro de insumo'!$E$203:$E$1048576,0),9),"")</f>
        <v/>
      </c>
      <c r="F3838" s="124" t="str">
        <f>IFERROR(VLOOKUP(C3838,'Cadastro de insumo'!E:K,7,0),"")</f>
        <v/>
      </c>
      <c r="G3838" s="113"/>
      <c r="H3838" s="113"/>
      <c r="I3838" s="122">
        <f t="shared" si="185"/>
        <v>0</v>
      </c>
      <c r="J3838" s="125">
        <f>IF(C3838="",0,IF(E3838="Pacote",VLOOKUP(C3838,'Cadastro de insumo'!E:K,7,0)*G3838,IF(OR(E3838="kg",E3838="L"),F3838/1000*G3838,F3838*G3838)))</f>
        <v>0</v>
      </c>
    </row>
    <row r="3839" spans="1:18" outlineLevel="1" x14ac:dyDescent="0.25">
      <c r="B3839" s="122" t="str">
        <f>IF(C3839="","",F3831)</f>
        <v/>
      </c>
      <c r="C3839" s="123"/>
      <c r="D3839" s="122" t="str">
        <f>IF(C3839="","",IFERROR(INDEX('Cadastro de insumo'!A:K,MATCH('Ficha técnica - Prod processado'!C3839,'Cadastro de insumo'!E:E,0),2),""))</f>
        <v/>
      </c>
      <c r="E3839" s="122" t="str">
        <f>IFERROR(INDEX('Cadastro de insumo'!$A$203:$K$1048576,MATCH('Ficha técnica - Prod processado'!C3839,'Cadastro de insumo'!$E$203:$E$1048576,0),9),"")</f>
        <v/>
      </c>
      <c r="F3839" s="124" t="str">
        <f>IFERROR(VLOOKUP(C3839,'Cadastro de insumo'!E:K,7,0),"")</f>
        <v/>
      </c>
      <c r="G3839" s="113"/>
      <c r="H3839" s="113"/>
      <c r="I3839" s="122">
        <f t="shared" si="185"/>
        <v>0</v>
      </c>
      <c r="J3839" s="125">
        <f>IF(C3839="",0,IF(E3839="Pacote",VLOOKUP(C3839,'Cadastro de insumo'!E:K,7,0)*G3839,IF(OR(E3839="kg",E3839="L"),F3839/1000*G3839,F3839*G3839)))</f>
        <v>0</v>
      </c>
    </row>
    <row r="3840" spans="1:18" outlineLevel="1" x14ac:dyDescent="0.25">
      <c r="B3840" s="122" t="str">
        <f>IF(C3840="","",F3831)</f>
        <v/>
      </c>
      <c r="C3840" s="123"/>
      <c r="D3840" s="122" t="str">
        <f>IF(C3840="","",IFERROR(INDEX('Cadastro de insumo'!A:K,MATCH('Ficha técnica - Prod processado'!C3840,'Cadastro de insumo'!E:E,0),2),""))</f>
        <v/>
      </c>
      <c r="E3840" s="122" t="str">
        <f>IFERROR(INDEX('Cadastro de insumo'!$A$203:$K$1048576,MATCH('Ficha técnica - Prod processado'!C3840,'Cadastro de insumo'!$E$203:$E$1048576,0),9),"")</f>
        <v/>
      </c>
      <c r="F3840" s="124" t="str">
        <f>IFERROR(VLOOKUP(C3840,'Cadastro de insumo'!E:K,7,0),"")</f>
        <v/>
      </c>
      <c r="G3840" s="113"/>
      <c r="H3840" s="113"/>
      <c r="I3840" s="122">
        <f t="shared" si="185"/>
        <v>0</v>
      </c>
      <c r="J3840" s="125">
        <f>IF(C3840="",0,IF(E3840="Pacote",VLOOKUP(C3840,'Cadastro de insumo'!E:K,7,0)*G3840,IF(OR(E3840="kg",E3840="L"),F3840/1000*G3840,F3840*G3840)))</f>
        <v>0</v>
      </c>
    </row>
    <row r="3841" spans="1:18" outlineLevel="1" x14ac:dyDescent="0.25">
      <c r="B3841" s="122" t="str">
        <f>IF(C3841="","",F3831)</f>
        <v/>
      </c>
      <c r="C3841" s="123"/>
      <c r="D3841" s="122" t="str">
        <f>IF(C3841="","",IFERROR(INDEX('Cadastro de insumo'!A:K,MATCH('Ficha técnica - Prod processado'!C3841,'Cadastro de insumo'!E:E,0),2),""))</f>
        <v/>
      </c>
      <c r="E3841" s="122" t="str">
        <f>IFERROR(INDEX('Cadastro de insumo'!$A$203:$K$1048576,MATCH('Ficha técnica - Prod processado'!C3841,'Cadastro de insumo'!$E$203:$E$1048576,0),9),"")</f>
        <v/>
      </c>
      <c r="F3841" s="124" t="str">
        <f>IFERROR(VLOOKUP(C3841,'Cadastro de insumo'!E:K,7,0),"")</f>
        <v/>
      </c>
      <c r="G3841" s="113"/>
      <c r="H3841" s="113"/>
      <c r="I3841" s="122">
        <f t="shared" si="185"/>
        <v>0</v>
      </c>
      <c r="J3841" s="125">
        <f>IF(C3841="",0,IF(E3841="Pacote",VLOOKUP(C3841,'Cadastro de insumo'!E:K,7,0)*G3841,IF(OR(E3841="kg",E3841="L"),F3841/1000*G3841,F3841*G3841)))</f>
        <v>0</v>
      </c>
    </row>
    <row r="3842" spans="1:18" outlineLevel="1" x14ac:dyDescent="0.25">
      <c r="B3842" s="122" t="str">
        <f>IF(C3842="","",F3831)</f>
        <v/>
      </c>
      <c r="C3842" s="123"/>
      <c r="D3842" s="122" t="str">
        <f>IF(C3842="","",IFERROR(INDEX('Cadastro de insumo'!A:K,MATCH('Ficha técnica - Prod processado'!C3842,'Cadastro de insumo'!E:E,0),2),""))</f>
        <v/>
      </c>
      <c r="E3842" s="122" t="str">
        <f>IFERROR(INDEX('Cadastro de insumo'!$A$203:$K$1048576,MATCH('Ficha técnica - Prod processado'!C3842,'Cadastro de insumo'!$E$203:$E$1048576,0),9),"")</f>
        <v/>
      </c>
      <c r="F3842" s="124" t="str">
        <f>IFERROR(VLOOKUP(C3842,'Cadastro de insumo'!E:K,7,0),"")</f>
        <v/>
      </c>
      <c r="G3842" s="113"/>
      <c r="H3842" s="113"/>
      <c r="I3842" s="122">
        <f t="shared" si="185"/>
        <v>0</v>
      </c>
      <c r="J3842" s="125">
        <f>IF(C3842="",0,IF(E3842="Pacote",VLOOKUP(C3842,'Cadastro de insumo'!E:K,7,0)*G3842,IF(OR(E3842="kg",E3842="L"),F3842/1000*G3842,F3842*G3842)))</f>
        <v>0</v>
      </c>
    </row>
    <row r="3843" spans="1:18" outlineLevel="1" x14ac:dyDescent="0.25">
      <c r="B3843" s="122" t="str">
        <f>IF(C3843="","",F3831)</f>
        <v/>
      </c>
      <c r="C3843" s="123"/>
      <c r="D3843" s="122" t="str">
        <f>IF(C3843="","",IFERROR(INDEX('Cadastro de insumo'!A:K,MATCH('Ficha técnica - Prod processado'!C3843,'Cadastro de insumo'!E:E,0),2),""))</f>
        <v/>
      </c>
      <c r="E3843" s="122" t="str">
        <f>IFERROR(INDEX('Cadastro de insumo'!$A$203:$K$1048576,MATCH('Ficha técnica - Prod processado'!C3843,'Cadastro de insumo'!$E$203:$E$1048576,0),9),"")</f>
        <v/>
      </c>
      <c r="F3843" s="124" t="str">
        <f>IFERROR(VLOOKUP(C3843,'Cadastro de insumo'!E:K,7,0),"")</f>
        <v/>
      </c>
      <c r="G3843" s="113"/>
      <c r="H3843" s="113"/>
      <c r="I3843" s="122">
        <f t="shared" si="185"/>
        <v>0</v>
      </c>
      <c r="J3843" s="125">
        <f>IF(C3843="",0,IF(E3843="Pacote",VLOOKUP(C3843,'Cadastro de insumo'!E:K,7,0)*G3843,IF(OR(E3843="kg",E3843="L"),F3843/1000*G3843,F3843*G3843)))</f>
        <v>0</v>
      </c>
    </row>
    <row r="3844" spans="1:18" outlineLevel="1" x14ac:dyDescent="0.25">
      <c r="B3844" s="122" t="str">
        <f>IF(C3844="","",F3831)</f>
        <v/>
      </c>
      <c r="C3844" s="123"/>
      <c r="D3844" s="122" t="str">
        <f>IF(C3844="","",IFERROR(INDEX('Cadastro de insumo'!A:K,MATCH('Ficha técnica - Prod processado'!C3844,'Cadastro de insumo'!E:E,0),2),""))</f>
        <v/>
      </c>
      <c r="E3844" s="122" t="str">
        <f>IFERROR(INDEX('Cadastro de insumo'!$A$203:$K$1048576,MATCH('Ficha técnica - Prod processado'!C3844,'Cadastro de insumo'!$E$203:$E$1048576,0),9),"")</f>
        <v/>
      </c>
      <c r="F3844" s="124" t="str">
        <f>IFERROR(VLOOKUP(C3844,'Cadastro de insumo'!E:K,7,0),"")</f>
        <v/>
      </c>
      <c r="G3844" s="113"/>
      <c r="H3844" s="113"/>
      <c r="I3844" s="122">
        <f t="shared" si="185"/>
        <v>0</v>
      </c>
      <c r="J3844" s="125">
        <f>IF(C3844="",0,IF(E3844="Pacote",VLOOKUP(C3844,'Cadastro de insumo'!E:K,7,0)*G3844,IF(OR(E3844="kg",E3844="L"),F3844/1000*G3844,F3844*G3844)))</f>
        <v>0</v>
      </c>
    </row>
    <row r="3845" spans="1:18" outlineLevel="1" x14ac:dyDescent="0.25">
      <c r="B3845" s="122" t="str">
        <f>IF(C3845="","",F3831)</f>
        <v/>
      </c>
      <c r="C3845" s="123"/>
      <c r="D3845" s="122" t="str">
        <f>IF(C3845="","",IFERROR(INDEX('Cadastro de insumo'!A:K,MATCH('Ficha técnica - Prod processado'!C3845,'Cadastro de insumo'!E:E,0),2),""))</f>
        <v/>
      </c>
      <c r="E3845" s="122" t="str">
        <f>IFERROR(INDEX('Cadastro de insumo'!$A$203:$K$1048576,MATCH('Ficha técnica - Prod processado'!C3845,'Cadastro de insumo'!$E$203:$E$1048576,0),9),"")</f>
        <v/>
      </c>
      <c r="F3845" s="124" t="str">
        <f>IFERROR(VLOOKUP(C3845,'Cadastro de insumo'!E:K,7,0),"")</f>
        <v/>
      </c>
      <c r="G3845" s="113"/>
      <c r="H3845" s="113"/>
      <c r="I3845" s="122">
        <f t="shared" si="185"/>
        <v>0</v>
      </c>
      <c r="J3845" s="125">
        <f>IF(C3845="",0,IF(E3845="Pacote",VLOOKUP(C3845,'Cadastro de insumo'!E:K,7,0)*G3845,IF(OR(E3845="kg",E3845="L"),F3845/1000*G3845,F3845*G3845)))</f>
        <v>0</v>
      </c>
    </row>
    <row r="3846" spans="1:18" outlineLevel="1" x14ac:dyDescent="0.25">
      <c r="B3846" s="122" t="str">
        <f>IF(C3846="","",F3831)</f>
        <v/>
      </c>
      <c r="C3846" s="123"/>
      <c r="D3846" s="122" t="str">
        <f>IF(C3846="","",IFERROR(INDEX('Cadastro de insumo'!A:K,MATCH('Ficha técnica - Prod processado'!C3846,'Cadastro de insumo'!E:E,0),2),""))</f>
        <v/>
      </c>
      <c r="E3846" s="122" t="str">
        <f>IFERROR(INDEX('Cadastro de insumo'!$A$203:$K$1048576,MATCH('Ficha técnica - Prod processado'!C3846,'Cadastro de insumo'!$E$203:$E$1048576,0),9),"")</f>
        <v/>
      </c>
      <c r="F3846" s="124" t="str">
        <f>IFERROR(VLOOKUP(C3846,'Cadastro de insumo'!E:K,7,0),"")</f>
        <v/>
      </c>
      <c r="G3846" s="113"/>
      <c r="H3846" s="113"/>
      <c r="I3846" s="122">
        <f t="shared" si="185"/>
        <v>0</v>
      </c>
      <c r="J3846" s="125">
        <f>IF(C3846="",0,IF(E3846="Pacote",VLOOKUP(C3846,'Cadastro de insumo'!E:K,7,0)*G3846,IF(OR(E3846="kg",E3846="L"),F3846/1000*G3846,F3846*G3846)))</f>
        <v>0</v>
      </c>
    </row>
    <row r="3847" spans="1:18" outlineLevel="1" x14ac:dyDescent="0.25">
      <c r="B3847" s="122" t="str">
        <f>IF(C3847="","",F3831)</f>
        <v/>
      </c>
      <c r="C3847" s="123"/>
      <c r="D3847" s="122" t="str">
        <f>IF(C3847="","",IFERROR(INDEX('Cadastro de insumo'!A:K,MATCH('Ficha técnica - Prod processado'!C3847,'Cadastro de insumo'!E:E,0),2),""))</f>
        <v/>
      </c>
      <c r="E3847" s="122" t="str">
        <f>IFERROR(INDEX('Cadastro de insumo'!$A$203:$K$1048576,MATCH('Ficha técnica - Prod processado'!C3847,'Cadastro de insumo'!$E$203:$E$1048576,0),9),"")</f>
        <v/>
      </c>
      <c r="F3847" s="124" t="str">
        <f>IFERROR(VLOOKUP(C3847,'Cadastro de insumo'!E:K,7,0),"")</f>
        <v/>
      </c>
      <c r="G3847" s="113"/>
      <c r="H3847" s="113"/>
      <c r="I3847" s="122">
        <f t="shared" si="185"/>
        <v>0</v>
      </c>
      <c r="J3847" s="125">
        <f>IF(C3847="",0,IF(E3847="Pacote",VLOOKUP(C3847,'Cadastro de insumo'!E:K,7,0)*G3847,IF(OR(E3847="kg",E3847="L"),F3847/1000*G3847,F3847*G3847)))</f>
        <v>0</v>
      </c>
    </row>
    <row r="3848" spans="1:18" outlineLevel="1" x14ac:dyDescent="0.25">
      <c r="B3848" s="122" t="str">
        <f>IF(C3848="","",F3831)</f>
        <v/>
      </c>
      <c r="C3848" s="123"/>
      <c r="D3848" s="122" t="str">
        <f>IF(C3848="","",IFERROR(INDEX('Cadastro de insumo'!A:K,MATCH('Ficha técnica - Prod processado'!C3848,'Cadastro de insumo'!E:E,0),2),""))</f>
        <v/>
      </c>
      <c r="E3848" s="122" t="str">
        <f>IFERROR(INDEX('Cadastro de insumo'!$A$203:$K$1048576,MATCH('Ficha técnica - Prod processado'!C3848,'Cadastro de insumo'!$E$203:$E$1048576,0),9),"")</f>
        <v/>
      </c>
      <c r="F3848" s="124" t="str">
        <f>IFERROR(VLOOKUP(C3848,'Cadastro de insumo'!E:K,7,0),"")</f>
        <v/>
      </c>
      <c r="G3848" s="113"/>
      <c r="H3848" s="113"/>
      <c r="I3848" s="122">
        <f>IF(OR(G3848="",H3848=""),0,G3848/H3848)</f>
        <v>0</v>
      </c>
      <c r="J3848" s="125">
        <f>IF(C3848="",0,IF(E3848="Pacote",VLOOKUP(C3848,'Cadastro de insumo'!E:K,7,0)*G3848,IF(OR(E3848="kg",E3848="L"),F3848/1000*G3848,F3848*G3848)))</f>
        <v>0</v>
      </c>
    </row>
    <row r="3849" spans="1:18" x14ac:dyDescent="0.25">
      <c r="A3849" s="33" t="str">
        <f>"Detalhes: "&amp;F3831</f>
        <v xml:space="preserve">Detalhes: </v>
      </c>
      <c r="C3849" s="126"/>
    </row>
    <row r="3851" spans="1:18" ht="31.5" x14ac:dyDescent="0.25">
      <c r="E3851" s="30" t="s">
        <v>21</v>
      </c>
      <c r="F3851" s="76" t="s">
        <v>0</v>
      </c>
      <c r="G3851" s="76" t="s">
        <v>19</v>
      </c>
      <c r="H3851" s="77" t="s">
        <v>20</v>
      </c>
      <c r="I3851" s="31" t="s">
        <v>22</v>
      </c>
      <c r="J3851" s="31" t="s">
        <v>61</v>
      </c>
      <c r="M3851" s="126"/>
    </row>
    <row r="3852" spans="1:18" x14ac:dyDescent="0.25">
      <c r="E3852" s="112">
        <f>E3831+1</f>
        <v>184</v>
      </c>
      <c r="F3852" s="113"/>
      <c r="G3852" s="113"/>
      <c r="H3852" s="114"/>
      <c r="I3852" s="115">
        <f>SUM(J3855:J3869)</f>
        <v>0</v>
      </c>
      <c r="J3852" s="116" t="str">
        <f>IF(H3852="","",I3852/H3852)</f>
        <v/>
      </c>
      <c r="M3852" s="126"/>
      <c r="R3852" s="141"/>
    </row>
    <row r="3853" spans="1:18" x14ac:dyDescent="0.25">
      <c r="B3853" s="117"/>
      <c r="C3853" s="118"/>
      <c r="D3853" s="110"/>
      <c r="F3853" s="118"/>
      <c r="G3853" s="118"/>
      <c r="H3853" s="119"/>
      <c r="I3853" s="120"/>
      <c r="J3853" s="121"/>
      <c r="M3853" s="126"/>
      <c r="R3853" s="141"/>
    </row>
    <row r="3854" spans="1:18" ht="47.25" outlineLevel="1" x14ac:dyDescent="0.25">
      <c r="B3854" s="31" t="s">
        <v>0</v>
      </c>
      <c r="C3854" s="76" t="s">
        <v>13</v>
      </c>
      <c r="D3854" s="31" t="s">
        <v>60</v>
      </c>
      <c r="E3854" s="31" t="s">
        <v>14</v>
      </c>
      <c r="F3854" s="77" t="s">
        <v>17</v>
      </c>
      <c r="G3854" s="77" t="s">
        <v>56</v>
      </c>
      <c r="H3854" s="77" t="s">
        <v>38</v>
      </c>
      <c r="I3854" s="31" t="s">
        <v>16</v>
      </c>
      <c r="J3854" s="30" t="s">
        <v>15</v>
      </c>
      <c r="M3854" s="142"/>
    </row>
    <row r="3855" spans="1:18" outlineLevel="1" x14ac:dyDescent="0.25">
      <c r="B3855" s="122" t="str">
        <f>IF(C3855="","",F3852)</f>
        <v/>
      </c>
      <c r="C3855" s="123"/>
      <c r="D3855" s="122" t="str">
        <f>IF(C3855="","",IFERROR(INDEX('Cadastro de insumo'!A:K,MATCH('Ficha técnica - Prod processado'!C3855,'Cadastro de insumo'!E:E,0),2),""))</f>
        <v/>
      </c>
      <c r="E3855" s="122" t="str">
        <f>IFERROR(INDEX('Cadastro de insumo'!$A$203:$K$1048576,MATCH('Ficha técnica - Prod processado'!C3855,'Cadastro de insumo'!$E$203:$E$1048576,0),9),"")</f>
        <v/>
      </c>
      <c r="F3855" s="124" t="str">
        <f>IFERROR(VLOOKUP(C3855,'Cadastro de insumo'!E:K,7,0),"")</f>
        <v/>
      </c>
      <c r="G3855" s="113"/>
      <c r="H3855" s="113"/>
      <c r="I3855" s="122">
        <f t="shared" ref="I3855:I3868" si="186">IF(OR(G3855="",H3855=""),0,G3855/H3855)</f>
        <v>0</v>
      </c>
      <c r="J3855" s="125">
        <f>IF(C3855="",0,IF(E3855="Pacote",VLOOKUP(C3855,'Cadastro de insumo'!E:K,7,0)*G3855,IF(OR(E3855="kg",E3855="L"),F3855/1000*G3855,F3855*G3855)))</f>
        <v>0</v>
      </c>
    </row>
    <row r="3856" spans="1:18" outlineLevel="1" x14ac:dyDescent="0.25">
      <c r="B3856" s="122" t="str">
        <f>IF(C3856="","",F3852)</f>
        <v/>
      </c>
      <c r="C3856" s="123"/>
      <c r="D3856" s="122" t="str">
        <f>IF(C3856="","",IFERROR(INDEX('Cadastro de insumo'!A:K,MATCH('Ficha técnica - Prod processado'!C3856,'Cadastro de insumo'!E:E,0),2),""))</f>
        <v/>
      </c>
      <c r="E3856" s="122" t="str">
        <f>IFERROR(INDEX('Cadastro de insumo'!$A$203:$K$1048576,MATCH('Ficha técnica - Prod processado'!C3856,'Cadastro de insumo'!$E$203:$E$1048576,0),9),"")</f>
        <v/>
      </c>
      <c r="F3856" s="124" t="str">
        <f>IFERROR(VLOOKUP(C3856,'Cadastro de insumo'!E:K,7,0),"")</f>
        <v/>
      </c>
      <c r="G3856" s="113"/>
      <c r="H3856" s="113"/>
      <c r="I3856" s="122">
        <f t="shared" si="186"/>
        <v>0</v>
      </c>
      <c r="J3856" s="125">
        <f>IF(C3856="",0,IF(E3856="Pacote",VLOOKUP(C3856,'Cadastro de insumo'!E:K,7,0)*G3856,IF(OR(E3856="kg",E3856="L"),F3856/1000*G3856,F3856*G3856)))</f>
        <v>0</v>
      </c>
    </row>
    <row r="3857" spans="1:13" outlineLevel="1" x14ac:dyDescent="0.25">
      <c r="B3857" s="122" t="str">
        <f>IF(C3857="","",F3852)</f>
        <v/>
      </c>
      <c r="C3857" s="123"/>
      <c r="D3857" s="122" t="str">
        <f>IF(C3857="","",IFERROR(INDEX('Cadastro de insumo'!A:K,MATCH('Ficha técnica - Prod processado'!C3857,'Cadastro de insumo'!E:E,0),2),""))</f>
        <v/>
      </c>
      <c r="E3857" s="122" t="str">
        <f>IFERROR(INDEX('Cadastro de insumo'!$A$203:$K$1048576,MATCH('Ficha técnica - Prod processado'!C3857,'Cadastro de insumo'!$E$203:$E$1048576,0),9),"")</f>
        <v/>
      </c>
      <c r="F3857" s="124" t="str">
        <f>IFERROR(VLOOKUP(C3857,'Cadastro de insumo'!E:K,7,0),"")</f>
        <v/>
      </c>
      <c r="G3857" s="113"/>
      <c r="H3857" s="113"/>
      <c r="I3857" s="122">
        <f t="shared" si="186"/>
        <v>0</v>
      </c>
      <c r="J3857" s="125">
        <f>IF(C3857="",0,IF(E3857="Pacote",VLOOKUP(C3857,'Cadastro de insumo'!E:K,7,0)*G3857,IF(OR(E3857="kg",E3857="L"),F3857/1000*G3857,F3857*G3857)))</f>
        <v>0</v>
      </c>
    </row>
    <row r="3858" spans="1:13" outlineLevel="1" x14ac:dyDescent="0.25">
      <c r="B3858" s="122" t="str">
        <f>IF(C3858="","",F3852)</f>
        <v/>
      </c>
      <c r="C3858" s="123"/>
      <c r="D3858" s="122" t="str">
        <f>IF(C3858="","",IFERROR(INDEX('Cadastro de insumo'!A:K,MATCH('Ficha técnica - Prod processado'!C3858,'Cadastro de insumo'!E:E,0),2),""))</f>
        <v/>
      </c>
      <c r="E3858" s="122" t="str">
        <f>IFERROR(INDEX('Cadastro de insumo'!$A$203:$K$1048576,MATCH('Ficha técnica - Prod processado'!C3858,'Cadastro de insumo'!$E$203:$E$1048576,0),9),"")</f>
        <v/>
      </c>
      <c r="F3858" s="124" t="str">
        <f>IFERROR(VLOOKUP(C3858,'Cadastro de insumo'!E:K,7,0),"")</f>
        <v/>
      </c>
      <c r="G3858" s="113"/>
      <c r="H3858" s="113"/>
      <c r="I3858" s="122">
        <f t="shared" si="186"/>
        <v>0</v>
      </c>
      <c r="J3858" s="125">
        <f>IF(C3858="",0,IF(E3858="Pacote",VLOOKUP(C3858,'Cadastro de insumo'!E:K,7,0)*G3858,IF(OR(E3858="kg",E3858="L"),F3858/1000*G3858,F3858*G3858)))</f>
        <v>0</v>
      </c>
    </row>
    <row r="3859" spans="1:13" outlineLevel="1" x14ac:dyDescent="0.25">
      <c r="B3859" s="122" t="str">
        <f>IF(C3859="","",F3852)</f>
        <v/>
      </c>
      <c r="C3859" s="123"/>
      <c r="D3859" s="122" t="str">
        <f>IF(C3859="","",IFERROR(INDEX('Cadastro de insumo'!A:K,MATCH('Ficha técnica - Prod processado'!C3859,'Cadastro de insumo'!E:E,0),2),""))</f>
        <v/>
      </c>
      <c r="E3859" s="122" t="str">
        <f>IFERROR(INDEX('Cadastro de insumo'!$A$203:$K$1048576,MATCH('Ficha técnica - Prod processado'!C3859,'Cadastro de insumo'!$E$203:$E$1048576,0),9),"")</f>
        <v/>
      </c>
      <c r="F3859" s="124" t="str">
        <f>IFERROR(VLOOKUP(C3859,'Cadastro de insumo'!E:K,7,0),"")</f>
        <v/>
      </c>
      <c r="G3859" s="113"/>
      <c r="H3859" s="113"/>
      <c r="I3859" s="122">
        <f t="shared" si="186"/>
        <v>0</v>
      </c>
      <c r="J3859" s="125">
        <f>IF(C3859="",0,IF(E3859="Pacote",VLOOKUP(C3859,'Cadastro de insumo'!E:K,7,0)*G3859,IF(OR(E3859="kg",E3859="L"),F3859/1000*G3859,F3859*G3859)))</f>
        <v>0</v>
      </c>
    </row>
    <row r="3860" spans="1:13" outlineLevel="1" x14ac:dyDescent="0.25">
      <c r="B3860" s="122" t="str">
        <f>IF(C3860="","",F3852)</f>
        <v/>
      </c>
      <c r="C3860" s="123"/>
      <c r="D3860" s="122" t="str">
        <f>IF(C3860="","",IFERROR(INDEX('Cadastro de insumo'!A:K,MATCH('Ficha técnica - Prod processado'!C3860,'Cadastro de insumo'!E:E,0),2),""))</f>
        <v/>
      </c>
      <c r="E3860" s="122" t="str">
        <f>IFERROR(INDEX('Cadastro de insumo'!$A$203:$K$1048576,MATCH('Ficha técnica - Prod processado'!C3860,'Cadastro de insumo'!$E$203:$E$1048576,0),9),"")</f>
        <v/>
      </c>
      <c r="F3860" s="124" t="str">
        <f>IFERROR(VLOOKUP(C3860,'Cadastro de insumo'!E:K,7,0),"")</f>
        <v/>
      </c>
      <c r="G3860" s="113"/>
      <c r="H3860" s="113"/>
      <c r="I3860" s="122">
        <f t="shared" si="186"/>
        <v>0</v>
      </c>
      <c r="J3860" s="125">
        <f>IF(C3860="",0,IF(E3860="Pacote",VLOOKUP(C3860,'Cadastro de insumo'!E:K,7,0)*G3860,IF(OR(E3860="kg",E3860="L"),F3860/1000*G3860,F3860*G3860)))</f>
        <v>0</v>
      </c>
    </row>
    <row r="3861" spans="1:13" outlineLevel="1" x14ac:dyDescent="0.25">
      <c r="B3861" s="122" t="str">
        <f>IF(C3861="","",F3852)</f>
        <v/>
      </c>
      <c r="C3861" s="123"/>
      <c r="D3861" s="122" t="str">
        <f>IF(C3861="","",IFERROR(INDEX('Cadastro de insumo'!A:K,MATCH('Ficha técnica - Prod processado'!C3861,'Cadastro de insumo'!E:E,0),2),""))</f>
        <v/>
      </c>
      <c r="E3861" s="122" t="str">
        <f>IFERROR(INDEX('Cadastro de insumo'!$A$203:$K$1048576,MATCH('Ficha técnica - Prod processado'!C3861,'Cadastro de insumo'!$E$203:$E$1048576,0),9),"")</f>
        <v/>
      </c>
      <c r="F3861" s="124" t="str">
        <f>IFERROR(VLOOKUP(C3861,'Cadastro de insumo'!E:K,7,0),"")</f>
        <v/>
      </c>
      <c r="G3861" s="113"/>
      <c r="H3861" s="113"/>
      <c r="I3861" s="122">
        <f t="shared" si="186"/>
        <v>0</v>
      </c>
      <c r="J3861" s="125">
        <f>IF(C3861="",0,IF(E3861="Pacote",VLOOKUP(C3861,'Cadastro de insumo'!E:K,7,0)*G3861,IF(OR(E3861="kg",E3861="L"),F3861/1000*G3861,F3861*G3861)))</f>
        <v>0</v>
      </c>
    </row>
    <row r="3862" spans="1:13" outlineLevel="1" x14ac:dyDescent="0.25">
      <c r="B3862" s="122" t="str">
        <f>IF(C3862="","",F3852)</f>
        <v/>
      </c>
      <c r="C3862" s="123"/>
      <c r="D3862" s="122" t="str">
        <f>IF(C3862="","",IFERROR(INDEX('Cadastro de insumo'!A:K,MATCH('Ficha técnica - Prod processado'!C3862,'Cadastro de insumo'!E:E,0),2),""))</f>
        <v/>
      </c>
      <c r="E3862" s="122" t="str">
        <f>IFERROR(INDEX('Cadastro de insumo'!$A$203:$K$1048576,MATCH('Ficha técnica - Prod processado'!C3862,'Cadastro de insumo'!$E$203:$E$1048576,0),9),"")</f>
        <v/>
      </c>
      <c r="F3862" s="124" t="str">
        <f>IFERROR(VLOOKUP(C3862,'Cadastro de insumo'!E:K,7,0),"")</f>
        <v/>
      </c>
      <c r="G3862" s="113"/>
      <c r="H3862" s="113"/>
      <c r="I3862" s="122">
        <f t="shared" si="186"/>
        <v>0</v>
      </c>
      <c r="J3862" s="125">
        <f>IF(C3862="",0,IF(E3862="Pacote",VLOOKUP(C3862,'Cadastro de insumo'!E:K,7,0)*G3862,IF(OR(E3862="kg",E3862="L"),F3862/1000*G3862,F3862*G3862)))</f>
        <v>0</v>
      </c>
    </row>
    <row r="3863" spans="1:13" outlineLevel="1" x14ac:dyDescent="0.25">
      <c r="B3863" s="122" t="str">
        <f>IF(C3863="","",F3852)</f>
        <v/>
      </c>
      <c r="C3863" s="123"/>
      <c r="D3863" s="122" t="str">
        <f>IF(C3863="","",IFERROR(INDEX('Cadastro de insumo'!A:K,MATCH('Ficha técnica - Prod processado'!C3863,'Cadastro de insumo'!E:E,0),2),""))</f>
        <v/>
      </c>
      <c r="E3863" s="122" t="str">
        <f>IFERROR(INDEX('Cadastro de insumo'!$A$203:$K$1048576,MATCH('Ficha técnica - Prod processado'!C3863,'Cadastro de insumo'!$E$203:$E$1048576,0),9),"")</f>
        <v/>
      </c>
      <c r="F3863" s="124" t="str">
        <f>IFERROR(VLOOKUP(C3863,'Cadastro de insumo'!E:K,7,0),"")</f>
        <v/>
      </c>
      <c r="G3863" s="113"/>
      <c r="H3863" s="113"/>
      <c r="I3863" s="122">
        <f t="shared" si="186"/>
        <v>0</v>
      </c>
      <c r="J3863" s="125">
        <f>IF(C3863="",0,IF(E3863="Pacote",VLOOKUP(C3863,'Cadastro de insumo'!E:K,7,0)*G3863,IF(OR(E3863="kg",E3863="L"),F3863/1000*G3863,F3863*G3863)))</f>
        <v>0</v>
      </c>
    </row>
    <row r="3864" spans="1:13" outlineLevel="1" x14ac:dyDescent="0.25">
      <c r="B3864" s="122" t="str">
        <f>IF(C3864="","",F3852)</f>
        <v/>
      </c>
      <c r="C3864" s="123"/>
      <c r="D3864" s="122" t="str">
        <f>IF(C3864="","",IFERROR(INDEX('Cadastro de insumo'!A:K,MATCH('Ficha técnica - Prod processado'!C3864,'Cadastro de insumo'!E:E,0),2),""))</f>
        <v/>
      </c>
      <c r="E3864" s="122" t="str">
        <f>IFERROR(INDEX('Cadastro de insumo'!$A$203:$K$1048576,MATCH('Ficha técnica - Prod processado'!C3864,'Cadastro de insumo'!$E$203:$E$1048576,0),9),"")</f>
        <v/>
      </c>
      <c r="F3864" s="124" t="str">
        <f>IFERROR(VLOOKUP(C3864,'Cadastro de insumo'!E:K,7,0),"")</f>
        <v/>
      </c>
      <c r="G3864" s="113"/>
      <c r="H3864" s="113"/>
      <c r="I3864" s="122">
        <f t="shared" si="186"/>
        <v>0</v>
      </c>
      <c r="J3864" s="125">
        <f>IF(C3864="",0,IF(E3864="Pacote",VLOOKUP(C3864,'Cadastro de insumo'!E:K,7,0)*G3864,IF(OR(E3864="kg",E3864="L"),F3864/1000*G3864,F3864*G3864)))</f>
        <v>0</v>
      </c>
    </row>
    <row r="3865" spans="1:13" outlineLevel="1" x14ac:dyDescent="0.25">
      <c r="B3865" s="122" t="str">
        <f>IF(C3865="","",F3852)</f>
        <v/>
      </c>
      <c r="C3865" s="123"/>
      <c r="D3865" s="122" t="str">
        <f>IF(C3865="","",IFERROR(INDEX('Cadastro de insumo'!A:K,MATCH('Ficha técnica - Prod processado'!C3865,'Cadastro de insumo'!E:E,0),2),""))</f>
        <v/>
      </c>
      <c r="E3865" s="122" t="str">
        <f>IFERROR(INDEX('Cadastro de insumo'!$A$203:$K$1048576,MATCH('Ficha técnica - Prod processado'!C3865,'Cadastro de insumo'!$E$203:$E$1048576,0),9),"")</f>
        <v/>
      </c>
      <c r="F3865" s="124" t="str">
        <f>IFERROR(VLOOKUP(C3865,'Cadastro de insumo'!E:K,7,0),"")</f>
        <v/>
      </c>
      <c r="G3865" s="113"/>
      <c r="H3865" s="113"/>
      <c r="I3865" s="122">
        <f t="shared" si="186"/>
        <v>0</v>
      </c>
      <c r="J3865" s="125">
        <f>IF(C3865="",0,IF(E3865="Pacote",VLOOKUP(C3865,'Cadastro de insumo'!E:K,7,0)*G3865,IF(OR(E3865="kg",E3865="L"),F3865/1000*G3865,F3865*G3865)))</f>
        <v>0</v>
      </c>
    </row>
    <row r="3866" spans="1:13" outlineLevel="1" x14ac:dyDescent="0.25">
      <c r="B3866" s="122" t="str">
        <f>IF(C3866="","",F3852)</f>
        <v/>
      </c>
      <c r="C3866" s="123"/>
      <c r="D3866" s="122" t="str">
        <f>IF(C3866="","",IFERROR(INDEX('Cadastro de insumo'!A:K,MATCH('Ficha técnica - Prod processado'!C3866,'Cadastro de insumo'!E:E,0),2),""))</f>
        <v/>
      </c>
      <c r="E3866" s="122" t="str">
        <f>IFERROR(INDEX('Cadastro de insumo'!$A$203:$K$1048576,MATCH('Ficha técnica - Prod processado'!C3866,'Cadastro de insumo'!$E$203:$E$1048576,0),9),"")</f>
        <v/>
      </c>
      <c r="F3866" s="124" t="str">
        <f>IFERROR(VLOOKUP(C3866,'Cadastro de insumo'!E:K,7,0),"")</f>
        <v/>
      </c>
      <c r="G3866" s="113"/>
      <c r="H3866" s="113"/>
      <c r="I3866" s="122">
        <f t="shared" si="186"/>
        <v>0</v>
      </c>
      <c r="J3866" s="125">
        <f>IF(C3866="",0,IF(E3866="Pacote",VLOOKUP(C3866,'Cadastro de insumo'!E:K,7,0)*G3866,IF(OR(E3866="kg",E3866="L"),F3866/1000*G3866,F3866*G3866)))</f>
        <v>0</v>
      </c>
    </row>
    <row r="3867" spans="1:13" outlineLevel="1" x14ac:dyDescent="0.25">
      <c r="B3867" s="122" t="str">
        <f>IF(C3867="","",F3852)</f>
        <v/>
      </c>
      <c r="C3867" s="123"/>
      <c r="D3867" s="122" t="str">
        <f>IF(C3867="","",IFERROR(INDEX('Cadastro de insumo'!A:K,MATCH('Ficha técnica - Prod processado'!C3867,'Cadastro de insumo'!E:E,0),2),""))</f>
        <v/>
      </c>
      <c r="E3867" s="122" t="str">
        <f>IFERROR(INDEX('Cadastro de insumo'!$A$203:$K$1048576,MATCH('Ficha técnica - Prod processado'!C3867,'Cadastro de insumo'!$E$203:$E$1048576,0),9),"")</f>
        <v/>
      </c>
      <c r="F3867" s="124" t="str">
        <f>IFERROR(VLOOKUP(C3867,'Cadastro de insumo'!E:K,7,0),"")</f>
        <v/>
      </c>
      <c r="G3867" s="113"/>
      <c r="H3867" s="113"/>
      <c r="I3867" s="122">
        <f t="shared" si="186"/>
        <v>0</v>
      </c>
      <c r="J3867" s="125">
        <f>IF(C3867="",0,IF(E3867="Pacote",VLOOKUP(C3867,'Cadastro de insumo'!E:K,7,0)*G3867,IF(OR(E3867="kg",E3867="L"),F3867/1000*G3867,F3867*G3867)))</f>
        <v>0</v>
      </c>
    </row>
    <row r="3868" spans="1:13" outlineLevel="1" x14ac:dyDescent="0.25">
      <c r="B3868" s="122" t="str">
        <f>IF(C3868="","",F3852)</f>
        <v/>
      </c>
      <c r="C3868" s="123"/>
      <c r="D3868" s="122" t="str">
        <f>IF(C3868="","",IFERROR(INDEX('Cadastro de insumo'!A:K,MATCH('Ficha técnica - Prod processado'!C3868,'Cadastro de insumo'!E:E,0),2),""))</f>
        <v/>
      </c>
      <c r="E3868" s="122" t="str">
        <f>IFERROR(INDEX('Cadastro de insumo'!$A$203:$K$1048576,MATCH('Ficha técnica - Prod processado'!C3868,'Cadastro de insumo'!$E$203:$E$1048576,0),9),"")</f>
        <v/>
      </c>
      <c r="F3868" s="124" t="str">
        <f>IFERROR(VLOOKUP(C3868,'Cadastro de insumo'!E:K,7,0),"")</f>
        <v/>
      </c>
      <c r="G3868" s="113"/>
      <c r="H3868" s="113"/>
      <c r="I3868" s="122">
        <f t="shared" si="186"/>
        <v>0</v>
      </c>
      <c r="J3868" s="125">
        <f>IF(C3868="",0,IF(E3868="Pacote",VLOOKUP(C3868,'Cadastro de insumo'!E:K,7,0)*G3868,IF(OR(E3868="kg",E3868="L"),F3868/1000*G3868,F3868*G3868)))</f>
        <v>0</v>
      </c>
    </row>
    <row r="3869" spans="1:13" outlineLevel="1" x14ac:dyDescent="0.25">
      <c r="B3869" s="122" t="str">
        <f>IF(C3869="","",F3852)</f>
        <v/>
      </c>
      <c r="C3869" s="123"/>
      <c r="D3869" s="122" t="str">
        <f>IF(C3869="","",IFERROR(INDEX('Cadastro de insumo'!A:K,MATCH('Ficha técnica - Prod processado'!C3869,'Cadastro de insumo'!E:E,0),2),""))</f>
        <v/>
      </c>
      <c r="E3869" s="122" t="str">
        <f>IFERROR(INDEX('Cadastro de insumo'!$A$203:$K$1048576,MATCH('Ficha técnica - Prod processado'!C3869,'Cadastro de insumo'!$E$203:$E$1048576,0),9),"")</f>
        <v/>
      </c>
      <c r="F3869" s="124" t="str">
        <f>IFERROR(VLOOKUP(C3869,'Cadastro de insumo'!E:K,7,0),"")</f>
        <v/>
      </c>
      <c r="G3869" s="113"/>
      <c r="H3869" s="113"/>
      <c r="I3869" s="122">
        <f>IF(OR(G3869="",H3869=""),0,G3869/H3869)</f>
        <v>0</v>
      </c>
      <c r="J3869" s="125">
        <f>IF(C3869="",0,IF(E3869="Pacote",VLOOKUP(C3869,'Cadastro de insumo'!E:K,7,0)*G3869,IF(OR(E3869="kg",E3869="L"),F3869/1000*G3869,F3869*G3869)))</f>
        <v>0</v>
      </c>
    </row>
    <row r="3870" spans="1:13" x14ac:dyDescent="0.25">
      <c r="A3870" s="33" t="str">
        <f>"Detalhes: "&amp;F3852</f>
        <v xml:space="preserve">Detalhes: </v>
      </c>
      <c r="C3870" s="126"/>
    </row>
    <row r="3872" spans="1:13" ht="31.5" x14ac:dyDescent="0.25">
      <c r="E3872" s="30" t="s">
        <v>21</v>
      </c>
      <c r="F3872" s="76" t="s">
        <v>0</v>
      </c>
      <c r="G3872" s="76" t="s">
        <v>19</v>
      </c>
      <c r="H3872" s="77" t="s">
        <v>20</v>
      </c>
      <c r="I3872" s="31" t="s">
        <v>22</v>
      </c>
      <c r="J3872" s="31" t="s">
        <v>61</v>
      </c>
      <c r="M3872" s="126"/>
    </row>
    <row r="3873" spans="2:18" x14ac:dyDescent="0.25">
      <c r="E3873" s="112">
        <f>E3852+1</f>
        <v>185</v>
      </c>
      <c r="F3873" s="113"/>
      <c r="G3873" s="113"/>
      <c r="H3873" s="114"/>
      <c r="I3873" s="115">
        <f>SUM(J3876:J3890)</f>
        <v>0</v>
      </c>
      <c r="J3873" s="116" t="str">
        <f>IF(H3873="","",I3873/H3873)</f>
        <v/>
      </c>
      <c r="M3873" s="126"/>
      <c r="R3873" s="141"/>
    </row>
    <row r="3874" spans="2:18" x14ac:dyDescent="0.25">
      <c r="B3874" s="117"/>
      <c r="C3874" s="118"/>
      <c r="D3874" s="110"/>
      <c r="F3874" s="118"/>
      <c r="G3874" s="118"/>
      <c r="H3874" s="119"/>
      <c r="I3874" s="120"/>
      <c r="J3874" s="121"/>
      <c r="M3874" s="126"/>
      <c r="R3874" s="141"/>
    </row>
    <row r="3875" spans="2:18" ht="47.25" outlineLevel="1" x14ac:dyDescent="0.25">
      <c r="B3875" s="31" t="s">
        <v>0</v>
      </c>
      <c r="C3875" s="76" t="s">
        <v>13</v>
      </c>
      <c r="D3875" s="31" t="s">
        <v>60</v>
      </c>
      <c r="E3875" s="31" t="s">
        <v>14</v>
      </c>
      <c r="F3875" s="77" t="s">
        <v>17</v>
      </c>
      <c r="G3875" s="77" t="s">
        <v>56</v>
      </c>
      <c r="H3875" s="77" t="s">
        <v>38</v>
      </c>
      <c r="I3875" s="31" t="s">
        <v>16</v>
      </c>
      <c r="J3875" s="30" t="s">
        <v>15</v>
      </c>
      <c r="M3875" s="142"/>
    </row>
    <row r="3876" spans="2:18" outlineLevel="1" x14ac:dyDescent="0.25">
      <c r="B3876" s="122" t="str">
        <f>IF(C3876="","",F3873)</f>
        <v/>
      </c>
      <c r="C3876" s="123"/>
      <c r="D3876" s="122" t="str">
        <f>IF(C3876="","",IFERROR(INDEX('Cadastro de insumo'!A:K,MATCH('Ficha técnica - Prod processado'!C3876,'Cadastro de insumo'!E:E,0),2),""))</f>
        <v/>
      </c>
      <c r="E3876" s="122" t="str">
        <f>IFERROR(INDEX('Cadastro de insumo'!$A$203:$K$1048576,MATCH('Ficha técnica - Prod processado'!C3876,'Cadastro de insumo'!$E$203:$E$1048576,0),9),"")</f>
        <v/>
      </c>
      <c r="F3876" s="124" t="str">
        <f>IFERROR(VLOOKUP(C3876,'Cadastro de insumo'!E:K,7,0),"")</f>
        <v/>
      </c>
      <c r="G3876" s="113"/>
      <c r="H3876" s="113"/>
      <c r="I3876" s="122">
        <f t="shared" ref="I3876:I3889" si="187">IF(OR(G3876="",H3876=""),0,G3876/H3876)</f>
        <v>0</v>
      </c>
      <c r="J3876" s="125">
        <f>IF(C3876="",0,IF(E3876="Pacote",VLOOKUP(C3876,'Cadastro de insumo'!E:K,7,0)*G3876,IF(OR(E3876="kg",E3876="L"),F3876/1000*G3876,F3876*G3876)))</f>
        <v>0</v>
      </c>
    </row>
    <row r="3877" spans="2:18" outlineLevel="1" x14ac:dyDescent="0.25">
      <c r="B3877" s="122" t="str">
        <f>IF(C3877="","",F3873)</f>
        <v/>
      </c>
      <c r="C3877" s="123"/>
      <c r="D3877" s="122" t="str">
        <f>IF(C3877="","",IFERROR(INDEX('Cadastro de insumo'!A:K,MATCH('Ficha técnica - Prod processado'!C3877,'Cadastro de insumo'!E:E,0),2),""))</f>
        <v/>
      </c>
      <c r="E3877" s="122" t="str">
        <f>IFERROR(INDEX('Cadastro de insumo'!$A$203:$K$1048576,MATCH('Ficha técnica - Prod processado'!C3877,'Cadastro de insumo'!$E$203:$E$1048576,0),9),"")</f>
        <v/>
      </c>
      <c r="F3877" s="124" t="str">
        <f>IFERROR(VLOOKUP(C3877,'Cadastro de insumo'!E:K,7,0),"")</f>
        <v/>
      </c>
      <c r="G3877" s="113"/>
      <c r="H3877" s="113"/>
      <c r="I3877" s="122">
        <f t="shared" si="187"/>
        <v>0</v>
      </c>
      <c r="J3877" s="125">
        <f>IF(C3877="",0,IF(E3877="Pacote",VLOOKUP(C3877,'Cadastro de insumo'!E:K,7,0)*G3877,IF(OR(E3877="kg",E3877="L"),F3877/1000*G3877,F3877*G3877)))</f>
        <v>0</v>
      </c>
    </row>
    <row r="3878" spans="2:18" outlineLevel="1" x14ac:dyDescent="0.25">
      <c r="B3878" s="122" t="str">
        <f>IF(C3878="","",F3873)</f>
        <v/>
      </c>
      <c r="C3878" s="123"/>
      <c r="D3878" s="122" t="str">
        <f>IF(C3878="","",IFERROR(INDEX('Cadastro de insumo'!A:K,MATCH('Ficha técnica - Prod processado'!C3878,'Cadastro de insumo'!E:E,0),2),""))</f>
        <v/>
      </c>
      <c r="E3878" s="122" t="str">
        <f>IFERROR(INDEX('Cadastro de insumo'!$A$203:$K$1048576,MATCH('Ficha técnica - Prod processado'!C3878,'Cadastro de insumo'!$E$203:$E$1048576,0),9),"")</f>
        <v/>
      </c>
      <c r="F3878" s="124" t="str">
        <f>IFERROR(VLOOKUP(C3878,'Cadastro de insumo'!E:K,7,0),"")</f>
        <v/>
      </c>
      <c r="G3878" s="113"/>
      <c r="H3878" s="113"/>
      <c r="I3878" s="122">
        <f t="shared" si="187"/>
        <v>0</v>
      </c>
      <c r="J3878" s="125">
        <f>IF(C3878="",0,IF(E3878="Pacote",VLOOKUP(C3878,'Cadastro de insumo'!E:K,7,0)*G3878,IF(OR(E3878="kg",E3878="L"),F3878/1000*G3878,F3878*G3878)))</f>
        <v>0</v>
      </c>
    </row>
    <row r="3879" spans="2:18" outlineLevel="1" x14ac:dyDescent="0.25">
      <c r="B3879" s="122" t="str">
        <f>IF(C3879="","",F3873)</f>
        <v/>
      </c>
      <c r="C3879" s="123"/>
      <c r="D3879" s="122" t="str">
        <f>IF(C3879="","",IFERROR(INDEX('Cadastro de insumo'!A:K,MATCH('Ficha técnica - Prod processado'!C3879,'Cadastro de insumo'!E:E,0),2),""))</f>
        <v/>
      </c>
      <c r="E3879" s="122" t="str">
        <f>IFERROR(INDEX('Cadastro de insumo'!$A$203:$K$1048576,MATCH('Ficha técnica - Prod processado'!C3879,'Cadastro de insumo'!$E$203:$E$1048576,0),9),"")</f>
        <v/>
      </c>
      <c r="F3879" s="124" t="str">
        <f>IFERROR(VLOOKUP(C3879,'Cadastro de insumo'!E:K,7,0),"")</f>
        <v/>
      </c>
      <c r="G3879" s="113"/>
      <c r="H3879" s="113"/>
      <c r="I3879" s="122">
        <f t="shared" si="187"/>
        <v>0</v>
      </c>
      <c r="J3879" s="125">
        <f>IF(C3879="",0,IF(E3879="Pacote",VLOOKUP(C3879,'Cadastro de insumo'!E:K,7,0)*G3879,IF(OR(E3879="kg",E3879="L"),F3879/1000*G3879,F3879*G3879)))</f>
        <v>0</v>
      </c>
    </row>
    <row r="3880" spans="2:18" outlineLevel="1" x14ac:dyDescent="0.25">
      <c r="B3880" s="122" t="str">
        <f>IF(C3880="","",F3873)</f>
        <v/>
      </c>
      <c r="C3880" s="123"/>
      <c r="D3880" s="122" t="str">
        <f>IF(C3880="","",IFERROR(INDEX('Cadastro de insumo'!A:K,MATCH('Ficha técnica - Prod processado'!C3880,'Cadastro de insumo'!E:E,0),2),""))</f>
        <v/>
      </c>
      <c r="E3880" s="122" t="str">
        <f>IFERROR(INDEX('Cadastro de insumo'!$A$203:$K$1048576,MATCH('Ficha técnica - Prod processado'!C3880,'Cadastro de insumo'!$E$203:$E$1048576,0),9),"")</f>
        <v/>
      </c>
      <c r="F3880" s="124" t="str">
        <f>IFERROR(VLOOKUP(C3880,'Cadastro de insumo'!E:K,7,0),"")</f>
        <v/>
      </c>
      <c r="G3880" s="113"/>
      <c r="H3880" s="113"/>
      <c r="I3880" s="122">
        <f t="shared" si="187"/>
        <v>0</v>
      </c>
      <c r="J3880" s="125">
        <f>IF(C3880="",0,IF(E3880="Pacote",VLOOKUP(C3880,'Cadastro de insumo'!E:K,7,0)*G3880,IF(OR(E3880="kg",E3880="L"),F3880/1000*G3880,F3880*G3880)))</f>
        <v>0</v>
      </c>
    </row>
    <row r="3881" spans="2:18" outlineLevel="1" x14ac:dyDescent="0.25">
      <c r="B3881" s="122" t="str">
        <f>IF(C3881="","",F3873)</f>
        <v/>
      </c>
      <c r="C3881" s="123"/>
      <c r="D3881" s="122" t="str">
        <f>IF(C3881="","",IFERROR(INDEX('Cadastro de insumo'!A:K,MATCH('Ficha técnica - Prod processado'!C3881,'Cadastro de insumo'!E:E,0),2),""))</f>
        <v/>
      </c>
      <c r="E3881" s="122" t="str">
        <f>IFERROR(INDEX('Cadastro de insumo'!$A$203:$K$1048576,MATCH('Ficha técnica - Prod processado'!C3881,'Cadastro de insumo'!$E$203:$E$1048576,0),9),"")</f>
        <v/>
      </c>
      <c r="F3881" s="124" t="str">
        <f>IFERROR(VLOOKUP(C3881,'Cadastro de insumo'!E:K,7,0),"")</f>
        <v/>
      </c>
      <c r="G3881" s="113"/>
      <c r="H3881" s="113"/>
      <c r="I3881" s="122">
        <f t="shared" si="187"/>
        <v>0</v>
      </c>
      <c r="J3881" s="125">
        <f>IF(C3881="",0,IF(E3881="Pacote",VLOOKUP(C3881,'Cadastro de insumo'!E:K,7,0)*G3881,IF(OR(E3881="kg",E3881="L"),F3881/1000*G3881,F3881*G3881)))</f>
        <v>0</v>
      </c>
    </row>
    <row r="3882" spans="2:18" outlineLevel="1" x14ac:dyDescent="0.25">
      <c r="B3882" s="122" t="str">
        <f>IF(C3882="","",F3873)</f>
        <v/>
      </c>
      <c r="C3882" s="123"/>
      <c r="D3882" s="122" t="str">
        <f>IF(C3882="","",IFERROR(INDEX('Cadastro de insumo'!A:K,MATCH('Ficha técnica - Prod processado'!C3882,'Cadastro de insumo'!E:E,0),2),""))</f>
        <v/>
      </c>
      <c r="E3882" s="122" t="str">
        <f>IFERROR(INDEX('Cadastro de insumo'!$A$203:$K$1048576,MATCH('Ficha técnica - Prod processado'!C3882,'Cadastro de insumo'!$E$203:$E$1048576,0),9),"")</f>
        <v/>
      </c>
      <c r="F3882" s="124" t="str">
        <f>IFERROR(VLOOKUP(C3882,'Cadastro de insumo'!E:K,7,0),"")</f>
        <v/>
      </c>
      <c r="G3882" s="113"/>
      <c r="H3882" s="113"/>
      <c r="I3882" s="122">
        <f t="shared" si="187"/>
        <v>0</v>
      </c>
      <c r="J3882" s="125">
        <f>IF(C3882="",0,IF(E3882="Pacote",VLOOKUP(C3882,'Cadastro de insumo'!E:K,7,0)*G3882,IF(OR(E3882="kg",E3882="L"),F3882/1000*G3882,F3882*G3882)))</f>
        <v>0</v>
      </c>
    </row>
    <row r="3883" spans="2:18" outlineLevel="1" x14ac:dyDescent="0.25">
      <c r="B3883" s="122" t="str">
        <f>IF(C3883="","",F3873)</f>
        <v/>
      </c>
      <c r="C3883" s="123"/>
      <c r="D3883" s="122" t="str">
        <f>IF(C3883="","",IFERROR(INDEX('Cadastro de insumo'!A:K,MATCH('Ficha técnica - Prod processado'!C3883,'Cadastro de insumo'!E:E,0),2),""))</f>
        <v/>
      </c>
      <c r="E3883" s="122" t="str">
        <f>IFERROR(INDEX('Cadastro de insumo'!$A$203:$K$1048576,MATCH('Ficha técnica - Prod processado'!C3883,'Cadastro de insumo'!$E$203:$E$1048576,0),9),"")</f>
        <v/>
      </c>
      <c r="F3883" s="124" t="str">
        <f>IFERROR(VLOOKUP(C3883,'Cadastro de insumo'!E:K,7,0),"")</f>
        <v/>
      </c>
      <c r="G3883" s="113"/>
      <c r="H3883" s="113"/>
      <c r="I3883" s="122">
        <f t="shared" si="187"/>
        <v>0</v>
      </c>
      <c r="J3883" s="125">
        <f>IF(C3883="",0,IF(E3883="Pacote",VLOOKUP(C3883,'Cadastro de insumo'!E:K,7,0)*G3883,IF(OR(E3883="kg",E3883="L"),F3883/1000*G3883,F3883*G3883)))</f>
        <v>0</v>
      </c>
    </row>
    <row r="3884" spans="2:18" outlineLevel="1" x14ac:dyDescent="0.25">
      <c r="B3884" s="122" t="str">
        <f>IF(C3884="","",F3873)</f>
        <v/>
      </c>
      <c r="C3884" s="123"/>
      <c r="D3884" s="122" t="str">
        <f>IF(C3884="","",IFERROR(INDEX('Cadastro de insumo'!A:K,MATCH('Ficha técnica - Prod processado'!C3884,'Cadastro de insumo'!E:E,0),2),""))</f>
        <v/>
      </c>
      <c r="E3884" s="122" t="str">
        <f>IFERROR(INDEX('Cadastro de insumo'!$A$203:$K$1048576,MATCH('Ficha técnica - Prod processado'!C3884,'Cadastro de insumo'!$E$203:$E$1048576,0),9),"")</f>
        <v/>
      </c>
      <c r="F3884" s="124" t="str">
        <f>IFERROR(VLOOKUP(C3884,'Cadastro de insumo'!E:K,7,0),"")</f>
        <v/>
      </c>
      <c r="G3884" s="113"/>
      <c r="H3884" s="113"/>
      <c r="I3884" s="122">
        <f t="shared" si="187"/>
        <v>0</v>
      </c>
      <c r="J3884" s="125">
        <f>IF(C3884="",0,IF(E3884="Pacote",VLOOKUP(C3884,'Cadastro de insumo'!E:K,7,0)*G3884,IF(OR(E3884="kg",E3884="L"),F3884/1000*G3884,F3884*G3884)))</f>
        <v>0</v>
      </c>
    </row>
    <row r="3885" spans="2:18" outlineLevel="1" x14ac:dyDescent="0.25">
      <c r="B3885" s="122" t="str">
        <f>IF(C3885="","",F3873)</f>
        <v/>
      </c>
      <c r="C3885" s="123"/>
      <c r="D3885" s="122" t="str">
        <f>IF(C3885="","",IFERROR(INDEX('Cadastro de insumo'!A:K,MATCH('Ficha técnica - Prod processado'!C3885,'Cadastro de insumo'!E:E,0),2),""))</f>
        <v/>
      </c>
      <c r="E3885" s="122" t="str">
        <f>IFERROR(INDEX('Cadastro de insumo'!$A$203:$K$1048576,MATCH('Ficha técnica - Prod processado'!C3885,'Cadastro de insumo'!$E$203:$E$1048576,0),9),"")</f>
        <v/>
      </c>
      <c r="F3885" s="124" t="str">
        <f>IFERROR(VLOOKUP(C3885,'Cadastro de insumo'!E:K,7,0),"")</f>
        <v/>
      </c>
      <c r="G3885" s="113"/>
      <c r="H3885" s="113"/>
      <c r="I3885" s="122">
        <f t="shared" si="187"/>
        <v>0</v>
      </c>
      <c r="J3885" s="125">
        <f>IF(C3885="",0,IF(E3885="Pacote",VLOOKUP(C3885,'Cadastro de insumo'!E:K,7,0)*G3885,IF(OR(E3885="kg",E3885="L"),F3885/1000*G3885,F3885*G3885)))</f>
        <v>0</v>
      </c>
    </row>
    <row r="3886" spans="2:18" outlineLevel="1" x14ac:dyDescent="0.25">
      <c r="B3886" s="122" t="str">
        <f>IF(C3886="","",F3873)</f>
        <v/>
      </c>
      <c r="C3886" s="123"/>
      <c r="D3886" s="122" t="str">
        <f>IF(C3886="","",IFERROR(INDEX('Cadastro de insumo'!A:K,MATCH('Ficha técnica - Prod processado'!C3886,'Cadastro de insumo'!E:E,0),2),""))</f>
        <v/>
      </c>
      <c r="E3886" s="122" t="str">
        <f>IFERROR(INDEX('Cadastro de insumo'!$A$203:$K$1048576,MATCH('Ficha técnica - Prod processado'!C3886,'Cadastro de insumo'!$E$203:$E$1048576,0),9),"")</f>
        <v/>
      </c>
      <c r="F3886" s="124" t="str">
        <f>IFERROR(VLOOKUP(C3886,'Cadastro de insumo'!E:K,7,0),"")</f>
        <v/>
      </c>
      <c r="G3886" s="113"/>
      <c r="H3886" s="113"/>
      <c r="I3886" s="122">
        <f t="shared" si="187"/>
        <v>0</v>
      </c>
      <c r="J3886" s="125">
        <f>IF(C3886="",0,IF(E3886="Pacote",VLOOKUP(C3886,'Cadastro de insumo'!E:K,7,0)*G3886,IF(OR(E3886="kg",E3886="L"),F3886/1000*G3886,F3886*G3886)))</f>
        <v>0</v>
      </c>
    </row>
    <row r="3887" spans="2:18" outlineLevel="1" x14ac:dyDescent="0.25">
      <c r="B3887" s="122" t="str">
        <f>IF(C3887="","",F3873)</f>
        <v/>
      </c>
      <c r="C3887" s="123"/>
      <c r="D3887" s="122" t="str">
        <f>IF(C3887="","",IFERROR(INDEX('Cadastro de insumo'!A:K,MATCH('Ficha técnica - Prod processado'!C3887,'Cadastro de insumo'!E:E,0),2),""))</f>
        <v/>
      </c>
      <c r="E3887" s="122" t="str">
        <f>IFERROR(INDEX('Cadastro de insumo'!$A$203:$K$1048576,MATCH('Ficha técnica - Prod processado'!C3887,'Cadastro de insumo'!$E$203:$E$1048576,0),9),"")</f>
        <v/>
      </c>
      <c r="F3887" s="124" t="str">
        <f>IFERROR(VLOOKUP(C3887,'Cadastro de insumo'!E:K,7,0),"")</f>
        <v/>
      </c>
      <c r="G3887" s="113"/>
      <c r="H3887" s="113"/>
      <c r="I3887" s="122">
        <f t="shared" si="187"/>
        <v>0</v>
      </c>
      <c r="J3887" s="125">
        <f>IF(C3887="",0,IF(E3887="Pacote",VLOOKUP(C3887,'Cadastro de insumo'!E:K,7,0)*G3887,IF(OR(E3887="kg",E3887="L"),F3887/1000*G3887,F3887*G3887)))</f>
        <v>0</v>
      </c>
    </row>
    <row r="3888" spans="2:18" outlineLevel="1" x14ac:dyDescent="0.25">
      <c r="B3888" s="122" t="str">
        <f>IF(C3888="","",F3873)</f>
        <v/>
      </c>
      <c r="C3888" s="123"/>
      <c r="D3888" s="122" t="str">
        <f>IF(C3888="","",IFERROR(INDEX('Cadastro de insumo'!A:K,MATCH('Ficha técnica - Prod processado'!C3888,'Cadastro de insumo'!E:E,0),2),""))</f>
        <v/>
      </c>
      <c r="E3888" s="122" t="str">
        <f>IFERROR(INDEX('Cadastro de insumo'!$A$203:$K$1048576,MATCH('Ficha técnica - Prod processado'!C3888,'Cadastro de insumo'!$E$203:$E$1048576,0),9),"")</f>
        <v/>
      </c>
      <c r="F3888" s="124" t="str">
        <f>IFERROR(VLOOKUP(C3888,'Cadastro de insumo'!E:K,7,0),"")</f>
        <v/>
      </c>
      <c r="G3888" s="113"/>
      <c r="H3888" s="113"/>
      <c r="I3888" s="122">
        <f t="shared" si="187"/>
        <v>0</v>
      </c>
      <c r="J3888" s="125">
        <f>IF(C3888="",0,IF(E3888="Pacote",VLOOKUP(C3888,'Cadastro de insumo'!E:K,7,0)*G3888,IF(OR(E3888="kg",E3888="L"),F3888/1000*G3888,F3888*G3888)))</f>
        <v>0</v>
      </c>
    </row>
    <row r="3889" spans="1:18" outlineLevel="1" x14ac:dyDescent="0.25">
      <c r="B3889" s="122" t="str">
        <f>IF(C3889="","",F3873)</f>
        <v/>
      </c>
      <c r="C3889" s="123"/>
      <c r="D3889" s="122" t="str">
        <f>IF(C3889="","",IFERROR(INDEX('Cadastro de insumo'!A:K,MATCH('Ficha técnica - Prod processado'!C3889,'Cadastro de insumo'!E:E,0),2),""))</f>
        <v/>
      </c>
      <c r="E3889" s="122" t="str">
        <f>IFERROR(INDEX('Cadastro de insumo'!$A$203:$K$1048576,MATCH('Ficha técnica - Prod processado'!C3889,'Cadastro de insumo'!$E$203:$E$1048576,0),9),"")</f>
        <v/>
      </c>
      <c r="F3889" s="124" t="str">
        <f>IFERROR(VLOOKUP(C3889,'Cadastro de insumo'!E:K,7,0),"")</f>
        <v/>
      </c>
      <c r="G3889" s="113"/>
      <c r="H3889" s="113"/>
      <c r="I3889" s="122">
        <f t="shared" si="187"/>
        <v>0</v>
      </c>
      <c r="J3889" s="125">
        <f>IF(C3889="",0,IF(E3889="Pacote",VLOOKUP(C3889,'Cadastro de insumo'!E:K,7,0)*G3889,IF(OR(E3889="kg",E3889="L"),F3889/1000*G3889,F3889*G3889)))</f>
        <v>0</v>
      </c>
    </row>
    <row r="3890" spans="1:18" outlineLevel="1" x14ac:dyDescent="0.25">
      <c r="B3890" s="122" t="str">
        <f>IF(C3890="","",F3873)</f>
        <v/>
      </c>
      <c r="C3890" s="123"/>
      <c r="D3890" s="122" t="str">
        <f>IF(C3890="","",IFERROR(INDEX('Cadastro de insumo'!A:K,MATCH('Ficha técnica - Prod processado'!C3890,'Cadastro de insumo'!E:E,0),2),""))</f>
        <v/>
      </c>
      <c r="E3890" s="122" t="str">
        <f>IFERROR(INDEX('Cadastro de insumo'!$A$203:$K$1048576,MATCH('Ficha técnica - Prod processado'!C3890,'Cadastro de insumo'!$E$203:$E$1048576,0),9),"")</f>
        <v/>
      </c>
      <c r="F3890" s="124" t="str">
        <f>IFERROR(VLOOKUP(C3890,'Cadastro de insumo'!E:K,7,0),"")</f>
        <v/>
      </c>
      <c r="G3890" s="113"/>
      <c r="H3890" s="113"/>
      <c r="I3890" s="122">
        <f>IF(OR(G3890="",H3890=""),0,G3890/H3890)</f>
        <v>0</v>
      </c>
      <c r="J3890" s="125">
        <f>IF(C3890="",0,IF(E3890="Pacote",VLOOKUP(C3890,'Cadastro de insumo'!E:K,7,0)*G3890,IF(OR(E3890="kg",E3890="L"),F3890/1000*G3890,F3890*G3890)))</f>
        <v>0</v>
      </c>
    </row>
    <row r="3891" spans="1:18" x14ac:dyDescent="0.25">
      <c r="A3891" s="33" t="str">
        <f>"Detalhes: "&amp;F3873</f>
        <v xml:space="preserve">Detalhes: </v>
      </c>
      <c r="C3891" s="126"/>
    </row>
    <row r="3893" spans="1:18" ht="31.5" x14ac:dyDescent="0.25">
      <c r="E3893" s="30" t="s">
        <v>21</v>
      </c>
      <c r="F3893" s="76" t="s">
        <v>0</v>
      </c>
      <c r="G3893" s="76" t="s">
        <v>19</v>
      </c>
      <c r="H3893" s="77" t="s">
        <v>20</v>
      </c>
      <c r="I3893" s="31" t="s">
        <v>22</v>
      </c>
      <c r="J3893" s="31" t="s">
        <v>61</v>
      </c>
      <c r="M3893" s="126"/>
    </row>
    <row r="3894" spans="1:18" x14ac:dyDescent="0.25">
      <c r="E3894" s="112">
        <f>E3873+1</f>
        <v>186</v>
      </c>
      <c r="F3894" s="113"/>
      <c r="G3894" s="113"/>
      <c r="H3894" s="114"/>
      <c r="I3894" s="115">
        <f>SUM(J3897:J3911)</f>
        <v>0</v>
      </c>
      <c r="J3894" s="116" t="str">
        <f>IF(H3894="","",I3894/H3894)</f>
        <v/>
      </c>
      <c r="M3894" s="126"/>
      <c r="R3894" s="141"/>
    </row>
    <row r="3895" spans="1:18" x14ac:dyDescent="0.25">
      <c r="B3895" s="117"/>
      <c r="C3895" s="118"/>
      <c r="D3895" s="110"/>
      <c r="F3895" s="118"/>
      <c r="G3895" s="118"/>
      <c r="H3895" s="119"/>
      <c r="I3895" s="120"/>
      <c r="J3895" s="121"/>
      <c r="M3895" s="126"/>
      <c r="R3895" s="141"/>
    </row>
    <row r="3896" spans="1:18" ht="47.25" outlineLevel="1" x14ac:dyDescent="0.25">
      <c r="B3896" s="31" t="s">
        <v>0</v>
      </c>
      <c r="C3896" s="76" t="s">
        <v>13</v>
      </c>
      <c r="D3896" s="31" t="s">
        <v>60</v>
      </c>
      <c r="E3896" s="31" t="s">
        <v>14</v>
      </c>
      <c r="F3896" s="77" t="s">
        <v>17</v>
      </c>
      <c r="G3896" s="77" t="s">
        <v>56</v>
      </c>
      <c r="H3896" s="77" t="s">
        <v>38</v>
      </c>
      <c r="I3896" s="31" t="s">
        <v>16</v>
      </c>
      <c r="J3896" s="30" t="s">
        <v>15</v>
      </c>
      <c r="M3896" s="142"/>
    </row>
    <row r="3897" spans="1:18" outlineLevel="1" x14ac:dyDescent="0.25">
      <c r="B3897" s="122" t="str">
        <f>IF(C3897="","",F3894)</f>
        <v/>
      </c>
      <c r="C3897" s="123"/>
      <c r="D3897" s="122" t="str">
        <f>IF(C3897="","",IFERROR(INDEX('Cadastro de insumo'!A:K,MATCH('Ficha técnica - Prod processado'!C3897,'Cadastro de insumo'!E:E,0),2),""))</f>
        <v/>
      </c>
      <c r="E3897" s="122" t="str">
        <f>IFERROR(INDEX('Cadastro de insumo'!$A$203:$K$1048576,MATCH('Ficha técnica - Prod processado'!C3897,'Cadastro de insumo'!$E$203:$E$1048576,0),9),"")</f>
        <v/>
      </c>
      <c r="F3897" s="124" t="str">
        <f>IFERROR(VLOOKUP(C3897,'Cadastro de insumo'!E:K,7,0),"")</f>
        <v/>
      </c>
      <c r="G3897" s="113"/>
      <c r="H3897" s="113"/>
      <c r="I3897" s="122">
        <f t="shared" ref="I3897:I3910" si="188">IF(OR(G3897="",H3897=""),0,G3897/H3897)</f>
        <v>0</v>
      </c>
      <c r="J3897" s="125">
        <f>IF(C3897="",0,IF(E3897="Pacote",VLOOKUP(C3897,'Cadastro de insumo'!E:K,7,0)*G3897,IF(OR(E3897="kg",E3897="L"),F3897/1000*G3897,F3897*G3897)))</f>
        <v>0</v>
      </c>
    </row>
    <row r="3898" spans="1:18" outlineLevel="1" x14ac:dyDescent="0.25">
      <c r="B3898" s="122" t="str">
        <f>IF(C3898="","",F3894)</f>
        <v/>
      </c>
      <c r="C3898" s="123"/>
      <c r="D3898" s="122" t="str">
        <f>IF(C3898="","",IFERROR(INDEX('Cadastro de insumo'!A:K,MATCH('Ficha técnica - Prod processado'!C3898,'Cadastro de insumo'!E:E,0),2),""))</f>
        <v/>
      </c>
      <c r="E3898" s="122" t="str">
        <f>IFERROR(INDEX('Cadastro de insumo'!$A$203:$K$1048576,MATCH('Ficha técnica - Prod processado'!C3898,'Cadastro de insumo'!$E$203:$E$1048576,0),9),"")</f>
        <v/>
      </c>
      <c r="F3898" s="124" t="str">
        <f>IFERROR(VLOOKUP(C3898,'Cadastro de insumo'!E:K,7,0),"")</f>
        <v/>
      </c>
      <c r="G3898" s="113"/>
      <c r="H3898" s="113"/>
      <c r="I3898" s="122">
        <f t="shared" si="188"/>
        <v>0</v>
      </c>
      <c r="J3898" s="125">
        <f>IF(C3898="",0,IF(E3898="Pacote",VLOOKUP(C3898,'Cadastro de insumo'!E:K,7,0)*G3898,IF(OR(E3898="kg",E3898="L"),F3898/1000*G3898,F3898*G3898)))</f>
        <v>0</v>
      </c>
    </row>
    <row r="3899" spans="1:18" outlineLevel="1" x14ac:dyDescent="0.25">
      <c r="B3899" s="122" t="str">
        <f>IF(C3899="","",F3894)</f>
        <v/>
      </c>
      <c r="C3899" s="123"/>
      <c r="D3899" s="122" t="str">
        <f>IF(C3899="","",IFERROR(INDEX('Cadastro de insumo'!A:K,MATCH('Ficha técnica - Prod processado'!C3899,'Cadastro de insumo'!E:E,0),2),""))</f>
        <v/>
      </c>
      <c r="E3899" s="122" t="str">
        <f>IFERROR(INDEX('Cadastro de insumo'!$A$203:$K$1048576,MATCH('Ficha técnica - Prod processado'!C3899,'Cadastro de insumo'!$E$203:$E$1048576,0),9),"")</f>
        <v/>
      </c>
      <c r="F3899" s="124" t="str">
        <f>IFERROR(VLOOKUP(C3899,'Cadastro de insumo'!E:K,7,0),"")</f>
        <v/>
      </c>
      <c r="G3899" s="113"/>
      <c r="H3899" s="113"/>
      <c r="I3899" s="122">
        <f t="shared" si="188"/>
        <v>0</v>
      </c>
      <c r="J3899" s="125">
        <f>IF(C3899="",0,IF(E3899="Pacote",VLOOKUP(C3899,'Cadastro de insumo'!E:K,7,0)*G3899,IF(OR(E3899="kg",E3899="L"),F3899/1000*G3899,F3899*G3899)))</f>
        <v>0</v>
      </c>
    </row>
    <row r="3900" spans="1:18" outlineLevel="1" x14ac:dyDescent="0.25">
      <c r="B3900" s="122" t="str">
        <f>IF(C3900="","",F3894)</f>
        <v/>
      </c>
      <c r="C3900" s="123"/>
      <c r="D3900" s="122" t="str">
        <f>IF(C3900="","",IFERROR(INDEX('Cadastro de insumo'!A:K,MATCH('Ficha técnica - Prod processado'!C3900,'Cadastro de insumo'!E:E,0),2),""))</f>
        <v/>
      </c>
      <c r="E3900" s="122" t="str">
        <f>IFERROR(INDEX('Cadastro de insumo'!$A$203:$K$1048576,MATCH('Ficha técnica - Prod processado'!C3900,'Cadastro de insumo'!$E$203:$E$1048576,0),9),"")</f>
        <v/>
      </c>
      <c r="F3900" s="124" t="str">
        <f>IFERROR(VLOOKUP(C3900,'Cadastro de insumo'!E:K,7,0),"")</f>
        <v/>
      </c>
      <c r="G3900" s="113"/>
      <c r="H3900" s="113"/>
      <c r="I3900" s="122">
        <f t="shared" si="188"/>
        <v>0</v>
      </c>
      <c r="J3900" s="125">
        <f>IF(C3900="",0,IF(E3900="Pacote",VLOOKUP(C3900,'Cadastro de insumo'!E:K,7,0)*G3900,IF(OR(E3900="kg",E3900="L"),F3900/1000*G3900,F3900*G3900)))</f>
        <v>0</v>
      </c>
    </row>
    <row r="3901" spans="1:18" outlineLevel="1" x14ac:dyDescent="0.25">
      <c r="B3901" s="122" t="str">
        <f>IF(C3901="","",F3894)</f>
        <v/>
      </c>
      <c r="C3901" s="123"/>
      <c r="D3901" s="122" t="str">
        <f>IF(C3901="","",IFERROR(INDEX('Cadastro de insumo'!A:K,MATCH('Ficha técnica - Prod processado'!C3901,'Cadastro de insumo'!E:E,0),2),""))</f>
        <v/>
      </c>
      <c r="E3901" s="122" t="str">
        <f>IFERROR(INDEX('Cadastro de insumo'!$A$203:$K$1048576,MATCH('Ficha técnica - Prod processado'!C3901,'Cadastro de insumo'!$E$203:$E$1048576,0),9),"")</f>
        <v/>
      </c>
      <c r="F3901" s="124" t="str">
        <f>IFERROR(VLOOKUP(C3901,'Cadastro de insumo'!E:K,7,0),"")</f>
        <v/>
      </c>
      <c r="G3901" s="113"/>
      <c r="H3901" s="113"/>
      <c r="I3901" s="122">
        <f t="shared" si="188"/>
        <v>0</v>
      </c>
      <c r="J3901" s="125">
        <f>IF(C3901="",0,IF(E3901="Pacote",VLOOKUP(C3901,'Cadastro de insumo'!E:K,7,0)*G3901,IF(OR(E3901="kg",E3901="L"),F3901/1000*G3901,F3901*G3901)))</f>
        <v>0</v>
      </c>
    </row>
    <row r="3902" spans="1:18" outlineLevel="1" x14ac:dyDescent="0.25">
      <c r="B3902" s="122" t="str">
        <f>IF(C3902="","",F3894)</f>
        <v/>
      </c>
      <c r="C3902" s="123"/>
      <c r="D3902" s="122" t="str">
        <f>IF(C3902="","",IFERROR(INDEX('Cadastro de insumo'!A:K,MATCH('Ficha técnica - Prod processado'!C3902,'Cadastro de insumo'!E:E,0),2),""))</f>
        <v/>
      </c>
      <c r="E3902" s="122" t="str">
        <f>IFERROR(INDEX('Cadastro de insumo'!$A$203:$K$1048576,MATCH('Ficha técnica - Prod processado'!C3902,'Cadastro de insumo'!$E$203:$E$1048576,0),9),"")</f>
        <v/>
      </c>
      <c r="F3902" s="124" t="str">
        <f>IFERROR(VLOOKUP(C3902,'Cadastro de insumo'!E:K,7,0),"")</f>
        <v/>
      </c>
      <c r="G3902" s="113"/>
      <c r="H3902" s="113"/>
      <c r="I3902" s="122">
        <f t="shared" si="188"/>
        <v>0</v>
      </c>
      <c r="J3902" s="125">
        <f>IF(C3902="",0,IF(E3902="Pacote",VLOOKUP(C3902,'Cadastro de insumo'!E:K,7,0)*G3902,IF(OR(E3902="kg",E3902="L"),F3902/1000*G3902,F3902*G3902)))</f>
        <v>0</v>
      </c>
    </row>
    <row r="3903" spans="1:18" outlineLevel="1" x14ac:dyDescent="0.25">
      <c r="B3903" s="122" t="str">
        <f>IF(C3903="","",F3894)</f>
        <v/>
      </c>
      <c r="C3903" s="123"/>
      <c r="D3903" s="122" t="str">
        <f>IF(C3903="","",IFERROR(INDEX('Cadastro de insumo'!A:K,MATCH('Ficha técnica - Prod processado'!C3903,'Cadastro de insumo'!E:E,0),2),""))</f>
        <v/>
      </c>
      <c r="E3903" s="122" t="str">
        <f>IFERROR(INDEX('Cadastro de insumo'!$A$203:$K$1048576,MATCH('Ficha técnica - Prod processado'!C3903,'Cadastro de insumo'!$E$203:$E$1048576,0),9),"")</f>
        <v/>
      </c>
      <c r="F3903" s="124" t="str">
        <f>IFERROR(VLOOKUP(C3903,'Cadastro de insumo'!E:K,7,0),"")</f>
        <v/>
      </c>
      <c r="G3903" s="113"/>
      <c r="H3903" s="113"/>
      <c r="I3903" s="122">
        <f t="shared" si="188"/>
        <v>0</v>
      </c>
      <c r="J3903" s="125">
        <f>IF(C3903="",0,IF(E3903="Pacote",VLOOKUP(C3903,'Cadastro de insumo'!E:K,7,0)*G3903,IF(OR(E3903="kg",E3903="L"),F3903/1000*G3903,F3903*G3903)))</f>
        <v>0</v>
      </c>
    </row>
    <row r="3904" spans="1:18" outlineLevel="1" x14ac:dyDescent="0.25">
      <c r="B3904" s="122" t="str">
        <f>IF(C3904="","",F3894)</f>
        <v/>
      </c>
      <c r="C3904" s="123"/>
      <c r="D3904" s="122" t="str">
        <f>IF(C3904="","",IFERROR(INDEX('Cadastro de insumo'!A:K,MATCH('Ficha técnica - Prod processado'!C3904,'Cadastro de insumo'!E:E,0),2),""))</f>
        <v/>
      </c>
      <c r="E3904" s="122" t="str">
        <f>IFERROR(INDEX('Cadastro de insumo'!$A$203:$K$1048576,MATCH('Ficha técnica - Prod processado'!C3904,'Cadastro de insumo'!$E$203:$E$1048576,0),9),"")</f>
        <v/>
      </c>
      <c r="F3904" s="124" t="str">
        <f>IFERROR(VLOOKUP(C3904,'Cadastro de insumo'!E:K,7,0),"")</f>
        <v/>
      </c>
      <c r="G3904" s="113"/>
      <c r="H3904" s="113"/>
      <c r="I3904" s="122">
        <f t="shared" si="188"/>
        <v>0</v>
      </c>
      <c r="J3904" s="125">
        <f>IF(C3904="",0,IF(E3904="Pacote",VLOOKUP(C3904,'Cadastro de insumo'!E:K,7,0)*G3904,IF(OR(E3904="kg",E3904="L"),F3904/1000*G3904,F3904*G3904)))</f>
        <v>0</v>
      </c>
    </row>
    <row r="3905" spans="1:18" outlineLevel="1" x14ac:dyDescent="0.25">
      <c r="B3905" s="122" t="str">
        <f>IF(C3905="","",F3894)</f>
        <v/>
      </c>
      <c r="C3905" s="123"/>
      <c r="D3905" s="122" t="str">
        <f>IF(C3905="","",IFERROR(INDEX('Cadastro de insumo'!A:K,MATCH('Ficha técnica - Prod processado'!C3905,'Cadastro de insumo'!E:E,0),2),""))</f>
        <v/>
      </c>
      <c r="E3905" s="122" t="str">
        <f>IFERROR(INDEX('Cadastro de insumo'!$A$203:$K$1048576,MATCH('Ficha técnica - Prod processado'!C3905,'Cadastro de insumo'!$E$203:$E$1048576,0),9),"")</f>
        <v/>
      </c>
      <c r="F3905" s="124" t="str">
        <f>IFERROR(VLOOKUP(C3905,'Cadastro de insumo'!E:K,7,0),"")</f>
        <v/>
      </c>
      <c r="G3905" s="113"/>
      <c r="H3905" s="113"/>
      <c r="I3905" s="122">
        <f t="shared" si="188"/>
        <v>0</v>
      </c>
      <c r="J3905" s="125">
        <f>IF(C3905="",0,IF(E3905="Pacote",VLOOKUP(C3905,'Cadastro de insumo'!E:K,7,0)*G3905,IF(OR(E3905="kg",E3905="L"),F3905/1000*G3905,F3905*G3905)))</f>
        <v>0</v>
      </c>
    </row>
    <row r="3906" spans="1:18" outlineLevel="1" x14ac:dyDescent="0.25">
      <c r="B3906" s="122" t="str">
        <f>IF(C3906="","",F3894)</f>
        <v/>
      </c>
      <c r="C3906" s="123"/>
      <c r="D3906" s="122" t="str">
        <f>IF(C3906="","",IFERROR(INDEX('Cadastro de insumo'!A:K,MATCH('Ficha técnica - Prod processado'!C3906,'Cadastro de insumo'!E:E,0),2),""))</f>
        <v/>
      </c>
      <c r="E3906" s="122" t="str">
        <f>IFERROR(INDEX('Cadastro de insumo'!$A$203:$K$1048576,MATCH('Ficha técnica - Prod processado'!C3906,'Cadastro de insumo'!$E$203:$E$1048576,0),9),"")</f>
        <v/>
      </c>
      <c r="F3906" s="124" t="str">
        <f>IFERROR(VLOOKUP(C3906,'Cadastro de insumo'!E:K,7,0),"")</f>
        <v/>
      </c>
      <c r="G3906" s="113"/>
      <c r="H3906" s="113"/>
      <c r="I3906" s="122">
        <f t="shared" si="188"/>
        <v>0</v>
      </c>
      <c r="J3906" s="125">
        <f>IF(C3906="",0,IF(E3906="Pacote",VLOOKUP(C3906,'Cadastro de insumo'!E:K,7,0)*G3906,IF(OR(E3906="kg",E3906="L"),F3906/1000*G3906,F3906*G3906)))</f>
        <v>0</v>
      </c>
    </row>
    <row r="3907" spans="1:18" outlineLevel="1" x14ac:dyDescent="0.25">
      <c r="B3907" s="122" t="str">
        <f>IF(C3907="","",F3894)</f>
        <v/>
      </c>
      <c r="C3907" s="123"/>
      <c r="D3907" s="122" t="str">
        <f>IF(C3907="","",IFERROR(INDEX('Cadastro de insumo'!A:K,MATCH('Ficha técnica - Prod processado'!C3907,'Cadastro de insumo'!E:E,0),2),""))</f>
        <v/>
      </c>
      <c r="E3907" s="122" t="str">
        <f>IFERROR(INDEX('Cadastro de insumo'!$A$203:$K$1048576,MATCH('Ficha técnica - Prod processado'!C3907,'Cadastro de insumo'!$E$203:$E$1048576,0),9),"")</f>
        <v/>
      </c>
      <c r="F3907" s="124" t="str">
        <f>IFERROR(VLOOKUP(C3907,'Cadastro de insumo'!E:K,7,0),"")</f>
        <v/>
      </c>
      <c r="G3907" s="113"/>
      <c r="H3907" s="113"/>
      <c r="I3907" s="122">
        <f t="shared" si="188"/>
        <v>0</v>
      </c>
      <c r="J3907" s="125">
        <f>IF(C3907="",0,IF(E3907="Pacote",VLOOKUP(C3907,'Cadastro de insumo'!E:K,7,0)*G3907,IF(OR(E3907="kg",E3907="L"),F3907/1000*G3907,F3907*G3907)))</f>
        <v>0</v>
      </c>
    </row>
    <row r="3908" spans="1:18" outlineLevel="1" x14ac:dyDescent="0.25">
      <c r="B3908" s="122" t="str">
        <f>IF(C3908="","",F3894)</f>
        <v/>
      </c>
      <c r="C3908" s="123"/>
      <c r="D3908" s="122" t="str">
        <f>IF(C3908="","",IFERROR(INDEX('Cadastro de insumo'!A:K,MATCH('Ficha técnica - Prod processado'!C3908,'Cadastro de insumo'!E:E,0),2),""))</f>
        <v/>
      </c>
      <c r="E3908" s="122" t="str">
        <f>IFERROR(INDEX('Cadastro de insumo'!$A$203:$K$1048576,MATCH('Ficha técnica - Prod processado'!C3908,'Cadastro de insumo'!$E$203:$E$1048576,0),9),"")</f>
        <v/>
      </c>
      <c r="F3908" s="124" t="str">
        <f>IFERROR(VLOOKUP(C3908,'Cadastro de insumo'!E:K,7,0),"")</f>
        <v/>
      </c>
      <c r="G3908" s="113"/>
      <c r="H3908" s="113"/>
      <c r="I3908" s="122">
        <f t="shared" si="188"/>
        <v>0</v>
      </c>
      <c r="J3908" s="125">
        <f>IF(C3908="",0,IF(E3908="Pacote",VLOOKUP(C3908,'Cadastro de insumo'!E:K,7,0)*G3908,IF(OR(E3908="kg",E3908="L"),F3908/1000*G3908,F3908*G3908)))</f>
        <v>0</v>
      </c>
    </row>
    <row r="3909" spans="1:18" outlineLevel="1" x14ac:dyDescent="0.25">
      <c r="B3909" s="122" t="str">
        <f>IF(C3909="","",F3894)</f>
        <v/>
      </c>
      <c r="C3909" s="123"/>
      <c r="D3909" s="122" t="str">
        <f>IF(C3909="","",IFERROR(INDEX('Cadastro de insumo'!A:K,MATCH('Ficha técnica - Prod processado'!C3909,'Cadastro de insumo'!E:E,0),2),""))</f>
        <v/>
      </c>
      <c r="E3909" s="122" t="str">
        <f>IFERROR(INDEX('Cadastro de insumo'!$A$203:$K$1048576,MATCH('Ficha técnica - Prod processado'!C3909,'Cadastro de insumo'!$E$203:$E$1048576,0),9),"")</f>
        <v/>
      </c>
      <c r="F3909" s="124" t="str">
        <f>IFERROR(VLOOKUP(C3909,'Cadastro de insumo'!E:K,7,0),"")</f>
        <v/>
      </c>
      <c r="G3909" s="113"/>
      <c r="H3909" s="113"/>
      <c r="I3909" s="122">
        <f t="shared" si="188"/>
        <v>0</v>
      </c>
      <c r="J3909" s="125">
        <f>IF(C3909="",0,IF(E3909="Pacote",VLOOKUP(C3909,'Cadastro de insumo'!E:K,7,0)*G3909,IF(OR(E3909="kg",E3909="L"),F3909/1000*G3909,F3909*G3909)))</f>
        <v>0</v>
      </c>
    </row>
    <row r="3910" spans="1:18" outlineLevel="1" x14ac:dyDescent="0.25">
      <c r="B3910" s="122" t="str">
        <f>IF(C3910="","",F3894)</f>
        <v/>
      </c>
      <c r="C3910" s="123"/>
      <c r="D3910" s="122" t="str">
        <f>IF(C3910="","",IFERROR(INDEX('Cadastro de insumo'!A:K,MATCH('Ficha técnica - Prod processado'!C3910,'Cadastro de insumo'!E:E,0),2),""))</f>
        <v/>
      </c>
      <c r="E3910" s="122" t="str">
        <f>IFERROR(INDEX('Cadastro de insumo'!$A$203:$K$1048576,MATCH('Ficha técnica - Prod processado'!C3910,'Cadastro de insumo'!$E$203:$E$1048576,0),9),"")</f>
        <v/>
      </c>
      <c r="F3910" s="124" t="str">
        <f>IFERROR(VLOOKUP(C3910,'Cadastro de insumo'!E:K,7,0),"")</f>
        <v/>
      </c>
      <c r="G3910" s="113"/>
      <c r="H3910" s="113"/>
      <c r="I3910" s="122">
        <f t="shared" si="188"/>
        <v>0</v>
      </c>
      <c r="J3910" s="125">
        <f>IF(C3910="",0,IF(E3910="Pacote",VLOOKUP(C3910,'Cadastro de insumo'!E:K,7,0)*G3910,IF(OR(E3910="kg",E3910="L"),F3910/1000*G3910,F3910*G3910)))</f>
        <v>0</v>
      </c>
    </row>
    <row r="3911" spans="1:18" outlineLevel="1" x14ac:dyDescent="0.25">
      <c r="B3911" s="122" t="str">
        <f>IF(C3911="","",F3894)</f>
        <v/>
      </c>
      <c r="C3911" s="123"/>
      <c r="D3911" s="122" t="str">
        <f>IF(C3911="","",IFERROR(INDEX('Cadastro de insumo'!A:K,MATCH('Ficha técnica - Prod processado'!C3911,'Cadastro de insumo'!E:E,0),2),""))</f>
        <v/>
      </c>
      <c r="E3911" s="122" t="str">
        <f>IFERROR(INDEX('Cadastro de insumo'!$A$203:$K$1048576,MATCH('Ficha técnica - Prod processado'!C3911,'Cadastro de insumo'!$E$203:$E$1048576,0),9),"")</f>
        <v/>
      </c>
      <c r="F3911" s="124" t="str">
        <f>IFERROR(VLOOKUP(C3911,'Cadastro de insumo'!E:K,7,0),"")</f>
        <v/>
      </c>
      <c r="G3911" s="113"/>
      <c r="H3911" s="113"/>
      <c r="I3911" s="122">
        <f>IF(OR(G3911="",H3911=""),0,G3911/H3911)</f>
        <v>0</v>
      </c>
      <c r="J3911" s="125">
        <f>IF(C3911="",0,IF(E3911="Pacote",VLOOKUP(C3911,'Cadastro de insumo'!E:K,7,0)*G3911,IF(OR(E3911="kg",E3911="L"),F3911/1000*G3911,F3911*G3911)))</f>
        <v>0</v>
      </c>
    </row>
    <row r="3912" spans="1:18" x14ac:dyDescent="0.25">
      <c r="A3912" s="33" t="str">
        <f>"Detalhes: "&amp;F3894</f>
        <v xml:space="preserve">Detalhes: </v>
      </c>
      <c r="C3912" s="126"/>
    </row>
    <row r="3914" spans="1:18" ht="31.5" x14ac:dyDescent="0.25">
      <c r="E3914" s="30" t="s">
        <v>21</v>
      </c>
      <c r="F3914" s="76" t="s">
        <v>0</v>
      </c>
      <c r="G3914" s="76" t="s">
        <v>19</v>
      </c>
      <c r="H3914" s="77" t="s">
        <v>20</v>
      </c>
      <c r="I3914" s="31" t="s">
        <v>22</v>
      </c>
      <c r="J3914" s="31" t="s">
        <v>61</v>
      </c>
      <c r="M3914" s="126"/>
    </row>
    <row r="3915" spans="1:18" x14ac:dyDescent="0.25">
      <c r="E3915" s="112">
        <f>E3894+1</f>
        <v>187</v>
      </c>
      <c r="F3915" s="113"/>
      <c r="G3915" s="113"/>
      <c r="H3915" s="114"/>
      <c r="I3915" s="115">
        <f>SUM(J3918:J3932)</f>
        <v>0</v>
      </c>
      <c r="J3915" s="116" t="str">
        <f>IF(H3915="","",I3915/H3915)</f>
        <v/>
      </c>
      <c r="M3915" s="126"/>
      <c r="R3915" s="141"/>
    </row>
    <row r="3916" spans="1:18" x14ac:dyDescent="0.25">
      <c r="B3916" s="117"/>
      <c r="C3916" s="118"/>
      <c r="D3916" s="110"/>
      <c r="F3916" s="118"/>
      <c r="G3916" s="118"/>
      <c r="H3916" s="119"/>
      <c r="I3916" s="120"/>
      <c r="J3916" s="121"/>
      <c r="M3916" s="126"/>
      <c r="R3916" s="141"/>
    </row>
    <row r="3917" spans="1:18" ht="47.25" outlineLevel="1" x14ac:dyDescent="0.25">
      <c r="B3917" s="31" t="s">
        <v>0</v>
      </c>
      <c r="C3917" s="76" t="s">
        <v>13</v>
      </c>
      <c r="D3917" s="31" t="s">
        <v>60</v>
      </c>
      <c r="E3917" s="31" t="s">
        <v>14</v>
      </c>
      <c r="F3917" s="77" t="s">
        <v>17</v>
      </c>
      <c r="G3917" s="77" t="s">
        <v>56</v>
      </c>
      <c r="H3917" s="77" t="s">
        <v>38</v>
      </c>
      <c r="I3917" s="31" t="s">
        <v>16</v>
      </c>
      <c r="J3917" s="30" t="s">
        <v>15</v>
      </c>
      <c r="M3917" s="142"/>
    </row>
    <row r="3918" spans="1:18" outlineLevel="1" x14ac:dyDescent="0.25">
      <c r="B3918" s="122" t="str">
        <f>IF(C3918="","",F3915)</f>
        <v/>
      </c>
      <c r="C3918" s="123"/>
      <c r="D3918" s="122" t="str">
        <f>IF(C3918="","",IFERROR(INDEX('Cadastro de insumo'!A:K,MATCH('Ficha técnica - Prod processado'!C3918,'Cadastro de insumo'!E:E,0),2),""))</f>
        <v/>
      </c>
      <c r="E3918" s="122" t="str">
        <f>IFERROR(INDEX('Cadastro de insumo'!$A$203:$K$1048576,MATCH('Ficha técnica - Prod processado'!C3918,'Cadastro de insumo'!$E$203:$E$1048576,0),9),"")</f>
        <v/>
      </c>
      <c r="F3918" s="124" t="str">
        <f>IFERROR(VLOOKUP(C3918,'Cadastro de insumo'!E:K,7,0),"")</f>
        <v/>
      </c>
      <c r="G3918" s="113"/>
      <c r="H3918" s="113"/>
      <c r="I3918" s="122">
        <f t="shared" ref="I3918:I3931" si="189">IF(OR(G3918="",H3918=""),0,G3918/H3918)</f>
        <v>0</v>
      </c>
      <c r="J3918" s="125">
        <f>IF(C3918="",0,IF(E3918="Pacote",VLOOKUP(C3918,'Cadastro de insumo'!E:K,7,0)*G3918,IF(OR(E3918="kg",E3918="L"),F3918/1000*G3918,F3918*G3918)))</f>
        <v>0</v>
      </c>
    </row>
    <row r="3919" spans="1:18" outlineLevel="1" x14ac:dyDescent="0.25">
      <c r="B3919" s="122" t="str">
        <f>IF(C3919="","",F3915)</f>
        <v/>
      </c>
      <c r="C3919" s="123"/>
      <c r="D3919" s="122" t="str">
        <f>IF(C3919="","",IFERROR(INDEX('Cadastro de insumo'!A:K,MATCH('Ficha técnica - Prod processado'!C3919,'Cadastro de insumo'!E:E,0),2),""))</f>
        <v/>
      </c>
      <c r="E3919" s="122" t="str">
        <f>IFERROR(INDEX('Cadastro de insumo'!$A$203:$K$1048576,MATCH('Ficha técnica - Prod processado'!C3919,'Cadastro de insumo'!$E$203:$E$1048576,0),9),"")</f>
        <v/>
      </c>
      <c r="F3919" s="124" t="str">
        <f>IFERROR(VLOOKUP(C3919,'Cadastro de insumo'!E:K,7,0),"")</f>
        <v/>
      </c>
      <c r="G3919" s="113"/>
      <c r="H3919" s="113"/>
      <c r="I3919" s="122">
        <f t="shared" si="189"/>
        <v>0</v>
      </c>
      <c r="J3919" s="125">
        <f>IF(C3919="",0,IF(E3919="Pacote",VLOOKUP(C3919,'Cadastro de insumo'!E:K,7,0)*G3919,IF(OR(E3919="kg",E3919="L"),F3919/1000*G3919,F3919*G3919)))</f>
        <v>0</v>
      </c>
    </row>
    <row r="3920" spans="1:18" outlineLevel="1" x14ac:dyDescent="0.25">
      <c r="B3920" s="122" t="str">
        <f>IF(C3920="","",F3915)</f>
        <v/>
      </c>
      <c r="C3920" s="123"/>
      <c r="D3920" s="122" t="str">
        <f>IF(C3920="","",IFERROR(INDEX('Cadastro de insumo'!A:K,MATCH('Ficha técnica - Prod processado'!C3920,'Cadastro de insumo'!E:E,0),2),""))</f>
        <v/>
      </c>
      <c r="E3920" s="122" t="str">
        <f>IFERROR(INDEX('Cadastro de insumo'!$A$203:$K$1048576,MATCH('Ficha técnica - Prod processado'!C3920,'Cadastro de insumo'!$E$203:$E$1048576,0),9),"")</f>
        <v/>
      </c>
      <c r="F3920" s="124" t="str">
        <f>IFERROR(VLOOKUP(C3920,'Cadastro de insumo'!E:K,7,0),"")</f>
        <v/>
      </c>
      <c r="G3920" s="113"/>
      <c r="H3920" s="113"/>
      <c r="I3920" s="122">
        <f t="shared" si="189"/>
        <v>0</v>
      </c>
      <c r="J3920" s="125">
        <f>IF(C3920="",0,IF(E3920="Pacote",VLOOKUP(C3920,'Cadastro de insumo'!E:K,7,0)*G3920,IF(OR(E3920="kg",E3920="L"),F3920/1000*G3920,F3920*G3920)))</f>
        <v>0</v>
      </c>
    </row>
    <row r="3921" spans="1:18" outlineLevel="1" x14ac:dyDescent="0.25">
      <c r="B3921" s="122" t="str">
        <f>IF(C3921="","",F3915)</f>
        <v/>
      </c>
      <c r="C3921" s="123"/>
      <c r="D3921" s="122" t="str">
        <f>IF(C3921="","",IFERROR(INDEX('Cadastro de insumo'!A:K,MATCH('Ficha técnica - Prod processado'!C3921,'Cadastro de insumo'!E:E,0),2),""))</f>
        <v/>
      </c>
      <c r="E3921" s="122" t="str">
        <f>IFERROR(INDEX('Cadastro de insumo'!$A$203:$K$1048576,MATCH('Ficha técnica - Prod processado'!C3921,'Cadastro de insumo'!$E$203:$E$1048576,0),9),"")</f>
        <v/>
      </c>
      <c r="F3921" s="124" t="str">
        <f>IFERROR(VLOOKUP(C3921,'Cadastro de insumo'!E:K,7,0),"")</f>
        <v/>
      </c>
      <c r="G3921" s="113"/>
      <c r="H3921" s="113"/>
      <c r="I3921" s="122">
        <f t="shared" si="189"/>
        <v>0</v>
      </c>
      <c r="J3921" s="125">
        <f>IF(C3921="",0,IF(E3921="Pacote",VLOOKUP(C3921,'Cadastro de insumo'!E:K,7,0)*G3921,IF(OR(E3921="kg",E3921="L"),F3921/1000*G3921,F3921*G3921)))</f>
        <v>0</v>
      </c>
    </row>
    <row r="3922" spans="1:18" outlineLevel="1" x14ac:dyDescent="0.25">
      <c r="B3922" s="122" t="str">
        <f>IF(C3922="","",F3915)</f>
        <v/>
      </c>
      <c r="C3922" s="123"/>
      <c r="D3922" s="122" t="str">
        <f>IF(C3922="","",IFERROR(INDEX('Cadastro de insumo'!A:K,MATCH('Ficha técnica - Prod processado'!C3922,'Cadastro de insumo'!E:E,0),2),""))</f>
        <v/>
      </c>
      <c r="E3922" s="122" t="str">
        <f>IFERROR(INDEX('Cadastro de insumo'!$A$203:$K$1048576,MATCH('Ficha técnica - Prod processado'!C3922,'Cadastro de insumo'!$E$203:$E$1048576,0),9),"")</f>
        <v/>
      </c>
      <c r="F3922" s="124" t="str">
        <f>IFERROR(VLOOKUP(C3922,'Cadastro de insumo'!E:K,7,0),"")</f>
        <v/>
      </c>
      <c r="G3922" s="113"/>
      <c r="H3922" s="113"/>
      <c r="I3922" s="122">
        <f t="shared" si="189"/>
        <v>0</v>
      </c>
      <c r="J3922" s="125">
        <f>IF(C3922="",0,IF(E3922="Pacote",VLOOKUP(C3922,'Cadastro de insumo'!E:K,7,0)*G3922,IF(OR(E3922="kg",E3922="L"),F3922/1000*G3922,F3922*G3922)))</f>
        <v>0</v>
      </c>
    </row>
    <row r="3923" spans="1:18" outlineLevel="1" x14ac:dyDescent="0.25">
      <c r="B3923" s="122" t="str">
        <f>IF(C3923="","",F3915)</f>
        <v/>
      </c>
      <c r="C3923" s="123"/>
      <c r="D3923" s="122" t="str">
        <f>IF(C3923="","",IFERROR(INDEX('Cadastro de insumo'!A:K,MATCH('Ficha técnica - Prod processado'!C3923,'Cadastro de insumo'!E:E,0),2),""))</f>
        <v/>
      </c>
      <c r="E3923" s="122" t="str">
        <f>IFERROR(INDEX('Cadastro de insumo'!$A$203:$K$1048576,MATCH('Ficha técnica - Prod processado'!C3923,'Cadastro de insumo'!$E$203:$E$1048576,0),9),"")</f>
        <v/>
      </c>
      <c r="F3923" s="124" t="str">
        <f>IFERROR(VLOOKUP(C3923,'Cadastro de insumo'!E:K,7,0),"")</f>
        <v/>
      </c>
      <c r="G3923" s="113"/>
      <c r="H3923" s="113"/>
      <c r="I3923" s="122">
        <f t="shared" si="189"/>
        <v>0</v>
      </c>
      <c r="J3923" s="125">
        <f>IF(C3923="",0,IF(E3923="Pacote",VLOOKUP(C3923,'Cadastro de insumo'!E:K,7,0)*G3923,IF(OR(E3923="kg",E3923="L"),F3923/1000*G3923,F3923*G3923)))</f>
        <v>0</v>
      </c>
    </row>
    <row r="3924" spans="1:18" outlineLevel="1" x14ac:dyDescent="0.25">
      <c r="B3924" s="122" t="str">
        <f>IF(C3924="","",F3915)</f>
        <v/>
      </c>
      <c r="C3924" s="123"/>
      <c r="D3924" s="122" t="str">
        <f>IF(C3924="","",IFERROR(INDEX('Cadastro de insumo'!A:K,MATCH('Ficha técnica - Prod processado'!C3924,'Cadastro de insumo'!E:E,0),2),""))</f>
        <v/>
      </c>
      <c r="E3924" s="122" t="str">
        <f>IFERROR(INDEX('Cadastro de insumo'!$A$203:$K$1048576,MATCH('Ficha técnica - Prod processado'!C3924,'Cadastro de insumo'!$E$203:$E$1048576,0),9),"")</f>
        <v/>
      </c>
      <c r="F3924" s="124" t="str">
        <f>IFERROR(VLOOKUP(C3924,'Cadastro de insumo'!E:K,7,0),"")</f>
        <v/>
      </c>
      <c r="G3924" s="113"/>
      <c r="H3924" s="113"/>
      <c r="I3924" s="122">
        <f t="shared" si="189"/>
        <v>0</v>
      </c>
      <c r="J3924" s="125">
        <f>IF(C3924="",0,IF(E3924="Pacote",VLOOKUP(C3924,'Cadastro de insumo'!E:K,7,0)*G3924,IF(OR(E3924="kg",E3924="L"),F3924/1000*G3924,F3924*G3924)))</f>
        <v>0</v>
      </c>
    </row>
    <row r="3925" spans="1:18" outlineLevel="1" x14ac:dyDescent="0.25">
      <c r="B3925" s="122" t="str">
        <f>IF(C3925="","",F3915)</f>
        <v/>
      </c>
      <c r="C3925" s="123"/>
      <c r="D3925" s="122" t="str">
        <f>IF(C3925="","",IFERROR(INDEX('Cadastro de insumo'!A:K,MATCH('Ficha técnica - Prod processado'!C3925,'Cadastro de insumo'!E:E,0),2),""))</f>
        <v/>
      </c>
      <c r="E3925" s="122" t="str">
        <f>IFERROR(INDEX('Cadastro de insumo'!$A$203:$K$1048576,MATCH('Ficha técnica - Prod processado'!C3925,'Cadastro de insumo'!$E$203:$E$1048576,0),9),"")</f>
        <v/>
      </c>
      <c r="F3925" s="124" t="str">
        <f>IFERROR(VLOOKUP(C3925,'Cadastro de insumo'!E:K,7,0),"")</f>
        <v/>
      </c>
      <c r="G3925" s="113"/>
      <c r="H3925" s="113"/>
      <c r="I3925" s="122">
        <f t="shared" si="189"/>
        <v>0</v>
      </c>
      <c r="J3925" s="125">
        <f>IF(C3925="",0,IF(E3925="Pacote",VLOOKUP(C3925,'Cadastro de insumo'!E:K,7,0)*G3925,IF(OR(E3925="kg",E3925="L"),F3925/1000*G3925,F3925*G3925)))</f>
        <v>0</v>
      </c>
    </row>
    <row r="3926" spans="1:18" outlineLevel="1" x14ac:dyDescent="0.25">
      <c r="B3926" s="122" t="str">
        <f>IF(C3926="","",F3915)</f>
        <v/>
      </c>
      <c r="C3926" s="123"/>
      <c r="D3926" s="122" t="str">
        <f>IF(C3926="","",IFERROR(INDEX('Cadastro de insumo'!A:K,MATCH('Ficha técnica - Prod processado'!C3926,'Cadastro de insumo'!E:E,0),2),""))</f>
        <v/>
      </c>
      <c r="E3926" s="122" t="str">
        <f>IFERROR(INDEX('Cadastro de insumo'!$A$203:$K$1048576,MATCH('Ficha técnica - Prod processado'!C3926,'Cadastro de insumo'!$E$203:$E$1048576,0),9),"")</f>
        <v/>
      </c>
      <c r="F3926" s="124" t="str">
        <f>IFERROR(VLOOKUP(C3926,'Cadastro de insumo'!E:K,7,0),"")</f>
        <v/>
      </c>
      <c r="G3926" s="113"/>
      <c r="H3926" s="113"/>
      <c r="I3926" s="122">
        <f t="shared" si="189"/>
        <v>0</v>
      </c>
      <c r="J3926" s="125">
        <f>IF(C3926="",0,IF(E3926="Pacote",VLOOKUP(C3926,'Cadastro de insumo'!E:K,7,0)*G3926,IF(OR(E3926="kg",E3926="L"),F3926/1000*G3926,F3926*G3926)))</f>
        <v>0</v>
      </c>
    </row>
    <row r="3927" spans="1:18" outlineLevel="1" x14ac:dyDescent="0.25">
      <c r="B3927" s="122" t="str">
        <f>IF(C3927="","",F3915)</f>
        <v/>
      </c>
      <c r="C3927" s="123"/>
      <c r="D3927" s="122" t="str">
        <f>IF(C3927="","",IFERROR(INDEX('Cadastro de insumo'!A:K,MATCH('Ficha técnica - Prod processado'!C3927,'Cadastro de insumo'!E:E,0),2),""))</f>
        <v/>
      </c>
      <c r="E3927" s="122" t="str">
        <f>IFERROR(INDEX('Cadastro de insumo'!$A$203:$K$1048576,MATCH('Ficha técnica - Prod processado'!C3927,'Cadastro de insumo'!$E$203:$E$1048576,0),9),"")</f>
        <v/>
      </c>
      <c r="F3927" s="124" t="str">
        <f>IFERROR(VLOOKUP(C3927,'Cadastro de insumo'!E:K,7,0),"")</f>
        <v/>
      </c>
      <c r="G3927" s="113"/>
      <c r="H3927" s="113"/>
      <c r="I3927" s="122">
        <f t="shared" si="189"/>
        <v>0</v>
      </c>
      <c r="J3927" s="125">
        <f>IF(C3927="",0,IF(E3927="Pacote",VLOOKUP(C3927,'Cadastro de insumo'!E:K,7,0)*G3927,IF(OR(E3927="kg",E3927="L"),F3927/1000*G3927,F3927*G3927)))</f>
        <v>0</v>
      </c>
    </row>
    <row r="3928" spans="1:18" outlineLevel="1" x14ac:dyDescent="0.25">
      <c r="B3928" s="122" t="str">
        <f>IF(C3928="","",F3915)</f>
        <v/>
      </c>
      <c r="C3928" s="123"/>
      <c r="D3928" s="122" t="str">
        <f>IF(C3928="","",IFERROR(INDEX('Cadastro de insumo'!A:K,MATCH('Ficha técnica - Prod processado'!C3928,'Cadastro de insumo'!E:E,0),2),""))</f>
        <v/>
      </c>
      <c r="E3928" s="122" t="str">
        <f>IFERROR(INDEX('Cadastro de insumo'!$A$203:$K$1048576,MATCH('Ficha técnica - Prod processado'!C3928,'Cadastro de insumo'!$E$203:$E$1048576,0),9),"")</f>
        <v/>
      </c>
      <c r="F3928" s="124" t="str">
        <f>IFERROR(VLOOKUP(C3928,'Cadastro de insumo'!E:K,7,0),"")</f>
        <v/>
      </c>
      <c r="G3928" s="113"/>
      <c r="H3928" s="113"/>
      <c r="I3928" s="122">
        <f t="shared" si="189"/>
        <v>0</v>
      </c>
      <c r="J3928" s="125">
        <f>IF(C3928="",0,IF(E3928="Pacote",VLOOKUP(C3928,'Cadastro de insumo'!E:K,7,0)*G3928,IF(OR(E3928="kg",E3928="L"),F3928/1000*G3928,F3928*G3928)))</f>
        <v>0</v>
      </c>
    </row>
    <row r="3929" spans="1:18" outlineLevel="1" x14ac:dyDescent="0.25">
      <c r="B3929" s="122" t="str">
        <f>IF(C3929="","",F3915)</f>
        <v/>
      </c>
      <c r="C3929" s="123"/>
      <c r="D3929" s="122" t="str">
        <f>IF(C3929="","",IFERROR(INDEX('Cadastro de insumo'!A:K,MATCH('Ficha técnica - Prod processado'!C3929,'Cadastro de insumo'!E:E,0),2),""))</f>
        <v/>
      </c>
      <c r="E3929" s="122" t="str">
        <f>IFERROR(INDEX('Cadastro de insumo'!$A$203:$K$1048576,MATCH('Ficha técnica - Prod processado'!C3929,'Cadastro de insumo'!$E$203:$E$1048576,0),9),"")</f>
        <v/>
      </c>
      <c r="F3929" s="124" t="str">
        <f>IFERROR(VLOOKUP(C3929,'Cadastro de insumo'!E:K,7,0),"")</f>
        <v/>
      </c>
      <c r="G3929" s="113"/>
      <c r="H3929" s="113"/>
      <c r="I3929" s="122">
        <f t="shared" si="189"/>
        <v>0</v>
      </c>
      <c r="J3929" s="125">
        <f>IF(C3929="",0,IF(E3929="Pacote",VLOOKUP(C3929,'Cadastro de insumo'!E:K,7,0)*G3929,IF(OR(E3929="kg",E3929="L"),F3929/1000*G3929,F3929*G3929)))</f>
        <v>0</v>
      </c>
    </row>
    <row r="3930" spans="1:18" outlineLevel="1" x14ac:dyDescent="0.25">
      <c r="B3930" s="122" t="str">
        <f>IF(C3930="","",F3915)</f>
        <v/>
      </c>
      <c r="C3930" s="123"/>
      <c r="D3930" s="122" t="str">
        <f>IF(C3930="","",IFERROR(INDEX('Cadastro de insumo'!A:K,MATCH('Ficha técnica - Prod processado'!C3930,'Cadastro de insumo'!E:E,0),2),""))</f>
        <v/>
      </c>
      <c r="E3930" s="122" t="str">
        <f>IFERROR(INDEX('Cadastro de insumo'!$A$203:$K$1048576,MATCH('Ficha técnica - Prod processado'!C3930,'Cadastro de insumo'!$E$203:$E$1048576,0),9),"")</f>
        <v/>
      </c>
      <c r="F3930" s="124" t="str">
        <f>IFERROR(VLOOKUP(C3930,'Cadastro de insumo'!E:K,7,0),"")</f>
        <v/>
      </c>
      <c r="G3930" s="113"/>
      <c r="H3930" s="113"/>
      <c r="I3930" s="122">
        <f t="shared" si="189"/>
        <v>0</v>
      </c>
      <c r="J3930" s="125">
        <f>IF(C3930="",0,IF(E3930="Pacote",VLOOKUP(C3930,'Cadastro de insumo'!E:K,7,0)*G3930,IF(OR(E3930="kg",E3930="L"),F3930/1000*G3930,F3930*G3930)))</f>
        <v>0</v>
      </c>
    </row>
    <row r="3931" spans="1:18" outlineLevel="1" x14ac:dyDescent="0.25">
      <c r="B3931" s="122" t="str">
        <f>IF(C3931="","",F3915)</f>
        <v/>
      </c>
      <c r="C3931" s="123"/>
      <c r="D3931" s="122" t="str">
        <f>IF(C3931="","",IFERROR(INDEX('Cadastro de insumo'!A:K,MATCH('Ficha técnica - Prod processado'!C3931,'Cadastro de insumo'!E:E,0),2),""))</f>
        <v/>
      </c>
      <c r="E3931" s="122" t="str">
        <f>IFERROR(INDEX('Cadastro de insumo'!$A$203:$K$1048576,MATCH('Ficha técnica - Prod processado'!C3931,'Cadastro de insumo'!$E$203:$E$1048576,0),9),"")</f>
        <v/>
      </c>
      <c r="F3931" s="124" t="str">
        <f>IFERROR(VLOOKUP(C3931,'Cadastro de insumo'!E:K,7,0),"")</f>
        <v/>
      </c>
      <c r="G3931" s="113"/>
      <c r="H3931" s="113"/>
      <c r="I3931" s="122">
        <f t="shared" si="189"/>
        <v>0</v>
      </c>
      <c r="J3931" s="125">
        <f>IF(C3931="",0,IF(E3931="Pacote",VLOOKUP(C3931,'Cadastro de insumo'!E:K,7,0)*G3931,IF(OR(E3931="kg",E3931="L"),F3931/1000*G3931,F3931*G3931)))</f>
        <v>0</v>
      </c>
    </row>
    <row r="3932" spans="1:18" outlineLevel="1" x14ac:dyDescent="0.25">
      <c r="B3932" s="122" t="str">
        <f>IF(C3932="","",F3915)</f>
        <v/>
      </c>
      <c r="C3932" s="123"/>
      <c r="D3932" s="122" t="str">
        <f>IF(C3932="","",IFERROR(INDEX('Cadastro de insumo'!A:K,MATCH('Ficha técnica - Prod processado'!C3932,'Cadastro de insumo'!E:E,0),2),""))</f>
        <v/>
      </c>
      <c r="E3932" s="122" t="str">
        <f>IFERROR(INDEX('Cadastro de insumo'!$A$203:$K$1048576,MATCH('Ficha técnica - Prod processado'!C3932,'Cadastro de insumo'!$E$203:$E$1048576,0),9),"")</f>
        <v/>
      </c>
      <c r="F3932" s="124" t="str">
        <f>IFERROR(VLOOKUP(C3932,'Cadastro de insumo'!E:K,7,0),"")</f>
        <v/>
      </c>
      <c r="G3932" s="113"/>
      <c r="H3932" s="113"/>
      <c r="I3932" s="122">
        <f>IF(OR(G3932="",H3932=""),0,G3932/H3932)</f>
        <v>0</v>
      </c>
      <c r="J3932" s="125">
        <f>IF(C3932="",0,IF(E3932="Pacote",VLOOKUP(C3932,'Cadastro de insumo'!E:K,7,0)*G3932,IF(OR(E3932="kg",E3932="L"),F3932/1000*G3932,F3932*G3932)))</f>
        <v>0</v>
      </c>
    </row>
    <row r="3933" spans="1:18" x14ac:dyDescent="0.25">
      <c r="A3933" s="33" t="str">
        <f>"Detalhes: "&amp;F3915</f>
        <v xml:space="preserve">Detalhes: </v>
      </c>
      <c r="C3933" s="126"/>
    </row>
    <row r="3935" spans="1:18" ht="31.5" x14ac:dyDescent="0.25">
      <c r="E3935" s="30" t="s">
        <v>21</v>
      </c>
      <c r="F3935" s="76" t="s">
        <v>0</v>
      </c>
      <c r="G3935" s="76" t="s">
        <v>19</v>
      </c>
      <c r="H3935" s="77" t="s">
        <v>20</v>
      </c>
      <c r="I3935" s="31" t="s">
        <v>22</v>
      </c>
      <c r="J3935" s="31" t="s">
        <v>61</v>
      </c>
      <c r="M3935" s="126"/>
    </row>
    <row r="3936" spans="1:18" x14ac:dyDescent="0.25">
      <c r="E3936" s="112">
        <f>E3915+1</f>
        <v>188</v>
      </c>
      <c r="F3936" s="113"/>
      <c r="G3936" s="113"/>
      <c r="H3936" s="114"/>
      <c r="I3936" s="115">
        <f>SUM(J3939:J3953)</f>
        <v>0</v>
      </c>
      <c r="J3936" s="116" t="str">
        <f>IF(H3936="","",I3936/H3936)</f>
        <v/>
      </c>
      <c r="M3936" s="126"/>
      <c r="R3936" s="141"/>
    </row>
    <row r="3937" spans="2:18" x14ac:dyDescent="0.25">
      <c r="B3937" s="117"/>
      <c r="C3937" s="118"/>
      <c r="D3937" s="110"/>
      <c r="F3937" s="118"/>
      <c r="G3937" s="118"/>
      <c r="H3937" s="119"/>
      <c r="I3937" s="120"/>
      <c r="J3937" s="121"/>
      <c r="M3937" s="126"/>
      <c r="R3937" s="141"/>
    </row>
    <row r="3938" spans="2:18" ht="47.25" outlineLevel="1" x14ac:dyDescent="0.25">
      <c r="B3938" s="31" t="s">
        <v>0</v>
      </c>
      <c r="C3938" s="76" t="s">
        <v>13</v>
      </c>
      <c r="D3938" s="31" t="s">
        <v>60</v>
      </c>
      <c r="E3938" s="31" t="s">
        <v>14</v>
      </c>
      <c r="F3938" s="77" t="s">
        <v>17</v>
      </c>
      <c r="G3938" s="77" t="s">
        <v>56</v>
      </c>
      <c r="H3938" s="77" t="s">
        <v>38</v>
      </c>
      <c r="I3938" s="31" t="s">
        <v>16</v>
      </c>
      <c r="J3938" s="30" t="s">
        <v>15</v>
      </c>
      <c r="M3938" s="142"/>
    </row>
    <row r="3939" spans="2:18" outlineLevel="1" x14ac:dyDescent="0.25">
      <c r="B3939" s="122" t="str">
        <f>IF(C3939="","",F3936)</f>
        <v/>
      </c>
      <c r="C3939" s="123"/>
      <c r="D3939" s="122" t="str">
        <f>IF(C3939="","",IFERROR(INDEX('Cadastro de insumo'!A:K,MATCH('Ficha técnica - Prod processado'!C3939,'Cadastro de insumo'!E:E,0),2),""))</f>
        <v/>
      </c>
      <c r="E3939" s="122" t="str">
        <f>IFERROR(INDEX('Cadastro de insumo'!$A$203:$K$1048576,MATCH('Ficha técnica - Prod processado'!C3939,'Cadastro de insumo'!$E$203:$E$1048576,0),9),"")</f>
        <v/>
      </c>
      <c r="F3939" s="124" t="str">
        <f>IFERROR(VLOOKUP(C3939,'Cadastro de insumo'!E:K,7,0),"")</f>
        <v/>
      </c>
      <c r="G3939" s="113"/>
      <c r="H3939" s="113"/>
      <c r="I3939" s="122">
        <f t="shared" ref="I3939:I3952" si="190">IF(OR(G3939="",H3939=""),0,G3939/H3939)</f>
        <v>0</v>
      </c>
      <c r="J3939" s="125">
        <f>IF(C3939="",0,IF(E3939="Pacote",VLOOKUP(C3939,'Cadastro de insumo'!E:K,7,0)*G3939,IF(OR(E3939="kg",E3939="L"),F3939/1000*G3939,F3939*G3939)))</f>
        <v>0</v>
      </c>
    </row>
    <row r="3940" spans="2:18" outlineLevel="1" x14ac:dyDescent="0.25">
      <c r="B3940" s="122" t="str">
        <f>IF(C3940="","",F3936)</f>
        <v/>
      </c>
      <c r="C3940" s="123"/>
      <c r="D3940" s="122" t="str">
        <f>IF(C3940="","",IFERROR(INDEX('Cadastro de insumo'!A:K,MATCH('Ficha técnica - Prod processado'!C3940,'Cadastro de insumo'!E:E,0),2),""))</f>
        <v/>
      </c>
      <c r="E3940" s="122" t="str">
        <f>IFERROR(INDEX('Cadastro de insumo'!$A$203:$K$1048576,MATCH('Ficha técnica - Prod processado'!C3940,'Cadastro de insumo'!$E$203:$E$1048576,0),9),"")</f>
        <v/>
      </c>
      <c r="F3940" s="124" t="str">
        <f>IFERROR(VLOOKUP(C3940,'Cadastro de insumo'!E:K,7,0),"")</f>
        <v/>
      </c>
      <c r="G3940" s="113"/>
      <c r="H3940" s="113"/>
      <c r="I3940" s="122">
        <f t="shared" si="190"/>
        <v>0</v>
      </c>
      <c r="J3940" s="125">
        <f>IF(C3940="",0,IF(E3940="Pacote",VLOOKUP(C3940,'Cadastro de insumo'!E:K,7,0)*G3940,IF(OR(E3940="kg",E3940="L"),F3940/1000*G3940,F3940*G3940)))</f>
        <v>0</v>
      </c>
    </row>
    <row r="3941" spans="2:18" outlineLevel="1" x14ac:dyDescent="0.25">
      <c r="B3941" s="122" t="str">
        <f>IF(C3941="","",F3936)</f>
        <v/>
      </c>
      <c r="C3941" s="123"/>
      <c r="D3941" s="122" t="str">
        <f>IF(C3941="","",IFERROR(INDEX('Cadastro de insumo'!A:K,MATCH('Ficha técnica - Prod processado'!C3941,'Cadastro de insumo'!E:E,0),2),""))</f>
        <v/>
      </c>
      <c r="E3941" s="122" t="str">
        <f>IFERROR(INDEX('Cadastro de insumo'!$A$203:$K$1048576,MATCH('Ficha técnica - Prod processado'!C3941,'Cadastro de insumo'!$E$203:$E$1048576,0),9),"")</f>
        <v/>
      </c>
      <c r="F3941" s="124" t="str">
        <f>IFERROR(VLOOKUP(C3941,'Cadastro de insumo'!E:K,7,0),"")</f>
        <v/>
      </c>
      <c r="G3941" s="113"/>
      <c r="H3941" s="113"/>
      <c r="I3941" s="122">
        <f t="shared" si="190"/>
        <v>0</v>
      </c>
      <c r="J3941" s="125">
        <f>IF(C3941="",0,IF(E3941="Pacote",VLOOKUP(C3941,'Cadastro de insumo'!E:K,7,0)*G3941,IF(OR(E3941="kg",E3941="L"),F3941/1000*G3941,F3941*G3941)))</f>
        <v>0</v>
      </c>
    </row>
    <row r="3942" spans="2:18" outlineLevel="1" x14ac:dyDescent="0.25">
      <c r="B3942" s="122" t="str">
        <f>IF(C3942="","",F3936)</f>
        <v/>
      </c>
      <c r="C3942" s="123"/>
      <c r="D3942" s="122" t="str">
        <f>IF(C3942="","",IFERROR(INDEX('Cadastro de insumo'!A:K,MATCH('Ficha técnica - Prod processado'!C3942,'Cadastro de insumo'!E:E,0),2),""))</f>
        <v/>
      </c>
      <c r="E3942" s="122" t="str">
        <f>IFERROR(INDEX('Cadastro de insumo'!$A$203:$K$1048576,MATCH('Ficha técnica - Prod processado'!C3942,'Cadastro de insumo'!$E$203:$E$1048576,0),9),"")</f>
        <v/>
      </c>
      <c r="F3942" s="124" t="str">
        <f>IFERROR(VLOOKUP(C3942,'Cadastro de insumo'!E:K,7,0),"")</f>
        <v/>
      </c>
      <c r="G3942" s="113"/>
      <c r="H3942" s="113"/>
      <c r="I3942" s="122">
        <f t="shared" si="190"/>
        <v>0</v>
      </c>
      <c r="J3942" s="125">
        <f>IF(C3942="",0,IF(E3942="Pacote",VLOOKUP(C3942,'Cadastro de insumo'!E:K,7,0)*G3942,IF(OR(E3942="kg",E3942="L"),F3942/1000*G3942,F3942*G3942)))</f>
        <v>0</v>
      </c>
    </row>
    <row r="3943" spans="2:18" outlineLevel="1" x14ac:dyDescent="0.25">
      <c r="B3943" s="122" t="str">
        <f>IF(C3943="","",F3936)</f>
        <v/>
      </c>
      <c r="C3943" s="123"/>
      <c r="D3943" s="122" t="str">
        <f>IF(C3943="","",IFERROR(INDEX('Cadastro de insumo'!A:K,MATCH('Ficha técnica - Prod processado'!C3943,'Cadastro de insumo'!E:E,0),2),""))</f>
        <v/>
      </c>
      <c r="E3943" s="122" t="str">
        <f>IFERROR(INDEX('Cadastro de insumo'!$A$203:$K$1048576,MATCH('Ficha técnica - Prod processado'!C3943,'Cadastro de insumo'!$E$203:$E$1048576,0),9),"")</f>
        <v/>
      </c>
      <c r="F3943" s="124" t="str">
        <f>IFERROR(VLOOKUP(C3943,'Cadastro de insumo'!E:K,7,0),"")</f>
        <v/>
      </c>
      <c r="G3943" s="113"/>
      <c r="H3943" s="113"/>
      <c r="I3943" s="122">
        <f t="shared" si="190"/>
        <v>0</v>
      </c>
      <c r="J3943" s="125">
        <f>IF(C3943="",0,IF(E3943="Pacote",VLOOKUP(C3943,'Cadastro de insumo'!E:K,7,0)*G3943,IF(OR(E3943="kg",E3943="L"),F3943/1000*G3943,F3943*G3943)))</f>
        <v>0</v>
      </c>
    </row>
    <row r="3944" spans="2:18" outlineLevel="1" x14ac:dyDescent="0.25">
      <c r="B3944" s="122" t="str">
        <f>IF(C3944="","",F3936)</f>
        <v/>
      </c>
      <c r="C3944" s="123"/>
      <c r="D3944" s="122" t="str">
        <f>IF(C3944="","",IFERROR(INDEX('Cadastro de insumo'!A:K,MATCH('Ficha técnica - Prod processado'!C3944,'Cadastro de insumo'!E:E,0),2),""))</f>
        <v/>
      </c>
      <c r="E3944" s="122" t="str">
        <f>IFERROR(INDEX('Cadastro de insumo'!$A$203:$K$1048576,MATCH('Ficha técnica - Prod processado'!C3944,'Cadastro de insumo'!$E$203:$E$1048576,0),9),"")</f>
        <v/>
      </c>
      <c r="F3944" s="124" t="str">
        <f>IFERROR(VLOOKUP(C3944,'Cadastro de insumo'!E:K,7,0),"")</f>
        <v/>
      </c>
      <c r="G3944" s="113"/>
      <c r="H3944" s="113"/>
      <c r="I3944" s="122">
        <f t="shared" si="190"/>
        <v>0</v>
      </c>
      <c r="J3944" s="125">
        <f>IF(C3944="",0,IF(E3944="Pacote",VLOOKUP(C3944,'Cadastro de insumo'!E:K,7,0)*G3944,IF(OR(E3944="kg",E3944="L"),F3944/1000*G3944,F3944*G3944)))</f>
        <v>0</v>
      </c>
    </row>
    <row r="3945" spans="2:18" outlineLevel="1" x14ac:dyDescent="0.25">
      <c r="B3945" s="122" t="str">
        <f>IF(C3945="","",F3936)</f>
        <v/>
      </c>
      <c r="C3945" s="123"/>
      <c r="D3945" s="122" t="str">
        <f>IF(C3945="","",IFERROR(INDEX('Cadastro de insumo'!A:K,MATCH('Ficha técnica - Prod processado'!C3945,'Cadastro de insumo'!E:E,0),2),""))</f>
        <v/>
      </c>
      <c r="E3945" s="122" t="str">
        <f>IFERROR(INDEX('Cadastro de insumo'!$A$203:$K$1048576,MATCH('Ficha técnica - Prod processado'!C3945,'Cadastro de insumo'!$E$203:$E$1048576,0),9),"")</f>
        <v/>
      </c>
      <c r="F3945" s="124" t="str">
        <f>IFERROR(VLOOKUP(C3945,'Cadastro de insumo'!E:K,7,0),"")</f>
        <v/>
      </c>
      <c r="G3945" s="113"/>
      <c r="H3945" s="113"/>
      <c r="I3945" s="122">
        <f t="shared" si="190"/>
        <v>0</v>
      </c>
      <c r="J3945" s="125">
        <f>IF(C3945="",0,IF(E3945="Pacote",VLOOKUP(C3945,'Cadastro de insumo'!E:K,7,0)*G3945,IF(OR(E3945="kg",E3945="L"),F3945/1000*G3945,F3945*G3945)))</f>
        <v>0</v>
      </c>
    </row>
    <row r="3946" spans="2:18" outlineLevel="1" x14ac:dyDescent="0.25">
      <c r="B3946" s="122" t="str">
        <f>IF(C3946="","",F3936)</f>
        <v/>
      </c>
      <c r="C3946" s="123"/>
      <c r="D3946" s="122" t="str">
        <f>IF(C3946="","",IFERROR(INDEX('Cadastro de insumo'!A:K,MATCH('Ficha técnica - Prod processado'!C3946,'Cadastro de insumo'!E:E,0),2),""))</f>
        <v/>
      </c>
      <c r="E3946" s="122" t="str">
        <f>IFERROR(INDEX('Cadastro de insumo'!$A$203:$K$1048576,MATCH('Ficha técnica - Prod processado'!C3946,'Cadastro de insumo'!$E$203:$E$1048576,0),9),"")</f>
        <v/>
      </c>
      <c r="F3946" s="124" t="str">
        <f>IFERROR(VLOOKUP(C3946,'Cadastro de insumo'!E:K,7,0),"")</f>
        <v/>
      </c>
      <c r="G3946" s="113"/>
      <c r="H3946" s="113"/>
      <c r="I3946" s="122">
        <f t="shared" si="190"/>
        <v>0</v>
      </c>
      <c r="J3946" s="125">
        <f>IF(C3946="",0,IF(E3946="Pacote",VLOOKUP(C3946,'Cadastro de insumo'!E:K,7,0)*G3946,IF(OR(E3946="kg",E3946="L"),F3946/1000*G3946,F3946*G3946)))</f>
        <v>0</v>
      </c>
    </row>
    <row r="3947" spans="2:18" outlineLevel="1" x14ac:dyDescent="0.25">
      <c r="B3947" s="122" t="str">
        <f>IF(C3947="","",F3936)</f>
        <v/>
      </c>
      <c r="C3947" s="123"/>
      <c r="D3947" s="122" t="str">
        <f>IF(C3947="","",IFERROR(INDEX('Cadastro de insumo'!A:K,MATCH('Ficha técnica - Prod processado'!C3947,'Cadastro de insumo'!E:E,0),2),""))</f>
        <v/>
      </c>
      <c r="E3947" s="122" t="str">
        <f>IFERROR(INDEX('Cadastro de insumo'!$A$203:$K$1048576,MATCH('Ficha técnica - Prod processado'!C3947,'Cadastro de insumo'!$E$203:$E$1048576,0),9),"")</f>
        <v/>
      </c>
      <c r="F3947" s="124" t="str">
        <f>IFERROR(VLOOKUP(C3947,'Cadastro de insumo'!E:K,7,0),"")</f>
        <v/>
      </c>
      <c r="G3947" s="113"/>
      <c r="H3947" s="113"/>
      <c r="I3947" s="122">
        <f t="shared" si="190"/>
        <v>0</v>
      </c>
      <c r="J3947" s="125">
        <f>IF(C3947="",0,IF(E3947="Pacote",VLOOKUP(C3947,'Cadastro de insumo'!E:K,7,0)*G3947,IF(OR(E3947="kg",E3947="L"),F3947/1000*G3947,F3947*G3947)))</f>
        <v>0</v>
      </c>
    </row>
    <row r="3948" spans="2:18" outlineLevel="1" x14ac:dyDescent="0.25">
      <c r="B3948" s="122" t="str">
        <f>IF(C3948="","",F3936)</f>
        <v/>
      </c>
      <c r="C3948" s="123"/>
      <c r="D3948" s="122" t="str">
        <f>IF(C3948="","",IFERROR(INDEX('Cadastro de insumo'!A:K,MATCH('Ficha técnica - Prod processado'!C3948,'Cadastro de insumo'!E:E,0),2),""))</f>
        <v/>
      </c>
      <c r="E3948" s="122" t="str">
        <f>IFERROR(INDEX('Cadastro de insumo'!$A$203:$K$1048576,MATCH('Ficha técnica - Prod processado'!C3948,'Cadastro de insumo'!$E$203:$E$1048576,0),9),"")</f>
        <v/>
      </c>
      <c r="F3948" s="124" t="str">
        <f>IFERROR(VLOOKUP(C3948,'Cadastro de insumo'!E:K,7,0),"")</f>
        <v/>
      </c>
      <c r="G3948" s="113"/>
      <c r="H3948" s="113"/>
      <c r="I3948" s="122">
        <f t="shared" si="190"/>
        <v>0</v>
      </c>
      <c r="J3948" s="125">
        <f>IF(C3948="",0,IF(E3948="Pacote",VLOOKUP(C3948,'Cadastro de insumo'!E:K,7,0)*G3948,IF(OR(E3948="kg",E3948="L"),F3948/1000*G3948,F3948*G3948)))</f>
        <v>0</v>
      </c>
    </row>
    <row r="3949" spans="2:18" outlineLevel="1" x14ac:dyDescent="0.25">
      <c r="B3949" s="122" t="str">
        <f>IF(C3949="","",F3936)</f>
        <v/>
      </c>
      <c r="C3949" s="123"/>
      <c r="D3949" s="122" t="str">
        <f>IF(C3949="","",IFERROR(INDEX('Cadastro de insumo'!A:K,MATCH('Ficha técnica - Prod processado'!C3949,'Cadastro de insumo'!E:E,0),2),""))</f>
        <v/>
      </c>
      <c r="E3949" s="122" t="str">
        <f>IFERROR(INDEX('Cadastro de insumo'!$A$203:$K$1048576,MATCH('Ficha técnica - Prod processado'!C3949,'Cadastro de insumo'!$E$203:$E$1048576,0),9),"")</f>
        <v/>
      </c>
      <c r="F3949" s="124" t="str">
        <f>IFERROR(VLOOKUP(C3949,'Cadastro de insumo'!E:K,7,0),"")</f>
        <v/>
      </c>
      <c r="G3949" s="113"/>
      <c r="H3949" s="113"/>
      <c r="I3949" s="122">
        <f t="shared" si="190"/>
        <v>0</v>
      </c>
      <c r="J3949" s="125">
        <f>IF(C3949="",0,IF(E3949="Pacote",VLOOKUP(C3949,'Cadastro de insumo'!E:K,7,0)*G3949,IF(OR(E3949="kg",E3949="L"),F3949/1000*G3949,F3949*G3949)))</f>
        <v>0</v>
      </c>
    </row>
    <row r="3950" spans="2:18" outlineLevel="1" x14ac:dyDescent="0.25">
      <c r="B3950" s="122" t="str">
        <f>IF(C3950="","",F3936)</f>
        <v/>
      </c>
      <c r="C3950" s="123"/>
      <c r="D3950" s="122" t="str">
        <f>IF(C3950="","",IFERROR(INDEX('Cadastro de insumo'!A:K,MATCH('Ficha técnica - Prod processado'!C3950,'Cadastro de insumo'!E:E,0),2),""))</f>
        <v/>
      </c>
      <c r="E3950" s="122" t="str">
        <f>IFERROR(INDEX('Cadastro de insumo'!$A$203:$K$1048576,MATCH('Ficha técnica - Prod processado'!C3950,'Cadastro de insumo'!$E$203:$E$1048576,0),9),"")</f>
        <v/>
      </c>
      <c r="F3950" s="124" t="str">
        <f>IFERROR(VLOOKUP(C3950,'Cadastro de insumo'!E:K,7,0),"")</f>
        <v/>
      </c>
      <c r="G3950" s="113"/>
      <c r="H3950" s="113"/>
      <c r="I3950" s="122">
        <f t="shared" si="190"/>
        <v>0</v>
      </c>
      <c r="J3950" s="125">
        <f>IF(C3950="",0,IF(E3950="Pacote",VLOOKUP(C3950,'Cadastro de insumo'!E:K,7,0)*G3950,IF(OR(E3950="kg",E3950="L"),F3950/1000*G3950,F3950*G3950)))</f>
        <v>0</v>
      </c>
    </row>
    <row r="3951" spans="2:18" outlineLevel="1" x14ac:dyDescent="0.25">
      <c r="B3951" s="122" t="str">
        <f>IF(C3951="","",F3936)</f>
        <v/>
      </c>
      <c r="C3951" s="123"/>
      <c r="D3951" s="122" t="str">
        <f>IF(C3951="","",IFERROR(INDEX('Cadastro de insumo'!A:K,MATCH('Ficha técnica - Prod processado'!C3951,'Cadastro de insumo'!E:E,0),2),""))</f>
        <v/>
      </c>
      <c r="E3951" s="122" t="str">
        <f>IFERROR(INDEX('Cadastro de insumo'!$A$203:$K$1048576,MATCH('Ficha técnica - Prod processado'!C3951,'Cadastro de insumo'!$E$203:$E$1048576,0),9),"")</f>
        <v/>
      </c>
      <c r="F3951" s="124" t="str">
        <f>IFERROR(VLOOKUP(C3951,'Cadastro de insumo'!E:K,7,0),"")</f>
        <v/>
      </c>
      <c r="G3951" s="113"/>
      <c r="H3951" s="113"/>
      <c r="I3951" s="122">
        <f t="shared" si="190"/>
        <v>0</v>
      </c>
      <c r="J3951" s="125">
        <f>IF(C3951="",0,IF(E3951="Pacote",VLOOKUP(C3951,'Cadastro de insumo'!E:K,7,0)*G3951,IF(OR(E3951="kg",E3951="L"),F3951/1000*G3951,F3951*G3951)))</f>
        <v>0</v>
      </c>
    </row>
    <row r="3952" spans="2:18" outlineLevel="1" x14ac:dyDescent="0.25">
      <c r="B3952" s="122" t="str">
        <f>IF(C3952="","",F3936)</f>
        <v/>
      </c>
      <c r="C3952" s="123"/>
      <c r="D3952" s="122" t="str">
        <f>IF(C3952="","",IFERROR(INDEX('Cadastro de insumo'!A:K,MATCH('Ficha técnica - Prod processado'!C3952,'Cadastro de insumo'!E:E,0),2),""))</f>
        <v/>
      </c>
      <c r="E3952" s="122" t="str">
        <f>IFERROR(INDEX('Cadastro de insumo'!$A$203:$K$1048576,MATCH('Ficha técnica - Prod processado'!C3952,'Cadastro de insumo'!$E$203:$E$1048576,0),9),"")</f>
        <v/>
      </c>
      <c r="F3952" s="124" t="str">
        <f>IFERROR(VLOOKUP(C3952,'Cadastro de insumo'!E:K,7,0),"")</f>
        <v/>
      </c>
      <c r="G3952" s="113"/>
      <c r="H3952" s="113"/>
      <c r="I3952" s="122">
        <f t="shared" si="190"/>
        <v>0</v>
      </c>
      <c r="J3952" s="125">
        <f>IF(C3952="",0,IF(E3952="Pacote",VLOOKUP(C3952,'Cadastro de insumo'!E:K,7,0)*G3952,IF(OR(E3952="kg",E3952="L"),F3952/1000*G3952,F3952*G3952)))</f>
        <v>0</v>
      </c>
    </row>
    <row r="3953" spans="1:18" outlineLevel="1" x14ac:dyDescent="0.25">
      <c r="B3953" s="122" t="str">
        <f>IF(C3953="","",F3936)</f>
        <v/>
      </c>
      <c r="C3953" s="123"/>
      <c r="D3953" s="122" t="str">
        <f>IF(C3953="","",IFERROR(INDEX('Cadastro de insumo'!A:K,MATCH('Ficha técnica - Prod processado'!C3953,'Cadastro de insumo'!E:E,0),2),""))</f>
        <v/>
      </c>
      <c r="E3953" s="122" t="str">
        <f>IFERROR(INDEX('Cadastro de insumo'!$A$203:$K$1048576,MATCH('Ficha técnica - Prod processado'!C3953,'Cadastro de insumo'!$E$203:$E$1048576,0),9),"")</f>
        <v/>
      </c>
      <c r="F3953" s="124" t="str">
        <f>IFERROR(VLOOKUP(C3953,'Cadastro de insumo'!E:K,7,0),"")</f>
        <v/>
      </c>
      <c r="G3953" s="113"/>
      <c r="H3953" s="113"/>
      <c r="I3953" s="122">
        <f>IF(OR(G3953="",H3953=""),0,G3953/H3953)</f>
        <v>0</v>
      </c>
      <c r="J3953" s="125">
        <f>IF(C3953="",0,IF(E3953="Pacote",VLOOKUP(C3953,'Cadastro de insumo'!E:K,7,0)*G3953,IF(OR(E3953="kg",E3953="L"),F3953/1000*G3953,F3953*G3953)))</f>
        <v>0</v>
      </c>
    </row>
    <row r="3954" spans="1:18" x14ac:dyDescent="0.25">
      <c r="A3954" s="33" t="str">
        <f>"Detalhes: "&amp;F3936</f>
        <v xml:space="preserve">Detalhes: </v>
      </c>
      <c r="C3954" s="126"/>
    </row>
    <row r="3956" spans="1:18" ht="31.5" x14ac:dyDescent="0.25">
      <c r="E3956" s="30" t="s">
        <v>21</v>
      </c>
      <c r="F3956" s="76" t="s">
        <v>0</v>
      </c>
      <c r="G3956" s="76" t="s">
        <v>19</v>
      </c>
      <c r="H3956" s="77" t="s">
        <v>20</v>
      </c>
      <c r="I3956" s="31" t="s">
        <v>22</v>
      </c>
      <c r="J3956" s="31" t="s">
        <v>61</v>
      </c>
      <c r="M3956" s="126"/>
    </row>
    <row r="3957" spans="1:18" x14ac:dyDescent="0.25">
      <c r="E3957" s="112">
        <f>E3936+1</f>
        <v>189</v>
      </c>
      <c r="F3957" s="113"/>
      <c r="G3957" s="113"/>
      <c r="H3957" s="114"/>
      <c r="I3957" s="115">
        <f>SUM(J3960:J3974)</f>
        <v>0</v>
      </c>
      <c r="J3957" s="116" t="str">
        <f>IF(H3957="","",I3957/H3957)</f>
        <v/>
      </c>
      <c r="M3957" s="126"/>
      <c r="R3957" s="141"/>
    </row>
    <row r="3958" spans="1:18" x14ac:dyDescent="0.25">
      <c r="B3958" s="117"/>
      <c r="C3958" s="118"/>
      <c r="D3958" s="110"/>
      <c r="F3958" s="118"/>
      <c r="G3958" s="118"/>
      <c r="H3958" s="119"/>
      <c r="I3958" s="120"/>
      <c r="J3958" s="121"/>
      <c r="M3958" s="126"/>
      <c r="R3958" s="141"/>
    </row>
    <row r="3959" spans="1:18" ht="47.25" outlineLevel="1" x14ac:dyDescent="0.25">
      <c r="B3959" s="31" t="s">
        <v>0</v>
      </c>
      <c r="C3959" s="76" t="s">
        <v>13</v>
      </c>
      <c r="D3959" s="31" t="s">
        <v>60</v>
      </c>
      <c r="E3959" s="31" t="s">
        <v>14</v>
      </c>
      <c r="F3959" s="77" t="s">
        <v>17</v>
      </c>
      <c r="G3959" s="77" t="s">
        <v>56</v>
      </c>
      <c r="H3959" s="77" t="s">
        <v>38</v>
      </c>
      <c r="I3959" s="31" t="s">
        <v>16</v>
      </c>
      <c r="J3959" s="30" t="s">
        <v>15</v>
      </c>
      <c r="M3959" s="142"/>
    </row>
    <row r="3960" spans="1:18" outlineLevel="1" x14ac:dyDescent="0.25">
      <c r="B3960" s="122" t="str">
        <f>IF(C3960="","",F3957)</f>
        <v/>
      </c>
      <c r="C3960" s="123"/>
      <c r="D3960" s="122" t="str">
        <f>IF(C3960="","",IFERROR(INDEX('Cadastro de insumo'!A:K,MATCH('Ficha técnica - Prod processado'!C3960,'Cadastro de insumo'!E:E,0),2),""))</f>
        <v/>
      </c>
      <c r="E3960" s="122" t="str">
        <f>IFERROR(INDEX('Cadastro de insumo'!$A$203:$K$1048576,MATCH('Ficha técnica - Prod processado'!C3960,'Cadastro de insumo'!$E$203:$E$1048576,0),9),"")</f>
        <v/>
      </c>
      <c r="F3960" s="124" t="str">
        <f>IFERROR(VLOOKUP(C3960,'Cadastro de insumo'!E:K,7,0),"")</f>
        <v/>
      </c>
      <c r="G3960" s="113"/>
      <c r="H3960" s="113"/>
      <c r="I3960" s="122">
        <f t="shared" ref="I3960:I3973" si="191">IF(OR(G3960="",H3960=""),0,G3960/H3960)</f>
        <v>0</v>
      </c>
      <c r="J3960" s="125">
        <f>IF(C3960="",0,IF(E3960="Pacote",VLOOKUP(C3960,'Cadastro de insumo'!E:K,7,0)*G3960,IF(OR(E3960="kg",E3960="L"),F3960/1000*G3960,F3960*G3960)))</f>
        <v>0</v>
      </c>
    </row>
    <row r="3961" spans="1:18" outlineLevel="1" x14ac:dyDescent="0.25">
      <c r="B3961" s="122" t="str">
        <f>IF(C3961="","",F3957)</f>
        <v/>
      </c>
      <c r="C3961" s="123"/>
      <c r="D3961" s="122" t="str">
        <f>IF(C3961="","",IFERROR(INDEX('Cadastro de insumo'!A:K,MATCH('Ficha técnica - Prod processado'!C3961,'Cadastro de insumo'!E:E,0),2),""))</f>
        <v/>
      </c>
      <c r="E3961" s="122" t="str">
        <f>IFERROR(INDEX('Cadastro de insumo'!$A$203:$K$1048576,MATCH('Ficha técnica - Prod processado'!C3961,'Cadastro de insumo'!$E$203:$E$1048576,0),9),"")</f>
        <v/>
      </c>
      <c r="F3961" s="124" t="str">
        <f>IFERROR(VLOOKUP(C3961,'Cadastro de insumo'!E:K,7,0),"")</f>
        <v/>
      </c>
      <c r="G3961" s="113"/>
      <c r="H3961" s="113"/>
      <c r="I3961" s="122">
        <f t="shared" si="191"/>
        <v>0</v>
      </c>
      <c r="J3961" s="125">
        <f>IF(C3961="",0,IF(E3961="Pacote",VLOOKUP(C3961,'Cadastro de insumo'!E:K,7,0)*G3961,IF(OR(E3961="kg",E3961="L"),F3961/1000*G3961,F3961*G3961)))</f>
        <v>0</v>
      </c>
    </row>
    <row r="3962" spans="1:18" outlineLevel="1" x14ac:dyDescent="0.25">
      <c r="B3962" s="122" t="str">
        <f>IF(C3962="","",F3957)</f>
        <v/>
      </c>
      <c r="C3962" s="123"/>
      <c r="D3962" s="122" t="str">
        <f>IF(C3962="","",IFERROR(INDEX('Cadastro de insumo'!A:K,MATCH('Ficha técnica - Prod processado'!C3962,'Cadastro de insumo'!E:E,0),2),""))</f>
        <v/>
      </c>
      <c r="E3962" s="122" t="str">
        <f>IFERROR(INDEX('Cadastro de insumo'!$A$203:$K$1048576,MATCH('Ficha técnica - Prod processado'!C3962,'Cadastro de insumo'!$E$203:$E$1048576,0),9),"")</f>
        <v/>
      </c>
      <c r="F3962" s="124" t="str">
        <f>IFERROR(VLOOKUP(C3962,'Cadastro de insumo'!E:K,7,0),"")</f>
        <v/>
      </c>
      <c r="G3962" s="113"/>
      <c r="H3962" s="113"/>
      <c r="I3962" s="122">
        <f t="shared" si="191"/>
        <v>0</v>
      </c>
      <c r="J3962" s="125">
        <f>IF(C3962="",0,IF(E3962="Pacote",VLOOKUP(C3962,'Cadastro de insumo'!E:K,7,0)*G3962,IF(OR(E3962="kg",E3962="L"),F3962/1000*G3962,F3962*G3962)))</f>
        <v>0</v>
      </c>
    </row>
    <row r="3963" spans="1:18" outlineLevel="1" x14ac:dyDescent="0.25">
      <c r="B3963" s="122" t="str">
        <f>IF(C3963="","",F3957)</f>
        <v/>
      </c>
      <c r="C3963" s="123"/>
      <c r="D3963" s="122" t="str">
        <f>IF(C3963="","",IFERROR(INDEX('Cadastro de insumo'!A:K,MATCH('Ficha técnica - Prod processado'!C3963,'Cadastro de insumo'!E:E,0),2),""))</f>
        <v/>
      </c>
      <c r="E3963" s="122" t="str">
        <f>IFERROR(INDEX('Cadastro de insumo'!$A$203:$K$1048576,MATCH('Ficha técnica - Prod processado'!C3963,'Cadastro de insumo'!$E$203:$E$1048576,0),9),"")</f>
        <v/>
      </c>
      <c r="F3963" s="124" t="str">
        <f>IFERROR(VLOOKUP(C3963,'Cadastro de insumo'!E:K,7,0),"")</f>
        <v/>
      </c>
      <c r="G3963" s="113"/>
      <c r="H3963" s="113"/>
      <c r="I3963" s="122">
        <f t="shared" si="191"/>
        <v>0</v>
      </c>
      <c r="J3963" s="125">
        <f>IF(C3963="",0,IF(E3963="Pacote",VLOOKUP(C3963,'Cadastro de insumo'!E:K,7,0)*G3963,IF(OR(E3963="kg",E3963="L"),F3963/1000*G3963,F3963*G3963)))</f>
        <v>0</v>
      </c>
    </row>
    <row r="3964" spans="1:18" outlineLevel="1" x14ac:dyDescent="0.25">
      <c r="B3964" s="122" t="str">
        <f>IF(C3964="","",F3957)</f>
        <v/>
      </c>
      <c r="C3964" s="123"/>
      <c r="D3964" s="122" t="str">
        <f>IF(C3964="","",IFERROR(INDEX('Cadastro de insumo'!A:K,MATCH('Ficha técnica - Prod processado'!C3964,'Cadastro de insumo'!E:E,0),2),""))</f>
        <v/>
      </c>
      <c r="E3964" s="122" t="str">
        <f>IFERROR(INDEX('Cadastro de insumo'!$A$203:$K$1048576,MATCH('Ficha técnica - Prod processado'!C3964,'Cadastro de insumo'!$E$203:$E$1048576,0),9),"")</f>
        <v/>
      </c>
      <c r="F3964" s="124" t="str">
        <f>IFERROR(VLOOKUP(C3964,'Cadastro de insumo'!E:K,7,0),"")</f>
        <v/>
      </c>
      <c r="G3964" s="113"/>
      <c r="H3964" s="113"/>
      <c r="I3964" s="122">
        <f t="shared" si="191"/>
        <v>0</v>
      </c>
      <c r="J3964" s="125">
        <f>IF(C3964="",0,IF(E3964="Pacote",VLOOKUP(C3964,'Cadastro de insumo'!E:K,7,0)*G3964,IF(OR(E3964="kg",E3964="L"),F3964/1000*G3964,F3964*G3964)))</f>
        <v>0</v>
      </c>
    </row>
    <row r="3965" spans="1:18" outlineLevel="1" x14ac:dyDescent="0.25">
      <c r="B3965" s="122" t="str">
        <f>IF(C3965="","",F3957)</f>
        <v/>
      </c>
      <c r="C3965" s="123"/>
      <c r="D3965" s="122" t="str">
        <f>IF(C3965="","",IFERROR(INDEX('Cadastro de insumo'!A:K,MATCH('Ficha técnica - Prod processado'!C3965,'Cadastro de insumo'!E:E,0),2),""))</f>
        <v/>
      </c>
      <c r="E3965" s="122" t="str">
        <f>IFERROR(INDEX('Cadastro de insumo'!$A$203:$K$1048576,MATCH('Ficha técnica - Prod processado'!C3965,'Cadastro de insumo'!$E$203:$E$1048576,0),9),"")</f>
        <v/>
      </c>
      <c r="F3965" s="124" t="str">
        <f>IFERROR(VLOOKUP(C3965,'Cadastro de insumo'!E:K,7,0),"")</f>
        <v/>
      </c>
      <c r="G3965" s="113"/>
      <c r="H3965" s="113"/>
      <c r="I3965" s="122">
        <f t="shared" si="191"/>
        <v>0</v>
      </c>
      <c r="J3965" s="125">
        <f>IF(C3965="",0,IF(E3965="Pacote",VLOOKUP(C3965,'Cadastro de insumo'!E:K,7,0)*G3965,IF(OR(E3965="kg",E3965="L"),F3965/1000*G3965,F3965*G3965)))</f>
        <v>0</v>
      </c>
    </row>
    <row r="3966" spans="1:18" outlineLevel="1" x14ac:dyDescent="0.25">
      <c r="B3966" s="122" t="str">
        <f>IF(C3966="","",F3957)</f>
        <v/>
      </c>
      <c r="C3966" s="123"/>
      <c r="D3966" s="122" t="str">
        <f>IF(C3966="","",IFERROR(INDEX('Cadastro de insumo'!A:K,MATCH('Ficha técnica - Prod processado'!C3966,'Cadastro de insumo'!E:E,0),2),""))</f>
        <v/>
      </c>
      <c r="E3966" s="122" t="str">
        <f>IFERROR(INDEX('Cadastro de insumo'!$A$203:$K$1048576,MATCH('Ficha técnica - Prod processado'!C3966,'Cadastro de insumo'!$E$203:$E$1048576,0),9),"")</f>
        <v/>
      </c>
      <c r="F3966" s="124" t="str">
        <f>IFERROR(VLOOKUP(C3966,'Cadastro de insumo'!E:K,7,0),"")</f>
        <v/>
      </c>
      <c r="G3966" s="113"/>
      <c r="H3966" s="113"/>
      <c r="I3966" s="122">
        <f t="shared" si="191"/>
        <v>0</v>
      </c>
      <c r="J3966" s="125">
        <f>IF(C3966="",0,IF(E3966="Pacote",VLOOKUP(C3966,'Cadastro de insumo'!E:K,7,0)*G3966,IF(OR(E3966="kg",E3966="L"),F3966/1000*G3966,F3966*G3966)))</f>
        <v>0</v>
      </c>
    </row>
    <row r="3967" spans="1:18" outlineLevel="1" x14ac:dyDescent="0.25">
      <c r="B3967" s="122" t="str">
        <f>IF(C3967="","",F3957)</f>
        <v/>
      </c>
      <c r="C3967" s="123"/>
      <c r="D3967" s="122" t="str">
        <f>IF(C3967="","",IFERROR(INDEX('Cadastro de insumo'!A:K,MATCH('Ficha técnica - Prod processado'!C3967,'Cadastro de insumo'!E:E,0),2),""))</f>
        <v/>
      </c>
      <c r="E3967" s="122" t="str">
        <f>IFERROR(INDEX('Cadastro de insumo'!$A$203:$K$1048576,MATCH('Ficha técnica - Prod processado'!C3967,'Cadastro de insumo'!$E$203:$E$1048576,0),9),"")</f>
        <v/>
      </c>
      <c r="F3967" s="124" t="str">
        <f>IFERROR(VLOOKUP(C3967,'Cadastro de insumo'!E:K,7,0),"")</f>
        <v/>
      </c>
      <c r="G3967" s="113"/>
      <c r="H3967" s="113"/>
      <c r="I3967" s="122">
        <f t="shared" si="191"/>
        <v>0</v>
      </c>
      <c r="J3967" s="125">
        <f>IF(C3967="",0,IF(E3967="Pacote",VLOOKUP(C3967,'Cadastro de insumo'!E:K,7,0)*G3967,IF(OR(E3967="kg",E3967="L"),F3967/1000*G3967,F3967*G3967)))</f>
        <v>0</v>
      </c>
    </row>
    <row r="3968" spans="1:18" outlineLevel="1" x14ac:dyDescent="0.25">
      <c r="B3968" s="122" t="str">
        <f>IF(C3968="","",F3957)</f>
        <v/>
      </c>
      <c r="C3968" s="123"/>
      <c r="D3968" s="122" t="str">
        <f>IF(C3968="","",IFERROR(INDEX('Cadastro de insumo'!A:K,MATCH('Ficha técnica - Prod processado'!C3968,'Cadastro de insumo'!E:E,0),2),""))</f>
        <v/>
      </c>
      <c r="E3968" s="122" t="str">
        <f>IFERROR(INDEX('Cadastro de insumo'!$A$203:$K$1048576,MATCH('Ficha técnica - Prod processado'!C3968,'Cadastro de insumo'!$E$203:$E$1048576,0),9),"")</f>
        <v/>
      </c>
      <c r="F3968" s="124" t="str">
        <f>IFERROR(VLOOKUP(C3968,'Cadastro de insumo'!E:K,7,0),"")</f>
        <v/>
      </c>
      <c r="G3968" s="113"/>
      <c r="H3968" s="113"/>
      <c r="I3968" s="122">
        <f t="shared" si="191"/>
        <v>0</v>
      </c>
      <c r="J3968" s="125">
        <f>IF(C3968="",0,IF(E3968="Pacote",VLOOKUP(C3968,'Cadastro de insumo'!E:K,7,0)*G3968,IF(OR(E3968="kg",E3968="L"),F3968/1000*G3968,F3968*G3968)))</f>
        <v>0</v>
      </c>
    </row>
    <row r="3969" spans="1:18" outlineLevel="1" x14ac:dyDescent="0.25">
      <c r="B3969" s="122" t="str">
        <f>IF(C3969="","",F3957)</f>
        <v/>
      </c>
      <c r="C3969" s="123"/>
      <c r="D3969" s="122" t="str">
        <f>IF(C3969="","",IFERROR(INDEX('Cadastro de insumo'!A:K,MATCH('Ficha técnica - Prod processado'!C3969,'Cadastro de insumo'!E:E,0),2),""))</f>
        <v/>
      </c>
      <c r="E3969" s="122" t="str">
        <f>IFERROR(INDEX('Cadastro de insumo'!$A$203:$K$1048576,MATCH('Ficha técnica - Prod processado'!C3969,'Cadastro de insumo'!$E$203:$E$1048576,0),9),"")</f>
        <v/>
      </c>
      <c r="F3969" s="124" t="str">
        <f>IFERROR(VLOOKUP(C3969,'Cadastro de insumo'!E:K,7,0),"")</f>
        <v/>
      </c>
      <c r="G3969" s="113"/>
      <c r="H3969" s="113"/>
      <c r="I3969" s="122">
        <f t="shared" si="191"/>
        <v>0</v>
      </c>
      <c r="J3969" s="125">
        <f>IF(C3969="",0,IF(E3969="Pacote",VLOOKUP(C3969,'Cadastro de insumo'!E:K,7,0)*G3969,IF(OR(E3969="kg",E3969="L"),F3969/1000*G3969,F3969*G3969)))</f>
        <v>0</v>
      </c>
    </row>
    <row r="3970" spans="1:18" outlineLevel="1" x14ac:dyDescent="0.25">
      <c r="B3970" s="122" t="str">
        <f>IF(C3970="","",F3957)</f>
        <v/>
      </c>
      <c r="C3970" s="123"/>
      <c r="D3970" s="122" t="str">
        <f>IF(C3970="","",IFERROR(INDEX('Cadastro de insumo'!A:K,MATCH('Ficha técnica - Prod processado'!C3970,'Cadastro de insumo'!E:E,0),2),""))</f>
        <v/>
      </c>
      <c r="E3970" s="122" t="str">
        <f>IFERROR(INDEX('Cadastro de insumo'!$A$203:$K$1048576,MATCH('Ficha técnica - Prod processado'!C3970,'Cadastro de insumo'!$E$203:$E$1048576,0),9),"")</f>
        <v/>
      </c>
      <c r="F3970" s="124" t="str">
        <f>IFERROR(VLOOKUP(C3970,'Cadastro de insumo'!E:K,7,0),"")</f>
        <v/>
      </c>
      <c r="G3970" s="113"/>
      <c r="H3970" s="113"/>
      <c r="I3970" s="122">
        <f t="shared" si="191"/>
        <v>0</v>
      </c>
      <c r="J3970" s="125">
        <f>IF(C3970="",0,IF(E3970="Pacote",VLOOKUP(C3970,'Cadastro de insumo'!E:K,7,0)*G3970,IF(OR(E3970="kg",E3970="L"),F3970/1000*G3970,F3970*G3970)))</f>
        <v>0</v>
      </c>
    </row>
    <row r="3971" spans="1:18" outlineLevel="1" x14ac:dyDescent="0.25">
      <c r="B3971" s="122" t="str">
        <f>IF(C3971="","",F3957)</f>
        <v/>
      </c>
      <c r="C3971" s="123"/>
      <c r="D3971" s="122" t="str">
        <f>IF(C3971="","",IFERROR(INDEX('Cadastro de insumo'!A:K,MATCH('Ficha técnica - Prod processado'!C3971,'Cadastro de insumo'!E:E,0),2),""))</f>
        <v/>
      </c>
      <c r="E3971" s="122" t="str">
        <f>IFERROR(INDEX('Cadastro de insumo'!$A$203:$K$1048576,MATCH('Ficha técnica - Prod processado'!C3971,'Cadastro de insumo'!$E$203:$E$1048576,0),9),"")</f>
        <v/>
      </c>
      <c r="F3971" s="124" t="str">
        <f>IFERROR(VLOOKUP(C3971,'Cadastro de insumo'!E:K,7,0),"")</f>
        <v/>
      </c>
      <c r="G3971" s="113"/>
      <c r="H3971" s="113"/>
      <c r="I3971" s="122">
        <f t="shared" si="191"/>
        <v>0</v>
      </c>
      <c r="J3971" s="125">
        <f>IF(C3971="",0,IF(E3971="Pacote",VLOOKUP(C3971,'Cadastro de insumo'!E:K,7,0)*G3971,IF(OR(E3971="kg",E3971="L"),F3971/1000*G3971,F3971*G3971)))</f>
        <v>0</v>
      </c>
    </row>
    <row r="3972" spans="1:18" outlineLevel="1" x14ac:dyDescent="0.25">
      <c r="B3972" s="122" t="str">
        <f>IF(C3972="","",F3957)</f>
        <v/>
      </c>
      <c r="C3972" s="123"/>
      <c r="D3972" s="122" t="str">
        <f>IF(C3972="","",IFERROR(INDEX('Cadastro de insumo'!A:K,MATCH('Ficha técnica - Prod processado'!C3972,'Cadastro de insumo'!E:E,0),2),""))</f>
        <v/>
      </c>
      <c r="E3972" s="122" t="str">
        <f>IFERROR(INDEX('Cadastro de insumo'!$A$203:$K$1048576,MATCH('Ficha técnica - Prod processado'!C3972,'Cadastro de insumo'!$E$203:$E$1048576,0),9),"")</f>
        <v/>
      </c>
      <c r="F3972" s="124" t="str">
        <f>IFERROR(VLOOKUP(C3972,'Cadastro de insumo'!E:K,7,0),"")</f>
        <v/>
      </c>
      <c r="G3972" s="113"/>
      <c r="H3972" s="113"/>
      <c r="I3972" s="122">
        <f t="shared" si="191"/>
        <v>0</v>
      </c>
      <c r="J3972" s="125">
        <f>IF(C3972="",0,IF(E3972="Pacote",VLOOKUP(C3972,'Cadastro de insumo'!E:K,7,0)*G3972,IF(OR(E3972="kg",E3972="L"),F3972/1000*G3972,F3972*G3972)))</f>
        <v>0</v>
      </c>
    </row>
    <row r="3973" spans="1:18" outlineLevel="1" x14ac:dyDescent="0.25">
      <c r="B3973" s="122" t="str">
        <f>IF(C3973="","",F3957)</f>
        <v/>
      </c>
      <c r="C3973" s="123"/>
      <c r="D3973" s="122" t="str">
        <f>IF(C3973="","",IFERROR(INDEX('Cadastro de insumo'!A:K,MATCH('Ficha técnica - Prod processado'!C3973,'Cadastro de insumo'!E:E,0),2),""))</f>
        <v/>
      </c>
      <c r="E3973" s="122" t="str">
        <f>IFERROR(INDEX('Cadastro de insumo'!$A$203:$K$1048576,MATCH('Ficha técnica - Prod processado'!C3973,'Cadastro de insumo'!$E$203:$E$1048576,0),9),"")</f>
        <v/>
      </c>
      <c r="F3973" s="124" t="str">
        <f>IFERROR(VLOOKUP(C3973,'Cadastro de insumo'!E:K,7,0),"")</f>
        <v/>
      </c>
      <c r="G3973" s="113"/>
      <c r="H3973" s="113"/>
      <c r="I3973" s="122">
        <f t="shared" si="191"/>
        <v>0</v>
      </c>
      <c r="J3973" s="125">
        <f>IF(C3973="",0,IF(E3973="Pacote",VLOOKUP(C3973,'Cadastro de insumo'!E:K,7,0)*G3973,IF(OR(E3973="kg",E3973="L"),F3973/1000*G3973,F3973*G3973)))</f>
        <v>0</v>
      </c>
    </row>
    <row r="3974" spans="1:18" outlineLevel="1" x14ac:dyDescent="0.25">
      <c r="B3974" s="122" t="str">
        <f>IF(C3974="","",F3957)</f>
        <v/>
      </c>
      <c r="C3974" s="123"/>
      <c r="D3974" s="122" t="str">
        <f>IF(C3974="","",IFERROR(INDEX('Cadastro de insumo'!A:K,MATCH('Ficha técnica - Prod processado'!C3974,'Cadastro de insumo'!E:E,0),2),""))</f>
        <v/>
      </c>
      <c r="E3974" s="122" t="str">
        <f>IFERROR(INDEX('Cadastro de insumo'!$A$203:$K$1048576,MATCH('Ficha técnica - Prod processado'!C3974,'Cadastro de insumo'!$E$203:$E$1048576,0),9),"")</f>
        <v/>
      </c>
      <c r="F3974" s="124" t="str">
        <f>IFERROR(VLOOKUP(C3974,'Cadastro de insumo'!E:K,7,0),"")</f>
        <v/>
      </c>
      <c r="G3974" s="113"/>
      <c r="H3974" s="113"/>
      <c r="I3974" s="122">
        <f>IF(OR(G3974="",H3974=""),0,G3974/H3974)</f>
        <v>0</v>
      </c>
      <c r="J3974" s="125">
        <f>IF(C3974="",0,IF(E3974="Pacote",VLOOKUP(C3974,'Cadastro de insumo'!E:K,7,0)*G3974,IF(OR(E3974="kg",E3974="L"),F3974/1000*G3974,F3974*G3974)))</f>
        <v>0</v>
      </c>
    </row>
    <row r="3975" spans="1:18" x14ac:dyDescent="0.25">
      <c r="A3975" s="33" t="str">
        <f>"Detalhes: "&amp;F3957</f>
        <v xml:space="preserve">Detalhes: </v>
      </c>
      <c r="C3975" s="126"/>
    </row>
    <row r="3977" spans="1:18" ht="31.5" x14ac:dyDescent="0.25">
      <c r="E3977" s="30" t="s">
        <v>21</v>
      </c>
      <c r="F3977" s="76" t="s">
        <v>0</v>
      </c>
      <c r="G3977" s="76" t="s">
        <v>19</v>
      </c>
      <c r="H3977" s="77" t="s">
        <v>20</v>
      </c>
      <c r="I3977" s="31" t="s">
        <v>22</v>
      </c>
      <c r="J3977" s="31" t="s">
        <v>61</v>
      </c>
      <c r="M3977" s="126"/>
    </row>
    <row r="3978" spans="1:18" x14ac:dyDescent="0.25">
      <c r="E3978" s="112">
        <f>E3957+1</f>
        <v>190</v>
      </c>
      <c r="F3978" s="113"/>
      <c r="G3978" s="113"/>
      <c r="H3978" s="114"/>
      <c r="I3978" s="115">
        <f>SUM(J3981:J3995)</f>
        <v>0</v>
      </c>
      <c r="J3978" s="116" t="str">
        <f>IF(H3978="","",I3978/H3978)</f>
        <v/>
      </c>
      <c r="M3978" s="126"/>
      <c r="R3978" s="141"/>
    </row>
    <row r="3979" spans="1:18" x14ac:dyDescent="0.25">
      <c r="B3979" s="117"/>
      <c r="C3979" s="118"/>
      <c r="D3979" s="110"/>
      <c r="F3979" s="118"/>
      <c r="G3979" s="118"/>
      <c r="H3979" s="119"/>
      <c r="I3979" s="120"/>
      <c r="J3979" s="121"/>
      <c r="M3979" s="126"/>
      <c r="R3979" s="141"/>
    </row>
    <row r="3980" spans="1:18" ht="47.25" outlineLevel="1" x14ac:dyDescent="0.25">
      <c r="B3980" s="31" t="s">
        <v>0</v>
      </c>
      <c r="C3980" s="76" t="s">
        <v>13</v>
      </c>
      <c r="D3980" s="31" t="s">
        <v>60</v>
      </c>
      <c r="E3980" s="31" t="s">
        <v>14</v>
      </c>
      <c r="F3980" s="77" t="s">
        <v>17</v>
      </c>
      <c r="G3980" s="77" t="s">
        <v>56</v>
      </c>
      <c r="H3980" s="77" t="s">
        <v>38</v>
      </c>
      <c r="I3980" s="31" t="s">
        <v>16</v>
      </c>
      <c r="J3980" s="30" t="s">
        <v>15</v>
      </c>
      <c r="M3980" s="142"/>
    </row>
    <row r="3981" spans="1:18" outlineLevel="1" x14ac:dyDescent="0.25">
      <c r="B3981" s="122" t="str">
        <f>IF(C3981="","",F3978)</f>
        <v/>
      </c>
      <c r="C3981" s="123"/>
      <c r="D3981" s="122" t="str">
        <f>IF(C3981="","",IFERROR(INDEX('Cadastro de insumo'!A:K,MATCH('Ficha técnica - Prod processado'!C3981,'Cadastro de insumo'!E:E,0),2),""))</f>
        <v/>
      </c>
      <c r="E3981" s="122" t="str">
        <f>IFERROR(INDEX('Cadastro de insumo'!$A$203:$K$1048576,MATCH('Ficha técnica - Prod processado'!C3981,'Cadastro de insumo'!$E$203:$E$1048576,0),9),"")</f>
        <v/>
      </c>
      <c r="F3981" s="124" t="str">
        <f>IFERROR(VLOOKUP(C3981,'Cadastro de insumo'!E:K,7,0),"")</f>
        <v/>
      </c>
      <c r="G3981" s="113"/>
      <c r="H3981" s="113"/>
      <c r="I3981" s="122">
        <f t="shared" ref="I3981:I3994" si="192">IF(OR(G3981="",H3981=""),0,G3981/H3981)</f>
        <v>0</v>
      </c>
      <c r="J3981" s="125">
        <f>IF(C3981="",0,IF(E3981="Pacote",VLOOKUP(C3981,'Cadastro de insumo'!E:K,7,0)*G3981,IF(OR(E3981="kg",E3981="L"),F3981/1000*G3981,F3981*G3981)))</f>
        <v>0</v>
      </c>
    </row>
    <row r="3982" spans="1:18" outlineLevel="1" x14ac:dyDescent="0.25">
      <c r="B3982" s="122" t="str">
        <f>IF(C3982="","",F3978)</f>
        <v/>
      </c>
      <c r="C3982" s="123"/>
      <c r="D3982" s="122" t="str">
        <f>IF(C3982="","",IFERROR(INDEX('Cadastro de insumo'!A:K,MATCH('Ficha técnica - Prod processado'!C3982,'Cadastro de insumo'!E:E,0),2),""))</f>
        <v/>
      </c>
      <c r="E3982" s="122" t="str">
        <f>IFERROR(INDEX('Cadastro de insumo'!$A$203:$K$1048576,MATCH('Ficha técnica - Prod processado'!C3982,'Cadastro de insumo'!$E$203:$E$1048576,0),9),"")</f>
        <v/>
      </c>
      <c r="F3982" s="124" t="str">
        <f>IFERROR(VLOOKUP(C3982,'Cadastro de insumo'!E:K,7,0),"")</f>
        <v/>
      </c>
      <c r="G3982" s="113"/>
      <c r="H3982" s="113"/>
      <c r="I3982" s="122">
        <f t="shared" si="192"/>
        <v>0</v>
      </c>
      <c r="J3982" s="125">
        <f>IF(C3982="",0,IF(E3982="Pacote",VLOOKUP(C3982,'Cadastro de insumo'!E:K,7,0)*G3982,IF(OR(E3982="kg",E3982="L"),F3982/1000*G3982,F3982*G3982)))</f>
        <v>0</v>
      </c>
    </row>
    <row r="3983" spans="1:18" outlineLevel="1" x14ac:dyDescent="0.25">
      <c r="B3983" s="122" t="str">
        <f>IF(C3983="","",F3978)</f>
        <v/>
      </c>
      <c r="C3983" s="123"/>
      <c r="D3983" s="122" t="str">
        <f>IF(C3983="","",IFERROR(INDEX('Cadastro de insumo'!A:K,MATCH('Ficha técnica - Prod processado'!C3983,'Cadastro de insumo'!E:E,0),2),""))</f>
        <v/>
      </c>
      <c r="E3983" s="122" t="str">
        <f>IFERROR(INDEX('Cadastro de insumo'!$A$203:$K$1048576,MATCH('Ficha técnica - Prod processado'!C3983,'Cadastro de insumo'!$E$203:$E$1048576,0),9),"")</f>
        <v/>
      </c>
      <c r="F3983" s="124" t="str">
        <f>IFERROR(VLOOKUP(C3983,'Cadastro de insumo'!E:K,7,0),"")</f>
        <v/>
      </c>
      <c r="G3983" s="113"/>
      <c r="H3983" s="113"/>
      <c r="I3983" s="122">
        <f t="shared" si="192"/>
        <v>0</v>
      </c>
      <c r="J3983" s="125">
        <f>IF(C3983="",0,IF(E3983="Pacote",VLOOKUP(C3983,'Cadastro de insumo'!E:K,7,0)*G3983,IF(OR(E3983="kg",E3983="L"),F3983/1000*G3983,F3983*G3983)))</f>
        <v>0</v>
      </c>
    </row>
    <row r="3984" spans="1:18" outlineLevel="1" x14ac:dyDescent="0.25">
      <c r="B3984" s="122" t="str">
        <f>IF(C3984="","",F3978)</f>
        <v/>
      </c>
      <c r="C3984" s="123"/>
      <c r="D3984" s="122" t="str">
        <f>IF(C3984="","",IFERROR(INDEX('Cadastro de insumo'!A:K,MATCH('Ficha técnica - Prod processado'!C3984,'Cadastro de insumo'!E:E,0),2),""))</f>
        <v/>
      </c>
      <c r="E3984" s="122" t="str">
        <f>IFERROR(INDEX('Cadastro de insumo'!$A$203:$K$1048576,MATCH('Ficha técnica - Prod processado'!C3984,'Cadastro de insumo'!$E$203:$E$1048576,0),9),"")</f>
        <v/>
      </c>
      <c r="F3984" s="124" t="str">
        <f>IFERROR(VLOOKUP(C3984,'Cadastro de insumo'!E:K,7,0),"")</f>
        <v/>
      </c>
      <c r="G3984" s="113"/>
      <c r="H3984" s="113"/>
      <c r="I3984" s="122">
        <f t="shared" si="192"/>
        <v>0</v>
      </c>
      <c r="J3984" s="125">
        <f>IF(C3984="",0,IF(E3984="Pacote",VLOOKUP(C3984,'Cadastro de insumo'!E:K,7,0)*G3984,IF(OR(E3984="kg",E3984="L"),F3984/1000*G3984,F3984*G3984)))</f>
        <v>0</v>
      </c>
    </row>
    <row r="3985" spans="1:18" outlineLevel="1" x14ac:dyDescent="0.25">
      <c r="B3985" s="122" t="str">
        <f>IF(C3985="","",F3978)</f>
        <v/>
      </c>
      <c r="C3985" s="123"/>
      <c r="D3985" s="122" t="str">
        <f>IF(C3985="","",IFERROR(INDEX('Cadastro de insumo'!A:K,MATCH('Ficha técnica - Prod processado'!C3985,'Cadastro de insumo'!E:E,0),2),""))</f>
        <v/>
      </c>
      <c r="E3985" s="122" t="str">
        <f>IFERROR(INDEX('Cadastro de insumo'!$A$203:$K$1048576,MATCH('Ficha técnica - Prod processado'!C3985,'Cadastro de insumo'!$E$203:$E$1048576,0),9),"")</f>
        <v/>
      </c>
      <c r="F3985" s="124" t="str">
        <f>IFERROR(VLOOKUP(C3985,'Cadastro de insumo'!E:K,7,0),"")</f>
        <v/>
      </c>
      <c r="G3985" s="113"/>
      <c r="H3985" s="113"/>
      <c r="I3985" s="122">
        <f t="shared" si="192"/>
        <v>0</v>
      </c>
      <c r="J3985" s="125">
        <f>IF(C3985="",0,IF(E3985="Pacote",VLOOKUP(C3985,'Cadastro de insumo'!E:K,7,0)*G3985,IF(OR(E3985="kg",E3985="L"),F3985/1000*G3985,F3985*G3985)))</f>
        <v>0</v>
      </c>
    </row>
    <row r="3986" spans="1:18" outlineLevel="1" x14ac:dyDescent="0.25">
      <c r="B3986" s="122" t="str">
        <f>IF(C3986="","",F3978)</f>
        <v/>
      </c>
      <c r="C3986" s="123"/>
      <c r="D3986" s="122" t="str">
        <f>IF(C3986="","",IFERROR(INDEX('Cadastro de insumo'!A:K,MATCH('Ficha técnica - Prod processado'!C3986,'Cadastro de insumo'!E:E,0),2),""))</f>
        <v/>
      </c>
      <c r="E3986" s="122" t="str">
        <f>IFERROR(INDEX('Cadastro de insumo'!$A$203:$K$1048576,MATCH('Ficha técnica - Prod processado'!C3986,'Cadastro de insumo'!$E$203:$E$1048576,0),9),"")</f>
        <v/>
      </c>
      <c r="F3986" s="124" t="str">
        <f>IFERROR(VLOOKUP(C3986,'Cadastro de insumo'!E:K,7,0),"")</f>
        <v/>
      </c>
      <c r="G3986" s="113"/>
      <c r="H3986" s="113"/>
      <c r="I3986" s="122">
        <f t="shared" si="192"/>
        <v>0</v>
      </c>
      <c r="J3986" s="125">
        <f>IF(C3986="",0,IF(E3986="Pacote",VLOOKUP(C3986,'Cadastro de insumo'!E:K,7,0)*G3986,IF(OR(E3986="kg",E3986="L"),F3986/1000*G3986,F3986*G3986)))</f>
        <v>0</v>
      </c>
    </row>
    <row r="3987" spans="1:18" outlineLevel="1" x14ac:dyDescent="0.25">
      <c r="B3987" s="122" t="str">
        <f>IF(C3987="","",F3978)</f>
        <v/>
      </c>
      <c r="C3987" s="123"/>
      <c r="D3987" s="122" t="str">
        <f>IF(C3987="","",IFERROR(INDEX('Cadastro de insumo'!A:K,MATCH('Ficha técnica - Prod processado'!C3987,'Cadastro de insumo'!E:E,0),2),""))</f>
        <v/>
      </c>
      <c r="E3987" s="122" t="str">
        <f>IFERROR(INDEX('Cadastro de insumo'!$A$203:$K$1048576,MATCH('Ficha técnica - Prod processado'!C3987,'Cadastro de insumo'!$E$203:$E$1048576,0),9),"")</f>
        <v/>
      </c>
      <c r="F3987" s="124" t="str">
        <f>IFERROR(VLOOKUP(C3987,'Cadastro de insumo'!E:K,7,0),"")</f>
        <v/>
      </c>
      <c r="G3987" s="113"/>
      <c r="H3987" s="113"/>
      <c r="I3987" s="122">
        <f t="shared" si="192"/>
        <v>0</v>
      </c>
      <c r="J3987" s="125">
        <f>IF(C3987="",0,IF(E3987="Pacote",VLOOKUP(C3987,'Cadastro de insumo'!E:K,7,0)*G3987,IF(OR(E3987="kg",E3987="L"),F3987/1000*G3987,F3987*G3987)))</f>
        <v>0</v>
      </c>
    </row>
    <row r="3988" spans="1:18" outlineLevel="1" x14ac:dyDescent="0.25">
      <c r="B3988" s="122" t="str">
        <f>IF(C3988="","",F3978)</f>
        <v/>
      </c>
      <c r="C3988" s="123"/>
      <c r="D3988" s="122" t="str">
        <f>IF(C3988="","",IFERROR(INDEX('Cadastro de insumo'!A:K,MATCH('Ficha técnica - Prod processado'!C3988,'Cadastro de insumo'!E:E,0),2),""))</f>
        <v/>
      </c>
      <c r="E3988" s="122" t="str">
        <f>IFERROR(INDEX('Cadastro de insumo'!$A$203:$K$1048576,MATCH('Ficha técnica - Prod processado'!C3988,'Cadastro de insumo'!$E$203:$E$1048576,0),9),"")</f>
        <v/>
      </c>
      <c r="F3988" s="124" t="str">
        <f>IFERROR(VLOOKUP(C3988,'Cadastro de insumo'!E:K,7,0),"")</f>
        <v/>
      </c>
      <c r="G3988" s="113"/>
      <c r="H3988" s="113"/>
      <c r="I3988" s="122">
        <f t="shared" si="192"/>
        <v>0</v>
      </c>
      <c r="J3988" s="125">
        <f>IF(C3988="",0,IF(E3988="Pacote",VLOOKUP(C3988,'Cadastro de insumo'!E:K,7,0)*G3988,IF(OR(E3988="kg",E3988="L"),F3988/1000*G3988,F3988*G3988)))</f>
        <v>0</v>
      </c>
    </row>
    <row r="3989" spans="1:18" outlineLevel="1" x14ac:dyDescent="0.25">
      <c r="B3989" s="122" t="str">
        <f>IF(C3989="","",F3978)</f>
        <v/>
      </c>
      <c r="C3989" s="123"/>
      <c r="D3989" s="122" t="str">
        <f>IF(C3989="","",IFERROR(INDEX('Cadastro de insumo'!A:K,MATCH('Ficha técnica - Prod processado'!C3989,'Cadastro de insumo'!E:E,0),2),""))</f>
        <v/>
      </c>
      <c r="E3989" s="122" t="str">
        <f>IFERROR(INDEX('Cadastro de insumo'!$A$203:$K$1048576,MATCH('Ficha técnica - Prod processado'!C3989,'Cadastro de insumo'!$E$203:$E$1048576,0),9),"")</f>
        <v/>
      </c>
      <c r="F3989" s="124" t="str">
        <f>IFERROR(VLOOKUP(C3989,'Cadastro de insumo'!E:K,7,0),"")</f>
        <v/>
      </c>
      <c r="G3989" s="113"/>
      <c r="H3989" s="113"/>
      <c r="I3989" s="122">
        <f t="shared" si="192"/>
        <v>0</v>
      </c>
      <c r="J3989" s="125">
        <f>IF(C3989="",0,IF(E3989="Pacote",VLOOKUP(C3989,'Cadastro de insumo'!E:K,7,0)*G3989,IF(OR(E3989="kg",E3989="L"),F3989/1000*G3989,F3989*G3989)))</f>
        <v>0</v>
      </c>
    </row>
    <row r="3990" spans="1:18" outlineLevel="1" x14ac:dyDescent="0.25">
      <c r="B3990" s="122" t="str">
        <f>IF(C3990="","",F3978)</f>
        <v/>
      </c>
      <c r="C3990" s="123"/>
      <c r="D3990" s="122" t="str">
        <f>IF(C3990="","",IFERROR(INDEX('Cadastro de insumo'!A:K,MATCH('Ficha técnica - Prod processado'!C3990,'Cadastro de insumo'!E:E,0),2),""))</f>
        <v/>
      </c>
      <c r="E3990" s="122" t="str">
        <f>IFERROR(INDEX('Cadastro de insumo'!$A$203:$K$1048576,MATCH('Ficha técnica - Prod processado'!C3990,'Cadastro de insumo'!$E$203:$E$1048576,0),9),"")</f>
        <v/>
      </c>
      <c r="F3990" s="124" t="str">
        <f>IFERROR(VLOOKUP(C3990,'Cadastro de insumo'!E:K,7,0),"")</f>
        <v/>
      </c>
      <c r="G3990" s="113"/>
      <c r="H3990" s="113"/>
      <c r="I3990" s="122">
        <f t="shared" si="192"/>
        <v>0</v>
      </c>
      <c r="J3990" s="125">
        <f>IF(C3990="",0,IF(E3990="Pacote",VLOOKUP(C3990,'Cadastro de insumo'!E:K,7,0)*G3990,IF(OR(E3990="kg",E3990="L"),F3990/1000*G3990,F3990*G3990)))</f>
        <v>0</v>
      </c>
    </row>
    <row r="3991" spans="1:18" outlineLevel="1" x14ac:dyDescent="0.25">
      <c r="B3991" s="122" t="str">
        <f>IF(C3991="","",F3978)</f>
        <v/>
      </c>
      <c r="C3991" s="123"/>
      <c r="D3991" s="122" t="str">
        <f>IF(C3991="","",IFERROR(INDEX('Cadastro de insumo'!A:K,MATCH('Ficha técnica - Prod processado'!C3991,'Cadastro de insumo'!E:E,0),2),""))</f>
        <v/>
      </c>
      <c r="E3991" s="122" t="str">
        <f>IFERROR(INDEX('Cadastro de insumo'!$A$203:$K$1048576,MATCH('Ficha técnica - Prod processado'!C3991,'Cadastro de insumo'!$E$203:$E$1048576,0),9),"")</f>
        <v/>
      </c>
      <c r="F3991" s="124" t="str">
        <f>IFERROR(VLOOKUP(C3991,'Cadastro de insumo'!E:K,7,0),"")</f>
        <v/>
      </c>
      <c r="G3991" s="113"/>
      <c r="H3991" s="113"/>
      <c r="I3991" s="122">
        <f t="shared" si="192"/>
        <v>0</v>
      </c>
      <c r="J3991" s="125">
        <f>IF(C3991="",0,IF(E3991="Pacote",VLOOKUP(C3991,'Cadastro de insumo'!E:K,7,0)*G3991,IF(OR(E3991="kg",E3991="L"),F3991/1000*G3991,F3991*G3991)))</f>
        <v>0</v>
      </c>
    </row>
    <row r="3992" spans="1:18" outlineLevel="1" x14ac:dyDescent="0.25">
      <c r="B3992" s="122" t="str">
        <f>IF(C3992="","",F3978)</f>
        <v/>
      </c>
      <c r="C3992" s="123"/>
      <c r="D3992" s="122" t="str">
        <f>IF(C3992="","",IFERROR(INDEX('Cadastro de insumo'!A:K,MATCH('Ficha técnica - Prod processado'!C3992,'Cadastro de insumo'!E:E,0),2),""))</f>
        <v/>
      </c>
      <c r="E3992" s="122" t="str">
        <f>IFERROR(INDEX('Cadastro de insumo'!$A$203:$K$1048576,MATCH('Ficha técnica - Prod processado'!C3992,'Cadastro de insumo'!$E$203:$E$1048576,0),9),"")</f>
        <v/>
      </c>
      <c r="F3992" s="124" t="str">
        <f>IFERROR(VLOOKUP(C3992,'Cadastro de insumo'!E:K,7,0),"")</f>
        <v/>
      </c>
      <c r="G3992" s="113"/>
      <c r="H3992" s="113"/>
      <c r="I3992" s="122">
        <f t="shared" si="192"/>
        <v>0</v>
      </c>
      <c r="J3992" s="125">
        <f>IF(C3992="",0,IF(E3992="Pacote",VLOOKUP(C3992,'Cadastro de insumo'!E:K,7,0)*G3992,IF(OR(E3992="kg",E3992="L"),F3992/1000*G3992,F3992*G3992)))</f>
        <v>0</v>
      </c>
    </row>
    <row r="3993" spans="1:18" outlineLevel="1" x14ac:dyDescent="0.25">
      <c r="B3993" s="122" t="str">
        <f>IF(C3993="","",F3978)</f>
        <v/>
      </c>
      <c r="C3993" s="123"/>
      <c r="D3993" s="122" t="str">
        <f>IF(C3993="","",IFERROR(INDEX('Cadastro de insumo'!A:K,MATCH('Ficha técnica - Prod processado'!C3993,'Cadastro de insumo'!E:E,0),2),""))</f>
        <v/>
      </c>
      <c r="E3993" s="122" t="str">
        <f>IFERROR(INDEX('Cadastro de insumo'!$A$203:$K$1048576,MATCH('Ficha técnica - Prod processado'!C3993,'Cadastro de insumo'!$E$203:$E$1048576,0),9),"")</f>
        <v/>
      </c>
      <c r="F3993" s="124" t="str">
        <f>IFERROR(VLOOKUP(C3993,'Cadastro de insumo'!E:K,7,0),"")</f>
        <v/>
      </c>
      <c r="G3993" s="113"/>
      <c r="H3993" s="113"/>
      <c r="I3993" s="122">
        <f t="shared" si="192"/>
        <v>0</v>
      </c>
      <c r="J3993" s="125">
        <f>IF(C3993="",0,IF(E3993="Pacote",VLOOKUP(C3993,'Cadastro de insumo'!E:K,7,0)*G3993,IF(OR(E3993="kg",E3993="L"),F3993/1000*G3993,F3993*G3993)))</f>
        <v>0</v>
      </c>
    </row>
    <row r="3994" spans="1:18" outlineLevel="1" x14ac:dyDescent="0.25">
      <c r="B3994" s="122" t="str">
        <f>IF(C3994="","",F3978)</f>
        <v/>
      </c>
      <c r="C3994" s="123"/>
      <c r="D3994" s="122" t="str">
        <f>IF(C3994="","",IFERROR(INDEX('Cadastro de insumo'!A:K,MATCH('Ficha técnica - Prod processado'!C3994,'Cadastro de insumo'!E:E,0),2),""))</f>
        <v/>
      </c>
      <c r="E3994" s="122" t="str">
        <f>IFERROR(INDEX('Cadastro de insumo'!$A$203:$K$1048576,MATCH('Ficha técnica - Prod processado'!C3994,'Cadastro de insumo'!$E$203:$E$1048576,0),9),"")</f>
        <v/>
      </c>
      <c r="F3994" s="124" t="str">
        <f>IFERROR(VLOOKUP(C3994,'Cadastro de insumo'!E:K,7,0),"")</f>
        <v/>
      </c>
      <c r="G3994" s="113"/>
      <c r="H3994" s="113"/>
      <c r="I3994" s="122">
        <f t="shared" si="192"/>
        <v>0</v>
      </c>
      <c r="J3994" s="125">
        <f>IF(C3994="",0,IF(E3994="Pacote",VLOOKUP(C3994,'Cadastro de insumo'!E:K,7,0)*G3994,IF(OR(E3994="kg",E3994="L"),F3994/1000*G3994,F3994*G3994)))</f>
        <v>0</v>
      </c>
    </row>
    <row r="3995" spans="1:18" outlineLevel="1" x14ac:dyDescent="0.25">
      <c r="B3995" s="122" t="str">
        <f>IF(C3995="","",F3978)</f>
        <v/>
      </c>
      <c r="C3995" s="123"/>
      <c r="D3995" s="122" t="str">
        <f>IF(C3995="","",IFERROR(INDEX('Cadastro de insumo'!A:K,MATCH('Ficha técnica - Prod processado'!C3995,'Cadastro de insumo'!E:E,0),2),""))</f>
        <v/>
      </c>
      <c r="E3995" s="122" t="str">
        <f>IFERROR(INDEX('Cadastro de insumo'!$A$203:$K$1048576,MATCH('Ficha técnica - Prod processado'!C3995,'Cadastro de insumo'!$E$203:$E$1048576,0),9),"")</f>
        <v/>
      </c>
      <c r="F3995" s="124" t="str">
        <f>IFERROR(VLOOKUP(C3995,'Cadastro de insumo'!E:K,7,0),"")</f>
        <v/>
      </c>
      <c r="G3995" s="113"/>
      <c r="H3995" s="113"/>
      <c r="I3995" s="122">
        <f>IF(OR(G3995="",H3995=""),0,G3995/H3995)</f>
        <v>0</v>
      </c>
      <c r="J3995" s="125">
        <f>IF(C3995="",0,IF(E3995="Pacote",VLOOKUP(C3995,'Cadastro de insumo'!E:K,7,0)*G3995,IF(OR(E3995="kg",E3995="L"),F3995/1000*G3995,F3995*G3995)))</f>
        <v>0</v>
      </c>
    </row>
    <row r="3996" spans="1:18" x14ac:dyDescent="0.25">
      <c r="A3996" s="33" t="str">
        <f>"Detalhes: "&amp;F3978</f>
        <v xml:space="preserve">Detalhes: </v>
      </c>
      <c r="C3996" s="126"/>
    </row>
    <row r="3998" spans="1:18" ht="31.5" x14ac:dyDescent="0.25">
      <c r="E3998" s="30" t="s">
        <v>21</v>
      </c>
      <c r="F3998" s="76" t="s">
        <v>0</v>
      </c>
      <c r="G3998" s="76" t="s">
        <v>19</v>
      </c>
      <c r="H3998" s="77" t="s">
        <v>20</v>
      </c>
      <c r="I3998" s="31" t="s">
        <v>22</v>
      </c>
      <c r="J3998" s="31" t="s">
        <v>61</v>
      </c>
      <c r="M3998" s="126"/>
    </row>
    <row r="3999" spans="1:18" x14ac:dyDescent="0.25">
      <c r="E3999" s="112">
        <f>E3978+1</f>
        <v>191</v>
      </c>
      <c r="F3999" s="113"/>
      <c r="G3999" s="113"/>
      <c r="H3999" s="114"/>
      <c r="I3999" s="115">
        <f>SUM(J4002:J4016)</f>
        <v>0</v>
      </c>
      <c r="J3999" s="116" t="str">
        <f>IF(H3999="","",I3999/H3999)</f>
        <v/>
      </c>
      <c r="M3999" s="126"/>
      <c r="R3999" s="141"/>
    </row>
    <row r="4000" spans="1:18" x14ac:dyDescent="0.25">
      <c r="B4000" s="117"/>
      <c r="C4000" s="118"/>
      <c r="D4000" s="110"/>
      <c r="F4000" s="118"/>
      <c r="G4000" s="118"/>
      <c r="H4000" s="119"/>
      <c r="I4000" s="120"/>
      <c r="J4000" s="121"/>
      <c r="M4000" s="126"/>
      <c r="R4000" s="141"/>
    </row>
    <row r="4001" spans="2:13" ht="47.25" outlineLevel="1" x14ac:dyDescent="0.25">
      <c r="B4001" s="31" t="s">
        <v>0</v>
      </c>
      <c r="C4001" s="76" t="s">
        <v>13</v>
      </c>
      <c r="D4001" s="31" t="s">
        <v>60</v>
      </c>
      <c r="E4001" s="31" t="s">
        <v>14</v>
      </c>
      <c r="F4001" s="77" t="s">
        <v>17</v>
      </c>
      <c r="G4001" s="77" t="s">
        <v>56</v>
      </c>
      <c r="H4001" s="77" t="s">
        <v>38</v>
      </c>
      <c r="I4001" s="31" t="s">
        <v>16</v>
      </c>
      <c r="J4001" s="30" t="s">
        <v>15</v>
      </c>
      <c r="M4001" s="142"/>
    </row>
    <row r="4002" spans="2:13" outlineLevel="1" x14ac:dyDescent="0.25">
      <c r="B4002" s="122" t="str">
        <f>IF(C4002="","",F3999)</f>
        <v/>
      </c>
      <c r="C4002" s="123"/>
      <c r="D4002" s="122" t="str">
        <f>IF(C4002="","",IFERROR(INDEX('Cadastro de insumo'!A:K,MATCH('Ficha técnica - Prod processado'!C4002,'Cadastro de insumo'!E:E,0),2),""))</f>
        <v/>
      </c>
      <c r="E4002" s="122" t="str">
        <f>IFERROR(INDEX('Cadastro de insumo'!$A$203:$K$1048576,MATCH('Ficha técnica - Prod processado'!C4002,'Cadastro de insumo'!$E$203:$E$1048576,0),9),"")</f>
        <v/>
      </c>
      <c r="F4002" s="124" t="str">
        <f>IFERROR(VLOOKUP(C4002,'Cadastro de insumo'!E:K,7,0),"")</f>
        <v/>
      </c>
      <c r="G4002" s="113"/>
      <c r="H4002" s="113"/>
      <c r="I4002" s="122">
        <f t="shared" ref="I4002:I4015" si="193">IF(OR(G4002="",H4002=""),0,G4002/H4002)</f>
        <v>0</v>
      </c>
      <c r="J4002" s="125">
        <f>IF(C4002="",0,IF(E4002="Pacote",VLOOKUP(C4002,'Cadastro de insumo'!E:K,7,0)*G4002,IF(OR(E4002="kg",E4002="L"),F4002/1000*G4002,F4002*G4002)))</f>
        <v>0</v>
      </c>
    </row>
    <row r="4003" spans="2:13" outlineLevel="1" x14ac:dyDescent="0.25">
      <c r="B4003" s="122" t="str">
        <f>IF(C4003="","",F3999)</f>
        <v/>
      </c>
      <c r="C4003" s="123"/>
      <c r="D4003" s="122" t="str">
        <f>IF(C4003="","",IFERROR(INDEX('Cadastro de insumo'!A:K,MATCH('Ficha técnica - Prod processado'!C4003,'Cadastro de insumo'!E:E,0),2),""))</f>
        <v/>
      </c>
      <c r="E4003" s="122" t="str">
        <f>IFERROR(INDEX('Cadastro de insumo'!$A$203:$K$1048576,MATCH('Ficha técnica - Prod processado'!C4003,'Cadastro de insumo'!$E$203:$E$1048576,0),9),"")</f>
        <v/>
      </c>
      <c r="F4003" s="124" t="str">
        <f>IFERROR(VLOOKUP(C4003,'Cadastro de insumo'!E:K,7,0),"")</f>
        <v/>
      </c>
      <c r="G4003" s="113"/>
      <c r="H4003" s="113"/>
      <c r="I4003" s="122">
        <f t="shared" si="193"/>
        <v>0</v>
      </c>
      <c r="J4003" s="125">
        <f>IF(C4003="",0,IF(E4003="Pacote",VLOOKUP(C4003,'Cadastro de insumo'!E:K,7,0)*G4003,IF(OR(E4003="kg",E4003="L"),F4003/1000*G4003,F4003*G4003)))</f>
        <v>0</v>
      </c>
    </row>
    <row r="4004" spans="2:13" outlineLevel="1" x14ac:dyDescent="0.25">
      <c r="B4004" s="122" t="str">
        <f>IF(C4004="","",F3999)</f>
        <v/>
      </c>
      <c r="C4004" s="123"/>
      <c r="D4004" s="122" t="str">
        <f>IF(C4004="","",IFERROR(INDEX('Cadastro de insumo'!A:K,MATCH('Ficha técnica - Prod processado'!C4004,'Cadastro de insumo'!E:E,0),2),""))</f>
        <v/>
      </c>
      <c r="E4004" s="122" t="str">
        <f>IFERROR(INDEX('Cadastro de insumo'!$A$203:$K$1048576,MATCH('Ficha técnica - Prod processado'!C4004,'Cadastro de insumo'!$E$203:$E$1048576,0),9),"")</f>
        <v/>
      </c>
      <c r="F4004" s="124" t="str">
        <f>IFERROR(VLOOKUP(C4004,'Cadastro de insumo'!E:K,7,0),"")</f>
        <v/>
      </c>
      <c r="G4004" s="113"/>
      <c r="H4004" s="113"/>
      <c r="I4004" s="122">
        <f t="shared" si="193"/>
        <v>0</v>
      </c>
      <c r="J4004" s="125">
        <f>IF(C4004="",0,IF(E4004="Pacote",VLOOKUP(C4004,'Cadastro de insumo'!E:K,7,0)*G4004,IF(OR(E4004="kg",E4004="L"),F4004/1000*G4004,F4004*G4004)))</f>
        <v>0</v>
      </c>
    </row>
    <row r="4005" spans="2:13" outlineLevel="1" x14ac:dyDescent="0.25">
      <c r="B4005" s="122" t="str">
        <f>IF(C4005="","",F3999)</f>
        <v/>
      </c>
      <c r="C4005" s="123"/>
      <c r="D4005" s="122" t="str">
        <f>IF(C4005="","",IFERROR(INDEX('Cadastro de insumo'!A:K,MATCH('Ficha técnica - Prod processado'!C4005,'Cadastro de insumo'!E:E,0),2),""))</f>
        <v/>
      </c>
      <c r="E4005" s="122" t="str">
        <f>IFERROR(INDEX('Cadastro de insumo'!$A$203:$K$1048576,MATCH('Ficha técnica - Prod processado'!C4005,'Cadastro de insumo'!$E$203:$E$1048576,0),9),"")</f>
        <v/>
      </c>
      <c r="F4005" s="124" t="str">
        <f>IFERROR(VLOOKUP(C4005,'Cadastro de insumo'!E:K,7,0),"")</f>
        <v/>
      </c>
      <c r="G4005" s="113"/>
      <c r="H4005" s="113"/>
      <c r="I4005" s="122">
        <f t="shared" si="193"/>
        <v>0</v>
      </c>
      <c r="J4005" s="125">
        <f>IF(C4005="",0,IF(E4005="Pacote",VLOOKUP(C4005,'Cadastro de insumo'!E:K,7,0)*G4005,IF(OR(E4005="kg",E4005="L"),F4005/1000*G4005,F4005*G4005)))</f>
        <v>0</v>
      </c>
    </row>
    <row r="4006" spans="2:13" outlineLevel="1" x14ac:dyDescent="0.25">
      <c r="B4006" s="122" t="str">
        <f>IF(C4006="","",F3999)</f>
        <v/>
      </c>
      <c r="C4006" s="123"/>
      <c r="D4006" s="122" t="str">
        <f>IF(C4006="","",IFERROR(INDEX('Cadastro de insumo'!A:K,MATCH('Ficha técnica - Prod processado'!C4006,'Cadastro de insumo'!E:E,0),2),""))</f>
        <v/>
      </c>
      <c r="E4006" s="122" t="str">
        <f>IFERROR(INDEX('Cadastro de insumo'!$A$203:$K$1048576,MATCH('Ficha técnica - Prod processado'!C4006,'Cadastro de insumo'!$E$203:$E$1048576,0),9),"")</f>
        <v/>
      </c>
      <c r="F4006" s="124" t="str">
        <f>IFERROR(VLOOKUP(C4006,'Cadastro de insumo'!E:K,7,0),"")</f>
        <v/>
      </c>
      <c r="G4006" s="113"/>
      <c r="H4006" s="113"/>
      <c r="I4006" s="122">
        <f t="shared" si="193"/>
        <v>0</v>
      </c>
      <c r="J4006" s="125">
        <f>IF(C4006="",0,IF(E4006="Pacote",VLOOKUP(C4006,'Cadastro de insumo'!E:K,7,0)*G4006,IF(OR(E4006="kg",E4006="L"),F4006/1000*G4006,F4006*G4006)))</f>
        <v>0</v>
      </c>
    </row>
    <row r="4007" spans="2:13" outlineLevel="1" x14ac:dyDescent="0.25">
      <c r="B4007" s="122" t="str">
        <f>IF(C4007="","",F3999)</f>
        <v/>
      </c>
      <c r="C4007" s="123"/>
      <c r="D4007" s="122" t="str">
        <f>IF(C4007="","",IFERROR(INDEX('Cadastro de insumo'!A:K,MATCH('Ficha técnica - Prod processado'!C4007,'Cadastro de insumo'!E:E,0),2),""))</f>
        <v/>
      </c>
      <c r="E4007" s="122" t="str">
        <f>IFERROR(INDEX('Cadastro de insumo'!$A$203:$K$1048576,MATCH('Ficha técnica - Prod processado'!C4007,'Cadastro de insumo'!$E$203:$E$1048576,0),9),"")</f>
        <v/>
      </c>
      <c r="F4007" s="124" t="str">
        <f>IFERROR(VLOOKUP(C4007,'Cadastro de insumo'!E:K,7,0),"")</f>
        <v/>
      </c>
      <c r="G4007" s="113"/>
      <c r="H4007" s="113"/>
      <c r="I4007" s="122">
        <f t="shared" si="193"/>
        <v>0</v>
      </c>
      <c r="J4007" s="125">
        <f>IF(C4007="",0,IF(E4007="Pacote",VLOOKUP(C4007,'Cadastro de insumo'!E:K,7,0)*G4007,IF(OR(E4007="kg",E4007="L"),F4007/1000*G4007,F4007*G4007)))</f>
        <v>0</v>
      </c>
    </row>
    <row r="4008" spans="2:13" outlineLevel="1" x14ac:dyDescent="0.25">
      <c r="B4008" s="122" t="str">
        <f>IF(C4008="","",F3999)</f>
        <v/>
      </c>
      <c r="C4008" s="123"/>
      <c r="D4008" s="122" t="str">
        <f>IF(C4008="","",IFERROR(INDEX('Cadastro de insumo'!A:K,MATCH('Ficha técnica - Prod processado'!C4008,'Cadastro de insumo'!E:E,0),2),""))</f>
        <v/>
      </c>
      <c r="E4008" s="122" t="str">
        <f>IFERROR(INDEX('Cadastro de insumo'!$A$203:$K$1048576,MATCH('Ficha técnica - Prod processado'!C4008,'Cadastro de insumo'!$E$203:$E$1048576,0),9),"")</f>
        <v/>
      </c>
      <c r="F4008" s="124" t="str">
        <f>IFERROR(VLOOKUP(C4008,'Cadastro de insumo'!E:K,7,0),"")</f>
        <v/>
      </c>
      <c r="G4008" s="113"/>
      <c r="H4008" s="113"/>
      <c r="I4008" s="122">
        <f t="shared" si="193"/>
        <v>0</v>
      </c>
      <c r="J4008" s="125">
        <f>IF(C4008="",0,IF(E4008="Pacote",VLOOKUP(C4008,'Cadastro de insumo'!E:K,7,0)*G4008,IF(OR(E4008="kg",E4008="L"),F4008/1000*G4008,F4008*G4008)))</f>
        <v>0</v>
      </c>
    </row>
    <row r="4009" spans="2:13" outlineLevel="1" x14ac:dyDescent="0.25">
      <c r="B4009" s="122" t="str">
        <f>IF(C4009="","",F3999)</f>
        <v/>
      </c>
      <c r="C4009" s="123"/>
      <c r="D4009" s="122" t="str">
        <f>IF(C4009="","",IFERROR(INDEX('Cadastro de insumo'!A:K,MATCH('Ficha técnica - Prod processado'!C4009,'Cadastro de insumo'!E:E,0),2),""))</f>
        <v/>
      </c>
      <c r="E4009" s="122" t="str">
        <f>IFERROR(INDEX('Cadastro de insumo'!$A$203:$K$1048576,MATCH('Ficha técnica - Prod processado'!C4009,'Cadastro de insumo'!$E$203:$E$1048576,0),9),"")</f>
        <v/>
      </c>
      <c r="F4009" s="124" t="str">
        <f>IFERROR(VLOOKUP(C4009,'Cadastro de insumo'!E:K,7,0),"")</f>
        <v/>
      </c>
      <c r="G4009" s="113"/>
      <c r="H4009" s="113"/>
      <c r="I4009" s="122">
        <f t="shared" si="193"/>
        <v>0</v>
      </c>
      <c r="J4009" s="125">
        <f>IF(C4009="",0,IF(E4009="Pacote",VLOOKUP(C4009,'Cadastro de insumo'!E:K,7,0)*G4009,IF(OR(E4009="kg",E4009="L"),F4009/1000*G4009,F4009*G4009)))</f>
        <v>0</v>
      </c>
    </row>
    <row r="4010" spans="2:13" outlineLevel="1" x14ac:dyDescent="0.25">
      <c r="B4010" s="122" t="str">
        <f>IF(C4010="","",F3999)</f>
        <v/>
      </c>
      <c r="C4010" s="123"/>
      <c r="D4010" s="122" t="str">
        <f>IF(C4010="","",IFERROR(INDEX('Cadastro de insumo'!A:K,MATCH('Ficha técnica - Prod processado'!C4010,'Cadastro de insumo'!E:E,0),2),""))</f>
        <v/>
      </c>
      <c r="E4010" s="122" t="str">
        <f>IFERROR(INDEX('Cadastro de insumo'!$A$203:$K$1048576,MATCH('Ficha técnica - Prod processado'!C4010,'Cadastro de insumo'!$E$203:$E$1048576,0),9),"")</f>
        <v/>
      </c>
      <c r="F4010" s="124" t="str">
        <f>IFERROR(VLOOKUP(C4010,'Cadastro de insumo'!E:K,7,0),"")</f>
        <v/>
      </c>
      <c r="G4010" s="113"/>
      <c r="H4010" s="113"/>
      <c r="I4010" s="122">
        <f t="shared" si="193"/>
        <v>0</v>
      </c>
      <c r="J4010" s="125">
        <f>IF(C4010="",0,IF(E4010="Pacote",VLOOKUP(C4010,'Cadastro de insumo'!E:K,7,0)*G4010,IF(OR(E4010="kg",E4010="L"),F4010/1000*G4010,F4010*G4010)))</f>
        <v>0</v>
      </c>
    </row>
    <row r="4011" spans="2:13" outlineLevel="1" x14ac:dyDescent="0.25">
      <c r="B4011" s="122" t="str">
        <f>IF(C4011="","",F3999)</f>
        <v/>
      </c>
      <c r="C4011" s="123"/>
      <c r="D4011" s="122" t="str">
        <f>IF(C4011="","",IFERROR(INDEX('Cadastro de insumo'!A:K,MATCH('Ficha técnica - Prod processado'!C4011,'Cadastro de insumo'!E:E,0),2),""))</f>
        <v/>
      </c>
      <c r="E4011" s="122" t="str">
        <f>IFERROR(INDEX('Cadastro de insumo'!$A$203:$K$1048576,MATCH('Ficha técnica - Prod processado'!C4011,'Cadastro de insumo'!$E$203:$E$1048576,0),9),"")</f>
        <v/>
      </c>
      <c r="F4011" s="124" t="str">
        <f>IFERROR(VLOOKUP(C4011,'Cadastro de insumo'!E:K,7,0),"")</f>
        <v/>
      </c>
      <c r="G4011" s="113"/>
      <c r="H4011" s="113"/>
      <c r="I4011" s="122">
        <f t="shared" si="193"/>
        <v>0</v>
      </c>
      <c r="J4011" s="125">
        <f>IF(C4011="",0,IF(E4011="Pacote",VLOOKUP(C4011,'Cadastro de insumo'!E:K,7,0)*G4011,IF(OR(E4011="kg",E4011="L"),F4011/1000*G4011,F4011*G4011)))</f>
        <v>0</v>
      </c>
    </row>
    <row r="4012" spans="2:13" outlineLevel="1" x14ac:dyDescent="0.25">
      <c r="B4012" s="122" t="str">
        <f>IF(C4012="","",F3999)</f>
        <v/>
      </c>
      <c r="C4012" s="123"/>
      <c r="D4012" s="122" t="str">
        <f>IF(C4012="","",IFERROR(INDEX('Cadastro de insumo'!A:K,MATCH('Ficha técnica - Prod processado'!C4012,'Cadastro de insumo'!E:E,0),2),""))</f>
        <v/>
      </c>
      <c r="E4012" s="122" t="str">
        <f>IFERROR(INDEX('Cadastro de insumo'!$A$203:$K$1048576,MATCH('Ficha técnica - Prod processado'!C4012,'Cadastro de insumo'!$E$203:$E$1048576,0),9),"")</f>
        <v/>
      </c>
      <c r="F4012" s="124" t="str">
        <f>IFERROR(VLOOKUP(C4012,'Cadastro de insumo'!E:K,7,0),"")</f>
        <v/>
      </c>
      <c r="G4012" s="113"/>
      <c r="H4012" s="113"/>
      <c r="I4012" s="122">
        <f t="shared" si="193"/>
        <v>0</v>
      </c>
      <c r="J4012" s="125">
        <f>IF(C4012="",0,IF(E4012="Pacote",VLOOKUP(C4012,'Cadastro de insumo'!E:K,7,0)*G4012,IF(OR(E4012="kg",E4012="L"),F4012/1000*G4012,F4012*G4012)))</f>
        <v>0</v>
      </c>
    </row>
    <row r="4013" spans="2:13" outlineLevel="1" x14ac:dyDescent="0.25">
      <c r="B4013" s="122" t="str">
        <f>IF(C4013="","",F3999)</f>
        <v/>
      </c>
      <c r="C4013" s="123"/>
      <c r="D4013" s="122" t="str">
        <f>IF(C4013="","",IFERROR(INDEX('Cadastro de insumo'!A:K,MATCH('Ficha técnica - Prod processado'!C4013,'Cadastro de insumo'!E:E,0),2),""))</f>
        <v/>
      </c>
      <c r="E4013" s="122" t="str">
        <f>IFERROR(INDEX('Cadastro de insumo'!$A$203:$K$1048576,MATCH('Ficha técnica - Prod processado'!C4013,'Cadastro de insumo'!$E$203:$E$1048576,0),9),"")</f>
        <v/>
      </c>
      <c r="F4013" s="124" t="str">
        <f>IFERROR(VLOOKUP(C4013,'Cadastro de insumo'!E:K,7,0),"")</f>
        <v/>
      </c>
      <c r="G4013" s="113"/>
      <c r="H4013" s="113"/>
      <c r="I4013" s="122">
        <f t="shared" si="193"/>
        <v>0</v>
      </c>
      <c r="J4013" s="125">
        <f>IF(C4013="",0,IF(E4013="Pacote",VLOOKUP(C4013,'Cadastro de insumo'!E:K,7,0)*G4013,IF(OR(E4013="kg",E4013="L"),F4013/1000*G4013,F4013*G4013)))</f>
        <v>0</v>
      </c>
    </row>
    <row r="4014" spans="2:13" outlineLevel="1" x14ac:dyDescent="0.25">
      <c r="B4014" s="122" t="str">
        <f>IF(C4014="","",F3999)</f>
        <v/>
      </c>
      <c r="C4014" s="123"/>
      <c r="D4014" s="122" t="str">
        <f>IF(C4014="","",IFERROR(INDEX('Cadastro de insumo'!A:K,MATCH('Ficha técnica - Prod processado'!C4014,'Cadastro de insumo'!E:E,0),2),""))</f>
        <v/>
      </c>
      <c r="E4014" s="122" t="str">
        <f>IFERROR(INDEX('Cadastro de insumo'!$A$203:$K$1048576,MATCH('Ficha técnica - Prod processado'!C4014,'Cadastro de insumo'!$E$203:$E$1048576,0),9),"")</f>
        <v/>
      </c>
      <c r="F4014" s="124" t="str">
        <f>IFERROR(VLOOKUP(C4014,'Cadastro de insumo'!E:K,7,0),"")</f>
        <v/>
      </c>
      <c r="G4014" s="113"/>
      <c r="H4014" s="113"/>
      <c r="I4014" s="122">
        <f t="shared" si="193"/>
        <v>0</v>
      </c>
      <c r="J4014" s="125">
        <f>IF(C4014="",0,IF(E4014="Pacote",VLOOKUP(C4014,'Cadastro de insumo'!E:K,7,0)*G4014,IF(OR(E4014="kg",E4014="L"),F4014/1000*G4014,F4014*G4014)))</f>
        <v>0</v>
      </c>
    </row>
    <row r="4015" spans="2:13" outlineLevel="1" x14ac:dyDescent="0.25">
      <c r="B4015" s="122" t="str">
        <f>IF(C4015="","",F3999)</f>
        <v/>
      </c>
      <c r="C4015" s="123"/>
      <c r="D4015" s="122" t="str">
        <f>IF(C4015="","",IFERROR(INDEX('Cadastro de insumo'!A:K,MATCH('Ficha técnica - Prod processado'!C4015,'Cadastro de insumo'!E:E,0),2),""))</f>
        <v/>
      </c>
      <c r="E4015" s="122" t="str">
        <f>IFERROR(INDEX('Cadastro de insumo'!$A$203:$K$1048576,MATCH('Ficha técnica - Prod processado'!C4015,'Cadastro de insumo'!$E$203:$E$1048576,0),9),"")</f>
        <v/>
      </c>
      <c r="F4015" s="124" t="str">
        <f>IFERROR(VLOOKUP(C4015,'Cadastro de insumo'!E:K,7,0),"")</f>
        <v/>
      </c>
      <c r="G4015" s="113"/>
      <c r="H4015" s="113"/>
      <c r="I4015" s="122">
        <f t="shared" si="193"/>
        <v>0</v>
      </c>
      <c r="J4015" s="125">
        <f>IF(C4015="",0,IF(E4015="Pacote",VLOOKUP(C4015,'Cadastro de insumo'!E:K,7,0)*G4015,IF(OR(E4015="kg",E4015="L"),F4015/1000*G4015,F4015*G4015)))</f>
        <v>0</v>
      </c>
    </row>
    <row r="4016" spans="2:13" outlineLevel="1" x14ac:dyDescent="0.25">
      <c r="B4016" s="122" t="str">
        <f>IF(C4016="","",F3999)</f>
        <v/>
      </c>
      <c r="C4016" s="123"/>
      <c r="D4016" s="122" t="str">
        <f>IF(C4016="","",IFERROR(INDEX('Cadastro de insumo'!A:K,MATCH('Ficha técnica - Prod processado'!C4016,'Cadastro de insumo'!E:E,0),2),""))</f>
        <v/>
      </c>
      <c r="E4016" s="122" t="str">
        <f>IFERROR(INDEX('Cadastro de insumo'!$A$203:$K$1048576,MATCH('Ficha técnica - Prod processado'!C4016,'Cadastro de insumo'!$E$203:$E$1048576,0),9),"")</f>
        <v/>
      </c>
      <c r="F4016" s="124" t="str">
        <f>IFERROR(VLOOKUP(C4016,'Cadastro de insumo'!E:K,7,0),"")</f>
        <v/>
      </c>
      <c r="G4016" s="113"/>
      <c r="H4016" s="113"/>
      <c r="I4016" s="122">
        <f>IF(OR(G4016="",H4016=""),0,G4016/H4016)</f>
        <v>0</v>
      </c>
      <c r="J4016" s="125">
        <f>IF(C4016="",0,IF(E4016="Pacote",VLOOKUP(C4016,'Cadastro de insumo'!E:K,7,0)*G4016,IF(OR(E4016="kg",E4016="L"),F4016/1000*G4016,F4016*G4016)))</f>
        <v>0</v>
      </c>
    </row>
    <row r="4017" spans="1:18" x14ac:dyDescent="0.25">
      <c r="A4017" s="33" t="str">
        <f>"Detalhes: "&amp;F3999</f>
        <v xml:space="preserve">Detalhes: </v>
      </c>
      <c r="C4017" s="126"/>
    </row>
    <row r="4019" spans="1:18" ht="31.5" x14ac:dyDescent="0.25">
      <c r="E4019" s="30" t="s">
        <v>21</v>
      </c>
      <c r="F4019" s="76" t="s">
        <v>0</v>
      </c>
      <c r="G4019" s="76" t="s">
        <v>19</v>
      </c>
      <c r="H4019" s="77" t="s">
        <v>20</v>
      </c>
      <c r="I4019" s="31" t="s">
        <v>22</v>
      </c>
      <c r="J4019" s="31" t="s">
        <v>61</v>
      </c>
      <c r="M4019" s="126"/>
    </row>
    <row r="4020" spans="1:18" x14ac:dyDescent="0.25">
      <c r="E4020" s="112">
        <f>E3999+1</f>
        <v>192</v>
      </c>
      <c r="F4020" s="113"/>
      <c r="G4020" s="113"/>
      <c r="H4020" s="114"/>
      <c r="I4020" s="115">
        <f>SUM(J4023:J4037)</f>
        <v>0</v>
      </c>
      <c r="J4020" s="116" t="str">
        <f>IF(H4020="","",I4020/H4020)</f>
        <v/>
      </c>
      <c r="M4020" s="126"/>
      <c r="R4020" s="141"/>
    </row>
    <row r="4021" spans="1:18" x14ac:dyDescent="0.25">
      <c r="B4021" s="117"/>
      <c r="C4021" s="118"/>
      <c r="D4021" s="110"/>
      <c r="F4021" s="118"/>
      <c r="G4021" s="118"/>
      <c r="H4021" s="119"/>
      <c r="I4021" s="120"/>
      <c r="J4021" s="121"/>
      <c r="M4021" s="126"/>
      <c r="R4021" s="141"/>
    </row>
    <row r="4022" spans="1:18" ht="47.25" outlineLevel="1" x14ac:dyDescent="0.25">
      <c r="B4022" s="31" t="s">
        <v>0</v>
      </c>
      <c r="C4022" s="76" t="s">
        <v>13</v>
      </c>
      <c r="D4022" s="31" t="s">
        <v>60</v>
      </c>
      <c r="E4022" s="31" t="s">
        <v>14</v>
      </c>
      <c r="F4022" s="77" t="s">
        <v>17</v>
      </c>
      <c r="G4022" s="77" t="s">
        <v>56</v>
      </c>
      <c r="H4022" s="77" t="s">
        <v>38</v>
      </c>
      <c r="I4022" s="31" t="s">
        <v>16</v>
      </c>
      <c r="J4022" s="30" t="s">
        <v>15</v>
      </c>
      <c r="M4022" s="142"/>
    </row>
    <row r="4023" spans="1:18" outlineLevel="1" x14ac:dyDescent="0.25">
      <c r="B4023" s="122" t="str">
        <f>IF(C4023="","",F4020)</f>
        <v/>
      </c>
      <c r="C4023" s="123"/>
      <c r="D4023" s="122" t="str">
        <f>IF(C4023="","",IFERROR(INDEX('Cadastro de insumo'!A:K,MATCH('Ficha técnica - Prod processado'!C4023,'Cadastro de insumo'!E:E,0),2),""))</f>
        <v/>
      </c>
      <c r="E4023" s="122" t="str">
        <f>IFERROR(INDEX('Cadastro de insumo'!$A$203:$K$1048576,MATCH('Ficha técnica - Prod processado'!C4023,'Cadastro de insumo'!$E$203:$E$1048576,0),9),"")</f>
        <v/>
      </c>
      <c r="F4023" s="124" t="str">
        <f>IFERROR(VLOOKUP(C4023,'Cadastro de insumo'!E:K,7,0),"")</f>
        <v/>
      </c>
      <c r="G4023" s="113"/>
      <c r="H4023" s="113"/>
      <c r="I4023" s="122">
        <f t="shared" ref="I4023:I4036" si="194">IF(OR(G4023="",H4023=""),0,G4023/H4023)</f>
        <v>0</v>
      </c>
      <c r="J4023" s="125">
        <f>IF(C4023="",0,IF(E4023="Pacote",VLOOKUP(C4023,'Cadastro de insumo'!E:K,7,0)*G4023,IF(OR(E4023="kg",E4023="L"),F4023/1000*G4023,F4023*G4023)))</f>
        <v>0</v>
      </c>
    </row>
    <row r="4024" spans="1:18" outlineLevel="1" x14ac:dyDescent="0.25">
      <c r="B4024" s="122" t="str">
        <f>IF(C4024="","",F4020)</f>
        <v/>
      </c>
      <c r="C4024" s="123"/>
      <c r="D4024" s="122" t="str">
        <f>IF(C4024="","",IFERROR(INDEX('Cadastro de insumo'!A:K,MATCH('Ficha técnica - Prod processado'!C4024,'Cadastro de insumo'!E:E,0),2),""))</f>
        <v/>
      </c>
      <c r="E4024" s="122" t="str">
        <f>IFERROR(INDEX('Cadastro de insumo'!$A$203:$K$1048576,MATCH('Ficha técnica - Prod processado'!C4024,'Cadastro de insumo'!$E$203:$E$1048576,0),9),"")</f>
        <v/>
      </c>
      <c r="F4024" s="124" t="str">
        <f>IFERROR(VLOOKUP(C4024,'Cadastro de insumo'!E:K,7,0),"")</f>
        <v/>
      </c>
      <c r="G4024" s="113"/>
      <c r="H4024" s="113"/>
      <c r="I4024" s="122">
        <f t="shared" si="194"/>
        <v>0</v>
      </c>
      <c r="J4024" s="125">
        <f>IF(C4024="",0,IF(E4024="Pacote",VLOOKUP(C4024,'Cadastro de insumo'!E:K,7,0)*G4024,IF(OR(E4024="kg",E4024="L"),F4024/1000*G4024,F4024*G4024)))</f>
        <v>0</v>
      </c>
    </row>
    <row r="4025" spans="1:18" outlineLevel="1" x14ac:dyDescent="0.25">
      <c r="B4025" s="122" t="str">
        <f>IF(C4025="","",F4020)</f>
        <v/>
      </c>
      <c r="C4025" s="123"/>
      <c r="D4025" s="122" t="str">
        <f>IF(C4025="","",IFERROR(INDEX('Cadastro de insumo'!A:K,MATCH('Ficha técnica - Prod processado'!C4025,'Cadastro de insumo'!E:E,0),2),""))</f>
        <v/>
      </c>
      <c r="E4025" s="122" t="str">
        <f>IFERROR(INDEX('Cadastro de insumo'!$A$203:$K$1048576,MATCH('Ficha técnica - Prod processado'!C4025,'Cadastro de insumo'!$E$203:$E$1048576,0),9),"")</f>
        <v/>
      </c>
      <c r="F4025" s="124" t="str">
        <f>IFERROR(VLOOKUP(C4025,'Cadastro de insumo'!E:K,7,0),"")</f>
        <v/>
      </c>
      <c r="G4025" s="113"/>
      <c r="H4025" s="113"/>
      <c r="I4025" s="122">
        <f t="shared" si="194"/>
        <v>0</v>
      </c>
      <c r="J4025" s="125">
        <f>IF(C4025="",0,IF(E4025="Pacote",VLOOKUP(C4025,'Cadastro de insumo'!E:K,7,0)*G4025,IF(OR(E4025="kg",E4025="L"),F4025/1000*G4025,F4025*G4025)))</f>
        <v>0</v>
      </c>
    </row>
    <row r="4026" spans="1:18" outlineLevel="1" x14ac:dyDescent="0.25">
      <c r="B4026" s="122" t="str">
        <f>IF(C4026="","",F4020)</f>
        <v/>
      </c>
      <c r="C4026" s="123"/>
      <c r="D4026" s="122" t="str">
        <f>IF(C4026="","",IFERROR(INDEX('Cadastro de insumo'!A:K,MATCH('Ficha técnica - Prod processado'!C4026,'Cadastro de insumo'!E:E,0),2),""))</f>
        <v/>
      </c>
      <c r="E4026" s="122" t="str">
        <f>IFERROR(INDEX('Cadastro de insumo'!$A$203:$K$1048576,MATCH('Ficha técnica - Prod processado'!C4026,'Cadastro de insumo'!$E$203:$E$1048576,0),9),"")</f>
        <v/>
      </c>
      <c r="F4026" s="124" t="str">
        <f>IFERROR(VLOOKUP(C4026,'Cadastro de insumo'!E:K,7,0),"")</f>
        <v/>
      </c>
      <c r="G4026" s="113"/>
      <c r="H4026" s="113"/>
      <c r="I4026" s="122">
        <f t="shared" si="194"/>
        <v>0</v>
      </c>
      <c r="J4026" s="125">
        <f>IF(C4026="",0,IF(E4026="Pacote",VLOOKUP(C4026,'Cadastro de insumo'!E:K,7,0)*G4026,IF(OR(E4026="kg",E4026="L"),F4026/1000*G4026,F4026*G4026)))</f>
        <v>0</v>
      </c>
    </row>
    <row r="4027" spans="1:18" outlineLevel="1" x14ac:dyDescent="0.25">
      <c r="B4027" s="122" t="str">
        <f>IF(C4027="","",F4020)</f>
        <v/>
      </c>
      <c r="C4027" s="123"/>
      <c r="D4027" s="122" t="str">
        <f>IF(C4027="","",IFERROR(INDEX('Cadastro de insumo'!A:K,MATCH('Ficha técnica - Prod processado'!C4027,'Cadastro de insumo'!E:E,0),2),""))</f>
        <v/>
      </c>
      <c r="E4027" s="122" t="str">
        <f>IFERROR(INDEX('Cadastro de insumo'!$A$203:$K$1048576,MATCH('Ficha técnica - Prod processado'!C4027,'Cadastro de insumo'!$E$203:$E$1048576,0),9),"")</f>
        <v/>
      </c>
      <c r="F4027" s="124" t="str">
        <f>IFERROR(VLOOKUP(C4027,'Cadastro de insumo'!E:K,7,0),"")</f>
        <v/>
      </c>
      <c r="G4027" s="113"/>
      <c r="H4027" s="113"/>
      <c r="I4027" s="122">
        <f t="shared" si="194"/>
        <v>0</v>
      </c>
      <c r="J4027" s="125">
        <f>IF(C4027="",0,IF(E4027="Pacote",VLOOKUP(C4027,'Cadastro de insumo'!E:K,7,0)*G4027,IF(OR(E4027="kg",E4027="L"),F4027/1000*G4027,F4027*G4027)))</f>
        <v>0</v>
      </c>
    </row>
    <row r="4028" spans="1:18" outlineLevel="1" x14ac:dyDescent="0.25">
      <c r="B4028" s="122" t="str">
        <f>IF(C4028="","",F4020)</f>
        <v/>
      </c>
      <c r="C4028" s="123"/>
      <c r="D4028" s="122" t="str">
        <f>IF(C4028="","",IFERROR(INDEX('Cadastro de insumo'!A:K,MATCH('Ficha técnica - Prod processado'!C4028,'Cadastro de insumo'!E:E,0),2),""))</f>
        <v/>
      </c>
      <c r="E4028" s="122" t="str">
        <f>IFERROR(INDEX('Cadastro de insumo'!$A$203:$K$1048576,MATCH('Ficha técnica - Prod processado'!C4028,'Cadastro de insumo'!$E$203:$E$1048576,0),9),"")</f>
        <v/>
      </c>
      <c r="F4028" s="124" t="str">
        <f>IFERROR(VLOOKUP(C4028,'Cadastro de insumo'!E:K,7,0),"")</f>
        <v/>
      </c>
      <c r="G4028" s="113"/>
      <c r="H4028" s="113"/>
      <c r="I4028" s="122">
        <f t="shared" si="194"/>
        <v>0</v>
      </c>
      <c r="J4028" s="125">
        <f>IF(C4028="",0,IF(E4028="Pacote",VLOOKUP(C4028,'Cadastro de insumo'!E:K,7,0)*G4028,IF(OR(E4028="kg",E4028="L"),F4028/1000*G4028,F4028*G4028)))</f>
        <v>0</v>
      </c>
    </row>
    <row r="4029" spans="1:18" outlineLevel="1" x14ac:dyDescent="0.25">
      <c r="B4029" s="122" t="str">
        <f>IF(C4029="","",F4020)</f>
        <v/>
      </c>
      <c r="C4029" s="123"/>
      <c r="D4029" s="122" t="str">
        <f>IF(C4029="","",IFERROR(INDEX('Cadastro de insumo'!A:K,MATCH('Ficha técnica - Prod processado'!C4029,'Cadastro de insumo'!E:E,0),2),""))</f>
        <v/>
      </c>
      <c r="E4029" s="122" t="str">
        <f>IFERROR(INDEX('Cadastro de insumo'!$A$203:$K$1048576,MATCH('Ficha técnica - Prod processado'!C4029,'Cadastro de insumo'!$E$203:$E$1048576,0),9),"")</f>
        <v/>
      </c>
      <c r="F4029" s="124" t="str">
        <f>IFERROR(VLOOKUP(C4029,'Cadastro de insumo'!E:K,7,0),"")</f>
        <v/>
      </c>
      <c r="G4029" s="113"/>
      <c r="H4029" s="113"/>
      <c r="I4029" s="122">
        <f t="shared" si="194"/>
        <v>0</v>
      </c>
      <c r="J4029" s="125">
        <f>IF(C4029="",0,IF(E4029="Pacote",VLOOKUP(C4029,'Cadastro de insumo'!E:K,7,0)*G4029,IF(OR(E4029="kg",E4029="L"),F4029/1000*G4029,F4029*G4029)))</f>
        <v>0</v>
      </c>
    </row>
    <row r="4030" spans="1:18" outlineLevel="1" x14ac:dyDescent="0.25">
      <c r="B4030" s="122" t="str">
        <f>IF(C4030="","",F4020)</f>
        <v/>
      </c>
      <c r="C4030" s="123"/>
      <c r="D4030" s="122" t="str">
        <f>IF(C4030="","",IFERROR(INDEX('Cadastro de insumo'!A:K,MATCH('Ficha técnica - Prod processado'!C4030,'Cadastro de insumo'!E:E,0),2),""))</f>
        <v/>
      </c>
      <c r="E4030" s="122" t="str">
        <f>IFERROR(INDEX('Cadastro de insumo'!$A$203:$K$1048576,MATCH('Ficha técnica - Prod processado'!C4030,'Cadastro de insumo'!$E$203:$E$1048576,0),9),"")</f>
        <v/>
      </c>
      <c r="F4030" s="124" t="str">
        <f>IFERROR(VLOOKUP(C4030,'Cadastro de insumo'!E:K,7,0),"")</f>
        <v/>
      </c>
      <c r="G4030" s="113"/>
      <c r="H4030" s="113"/>
      <c r="I4030" s="122">
        <f t="shared" si="194"/>
        <v>0</v>
      </c>
      <c r="J4030" s="125">
        <f>IF(C4030="",0,IF(E4030="Pacote",VLOOKUP(C4030,'Cadastro de insumo'!E:K,7,0)*G4030,IF(OR(E4030="kg",E4030="L"),F4030/1000*G4030,F4030*G4030)))</f>
        <v>0</v>
      </c>
    </row>
    <row r="4031" spans="1:18" outlineLevel="1" x14ac:dyDescent="0.25">
      <c r="B4031" s="122" t="str">
        <f>IF(C4031="","",F4020)</f>
        <v/>
      </c>
      <c r="C4031" s="123"/>
      <c r="D4031" s="122" t="str">
        <f>IF(C4031="","",IFERROR(INDEX('Cadastro de insumo'!A:K,MATCH('Ficha técnica - Prod processado'!C4031,'Cadastro de insumo'!E:E,0),2),""))</f>
        <v/>
      </c>
      <c r="E4031" s="122" t="str">
        <f>IFERROR(INDEX('Cadastro de insumo'!$A$203:$K$1048576,MATCH('Ficha técnica - Prod processado'!C4031,'Cadastro de insumo'!$E$203:$E$1048576,0),9),"")</f>
        <v/>
      </c>
      <c r="F4031" s="124" t="str">
        <f>IFERROR(VLOOKUP(C4031,'Cadastro de insumo'!E:K,7,0),"")</f>
        <v/>
      </c>
      <c r="G4031" s="113"/>
      <c r="H4031" s="113"/>
      <c r="I4031" s="122">
        <f t="shared" si="194"/>
        <v>0</v>
      </c>
      <c r="J4031" s="125">
        <f>IF(C4031="",0,IF(E4031="Pacote",VLOOKUP(C4031,'Cadastro de insumo'!E:K,7,0)*G4031,IF(OR(E4031="kg",E4031="L"),F4031/1000*G4031,F4031*G4031)))</f>
        <v>0</v>
      </c>
    </row>
    <row r="4032" spans="1:18" outlineLevel="1" x14ac:dyDescent="0.25">
      <c r="B4032" s="122" t="str">
        <f>IF(C4032="","",F4020)</f>
        <v/>
      </c>
      <c r="C4032" s="123"/>
      <c r="D4032" s="122" t="str">
        <f>IF(C4032="","",IFERROR(INDEX('Cadastro de insumo'!A:K,MATCH('Ficha técnica - Prod processado'!C4032,'Cadastro de insumo'!E:E,0),2),""))</f>
        <v/>
      </c>
      <c r="E4032" s="122" t="str">
        <f>IFERROR(INDEX('Cadastro de insumo'!$A$203:$K$1048576,MATCH('Ficha técnica - Prod processado'!C4032,'Cadastro de insumo'!$E$203:$E$1048576,0),9),"")</f>
        <v/>
      </c>
      <c r="F4032" s="124" t="str">
        <f>IFERROR(VLOOKUP(C4032,'Cadastro de insumo'!E:K,7,0),"")</f>
        <v/>
      </c>
      <c r="G4032" s="113"/>
      <c r="H4032" s="113"/>
      <c r="I4032" s="122">
        <f t="shared" si="194"/>
        <v>0</v>
      </c>
      <c r="J4032" s="125">
        <f>IF(C4032="",0,IF(E4032="Pacote",VLOOKUP(C4032,'Cadastro de insumo'!E:K,7,0)*G4032,IF(OR(E4032="kg",E4032="L"),F4032/1000*G4032,F4032*G4032)))</f>
        <v>0</v>
      </c>
    </row>
    <row r="4033" spans="1:18" outlineLevel="1" x14ac:dyDescent="0.25">
      <c r="B4033" s="122" t="str">
        <f>IF(C4033="","",F4020)</f>
        <v/>
      </c>
      <c r="C4033" s="123"/>
      <c r="D4033" s="122" t="str">
        <f>IF(C4033="","",IFERROR(INDEX('Cadastro de insumo'!A:K,MATCH('Ficha técnica - Prod processado'!C4033,'Cadastro de insumo'!E:E,0),2),""))</f>
        <v/>
      </c>
      <c r="E4033" s="122" t="str">
        <f>IFERROR(INDEX('Cadastro de insumo'!$A$203:$K$1048576,MATCH('Ficha técnica - Prod processado'!C4033,'Cadastro de insumo'!$E$203:$E$1048576,0),9),"")</f>
        <v/>
      </c>
      <c r="F4033" s="124" t="str">
        <f>IFERROR(VLOOKUP(C4033,'Cadastro de insumo'!E:K,7,0),"")</f>
        <v/>
      </c>
      <c r="G4033" s="113"/>
      <c r="H4033" s="113"/>
      <c r="I4033" s="122">
        <f t="shared" si="194"/>
        <v>0</v>
      </c>
      <c r="J4033" s="125">
        <f>IF(C4033="",0,IF(E4033="Pacote",VLOOKUP(C4033,'Cadastro de insumo'!E:K,7,0)*G4033,IF(OR(E4033="kg",E4033="L"),F4033/1000*G4033,F4033*G4033)))</f>
        <v>0</v>
      </c>
    </row>
    <row r="4034" spans="1:18" outlineLevel="1" x14ac:dyDescent="0.25">
      <c r="B4034" s="122" t="str">
        <f>IF(C4034="","",F4020)</f>
        <v/>
      </c>
      <c r="C4034" s="123"/>
      <c r="D4034" s="122" t="str">
        <f>IF(C4034="","",IFERROR(INDEX('Cadastro de insumo'!A:K,MATCH('Ficha técnica - Prod processado'!C4034,'Cadastro de insumo'!E:E,0),2),""))</f>
        <v/>
      </c>
      <c r="E4034" s="122" t="str">
        <f>IFERROR(INDEX('Cadastro de insumo'!$A$203:$K$1048576,MATCH('Ficha técnica - Prod processado'!C4034,'Cadastro de insumo'!$E$203:$E$1048576,0),9),"")</f>
        <v/>
      </c>
      <c r="F4034" s="124" t="str">
        <f>IFERROR(VLOOKUP(C4034,'Cadastro de insumo'!E:K,7,0),"")</f>
        <v/>
      </c>
      <c r="G4034" s="113"/>
      <c r="H4034" s="113"/>
      <c r="I4034" s="122">
        <f t="shared" si="194"/>
        <v>0</v>
      </c>
      <c r="J4034" s="125">
        <f>IF(C4034="",0,IF(E4034="Pacote",VLOOKUP(C4034,'Cadastro de insumo'!E:K,7,0)*G4034,IF(OR(E4034="kg",E4034="L"),F4034/1000*G4034,F4034*G4034)))</f>
        <v>0</v>
      </c>
    </row>
    <row r="4035" spans="1:18" outlineLevel="1" x14ac:dyDescent="0.25">
      <c r="B4035" s="122" t="str">
        <f>IF(C4035="","",F4020)</f>
        <v/>
      </c>
      <c r="C4035" s="123"/>
      <c r="D4035" s="122" t="str">
        <f>IF(C4035="","",IFERROR(INDEX('Cadastro de insumo'!A:K,MATCH('Ficha técnica - Prod processado'!C4035,'Cadastro de insumo'!E:E,0),2),""))</f>
        <v/>
      </c>
      <c r="E4035" s="122" t="str">
        <f>IFERROR(INDEX('Cadastro de insumo'!$A$203:$K$1048576,MATCH('Ficha técnica - Prod processado'!C4035,'Cadastro de insumo'!$E$203:$E$1048576,0),9),"")</f>
        <v/>
      </c>
      <c r="F4035" s="124" t="str">
        <f>IFERROR(VLOOKUP(C4035,'Cadastro de insumo'!E:K,7,0),"")</f>
        <v/>
      </c>
      <c r="G4035" s="113"/>
      <c r="H4035" s="113"/>
      <c r="I4035" s="122">
        <f t="shared" si="194"/>
        <v>0</v>
      </c>
      <c r="J4035" s="125">
        <f>IF(C4035="",0,IF(E4035="Pacote",VLOOKUP(C4035,'Cadastro de insumo'!E:K,7,0)*G4035,IF(OR(E4035="kg",E4035="L"),F4035/1000*G4035,F4035*G4035)))</f>
        <v>0</v>
      </c>
    </row>
    <row r="4036" spans="1:18" outlineLevel="1" x14ac:dyDescent="0.25">
      <c r="B4036" s="122" t="str">
        <f>IF(C4036="","",F4020)</f>
        <v/>
      </c>
      <c r="C4036" s="123"/>
      <c r="D4036" s="122" t="str">
        <f>IF(C4036="","",IFERROR(INDEX('Cadastro de insumo'!A:K,MATCH('Ficha técnica - Prod processado'!C4036,'Cadastro de insumo'!E:E,0),2),""))</f>
        <v/>
      </c>
      <c r="E4036" s="122" t="str">
        <f>IFERROR(INDEX('Cadastro de insumo'!$A$203:$K$1048576,MATCH('Ficha técnica - Prod processado'!C4036,'Cadastro de insumo'!$E$203:$E$1048576,0),9),"")</f>
        <v/>
      </c>
      <c r="F4036" s="124" t="str">
        <f>IFERROR(VLOOKUP(C4036,'Cadastro de insumo'!E:K,7,0),"")</f>
        <v/>
      </c>
      <c r="G4036" s="113"/>
      <c r="H4036" s="113"/>
      <c r="I4036" s="122">
        <f t="shared" si="194"/>
        <v>0</v>
      </c>
      <c r="J4036" s="125">
        <f>IF(C4036="",0,IF(E4036="Pacote",VLOOKUP(C4036,'Cadastro de insumo'!E:K,7,0)*G4036,IF(OR(E4036="kg",E4036="L"),F4036/1000*G4036,F4036*G4036)))</f>
        <v>0</v>
      </c>
    </row>
    <row r="4037" spans="1:18" outlineLevel="1" x14ac:dyDescent="0.25">
      <c r="B4037" s="122" t="str">
        <f>IF(C4037="","",F4020)</f>
        <v/>
      </c>
      <c r="C4037" s="123"/>
      <c r="D4037" s="122" t="str">
        <f>IF(C4037="","",IFERROR(INDEX('Cadastro de insumo'!A:K,MATCH('Ficha técnica - Prod processado'!C4037,'Cadastro de insumo'!E:E,0),2),""))</f>
        <v/>
      </c>
      <c r="E4037" s="122" t="str">
        <f>IFERROR(INDEX('Cadastro de insumo'!$A$203:$K$1048576,MATCH('Ficha técnica - Prod processado'!C4037,'Cadastro de insumo'!$E$203:$E$1048576,0),9),"")</f>
        <v/>
      </c>
      <c r="F4037" s="124" t="str">
        <f>IFERROR(VLOOKUP(C4037,'Cadastro de insumo'!E:K,7,0),"")</f>
        <v/>
      </c>
      <c r="G4037" s="113"/>
      <c r="H4037" s="113"/>
      <c r="I4037" s="122">
        <f>IF(OR(G4037="",H4037=""),0,G4037/H4037)</f>
        <v>0</v>
      </c>
      <c r="J4037" s="125">
        <f>IF(C4037="",0,IF(E4037="Pacote",VLOOKUP(C4037,'Cadastro de insumo'!E:K,7,0)*G4037,IF(OR(E4037="kg",E4037="L"),F4037/1000*G4037,F4037*G4037)))</f>
        <v>0</v>
      </c>
    </row>
    <row r="4038" spans="1:18" x14ac:dyDescent="0.25">
      <c r="A4038" s="33" t="str">
        <f>"Detalhes: "&amp;F4020</f>
        <v xml:space="preserve">Detalhes: </v>
      </c>
      <c r="C4038" s="126"/>
    </row>
    <row r="4040" spans="1:18" ht="31.5" x14ac:dyDescent="0.25">
      <c r="E4040" s="30" t="s">
        <v>21</v>
      </c>
      <c r="F4040" s="76" t="s">
        <v>0</v>
      </c>
      <c r="G4040" s="76" t="s">
        <v>19</v>
      </c>
      <c r="H4040" s="77" t="s">
        <v>20</v>
      </c>
      <c r="I4040" s="31" t="s">
        <v>22</v>
      </c>
      <c r="J4040" s="31" t="s">
        <v>61</v>
      </c>
      <c r="M4040" s="126"/>
    </row>
    <row r="4041" spans="1:18" x14ac:dyDescent="0.25">
      <c r="E4041" s="112">
        <f>E4020+1</f>
        <v>193</v>
      </c>
      <c r="F4041" s="113"/>
      <c r="G4041" s="113"/>
      <c r="H4041" s="114"/>
      <c r="I4041" s="115">
        <f>SUM(J4044:J4058)</f>
        <v>0</v>
      </c>
      <c r="J4041" s="116" t="str">
        <f>IF(H4041="","",I4041/H4041)</f>
        <v/>
      </c>
      <c r="M4041" s="126"/>
      <c r="R4041" s="141"/>
    </row>
    <row r="4042" spans="1:18" x14ac:dyDescent="0.25">
      <c r="B4042" s="117"/>
      <c r="C4042" s="118"/>
      <c r="D4042" s="110"/>
      <c r="F4042" s="118"/>
      <c r="G4042" s="118"/>
      <c r="H4042" s="119"/>
      <c r="I4042" s="120"/>
      <c r="J4042" s="121"/>
      <c r="M4042" s="126"/>
      <c r="R4042" s="141"/>
    </row>
    <row r="4043" spans="1:18" ht="47.25" outlineLevel="1" x14ac:dyDescent="0.25">
      <c r="B4043" s="31" t="s">
        <v>0</v>
      </c>
      <c r="C4043" s="76" t="s">
        <v>13</v>
      </c>
      <c r="D4043" s="31" t="s">
        <v>60</v>
      </c>
      <c r="E4043" s="31" t="s">
        <v>14</v>
      </c>
      <c r="F4043" s="77" t="s">
        <v>17</v>
      </c>
      <c r="G4043" s="77" t="s">
        <v>56</v>
      </c>
      <c r="H4043" s="77" t="s">
        <v>38</v>
      </c>
      <c r="I4043" s="31" t="s">
        <v>16</v>
      </c>
      <c r="J4043" s="30" t="s">
        <v>15</v>
      </c>
      <c r="M4043" s="142"/>
    </row>
    <row r="4044" spans="1:18" outlineLevel="1" x14ac:dyDescent="0.25">
      <c r="B4044" s="122" t="str">
        <f>IF(C4044="","",F4041)</f>
        <v/>
      </c>
      <c r="C4044" s="123"/>
      <c r="D4044" s="122" t="str">
        <f>IF(C4044="","",IFERROR(INDEX('Cadastro de insumo'!A:K,MATCH('Ficha técnica - Prod processado'!C4044,'Cadastro de insumo'!E:E,0),2),""))</f>
        <v/>
      </c>
      <c r="E4044" s="122" t="str">
        <f>IFERROR(INDEX('Cadastro de insumo'!$A$203:$K$1048576,MATCH('Ficha técnica - Prod processado'!C4044,'Cadastro de insumo'!$E$203:$E$1048576,0),9),"")</f>
        <v/>
      </c>
      <c r="F4044" s="124" t="str">
        <f>IFERROR(VLOOKUP(C4044,'Cadastro de insumo'!E:K,7,0),"")</f>
        <v/>
      </c>
      <c r="G4044" s="113"/>
      <c r="H4044" s="113"/>
      <c r="I4044" s="122">
        <f t="shared" ref="I4044:I4057" si="195">IF(OR(G4044="",H4044=""),0,G4044/H4044)</f>
        <v>0</v>
      </c>
      <c r="J4044" s="125">
        <f>IF(C4044="",0,IF(E4044="Pacote",VLOOKUP(C4044,'Cadastro de insumo'!E:K,7,0)*G4044,IF(OR(E4044="kg",E4044="L"),F4044/1000*G4044,F4044*G4044)))</f>
        <v>0</v>
      </c>
    </row>
    <row r="4045" spans="1:18" outlineLevel="1" x14ac:dyDescent="0.25">
      <c r="B4045" s="122" t="str">
        <f>IF(C4045="","",F4041)</f>
        <v/>
      </c>
      <c r="C4045" s="123"/>
      <c r="D4045" s="122" t="str">
        <f>IF(C4045="","",IFERROR(INDEX('Cadastro de insumo'!A:K,MATCH('Ficha técnica - Prod processado'!C4045,'Cadastro de insumo'!E:E,0),2),""))</f>
        <v/>
      </c>
      <c r="E4045" s="122" t="str">
        <f>IFERROR(INDEX('Cadastro de insumo'!$A$203:$K$1048576,MATCH('Ficha técnica - Prod processado'!C4045,'Cadastro de insumo'!$E$203:$E$1048576,0),9),"")</f>
        <v/>
      </c>
      <c r="F4045" s="124" t="str">
        <f>IFERROR(VLOOKUP(C4045,'Cadastro de insumo'!E:K,7,0),"")</f>
        <v/>
      </c>
      <c r="G4045" s="113"/>
      <c r="H4045" s="113"/>
      <c r="I4045" s="122">
        <f t="shared" si="195"/>
        <v>0</v>
      </c>
      <c r="J4045" s="125">
        <f>IF(C4045="",0,IF(E4045="Pacote",VLOOKUP(C4045,'Cadastro de insumo'!E:K,7,0)*G4045,IF(OR(E4045="kg",E4045="L"),F4045/1000*G4045,F4045*G4045)))</f>
        <v>0</v>
      </c>
    </row>
    <row r="4046" spans="1:18" outlineLevel="1" x14ac:dyDescent="0.25">
      <c r="B4046" s="122" t="str">
        <f>IF(C4046="","",F4041)</f>
        <v/>
      </c>
      <c r="C4046" s="123"/>
      <c r="D4046" s="122" t="str">
        <f>IF(C4046="","",IFERROR(INDEX('Cadastro de insumo'!A:K,MATCH('Ficha técnica - Prod processado'!C4046,'Cadastro de insumo'!E:E,0),2),""))</f>
        <v/>
      </c>
      <c r="E4046" s="122" t="str">
        <f>IFERROR(INDEX('Cadastro de insumo'!$A$203:$K$1048576,MATCH('Ficha técnica - Prod processado'!C4046,'Cadastro de insumo'!$E$203:$E$1048576,0),9),"")</f>
        <v/>
      </c>
      <c r="F4046" s="124" t="str">
        <f>IFERROR(VLOOKUP(C4046,'Cadastro de insumo'!E:K,7,0),"")</f>
        <v/>
      </c>
      <c r="G4046" s="113"/>
      <c r="H4046" s="113"/>
      <c r="I4046" s="122">
        <f t="shared" si="195"/>
        <v>0</v>
      </c>
      <c r="J4046" s="125">
        <f>IF(C4046="",0,IF(E4046="Pacote",VLOOKUP(C4046,'Cadastro de insumo'!E:K,7,0)*G4046,IF(OR(E4046="kg",E4046="L"),F4046/1000*G4046,F4046*G4046)))</f>
        <v>0</v>
      </c>
    </row>
    <row r="4047" spans="1:18" outlineLevel="1" x14ac:dyDescent="0.25">
      <c r="B4047" s="122" t="str">
        <f>IF(C4047="","",F4041)</f>
        <v/>
      </c>
      <c r="C4047" s="123"/>
      <c r="D4047" s="122" t="str">
        <f>IF(C4047="","",IFERROR(INDEX('Cadastro de insumo'!A:K,MATCH('Ficha técnica - Prod processado'!C4047,'Cadastro de insumo'!E:E,0),2),""))</f>
        <v/>
      </c>
      <c r="E4047" s="122" t="str">
        <f>IFERROR(INDEX('Cadastro de insumo'!$A$203:$K$1048576,MATCH('Ficha técnica - Prod processado'!C4047,'Cadastro de insumo'!$E$203:$E$1048576,0),9),"")</f>
        <v/>
      </c>
      <c r="F4047" s="124" t="str">
        <f>IFERROR(VLOOKUP(C4047,'Cadastro de insumo'!E:K,7,0),"")</f>
        <v/>
      </c>
      <c r="G4047" s="113"/>
      <c r="H4047" s="113"/>
      <c r="I4047" s="122">
        <f t="shared" si="195"/>
        <v>0</v>
      </c>
      <c r="J4047" s="125">
        <f>IF(C4047="",0,IF(E4047="Pacote",VLOOKUP(C4047,'Cadastro de insumo'!E:K,7,0)*G4047,IF(OR(E4047="kg",E4047="L"),F4047/1000*G4047,F4047*G4047)))</f>
        <v>0</v>
      </c>
    </row>
    <row r="4048" spans="1:18" outlineLevel="1" x14ac:dyDescent="0.25">
      <c r="B4048" s="122" t="str">
        <f>IF(C4048="","",F4041)</f>
        <v/>
      </c>
      <c r="C4048" s="123"/>
      <c r="D4048" s="122" t="str">
        <f>IF(C4048="","",IFERROR(INDEX('Cadastro de insumo'!A:K,MATCH('Ficha técnica - Prod processado'!C4048,'Cadastro de insumo'!E:E,0),2),""))</f>
        <v/>
      </c>
      <c r="E4048" s="122" t="str">
        <f>IFERROR(INDEX('Cadastro de insumo'!$A$203:$K$1048576,MATCH('Ficha técnica - Prod processado'!C4048,'Cadastro de insumo'!$E$203:$E$1048576,0),9),"")</f>
        <v/>
      </c>
      <c r="F4048" s="124" t="str">
        <f>IFERROR(VLOOKUP(C4048,'Cadastro de insumo'!E:K,7,0),"")</f>
        <v/>
      </c>
      <c r="G4048" s="113"/>
      <c r="H4048" s="113"/>
      <c r="I4048" s="122">
        <f t="shared" si="195"/>
        <v>0</v>
      </c>
      <c r="J4048" s="125">
        <f>IF(C4048="",0,IF(E4048="Pacote",VLOOKUP(C4048,'Cadastro de insumo'!E:K,7,0)*G4048,IF(OR(E4048="kg",E4048="L"),F4048/1000*G4048,F4048*G4048)))</f>
        <v>0</v>
      </c>
    </row>
    <row r="4049" spans="1:18" outlineLevel="1" x14ac:dyDescent="0.25">
      <c r="B4049" s="122" t="str">
        <f>IF(C4049="","",F4041)</f>
        <v/>
      </c>
      <c r="C4049" s="123"/>
      <c r="D4049" s="122" t="str">
        <f>IF(C4049="","",IFERROR(INDEX('Cadastro de insumo'!A:K,MATCH('Ficha técnica - Prod processado'!C4049,'Cadastro de insumo'!E:E,0),2),""))</f>
        <v/>
      </c>
      <c r="E4049" s="122" t="str">
        <f>IFERROR(INDEX('Cadastro de insumo'!$A$203:$K$1048576,MATCH('Ficha técnica - Prod processado'!C4049,'Cadastro de insumo'!$E$203:$E$1048576,0),9),"")</f>
        <v/>
      </c>
      <c r="F4049" s="124" t="str">
        <f>IFERROR(VLOOKUP(C4049,'Cadastro de insumo'!E:K,7,0),"")</f>
        <v/>
      </c>
      <c r="G4049" s="113"/>
      <c r="H4049" s="113"/>
      <c r="I4049" s="122">
        <f t="shared" si="195"/>
        <v>0</v>
      </c>
      <c r="J4049" s="125">
        <f>IF(C4049="",0,IF(E4049="Pacote",VLOOKUP(C4049,'Cadastro de insumo'!E:K,7,0)*G4049,IF(OR(E4049="kg",E4049="L"),F4049/1000*G4049,F4049*G4049)))</f>
        <v>0</v>
      </c>
    </row>
    <row r="4050" spans="1:18" outlineLevel="1" x14ac:dyDescent="0.25">
      <c r="B4050" s="122" t="str">
        <f>IF(C4050="","",F4041)</f>
        <v/>
      </c>
      <c r="C4050" s="123"/>
      <c r="D4050" s="122" t="str">
        <f>IF(C4050="","",IFERROR(INDEX('Cadastro de insumo'!A:K,MATCH('Ficha técnica - Prod processado'!C4050,'Cadastro de insumo'!E:E,0),2),""))</f>
        <v/>
      </c>
      <c r="E4050" s="122" t="str">
        <f>IFERROR(INDEX('Cadastro de insumo'!$A$203:$K$1048576,MATCH('Ficha técnica - Prod processado'!C4050,'Cadastro de insumo'!$E$203:$E$1048576,0),9),"")</f>
        <v/>
      </c>
      <c r="F4050" s="124" t="str">
        <f>IFERROR(VLOOKUP(C4050,'Cadastro de insumo'!E:K,7,0),"")</f>
        <v/>
      </c>
      <c r="G4050" s="113"/>
      <c r="H4050" s="113"/>
      <c r="I4050" s="122">
        <f t="shared" si="195"/>
        <v>0</v>
      </c>
      <c r="J4050" s="125">
        <f>IF(C4050="",0,IF(E4050="Pacote",VLOOKUP(C4050,'Cadastro de insumo'!E:K,7,0)*G4050,IF(OR(E4050="kg",E4050="L"),F4050/1000*G4050,F4050*G4050)))</f>
        <v>0</v>
      </c>
    </row>
    <row r="4051" spans="1:18" outlineLevel="1" x14ac:dyDescent="0.25">
      <c r="B4051" s="122" t="str">
        <f>IF(C4051="","",F4041)</f>
        <v/>
      </c>
      <c r="C4051" s="123"/>
      <c r="D4051" s="122" t="str">
        <f>IF(C4051="","",IFERROR(INDEX('Cadastro de insumo'!A:K,MATCH('Ficha técnica - Prod processado'!C4051,'Cadastro de insumo'!E:E,0),2),""))</f>
        <v/>
      </c>
      <c r="E4051" s="122" t="str">
        <f>IFERROR(INDEX('Cadastro de insumo'!$A$203:$K$1048576,MATCH('Ficha técnica - Prod processado'!C4051,'Cadastro de insumo'!$E$203:$E$1048576,0),9),"")</f>
        <v/>
      </c>
      <c r="F4051" s="124" t="str">
        <f>IFERROR(VLOOKUP(C4051,'Cadastro de insumo'!E:K,7,0),"")</f>
        <v/>
      </c>
      <c r="G4051" s="113"/>
      <c r="H4051" s="113"/>
      <c r="I4051" s="122">
        <f t="shared" si="195"/>
        <v>0</v>
      </c>
      <c r="J4051" s="125">
        <f>IF(C4051="",0,IF(E4051="Pacote",VLOOKUP(C4051,'Cadastro de insumo'!E:K,7,0)*G4051,IF(OR(E4051="kg",E4051="L"),F4051/1000*G4051,F4051*G4051)))</f>
        <v>0</v>
      </c>
    </row>
    <row r="4052" spans="1:18" outlineLevel="1" x14ac:dyDescent="0.25">
      <c r="B4052" s="122" t="str">
        <f>IF(C4052="","",F4041)</f>
        <v/>
      </c>
      <c r="C4052" s="123"/>
      <c r="D4052" s="122" t="str">
        <f>IF(C4052="","",IFERROR(INDEX('Cadastro de insumo'!A:K,MATCH('Ficha técnica - Prod processado'!C4052,'Cadastro de insumo'!E:E,0),2),""))</f>
        <v/>
      </c>
      <c r="E4052" s="122" t="str">
        <f>IFERROR(INDEX('Cadastro de insumo'!$A$203:$K$1048576,MATCH('Ficha técnica - Prod processado'!C4052,'Cadastro de insumo'!$E$203:$E$1048576,0),9),"")</f>
        <v/>
      </c>
      <c r="F4052" s="124" t="str">
        <f>IFERROR(VLOOKUP(C4052,'Cadastro de insumo'!E:K,7,0),"")</f>
        <v/>
      </c>
      <c r="G4052" s="113"/>
      <c r="H4052" s="113"/>
      <c r="I4052" s="122">
        <f t="shared" si="195"/>
        <v>0</v>
      </c>
      <c r="J4052" s="125">
        <f>IF(C4052="",0,IF(E4052="Pacote",VLOOKUP(C4052,'Cadastro de insumo'!E:K,7,0)*G4052,IF(OR(E4052="kg",E4052="L"),F4052/1000*G4052,F4052*G4052)))</f>
        <v>0</v>
      </c>
    </row>
    <row r="4053" spans="1:18" outlineLevel="1" x14ac:dyDescent="0.25">
      <c r="B4053" s="122" t="str">
        <f>IF(C4053="","",F4041)</f>
        <v/>
      </c>
      <c r="C4053" s="123"/>
      <c r="D4053" s="122" t="str">
        <f>IF(C4053="","",IFERROR(INDEX('Cadastro de insumo'!A:K,MATCH('Ficha técnica - Prod processado'!C4053,'Cadastro de insumo'!E:E,0),2),""))</f>
        <v/>
      </c>
      <c r="E4053" s="122" t="str">
        <f>IFERROR(INDEX('Cadastro de insumo'!$A$203:$K$1048576,MATCH('Ficha técnica - Prod processado'!C4053,'Cadastro de insumo'!$E$203:$E$1048576,0),9),"")</f>
        <v/>
      </c>
      <c r="F4053" s="124" t="str">
        <f>IFERROR(VLOOKUP(C4053,'Cadastro de insumo'!E:K,7,0),"")</f>
        <v/>
      </c>
      <c r="G4053" s="113"/>
      <c r="H4053" s="113"/>
      <c r="I4053" s="122">
        <f t="shared" si="195"/>
        <v>0</v>
      </c>
      <c r="J4053" s="125">
        <f>IF(C4053="",0,IF(E4053="Pacote",VLOOKUP(C4053,'Cadastro de insumo'!E:K,7,0)*G4053,IF(OR(E4053="kg",E4053="L"),F4053/1000*G4053,F4053*G4053)))</f>
        <v>0</v>
      </c>
    </row>
    <row r="4054" spans="1:18" outlineLevel="1" x14ac:dyDescent="0.25">
      <c r="B4054" s="122" t="str">
        <f>IF(C4054="","",F4041)</f>
        <v/>
      </c>
      <c r="C4054" s="123"/>
      <c r="D4054" s="122" t="str">
        <f>IF(C4054="","",IFERROR(INDEX('Cadastro de insumo'!A:K,MATCH('Ficha técnica - Prod processado'!C4054,'Cadastro de insumo'!E:E,0),2),""))</f>
        <v/>
      </c>
      <c r="E4054" s="122" t="str">
        <f>IFERROR(INDEX('Cadastro de insumo'!$A$203:$K$1048576,MATCH('Ficha técnica - Prod processado'!C4054,'Cadastro de insumo'!$E$203:$E$1048576,0),9),"")</f>
        <v/>
      </c>
      <c r="F4054" s="124" t="str">
        <f>IFERROR(VLOOKUP(C4054,'Cadastro de insumo'!E:K,7,0),"")</f>
        <v/>
      </c>
      <c r="G4054" s="113"/>
      <c r="H4054" s="113"/>
      <c r="I4054" s="122">
        <f t="shared" si="195"/>
        <v>0</v>
      </c>
      <c r="J4054" s="125">
        <f>IF(C4054="",0,IF(E4054="Pacote",VLOOKUP(C4054,'Cadastro de insumo'!E:K,7,0)*G4054,IF(OR(E4054="kg",E4054="L"),F4054/1000*G4054,F4054*G4054)))</f>
        <v>0</v>
      </c>
    </row>
    <row r="4055" spans="1:18" outlineLevel="1" x14ac:dyDescent="0.25">
      <c r="B4055" s="122" t="str">
        <f>IF(C4055="","",F4041)</f>
        <v/>
      </c>
      <c r="C4055" s="123"/>
      <c r="D4055" s="122" t="str">
        <f>IF(C4055="","",IFERROR(INDEX('Cadastro de insumo'!A:K,MATCH('Ficha técnica - Prod processado'!C4055,'Cadastro de insumo'!E:E,0),2),""))</f>
        <v/>
      </c>
      <c r="E4055" s="122" t="str">
        <f>IFERROR(INDEX('Cadastro de insumo'!$A$203:$K$1048576,MATCH('Ficha técnica - Prod processado'!C4055,'Cadastro de insumo'!$E$203:$E$1048576,0),9),"")</f>
        <v/>
      </c>
      <c r="F4055" s="124" t="str">
        <f>IFERROR(VLOOKUP(C4055,'Cadastro de insumo'!E:K,7,0),"")</f>
        <v/>
      </c>
      <c r="G4055" s="113"/>
      <c r="H4055" s="113"/>
      <c r="I4055" s="122">
        <f t="shared" si="195"/>
        <v>0</v>
      </c>
      <c r="J4055" s="125">
        <f>IF(C4055="",0,IF(E4055="Pacote",VLOOKUP(C4055,'Cadastro de insumo'!E:K,7,0)*G4055,IF(OR(E4055="kg",E4055="L"),F4055/1000*G4055,F4055*G4055)))</f>
        <v>0</v>
      </c>
    </row>
    <row r="4056" spans="1:18" outlineLevel="1" x14ac:dyDescent="0.25">
      <c r="B4056" s="122" t="str">
        <f>IF(C4056="","",F4041)</f>
        <v/>
      </c>
      <c r="C4056" s="123"/>
      <c r="D4056" s="122" t="str">
        <f>IF(C4056="","",IFERROR(INDEX('Cadastro de insumo'!A:K,MATCH('Ficha técnica - Prod processado'!C4056,'Cadastro de insumo'!E:E,0),2),""))</f>
        <v/>
      </c>
      <c r="E4056" s="122" t="str">
        <f>IFERROR(INDEX('Cadastro de insumo'!$A$203:$K$1048576,MATCH('Ficha técnica - Prod processado'!C4056,'Cadastro de insumo'!$E$203:$E$1048576,0),9),"")</f>
        <v/>
      </c>
      <c r="F4056" s="124" t="str">
        <f>IFERROR(VLOOKUP(C4056,'Cadastro de insumo'!E:K,7,0),"")</f>
        <v/>
      </c>
      <c r="G4056" s="113"/>
      <c r="H4056" s="113"/>
      <c r="I4056" s="122">
        <f t="shared" si="195"/>
        <v>0</v>
      </c>
      <c r="J4056" s="125">
        <f>IF(C4056="",0,IF(E4056="Pacote",VLOOKUP(C4056,'Cadastro de insumo'!E:K,7,0)*G4056,IF(OR(E4056="kg",E4056="L"),F4056/1000*G4056,F4056*G4056)))</f>
        <v>0</v>
      </c>
    </row>
    <row r="4057" spans="1:18" outlineLevel="1" x14ac:dyDescent="0.25">
      <c r="B4057" s="122" t="str">
        <f>IF(C4057="","",F4041)</f>
        <v/>
      </c>
      <c r="C4057" s="123"/>
      <c r="D4057" s="122" t="str">
        <f>IF(C4057="","",IFERROR(INDEX('Cadastro de insumo'!A:K,MATCH('Ficha técnica - Prod processado'!C4057,'Cadastro de insumo'!E:E,0),2),""))</f>
        <v/>
      </c>
      <c r="E4057" s="122" t="str">
        <f>IFERROR(INDEX('Cadastro de insumo'!$A$203:$K$1048576,MATCH('Ficha técnica - Prod processado'!C4057,'Cadastro de insumo'!$E$203:$E$1048576,0),9),"")</f>
        <v/>
      </c>
      <c r="F4057" s="124" t="str">
        <f>IFERROR(VLOOKUP(C4057,'Cadastro de insumo'!E:K,7,0),"")</f>
        <v/>
      </c>
      <c r="G4057" s="113"/>
      <c r="H4057" s="113"/>
      <c r="I4057" s="122">
        <f t="shared" si="195"/>
        <v>0</v>
      </c>
      <c r="J4057" s="125">
        <f>IF(C4057="",0,IF(E4057="Pacote",VLOOKUP(C4057,'Cadastro de insumo'!E:K,7,0)*G4057,IF(OR(E4057="kg",E4057="L"),F4057/1000*G4057,F4057*G4057)))</f>
        <v>0</v>
      </c>
    </row>
    <row r="4058" spans="1:18" outlineLevel="1" x14ac:dyDescent="0.25">
      <c r="B4058" s="122" t="str">
        <f>IF(C4058="","",F4041)</f>
        <v/>
      </c>
      <c r="C4058" s="123"/>
      <c r="D4058" s="122" t="str">
        <f>IF(C4058="","",IFERROR(INDEX('Cadastro de insumo'!A:K,MATCH('Ficha técnica - Prod processado'!C4058,'Cadastro de insumo'!E:E,0),2),""))</f>
        <v/>
      </c>
      <c r="E4058" s="122" t="str">
        <f>IFERROR(INDEX('Cadastro de insumo'!$A$203:$K$1048576,MATCH('Ficha técnica - Prod processado'!C4058,'Cadastro de insumo'!$E$203:$E$1048576,0),9),"")</f>
        <v/>
      </c>
      <c r="F4058" s="124" t="str">
        <f>IFERROR(VLOOKUP(C4058,'Cadastro de insumo'!E:K,7,0),"")</f>
        <v/>
      </c>
      <c r="G4058" s="113"/>
      <c r="H4058" s="113"/>
      <c r="I4058" s="122">
        <f>IF(OR(G4058="",H4058=""),0,G4058/H4058)</f>
        <v>0</v>
      </c>
      <c r="J4058" s="125">
        <f>IF(C4058="",0,IF(E4058="Pacote",VLOOKUP(C4058,'Cadastro de insumo'!E:K,7,0)*G4058,IF(OR(E4058="kg",E4058="L"),F4058/1000*G4058,F4058*G4058)))</f>
        <v>0</v>
      </c>
    </row>
    <row r="4059" spans="1:18" x14ac:dyDescent="0.25">
      <c r="A4059" s="33" t="str">
        <f>"Detalhes: "&amp;F4041</f>
        <v xml:space="preserve">Detalhes: </v>
      </c>
      <c r="C4059" s="126"/>
    </row>
    <row r="4061" spans="1:18" ht="31.5" x14ac:dyDescent="0.25">
      <c r="E4061" s="30" t="s">
        <v>21</v>
      </c>
      <c r="F4061" s="76" t="s">
        <v>0</v>
      </c>
      <c r="G4061" s="76" t="s">
        <v>19</v>
      </c>
      <c r="H4061" s="77" t="s">
        <v>20</v>
      </c>
      <c r="I4061" s="31" t="s">
        <v>22</v>
      </c>
      <c r="J4061" s="31" t="s">
        <v>61</v>
      </c>
      <c r="M4061" s="126"/>
    </row>
    <row r="4062" spans="1:18" x14ac:dyDescent="0.25">
      <c r="E4062" s="112">
        <f>E4041+1</f>
        <v>194</v>
      </c>
      <c r="F4062" s="113"/>
      <c r="G4062" s="113"/>
      <c r="H4062" s="114"/>
      <c r="I4062" s="115">
        <f>SUM(J4065:J4079)</f>
        <v>0</v>
      </c>
      <c r="J4062" s="116" t="str">
        <f>IF(H4062="","",I4062/H4062)</f>
        <v/>
      </c>
      <c r="M4062" s="126"/>
      <c r="R4062" s="141"/>
    </row>
    <row r="4063" spans="1:18" x14ac:dyDescent="0.25">
      <c r="B4063" s="117"/>
      <c r="C4063" s="118"/>
      <c r="D4063" s="110"/>
      <c r="F4063" s="118"/>
      <c r="G4063" s="118"/>
      <c r="H4063" s="119"/>
      <c r="I4063" s="120"/>
      <c r="J4063" s="121"/>
      <c r="M4063" s="126"/>
      <c r="R4063" s="141"/>
    </row>
    <row r="4064" spans="1:18" ht="47.25" outlineLevel="1" x14ac:dyDescent="0.25">
      <c r="B4064" s="31" t="s">
        <v>0</v>
      </c>
      <c r="C4064" s="76" t="s">
        <v>13</v>
      </c>
      <c r="D4064" s="31" t="s">
        <v>60</v>
      </c>
      <c r="E4064" s="31" t="s">
        <v>14</v>
      </c>
      <c r="F4064" s="77" t="s">
        <v>17</v>
      </c>
      <c r="G4064" s="77" t="s">
        <v>56</v>
      </c>
      <c r="H4064" s="77" t="s">
        <v>38</v>
      </c>
      <c r="I4064" s="31" t="s">
        <v>16</v>
      </c>
      <c r="J4064" s="30" t="s">
        <v>15</v>
      </c>
      <c r="M4064" s="142"/>
    </row>
    <row r="4065" spans="1:10" outlineLevel="1" x14ac:dyDescent="0.25">
      <c r="B4065" s="122" t="str">
        <f>IF(C4065="","",F4062)</f>
        <v/>
      </c>
      <c r="C4065" s="123"/>
      <c r="D4065" s="122" t="str">
        <f>IF(C4065="","",IFERROR(INDEX('Cadastro de insumo'!A:K,MATCH('Ficha técnica - Prod processado'!C4065,'Cadastro de insumo'!E:E,0),2),""))</f>
        <v/>
      </c>
      <c r="E4065" s="122" t="str">
        <f>IFERROR(INDEX('Cadastro de insumo'!$A$203:$K$1048576,MATCH('Ficha técnica - Prod processado'!C4065,'Cadastro de insumo'!$E$203:$E$1048576,0),9),"")</f>
        <v/>
      </c>
      <c r="F4065" s="124" t="str">
        <f>IFERROR(VLOOKUP(C4065,'Cadastro de insumo'!E:K,7,0),"")</f>
        <v/>
      </c>
      <c r="G4065" s="113"/>
      <c r="H4065" s="113"/>
      <c r="I4065" s="122">
        <f t="shared" ref="I4065:I4078" si="196">IF(OR(G4065="",H4065=""),0,G4065/H4065)</f>
        <v>0</v>
      </c>
      <c r="J4065" s="125">
        <f>IF(C4065="",0,IF(E4065="Pacote",VLOOKUP(C4065,'Cadastro de insumo'!E:K,7,0)*G4065,IF(OR(E4065="kg",E4065="L"),F4065/1000*G4065,F4065*G4065)))</f>
        <v>0</v>
      </c>
    </row>
    <row r="4066" spans="1:10" outlineLevel="1" x14ac:dyDescent="0.25">
      <c r="B4066" s="122" t="str">
        <f>IF(C4066="","",F4062)</f>
        <v/>
      </c>
      <c r="C4066" s="123"/>
      <c r="D4066" s="122" t="str">
        <f>IF(C4066="","",IFERROR(INDEX('Cadastro de insumo'!A:K,MATCH('Ficha técnica - Prod processado'!C4066,'Cadastro de insumo'!E:E,0),2),""))</f>
        <v/>
      </c>
      <c r="E4066" s="122" t="str">
        <f>IFERROR(INDEX('Cadastro de insumo'!$A$203:$K$1048576,MATCH('Ficha técnica - Prod processado'!C4066,'Cadastro de insumo'!$E$203:$E$1048576,0),9),"")</f>
        <v/>
      </c>
      <c r="F4066" s="124" t="str">
        <f>IFERROR(VLOOKUP(C4066,'Cadastro de insumo'!E:K,7,0),"")</f>
        <v/>
      </c>
      <c r="G4066" s="113"/>
      <c r="H4066" s="113"/>
      <c r="I4066" s="122">
        <f t="shared" si="196"/>
        <v>0</v>
      </c>
      <c r="J4066" s="125">
        <f>IF(C4066="",0,IF(E4066="Pacote",VLOOKUP(C4066,'Cadastro de insumo'!E:K,7,0)*G4066,IF(OR(E4066="kg",E4066="L"),F4066/1000*G4066,F4066*G4066)))</f>
        <v>0</v>
      </c>
    </row>
    <row r="4067" spans="1:10" outlineLevel="1" x14ac:dyDescent="0.25">
      <c r="B4067" s="122" t="str">
        <f>IF(C4067="","",F4062)</f>
        <v/>
      </c>
      <c r="C4067" s="123"/>
      <c r="D4067" s="122" t="str">
        <f>IF(C4067="","",IFERROR(INDEX('Cadastro de insumo'!A:K,MATCH('Ficha técnica - Prod processado'!C4067,'Cadastro de insumo'!E:E,0),2),""))</f>
        <v/>
      </c>
      <c r="E4067" s="122" t="str">
        <f>IFERROR(INDEX('Cadastro de insumo'!$A$203:$K$1048576,MATCH('Ficha técnica - Prod processado'!C4067,'Cadastro de insumo'!$E$203:$E$1048576,0),9),"")</f>
        <v/>
      </c>
      <c r="F4067" s="124" t="str">
        <f>IFERROR(VLOOKUP(C4067,'Cadastro de insumo'!E:K,7,0),"")</f>
        <v/>
      </c>
      <c r="G4067" s="113"/>
      <c r="H4067" s="113"/>
      <c r="I4067" s="122">
        <f t="shared" si="196"/>
        <v>0</v>
      </c>
      <c r="J4067" s="125">
        <f>IF(C4067="",0,IF(E4067="Pacote",VLOOKUP(C4067,'Cadastro de insumo'!E:K,7,0)*G4067,IF(OR(E4067="kg",E4067="L"),F4067/1000*G4067,F4067*G4067)))</f>
        <v>0</v>
      </c>
    </row>
    <row r="4068" spans="1:10" outlineLevel="1" x14ac:dyDescent="0.25">
      <c r="B4068" s="122" t="str">
        <f>IF(C4068="","",F4062)</f>
        <v/>
      </c>
      <c r="C4068" s="123"/>
      <c r="D4068" s="122" t="str">
        <f>IF(C4068="","",IFERROR(INDEX('Cadastro de insumo'!A:K,MATCH('Ficha técnica - Prod processado'!C4068,'Cadastro de insumo'!E:E,0),2),""))</f>
        <v/>
      </c>
      <c r="E4068" s="122" t="str">
        <f>IFERROR(INDEX('Cadastro de insumo'!$A$203:$K$1048576,MATCH('Ficha técnica - Prod processado'!C4068,'Cadastro de insumo'!$E$203:$E$1048576,0),9),"")</f>
        <v/>
      </c>
      <c r="F4068" s="124" t="str">
        <f>IFERROR(VLOOKUP(C4068,'Cadastro de insumo'!E:K,7,0),"")</f>
        <v/>
      </c>
      <c r="G4068" s="113"/>
      <c r="H4068" s="113"/>
      <c r="I4068" s="122">
        <f t="shared" si="196"/>
        <v>0</v>
      </c>
      <c r="J4068" s="125">
        <f>IF(C4068="",0,IF(E4068="Pacote",VLOOKUP(C4068,'Cadastro de insumo'!E:K,7,0)*G4068,IF(OR(E4068="kg",E4068="L"),F4068/1000*G4068,F4068*G4068)))</f>
        <v>0</v>
      </c>
    </row>
    <row r="4069" spans="1:10" outlineLevel="1" x14ac:dyDescent="0.25">
      <c r="B4069" s="122" t="str">
        <f>IF(C4069="","",F4062)</f>
        <v/>
      </c>
      <c r="C4069" s="123"/>
      <c r="D4069" s="122" t="str">
        <f>IF(C4069="","",IFERROR(INDEX('Cadastro de insumo'!A:K,MATCH('Ficha técnica - Prod processado'!C4069,'Cadastro de insumo'!E:E,0),2),""))</f>
        <v/>
      </c>
      <c r="E4069" s="122" t="str">
        <f>IFERROR(INDEX('Cadastro de insumo'!$A$203:$K$1048576,MATCH('Ficha técnica - Prod processado'!C4069,'Cadastro de insumo'!$E$203:$E$1048576,0),9),"")</f>
        <v/>
      </c>
      <c r="F4069" s="124" t="str">
        <f>IFERROR(VLOOKUP(C4069,'Cadastro de insumo'!E:K,7,0),"")</f>
        <v/>
      </c>
      <c r="G4069" s="113"/>
      <c r="H4069" s="113"/>
      <c r="I4069" s="122">
        <f t="shared" si="196"/>
        <v>0</v>
      </c>
      <c r="J4069" s="125">
        <f>IF(C4069="",0,IF(E4069="Pacote",VLOOKUP(C4069,'Cadastro de insumo'!E:K,7,0)*G4069,IF(OR(E4069="kg",E4069="L"),F4069/1000*G4069,F4069*G4069)))</f>
        <v>0</v>
      </c>
    </row>
    <row r="4070" spans="1:10" outlineLevel="1" x14ac:dyDescent="0.25">
      <c r="B4070" s="122" t="str">
        <f>IF(C4070="","",F4062)</f>
        <v/>
      </c>
      <c r="C4070" s="123"/>
      <c r="D4070" s="122" t="str">
        <f>IF(C4070="","",IFERROR(INDEX('Cadastro de insumo'!A:K,MATCH('Ficha técnica - Prod processado'!C4070,'Cadastro de insumo'!E:E,0),2),""))</f>
        <v/>
      </c>
      <c r="E4070" s="122" t="str">
        <f>IFERROR(INDEX('Cadastro de insumo'!$A$203:$K$1048576,MATCH('Ficha técnica - Prod processado'!C4070,'Cadastro de insumo'!$E$203:$E$1048576,0),9),"")</f>
        <v/>
      </c>
      <c r="F4070" s="124" t="str">
        <f>IFERROR(VLOOKUP(C4070,'Cadastro de insumo'!E:K,7,0),"")</f>
        <v/>
      </c>
      <c r="G4070" s="113"/>
      <c r="H4070" s="113"/>
      <c r="I4070" s="122">
        <f t="shared" si="196"/>
        <v>0</v>
      </c>
      <c r="J4070" s="125">
        <f>IF(C4070="",0,IF(E4070="Pacote",VLOOKUP(C4070,'Cadastro de insumo'!E:K,7,0)*G4070,IF(OR(E4070="kg",E4070="L"),F4070/1000*G4070,F4070*G4070)))</f>
        <v>0</v>
      </c>
    </row>
    <row r="4071" spans="1:10" outlineLevel="1" x14ac:dyDescent="0.25">
      <c r="B4071" s="122" t="str">
        <f>IF(C4071="","",F4062)</f>
        <v/>
      </c>
      <c r="C4071" s="123"/>
      <c r="D4071" s="122" t="str">
        <f>IF(C4071="","",IFERROR(INDEX('Cadastro de insumo'!A:K,MATCH('Ficha técnica - Prod processado'!C4071,'Cadastro de insumo'!E:E,0),2),""))</f>
        <v/>
      </c>
      <c r="E4071" s="122" t="str">
        <f>IFERROR(INDEX('Cadastro de insumo'!$A$203:$K$1048576,MATCH('Ficha técnica - Prod processado'!C4071,'Cadastro de insumo'!$E$203:$E$1048576,0),9),"")</f>
        <v/>
      </c>
      <c r="F4071" s="124" t="str">
        <f>IFERROR(VLOOKUP(C4071,'Cadastro de insumo'!E:K,7,0),"")</f>
        <v/>
      </c>
      <c r="G4071" s="113"/>
      <c r="H4071" s="113"/>
      <c r="I4071" s="122">
        <f t="shared" si="196"/>
        <v>0</v>
      </c>
      <c r="J4071" s="125">
        <f>IF(C4071="",0,IF(E4071="Pacote",VLOOKUP(C4071,'Cadastro de insumo'!E:K,7,0)*G4071,IF(OR(E4071="kg",E4071="L"),F4071/1000*G4071,F4071*G4071)))</f>
        <v>0</v>
      </c>
    </row>
    <row r="4072" spans="1:10" outlineLevel="1" x14ac:dyDescent="0.25">
      <c r="B4072" s="122" t="str">
        <f>IF(C4072="","",F4062)</f>
        <v/>
      </c>
      <c r="C4072" s="123"/>
      <c r="D4072" s="122" t="str">
        <f>IF(C4072="","",IFERROR(INDEX('Cadastro de insumo'!A:K,MATCH('Ficha técnica - Prod processado'!C4072,'Cadastro de insumo'!E:E,0),2),""))</f>
        <v/>
      </c>
      <c r="E4072" s="122" t="str">
        <f>IFERROR(INDEX('Cadastro de insumo'!$A$203:$K$1048576,MATCH('Ficha técnica - Prod processado'!C4072,'Cadastro de insumo'!$E$203:$E$1048576,0),9),"")</f>
        <v/>
      </c>
      <c r="F4072" s="124" t="str">
        <f>IFERROR(VLOOKUP(C4072,'Cadastro de insumo'!E:K,7,0),"")</f>
        <v/>
      </c>
      <c r="G4072" s="113"/>
      <c r="H4072" s="113"/>
      <c r="I4072" s="122">
        <f t="shared" si="196"/>
        <v>0</v>
      </c>
      <c r="J4072" s="125">
        <f>IF(C4072="",0,IF(E4072="Pacote",VLOOKUP(C4072,'Cadastro de insumo'!E:K,7,0)*G4072,IF(OR(E4072="kg",E4072="L"),F4072/1000*G4072,F4072*G4072)))</f>
        <v>0</v>
      </c>
    </row>
    <row r="4073" spans="1:10" outlineLevel="1" x14ac:dyDescent="0.25">
      <c r="B4073" s="122" t="str">
        <f>IF(C4073="","",F4062)</f>
        <v/>
      </c>
      <c r="C4073" s="123"/>
      <c r="D4073" s="122" t="str">
        <f>IF(C4073="","",IFERROR(INDEX('Cadastro de insumo'!A:K,MATCH('Ficha técnica - Prod processado'!C4073,'Cadastro de insumo'!E:E,0),2),""))</f>
        <v/>
      </c>
      <c r="E4073" s="122" t="str">
        <f>IFERROR(INDEX('Cadastro de insumo'!$A$203:$K$1048576,MATCH('Ficha técnica - Prod processado'!C4073,'Cadastro de insumo'!$E$203:$E$1048576,0),9),"")</f>
        <v/>
      </c>
      <c r="F4073" s="124" t="str">
        <f>IFERROR(VLOOKUP(C4073,'Cadastro de insumo'!E:K,7,0),"")</f>
        <v/>
      </c>
      <c r="G4073" s="113"/>
      <c r="H4073" s="113"/>
      <c r="I4073" s="122">
        <f t="shared" si="196"/>
        <v>0</v>
      </c>
      <c r="J4073" s="125">
        <f>IF(C4073="",0,IF(E4073="Pacote",VLOOKUP(C4073,'Cadastro de insumo'!E:K,7,0)*G4073,IF(OR(E4073="kg",E4073="L"),F4073/1000*G4073,F4073*G4073)))</f>
        <v>0</v>
      </c>
    </row>
    <row r="4074" spans="1:10" outlineLevel="1" x14ac:dyDescent="0.25">
      <c r="B4074" s="122" t="str">
        <f>IF(C4074="","",F4062)</f>
        <v/>
      </c>
      <c r="C4074" s="123"/>
      <c r="D4074" s="122" t="str">
        <f>IF(C4074="","",IFERROR(INDEX('Cadastro de insumo'!A:K,MATCH('Ficha técnica - Prod processado'!C4074,'Cadastro de insumo'!E:E,0),2),""))</f>
        <v/>
      </c>
      <c r="E4074" s="122" t="str">
        <f>IFERROR(INDEX('Cadastro de insumo'!$A$203:$K$1048576,MATCH('Ficha técnica - Prod processado'!C4074,'Cadastro de insumo'!$E$203:$E$1048576,0),9),"")</f>
        <v/>
      </c>
      <c r="F4074" s="124" t="str">
        <f>IFERROR(VLOOKUP(C4074,'Cadastro de insumo'!E:K,7,0),"")</f>
        <v/>
      </c>
      <c r="G4074" s="113"/>
      <c r="H4074" s="113"/>
      <c r="I4074" s="122">
        <f t="shared" si="196"/>
        <v>0</v>
      </c>
      <c r="J4074" s="125">
        <f>IF(C4074="",0,IF(E4074="Pacote",VLOOKUP(C4074,'Cadastro de insumo'!E:K,7,0)*G4074,IF(OR(E4074="kg",E4074="L"),F4074/1000*G4074,F4074*G4074)))</f>
        <v>0</v>
      </c>
    </row>
    <row r="4075" spans="1:10" outlineLevel="1" x14ac:dyDescent="0.25">
      <c r="B4075" s="122" t="str">
        <f>IF(C4075="","",F4062)</f>
        <v/>
      </c>
      <c r="C4075" s="123"/>
      <c r="D4075" s="122" t="str">
        <f>IF(C4075="","",IFERROR(INDEX('Cadastro de insumo'!A:K,MATCH('Ficha técnica - Prod processado'!C4075,'Cadastro de insumo'!E:E,0),2),""))</f>
        <v/>
      </c>
      <c r="E4075" s="122" t="str">
        <f>IFERROR(INDEX('Cadastro de insumo'!$A$203:$K$1048576,MATCH('Ficha técnica - Prod processado'!C4075,'Cadastro de insumo'!$E$203:$E$1048576,0),9),"")</f>
        <v/>
      </c>
      <c r="F4075" s="124" t="str">
        <f>IFERROR(VLOOKUP(C4075,'Cadastro de insumo'!E:K,7,0),"")</f>
        <v/>
      </c>
      <c r="G4075" s="113"/>
      <c r="H4075" s="113"/>
      <c r="I4075" s="122">
        <f t="shared" si="196"/>
        <v>0</v>
      </c>
      <c r="J4075" s="125">
        <f>IF(C4075="",0,IF(E4075="Pacote",VLOOKUP(C4075,'Cadastro de insumo'!E:K,7,0)*G4075,IF(OR(E4075="kg",E4075="L"),F4075/1000*G4075,F4075*G4075)))</f>
        <v>0</v>
      </c>
    </row>
    <row r="4076" spans="1:10" outlineLevel="1" x14ac:dyDescent="0.25">
      <c r="B4076" s="122" t="str">
        <f>IF(C4076="","",F4062)</f>
        <v/>
      </c>
      <c r="C4076" s="123"/>
      <c r="D4076" s="122" t="str">
        <f>IF(C4076="","",IFERROR(INDEX('Cadastro de insumo'!A:K,MATCH('Ficha técnica - Prod processado'!C4076,'Cadastro de insumo'!E:E,0),2),""))</f>
        <v/>
      </c>
      <c r="E4076" s="122" t="str">
        <f>IFERROR(INDEX('Cadastro de insumo'!$A$203:$K$1048576,MATCH('Ficha técnica - Prod processado'!C4076,'Cadastro de insumo'!$E$203:$E$1048576,0),9),"")</f>
        <v/>
      </c>
      <c r="F4076" s="124" t="str">
        <f>IFERROR(VLOOKUP(C4076,'Cadastro de insumo'!E:K,7,0),"")</f>
        <v/>
      </c>
      <c r="G4076" s="113"/>
      <c r="H4076" s="113"/>
      <c r="I4076" s="122">
        <f t="shared" si="196"/>
        <v>0</v>
      </c>
      <c r="J4076" s="125">
        <f>IF(C4076="",0,IF(E4076="Pacote",VLOOKUP(C4076,'Cadastro de insumo'!E:K,7,0)*G4076,IF(OR(E4076="kg",E4076="L"),F4076/1000*G4076,F4076*G4076)))</f>
        <v>0</v>
      </c>
    </row>
    <row r="4077" spans="1:10" outlineLevel="1" x14ac:dyDescent="0.25">
      <c r="B4077" s="122" t="str">
        <f>IF(C4077="","",F4062)</f>
        <v/>
      </c>
      <c r="C4077" s="123"/>
      <c r="D4077" s="122" t="str">
        <f>IF(C4077="","",IFERROR(INDEX('Cadastro de insumo'!A:K,MATCH('Ficha técnica - Prod processado'!C4077,'Cadastro de insumo'!E:E,0),2),""))</f>
        <v/>
      </c>
      <c r="E4077" s="122" t="str">
        <f>IFERROR(INDEX('Cadastro de insumo'!$A$203:$K$1048576,MATCH('Ficha técnica - Prod processado'!C4077,'Cadastro de insumo'!$E$203:$E$1048576,0),9),"")</f>
        <v/>
      </c>
      <c r="F4077" s="124" t="str">
        <f>IFERROR(VLOOKUP(C4077,'Cadastro de insumo'!E:K,7,0),"")</f>
        <v/>
      </c>
      <c r="G4077" s="113"/>
      <c r="H4077" s="113"/>
      <c r="I4077" s="122">
        <f t="shared" si="196"/>
        <v>0</v>
      </c>
      <c r="J4077" s="125">
        <f>IF(C4077="",0,IF(E4077="Pacote",VLOOKUP(C4077,'Cadastro de insumo'!E:K,7,0)*G4077,IF(OR(E4077="kg",E4077="L"),F4077/1000*G4077,F4077*G4077)))</f>
        <v>0</v>
      </c>
    </row>
    <row r="4078" spans="1:10" outlineLevel="1" x14ac:dyDescent="0.25">
      <c r="B4078" s="122" t="str">
        <f>IF(C4078="","",F4062)</f>
        <v/>
      </c>
      <c r="C4078" s="123"/>
      <c r="D4078" s="122" t="str">
        <f>IF(C4078="","",IFERROR(INDEX('Cadastro de insumo'!A:K,MATCH('Ficha técnica - Prod processado'!C4078,'Cadastro de insumo'!E:E,0),2),""))</f>
        <v/>
      </c>
      <c r="E4078" s="122" t="str">
        <f>IFERROR(INDEX('Cadastro de insumo'!$A$203:$K$1048576,MATCH('Ficha técnica - Prod processado'!C4078,'Cadastro de insumo'!$E$203:$E$1048576,0),9),"")</f>
        <v/>
      </c>
      <c r="F4078" s="124" t="str">
        <f>IFERROR(VLOOKUP(C4078,'Cadastro de insumo'!E:K,7,0),"")</f>
        <v/>
      </c>
      <c r="G4078" s="113"/>
      <c r="H4078" s="113"/>
      <c r="I4078" s="122">
        <f t="shared" si="196"/>
        <v>0</v>
      </c>
      <c r="J4078" s="125">
        <f>IF(C4078="",0,IF(E4078="Pacote",VLOOKUP(C4078,'Cadastro de insumo'!E:K,7,0)*G4078,IF(OR(E4078="kg",E4078="L"),F4078/1000*G4078,F4078*G4078)))</f>
        <v>0</v>
      </c>
    </row>
    <row r="4079" spans="1:10" outlineLevel="1" x14ac:dyDescent="0.25">
      <c r="B4079" s="122" t="str">
        <f>IF(C4079="","",F4062)</f>
        <v/>
      </c>
      <c r="C4079" s="123"/>
      <c r="D4079" s="122" t="str">
        <f>IF(C4079="","",IFERROR(INDEX('Cadastro de insumo'!A:K,MATCH('Ficha técnica - Prod processado'!C4079,'Cadastro de insumo'!E:E,0),2),""))</f>
        <v/>
      </c>
      <c r="E4079" s="122" t="str">
        <f>IFERROR(INDEX('Cadastro de insumo'!$A$203:$K$1048576,MATCH('Ficha técnica - Prod processado'!C4079,'Cadastro de insumo'!$E$203:$E$1048576,0),9),"")</f>
        <v/>
      </c>
      <c r="F4079" s="124" t="str">
        <f>IFERROR(VLOOKUP(C4079,'Cadastro de insumo'!E:K,7,0),"")</f>
        <v/>
      </c>
      <c r="G4079" s="113"/>
      <c r="H4079" s="113"/>
      <c r="I4079" s="122">
        <f>IF(OR(G4079="",H4079=""),0,G4079/H4079)</f>
        <v>0</v>
      </c>
      <c r="J4079" s="125">
        <f>IF(C4079="",0,IF(E4079="Pacote",VLOOKUP(C4079,'Cadastro de insumo'!E:K,7,0)*G4079,IF(OR(E4079="kg",E4079="L"),F4079/1000*G4079,F4079*G4079)))</f>
        <v>0</v>
      </c>
    </row>
    <row r="4080" spans="1:10" x14ac:dyDescent="0.25">
      <c r="A4080" s="33" t="str">
        <f>"Detalhes: "&amp;F4062</f>
        <v xml:space="preserve">Detalhes: </v>
      </c>
      <c r="C4080" s="126"/>
    </row>
    <row r="4082" spans="2:18" ht="31.5" x14ac:dyDescent="0.25">
      <c r="E4082" s="30" t="s">
        <v>21</v>
      </c>
      <c r="F4082" s="76" t="s">
        <v>0</v>
      </c>
      <c r="G4082" s="76" t="s">
        <v>19</v>
      </c>
      <c r="H4082" s="77" t="s">
        <v>20</v>
      </c>
      <c r="I4082" s="31" t="s">
        <v>22</v>
      </c>
      <c r="J4082" s="31" t="s">
        <v>61</v>
      </c>
      <c r="M4082" s="126"/>
    </row>
    <row r="4083" spans="2:18" x14ac:dyDescent="0.25">
      <c r="E4083" s="112">
        <f>E4062+1</f>
        <v>195</v>
      </c>
      <c r="F4083" s="113"/>
      <c r="G4083" s="113"/>
      <c r="H4083" s="114"/>
      <c r="I4083" s="115">
        <f>SUM(J4086:J4100)</f>
        <v>0</v>
      </c>
      <c r="J4083" s="116" t="str">
        <f>IF(H4083="","",I4083/H4083)</f>
        <v/>
      </c>
      <c r="M4083" s="126"/>
      <c r="R4083" s="141"/>
    </row>
    <row r="4084" spans="2:18" x14ac:dyDescent="0.25">
      <c r="B4084" s="117"/>
      <c r="C4084" s="118"/>
      <c r="D4084" s="110"/>
      <c r="F4084" s="118"/>
      <c r="G4084" s="118"/>
      <c r="H4084" s="119"/>
      <c r="I4084" s="120"/>
      <c r="J4084" s="121"/>
      <c r="M4084" s="126"/>
      <c r="R4084" s="141"/>
    </row>
    <row r="4085" spans="2:18" ht="47.25" outlineLevel="1" x14ac:dyDescent="0.25">
      <c r="B4085" s="31" t="s">
        <v>0</v>
      </c>
      <c r="C4085" s="76" t="s">
        <v>13</v>
      </c>
      <c r="D4085" s="31" t="s">
        <v>60</v>
      </c>
      <c r="E4085" s="31" t="s">
        <v>14</v>
      </c>
      <c r="F4085" s="77" t="s">
        <v>17</v>
      </c>
      <c r="G4085" s="77" t="s">
        <v>56</v>
      </c>
      <c r="H4085" s="77" t="s">
        <v>38</v>
      </c>
      <c r="I4085" s="31" t="s">
        <v>16</v>
      </c>
      <c r="J4085" s="30" t="s">
        <v>15</v>
      </c>
      <c r="M4085" s="142"/>
    </row>
    <row r="4086" spans="2:18" outlineLevel="1" x14ac:dyDescent="0.25">
      <c r="B4086" s="122" t="str">
        <f>IF(C4086="","",F4083)</f>
        <v/>
      </c>
      <c r="C4086" s="123"/>
      <c r="D4086" s="122" t="str">
        <f>IF(C4086="","",IFERROR(INDEX('Cadastro de insumo'!A:K,MATCH('Ficha técnica - Prod processado'!C4086,'Cadastro de insumo'!E:E,0),2),""))</f>
        <v/>
      </c>
      <c r="E4086" s="122" t="str">
        <f>IFERROR(INDEX('Cadastro de insumo'!$A$203:$K$1048576,MATCH('Ficha técnica - Prod processado'!C4086,'Cadastro de insumo'!$E$203:$E$1048576,0),9),"")</f>
        <v/>
      </c>
      <c r="F4086" s="124" t="str">
        <f>IFERROR(VLOOKUP(C4086,'Cadastro de insumo'!E:K,7,0),"")</f>
        <v/>
      </c>
      <c r="G4086" s="113"/>
      <c r="H4086" s="113"/>
      <c r="I4086" s="122">
        <f t="shared" ref="I4086:I4099" si="197">IF(OR(G4086="",H4086=""),0,G4086/H4086)</f>
        <v>0</v>
      </c>
      <c r="J4086" s="125">
        <f>IF(C4086="",0,IF(E4086="Pacote",VLOOKUP(C4086,'Cadastro de insumo'!E:K,7,0)*G4086,IF(OR(E4086="kg",E4086="L"),F4086/1000*G4086,F4086*G4086)))</f>
        <v>0</v>
      </c>
    </row>
    <row r="4087" spans="2:18" outlineLevel="1" x14ac:dyDescent="0.25">
      <c r="B4087" s="122" t="str">
        <f>IF(C4087="","",F4083)</f>
        <v/>
      </c>
      <c r="C4087" s="123"/>
      <c r="D4087" s="122" t="str">
        <f>IF(C4087="","",IFERROR(INDEX('Cadastro de insumo'!A:K,MATCH('Ficha técnica - Prod processado'!C4087,'Cadastro de insumo'!E:E,0),2),""))</f>
        <v/>
      </c>
      <c r="E4087" s="122" t="str">
        <f>IFERROR(INDEX('Cadastro de insumo'!$A$203:$K$1048576,MATCH('Ficha técnica - Prod processado'!C4087,'Cadastro de insumo'!$E$203:$E$1048576,0),9),"")</f>
        <v/>
      </c>
      <c r="F4087" s="124" t="str">
        <f>IFERROR(VLOOKUP(C4087,'Cadastro de insumo'!E:K,7,0),"")</f>
        <v/>
      </c>
      <c r="G4087" s="113"/>
      <c r="H4087" s="113"/>
      <c r="I4087" s="122">
        <f t="shared" si="197"/>
        <v>0</v>
      </c>
      <c r="J4087" s="125">
        <f>IF(C4087="",0,IF(E4087="Pacote",VLOOKUP(C4087,'Cadastro de insumo'!E:K,7,0)*G4087,IF(OR(E4087="kg",E4087="L"),F4087/1000*G4087,F4087*G4087)))</f>
        <v>0</v>
      </c>
    </row>
    <row r="4088" spans="2:18" outlineLevel="1" x14ac:dyDescent="0.25">
      <c r="B4088" s="122" t="str">
        <f>IF(C4088="","",F4083)</f>
        <v/>
      </c>
      <c r="C4088" s="123"/>
      <c r="D4088" s="122" t="str">
        <f>IF(C4088="","",IFERROR(INDEX('Cadastro de insumo'!A:K,MATCH('Ficha técnica - Prod processado'!C4088,'Cadastro de insumo'!E:E,0),2),""))</f>
        <v/>
      </c>
      <c r="E4088" s="122" t="str">
        <f>IFERROR(INDEX('Cadastro de insumo'!$A$203:$K$1048576,MATCH('Ficha técnica - Prod processado'!C4088,'Cadastro de insumo'!$E$203:$E$1048576,0),9),"")</f>
        <v/>
      </c>
      <c r="F4088" s="124" t="str">
        <f>IFERROR(VLOOKUP(C4088,'Cadastro de insumo'!E:K,7,0),"")</f>
        <v/>
      </c>
      <c r="G4088" s="113"/>
      <c r="H4088" s="113"/>
      <c r="I4088" s="122">
        <f t="shared" si="197"/>
        <v>0</v>
      </c>
      <c r="J4088" s="125">
        <f>IF(C4088="",0,IF(E4088="Pacote",VLOOKUP(C4088,'Cadastro de insumo'!E:K,7,0)*G4088,IF(OR(E4088="kg",E4088="L"),F4088/1000*G4088,F4088*G4088)))</f>
        <v>0</v>
      </c>
    </row>
    <row r="4089" spans="2:18" outlineLevel="1" x14ac:dyDescent="0.25">
      <c r="B4089" s="122" t="str">
        <f>IF(C4089="","",F4083)</f>
        <v/>
      </c>
      <c r="C4089" s="123"/>
      <c r="D4089" s="122" t="str">
        <f>IF(C4089="","",IFERROR(INDEX('Cadastro de insumo'!A:K,MATCH('Ficha técnica - Prod processado'!C4089,'Cadastro de insumo'!E:E,0),2),""))</f>
        <v/>
      </c>
      <c r="E4089" s="122" t="str">
        <f>IFERROR(INDEX('Cadastro de insumo'!$A$203:$K$1048576,MATCH('Ficha técnica - Prod processado'!C4089,'Cadastro de insumo'!$E$203:$E$1048576,0),9),"")</f>
        <v/>
      </c>
      <c r="F4089" s="124" t="str">
        <f>IFERROR(VLOOKUP(C4089,'Cadastro de insumo'!E:K,7,0),"")</f>
        <v/>
      </c>
      <c r="G4089" s="113"/>
      <c r="H4089" s="113"/>
      <c r="I4089" s="122">
        <f t="shared" si="197"/>
        <v>0</v>
      </c>
      <c r="J4089" s="125">
        <f>IF(C4089="",0,IF(E4089="Pacote",VLOOKUP(C4089,'Cadastro de insumo'!E:K,7,0)*G4089,IF(OR(E4089="kg",E4089="L"),F4089/1000*G4089,F4089*G4089)))</f>
        <v>0</v>
      </c>
    </row>
    <row r="4090" spans="2:18" outlineLevel="1" x14ac:dyDescent="0.25">
      <c r="B4090" s="122" t="str">
        <f>IF(C4090="","",F4083)</f>
        <v/>
      </c>
      <c r="C4090" s="123"/>
      <c r="D4090" s="122" t="str">
        <f>IF(C4090="","",IFERROR(INDEX('Cadastro de insumo'!A:K,MATCH('Ficha técnica - Prod processado'!C4090,'Cadastro de insumo'!E:E,0),2),""))</f>
        <v/>
      </c>
      <c r="E4090" s="122" t="str">
        <f>IFERROR(INDEX('Cadastro de insumo'!$A$203:$K$1048576,MATCH('Ficha técnica - Prod processado'!C4090,'Cadastro de insumo'!$E$203:$E$1048576,0),9),"")</f>
        <v/>
      </c>
      <c r="F4090" s="124" t="str">
        <f>IFERROR(VLOOKUP(C4090,'Cadastro de insumo'!E:K,7,0),"")</f>
        <v/>
      </c>
      <c r="G4090" s="113"/>
      <c r="H4090" s="113"/>
      <c r="I4090" s="122">
        <f t="shared" si="197"/>
        <v>0</v>
      </c>
      <c r="J4090" s="125">
        <f>IF(C4090="",0,IF(E4090="Pacote",VLOOKUP(C4090,'Cadastro de insumo'!E:K,7,0)*G4090,IF(OR(E4090="kg",E4090="L"),F4090/1000*G4090,F4090*G4090)))</f>
        <v>0</v>
      </c>
    </row>
    <row r="4091" spans="2:18" outlineLevel="1" x14ac:dyDescent="0.25">
      <c r="B4091" s="122" t="str">
        <f>IF(C4091="","",F4083)</f>
        <v/>
      </c>
      <c r="C4091" s="123"/>
      <c r="D4091" s="122" t="str">
        <f>IF(C4091="","",IFERROR(INDEX('Cadastro de insumo'!A:K,MATCH('Ficha técnica - Prod processado'!C4091,'Cadastro de insumo'!E:E,0),2),""))</f>
        <v/>
      </c>
      <c r="E4091" s="122" t="str">
        <f>IFERROR(INDEX('Cadastro de insumo'!$A$203:$K$1048576,MATCH('Ficha técnica - Prod processado'!C4091,'Cadastro de insumo'!$E$203:$E$1048576,0),9),"")</f>
        <v/>
      </c>
      <c r="F4091" s="124" t="str">
        <f>IFERROR(VLOOKUP(C4091,'Cadastro de insumo'!E:K,7,0),"")</f>
        <v/>
      </c>
      <c r="G4091" s="113"/>
      <c r="H4091" s="113"/>
      <c r="I4091" s="122">
        <f t="shared" si="197"/>
        <v>0</v>
      </c>
      <c r="J4091" s="125">
        <f>IF(C4091="",0,IF(E4091="Pacote",VLOOKUP(C4091,'Cadastro de insumo'!E:K,7,0)*G4091,IF(OR(E4091="kg",E4091="L"),F4091/1000*G4091,F4091*G4091)))</f>
        <v>0</v>
      </c>
    </row>
    <row r="4092" spans="2:18" outlineLevel="1" x14ac:dyDescent="0.25">
      <c r="B4092" s="122" t="str">
        <f>IF(C4092="","",F4083)</f>
        <v/>
      </c>
      <c r="C4092" s="123"/>
      <c r="D4092" s="122" t="str">
        <f>IF(C4092="","",IFERROR(INDEX('Cadastro de insumo'!A:K,MATCH('Ficha técnica - Prod processado'!C4092,'Cadastro de insumo'!E:E,0),2),""))</f>
        <v/>
      </c>
      <c r="E4092" s="122" t="str">
        <f>IFERROR(INDEX('Cadastro de insumo'!$A$203:$K$1048576,MATCH('Ficha técnica - Prod processado'!C4092,'Cadastro de insumo'!$E$203:$E$1048576,0),9),"")</f>
        <v/>
      </c>
      <c r="F4092" s="124" t="str">
        <f>IFERROR(VLOOKUP(C4092,'Cadastro de insumo'!E:K,7,0),"")</f>
        <v/>
      </c>
      <c r="G4092" s="113"/>
      <c r="H4092" s="113"/>
      <c r="I4092" s="122">
        <f t="shared" si="197"/>
        <v>0</v>
      </c>
      <c r="J4092" s="125">
        <f>IF(C4092="",0,IF(E4092="Pacote",VLOOKUP(C4092,'Cadastro de insumo'!E:K,7,0)*G4092,IF(OR(E4092="kg",E4092="L"),F4092/1000*G4092,F4092*G4092)))</f>
        <v>0</v>
      </c>
    </row>
    <row r="4093" spans="2:18" outlineLevel="1" x14ac:dyDescent="0.25">
      <c r="B4093" s="122" t="str">
        <f>IF(C4093="","",F4083)</f>
        <v/>
      </c>
      <c r="C4093" s="123"/>
      <c r="D4093" s="122" t="str">
        <f>IF(C4093="","",IFERROR(INDEX('Cadastro de insumo'!A:K,MATCH('Ficha técnica - Prod processado'!C4093,'Cadastro de insumo'!E:E,0),2),""))</f>
        <v/>
      </c>
      <c r="E4093" s="122" t="str">
        <f>IFERROR(INDEX('Cadastro de insumo'!$A$203:$K$1048576,MATCH('Ficha técnica - Prod processado'!C4093,'Cadastro de insumo'!$E$203:$E$1048576,0),9),"")</f>
        <v/>
      </c>
      <c r="F4093" s="124" t="str">
        <f>IFERROR(VLOOKUP(C4093,'Cadastro de insumo'!E:K,7,0),"")</f>
        <v/>
      </c>
      <c r="G4093" s="113"/>
      <c r="H4093" s="113"/>
      <c r="I4093" s="122">
        <f t="shared" si="197"/>
        <v>0</v>
      </c>
      <c r="J4093" s="125">
        <f>IF(C4093="",0,IF(E4093="Pacote",VLOOKUP(C4093,'Cadastro de insumo'!E:K,7,0)*G4093,IF(OR(E4093="kg",E4093="L"),F4093/1000*G4093,F4093*G4093)))</f>
        <v>0</v>
      </c>
    </row>
    <row r="4094" spans="2:18" outlineLevel="1" x14ac:dyDescent="0.25">
      <c r="B4094" s="122" t="str">
        <f>IF(C4094="","",F4083)</f>
        <v/>
      </c>
      <c r="C4094" s="123"/>
      <c r="D4094" s="122" t="str">
        <f>IF(C4094="","",IFERROR(INDEX('Cadastro de insumo'!A:K,MATCH('Ficha técnica - Prod processado'!C4094,'Cadastro de insumo'!E:E,0),2),""))</f>
        <v/>
      </c>
      <c r="E4094" s="122" t="str">
        <f>IFERROR(INDEX('Cadastro de insumo'!$A$203:$K$1048576,MATCH('Ficha técnica - Prod processado'!C4094,'Cadastro de insumo'!$E$203:$E$1048576,0),9),"")</f>
        <v/>
      </c>
      <c r="F4094" s="124" t="str">
        <f>IFERROR(VLOOKUP(C4094,'Cadastro de insumo'!E:K,7,0),"")</f>
        <v/>
      </c>
      <c r="G4094" s="113"/>
      <c r="H4094" s="113"/>
      <c r="I4094" s="122">
        <f t="shared" si="197"/>
        <v>0</v>
      </c>
      <c r="J4094" s="125">
        <f>IF(C4094="",0,IF(E4094="Pacote",VLOOKUP(C4094,'Cadastro de insumo'!E:K,7,0)*G4094,IF(OR(E4094="kg",E4094="L"),F4094/1000*G4094,F4094*G4094)))</f>
        <v>0</v>
      </c>
    </row>
    <row r="4095" spans="2:18" outlineLevel="1" x14ac:dyDescent="0.25">
      <c r="B4095" s="122" t="str">
        <f>IF(C4095="","",F4083)</f>
        <v/>
      </c>
      <c r="C4095" s="123"/>
      <c r="D4095" s="122" t="str">
        <f>IF(C4095="","",IFERROR(INDEX('Cadastro de insumo'!A:K,MATCH('Ficha técnica - Prod processado'!C4095,'Cadastro de insumo'!E:E,0),2),""))</f>
        <v/>
      </c>
      <c r="E4095" s="122" t="str">
        <f>IFERROR(INDEX('Cadastro de insumo'!$A$203:$K$1048576,MATCH('Ficha técnica - Prod processado'!C4095,'Cadastro de insumo'!$E$203:$E$1048576,0),9),"")</f>
        <v/>
      </c>
      <c r="F4095" s="124" t="str">
        <f>IFERROR(VLOOKUP(C4095,'Cadastro de insumo'!E:K,7,0),"")</f>
        <v/>
      </c>
      <c r="G4095" s="113"/>
      <c r="H4095" s="113"/>
      <c r="I4095" s="122">
        <f t="shared" si="197"/>
        <v>0</v>
      </c>
      <c r="J4095" s="125">
        <f>IF(C4095="",0,IF(E4095="Pacote",VLOOKUP(C4095,'Cadastro de insumo'!E:K,7,0)*G4095,IF(OR(E4095="kg",E4095="L"),F4095/1000*G4095,F4095*G4095)))</f>
        <v>0</v>
      </c>
    </row>
    <row r="4096" spans="2:18" outlineLevel="1" x14ac:dyDescent="0.25">
      <c r="B4096" s="122" t="str">
        <f>IF(C4096="","",F4083)</f>
        <v/>
      </c>
      <c r="C4096" s="123"/>
      <c r="D4096" s="122" t="str">
        <f>IF(C4096="","",IFERROR(INDEX('Cadastro de insumo'!A:K,MATCH('Ficha técnica - Prod processado'!C4096,'Cadastro de insumo'!E:E,0),2),""))</f>
        <v/>
      </c>
      <c r="E4096" s="122" t="str">
        <f>IFERROR(INDEX('Cadastro de insumo'!$A$203:$K$1048576,MATCH('Ficha técnica - Prod processado'!C4096,'Cadastro de insumo'!$E$203:$E$1048576,0),9),"")</f>
        <v/>
      </c>
      <c r="F4096" s="124" t="str">
        <f>IFERROR(VLOOKUP(C4096,'Cadastro de insumo'!E:K,7,0),"")</f>
        <v/>
      </c>
      <c r="G4096" s="113"/>
      <c r="H4096" s="113"/>
      <c r="I4096" s="122">
        <f t="shared" si="197"/>
        <v>0</v>
      </c>
      <c r="J4096" s="125">
        <f>IF(C4096="",0,IF(E4096="Pacote",VLOOKUP(C4096,'Cadastro de insumo'!E:K,7,0)*G4096,IF(OR(E4096="kg",E4096="L"),F4096/1000*G4096,F4096*G4096)))</f>
        <v>0</v>
      </c>
    </row>
    <row r="4097" spans="1:18" outlineLevel="1" x14ac:dyDescent="0.25">
      <c r="B4097" s="122" t="str">
        <f>IF(C4097="","",F4083)</f>
        <v/>
      </c>
      <c r="C4097" s="123"/>
      <c r="D4097" s="122" t="str">
        <f>IF(C4097="","",IFERROR(INDEX('Cadastro de insumo'!A:K,MATCH('Ficha técnica - Prod processado'!C4097,'Cadastro de insumo'!E:E,0),2),""))</f>
        <v/>
      </c>
      <c r="E4097" s="122" t="str">
        <f>IFERROR(INDEX('Cadastro de insumo'!$A$203:$K$1048576,MATCH('Ficha técnica - Prod processado'!C4097,'Cadastro de insumo'!$E$203:$E$1048576,0),9),"")</f>
        <v/>
      </c>
      <c r="F4097" s="124" t="str">
        <f>IFERROR(VLOOKUP(C4097,'Cadastro de insumo'!E:K,7,0),"")</f>
        <v/>
      </c>
      <c r="G4097" s="113"/>
      <c r="H4097" s="113"/>
      <c r="I4097" s="122">
        <f t="shared" si="197"/>
        <v>0</v>
      </c>
      <c r="J4097" s="125">
        <f>IF(C4097="",0,IF(E4097="Pacote",VLOOKUP(C4097,'Cadastro de insumo'!E:K,7,0)*G4097,IF(OR(E4097="kg",E4097="L"),F4097/1000*G4097,F4097*G4097)))</f>
        <v>0</v>
      </c>
    </row>
    <row r="4098" spans="1:18" outlineLevel="1" x14ac:dyDescent="0.25">
      <c r="B4098" s="122" t="str">
        <f>IF(C4098="","",F4083)</f>
        <v/>
      </c>
      <c r="C4098" s="123"/>
      <c r="D4098" s="122" t="str">
        <f>IF(C4098="","",IFERROR(INDEX('Cadastro de insumo'!A:K,MATCH('Ficha técnica - Prod processado'!C4098,'Cadastro de insumo'!E:E,0),2),""))</f>
        <v/>
      </c>
      <c r="E4098" s="122" t="str">
        <f>IFERROR(INDEX('Cadastro de insumo'!$A$203:$K$1048576,MATCH('Ficha técnica - Prod processado'!C4098,'Cadastro de insumo'!$E$203:$E$1048576,0),9),"")</f>
        <v/>
      </c>
      <c r="F4098" s="124" t="str">
        <f>IFERROR(VLOOKUP(C4098,'Cadastro de insumo'!E:K,7,0),"")</f>
        <v/>
      </c>
      <c r="G4098" s="113"/>
      <c r="H4098" s="113"/>
      <c r="I4098" s="122">
        <f t="shared" si="197"/>
        <v>0</v>
      </c>
      <c r="J4098" s="125">
        <f>IF(C4098="",0,IF(E4098="Pacote",VLOOKUP(C4098,'Cadastro de insumo'!E:K,7,0)*G4098,IF(OR(E4098="kg",E4098="L"),F4098/1000*G4098,F4098*G4098)))</f>
        <v>0</v>
      </c>
    </row>
    <row r="4099" spans="1:18" outlineLevel="1" x14ac:dyDescent="0.25">
      <c r="B4099" s="122" t="str">
        <f>IF(C4099="","",F4083)</f>
        <v/>
      </c>
      <c r="C4099" s="123"/>
      <c r="D4099" s="122" t="str">
        <f>IF(C4099="","",IFERROR(INDEX('Cadastro de insumo'!A:K,MATCH('Ficha técnica - Prod processado'!C4099,'Cadastro de insumo'!E:E,0),2),""))</f>
        <v/>
      </c>
      <c r="E4099" s="122" t="str">
        <f>IFERROR(INDEX('Cadastro de insumo'!$A$203:$K$1048576,MATCH('Ficha técnica - Prod processado'!C4099,'Cadastro de insumo'!$E$203:$E$1048576,0),9),"")</f>
        <v/>
      </c>
      <c r="F4099" s="124" t="str">
        <f>IFERROR(VLOOKUP(C4099,'Cadastro de insumo'!E:K,7,0),"")</f>
        <v/>
      </c>
      <c r="G4099" s="113"/>
      <c r="H4099" s="113"/>
      <c r="I4099" s="122">
        <f t="shared" si="197"/>
        <v>0</v>
      </c>
      <c r="J4099" s="125">
        <f>IF(C4099="",0,IF(E4099="Pacote",VLOOKUP(C4099,'Cadastro de insumo'!E:K,7,0)*G4099,IF(OR(E4099="kg",E4099="L"),F4099/1000*G4099,F4099*G4099)))</f>
        <v>0</v>
      </c>
    </row>
    <row r="4100" spans="1:18" outlineLevel="1" x14ac:dyDescent="0.25">
      <c r="B4100" s="122" t="str">
        <f>IF(C4100="","",F4083)</f>
        <v/>
      </c>
      <c r="C4100" s="123"/>
      <c r="D4100" s="122" t="str">
        <f>IF(C4100="","",IFERROR(INDEX('Cadastro de insumo'!A:K,MATCH('Ficha técnica - Prod processado'!C4100,'Cadastro de insumo'!E:E,0),2),""))</f>
        <v/>
      </c>
      <c r="E4100" s="122" t="str">
        <f>IFERROR(INDEX('Cadastro de insumo'!$A$203:$K$1048576,MATCH('Ficha técnica - Prod processado'!C4100,'Cadastro de insumo'!$E$203:$E$1048576,0),9),"")</f>
        <v/>
      </c>
      <c r="F4100" s="124" t="str">
        <f>IFERROR(VLOOKUP(C4100,'Cadastro de insumo'!E:K,7,0),"")</f>
        <v/>
      </c>
      <c r="G4100" s="113"/>
      <c r="H4100" s="113"/>
      <c r="I4100" s="122">
        <f>IF(OR(G4100="",H4100=""),0,G4100/H4100)</f>
        <v>0</v>
      </c>
      <c r="J4100" s="125">
        <f>IF(C4100="",0,IF(E4100="Pacote",VLOOKUP(C4100,'Cadastro de insumo'!E:K,7,0)*G4100,IF(OR(E4100="kg",E4100="L"),F4100/1000*G4100,F4100*G4100)))</f>
        <v>0</v>
      </c>
    </row>
    <row r="4101" spans="1:18" x14ac:dyDescent="0.25">
      <c r="A4101" s="33" t="str">
        <f>"Detalhes: "&amp;F4083</f>
        <v xml:space="preserve">Detalhes: </v>
      </c>
      <c r="C4101" s="126"/>
    </row>
    <row r="4103" spans="1:18" ht="31.5" x14ac:dyDescent="0.25">
      <c r="E4103" s="30" t="s">
        <v>21</v>
      </c>
      <c r="F4103" s="76" t="s">
        <v>0</v>
      </c>
      <c r="G4103" s="76" t="s">
        <v>19</v>
      </c>
      <c r="H4103" s="77" t="s">
        <v>20</v>
      </c>
      <c r="I4103" s="31" t="s">
        <v>22</v>
      </c>
      <c r="J4103" s="31" t="s">
        <v>61</v>
      </c>
      <c r="M4103" s="126"/>
    </row>
    <row r="4104" spans="1:18" x14ac:dyDescent="0.25">
      <c r="E4104" s="112">
        <f>E4083+1</f>
        <v>196</v>
      </c>
      <c r="F4104" s="113"/>
      <c r="G4104" s="113"/>
      <c r="H4104" s="114"/>
      <c r="I4104" s="115">
        <f>SUM(J4107:J4121)</f>
        <v>0</v>
      </c>
      <c r="J4104" s="116" t="str">
        <f>IF(H4104="","",I4104/H4104)</f>
        <v/>
      </c>
      <c r="M4104" s="126"/>
      <c r="R4104" s="141"/>
    </row>
    <row r="4105" spans="1:18" x14ac:dyDescent="0.25">
      <c r="B4105" s="117"/>
      <c r="C4105" s="118"/>
      <c r="D4105" s="110"/>
      <c r="F4105" s="118"/>
      <c r="G4105" s="118"/>
      <c r="H4105" s="119"/>
      <c r="I4105" s="120"/>
      <c r="J4105" s="121"/>
      <c r="M4105" s="126"/>
      <c r="R4105" s="141"/>
    </row>
    <row r="4106" spans="1:18" ht="47.25" outlineLevel="1" x14ac:dyDescent="0.25">
      <c r="B4106" s="31" t="s">
        <v>0</v>
      </c>
      <c r="C4106" s="76" t="s">
        <v>13</v>
      </c>
      <c r="D4106" s="31" t="s">
        <v>60</v>
      </c>
      <c r="E4106" s="31" t="s">
        <v>14</v>
      </c>
      <c r="F4106" s="77" t="s">
        <v>17</v>
      </c>
      <c r="G4106" s="77" t="s">
        <v>56</v>
      </c>
      <c r="H4106" s="77" t="s">
        <v>38</v>
      </c>
      <c r="I4106" s="31" t="s">
        <v>16</v>
      </c>
      <c r="J4106" s="30" t="s">
        <v>15</v>
      </c>
      <c r="M4106" s="142"/>
    </row>
    <row r="4107" spans="1:18" outlineLevel="1" x14ac:dyDescent="0.25">
      <c r="B4107" s="122" t="str">
        <f>IF(C4107="","",F4104)</f>
        <v/>
      </c>
      <c r="C4107" s="123"/>
      <c r="D4107" s="122" t="str">
        <f>IF(C4107="","",IFERROR(INDEX('Cadastro de insumo'!A:K,MATCH('Ficha técnica - Prod processado'!C4107,'Cadastro de insumo'!E:E,0),2),""))</f>
        <v/>
      </c>
      <c r="E4107" s="122" t="str">
        <f>IFERROR(INDEX('Cadastro de insumo'!$A$203:$K$1048576,MATCH('Ficha técnica - Prod processado'!C4107,'Cadastro de insumo'!$E$203:$E$1048576,0),9),"")</f>
        <v/>
      </c>
      <c r="F4107" s="124" t="str">
        <f>IFERROR(VLOOKUP(C4107,'Cadastro de insumo'!E:K,7,0),"")</f>
        <v/>
      </c>
      <c r="G4107" s="113"/>
      <c r="H4107" s="113"/>
      <c r="I4107" s="122">
        <f t="shared" ref="I4107:I4120" si="198">IF(OR(G4107="",H4107=""),0,G4107/H4107)</f>
        <v>0</v>
      </c>
      <c r="J4107" s="125">
        <f>IF(C4107="",0,IF(E4107="Pacote",VLOOKUP(C4107,'Cadastro de insumo'!E:K,7,0)*G4107,IF(OR(E4107="kg",E4107="L"),F4107/1000*G4107,F4107*G4107)))</f>
        <v>0</v>
      </c>
    </row>
    <row r="4108" spans="1:18" outlineLevel="1" x14ac:dyDescent="0.25">
      <c r="B4108" s="122" t="str">
        <f>IF(C4108="","",F4104)</f>
        <v/>
      </c>
      <c r="C4108" s="123"/>
      <c r="D4108" s="122" t="str">
        <f>IF(C4108="","",IFERROR(INDEX('Cadastro de insumo'!A:K,MATCH('Ficha técnica - Prod processado'!C4108,'Cadastro de insumo'!E:E,0),2),""))</f>
        <v/>
      </c>
      <c r="E4108" s="122" t="str">
        <f>IFERROR(INDEX('Cadastro de insumo'!$A$203:$K$1048576,MATCH('Ficha técnica - Prod processado'!C4108,'Cadastro de insumo'!$E$203:$E$1048576,0),9),"")</f>
        <v/>
      </c>
      <c r="F4108" s="124" t="str">
        <f>IFERROR(VLOOKUP(C4108,'Cadastro de insumo'!E:K,7,0),"")</f>
        <v/>
      </c>
      <c r="G4108" s="113"/>
      <c r="H4108" s="113"/>
      <c r="I4108" s="122">
        <f t="shared" si="198"/>
        <v>0</v>
      </c>
      <c r="J4108" s="125">
        <f>IF(C4108="",0,IF(E4108="Pacote",VLOOKUP(C4108,'Cadastro de insumo'!E:K,7,0)*G4108,IF(OR(E4108="kg",E4108="L"),F4108/1000*G4108,F4108*G4108)))</f>
        <v>0</v>
      </c>
    </row>
    <row r="4109" spans="1:18" outlineLevel="1" x14ac:dyDescent="0.25">
      <c r="B4109" s="122" t="str">
        <f>IF(C4109="","",F4104)</f>
        <v/>
      </c>
      <c r="C4109" s="123"/>
      <c r="D4109" s="122" t="str">
        <f>IF(C4109="","",IFERROR(INDEX('Cadastro de insumo'!A:K,MATCH('Ficha técnica - Prod processado'!C4109,'Cadastro de insumo'!E:E,0),2),""))</f>
        <v/>
      </c>
      <c r="E4109" s="122" t="str">
        <f>IFERROR(INDEX('Cadastro de insumo'!$A$203:$K$1048576,MATCH('Ficha técnica - Prod processado'!C4109,'Cadastro de insumo'!$E$203:$E$1048576,0),9),"")</f>
        <v/>
      </c>
      <c r="F4109" s="124" t="str">
        <f>IFERROR(VLOOKUP(C4109,'Cadastro de insumo'!E:K,7,0),"")</f>
        <v/>
      </c>
      <c r="G4109" s="113"/>
      <c r="H4109" s="113"/>
      <c r="I4109" s="122">
        <f t="shared" si="198"/>
        <v>0</v>
      </c>
      <c r="J4109" s="125">
        <f>IF(C4109="",0,IF(E4109="Pacote",VLOOKUP(C4109,'Cadastro de insumo'!E:K,7,0)*G4109,IF(OR(E4109="kg",E4109="L"),F4109/1000*G4109,F4109*G4109)))</f>
        <v>0</v>
      </c>
    </row>
    <row r="4110" spans="1:18" outlineLevel="1" x14ac:dyDescent="0.25">
      <c r="B4110" s="122" t="str">
        <f>IF(C4110="","",F4104)</f>
        <v/>
      </c>
      <c r="C4110" s="123"/>
      <c r="D4110" s="122" t="str">
        <f>IF(C4110="","",IFERROR(INDEX('Cadastro de insumo'!A:K,MATCH('Ficha técnica - Prod processado'!C4110,'Cadastro de insumo'!E:E,0),2),""))</f>
        <v/>
      </c>
      <c r="E4110" s="122" t="str">
        <f>IFERROR(INDEX('Cadastro de insumo'!$A$203:$K$1048576,MATCH('Ficha técnica - Prod processado'!C4110,'Cadastro de insumo'!$E$203:$E$1048576,0),9),"")</f>
        <v/>
      </c>
      <c r="F4110" s="124" t="str">
        <f>IFERROR(VLOOKUP(C4110,'Cadastro de insumo'!E:K,7,0),"")</f>
        <v/>
      </c>
      <c r="G4110" s="113"/>
      <c r="H4110" s="113"/>
      <c r="I4110" s="122">
        <f t="shared" si="198"/>
        <v>0</v>
      </c>
      <c r="J4110" s="125">
        <f>IF(C4110="",0,IF(E4110="Pacote",VLOOKUP(C4110,'Cadastro de insumo'!E:K,7,0)*G4110,IF(OR(E4110="kg",E4110="L"),F4110/1000*G4110,F4110*G4110)))</f>
        <v>0</v>
      </c>
    </row>
    <row r="4111" spans="1:18" outlineLevel="1" x14ac:dyDescent="0.25">
      <c r="B4111" s="122" t="str">
        <f>IF(C4111="","",F4104)</f>
        <v/>
      </c>
      <c r="C4111" s="123"/>
      <c r="D4111" s="122" t="str">
        <f>IF(C4111="","",IFERROR(INDEX('Cadastro de insumo'!A:K,MATCH('Ficha técnica - Prod processado'!C4111,'Cadastro de insumo'!E:E,0),2),""))</f>
        <v/>
      </c>
      <c r="E4111" s="122" t="str">
        <f>IFERROR(INDEX('Cadastro de insumo'!$A$203:$K$1048576,MATCH('Ficha técnica - Prod processado'!C4111,'Cadastro de insumo'!$E$203:$E$1048576,0),9),"")</f>
        <v/>
      </c>
      <c r="F4111" s="124" t="str">
        <f>IFERROR(VLOOKUP(C4111,'Cadastro de insumo'!E:K,7,0),"")</f>
        <v/>
      </c>
      <c r="G4111" s="113"/>
      <c r="H4111" s="113"/>
      <c r="I4111" s="122">
        <f t="shared" si="198"/>
        <v>0</v>
      </c>
      <c r="J4111" s="125">
        <f>IF(C4111="",0,IF(E4111="Pacote",VLOOKUP(C4111,'Cadastro de insumo'!E:K,7,0)*G4111,IF(OR(E4111="kg",E4111="L"),F4111/1000*G4111,F4111*G4111)))</f>
        <v>0</v>
      </c>
    </row>
    <row r="4112" spans="1:18" outlineLevel="1" x14ac:dyDescent="0.25">
      <c r="B4112" s="122" t="str">
        <f>IF(C4112="","",F4104)</f>
        <v/>
      </c>
      <c r="C4112" s="123"/>
      <c r="D4112" s="122" t="str">
        <f>IF(C4112="","",IFERROR(INDEX('Cadastro de insumo'!A:K,MATCH('Ficha técnica - Prod processado'!C4112,'Cadastro de insumo'!E:E,0),2),""))</f>
        <v/>
      </c>
      <c r="E4112" s="122" t="str">
        <f>IFERROR(INDEX('Cadastro de insumo'!$A$203:$K$1048576,MATCH('Ficha técnica - Prod processado'!C4112,'Cadastro de insumo'!$E$203:$E$1048576,0),9),"")</f>
        <v/>
      </c>
      <c r="F4112" s="124" t="str">
        <f>IFERROR(VLOOKUP(C4112,'Cadastro de insumo'!E:K,7,0),"")</f>
        <v/>
      </c>
      <c r="G4112" s="113"/>
      <c r="H4112" s="113"/>
      <c r="I4112" s="122">
        <f t="shared" si="198"/>
        <v>0</v>
      </c>
      <c r="J4112" s="125">
        <f>IF(C4112="",0,IF(E4112="Pacote",VLOOKUP(C4112,'Cadastro de insumo'!E:K,7,0)*G4112,IF(OR(E4112="kg",E4112="L"),F4112/1000*G4112,F4112*G4112)))</f>
        <v>0</v>
      </c>
    </row>
    <row r="4113" spans="1:18" outlineLevel="1" x14ac:dyDescent="0.25">
      <c r="B4113" s="122" t="str">
        <f>IF(C4113="","",F4104)</f>
        <v/>
      </c>
      <c r="C4113" s="123"/>
      <c r="D4113" s="122" t="str">
        <f>IF(C4113="","",IFERROR(INDEX('Cadastro de insumo'!A:K,MATCH('Ficha técnica - Prod processado'!C4113,'Cadastro de insumo'!E:E,0),2),""))</f>
        <v/>
      </c>
      <c r="E4113" s="122" t="str">
        <f>IFERROR(INDEX('Cadastro de insumo'!$A$203:$K$1048576,MATCH('Ficha técnica - Prod processado'!C4113,'Cadastro de insumo'!$E$203:$E$1048576,0),9),"")</f>
        <v/>
      </c>
      <c r="F4113" s="124" t="str">
        <f>IFERROR(VLOOKUP(C4113,'Cadastro de insumo'!E:K,7,0),"")</f>
        <v/>
      </c>
      <c r="G4113" s="113"/>
      <c r="H4113" s="113"/>
      <c r="I4113" s="122">
        <f t="shared" si="198"/>
        <v>0</v>
      </c>
      <c r="J4113" s="125">
        <f>IF(C4113="",0,IF(E4113="Pacote",VLOOKUP(C4113,'Cadastro de insumo'!E:K,7,0)*G4113,IF(OR(E4113="kg",E4113="L"),F4113/1000*G4113,F4113*G4113)))</f>
        <v>0</v>
      </c>
    </row>
    <row r="4114" spans="1:18" outlineLevel="1" x14ac:dyDescent="0.25">
      <c r="B4114" s="122" t="str">
        <f>IF(C4114="","",F4104)</f>
        <v/>
      </c>
      <c r="C4114" s="123"/>
      <c r="D4114" s="122" t="str">
        <f>IF(C4114="","",IFERROR(INDEX('Cadastro de insumo'!A:K,MATCH('Ficha técnica - Prod processado'!C4114,'Cadastro de insumo'!E:E,0),2),""))</f>
        <v/>
      </c>
      <c r="E4114" s="122" t="str">
        <f>IFERROR(INDEX('Cadastro de insumo'!$A$203:$K$1048576,MATCH('Ficha técnica - Prod processado'!C4114,'Cadastro de insumo'!$E$203:$E$1048576,0),9),"")</f>
        <v/>
      </c>
      <c r="F4114" s="124" t="str">
        <f>IFERROR(VLOOKUP(C4114,'Cadastro de insumo'!E:K,7,0),"")</f>
        <v/>
      </c>
      <c r="G4114" s="113"/>
      <c r="H4114" s="113"/>
      <c r="I4114" s="122">
        <f t="shared" si="198"/>
        <v>0</v>
      </c>
      <c r="J4114" s="125">
        <f>IF(C4114="",0,IF(E4114="Pacote",VLOOKUP(C4114,'Cadastro de insumo'!E:K,7,0)*G4114,IF(OR(E4114="kg",E4114="L"),F4114/1000*G4114,F4114*G4114)))</f>
        <v>0</v>
      </c>
    </row>
    <row r="4115" spans="1:18" outlineLevel="1" x14ac:dyDescent="0.25">
      <c r="B4115" s="122" t="str">
        <f>IF(C4115="","",F4104)</f>
        <v/>
      </c>
      <c r="C4115" s="123"/>
      <c r="D4115" s="122" t="str">
        <f>IF(C4115="","",IFERROR(INDEX('Cadastro de insumo'!A:K,MATCH('Ficha técnica - Prod processado'!C4115,'Cadastro de insumo'!E:E,0),2),""))</f>
        <v/>
      </c>
      <c r="E4115" s="122" t="str">
        <f>IFERROR(INDEX('Cadastro de insumo'!$A$203:$K$1048576,MATCH('Ficha técnica - Prod processado'!C4115,'Cadastro de insumo'!$E$203:$E$1048576,0),9),"")</f>
        <v/>
      </c>
      <c r="F4115" s="124" t="str">
        <f>IFERROR(VLOOKUP(C4115,'Cadastro de insumo'!E:K,7,0),"")</f>
        <v/>
      </c>
      <c r="G4115" s="113"/>
      <c r="H4115" s="113"/>
      <c r="I4115" s="122">
        <f t="shared" si="198"/>
        <v>0</v>
      </c>
      <c r="J4115" s="125">
        <f>IF(C4115="",0,IF(E4115="Pacote",VLOOKUP(C4115,'Cadastro de insumo'!E:K,7,0)*G4115,IF(OR(E4115="kg",E4115="L"),F4115/1000*G4115,F4115*G4115)))</f>
        <v>0</v>
      </c>
    </row>
    <row r="4116" spans="1:18" outlineLevel="1" x14ac:dyDescent="0.25">
      <c r="B4116" s="122" t="str">
        <f>IF(C4116="","",F4104)</f>
        <v/>
      </c>
      <c r="C4116" s="123"/>
      <c r="D4116" s="122" t="str">
        <f>IF(C4116="","",IFERROR(INDEX('Cadastro de insumo'!A:K,MATCH('Ficha técnica - Prod processado'!C4116,'Cadastro de insumo'!E:E,0),2),""))</f>
        <v/>
      </c>
      <c r="E4116" s="122" t="str">
        <f>IFERROR(INDEX('Cadastro de insumo'!$A$203:$K$1048576,MATCH('Ficha técnica - Prod processado'!C4116,'Cadastro de insumo'!$E$203:$E$1048576,0),9),"")</f>
        <v/>
      </c>
      <c r="F4116" s="124" t="str">
        <f>IFERROR(VLOOKUP(C4116,'Cadastro de insumo'!E:K,7,0),"")</f>
        <v/>
      </c>
      <c r="G4116" s="113"/>
      <c r="H4116" s="113"/>
      <c r="I4116" s="122">
        <f t="shared" si="198"/>
        <v>0</v>
      </c>
      <c r="J4116" s="125">
        <f>IF(C4116="",0,IF(E4116="Pacote",VLOOKUP(C4116,'Cadastro de insumo'!E:K,7,0)*G4116,IF(OR(E4116="kg",E4116="L"),F4116/1000*G4116,F4116*G4116)))</f>
        <v>0</v>
      </c>
    </row>
    <row r="4117" spans="1:18" outlineLevel="1" x14ac:dyDescent="0.25">
      <c r="B4117" s="122" t="str">
        <f>IF(C4117="","",F4104)</f>
        <v/>
      </c>
      <c r="C4117" s="123"/>
      <c r="D4117" s="122" t="str">
        <f>IF(C4117="","",IFERROR(INDEX('Cadastro de insumo'!A:K,MATCH('Ficha técnica - Prod processado'!C4117,'Cadastro de insumo'!E:E,0),2),""))</f>
        <v/>
      </c>
      <c r="E4117" s="122" t="str">
        <f>IFERROR(INDEX('Cadastro de insumo'!$A$203:$K$1048576,MATCH('Ficha técnica - Prod processado'!C4117,'Cadastro de insumo'!$E$203:$E$1048576,0),9),"")</f>
        <v/>
      </c>
      <c r="F4117" s="124" t="str">
        <f>IFERROR(VLOOKUP(C4117,'Cadastro de insumo'!E:K,7,0),"")</f>
        <v/>
      </c>
      <c r="G4117" s="113"/>
      <c r="H4117" s="113"/>
      <c r="I4117" s="122">
        <f t="shared" si="198"/>
        <v>0</v>
      </c>
      <c r="J4117" s="125">
        <f>IF(C4117="",0,IF(E4117="Pacote",VLOOKUP(C4117,'Cadastro de insumo'!E:K,7,0)*G4117,IF(OR(E4117="kg",E4117="L"),F4117/1000*G4117,F4117*G4117)))</f>
        <v>0</v>
      </c>
    </row>
    <row r="4118" spans="1:18" outlineLevel="1" x14ac:dyDescent="0.25">
      <c r="B4118" s="122" t="str">
        <f>IF(C4118="","",F4104)</f>
        <v/>
      </c>
      <c r="C4118" s="123"/>
      <c r="D4118" s="122" t="str">
        <f>IF(C4118="","",IFERROR(INDEX('Cadastro de insumo'!A:K,MATCH('Ficha técnica - Prod processado'!C4118,'Cadastro de insumo'!E:E,0),2),""))</f>
        <v/>
      </c>
      <c r="E4118" s="122" t="str">
        <f>IFERROR(INDEX('Cadastro de insumo'!$A$203:$K$1048576,MATCH('Ficha técnica - Prod processado'!C4118,'Cadastro de insumo'!$E$203:$E$1048576,0),9),"")</f>
        <v/>
      </c>
      <c r="F4118" s="124" t="str">
        <f>IFERROR(VLOOKUP(C4118,'Cadastro de insumo'!E:K,7,0),"")</f>
        <v/>
      </c>
      <c r="G4118" s="113"/>
      <c r="H4118" s="113"/>
      <c r="I4118" s="122">
        <f t="shared" si="198"/>
        <v>0</v>
      </c>
      <c r="J4118" s="125">
        <f>IF(C4118="",0,IF(E4118="Pacote",VLOOKUP(C4118,'Cadastro de insumo'!E:K,7,0)*G4118,IF(OR(E4118="kg",E4118="L"),F4118/1000*G4118,F4118*G4118)))</f>
        <v>0</v>
      </c>
    </row>
    <row r="4119" spans="1:18" outlineLevel="1" x14ac:dyDescent="0.25">
      <c r="B4119" s="122" t="str">
        <f>IF(C4119="","",F4104)</f>
        <v/>
      </c>
      <c r="C4119" s="123"/>
      <c r="D4119" s="122" t="str">
        <f>IF(C4119="","",IFERROR(INDEX('Cadastro de insumo'!A:K,MATCH('Ficha técnica - Prod processado'!C4119,'Cadastro de insumo'!E:E,0),2),""))</f>
        <v/>
      </c>
      <c r="E4119" s="122" t="str">
        <f>IFERROR(INDEX('Cadastro de insumo'!$A$203:$K$1048576,MATCH('Ficha técnica - Prod processado'!C4119,'Cadastro de insumo'!$E$203:$E$1048576,0),9),"")</f>
        <v/>
      </c>
      <c r="F4119" s="124" t="str">
        <f>IFERROR(VLOOKUP(C4119,'Cadastro de insumo'!E:K,7,0),"")</f>
        <v/>
      </c>
      <c r="G4119" s="113"/>
      <c r="H4119" s="113"/>
      <c r="I4119" s="122">
        <f t="shared" si="198"/>
        <v>0</v>
      </c>
      <c r="J4119" s="125">
        <f>IF(C4119="",0,IF(E4119="Pacote",VLOOKUP(C4119,'Cadastro de insumo'!E:K,7,0)*G4119,IF(OR(E4119="kg",E4119="L"),F4119/1000*G4119,F4119*G4119)))</f>
        <v>0</v>
      </c>
    </row>
    <row r="4120" spans="1:18" outlineLevel="1" x14ac:dyDescent="0.25">
      <c r="B4120" s="122" t="str">
        <f>IF(C4120="","",F4104)</f>
        <v/>
      </c>
      <c r="C4120" s="123"/>
      <c r="D4120" s="122" t="str">
        <f>IF(C4120="","",IFERROR(INDEX('Cadastro de insumo'!A:K,MATCH('Ficha técnica - Prod processado'!C4120,'Cadastro de insumo'!E:E,0),2),""))</f>
        <v/>
      </c>
      <c r="E4120" s="122" t="str">
        <f>IFERROR(INDEX('Cadastro de insumo'!$A$203:$K$1048576,MATCH('Ficha técnica - Prod processado'!C4120,'Cadastro de insumo'!$E$203:$E$1048576,0),9),"")</f>
        <v/>
      </c>
      <c r="F4120" s="124" t="str">
        <f>IFERROR(VLOOKUP(C4120,'Cadastro de insumo'!E:K,7,0),"")</f>
        <v/>
      </c>
      <c r="G4120" s="113"/>
      <c r="H4120" s="113"/>
      <c r="I4120" s="122">
        <f t="shared" si="198"/>
        <v>0</v>
      </c>
      <c r="J4120" s="125">
        <f>IF(C4120="",0,IF(E4120="Pacote",VLOOKUP(C4120,'Cadastro de insumo'!E:K,7,0)*G4120,IF(OR(E4120="kg",E4120="L"),F4120/1000*G4120,F4120*G4120)))</f>
        <v>0</v>
      </c>
    </row>
    <row r="4121" spans="1:18" outlineLevel="1" x14ac:dyDescent="0.25">
      <c r="B4121" s="122" t="str">
        <f>IF(C4121="","",F4104)</f>
        <v/>
      </c>
      <c r="C4121" s="123"/>
      <c r="D4121" s="122" t="str">
        <f>IF(C4121="","",IFERROR(INDEX('Cadastro de insumo'!A:K,MATCH('Ficha técnica - Prod processado'!C4121,'Cadastro de insumo'!E:E,0),2),""))</f>
        <v/>
      </c>
      <c r="E4121" s="122" t="str">
        <f>IFERROR(INDEX('Cadastro de insumo'!$A$203:$K$1048576,MATCH('Ficha técnica - Prod processado'!C4121,'Cadastro de insumo'!$E$203:$E$1048576,0),9),"")</f>
        <v/>
      </c>
      <c r="F4121" s="124" t="str">
        <f>IFERROR(VLOOKUP(C4121,'Cadastro de insumo'!E:K,7,0),"")</f>
        <v/>
      </c>
      <c r="G4121" s="113"/>
      <c r="H4121" s="113"/>
      <c r="I4121" s="122">
        <f>IF(OR(G4121="",H4121=""),0,G4121/H4121)</f>
        <v>0</v>
      </c>
      <c r="J4121" s="125">
        <f>IF(C4121="",0,IF(E4121="Pacote",VLOOKUP(C4121,'Cadastro de insumo'!E:K,7,0)*G4121,IF(OR(E4121="kg",E4121="L"),F4121/1000*G4121,F4121*G4121)))</f>
        <v>0</v>
      </c>
    </row>
    <row r="4122" spans="1:18" x14ac:dyDescent="0.25">
      <c r="A4122" s="33" t="str">
        <f>"Detalhes: "&amp;F4104</f>
        <v xml:space="preserve">Detalhes: </v>
      </c>
      <c r="C4122" s="126"/>
    </row>
    <row r="4124" spans="1:18" ht="31.5" x14ac:dyDescent="0.25">
      <c r="E4124" s="30" t="s">
        <v>21</v>
      </c>
      <c r="F4124" s="76" t="s">
        <v>0</v>
      </c>
      <c r="G4124" s="76" t="s">
        <v>19</v>
      </c>
      <c r="H4124" s="77" t="s">
        <v>20</v>
      </c>
      <c r="I4124" s="31" t="s">
        <v>22</v>
      </c>
      <c r="J4124" s="31" t="s">
        <v>61</v>
      </c>
      <c r="M4124" s="126"/>
    </row>
    <row r="4125" spans="1:18" x14ac:dyDescent="0.25">
      <c r="E4125" s="112">
        <f>E4104+1</f>
        <v>197</v>
      </c>
      <c r="F4125" s="113"/>
      <c r="G4125" s="113"/>
      <c r="H4125" s="114"/>
      <c r="I4125" s="115">
        <f>SUM(J4128:J4142)</f>
        <v>0</v>
      </c>
      <c r="J4125" s="116" t="str">
        <f>IF(H4125="","",I4125/H4125)</f>
        <v/>
      </c>
      <c r="M4125" s="126"/>
      <c r="R4125" s="141"/>
    </row>
    <row r="4126" spans="1:18" x14ac:dyDescent="0.25">
      <c r="B4126" s="117"/>
      <c r="C4126" s="118"/>
      <c r="D4126" s="110"/>
      <c r="F4126" s="118"/>
      <c r="G4126" s="118"/>
      <c r="H4126" s="119"/>
      <c r="I4126" s="120"/>
      <c r="J4126" s="121"/>
      <c r="M4126" s="126"/>
      <c r="R4126" s="141"/>
    </row>
    <row r="4127" spans="1:18" ht="47.25" outlineLevel="1" x14ac:dyDescent="0.25">
      <c r="B4127" s="31" t="s">
        <v>0</v>
      </c>
      <c r="C4127" s="76" t="s">
        <v>13</v>
      </c>
      <c r="D4127" s="31" t="s">
        <v>60</v>
      </c>
      <c r="E4127" s="31" t="s">
        <v>14</v>
      </c>
      <c r="F4127" s="77" t="s">
        <v>17</v>
      </c>
      <c r="G4127" s="77" t="s">
        <v>56</v>
      </c>
      <c r="H4127" s="77" t="s">
        <v>38</v>
      </c>
      <c r="I4127" s="31" t="s">
        <v>16</v>
      </c>
      <c r="J4127" s="30" t="s">
        <v>15</v>
      </c>
      <c r="M4127" s="142"/>
    </row>
    <row r="4128" spans="1:18" outlineLevel="1" x14ac:dyDescent="0.25">
      <c r="B4128" s="122" t="str">
        <f>IF(C4128="","",F4125)</f>
        <v/>
      </c>
      <c r="C4128" s="123"/>
      <c r="D4128" s="122" t="str">
        <f>IF(C4128="","",IFERROR(INDEX('Cadastro de insumo'!A:K,MATCH('Ficha técnica - Prod processado'!C4128,'Cadastro de insumo'!E:E,0),2),""))</f>
        <v/>
      </c>
      <c r="E4128" s="122" t="str">
        <f>IFERROR(INDEX('Cadastro de insumo'!$A$203:$K$1048576,MATCH('Ficha técnica - Prod processado'!C4128,'Cadastro de insumo'!$E$203:$E$1048576,0),9),"")</f>
        <v/>
      </c>
      <c r="F4128" s="124" t="str">
        <f>IFERROR(VLOOKUP(C4128,'Cadastro de insumo'!E:K,7,0),"")</f>
        <v/>
      </c>
      <c r="G4128" s="113"/>
      <c r="H4128" s="113"/>
      <c r="I4128" s="122">
        <f t="shared" ref="I4128:I4141" si="199">IF(OR(G4128="",H4128=""),0,G4128/H4128)</f>
        <v>0</v>
      </c>
      <c r="J4128" s="125">
        <f>IF(C4128="",0,IF(E4128="Pacote",VLOOKUP(C4128,'Cadastro de insumo'!E:K,7,0)*G4128,IF(OR(E4128="kg",E4128="L"),F4128/1000*G4128,F4128*G4128)))</f>
        <v>0</v>
      </c>
    </row>
    <row r="4129" spans="1:10" outlineLevel="1" x14ac:dyDescent="0.25">
      <c r="B4129" s="122" t="str">
        <f>IF(C4129="","",F4125)</f>
        <v/>
      </c>
      <c r="C4129" s="123"/>
      <c r="D4129" s="122" t="str">
        <f>IF(C4129="","",IFERROR(INDEX('Cadastro de insumo'!A:K,MATCH('Ficha técnica - Prod processado'!C4129,'Cadastro de insumo'!E:E,0),2),""))</f>
        <v/>
      </c>
      <c r="E4129" s="122" t="str">
        <f>IFERROR(INDEX('Cadastro de insumo'!$A$203:$K$1048576,MATCH('Ficha técnica - Prod processado'!C4129,'Cadastro de insumo'!$E$203:$E$1048576,0),9),"")</f>
        <v/>
      </c>
      <c r="F4129" s="124" t="str">
        <f>IFERROR(VLOOKUP(C4129,'Cadastro de insumo'!E:K,7,0),"")</f>
        <v/>
      </c>
      <c r="G4129" s="113"/>
      <c r="H4129" s="113"/>
      <c r="I4129" s="122">
        <f t="shared" si="199"/>
        <v>0</v>
      </c>
      <c r="J4129" s="125">
        <f>IF(C4129="",0,IF(E4129="Pacote",VLOOKUP(C4129,'Cadastro de insumo'!E:K,7,0)*G4129,IF(OR(E4129="kg",E4129="L"),F4129/1000*G4129,F4129*G4129)))</f>
        <v>0</v>
      </c>
    </row>
    <row r="4130" spans="1:10" outlineLevel="1" x14ac:dyDescent="0.25">
      <c r="B4130" s="122" t="str">
        <f>IF(C4130="","",F4125)</f>
        <v/>
      </c>
      <c r="C4130" s="123"/>
      <c r="D4130" s="122" t="str">
        <f>IF(C4130="","",IFERROR(INDEX('Cadastro de insumo'!A:K,MATCH('Ficha técnica - Prod processado'!C4130,'Cadastro de insumo'!E:E,0),2),""))</f>
        <v/>
      </c>
      <c r="E4130" s="122" t="str">
        <f>IFERROR(INDEX('Cadastro de insumo'!$A$203:$K$1048576,MATCH('Ficha técnica - Prod processado'!C4130,'Cadastro de insumo'!$E$203:$E$1048576,0),9),"")</f>
        <v/>
      </c>
      <c r="F4130" s="124" t="str">
        <f>IFERROR(VLOOKUP(C4130,'Cadastro de insumo'!E:K,7,0),"")</f>
        <v/>
      </c>
      <c r="G4130" s="113"/>
      <c r="H4130" s="113"/>
      <c r="I4130" s="122">
        <f t="shared" si="199"/>
        <v>0</v>
      </c>
      <c r="J4130" s="125">
        <f>IF(C4130="",0,IF(E4130="Pacote",VLOOKUP(C4130,'Cadastro de insumo'!E:K,7,0)*G4130,IF(OR(E4130="kg",E4130="L"),F4130/1000*G4130,F4130*G4130)))</f>
        <v>0</v>
      </c>
    </row>
    <row r="4131" spans="1:10" outlineLevel="1" x14ac:dyDescent="0.25">
      <c r="B4131" s="122" t="str">
        <f>IF(C4131="","",F4125)</f>
        <v/>
      </c>
      <c r="C4131" s="123"/>
      <c r="D4131" s="122" t="str">
        <f>IF(C4131="","",IFERROR(INDEX('Cadastro de insumo'!A:K,MATCH('Ficha técnica - Prod processado'!C4131,'Cadastro de insumo'!E:E,0),2),""))</f>
        <v/>
      </c>
      <c r="E4131" s="122" t="str">
        <f>IFERROR(INDEX('Cadastro de insumo'!$A$203:$K$1048576,MATCH('Ficha técnica - Prod processado'!C4131,'Cadastro de insumo'!$E$203:$E$1048576,0),9),"")</f>
        <v/>
      </c>
      <c r="F4131" s="124" t="str">
        <f>IFERROR(VLOOKUP(C4131,'Cadastro de insumo'!E:K,7,0),"")</f>
        <v/>
      </c>
      <c r="G4131" s="113"/>
      <c r="H4131" s="113"/>
      <c r="I4131" s="122">
        <f t="shared" si="199"/>
        <v>0</v>
      </c>
      <c r="J4131" s="125">
        <f>IF(C4131="",0,IF(E4131="Pacote",VLOOKUP(C4131,'Cadastro de insumo'!E:K,7,0)*G4131,IF(OR(E4131="kg",E4131="L"),F4131/1000*G4131,F4131*G4131)))</f>
        <v>0</v>
      </c>
    </row>
    <row r="4132" spans="1:10" outlineLevel="1" x14ac:dyDescent="0.25">
      <c r="B4132" s="122" t="str">
        <f>IF(C4132="","",F4125)</f>
        <v/>
      </c>
      <c r="C4132" s="123"/>
      <c r="D4132" s="122" t="str">
        <f>IF(C4132="","",IFERROR(INDEX('Cadastro de insumo'!A:K,MATCH('Ficha técnica - Prod processado'!C4132,'Cadastro de insumo'!E:E,0),2),""))</f>
        <v/>
      </c>
      <c r="E4132" s="122" t="str">
        <f>IFERROR(INDEX('Cadastro de insumo'!$A$203:$K$1048576,MATCH('Ficha técnica - Prod processado'!C4132,'Cadastro de insumo'!$E$203:$E$1048576,0),9),"")</f>
        <v/>
      </c>
      <c r="F4132" s="124" t="str">
        <f>IFERROR(VLOOKUP(C4132,'Cadastro de insumo'!E:K,7,0),"")</f>
        <v/>
      </c>
      <c r="G4132" s="113"/>
      <c r="H4132" s="113"/>
      <c r="I4132" s="122">
        <f t="shared" si="199"/>
        <v>0</v>
      </c>
      <c r="J4132" s="125">
        <f>IF(C4132="",0,IF(E4132="Pacote",VLOOKUP(C4132,'Cadastro de insumo'!E:K,7,0)*G4132,IF(OR(E4132="kg",E4132="L"),F4132/1000*G4132,F4132*G4132)))</f>
        <v>0</v>
      </c>
    </row>
    <row r="4133" spans="1:10" outlineLevel="1" x14ac:dyDescent="0.25">
      <c r="B4133" s="122" t="str">
        <f>IF(C4133="","",F4125)</f>
        <v/>
      </c>
      <c r="C4133" s="123"/>
      <c r="D4133" s="122" t="str">
        <f>IF(C4133="","",IFERROR(INDEX('Cadastro de insumo'!A:K,MATCH('Ficha técnica - Prod processado'!C4133,'Cadastro de insumo'!E:E,0),2),""))</f>
        <v/>
      </c>
      <c r="E4133" s="122" t="str">
        <f>IFERROR(INDEX('Cadastro de insumo'!$A$203:$K$1048576,MATCH('Ficha técnica - Prod processado'!C4133,'Cadastro de insumo'!$E$203:$E$1048576,0),9),"")</f>
        <v/>
      </c>
      <c r="F4133" s="124" t="str">
        <f>IFERROR(VLOOKUP(C4133,'Cadastro de insumo'!E:K,7,0),"")</f>
        <v/>
      </c>
      <c r="G4133" s="113"/>
      <c r="H4133" s="113"/>
      <c r="I4133" s="122">
        <f t="shared" si="199"/>
        <v>0</v>
      </c>
      <c r="J4133" s="125">
        <f>IF(C4133="",0,IF(E4133="Pacote",VLOOKUP(C4133,'Cadastro de insumo'!E:K,7,0)*G4133,IF(OR(E4133="kg",E4133="L"),F4133/1000*G4133,F4133*G4133)))</f>
        <v>0</v>
      </c>
    </row>
    <row r="4134" spans="1:10" outlineLevel="1" x14ac:dyDescent="0.25">
      <c r="B4134" s="122" t="str">
        <f>IF(C4134="","",F4125)</f>
        <v/>
      </c>
      <c r="C4134" s="123"/>
      <c r="D4134" s="122" t="str">
        <f>IF(C4134="","",IFERROR(INDEX('Cadastro de insumo'!A:K,MATCH('Ficha técnica - Prod processado'!C4134,'Cadastro de insumo'!E:E,0),2),""))</f>
        <v/>
      </c>
      <c r="E4134" s="122" t="str">
        <f>IFERROR(INDEX('Cadastro de insumo'!$A$203:$K$1048576,MATCH('Ficha técnica - Prod processado'!C4134,'Cadastro de insumo'!$E$203:$E$1048576,0),9),"")</f>
        <v/>
      </c>
      <c r="F4134" s="124" t="str">
        <f>IFERROR(VLOOKUP(C4134,'Cadastro de insumo'!E:K,7,0),"")</f>
        <v/>
      </c>
      <c r="G4134" s="113"/>
      <c r="H4134" s="113"/>
      <c r="I4134" s="122">
        <f t="shared" si="199"/>
        <v>0</v>
      </c>
      <c r="J4134" s="125">
        <f>IF(C4134="",0,IF(E4134="Pacote",VLOOKUP(C4134,'Cadastro de insumo'!E:K,7,0)*G4134,IF(OR(E4134="kg",E4134="L"),F4134/1000*G4134,F4134*G4134)))</f>
        <v>0</v>
      </c>
    </row>
    <row r="4135" spans="1:10" outlineLevel="1" x14ac:dyDescent="0.25">
      <c r="B4135" s="122" t="str">
        <f>IF(C4135="","",F4125)</f>
        <v/>
      </c>
      <c r="C4135" s="123"/>
      <c r="D4135" s="122" t="str">
        <f>IF(C4135="","",IFERROR(INDEX('Cadastro de insumo'!A:K,MATCH('Ficha técnica - Prod processado'!C4135,'Cadastro de insumo'!E:E,0),2),""))</f>
        <v/>
      </c>
      <c r="E4135" s="122" t="str">
        <f>IFERROR(INDEX('Cadastro de insumo'!$A$203:$K$1048576,MATCH('Ficha técnica - Prod processado'!C4135,'Cadastro de insumo'!$E$203:$E$1048576,0),9),"")</f>
        <v/>
      </c>
      <c r="F4135" s="124" t="str">
        <f>IFERROR(VLOOKUP(C4135,'Cadastro de insumo'!E:K,7,0),"")</f>
        <v/>
      </c>
      <c r="G4135" s="113"/>
      <c r="H4135" s="113"/>
      <c r="I4135" s="122">
        <f t="shared" si="199"/>
        <v>0</v>
      </c>
      <c r="J4135" s="125">
        <f>IF(C4135="",0,IF(E4135="Pacote",VLOOKUP(C4135,'Cadastro de insumo'!E:K,7,0)*G4135,IF(OR(E4135="kg",E4135="L"),F4135/1000*G4135,F4135*G4135)))</f>
        <v>0</v>
      </c>
    </row>
    <row r="4136" spans="1:10" outlineLevel="1" x14ac:dyDescent="0.25">
      <c r="B4136" s="122" t="str">
        <f>IF(C4136="","",F4125)</f>
        <v/>
      </c>
      <c r="C4136" s="123"/>
      <c r="D4136" s="122" t="str">
        <f>IF(C4136="","",IFERROR(INDEX('Cadastro de insumo'!A:K,MATCH('Ficha técnica - Prod processado'!C4136,'Cadastro de insumo'!E:E,0),2),""))</f>
        <v/>
      </c>
      <c r="E4136" s="122" t="str">
        <f>IFERROR(INDEX('Cadastro de insumo'!$A$203:$K$1048576,MATCH('Ficha técnica - Prod processado'!C4136,'Cadastro de insumo'!$E$203:$E$1048576,0),9),"")</f>
        <v/>
      </c>
      <c r="F4136" s="124" t="str">
        <f>IFERROR(VLOOKUP(C4136,'Cadastro de insumo'!E:K,7,0),"")</f>
        <v/>
      </c>
      <c r="G4136" s="113"/>
      <c r="H4136" s="113"/>
      <c r="I4136" s="122">
        <f t="shared" si="199"/>
        <v>0</v>
      </c>
      <c r="J4136" s="125">
        <f>IF(C4136="",0,IF(E4136="Pacote",VLOOKUP(C4136,'Cadastro de insumo'!E:K,7,0)*G4136,IF(OR(E4136="kg",E4136="L"),F4136/1000*G4136,F4136*G4136)))</f>
        <v>0</v>
      </c>
    </row>
    <row r="4137" spans="1:10" outlineLevel="1" x14ac:dyDescent="0.25">
      <c r="B4137" s="122" t="str">
        <f>IF(C4137="","",F4125)</f>
        <v/>
      </c>
      <c r="C4137" s="123"/>
      <c r="D4137" s="122" t="str">
        <f>IF(C4137="","",IFERROR(INDEX('Cadastro de insumo'!A:K,MATCH('Ficha técnica - Prod processado'!C4137,'Cadastro de insumo'!E:E,0),2),""))</f>
        <v/>
      </c>
      <c r="E4137" s="122" t="str">
        <f>IFERROR(INDEX('Cadastro de insumo'!$A$203:$K$1048576,MATCH('Ficha técnica - Prod processado'!C4137,'Cadastro de insumo'!$E$203:$E$1048576,0),9),"")</f>
        <v/>
      </c>
      <c r="F4137" s="124" t="str">
        <f>IFERROR(VLOOKUP(C4137,'Cadastro de insumo'!E:K,7,0),"")</f>
        <v/>
      </c>
      <c r="G4137" s="113"/>
      <c r="H4137" s="113"/>
      <c r="I4137" s="122">
        <f t="shared" si="199"/>
        <v>0</v>
      </c>
      <c r="J4137" s="125">
        <f>IF(C4137="",0,IF(E4137="Pacote",VLOOKUP(C4137,'Cadastro de insumo'!E:K,7,0)*G4137,IF(OR(E4137="kg",E4137="L"),F4137/1000*G4137,F4137*G4137)))</f>
        <v>0</v>
      </c>
    </row>
    <row r="4138" spans="1:10" outlineLevel="1" x14ac:dyDescent="0.25">
      <c r="B4138" s="122" t="str">
        <f>IF(C4138="","",F4125)</f>
        <v/>
      </c>
      <c r="C4138" s="123"/>
      <c r="D4138" s="122" t="str">
        <f>IF(C4138="","",IFERROR(INDEX('Cadastro de insumo'!A:K,MATCH('Ficha técnica - Prod processado'!C4138,'Cadastro de insumo'!E:E,0),2),""))</f>
        <v/>
      </c>
      <c r="E4138" s="122" t="str">
        <f>IFERROR(INDEX('Cadastro de insumo'!$A$203:$K$1048576,MATCH('Ficha técnica - Prod processado'!C4138,'Cadastro de insumo'!$E$203:$E$1048576,0),9),"")</f>
        <v/>
      </c>
      <c r="F4138" s="124" t="str">
        <f>IFERROR(VLOOKUP(C4138,'Cadastro de insumo'!E:K,7,0),"")</f>
        <v/>
      </c>
      <c r="G4138" s="113"/>
      <c r="H4138" s="113"/>
      <c r="I4138" s="122">
        <f t="shared" si="199"/>
        <v>0</v>
      </c>
      <c r="J4138" s="125">
        <f>IF(C4138="",0,IF(E4138="Pacote",VLOOKUP(C4138,'Cadastro de insumo'!E:K,7,0)*G4138,IF(OR(E4138="kg",E4138="L"),F4138/1000*G4138,F4138*G4138)))</f>
        <v>0</v>
      </c>
    </row>
    <row r="4139" spans="1:10" outlineLevel="1" x14ac:dyDescent="0.25">
      <c r="B4139" s="122" t="str">
        <f>IF(C4139="","",F4125)</f>
        <v/>
      </c>
      <c r="C4139" s="123"/>
      <c r="D4139" s="122" t="str">
        <f>IF(C4139="","",IFERROR(INDEX('Cadastro de insumo'!A:K,MATCH('Ficha técnica - Prod processado'!C4139,'Cadastro de insumo'!E:E,0),2),""))</f>
        <v/>
      </c>
      <c r="E4139" s="122" t="str">
        <f>IFERROR(INDEX('Cadastro de insumo'!$A$203:$K$1048576,MATCH('Ficha técnica - Prod processado'!C4139,'Cadastro de insumo'!$E$203:$E$1048576,0),9),"")</f>
        <v/>
      </c>
      <c r="F4139" s="124" t="str">
        <f>IFERROR(VLOOKUP(C4139,'Cadastro de insumo'!E:K,7,0),"")</f>
        <v/>
      </c>
      <c r="G4139" s="113"/>
      <c r="H4139" s="113"/>
      <c r="I4139" s="122">
        <f t="shared" si="199"/>
        <v>0</v>
      </c>
      <c r="J4139" s="125">
        <f>IF(C4139="",0,IF(E4139="Pacote",VLOOKUP(C4139,'Cadastro de insumo'!E:K,7,0)*G4139,IF(OR(E4139="kg",E4139="L"),F4139/1000*G4139,F4139*G4139)))</f>
        <v>0</v>
      </c>
    </row>
    <row r="4140" spans="1:10" outlineLevel="1" x14ac:dyDescent="0.25">
      <c r="B4140" s="122" t="str">
        <f>IF(C4140="","",F4125)</f>
        <v/>
      </c>
      <c r="C4140" s="123"/>
      <c r="D4140" s="122" t="str">
        <f>IF(C4140="","",IFERROR(INDEX('Cadastro de insumo'!A:K,MATCH('Ficha técnica - Prod processado'!C4140,'Cadastro de insumo'!E:E,0),2),""))</f>
        <v/>
      </c>
      <c r="E4140" s="122" t="str">
        <f>IFERROR(INDEX('Cadastro de insumo'!$A$203:$K$1048576,MATCH('Ficha técnica - Prod processado'!C4140,'Cadastro de insumo'!$E$203:$E$1048576,0),9),"")</f>
        <v/>
      </c>
      <c r="F4140" s="124" t="str">
        <f>IFERROR(VLOOKUP(C4140,'Cadastro de insumo'!E:K,7,0),"")</f>
        <v/>
      </c>
      <c r="G4140" s="113"/>
      <c r="H4140" s="113"/>
      <c r="I4140" s="122">
        <f t="shared" si="199"/>
        <v>0</v>
      </c>
      <c r="J4140" s="125">
        <f>IF(C4140="",0,IF(E4140="Pacote",VLOOKUP(C4140,'Cadastro de insumo'!E:K,7,0)*G4140,IF(OR(E4140="kg",E4140="L"),F4140/1000*G4140,F4140*G4140)))</f>
        <v>0</v>
      </c>
    </row>
    <row r="4141" spans="1:10" outlineLevel="1" x14ac:dyDescent="0.25">
      <c r="B4141" s="122" t="str">
        <f>IF(C4141="","",F4125)</f>
        <v/>
      </c>
      <c r="C4141" s="123"/>
      <c r="D4141" s="122" t="str">
        <f>IF(C4141="","",IFERROR(INDEX('Cadastro de insumo'!A:K,MATCH('Ficha técnica - Prod processado'!C4141,'Cadastro de insumo'!E:E,0),2),""))</f>
        <v/>
      </c>
      <c r="E4141" s="122" t="str">
        <f>IFERROR(INDEX('Cadastro de insumo'!$A$203:$K$1048576,MATCH('Ficha técnica - Prod processado'!C4141,'Cadastro de insumo'!$E$203:$E$1048576,0),9),"")</f>
        <v/>
      </c>
      <c r="F4141" s="124" t="str">
        <f>IFERROR(VLOOKUP(C4141,'Cadastro de insumo'!E:K,7,0),"")</f>
        <v/>
      </c>
      <c r="G4141" s="113"/>
      <c r="H4141" s="113"/>
      <c r="I4141" s="122">
        <f t="shared" si="199"/>
        <v>0</v>
      </c>
      <c r="J4141" s="125">
        <f>IF(C4141="",0,IF(E4141="Pacote",VLOOKUP(C4141,'Cadastro de insumo'!E:K,7,0)*G4141,IF(OR(E4141="kg",E4141="L"),F4141/1000*G4141,F4141*G4141)))</f>
        <v>0</v>
      </c>
    </row>
    <row r="4142" spans="1:10" outlineLevel="1" x14ac:dyDescent="0.25">
      <c r="B4142" s="122" t="str">
        <f>IF(C4142="","",F4125)</f>
        <v/>
      </c>
      <c r="C4142" s="123"/>
      <c r="D4142" s="122" t="str">
        <f>IF(C4142="","",IFERROR(INDEX('Cadastro de insumo'!A:K,MATCH('Ficha técnica - Prod processado'!C4142,'Cadastro de insumo'!E:E,0),2),""))</f>
        <v/>
      </c>
      <c r="E4142" s="122" t="str">
        <f>IFERROR(INDEX('Cadastro de insumo'!$A$203:$K$1048576,MATCH('Ficha técnica - Prod processado'!C4142,'Cadastro de insumo'!$E$203:$E$1048576,0),9),"")</f>
        <v/>
      </c>
      <c r="F4142" s="124" t="str">
        <f>IFERROR(VLOOKUP(C4142,'Cadastro de insumo'!E:K,7,0),"")</f>
        <v/>
      </c>
      <c r="G4142" s="113"/>
      <c r="H4142" s="113"/>
      <c r="I4142" s="122">
        <f>IF(OR(G4142="",H4142=""),0,G4142/H4142)</f>
        <v>0</v>
      </c>
      <c r="J4142" s="125">
        <f>IF(C4142="",0,IF(E4142="Pacote",VLOOKUP(C4142,'Cadastro de insumo'!E:K,7,0)*G4142,IF(OR(E4142="kg",E4142="L"),F4142/1000*G4142,F4142*G4142)))</f>
        <v>0</v>
      </c>
    </row>
    <row r="4143" spans="1:10" x14ac:dyDescent="0.25">
      <c r="A4143" s="33" t="str">
        <f>"Detalhes: "&amp;F4125</f>
        <v xml:space="preserve">Detalhes: </v>
      </c>
      <c r="C4143" s="126"/>
    </row>
    <row r="4145" spans="2:18" ht="31.5" x14ac:dyDescent="0.25">
      <c r="E4145" s="30" t="s">
        <v>21</v>
      </c>
      <c r="F4145" s="76" t="s">
        <v>0</v>
      </c>
      <c r="G4145" s="76" t="s">
        <v>19</v>
      </c>
      <c r="H4145" s="77" t="s">
        <v>20</v>
      </c>
      <c r="I4145" s="31" t="s">
        <v>22</v>
      </c>
      <c r="J4145" s="31" t="s">
        <v>61</v>
      </c>
      <c r="M4145" s="126"/>
    </row>
    <row r="4146" spans="2:18" x14ac:dyDescent="0.25">
      <c r="E4146" s="112">
        <f>E4125+1</f>
        <v>198</v>
      </c>
      <c r="F4146" s="113"/>
      <c r="G4146" s="113"/>
      <c r="H4146" s="114"/>
      <c r="I4146" s="115">
        <f>SUM(J4149:J4163)</f>
        <v>0</v>
      </c>
      <c r="J4146" s="116" t="str">
        <f>IF(H4146="","",I4146/H4146)</f>
        <v/>
      </c>
      <c r="M4146" s="126"/>
      <c r="R4146" s="141"/>
    </row>
    <row r="4147" spans="2:18" x14ac:dyDescent="0.25">
      <c r="B4147" s="117"/>
      <c r="C4147" s="118"/>
      <c r="D4147" s="110"/>
      <c r="F4147" s="118"/>
      <c r="G4147" s="118"/>
      <c r="H4147" s="119"/>
      <c r="I4147" s="120"/>
      <c r="J4147" s="121"/>
      <c r="M4147" s="126"/>
      <c r="R4147" s="141"/>
    </row>
    <row r="4148" spans="2:18" ht="47.25" outlineLevel="1" x14ac:dyDescent="0.25">
      <c r="B4148" s="31" t="s">
        <v>0</v>
      </c>
      <c r="C4148" s="76" t="s">
        <v>13</v>
      </c>
      <c r="D4148" s="31" t="s">
        <v>60</v>
      </c>
      <c r="E4148" s="31" t="s">
        <v>14</v>
      </c>
      <c r="F4148" s="77" t="s">
        <v>17</v>
      </c>
      <c r="G4148" s="77" t="s">
        <v>56</v>
      </c>
      <c r="H4148" s="77" t="s">
        <v>38</v>
      </c>
      <c r="I4148" s="31" t="s">
        <v>16</v>
      </c>
      <c r="J4148" s="30" t="s">
        <v>15</v>
      </c>
      <c r="M4148" s="142"/>
    </row>
    <row r="4149" spans="2:18" outlineLevel="1" x14ac:dyDescent="0.25">
      <c r="B4149" s="122" t="str">
        <f>IF(C4149="","",F4146)</f>
        <v/>
      </c>
      <c r="C4149" s="123"/>
      <c r="D4149" s="122" t="str">
        <f>IF(C4149="","",IFERROR(INDEX('Cadastro de insumo'!A:K,MATCH('Ficha técnica - Prod processado'!C4149,'Cadastro de insumo'!E:E,0),2),""))</f>
        <v/>
      </c>
      <c r="E4149" s="122" t="str">
        <f>IFERROR(INDEX('Cadastro de insumo'!$A$203:$K$1048576,MATCH('Ficha técnica - Prod processado'!C4149,'Cadastro de insumo'!$E$203:$E$1048576,0),9),"")</f>
        <v/>
      </c>
      <c r="F4149" s="124" t="str">
        <f>IFERROR(VLOOKUP(C4149,'Cadastro de insumo'!E:K,7,0),"")</f>
        <v/>
      </c>
      <c r="G4149" s="113"/>
      <c r="H4149" s="113"/>
      <c r="I4149" s="122">
        <f t="shared" ref="I4149:I4162" si="200">IF(OR(G4149="",H4149=""),0,G4149/H4149)</f>
        <v>0</v>
      </c>
      <c r="J4149" s="125">
        <f>IF(C4149="",0,IF(E4149="Pacote",VLOOKUP(C4149,'Cadastro de insumo'!E:K,7,0)*G4149,IF(OR(E4149="kg",E4149="L"),F4149/1000*G4149,F4149*G4149)))</f>
        <v>0</v>
      </c>
    </row>
    <row r="4150" spans="2:18" outlineLevel="1" x14ac:dyDescent="0.25">
      <c r="B4150" s="122" t="str">
        <f>IF(C4150="","",F4146)</f>
        <v/>
      </c>
      <c r="C4150" s="123"/>
      <c r="D4150" s="122" t="str">
        <f>IF(C4150="","",IFERROR(INDEX('Cadastro de insumo'!A:K,MATCH('Ficha técnica - Prod processado'!C4150,'Cadastro de insumo'!E:E,0),2),""))</f>
        <v/>
      </c>
      <c r="E4150" s="122" t="str">
        <f>IFERROR(INDEX('Cadastro de insumo'!$A$203:$K$1048576,MATCH('Ficha técnica - Prod processado'!C4150,'Cadastro de insumo'!$E$203:$E$1048576,0),9),"")</f>
        <v/>
      </c>
      <c r="F4150" s="124" t="str">
        <f>IFERROR(VLOOKUP(C4150,'Cadastro de insumo'!E:K,7,0),"")</f>
        <v/>
      </c>
      <c r="G4150" s="113"/>
      <c r="H4150" s="113"/>
      <c r="I4150" s="122">
        <f t="shared" si="200"/>
        <v>0</v>
      </c>
      <c r="J4150" s="125">
        <f>IF(C4150="",0,IF(E4150="Pacote",VLOOKUP(C4150,'Cadastro de insumo'!E:K,7,0)*G4150,IF(OR(E4150="kg",E4150="L"),F4150/1000*G4150,F4150*G4150)))</f>
        <v>0</v>
      </c>
    </row>
    <row r="4151" spans="2:18" outlineLevel="1" x14ac:dyDescent="0.25">
      <c r="B4151" s="122" t="str">
        <f>IF(C4151="","",F4146)</f>
        <v/>
      </c>
      <c r="C4151" s="123"/>
      <c r="D4151" s="122" t="str">
        <f>IF(C4151="","",IFERROR(INDEX('Cadastro de insumo'!A:K,MATCH('Ficha técnica - Prod processado'!C4151,'Cadastro de insumo'!E:E,0),2),""))</f>
        <v/>
      </c>
      <c r="E4151" s="122" t="str">
        <f>IFERROR(INDEX('Cadastro de insumo'!$A$203:$K$1048576,MATCH('Ficha técnica - Prod processado'!C4151,'Cadastro de insumo'!$E$203:$E$1048576,0),9),"")</f>
        <v/>
      </c>
      <c r="F4151" s="124" t="str">
        <f>IFERROR(VLOOKUP(C4151,'Cadastro de insumo'!E:K,7,0),"")</f>
        <v/>
      </c>
      <c r="G4151" s="113"/>
      <c r="H4151" s="113"/>
      <c r="I4151" s="122">
        <f t="shared" si="200"/>
        <v>0</v>
      </c>
      <c r="J4151" s="125">
        <f>IF(C4151="",0,IF(E4151="Pacote",VLOOKUP(C4151,'Cadastro de insumo'!E:K,7,0)*G4151,IF(OR(E4151="kg",E4151="L"),F4151/1000*G4151,F4151*G4151)))</f>
        <v>0</v>
      </c>
    </row>
    <row r="4152" spans="2:18" outlineLevel="1" x14ac:dyDescent="0.25">
      <c r="B4152" s="122" t="str">
        <f>IF(C4152="","",F4146)</f>
        <v/>
      </c>
      <c r="C4152" s="123"/>
      <c r="D4152" s="122" t="str">
        <f>IF(C4152="","",IFERROR(INDEX('Cadastro de insumo'!A:K,MATCH('Ficha técnica - Prod processado'!C4152,'Cadastro de insumo'!E:E,0),2),""))</f>
        <v/>
      </c>
      <c r="E4152" s="122" t="str">
        <f>IFERROR(INDEX('Cadastro de insumo'!$A$203:$K$1048576,MATCH('Ficha técnica - Prod processado'!C4152,'Cadastro de insumo'!$E$203:$E$1048576,0),9),"")</f>
        <v/>
      </c>
      <c r="F4152" s="124" t="str">
        <f>IFERROR(VLOOKUP(C4152,'Cadastro de insumo'!E:K,7,0),"")</f>
        <v/>
      </c>
      <c r="G4152" s="113"/>
      <c r="H4152" s="113"/>
      <c r="I4152" s="122">
        <f t="shared" si="200"/>
        <v>0</v>
      </c>
      <c r="J4152" s="125">
        <f>IF(C4152="",0,IF(E4152="Pacote",VLOOKUP(C4152,'Cadastro de insumo'!E:K,7,0)*G4152,IF(OR(E4152="kg",E4152="L"),F4152/1000*G4152,F4152*G4152)))</f>
        <v>0</v>
      </c>
    </row>
    <row r="4153" spans="2:18" outlineLevel="1" x14ac:dyDescent="0.25">
      <c r="B4153" s="122" t="str">
        <f>IF(C4153="","",F4146)</f>
        <v/>
      </c>
      <c r="C4153" s="123"/>
      <c r="D4153" s="122" t="str">
        <f>IF(C4153="","",IFERROR(INDEX('Cadastro de insumo'!A:K,MATCH('Ficha técnica - Prod processado'!C4153,'Cadastro de insumo'!E:E,0),2),""))</f>
        <v/>
      </c>
      <c r="E4153" s="122" t="str">
        <f>IFERROR(INDEX('Cadastro de insumo'!$A$203:$K$1048576,MATCH('Ficha técnica - Prod processado'!C4153,'Cadastro de insumo'!$E$203:$E$1048576,0),9),"")</f>
        <v/>
      </c>
      <c r="F4153" s="124" t="str">
        <f>IFERROR(VLOOKUP(C4153,'Cadastro de insumo'!E:K,7,0),"")</f>
        <v/>
      </c>
      <c r="G4153" s="113"/>
      <c r="H4153" s="113"/>
      <c r="I4153" s="122">
        <f t="shared" si="200"/>
        <v>0</v>
      </c>
      <c r="J4153" s="125">
        <f>IF(C4153="",0,IF(E4153="Pacote",VLOOKUP(C4153,'Cadastro de insumo'!E:K,7,0)*G4153,IF(OR(E4153="kg",E4153="L"),F4153/1000*G4153,F4153*G4153)))</f>
        <v>0</v>
      </c>
    </row>
    <row r="4154" spans="2:18" outlineLevel="1" x14ac:dyDescent="0.25">
      <c r="B4154" s="122" t="str">
        <f>IF(C4154="","",F4146)</f>
        <v/>
      </c>
      <c r="C4154" s="123"/>
      <c r="D4154" s="122" t="str">
        <f>IF(C4154="","",IFERROR(INDEX('Cadastro de insumo'!A:K,MATCH('Ficha técnica - Prod processado'!C4154,'Cadastro de insumo'!E:E,0),2),""))</f>
        <v/>
      </c>
      <c r="E4154" s="122" t="str">
        <f>IFERROR(INDEX('Cadastro de insumo'!$A$203:$K$1048576,MATCH('Ficha técnica - Prod processado'!C4154,'Cadastro de insumo'!$E$203:$E$1048576,0),9),"")</f>
        <v/>
      </c>
      <c r="F4154" s="124" t="str">
        <f>IFERROR(VLOOKUP(C4154,'Cadastro de insumo'!E:K,7,0),"")</f>
        <v/>
      </c>
      <c r="G4154" s="113"/>
      <c r="H4154" s="113"/>
      <c r="I4154" s="122">
        <f t="shared" si="200"/>
        <v>0</v>
      </c>
      <c r="J4154" s="125">
        <f>IF(C4154="",0,IF(E4154="Pacote",VLOOKUP(C4154,'Cadastro de insumo'!E:K,7,0)*G4154,IF(OR(E4154="kg",E4154="L"),F4154/1000*G4154,F4154*G4154)))</f>
        <v>0</v>
      </c>
    </row>
    <row r="4155" spans="2:18" outlineLevel="1" x14ac:dyDescent="0.25">
      <c r="B4155" s="122" t="str">
        <f>IF(C4155="","",F4146)</f>
        <v/>
      </c>
      <c r="C4155" s="123"/>
      <c r="D4155" s="122" t="str">
        <f>IF(C4155="","",IFERROR(INDEX('Cadastro de insumo'!A:K,MATCH('Ficha técnica - Prod processado'!C4155,'Cadastro de insumo'!E:E,0),2),""))</f>
        <v/>
      </c>
      <c r="E4155" s="122" t="str">
        <f>IFERROR(INDEX('Cadastro de insumo'!$A$203:$K$1048576,MATCH('Ficha técnica - Prod processado'!C4155,'Cadastro de insumo'!$E$203:$E$1048576,0),9),"")</f>
        <v/>
      </c>
      <c r="F4155" s="124" t="str">
        <f>IFERROR(VLOOKUP(C4155,'Cadastro de insumo'!E:K,7,0),"")</f>
        <v/>
      </c>
      <c r="G4155" s="113"/>
      <c r="H4155" s="113"/>
      <c r="I4155" s="122">
        <f t="shared" si="200"/>
        <v>0</v>
      </c>
      <c r="J4155" s="125">
        <f>IF(C4155="",0,IF(E4155="Pacote",VLOOKUP(C4155,'Cadastro de insumo'!E:K,7,0)*G4155,IF(OR(E4155="kg",E4155="L"),F4155/1000*G4155,F4155*G4155)))</f>
        <v>0</v>
      </c>
    </row>
    <row r="4156" spans="2:18" outlineLevel="1" x14ac:dyDescent="0.25">
      <c r="B4156" s="122" t="str">
        <f>IF(C4156="","",F4146)</f>
        <v/>
      </c>
      <c r="C4156" s="123"/>
      <c r="D4156" s="122" t="str">
        <f>IF(C4156="","",IFERROR(INDEX('Cadastro de insumo'!A:K,MATCH('Ficha técnica - Prod processado'!C4156,'Cadastro de insumo'!E:E,0),2),""))</f>
        <v/>
      </c>
      <c r="E4156" s="122" t="str">
        <f>IFERROR(INDEX('Cadastro de insumo'!$A$203:$K$1048576,MATCH('Ficha técnica - Prod processado'!C4156,'Cadastro de insumo'!$E$203:$E$1048576,0),9),"")</f>
        <v/>
      </c>
      <c r="F4156" s="124" t="str">
        <f>IFERROR(VLOOKUP(C4156,'Cadastro de insumo'!E:K,7,0),"")</f>
        <v/>
      </c>
      <c r="G4156" s="113"/>
      <c r="H4156" s="113"/>
      <c r="I4156" s="122">
        <f t="shared" si="200"/>
        <v>0</v>
      </c>
      <c r="J4156" s="125">
        <f>IF(C4156="",0,IF(E4156="Pacote",VLOOKUP(C4156,'Cadastro de insumo'!E:K,7,0)*G4156,IF(OR(E4156="kg",E4156="L"),F4156/1000*G4156,F4156*G4156)))</f>
        <v>0</v>
      </c>
    </row>
    <row r="4157" spans="2:18" outlineLevel="1" x14ac:dyDescent="0.25">
      <c r="B4157" s="122" t="str">
        <f>IF(C4157="","",F4146)</f>
        <v/>
      </c>
      <c r="C4157" s="123"/>
      <c r="D4157" s="122" t="str">
        <f>IF(C4157="","",IFERROR(INDEX('Cadastro de insumo'!A:K,MATCH('Ficha técnica - Prod processado'!C4157,'Cadastro de insumo'!E:E,0),2),""))</f>
        <v/>
      </c>
      <c r="E4157" s="122" t="str">
        <f>IFERROR(INDEX('Cadastro de insumo'!$A$203:$K$1048576,MATCH('Ficha técnica - Prod processado'!C4157,'Cadastro de insumo'!$E$203:$E$1048576,0),9),"")</f>
        <v/>
      </c>
      <c r="F4157" s="124" t="str">
        <f>IFERROR(VLOOKUP(C4157,'Cadastro de insumo'!E:K,7,0),"")</f>
        <v/>
      </c>
      <c r="G4157" s="113"/>
      <c r="H4157" s="113"/>
      <c r="I4157" s="122">
        <f t="shared" si="200"/>
        <v>0</v>
      </c>
      <c r="J4157" s="125">
        <f>IF(C4157="",0,IF(E4157="Pacote",VLOOKUP(C4157,'Cadastro de insumo'!E:K,7,0)*G4157,IF(OR(E4157="kg",E4157="L"),F4157/1000*G4157,F4157*G4157)))</f>
        <v>0</v>
      </c>
    </row>
    <row r="4158" spans="2:18" outlineLevel="1" x14ac:dyDescent="0.25">
      <c r="B4158" s="122" t="str">
        <f>IF(C4158="","",F4146)</f>
        <v/>
      </c>
      <c r="C4158" s="123"/>
      <c r="D4158" s="122" t="str">
        <f>IF(C4158="","",IFERROR(INDEX('Cadastro de insumo'!A:K,MATCH('Ficha técnica - Prod processado'!C4158,'Cadastro de insumo'!E:E,0),2),""))</f>
        <v/>
      </c>
      <c r="E4158" s="122" t="str">
        <f>IFERROR(INDEX('Cadastro de insumo'!$A$203:$K$1048576,MATCH('Ficha técnica - Prod processado'!C4158,'Cadastro de insumo'!$E$203:$E$1048576,0),9),"")</f>
        <v/>
      </c>
      <c r="F4158" s="124" t="str">
        <f>IFERROR(VLOOKUP(C4158,'Cadastro de insumo'!E:K,7,0),"")</f>
        <v/>
      </c>
      <c r="G4158" s="113"/>
      <c r="H4158" s="113"/>
      <c r="I4158" s="122">
        <f t="shared" si="200"/>
        <v>0</v>
      </c>
      <c r="J4158" s="125">
        <f>IF(C4158="",0,IF(E4158="Pacote",VLOOKUP(C4158,'Cadastro de insumo'!E:K,7,0)*G4158,IF(OR(E4158="kg",E4158="L"),F4158/1000*G4158,F4158*G4158)))</f>
        <v>0</v>
      </c>
    </row>
    <row r="4159" spans="2:18" outlineLevel="1" x14ac:dyDescent="0.25">
      <c r="B4159" s="122" t="str">
        <f>IF(C4159="","",F4146)</f>
        <v/>
      </c>
      <c r="C4159" s="123"/>
      <c r="D4159" s="122" t="str">
        <f>IF(C4159="","",IFERROR(INDEX('Cadastro de insumo'!A:K,MATCH('Ficha técnica - Prod processado'!C4159,'Cadastro de insumo'!E:E,0),2),""))</f>
        <v/>
      </c>
      <c r="E4159" s="122" t="str">
        <f>IFERROR(INDEX('Cadastro de insumo'!$A$203:$K$1048576,MATCH('Ficha técnica - Prod processado'!C4159,'Cadastro de insumo'!$E$203:$E$1048576,0),9),"")</f>
        <v/>
      </c>
      <c r="F4159" s="124" t="str">
        <f>IFERROR(VLOOKUP(C4159,'Cadastro de insumo'!E:K,7,0),"")</f>
        <v/>
      </c>
      <c r="G4159" s="113"/>
      <c r="H4159" s="113"/>
      <c r="I4159" s="122">
        <f t="shared" si="200"/>
        <v>0</v>
      </c>
      <c r="J4159" s="125">
        <f>IF(C4159="",0,IF(E4159="Pacote",VLOOKUP(C4159,'Cadastro de insumo'!E:K,7,0)*G4159,IF(OR(E4159="kg",E4159="L"),F4159/1000*G4159,F4159*G4159)))</f>
        <v>0</v>
      </c>
    </row>
    <row r="4160" spans="2:18" outlineLevel="1" x14ac:dyDescent="0.25">
      <c r="B4160" s="122" t="str">
        <f>IF(C4160="","",F4146)</f>
        <v/>
      </c>
      <c r="C4160" s="123"/>
      <c r="D4160" s="122" t="str">
        <f>IF(C4160="","",IFERROR(INDEX('Cadastro de insumo'!A:K,MATCH('Ficha técnica - Prod processado'!C4160,'Cadastro de insumo'!E:E,0),2),""))</f>
        <v/>
      </c>
      <c r="E4160" s="122" t="str">
        <f>IFERROR(INDEX('Cadastro de insumo'!$A$203:$K$1048576,MATCH('Ficha técnica - Prod processado'!C4160,'Cadastro de insumo'!$E$203:$E$1048576,0),9),"")</f>
        <v/>
      </c>
      <c r="F4160" s="124" t="str">
        <f>IFERROR(VLOOKUP(C4160,'Cadastro de insumo'!E:K,7,0),"")</f>
        <v/>
      </c>
      <c r="G4160" s="113"/>
      <c r="H4160" s="113"/>
      <c r="I4160" s="122">
        <f t="shared" si="200"/>
        <v>0</v>
      </c>
      <c r="J4160" s="125">
        <f>IF(C4160="",0,IF(E4160="Pacote",VLOOKUP(C4160,'Cadastro de insumo'!E:K,7,0)*G4160,IF(OR(E4160="kg",E4160="L"),F4160/1000*G4160,F4160*G4160)))</f>
        <v>0</v>
      </c>
    </row>
    <row r="4161" spans="1:18" outlineLevel="1" x14ac:dyDescent="0.25">
      <c r="B4161" s="122" t="str">
        <f>IF(C4161="","",F4146)</f>
        <v/>
      </c>
      <c r="C4161" s="123"/>
      <c r="D4161" s="122" t="str">
        <f>IF(C4161="","",IFERROR(INDEX('Cadastro de insumo'!A:K,MATCH('Ficha técnica - Prod processado'!C4161,'Cadastro de insumo'!E:E,0),2),""))</f>
        <v/>
      </c>
      <c r="E4161" s="122" t="str">
        <f>IFERROR(INDEX('Cadastro de insumo'!$A$203:$K$1048576,MATCH('Ficha técnica - Prod processado'!C4161,'Cadastro de insumo'!$E$203:$E$1048576,0),9),"")</f>
        <v/>
      </c>
      <c r="F4161" s="124" t="str">
        <f>IFERROR(VLOOKUP(C4161,'Cadastro de insumo'!E:K,7,0),"")</f>
        <v/>
      </c>
      <c r="G4161" s="113"/>
      <c r="H4161" s="113"/>
      <c r="I4161" s="122">
        <f t="shared" si="200"/>
        <v>0</v>
      </c>
      <c r="J4161" s="125">
        <f>IF(C4161="",0,IF(E4161="Pacote",VLOOKUP(C4161,'Cadastro de insumo'!E:K,7,0)*G4161,IF(OR(E4161="kg",E4161="L"),F4161/1000*G4161,F4161*G4161)))</f>
        <v>0</v>
      </c>
    </row>
    <row r="4162" spans="1:18" outlineLevel="1" x14ac:dyDescent="0.25">
      <c r="B4162" s="122" t="str">
        <f>IF(C4162="","",F4146)</f>
        <v/>
      </c>
      <c r="C4162" s="123"/>
      <c r="D4162" s="122" t="str">
        <f>IF(C4162="","",IFERROR(INDEX('Cadastro de insumo'!A:K,MATCH('Ficha técnica - Prod processado'!C4162,'Cadastro de insumo'!E:E,0),2),""))</f>
        <v/>
      </c>
      <c r="E4162" s="122" t="str">
        <f>IFERROR(INDEX('Cadastro de insumo'!$A$203:$K$1048576,MATCH('Ficha técnica - Prod processado'!C4162,'Cadastro de insumo'!$E$203:$E$1048576,0),9),"")</f>
        <v/>
      </c>
      <c r="F4162" s="124" t="str">
        <f>IFERROR(VLOOKUP(C4162,'Cadastro de insumo'!E:K,7,0),"")</f>
        <v/>
      </c>
      <c r="G4162" s="113"/>
      <c r="H4162" s="113"/>
      <c r="I4162" s="122">
        <f t="shared" si="200"/>
        <v>0</v>
      </c>
      <c r="J4162" s="125">
        <f>IF(C4162="",0,IF(E4162="Pacote",VLOOKUP(C4162,'Cadastro de insumo'!E:K,7,0)*G4162,IF(OR(E4162="kg",E4162="L"),F4162/1000*G4162,F4162*G4162)))</f>
        <v>0</v>
      </c>
    </row>
    <row r="4163" spans="1:18" outlineLevel="1" x14ac:dyDescent="0.25">
      <c r="B4163" s="122" t="str">
        <f>IF(C4163="","",F4146)</f>
        <v/>
      </c>
      <c r="C4163" s="123"/>
      <c r="D4163" s="122" t="str">
        <f>IF(C4163="","",IFERROR(INDEX('Cadastro de insumo'!A:K,MATCH('Ficha técnica - Prod processado'!C4163,'Cadastro de insumo'!E:E,0),2),""))</f>
        <v/>
      </c>
      <c r="E4163" s="122" t="str">
        <f>IFERROR(INDEX('Cadastro de insumo'!$A$203:$K$1048576,MATCH('Ficha técnica - Prod processado'!C4163,'Cadastro de insumo'!$E$203:$E$1048576,0),9),"")</f>
        <v/>
      </c>
      <c r="F4163" s="124" t="str">
        <f>IFERROR(VLOOKUP(C4163,'Cadastro de insumo'!E:K,7,0),"")</f>
        <v/>
      </c>
      <c r="G4163" s="113"/>
      <c r="H4163" s="113"/>
      <c r="I4163" s="122">
        <f>IF(OR(G4163="",H4163=""),0,G4163/H4163)</f>
        <v>0</v>
      </c>
      <c r="J4163" s="125">
        <f>IF(C4163="",0,IF(E4163="Pacote",VLOOKUP(C4163,'Cadastro de insumo'!E:K,7,0)*G4163,IF(OR(E4163="kg",E4163="L"),F4163/1000*G4163,F4163*G4163)))</f>
        <v>0</v>
      </c>
    </row>
    <row r="4164" spans="1:18" x14ac:dyDescent="0.25">
      <c r="A4164" s="33" t="str">
        <f>"Detalhes: "&amp;F4146</f>
        <v xml:space="preserve">Detalhes: </v>
      </c>
      <c r="C4164" s="126"/>
    </row>
    <row r="4166" spans="1:18" ht="31.5" x14ac:dyDescent="0.25">
      <c r="E4166" s="30" t="s">
        <v>21</v>
      </c>
      <c r="F4166" s="76" t="s">
        <v>0</v>
      </c>
      <c r="G4166" s="76" t="s">
        <v>19</v>
      </c>
      <c r="H4166" s="77" t="s">
        <v>20</v>
      </c>
      <c r="I4166" s="31" t="s">
        <v>22</v>
      </c>
      <c r="J4166" s="31" t="s">
        <v>61</v>
      </c>
      <c r="M4166" s="126"/>
    </row>
    <row r="4167" spans="1:18" x14ac:dyDescent="0.25">
      <c r="E4167" s="112">
        <f>E4146+1</f>
        <v>199</v>
      </c>
      <c r="F4167" s="113"/>
      <c r="G4167" s="113"/>
      <c r="H4167" s="114"/>
      <c r="I4167" s="115">
        <f>SUM(J4170:J4184)</f>
        <v>0</v>
      </c>
      <c r="J4167" s="116" t="str">
        <f>IF(H4167="","",I4167/H4167)</f>
        <v/>
      </c>
      <c r="M4167" s="126"/>
      <c r="R4167" s="141"/>
    </row>
    <row r="4168" spans="1:18" x14ac:dyDescent="0.25">
      <c r="B4168" s="117"/>
      <c r="C4168" s="118"/>
      <c r="D4168" s="110"/>
      <c r="F4168" s="118"/>
      <c r="G4168" s="118"/>
      <c r="H4168" s="119"/>
      <c r="I4168" s="120"/>
      <c r="J4168" s="121"/>
      <c r="M4168" s="126"/>
      <c r="R4168" s="141"/>
    </row>
    <row r="4169" spans="1:18" ht="47.25" outlineLevel="1" x14ac:dyDescent="0.25">
      <c r="B4169" s="31" t="s">
        <v>0</v>
      </c>
      <c r="C4169" s="76" t="s">
        <v>13</v>
      </c>
      <c r="D4169" s="31" t="s">
        <v>60</v>
      </c>
      <c r="E4169" s="31" t="s">
        <v>14</v>
      </c>
      <c r="F4169" s="77" t="s">
        <v>17</v>
      </c>
      <c r="G4169" s="77" t="s">
        <v>56</v>
      </c>
      <c r="H4169" s="77" t="s">
        <v>38</v>
      </c>
      <c r="I4169" s="31" t="s">
        <v>16</v>
      </c>
      <c r="J4169" s="30" t="s">
        <v>15</v>
      </c>
      <c r="M4169" s="142"/>
    </row>
    <row r="4170" spans="1:18" outlineLevel="1" x14ac:dyDescent="0.25">
      <c r="B4170" s="122" t="str">
        <f>IF(C4170="","",F4167)</f>
        <v/>
      </c>
      <c r="C4170" s="123"/>
      <c r="D4170" s="122" t="str">
        <f>IF(C4170="","",IFERROR(INDEX('Cadastro de insumo'!A:K,MATCH('Ficha técnica - Prod processado'!C4170,'Cadastro de insumo'!E:E,0),2),""))</f>
        <v/>
      </c>
      <c r="E4170" s="122" t="str">
        <f>IFERROR(INDEX('Cadastro de insumo'!$A$203:$K$1048576,MATCH('Ficha técnica - Prod processado'!C4170,'Cadastro de insumo'!$E$203:$E$1048576,0),9),"")</f>
        <v/>
      </c>
      <c r="F4170" s="124" t="str">
        <f>IFERROR(VLOOKUP(C4170,'Cadastro de insumo'!E:K,7,0),"")</f>
        <v/>
      </c>
      <c r="G4170" s="113"/>
      <c r="H4170" s="113"/>
      <c r="I4170" s="122">
        <f t="shared" ref="I4170:I4183" si="201">IF(OR(G4170="",H4170=""),0,G4170/H4170)</f>
        <v>0</v>
      </c>
      <c r="J4170" s="125">
        <f>IF(C4170="",0,IF(E4170="Pacote",VLOOKUP(C4170,'Cadastro de insumo'!E:K,7,0)*G4170,IF(OR(E4170="kg",E4170="L"),F4170/1000*G4170,F4170*G4170)))</f>
        <v>0</v>
      </c>
    </row>
    <row r="4171" spans="1:18" outlineLevel="1" x14ac:dyDescent="0.25">
      <c r="B4171" s="122" t="str">
        <f>IF(C4171="","",F4167)</f>
        <v/>
      </c>
      <c r="C4171" s="123"/>
      <c r="D4171" s="122" t="str">
        <f>IF(C4171="","",IFERROR(INDEX('Cadastro de insumo'!A:K,MATCH('Ficha técnica - Prod processado'!C4171,'Cadastro de insumo'!E:E,0),2),""))</f>
        <v/>
      </c>
      <c r="E4171" s="122" t="str">
        <f>IFERROR(INDEX('Cadastro de insumo'!$A$203:$K$1048576,MATCH('Ficha técnica - Prod processado'!C4171,'Cadastro de insumo'!$E$203:$E$1048576,0),9),"")</f>
        <v/>
      </c>
      <c r="F4171" s="124" t="str">
        <f>IFERROR(VLOOKUP(C4171,'Cadastro de insumo'!E:K,7,0),"")</f>
        <v/>
      </c>
      <c r="G4171" s="113"/>
      <c r="H4171" s="113"/>
      <c r="I4171" s="122">
        <f t="shared" si="201"/>
        <v>0</v>
      </c>
      <c r="J4171" s="125">
        <f>IF(C4171="",0,IF(E4171="Pacote",VLOOKUP(C4171,'Cadastro de insumo'!E:K,7,0)*G4171,IF(OR(E4171="kg",E4171="L"),F4171/1000*G4171,F4171*G4171)))</f>
        <v>0</v>
      </c>
    </row>
    <row r="4172" spans="1:18" outlineLevel="1" x14ac:dyDescent="0.25">
      <c r="B4172" s="122" t="str">
        <f>IF(C4172="","",F4167)</f>
        <v/>
      </c>
      <c r="C4172" s="123"/>
      <c r="D4172" s="122" t="str">
        <f>IF(C4172="","",IFERROR(INDEX('Cadastro de insumo'!A:K,MATCH('Ficha técnica - Prod processado'!C4172,'Cadastro de insumo'!E:E,0),2),""))</f>
        <v/>
      </c>
      <c r="E4172" s="122" t="str">
        <f>IFERROR(INDEX('Cadastro de insumo'!$A$203:$K$1048576,MATCH('Ficha técnica - Prod processado'!C4172,'Cadastro de insumo'!$E$203:$E$1048576,0),9),"")</f>
        <v/>
      </c>
      <c r="F4172" s="124" t="str">
        <f>IFERROR(VLOOKUP(C4172,'Cadastro de insumo'!E:K,7,0),"")</f>
        <v/>
      </c>
      <c r="G4172" s="113"/>
      <c r="H4172" s="113"/>
      <c r="I4172" s="122">
        <f t="shared" si="201"/>
        <v>0</v>
      </c>
      <c r="J4172" s="125">
        <f>IF(C4172="",0,IF(E4172="Pacote",VLOOKUP(C4172,'Cadastro de insumo'!E:K,7,0)*G4172,IF(OR(E4172="kg",E4172="L"),F4172/1000*G4172,F4172*G4172)))</f>
        <v>0</v>
      </c>
    </row>
    <row r="4173" spans="1:18" outlineLevel="1" x14ac:dyDescent="0.25">
      <c r="B4173" s="122" t="str">
        <f>IF(C4173="","",F4167)</f>
        <v/>
      </c>
      <c r="C4173" s="123"/>
      <c r="D4173" s="122" t="str">
        <f>IF(C4173="","",IFERROR(INDEX('Cadastro de insumo'!A:K,MATCH('Ficha técnica - Prod processado'!C4173,'Cadastro de insumo'!E:E,0),2),""))</f>
        <v/>
      </c>
      <c r="E4173" s="122" t="str">
        <f>IFERROR(INDEX('Cadastro de insumo'!$A$203:$K$1048576,MATCH('Ficha técnica - Prod processado'!C4173,'Cadastro de insumo'!$E$203:$E$1048576,0),9),"")</f>
        <v/>
      </c>
      <c r="F4173" s="124" t="str">
        <f>IFERROR(VLOOKUP(C4173,'Cadastro de insumo'!E:K,7,0),"")</f>
        <v/>
      </c>
      <c r="G4173" s="113"/>
      <c r="H4173" s="113"/>
      <c r="I4173" s="122">
        <f t="shared" si="201"/>
        <v>0</v>
      </c>
      <c r="J4173" s="125">
        <f>IF(C4173="",0,IF(E4173="Pacote",VLOOKUP(C4173,'Cadastro de insumo'!E:K,7,0)*G4173,IF(OR(E4173="kg",E4173="L"),F4173/1000*G4173,F4173*G4173)))</f>
        <v>0</v>
      </c>
    </row>
    <row r="4174" spans="1:18" outlineLevel="1" x14ac:dyDescent="0.25">
      <c r="B4174" s="122" t="str">
        <f>IF(C4174="","",F4167)</f>
        <v/>
      </c>
      <c r="C4174" s="123"/>
      <c r="D4174" s="122" t="str">
        <f>IF(C4174="","",IFERROR(INDEX('Cadastro de insumo'!A:K,MATCH('Ficha técnica - Prod processado'!C4174,'Cadastro de insumo'!E:E,0),2),""))</f>
        <v/>
      </c>
      <c r="E4174" s="122" t="str">
        <f>IFERROR(INDEX('Cadastro de insumo'!$A$203:$K$1048576,MATCH('Ficha técnica - Prod processado'!C4174,'Cadastro de insumo'!$E$203:$E$1048576,0),9),"")</f>
        <v/>
      </c>
      <c r="F4174" s="124" t="str">
        <f>IFERROR(VLOOKUP(C4174,'Cadastro de insumo'!E:K,7,0),"")</f>
        <v/>
      </c>
      <c r="G4174" s="113"/>
      <c r="H4174" s="113"/>
      <c r="I4174" s="122">
        <f t="shared" si="201"/>
        <v>0</v>
      </c>
      <c r="J4174" s="125">
        <f>IF(C4174="",0,IF(E4174="Pacote",VLOOKUP(C4174,'Cadastro de insumo'!E:K,7,0)*G4174,IF(OR(E4174="kg",E4174="L"),F4174/1000*G4174,F4174*G4174)))</f>
        <v>0</v>
      </c>
    </row>
    <row r="4175" spans="1:18" outlineLevel="1" x14ac:dyDescent="0.25">
      <c r="B4175" s="122" t="str">
        <f>IF(C4175="","",F4167)</f>
        <v/>
      </c>
      <c r="C4175" s="123"/>
      <c r="D4175" s="122" t="str">
        <f>IF(C4175="","",IFERROR(INDEX('Cadastro de insumo'!A:K,MATCH('Ficha técnica - Prod processado'!C4175,'Cadastro de insumo'!E:E,0),2),""))</f>
        <v/>
      </c>
      <c r="E4175" s="122" t="str">
        <f>IFERROR(INDEX('Cadastro de insumo'!$A$203:$K$1048576,MATCH('Ficha técnica - Prod processado'!C4175,'Cadastro de insumo'!$E$203:$E$1048576,0),9),"")</f>
        <v/>
      </c>
      <c r="F4175" s="124" t="str">
        <f>IFERROR(VLOOKUP(C4175,'Cadastro de insumo'!E:K,7,0),"")</f>
        <v/>
      </c>
      <c r="G4175" s="113"/>
      <c r="H4175" s="113"/>
      <c r="I4175" s="122">
        <f t="shared" si="201"/>
        <v>0</v>
      </c>
      <c r="J4175" s="125">
        <f>IF(C4175="",0,IF(E4175="Pacote",VLOOKUP(C4175,'Cadastro de insumo'!E:K,7,0)*G4175,IF(OR(E4175="kg",E4175="L"),F4175/1000*G4175,F4175*G4175)))</f>
        <v>0</v>
      </c>
    </row>
    <row r="4176" spans="1:18" outlineLevel="1" x14ac:dyDescent="0.25">
      <c r="B4176" s="122" t="str">
        <f>IF(C4176="","",F4167)</f>
        <v/>
      </c>
      <c r="C4176" s="123"/>
      <c r="D4176" s="122" t="str">
        <f>IF(C4176="","",IFERROR(INDEX('Cadastro de insumo'!A:K,MATCH('Ficha técnica - Prod processado'!C4176,'Cadastro de insumo'!E:E,0),2),""))</f>
        <v/>
      </c>
      <c r="E4176" s="122" t="str">
        <f>IFERROR(INDEX('Cadastro de insumo'!$A$203:$K$1048576,MATCH('Ficha técnica - Prod processado'!C4176,'Cadastro de insumo'!$E$203:$E$1048576,0),9),"")</f>
        <v/>
      </c>
      <c r="F4176" s="124" t="str">
        <f>IFERROR(VLOOKUP(C4176,'Cadastro de insumo'!E:K,7,0),"")</f>
        <v/>
      </c>
      <c r="G4176" s="113"/>
      <c r="H4176" s="113"/>
      <c r="I4176" s="122">
        <f t="shared" si="201"/>
        <v>0</v>
      </c>
      <c r="J4176" s="125">
        <f>IF(C4176="",0,IF(E4176="Pacote",VLOOKUP(C4176,'Cadastro de insumo'!E:K,7,0)*G4176,IF(OR(E4176="kg",E4176="L"),F4176/1000*G4176,F4176*G4176)))</f>
        <v>0</v>
      </c>
    </row>
    <row r="4177" spans="1:18" outlineLevel="1" x14ac:dyDescent="0.25">
      <c r="B4177" s="122" t="str">
        <f>IF(C4177="","",F4167)</f>
        <v/>
      </c>
      <c r="C4177" s="123"/>
      <c r="D4177" s="122" t="str">
        <f>IF(C4177="","",IFERROR(INDEX('Cadastro de insumo'!A:K,MATCH('Ficha técnica - Prod processado'!C4177,'Cadastro de insumo'!E:E,0),2),""))</f>
        <v/>
      </c>
      <c r="E4177" s="122" t="str">
        <f>IFERROR(INDEX('Cadastro de insumo'!$A$203:$K$1048576,MATCH('Ficha técnica - Prod processado'!C4177,'Cadastro de insumo'!$E$203:$E$1048576,0),9),"")</f>
        <v/>
      </c>
      <c r="F4177" s="124" t="str">
        <f>IFERROR(VLOOKUP(C4177,'Cadastro de insumo'!E:K,7,0),"")</f>
        <v/>
      </c>
      <c r="G4177" s="113"/>
      <c r="H4177" s="113"/>
      <c r="I4177" s="122">
        <f t="shared" si="201"/>
        <v>0</v>
      </c>
      <c r="J4177" s="125">
        <f>IF(C4177="",0,IF(E4177="Pacote",VLOOKUP(C4177,'Cadastro de insumo'!E:K,7,0)*G4177,IF(OR(E4177="kg",E4177="L"),F4177/1000*G4177,F4177*G4177)))</f>
        <v>0</v>
      </c>
    </row>
    <row r="4178" spans="1:18" outlineLevel="1" x14ac:dyDescent="0.25">
      <c r="B4178" s="122" t="str">
        <f>IF(C4178="","",F4167)</f>
        <v/>
      </c>
      <c r="C4178" s="123"/>
      <c r="D4178" s="122" t="str">
        <f>IF(C4178="","",IFERROR(INDEX('Cadastro de insumo'!A:K,MATCH('Ficha técnica - Prod processado'!C4178,'Cadastro de insumo'!E:E,0),2),""))</f>
        <v/>
      </c>
      <c r="E4178" s="122" t="str">
        <f>IFERROR(INDEX('Cadastro de insumo'!$A$203:$K$1048576,MATCH('Ficha técnica - Prod processado'!C4178,'Cadastro de insumo'!$E$203:$E$1048576,0),9),"")</f>
        <v/>
      </c>
      <c r="F4178" s="124" t="str">
        <f>IFERROR(VLOOKUP(C4178,'Cadastro de insumo'!E:K,7,0),"")</f>
        <v/>
      </c>
      <c r="G4178" s="113"/>
      <c r="H4178" s="113"/>
      <c r="I4178" s="122">
        <f t="shared" si="201"/>
        <v>0</v>
      </c>
      <c r="J4178" s="125">
        <f>IF(C4178="",0,IF(E4178="Pacote",VLOOKUP(C4178,'Cadastro de insumo'!E:K,7,0)*G4178,IF(OR(E4178="kg",E4178="L"),F4178/1000*G4178,F4178*G4178)))</f>
        <v>0</v>
      </c>
    </row>
    <row r="4179" spans="1:18" outlineLevel="1" x14ac:dyDescent="0.25">
      <c r="B4179" s="122" t="str">
        <f>IF(C4179="","",F4167)</f>
        <v/>
      </c>
      <c r="C4179" s="123"/>
      <c r="D4179" s="122" t="str">
        <f>IF(C4179="","",IFERROR(INDEX('Cadastro de insumo'!A:K,MATCH('Ficha técnica - Prod processado'!C4179,'Cadastro de insumo'!E:E,0),2),""))</f>
        <v/>
      </c>
      <c r="E4179" s="122" t="str">
        <f>IFERROR(INDEX('Cadastro de insumo'!$A$203:$K$1048576,MATCH('Ficha técnica - Prod processado'!C4179,'Cadastro de insumo'!$E$203:$E$1048576,0),9),"")</f>
        <v/>
      </c>
      <c r="F4179" s="124" t="str">
        <f>IFERROR(VLOOKUP(C4179,'Cadastro de insumo'!E:K,7,0),"")</f>
        <v/>
      </c>
      <c r="G4179" s="113"/>
      <c r="H4179" s="113"/>
      <c r="I4179" s="122">
        <f t="shared" si="201"/>
        <v>0</v>
      </c>
      <c r="J4179" s="125">
        <f>IF(C4179="",0,IF(E4179="Pacote",VLOOKUP(C4179,'Cadastro de insumo'!E:K,7,0)*G4179,IF(OR(E4179="kg",E4179="L"),F4179/1000*G4179,F4179*G4179)))</f>
        <v>0</v>
      </c>
    </row>
    <row r="4180" spans="1:18" outlineLevel="1" x14ac:dyDescent="0.25">
      <c r="B4180" s="122" t="str">
        <f>IF(C4180="","",F4167)</f>
        <v/>
      </c>
      <c r="C4180" s="123"/>
      <c r="D4180" s="122" t="str">
        <f>IF(C4180="","",IFERROR(INDEX('Cadastro de insumo'!A:K,MATCH('Ficha técnica - Prod processado'!C4180,'Cadastro de insumo'!E:E,0),2),""))</f>
        <v/>
      </c>
      <c r="E4180" s="122" t="str">
        <f>IFERROR(INDEX('Cadastro de insumo'!$A$203:$K$1048576,MATCH('Ficha técnica - Prod processado'!C4180,'Cadastro de insumo'!$E$203:$E$1048576,0),9),"")</f>
        <v/>
      </c>
      <c r="F4180" s="124" t="str">
        <f>IFERROR(VLOOKUP(C4180,'Cadastro de insumo'!E:K,7,0),"")</f>
        <v/>
      </c>
      <c r="G4180" s="113"/>
      <c r="H4180" s="113"/>
      <c r="I4180" s="122">
        <f t="shared" si="201"/>
        <v>0</v>
      </c>
      <c r="J4180" s="125">
        <f>IF(C4180="",0,IF(E4180="Pacote",VLOOKUP(C4180,'Cadastro de insumo'!E:K,7,0)*G4180,IF(OR(E4180="kg",E4180="L"),F4180/1000*G4180,F4180*G4180)))</f>
        <v>0</v>
      </c>
    </row>
    <row r="4181" spans="1:18" outlineLevel="1" x14ac:dyDescent="0.25">
      <c r="B4181" s="122" t="str">
        <f>IF(C4181="","",F4167)</f>
        <v/>
      </c>
      <c r="C4181" s="123"/>
      <c r="D4181" s="122" t="str">
        <f>IF(C4181="","",IFERROR(INDEX('Cadastro de insumo'!A:K,MATCH('Ficha técnica - Prod processado'!C4181,'Cadastro de insumo'!E:E,0),2),""))</f>
        <v/>
      </c>
      <c r="E4181" s="122" t="str">
        <f>IFERROR(INDEX('Cadastro de insumo'!$A$203:$K$1048576,MATCH('Ficha técnica - Prod processado'!C4181,'Cadastro de insumo'!$E$203:$E$1048576,0),9),"")</f>
        <v/>
      </c>
      <c r="F4181" s="124" t="str">
        <f>IFERROR(VLOOKUP(C4181,'Cadastro de insumo'!E:K,7,0),"")</f>
        <v/>
      </c>
      <c r="G4181" s="113"/>
      <c r="H4181" s="113"/>
      <c r="I4181" s="122">
        <f t="shared" si="201"/>
        <v>0</v>
      </c>
      <c r="J4181" s="125">
        <f>IF(C4181="",0,IF(E4181="Pacote",VLOOKUP(C4181,'Cadastro de insumo'!E:K,7,0)*G4181,IF(OR(E4181="kg",E4181="L"),F4181/1000*G4181,F4181*G4181)))</f>
        <v>0</v>
      </c>
    </row>
    <row r="4182" spans="1:18" outlineLevel="1" x14ac:dyDescent="0.25">
      <c r="B4182" s="122" t="str">
        <f>IF(C4182="","",F4167)</f>
        <v/>
      </c>
      <c r="C4182" s="123"/>
      <c r="D4182" s="122" t="str">
        <f>IF(C4182="","",IFERROR(INDEX('Cadastro de insumo'!A:K,MATCH('Ficha técnica - Prod processado'!C4182,'Cadastro de insumo'!E:E,0),2),""))</f>
        <v/>
      </c>
      <c r="E4182" s="122" t="str">
        <f>IFERROR(INDEX('Cadastro de insumo'!$A$203:$K$1048576,MATCH('Ficha técnica - Prod processado'!C4182,'Cadastro de insumo'!$E$203:$E$1048576,0),9),"")</f>
        <v/>
      </c>
      <c r="F4182" s="124" t="str">
        <f>IFERROR(VLOOKUP(C4182,'Cadastro de insumo'!E:K,7,0),"")</f>
        <v/>
      </c>
      <c r="G4182" s="113"/>
      <c r="H4182" s="113"/>
      <c r="I4182" s="122">
        <f t="shared" si="201"/>
        <v>0</v>
      </c>
      <c r="J4182" s="125">
        <f>IF(C4182="",0,IF(E4182="Pacote",VLOOKUP(C4182,'Cadastro de insumo'!E:K,7,0)*G4182,IF(OR(E4182="kg",E4182="L"),F4182/1000*G4182,F4182*G4182)))</f>
        <v>0</v>
      </c>
    </row>
    <row r="4183" spans="1:18" outlineLevel="1" x14ac:dyDescent="0.25">
      <c r="B4183" s="122" t="str">
        <f>IF(C4183="","",F4167)</f>
        <v/>
      </c>
      <c r="C4183" s="123"/>
      <c r="D4183" s="122" t="str">
        <f>IF(C4183="","",IFERROR(INDEX('Cadastro de insumo'!A:K,MATCH('Ficha técnica - Prod processado'!C4183,'Cadastro de insumo'!E:E,0),2),""))</f>
        <v/>
      </c>
      <c r="E4183" s="122" t="str">
        <f>IFERROR(INDEX('Cadastro de insumo'!$A$203:$K$1048576,MATCH('Ficha técnica - Prod processado'!C4183,'Cadastro de insumo'!$E$203:$E$1048576,0),9),"")</f>
        <v/>
      </c>
      <c r="F4183" s="124" t="str">
        <f>IFERROR(VLOOKUP(C4183,'Cadastro de insumo'!E:K,7,0),"")</f>
        <v/>
      </c>
      <c r="G4183" s="113"/>
      <c r="H4183" s="113"/>
      <c r="I4183" s="122">
        <f t="shared" si="201"/>
        <v>0</v>
      </c>
      <c r="J4183" s="125">
        <f>IF(C4183="",0,IF(E4183="Pacote",VLOOKUP(C4183,'Cadastro de insumo'!E:K,7,0)*G4183,IF(OR(E4183="kg",E4183="L"),F4183/1000*G4183,F4183*G4183)))</f>
        <v>0</v>
      </c>
    </row>
    <row r="4184" spans="1:18" outlineLevel="1" x14ac:dyDescent="0.25">
      <c r="B4184" s="122" t="str">
        <f>IF(C4184="","",F4167)</f>
        <v/>
      </c>
      <c r="C4184" s="123"/>
      <c r="D4184" s="122" t="str">
        <f>IF(C4184="","",IFERROR(INDEX('Cadastro de insumo'!A:K,MATCH('Ficha técnica - Prod processado'!C4184,'Cadastro de insumo'!E:E,0),2),""))</f>
        <v/>
      </c>
      <c r="E4184" s="122" t="str">
        <f>IFERROR(INDEX('Cadastro de insumo'!$A$203:$K$1048576,MATCH('Ficha técnica - Prod processado'!C4184,'Cadastro de insumo'!$E$203:$E$1048576,0),9),"")</f>
        <v/>
      </c>
      <c r="F4184" s="124" t="str">
        <f>IFERROR(VLOOKUP(C4184,'Cadastro de insumo'!E:K,7,0),"")</f>
        <v/>
      </c>
      <c r="G4184" s="113"/>
      <c r="H4184" s="113"/>
      <c r="I4184" s="122">
        <f>IF(OR(G4184="",H4184=""),0,G4184/H4184)</f>
        <v>0</v>
      </c>
      <c r="J4184" s="125">
        <f>IF(C4184="",0,IF(E4184="Pacote",VLOOKUP(C4184,'Cadastro de insumo'!E:K,7,0)*G4184,IF(OR(E4184="kg",E4184="L"),F4184/1000*G4184,F4184*G4184)))</f>
        <v>0</v>
      </c>
    </row>
    <row r="4185" spans="1:18" x14ac:dyDescent="0.25">
      <c r="A4185" s="33" t="str">
        <f>"Detalhes: "&amp;F4167</f>
        <v xml:space="preserve">Detalhes: </v>
      </c>
      <c r="C4185" s="126"/>
    </row>
    <row r="4187" spans="1:18" ht="31.5" x14ac:dyDescent="0.25">
      <c r="E4187" s="30" t="s">
        <v>21</v>
      </c>
      <c r="F4187" s="76" t="s">
        <v>0</v>
      </c>
      <c r="G4187" s="76" t="s">
        <v>19</v>
      </c>
      <c r="H4187" s="77" t="s">
        <v>20</v>
      </c>
      <c r="I4187" s="31" t="s">
        <v>22</v>
      </c>
      <c r="J4187" s="31" t="s">
        <v>61</v>
      </c>
      <c r="M4187" s="126"/>
    </row>
    <row r="4188" spans="1:18" x14ac:dyDescent="0.25">
      <c r="E4188" s="112">
        <f>E4167+1</f>
        <v>200</v>
      </c>
      <c r="F4188" s="113"/>
      <c r="G4188" s="113"/>
      <c r="H4188" s="114"/>
      <c r="I4188" s="115">
        <f>SUM(J4191:J4205)</f>
        <v>0</v>
      </c>
      <c r="J4188" s="116" t="str">
        <f>IF(H4188="","",I4188/H4188)</f>
        <v/>
      </c>
      <c r="M4188" s="126"/>
      <c r="R4188" s="141"/>
    </row>
    <row r="4189" spans="1:18" x14ac:dyDescent="0.25">
      <c r="B4189" s="117"/>
      <c r="C4189" s="118"/>
      <c r="D4189" s="110"/>
      <c r="F4189" s="118"/>
      <c r="G4189" s="118"/>
      <c r="H4189" s="119"/>
      <c r="I4189" s="120"/>
      <c r="J4189" s="121"/>
      <c r="M4189" s="126"/>
      <c r="R4189" s="141"/>
    </row>
    <row r="4190" spans="1:18" ht="47.25" outlineLevel="1" x14ac:dyDescent="0.25">
      <c r="B4190" s="31" t="s">
        <v>0</v>
      </c>
      <c r="C4190" s="76" t="s">
        <v>13</v>
      </c>
      <c r="D4190" s="31" t="s">
        <v>60</v>
      </c>
      <c r="E4190" s="31" t="s">
        <v>14</v>
      </c>
      <c r="F4190" s="77" t="s">
        <v>17</v>
      </c>
      <c r="G4190" s="77" t="s">
        <v>56</v>
      </c>
      <c r="H4190" s="77" t="s">
        <v>38</v>
      </c>
      <c r="I4190" s="31" t="s">
        <v>16</v>
      </c>
      <c r="J4190" s="30" t="s">
        <v>15</v>
      </c>
      <c r="M4190" s="142"/>
    </row>
    <row r="4191" spans="1:18" outlineLevel="1" x14ac:dyDescent="0.25">
      <c r="B4191" s="122" t="str">
        <f>IF(C4191="","",F4188)</f>
        <v/>
      </c>
      <c r="C4191" s="123"/>
      <c r="D4191" s="122" t="str">
        <f>IF(C4191="","",IFERROR(INDEX('Cadastro de insumo'!A:K,MATCH('Ficha técnica - Prod processado'!C4191,'Cadastro de insumo'!E:E,0),2),""))</f>
        <v/>
      </c>
      <c r="E4191" s="122" t="str">
        <f>IFERROR(INDEX('Cadastro de insumo'!$A$203:$K$1048576,MATCH('Ficha técnica - Prod processado'!C4191,'Cadastro de insumo'!$E$203:$E$1048576,0),9),"")</f>
        <v/>
      </c>
      <c r="F4191" s="124" t="str">
        <f>IFERROR(VLOOKUP(C4191,'Cadastro de insumo'!E:K,7,0),"")</f>
        <v/>
      </c>
      <c r="G4191" s="113"/>
      <c r="H4191" s="113"/>
      <c r="I4191" s="122">
        <f t="shared" ref="I4191:I4204" si="202">IF(OR(G4191="",H4191=""),0,G4191/H4191)</f>
        <v>0</v>
      </c>
      <c r="J4191" s="125">
        <f>IF(C4191="",0,IF(E4191="Pacote",VLOOKUP(C4191,'Cadastro de insumo'!E:K,7,0)*G4191,IF(OR(E4191="kg",E4191="L"),F4191/1000*G4191,F4191*G4191)))</f>
        <v>0</v>
      </c>
    </row>
    <row r="4192" spans="1:18" outlineLevel="1" x14ac:dyDescent="0.25">
      <c r="B4192" s="122" t="str">
        <f>IF(C4192="","",F4188)</f>
        <v/>
      </c>
      <c r="C4192" s="123"/>
      <c r="D4192" s="122" t="str">
        <f>IF(C4192="","",IFERROR(INDEX('Cadastro de insumo'!A:K,MATCH('Ficha técnica - Prod processado'!C4192,'Cadastro de insumo'!E:E,0),2),""))</f>
        <v/>
      </c>
      <c r="E4192" s="122" t="str">
        <f>IFERROR(INDEX('Cadastro de insumo'!$A$203:$K$1048576,MATCH('Ficha técnica - Prod processado'!C4192,'Cadastro de insumo'!$E$203:$E$1048576,0),9),"")</f>
        <v/>
      </c>
      <c r="F4192" s="124" t="str">
        <f>IFERROR(VLOOKUP(C4192,'Cadastro de insumo'!E:K,7,0),"")</f>
        <v/>
      </c>
      <c r="G4192" s="113"/>
      <c r="H4192" s="113"/>
      <c r="I4192" s="122">
        <f t="shared" si="202"/>
        <v>0</v>
      </c>
      <c r="J4192" s="125">
        <f>IF(C4192="",0,IF(E4192="Pacote",VLOOKUP(C4192,'Cadastro de insumo'!E:K,7,0)*G4192,IF(OR(E4192="kg",E4192="L"),F4192/1000*G4192,F4192*G4192)))</f>
        <v>0</v>
      </c>
    </row>
    <row r="4193" spans="1:10" outlineLevel="1" x14ac:dyDescent="0.25">
      <c r="B4193" s="122" t="str">
        <f>IF(C4193="","",F4188)</f>
        <v/>
      </c>
      <c r="C4193" s="123"/>
      <c r="D4193" s="122" t="str">
        <f>IF(C4193="","",IFERROR(INDEX('Cadastro de insumo'!A:K,MATCH('Ficha técnica - Prod processado'!C4193,'Cadastro de insumo'!E:E,0),2),""))</f>
        <v/>
      </c>
      <c r="E4193" s="122" t="str">
        <f>IFERROR(INDEX('Cadastro de insumo'!$A$203:$K$1048576,MATCH('Ficha técnica - Prod processado'!C4193,'Cadastro de insumo'!$E$203:$E$1048576,0),9),"")</f>
        <v/>
      </c>
      <c r="F4193" s="124" t="str">
        <f>IFERROR(VLOOKUP(C4193,'Cadastro de insumo'!E:K,7,0),"")</f>
        <v/>
      </c>
      <c r="G4193" s="113"/>
      <c r="H4193" s="113"/>
      <c r="I4193" s="122">
        <f t="shared" si="202"/>
        <v>0</v>
      </c>
      <c r="J4193" s="125">
        <f>IF(C4193="",0,IF(E4193="Pacote",VLOOKUP(C4193,'Cadastro de insumo'!E:K,7,0)*G4193,IF(OR(E4193="kg",E4193="L"),F4193/1000*G4193,F4193*G4193)))</f>
        <v>0</v>
      </c>
    </row>
    <row r="4194" spans="1:10" outlineLevel="1" x14ac:dyDescent="0.25">
      <c r="B4194" s="122" t="str">
        <f>IF(C4194="","",F4188)</f>
        <v/>
      </c>
      <c r="C4194" s="123"/>
      <c r="D4194" s="122" t="str">
        <f>IF(C4194="","",IFERROR(INDEX('Cadastro de insumo'!A:K,MATCH('Ficha técnica - Prod processado'!C4194,'Cadastro de insumo'!E:E,0),2),""))</f>
        <v/>
      </c>
      <c r="E4194" s="122" t="str">
        <f>IFERROR(INDEX('Cadastro de insumo'!$A$203:$K$1048576,MATCH('Ficha técnica - Prod processado'!C4194,'Cadastro de insumo'!$E$203:$E$1048576,0),9),"")</f>
        <v/>
      </c>
      <c r="F4194" s="124" t="str">
        <f>IFERROR(VLOOKUP(C4194,'Cadastro de insumo'!E:K,7,0),"")</f>
        <v/>
      </c>
      <c r="G4194" s="113"/>
      <c r="H4194" s="113"/>
      <c r="I4194" s="122">
        <f t="shared" si="202"/>
        <v>0</v>
      </c>
      <c r="J4194" s="125">
        <f>IF(C4194="",0,IF(E4194="Pacote",VLOOKUP(C4194,'Cadastro de insumo'!E:K,7,0)*G4194,IF(OR(E4194="kg",E4194="L"),F4194/1000*G4194,F4194*G4194)))</f>
        <v>0</v>
      </c>
    </row>
    <row r="4195" spans="1:10" outlineLevel="1" x14ac:dyDescent="0.25">
      <c r="B4195" s="122" t="str">
        <f>IF(C4195="","",F4188)</f>
        <v/>
      </c>
      <c r="C4195" s="123"/>
      <c r="D4195" s="122" t="str">
        <f>IF(C4195="","",IFERROR(INDEX('Cadastro de insumo'!A:K,MATCH('Ficha técnica - Prod processado'!C4195,'Cadastro de insumo'!E:E,0),2),""))</f>
        <v/>
      </c>
      <c r="E4195" s="122" t="str">
        <f>IFERROR(INDEX('Cadastro de insumo'!$A$203:$K$1048576,MATCH('Ficha técnica - Prod processado'!C4195,'Cadastro de insumo'!$E$203:$E$1048576,0),9),"")</f>
        <v/>
      </c>
      <c r="F4195" s="124" t="str">
        <f>IFERROR(VLOOKUP(C4195,'Cadastro de insumo'!E:K,7,0),"")</f>
        <v/>
      </c>
      <c r="G4195" s="113"/>
      <c r="H4195" s="113"/>
      <c r="I4195" s="122">
        <f t="shared" si="202"/>
        <v>0</v>
      </c>
      <c r="J4195" s="125">
        <f>IF(C4195="",0,IF(E4195="Pacote",VLOOKUP(C4195,'Cadastro de insumo'!E:K,7,0)*G4195,IF(OR(E4195="kg",E4195="L"),F4195/1000*G4195,F4195*G4195)))</f>
        <v>0</v>
      </c>
    </row>
    <row r="4196" spans="1:10" outlineLevel="1" x14ac:dyDescent="0.25">
      <c r="B4196" s="122" t="str">
        <f>IF(C4196="","",F4188)</f>
        <v/>
      </c>
      <c r="C4196" s="123"/>
      <c r="D4196" s="122" t="str">
        <f>IF(C4196="","",IFERROR(INDEX('Cadastro de insumo'!A:K,MATCH('Ficha técnica - Prod processado'!C4196,'Cadastro de insumo'!E:E,0),2),""))</f>
        <v/>
      </c>
      <c r="E4196" s="122" t="str">
        <f>IFERROR(INDEX('Cadastro de insumo'!$A$203:$K$1048576,MATCH('Ficha técnica - Prod processado'!C4196,'Cadastro de insumo'!$E$203:$E$1048576,0),9),"")</f>
        <v/>
      </c>
      <c r="F4196" s="124" t="str">
        <f>IFERROR(VLOOKUP(C4196,'Cadastro de insumo'!E:K,7,0),"")</f>
        <v/>
      </c>
      <c r="G4196" s="113"/>
      <c r="H4196" s="113"/>
      <c r="I4196" s="122">
        <f t="shared" si="202"/>
        <v>0</v>
      </c>
      <c r="J4196" s="125">
        <f>IF(C4196="",0,IF(E4196="Pacote",VLOOKUP(C4196,'Cadastro de insumo'!E:K,7,0)*G4196,IF(OR(E4196="kg",E4196="L"),F4196/1000*G4196,F4196*G4196)))</f>
        <v>0</v>
      </c>
    </row>
    <row r="4197" spans="1:10" outlineLevel="1" x14ac:dyDescent="0.25">
      <c r="B4197" s="122" t="str">
        <f>IF(C4197="","",F4188)</f>
        <v/>
      </c>
      <c r="C4197" s="123"/>
      <c r="D4197" s="122" t="str">
        <f>IF(C4197="","",IFERROR(INDEX('Cadastro de insumo'!A:K,MATCH('Ficha técnica - Prod processado'!C4197,'Cadastro de insumo'!E:E,0),2),""))</f>
        <v/>
      </c>
      <c r="E4197" s="122" t="str">
        <f>IFERROR(INDEX('Cadastro de insumo'!$A$203:$K$1048576,MATCH('Ficha técnica - Prod processado'!C4197,'Cadastro de insumo'!$E$203:$E$1048576,0),9),"")</f>
        <v/>
      </c>
      <c r="F4197" s="124" t="str">
        <f>IFERROR(VLOOKUP(C4197,'Cadastro de insumo'!E:K,7,0),"")</f>
        <v/>
      </c>
      <c r="G4197" s="113"/>
      <c r="H4197" s="113"/>
      <c r="I4197" s="122">
        <f t="shared" si="202"/>
        <v>0</v>
      </c>
      <c r="J4197" s="125">
        <f>IF(C4197="",0,IF(E4197="Pacote",VLOOKUP(C4197,'Cadastro de insumo'!E:K,7,0)*G4197,IF(OR(E4197="kg",E4197="L"),F4197/1000*G4197,F4197*G4197)))</f>
        <v>0</v>
      </c>
    </row>
    <row r="4198" spans="1:10" outlineLevel="1" x14ac:dyDescent="0.25">
      <c r="B4198" s="122" t="str">
        <f>IF(C4198="","",F4188)</f>
        <v/>
      </c>
      <c r="C4198" s="123"/>
      <c r="D4198" s="122" t="str">
        <f>IF(C4198="","",IFERROR(INDEX('Cadastro de insumo'!A:K,MATCH('Ficha técnica - Prod processado'!C4198,'Cadastro de insumo'!E:E,0),2),""))</f>
        <v/>
      </c>
      <c r="E4198" s="122" t="str">
        <f>IFERROR(INDEX('Cadastro de insumo'!$A$203:$K$1048576,MATCH('Ficha técnica - Prod processado'!C4198,'Cadastro de insumo'!$E$203:$E$1048576,0),9),"")</f>
        <v/>
      </c>
      <c r="F4198" s="124" t="str">
        <f>IFERROR(VLOOKUP(C4198,'Cadastro de insumo'!E:K,7,0),"")</f>
        <v/>
      </c>
      <c r="G4198" s="113"/>
      <c r="H4198" s="113"/>
      <c r="I4198" s="122">
        <f t="shared" si="202"/>
        <v>0</v>
      </c>
      <c r="J4198" s="125">
        <f>IF(C4198="",0,IF(E4198="Pacote",VLOOKUP(C4198,'Cadastro de insumo'!E:K,7,0)*G4198,IF(OR(E4198="kg",E4198="L"),F4198/1000*G4198,F4198*G4198)))</f>
        <v>0</v>
      </c>
    </row>
    <row r="4199" spans="1:10" outlineLevel="1" x14ac:dyDescent="0.25">
      <c r="B4199" s="122" t="str">
        <f>IF(C4199="","",F4188)</f>
        <v/>
      </c>
      <c r="C4199" s="123"/>
      <c r="D4199" s="122" t="str">
        <f>IF(C4199="","",IFERROR(INDEX('Cadastro de insumo'!A:K,MATCH('Ficha técnica - Prod processado'!C4199,'Cadastro de insumo'!E:E,0),2),""))</f>
        <v/>
      </c>
      <c r="E4199" s="122" t="str">
        <f>IFERROR(INDEX('Cadastro de insumo'!$A$203:$K$1048576,MATCH('Ficha técnica - Prod processado'!C4199,'Cadastro de insumo'!$E$203:$E$1048576,0),9),"")</f>
        <v/>
      </c>
      <c r="F4199" s="124" t="str">
        <f>IFERROR(VLOOKUP(C4199,'Cadastro de insumo'!E:K,7,0),"")</f>
        <v/>
      </c>
      <c r="G4199" s="113"/>
      <c r="H4199" s="113"/>
      <c r="I4199" s="122">
        <f t="shared" si="202"/>
        <v>0</v>
      </c>
      <c r="J4199" s="125">
        <f>IF(C4199="",0,IF(E4199="Pacote",VLOOKUP(C4199,'Cadastro de insumo'!E:K,7,0)*G4199,IF(OR(E4199="kg",E4199="L"),F4199/1000*G4199,F4199*G4199)))</f>
        <v>0</v>
      </c>
    </row>
    <row r="4200" spans="1:10" outlineLevel="1" x14ac:dyDescent="0.25">
      <c r="B4200" s="122" t="str">
        <f>IF(C4200="","",F4188)</f>
        <v/>
      </c>
      <c r="C4200" s="123"/>
      <c r="D4200" s="122" t="str">
        <f>IF(C4200="","",IFERROR(INDEX('Cadastro de insumo'!A:K,MATCH('Ficha técnica - Prod processado'!C4200,'Cadastro de insumo'!E:E,0),2),""))</f>
        <v/>
      </c>
      <c r="E4200" s="122" t="str">
        <f>IFERROR(INDEX('Cadastro de insumo'!$A$203:$K$1048576,MATCH('Ficha técnica - Prod processado'!C4200,'Cadastro de insumo'!$E$203:$E$1048576,0),9),"")</f>
        <v/>
      </c>
      <c r="F4200" s="124" t="str">
        <f>IFERROR(VLOOKUP(C4200,'Cadastro de insumo'!E:K,7,0),"")</f>
        <v/>
      </c>
      <c r="G4200" s="113"/>
      <c r="H4200" s="113"/>
      <c r="I4200" s="122">
        <f t="shared" si="202"/>
        <v>0</v>
      </c>
      <c r="J4200" s="125">
        <f>IF(C4200="",0,IF(E4200="Pacote",VLOOKUP(C4200,'Cadastro de insumo'!E:K,7,0)*G4200,IF(OR(E4200="kg",E4200="L"),F4200/1000*G4200,F4200*G4200)))</f>
        <v>0</v>
      </c>
    </row>
    <row r="4201" spans="1:10" outlineLevel="1" x14ac:dyDescent="0.25">
      <c r="B4201" s="122" t="str">
        <f>IF(C4201="","",F4188)</f>
        <v/>
      </c>
      <c r="C4201" s="123"/>
      <c r="D4201" s="122" t="str">
        <f>IF(C4201="","",IFERROR(INDEX('Cadastro de insumo'!A:K,MATCH('Ficha técnica - Prod processado'!C4201,'Cadastro de insumo'!E:E,0),2),""))</f>
        <v/>
      </c>
      <c r="E4201" s="122" t="str">
        <f>IFERROR(INDEX('Cadastro de insumo'!$A$203:$K$1048576,MATCH('Ficha técnica - Prod processado'!C4201,'Cadastro de insumo'!$E$203:$E$1048576,0),9),"")</f>
        <v/>
      </c>
      <c r="F4201" s="124" t="str">
        <f>IFERROR(VLOOKUP(C4201,'Cadastro de insumo'!E:K,7,0),"")</f>
        <v/>
      </c>
      <c r="G4201" s="113"/>
      <c r="H4201" s="113"/>
      <c r="I4201" s="122">
        <f t="shared" si="202"/>
        <v>0</v>
      </c>
      <c r="J4201" s="125">
        <f>IF(C4201="",0,IF(E4201="Pacote",VLOOKUP(C4201,'Cadastro de insumo'!E:K,7,0)*G4201,IF(OR(E4201="kg",E4201="L"),F4201/1000*G4201,F4201*G4201)))</f>
        <v>0</v>
      </c>
    </row>
    <row r="4202" spans="1:10" outlineLevel="1" x14ac:dyDescent="0.25">
      <c r="B4202" s="122" t="str">
        <f>IF(C4202="","",F4188)</f>
        <v/>
      </c>
      <c r="C4202" s="123"/>
      <c r="D4202" s="122" t="str">
        <f>IF(C4202="","",IFERROR(INDEX('Cadastro de insumo'!A:K,MATCH('Ficha técnica - Prod processado'!C4202,'Cadastro de insumo'!E:E,0),2),""))</f>
        <v/>
      </c>
      <c r="E4202" s="122" t="str">
        <f>IFERROR(INDEX('Cadastro de insumo'!$A$203:$K$1048576,MATCH('Ficha técnica - Prod processado'!C4202,'Cadastro de insumo'!$E$203:$E$1048576,0),9),"")</f>
        <v/>
      </c>
      <c r="F4202" s="124" t="str">
        <f>IFERROR(VLOOKUP(C4202,'Cadastro de insumo'!E:K,7,0),"")</f>
        <v/>
      </c>
      <c r="G4202" s="113"/>
      <c r="H4202" s="113"/>
      <c r="I4202" s="122">
        <f t="shared" si="202"/>
        <v>0</v>
      </c>
      <c r="J4202" s="125">
        <f>IF(C4202="",0,IF(E4202="Pacote",VLOOKUP(C4202,'Cadastro de insumo'!E:K,7,0)*G4202,IF(OR(E4202="kg",E4202="L"),F4202/1000*G4202,F4202*G4202)))</f>
        <v>0</v>
      </c>
    </row>
    <row r="4203" spans="1:10" outlineLevel="1" x14ac:dyDescent="0.25">
      <c r="B4203" s="122" t="str">
        <f>IF(C4203="","",F4188)</f>
        <v/>
      </c>
      <c r="C4203" s="123"/>
      <c r="D4203" s="122" t="str">
        <f>IF(C4203="","",IFERROR(INDEX('Cadastro de insumo'!A:K,MATCH('Ficha técnica - Prod processado'!C4203,'Cadastro de insumo'!E:E,0),2),""))</f>
        <v/>
      </c>
      <c r="E4203" s="122" t="str">
        <f>IFERROR(INDEX('Cadastro de insumo'!$A$203:$K$1048576,MATCH('Ficha técnica - Prod processado'!C4203,'Cadastro de insumo'!$E$203:$E$1048576,0),9),"")</f>
        <v/>
      </c>
      <c r="F4203" s="124" t="str">
        <f>IFERROR(VLOOKUP(C4203,'Cadastro de insumo'!E:K,7,0),"")</f>
        <v/>
      </c>
      <c r="G4203" s="113"/>
      <c r="H4203" s="113"/>
      <c r="I4203" s="122">
        <f t="shared" si="202"/>
        <v>0</v>
      </c>
      <c r="J4203" s="125">
        <f>IF(C4203="",0,IF(E4203="Pacote",VLOOKUP(C4203,'Cadastro de insumo'!E:K,7,0)*G4203,IF(OR(E4203="kg",E4203="L"),F4203/1000*G4203,F4203*G4203)))</f>
        <v>0</v>
      </c>
    </row>
    <row r="4204" spans="1:10" outlineLevel="1" x14ac:dyDescent="0.25">
      <c r="B4204" s="122" t="str">
        <f>IF(C4204="","",F4188)</f>
        <v/>
      </c>
      <c r="C4204" s="123"/>
      <c r="D4204" s="122" t="str">
        <f>IF(C4204="","",IFERROR(INDEX('Cadastro de insumo'!A:K,MATCH('Ficha técnica - Prod processado'!C4204,'Cadastro de insumo'!E:E,0),2),""))</f>
        <v/>
      </c>
      <c r="E4204" s="122" t="str">
        <f>IFERROR(INDEX('Cadastro de insumo'!$A$203:$K$1048576,MATCH('Ficha técnica - Prod processado'!C4204,'Cadastro de insumo'!$E$203:$E$1048576,0),9),"")</f>
        <v/>
      </c>
      <c r="F4204" s="124" t="str">
        <f>IFERROR(VLOOKUP(C4204,'Cadastro de insumo'!E:K,7,0),"")</f>
        <v/>
      </c>
      <c r="G4204" s="113"/>
      <c r="H4204" s="113"/>
      <c r="I4204" s="122">
        <f t="shared" si="202"/>
        <v>0</v>
      </c>
      <c r="J4204" s="125">
        <f>IF(C4204="",0,IF(E4204="Pacote",VLOOKUP(C4204,'Cadastro de insumo'!E:K,7,0)*G4204,IF(OR(E4204="kg",E4204="L"),F4204/1000*G4204,F4204*G4204)))</f>
        <v>0</v>
      </c>
    </row>
    <row r="4205" spans="1:10" outlineLevel="1" x14ac:dyDescent="0.25">
      <c r="B4205" s="122" t="str">
        <f>IF(C4205="","",F4188)</f>
        <v/>
      </c>
      <c r="C4205" s="123"/>
      <c r="D4205" s="122" t="str">
        <f>IF(C4205="","",IFERROR(INDEX('Cadastro de insumo'!A:K,MATCH('Ficha técnica - Prod processado'!C4205,'Cadastro de insumo'!E:E,0),2),""))</f>
        <v/>
      </c>
      <c r="E4205" s="122" t="str">
        <f>IFERROR(INDEX('Cadastro de insumo'!$A$203:$K$1048576,MATCH('Ficha técnica - Prod processado'!C4205,'Cadastro de insumo'!$E$203:$E$1048576,0),9),"")</f>
        <v/>
      </c>
      <c r="F4205" s="124" t="str">
        <f>IFERROR(VLOOKUP(C4205,'Cadastro de insumo'!E:K,7,0),"")</f>
        <v/>
      </c>
      <c r="G4205" s="113"/>
      <c r="H4205" s="113"/>
      <c r="I4205" s="122">
        <f>IF(OR(G4205="",H4205=""),0,G4205/H4205)</f>
        <v>0</v>
      </c>
      <c r="J4205" s="125">
        <f>IF(C4205="",0,IF(E4205="Pacote",VLOOKUP(C4205,'Cadastro de insumo'!E:K,7,0)*G4205,IF(OR(E4205="kg",E4205="L"),F4205/1000*G4205,F4205*G4205)))</f>
        <v>0</v>
      </c>
    </row>
    <row r="4206" spans="1:10" x14ac:dyDescent="0.25">
      <c r="A4206" s="33" t="str">
        <f>"Detalhes: "&amp;F4188</f>
        <v xml:space="preserve">Detalhes: </v>
      </c>
      <c r="C4206" s="126"/>
    </row>
  </sheetData>
  <sheetProtection algorithmName="SHA-512" hashValue="R4ielThxiuqowfRQ8e5iozAwcmuy06C/MxEZhdVvu2LgvLmP/voYx67qnPgSLuoE+8qZSTbioJm9yP4P4R3JZA==" saltValue="e9W3ActTGno/DpDikK2shQ==" spinCount="100000" sheet="1" objects="1" scenarios="1" formatCells="0" formatColumns="0" formatRows="0" insertColumns="0" selectLockedCells="1"/>
  <dataValidations count="1">
    <dataValidation type="list" allowBlank="1" showInputMessage="1" showErrorMessage="1" sqref="G9 G30 G51 G72 G93 G114 G135 G156 G177 G198 G219 G240 G261 G282 G303 G324 G345 G366 G387 G408 G429 G450 G471 G492 G513 G534 G555 G576 G597 G618 G639 G660 G681 G702 G723 G744 G765 G786 G807 G828 G849 G870 G891 G912 G933 G954 G975 G996 G1017 G1038 G1059 G1080 G1101 G1122 G1143 G1164 G1185 G1206 G1227 G1248 G1269 G1290 G1311 G1332 G1353 G1374 G1395 G1416 G1437 G1458 G1479 G1500 G1521 G1542 G1563 G1584 G1605 G1626 G1647 G1668 G1689 G1710 G1731 G1752 G1773 G1794 G1815 G1836 G1857 G1878 G1899 G1920 G1941 G1962 G1983 G2004 G2025 G2046 G2067 G2088 G2109 G2130 G2151 G2172 G2193 G2214 G2235 G2256 G2277 G2298 G2319 G2340 G2361 G2382 G2403 G2424 G2445 G2466 G2487 G2508 G2529 G2550 G2571 G2592 G2613 G2634 G2655 G2676 G2697 G2718 G2739 G2760 G2781 G2802 G2823 G2844 G2865 G2886 G2907 G2928 G2949 G2970 G2991 G3012 G3033 G3054 G3075 G3096 G3117 G3138 G3159 G3180 G3201 G3222 G3243 G3264 G3285 G3306 G3327 G3348 G3369 G3390 G3411 G3432 G3453 G3474 G3495 G3516 G3537 G3558 G3579 G3600 G3621 G3642 G3663 G3684 G3705 G3726 G3747 G3768 G3789 G3810 G3831 G3852 G3873 G3894 G3915 G3936 G3957 G3978 G3999 G4020 G4041 G4062 G4083 G4104 G4125 G4146 G4167 G4188" xr:uid="{4970F205-3880-490F-B0AE-B64A3C98B745}">
      <formula1>"kg, gr, litro, ml, unidade, pacote"</formula1>
    </dataValidation>
  </dataValidations>
  <hyperlinks>
    <hyperlink ref="J3" r:id="rId1" xr:uid="{ED9A7DFA-6812-4AC0-B3E8-09A2E25533BC}"/>
    <hyperlink ref="J2" r:id="rId2" display="Instagram" xr:uid="{75DB3365-E732-4898-8162-33371A519FA8}"/>
  </hyperlinks>
  <pageMargins left="0.7" right="0.7" top="0.75" bottom="0.75" header="0.3" footer="0.3"/>
  <pageSetup scale="56" orientation="portrait" r:id="rId3"/>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184D575F-0992-44D5-AEF3-357D8A93AC8A}">
          <x14:formula1>
            <xm:f>'Cadastro de insumo'!$E$203:$E$1048576</xm:f>
          </x14:formula1>
          <xm:sqref>C4169:C4184 C4190:C4205 C4064:C4079 C4043:C4058 C4022:C4037 C4001:C4016 C3980:C3995 C3959:C3974 C3938:C3953 C3917:C3932 C3896:C3911 C3875:C3890 C3854:C3869 C3833:C3848 C3812:C3827 C3791:C3806 C3770:C3785 C3749:C3764 C3728:C3743 C3707:C3722 C3686:C3701 C3665:C3680 C3644:C3659 C3623:C3638 C3602:C3617 C3581:C3596 C3560:C3575 C3539:C3554 C3518:C3533 C3497:C3512 C3476:C3491 C3455:C3470 C3434:C3449 C3413:C3428 C3392:C3407 C3371:C3386 C3350:C3365 C3329:C3344 C3308:C3323 C3287:C3302 C3266:C3281 C3245:C3260 C3224:C3239 C3203:C3218 C3182:C3197 C3161:C3176 C3140:C3155 C3119:C3134 C3098:C3113 C3077:C3092 C3056:C3071 C3035:C3050 C3014:C3029 C2993:C3008 C2069:C2084 C2048:C2063 C2027:C2042 C2006:C2021 C1985:C2000 C1964:C1979 C1943:C1958 C1922:C1937 C1901:C1916 C1880:C1895 C1859:C1874 C1838:C1853 C1817:C1832 C1796:C1811 C1775:C1790 C1754:C1769 C1733:C1748 C1712:C1727 C1691:C1706 C1670:C1685 C1649:C1664 C1628:C1643 C1607:C1622 C1586:C1601 C1565:C1580 C1544:C1559 C1523:C1538 C1502:C1517 C1481:C1496 C1460:C1475 C1439:C1454 C1418:C1433 C1397:C1412 C1376:C1391 C1355:C1370 C1334:C1349 C1313:C1328 C1292:C1307 C1271:C1286 C1250:C1265 C1229:C1244 C1208:C1223 C1187:C1202 C1166:C1181 C1145:C1160 C1124:C1139 C1103:C1118 C1082:C1097 C1061:C1076 C1040:C1055 C1019:C1034 C998:C1013 C977:C992 C956:C971 C935:C950 C914:C929 C893:C908 C872:C887 C851:C866 C830:C845 C809:C824 C788:C803 C767:C782 C746:C761 C2972:C2987 C2951:C2966 C2930:C2945 C2909:C2924 C2888:C2903 C2867:C2882 C2846:C2861 C2825:C2840 C2804:C2819 C2783:C2798 C2762:C2777 C2741:C2756 C2720:C2735 C2699:C2714 C2678:C2693 C2657:C2672 C2636:C2651 C2615:C2630 C2594:C2609 C2573:C2588 C2552:C2567 C2531:C2546 C2510:C2525 C2489:C2504 C2468:C2483 C2447:C2462 C2426:C2441 C2405:C2420 C2384:C2399 C2363:C2378 C2342:C2357 C2321:C2336 C725:C740 C704:C719 C683:C698 C662:C677 C641:C656 C620:C635 C599:C614 C578:C593 C557:C572 C536:C551 C515:C530 C494:C509 C473:C488 C452:C467 C431:C446 C410:C425 C389:C404 C368:C383 C347:C362 C326:C341 C305:C320 C284:C299 C263:C278 C242:C257 C221:C236 C200:C215 C2300:C2315 C2279:C2294 C2258:C2273 C2237:C2252 C2216:C2231 C2195:C2210 C4148:C4163 C4127:C4142 C4106:C4121 C4085:C4100 C2174:C2189 C2153:C2168 C2132:C2147 C2111:C2126 C2090:C2105 C179:C194 C158:C173 C137:C152 C116:C131 C95:C110 C74:C89 C53:C68 C32:C47 C11:C26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DB004-D29A-4579-B1F2-CD7D0E7AD43B}">
  <dimension ref="A1:Z4206"/>
  <sheetViews>
    <sheetView showGridLines="0" zoomScale="90" zoomScaleNormal="90" workbookViewId="0">
      <pane ySplit="5" topLeftCell="A6" activePane="bottomLeft" state="frozen"/>
      <selection pane="bottomLeft" activeCell="C75" sqref="C75:C78"/>
    </sheetView>
  </sheetViews>
  <sheetFormatPr defaultRowHeight="15" outlineLevelRow="1" x14ac:dyDescent="0.25"/>
  <cols>
    <col min="1" max="1" width="7.7109375" style="33" customWidth="1"/>
    <col min="2" max="2" width="26.42578125" style="9" customWidth="1"/>
    <col min="3" max="3" width="38.7109375" style="111" customWidth="1"/>
    <col min="4" max="4" width="12.85546875" style="9" customWidth="1"/>
    <col min="5" max="5" width="14" style="9" customWidth="1"/>
    <col min="6" max="6" width="20" style="126" customWidth="1"/>
    <col min="7" max="7" width="20.28515625" style="126" customWidth="1"/>
    <col min="8" max="8" width="20.7109375" style="111" customWidth="1"/>
    <col min="9" max="9" width="18.7109375" style="9" customWidth="1"/>
    <col min="10" max="10" width="18.5703125" style="9" customWidth="1"/>
    <col min="11" max="11" width="7.7109375" style="9" customWidth="1"/>
    <col min="12" max="12" width="9.140625" style="9" customWidth="1"/>
    <col min="13" max="13" width="9.140625" style="111"/>
    <col min="14" max="14" width="9.140625" style="111" customWidth="1"/>
    <col min="15" max="26" width="9.140625" style="111"/>
    <col min="27" max="16384" width="9.140625" style="9"/>
  </cols>
  <sheetData>
    <row r="1" spans="1:18" x14ac:dyDescent="0.25">
      <c r="A1" s="127"/>
      <c r="B1" s="128"/>
      <c r="C1" s="129"/>
      <c r="D1" s="128"/>
      <c r="E1" s="128"/>
      <c r="F1" s="130"/>
      <c r="G1" s="130"/>
      <c r="H1" s="129"/>
      <c r="I1" s="128"/>
      <c r="J1" s="128"/>
      <c r="K1" s="128"/>
    </row>
    <row r="2" spans="1:18" ht="20.25" x14ac:dyDescent="0.25">
      <c r="A2" s="127"/>
      <c r="B2" s="128"/>
      <c r="C2" s="129"/>
      <c r="D2" s="128"/>
      <c r="E2" s="131"/>
      <c r="F2" s="130"/>
      <c r="G2" s="130"/>
      <c r="H2" s="129"/>
      <c r="I2" s="128"/>
      <c r="J2" s="21" t="s">
        <v>87</v>
      </c>
      <c r="K2" s="128"/>
    </row>
    <row r="3" spans="1:18" ht="26.25" x14ac:dyDescent="0.25">
      <c r="A3" s="127"/>
      <c r="B3" s="128"/>
      <c r="C3" s="129"/>
      <c r="D3" s="132" t="s">
        <v>94</v>
      </c>
      <c r="E3" s="132"/>
      <c r="F3" s="133"/>
      <c r="G3" s="130"/>
      <c r="H3" s="129"/>
      <c r="I3" s="128"/>
      <c r="J3" s="21" t="s">
        <v>87</v>
      </c>
      <c r="K3" s="128"/>
    </row>
    <row r="4" spans="1:18" x14ac:dyDescent="0.25">
      <c r="A4" s="127"/>
      <c r="B4" s="128"/>
      <c r="C4" s="129"/>
      <c r="D4" s="128"/>
      <c r="E4" s="128"/>
      <c r="F4" s="130"/>
      <c r="G4" s="130"/>
      <c r="H4" s="129"/>
      <c r="I4" s="128"/>
      <c r="J4" s="21" t="s">
        <v>88</v>
      </c>
      <c r="K4" s="128"/>
    </row>
    <row r="5" spans="1:18" x14ac:dyDescent="0.25">
      <c r="A5" s="127"/>
      <c r="B5" s="128"/>
      <c r="C5" s="129"/>
      <c r="D5" s="128"/>
      <c r="E5" s="128"/>
      <c r="F5" s="130"/>
      <c r="G5" s="130"/>
      <c r="H5" s="129"/>
      <c r="I5" s="128"/>
      <c r="J5" s="134"/>
      <c r="K5" s="128"/>
    </row>
    <row r="8" spans="1:18" ht="31.5" x14ac:dyDescent="0.25">
      <c r="D8" s="110"/>
      <c r="E8" s="34" t="s">
        <v>21</v>
      </c>
      <c r="F8" s="78" t="s">
        <v>0</v>
      </c>
      <c r="G8" s="78" t="s">
        <v>19</v>
      </c>
      <c r="H8" s="79" t="s">
        <v>20</v>
      </c>
      <c r="I8" s="35" t="s">
        <v>22</v>
      </c>
      <c r="J8" s="35" t="s">
        <v>61</v>
      </c>
      <c r="M8" s="126"/>
    </row>
    <row r="9" spans="1:18" x14ac:dyDescent="0.25">
      <c r="D9" s="110"/>
      <c r="E9" s="135">
        <v>1</v>
      </c>
      <c r="F9" s="113" t="s">
        <v>72</v>
      </c>
      <c r="G9" s="113" t="s">
        <v>35</v>
      </c>
      <c r="H9" s="114">
        <v>1</v>
      </c>
      <c r="I9" s="136">
        <f>SUM(J12:J26)</f>
        <v>10.945026755555556</v>
      </c>
      <c r="J9" s="136">
        <f>IF(H9="","",I9/H9)</f>
        <v>10.945026755555556</v>
      </c>
      <c r="M9" s="126"/>
      <c r="R9" s="141"/>
    </row>
    <row r="10" spans="1:18" x14ac:dyDescent="0.25">
      <c r="B10" s="117"/>
      <c r="C10" s="118"/>
      <c r="D10" s="110"/>
      <c r="F10" s="118"/>
      <c r="G10" s="118"/>
      <c r="H10" s="119"/>
      <c r="I10" s="120"/>
      <c r="J10" s="121"/>
      <c r="M10" s="126"/>
      <c r="R10" s="141"/>
    </row>
    <row r="11" spans="1:18" ht="47.25" outlineLevel="1" x14ac:dyDescent="0.25">
      <c r="B11" s="34" t="s">
        <v>66</v>
      </c>
      <c r="C11" s="78" t="s">
        <v>13</v>
      </c>
      <c r="D11" s="35" t="s">
        <v>60</v>
      </c>
      <c r="E11" s="35" t="s">
        <v>14</v>
      </c>
      <c r="F11" s="79" t="s">
        <v>17</v>
      </c>
      <c r="G11" s="79" t="s">
        <v>56</v>
      </c>
      <c r="H11" s="79" t="s">
        <v>38</v>
      </c>
      <c r="I11" s="35" t="s">
        <v>16</v>
      </c>
      <c r="J11" s="34" t="s">
        <v>15</v>
      </c>
    </row>
    <row r="12" spans="1:18" outlineLevel="1" x14ac:dyDescent="0.25">
      <c r="B12" s="137" t="str">
        <f>IF(C12="","",F9)</f>
        <v>Bife a cavalo</v>
      </c>
      <c r="C12" s="123" t="s">
        <v>125</v>
      </c>
      <c r="D12" s="138" t="str">
        <f>IF(C12="","",IFERROR(INDEX('Cadastro de insumo'!A:K,MATCH('Ficha técnica - Prod acabado'!C12,'Cadastro de insumo'!E:E,0),2),""))</f>
        <v>PP - 1</v>
      </c>
      <c r="E12" s="138" t="str">
        <f>IF(C12="","",IFERROR(INDEX('Cadastro de insumo'!A:K,MATCH('Ficha técnica - Prod acabado'!C12,'Cadastro de insumo'!E:E,0),9),""))</f>
        <v>kg</v>
      </c>
      <c r="F12" s="139">
        <f>IFERROR(VLOOKUP(C12,'Cadastro de insumo'!E:K,7,0),"")</f>
        <v>3.6590800000000003</v>
      </c>
      <c r="G12" s="113">
        <v>140</v>
      </c>
      <c r="H12" s="113">
        <v>140</v>
      </c>
      <c r="I12" s="138">
        <f t="shared" ref="I12:I18" si="0">IF(OR(G12="",H12=""),0,G12/H12)</f>
        <v>1</v>
      </c>
      <c r="J12" s="140">
        <f>IF(C12="",0,IF(E12="Pacote",VLOOKUP(C12,'Cadastro de insumo'!E:K,7,0)*G12,IF(OR(E12="kg",E12="L"),F12/1000*G12,F12*G12)))</f>
        <v>0.51227120000000004</v>
      </c>
    </row>
    <row r="13" spans="1:18" outlineLevel="1" x14ac:dyDescent="0.25">
      <c r="B13" s="137" t="str">
        <f>IF(C13="","",F9)</f>
        <v>Bife a cavalo</v>
      </c>
      <c r="C13" s="123" t="s">
        <v>124</v>
      </c>
      <c r="D13" s="138" t="str">
        <f>IF(C13="","",IFERROR(INDEX('Cadastro de insumo'!A:K,MATCH('Ficha técnica - Prod acabado'!C13,'Cadastro de insumo'!E:E,0),2),""))</f>
        <v>PP - 2</v>
      </c>
      <c r="E13" s="138" t="str">
        <f>IF(C13="","",IFERROR(INDEX('Cadastro de insumo'!A:K,MATCH('Ficha técnica - Prod acabado'!C13,'Cadastro de insumo'!E:E,0),9),""))</f>
        <v>kg</v>
      </c>
      <c r="F13" s="139">
        <f>IFERROR(VLOOKUP(C13,'Cadastro de insumo'!E:K,7,0),"")</f>
        <v>3.7177777777777776</v>
      </c>
      <c r="G13" s="113">
        <v>80</v>
      </c>
      <c r="H13" s="113">
        <v>80</v>
      </c>
      <c r="I13" s="138">
        <f t="shared" si="0"/>
        <v>1</v>
      </c>
      <c r="J13" s="140">
        <f>IF(C13="",0,IF(E13="Pacote",VLOOKUP(C13,'Cadastro de insumo'!E:K,7,0)*G13,IF(OR(E13="kg",E13="L"),F13/1000*G13,F13*G13)))</f>
        <v>0.2974222222222222</v>
      </c>
    </row>
    <row r="14" spans="1:18" outlineLevel="1" x14ac:dyDescent="0.25">
      <c r="B14" s="137" t="str">
        <f>IF(C14="","",F9)</f>
        <v>Bife a cavalo</v>
      </c>
      <c r="C14" s="123" t="s">
        <v>34</v>
      </c>
      <c r="D14" s="138" t="str">
        <f>IF(C14="","",IFERROR(INDEX('Cadastro de insumo'!A:K,MATCH('Ficha técnica - Prod acabado'!C14,'Cadastro de insumo'!E:E,0),2),""))</f>
        <v>IN-10</v>
      </c>
      <c r="E14" s="138" t="str">
        <f>IF(C14="","",IFERROR(INDEX('Cadastro de insumo'!A:K,MATCH('Ficha técnica - Prod acabado'!C14,'Cadastro de insumo'!E:E,0),9),""))</f>
        <v>unidades</v>
      </c>
      <c r="F14" s="139">
        <f>IFERROR(VLOOKUP(C14,'Cadastro de insumo'!E:K,7,0),"")</f>
        <v>1.1316666666666668</v>
      </c>
      <c r="G14" s="113">
        <v>1</v>
      </c>
      <c r="H14" s="113">
        <v>1</v>
      </c>
      <c r="I14" s="138">
        <f t="shared" si="0"/>
        <v>1</v>
      </c>
      <c r="J14" s="140">
        <f>IF(C14="",0,IF(E14="Pacote",VLOOKUP(C14,'Cadastro de insumo'!E:K,7,0)*G14,IF(OR(E14="kg",E14="L"),F14/1000*G14,F14*G14)))</f>
        <v>1.1316666666666668</v>
      </c>
    </row>
    <row r="15" spans="1:18" outlineLevel="1" x14ac:dyDescent="0.25">
      <c r="B15" s="137" t="str">
        <f>IF(C15="","",F9)</f>
        <v>Bife a cavalo</v>
      </c>
      <c r="C15" s="123" t="s">
        <v>104</v>
      </c>
      <c r="D15" s="138" t="str">
        <f>IF(C15="","",IFERROR(INDEX('Cadastro de insumo'!A:K,MATCH('Ficha técnica - Prod acabado'!C15,'Cadastro de insumo'!E:E,0),2),""))</f>
        <v>IN-11</v>
      </c>
      <c r="E15" s="138" t="str">
        <f>IF(C15="","",IFERROR(INDEX('Cadastro de insumo'!A:K,MATCH('Ficha técnica - Prod acabado'!C15,'Cadastro de insumo'!E:E,0),9),""))</f>
        <v>ml</v>
      </c>
      <c r="F15" s="139">
        <f>IFERROR(VLOOKUP(C15,'Cadastro de insumo'!E:K,7,0),"")</f>
        <v>0.08</v>
      </c>
      <c r="G15" s="113">
        <v>9</v>
      </c>
      <c r="H15" s="113">
        <v>9</v>
      </c>
      <c r="I15" s="138">
        <f t="shared" si="0"/>
        <v>1</v>
      </c>
      <c r="J15" s="140">
        <f>IF(C15="",0,IF(E15="Pacote",VLOOKUP(C15,'Cadastro de insumo'!E:K,7,0)*G15,IF(OR(E15="kg",E15="L"),F15/1000*G15,F15*G15)))</f>
        <v>0.72</v>
      </c>
    </row>
    <row r="16" spans="1:18" outlineLevel="1" x14ac:dyDescent="0.25">
      <c r="B16" s="137" t="str">
        <f>IF(C16="","",F9)</f>
        <v>Bife a cavalo</v>
      </c>
      <c r="C16" s="123" t="s">
        <v>129</v>
      </c>
      <c r="D16" s="138" t="str">
        <f>IF(C16="","",IFERROR(INDEX('Cadastro de insumo'!A:K,MATCH('Ficha técnica - Prod acabado'!C16,'Cadastro de insumo'!E:E,0),2),""))</f>
        <v>IN-13</v>
      </c>
      <c r="E16" s="138" t="str">
        <f>IF(C16="","",IFERROR(INDEX('Cadastro de insumo'!A:K,MATCH('Ficha técnica - Prod acabado'!C16,'Cadastro de insumo'!E:E,0),9),""))</f>
        <v>kg</v>
      </c>
      <c r="F16" s="139">
        <f>IFERROR(VLOOKUP(C16,'Cadastro de insumo'!E:K,7,0),"")</f>
        <v>45</v>
      </c>
      <c r="G16" s="113">
        <v>150</v>
      </c>
      <c r="H16" s="113">
        <v>150</v>
      </c>
      <c r="I16" s="138">
        <f t="shared" si="0"/>
        <v>1</v>
      </c>
      <c r="J16" s="140">
        <f>IF(C16="",0,IF(E16="Pacote",VLOOKUP(C16,'Cadastro de insumo'!E:K,7,0)*G16,IF(OR(E16="kg",E16="L"),F16/1000*G16,F16*G16)))</f>
        <v>6.75</v>
      </c>
    </row>
    <row r="17" spans="1:18" outlineLevel="1" x14ac:dyDescent="0.25">
      <c r="B17" s="137" t="str">
        <f>IF(C17="","",F9)</f>
        <v>Bife a cavalo</v>
      </c>
      <c r="C17" s="123" t="s">
        <v>130</v>
      </c>
      <c r="D17" s="138" t="str">
        <f>IF(C17="","",IFERROR(INDEX('Cadastro de insumo'!A:K,MATCH('Ficha técnica - Prod acabado'!C17,'Cadastro de insumo'!E:E,0),2),""))</f>
        <v>IN-12</v>
      </c>
      <c r="E17" s="138" t="str">
        <f>IF(C17="","",IFERROR(INDEX('Cadastro de insumo'!A:K,MATCH('Ficha técnica - Prod acabado'!C17,'Cadastro de insumo'!E:E,0),9),""))</f>
        <v>kg</v>
      </c>
      <c r="F17" s="139">
        <f>IFERROR(VLOOKUP(C17,'Cadastro de insumo'!E:K,7,0),"")</f>
        <v>15.336666666666668</v>
      </c>
      <c r="G17" s="113">
        <v>100</v>
      </c>
      <c r="H17" s="113">
        <v>100</v>
      </c>
      <c r="I17" s="138">
        <f t="shared" si="0"/>
        <v>1</v>
      </c>
      <c r="J17" s="140">
        <f>IF(C17="",0,IF(E17="Pacote",VLOOKUP(C17,'Cadastro de insumo'!E:K,7,0)*G17,IF(OR(E17="kg",E17="L"),F17/1000*G17,F17*G17)))</f>
        <v>1.533666666666667</v>
      </c>
    </row>
    <row r="18" spans="1:18" outlineLevel="1" x14ac:dyDescent="0.25">
      <c r="B18" s="137" t="str">
        <f>IF(C18="","",F9)</f>
        <v/>
      </c>
      <c r="C18" s="123"/>
      <c r="D18" s="138" t="str">
        <f>IF(C18="","",IFERROR(INDEX('Cadastro de insumo'!A:K,MATCH('Ficha técnica - Prod acabado'!C18,'Cadastro de insumo'!E:E,0),2),""))</f>
        <v/>
      </c>
      <c r="E18" s="138" t="str">
        <f>IF(C18="","",IFERROR(INDEX('Cadastro de insumo'!A:K,MATCH('Ficha técnica - Prod acabado'!C18,'Cadastro de insumo'!E:E,0),9),""))</f>
        <v/>
      </c>
      <c r="F18" s="139" t="str">
        <f>IFERROR(VLOOKUP(C18,'Cadastro de insumo'!E:K,7,0),"")</f>
        <v/>
      </c>
      <c r="G18" s="113"/>
      <c r="H18" s="113"/>
      <c r="I18" s="138">
        <f t="shared" si="0"/>
        <v>0</v>
      </c>
      <c r="J18" s="140">
        <f>IF(C18="",0,IF(E18="Pacote",VLOOKUP(C18,'Cadastro de insumo'!E:K,7,0)*G18,IF(OR(E18="kg",E18="L"),F18/1000*G18,F18*G18)))</f>
        <v>0</v>
      </c>
    </row>
    <row r="19" spans="1:18" outlineLevel="1" x14ac:dyDescent="0.25">
      <c r="B19" s="137" t="str">
        <f>IF(C19="","",F9)</f>
        <v/>
      </c>
      <c r="C19" s="123"/>
      <c r="D19" s="138" t="str">
        <f>IF(C19="","",IFERROR(INDEX('Cadastro de insumo'!A:K,MATCH('Ficha técnica - Prod acabado'!C19,'Cadastro de insumo'!E:E,0),2),""))</f>
        <v/>
      </c>
      <c r="E19" s="138" t="str">
        <f>IF(C19="","",IFERROR(INDEX('Cadastro de insumo'!A:K,MATCH('Ficha técnica - Prod acabado'!C19,'Cadastro de insumo'!E:E,0),9),""))</f>
        <v/>
      </c>
      <c r="F19" s="139" t="str">
        <f>IFERROR(VLOOKUP(C19,'Cadastro de insumo'!E:K,7,0),"")</f>
        <v/>
      </c>
      <c r="G19" s="113"/>
      <c r="H19" s="113"/>
      <c r="I19" s="138">
        <f t="shared" ref="I19:I26" si="1">IF(OR(G19="",H19=""),0,G19/H19)</f>
        <v>0</v>
      </c>
      <c r="J19" s="140">
        <f>IF(C19="",0,IF(E19="Pacote",VLOOKUP(C19,'Cadastro de insumo'!E:K,7,0)*G19,IF(OR(E19="kg",E19="L"),F19/1000*G19,F19*G19)))</f>
        <v>0</v>
      </c>
    </row>
    <row r="20" spans="1:18" outlineLevel="1" x14ac:dyDescent="0.25">
      <c r="B20" s="137" t="str">
        <f>IF(C20="","",F9)</f>
        <v/>
      </c>
      <c r="C20" s="123"/>
      <c r="D20" s="138" t="str">
        <f>IF(C20="","",IFERROR(INDEX('Cadastro de insumo'!A:K,MATCH('Ficha técnica - Prod acabado'!C20,'Cadastro de insumo'!E:E,0),2),""))</f>
        <v/>
      </c>
      <c r="E20" s="138" t="str">
        <f>IF(C20="","",IFERROR(INDEX('Cadastro de insumo'!A:K,MATCH('Ficha técnica - Prod acabado'!C20,'Cadastro de insumo'!E:E,0),9),""))</f>
        <v/>
      </c>
      <c r="F20" s="139" t="str">
        <f>IFERROR(VLOOKUP(C20,'Cadastro de insumo'!E:K,7,0),"")</f>
        <v/>
      </c>
      <c r="G20" s="113"/>
      <c r="H20" s="113"/>
      <c r="I20" s="138">
        <f t="shared" si="1"/>
        <v>0</v>
      </c>
      <c r="J20" s="140">
        <f>IF(C20="",0,IF(E20="Pacote",VLOOKUP(C20,'Cadastro de insumo'!E:K,7,0)*G20,IF(OR(E20="kg",E20="L"),F20/1000*G20,F20*G20)))</f>
        <v>0</v>
      </c>
    </row>
    <row r="21" spans="1:18" outlineLevel="1" x14ac:dyDescent="0.25">
      <c r="B21" s="137" t="str">
        <f>IF(C21="","",F9)</f>
        <v/>
      </c>
      <c r="C21" s="123"/>
      <c r="D21" s="138" t="str">
        <f>IF(C21="","",IFERROR(INDEX('Cadastro de insumo'!A:K,MATCH('Ficha técnica - Prod acabado'!C21,'Cadastro de insumo'!E:E,0),2),""))</f>
        <v/>
      </c>
      <c r="E21" s="138" t="str">
        <f>IF(C21="","",IFERROR(INDEX('Cadastro de insumo'!A:K,MATCH('Ficha técnica - Prod acabado'!C21,'Cadastro de insumo'!E:E,0),9),""))</f>
        <v/>
      </c>
      <c r="F21" s="139" t="str">
        <f>IFERROR(VLOOKUP(C21,'Cadastro de insumo'!E:K,7,0),"")</f>
        <v/>
      </c>
      <c r="G21" s="113"/>
      <c r="H21" s="113"/>
      <c r="I21" s="138">
        <f t="shared" si="1"/>
        <v>0</v>
      </c>
      <c r="J21" s="140">
        <f>IF(C21="",0,IF(E21="Pacote",VLOOKUP(C21,'Cadastro de insumo'!E:K,7,0)*G21,IF(OR(E21="kg",E21="L"),F21/1000*G21,F21*G21)))</f>
        <v>0</v>
      </c>
    </row>
    <row r="22" spans="1:18" outlineLevel="1" x14ac:dyDescent="0.25">
      <c r="B22" s="137" t="str">
        <f>IF(C22="","",F9)</f>
        <v/>
      </c>
      <c r="C22" s="123"/>
      <c r="D22" s="138" t="str">
        <f>IF(C22="","",IFERROR(INDEX('Cadastro de insumo'!A:K,MATCH('Ficha técnica - Prod acabado'!C22,'Cadastro de insumo'!E:E,0),2),""))</f>
        <v/>
      </c>
      <c r="E22" s="138" t="str">
        <f>IF(C22="","",IFERROR(INDEX('Cadastro de insumo'!A:K,MATCH('Ficha técnica - Prod acabado'!C22,'Cadastro de insumo'!E:E,0),9),""))</f>
        <v/>
      </c>
      <c r="F22" s="139" t="str">
        <f>IFERROR(VLOOKUP(C22,'Cadastro de insumo'!E:K,7,0),"")</f>
        <v/>
      </c>
      <c r="G22" s="113"/>
      <c r="H22" s="113"/>
      <c r="I22" s="138">
        <f t="shared" si="1"/>
        <v>0</v>
      </c>
      <c r="J22" s="140">
        <f>IF(C22="",0,IF(E22="Pacote",VLOOKUP(C22,'Cadastro de insumo'!E:K,7,0)*G22,IF(OR(E22="kg",E22="L"),F22/1000*G22,F22*G22)))</f>
        <v>0</v>
      </c>
    </row>
    <row r="23" spans="1:18" outlineLevel="1" x14ac:dyDescent="0.25">
      <c r="B23" s="137" t="str">
        <f>IF(C23="","",F9)</f>
        <v/>
      </c>
      <c r="C23" s="123"/>
      <c r="D23" s="138" t="str">
        <f>IF(C23="","",IFERROR(INDEX('Cadastro de insumo'!A:K,MATCH('Ficha técnica - Prod acabado'!C23,'Cadastro de insumo'!E:E,0),2),""))</f>
        <v/>
      </c>
      <c r="E23" s="138" t="str">
        <f>IF(C23="","",IFERROR(INDEX('Cadastro de insumo'!A:K,MATCH('Ficha técnica - Prod acabado'!C23,'Cadastro de insumo'!E:E,0),9),""))</f>
        <v/>
      </c>
      <c r="F23" s="139" t="str">
        <f>IFERROR(VLOOKUP(C23,'Cadastro de insumo'!E:K,7,0),"")</f>
        <v/>
      </c>
      <c r="G23" s="113"/>
      <c r="H23" s="113"/>
      <c r="I23" s="138">
        <f t="shared" si="1"/>
        <v>0</v>
      </c>
      <c r="J23" s="140">
        <f>IF(C23="",0,IF(E23="Pacote",VLOOKUP(C23,'Cadastro de insumo'!E:K,7,0)*G23,IF(OR(E23="kg",E23="L"),F23/1000*G23,F23*G23)))</f>
        <v>0</v>
      </c>
    </row>
    <row r="24" spans="1:18" outlineLevel="1" x14ac:dyDescent="0.25">
      <c r="B24" s="137" t="str">
        <f>IF(C24="","",F9)</f>
        <v/>
      </c>
      <c r="C24" s="123"/>
      <c r="D24" s="138" t="str">
        <f>IF(C24="","",IFERROR(INDEX('Cadastro de insumo'!A:K,MATCH('Ficha técnica - Prod acabado'!C24,'Cadastro de insumo'!E:E,0),2),""))</f>
        <v/>
      </c>
      <c r="E24" s="138" t="str">
        <f>IF(C24="","",IFERROR(INDEX('Cadastro de insumo'!A:K,MATCH('Ficha técnica - Prod acabado'!C24,'Cadastro de insumo'!E:E,0),9),""))</f>
        <v/>
      </c>
      <c r="F24" s="139" t="str">
        <f>IFERROR(VLOOKUP(C24,'Cadastro de insumo'!E:K,7,0),"")</f>
        <v/>
      </c>
      <c r="G24" s="113"/>
      <c r="H24" s="113"/>
      <c r="I24" s="138">
        <f t="shared" si="1"/>
        <v>0</v>
      </c>
      <c r="J24" s="140">
        <f>IF(C24="",0,IF(E24="Pacote",VLOOKUP(C24,'Cadastro de insumo'!E:K,7,0)*G24,IF(OR(E24="kg",E24="L"),F24/1000*G24,F24*G24)))</f>
        <v>0</v>
      </c>
    </row>
    <row r="25" spans="1:18" outlineLevel="1" x14ac:dyDescent="0.25">
      <c r="B25" s="137" t="str">
        <f>IF(C25="","",F9)</f>
        <v/>
      </c>
      <c r="C25" s="123"/>
      <c r="D25" s="138" t="str">
        <f>IF(C25="","",IFERROR(INDEX('Cadastro de insumo'!A:K,MATCH('Ficha técnica - Prod acabado'!C25,'Cadastro de insumo'!E:E,0),2),""))</f>
        <v/>
      </c>
      <c r="E25" s="138" t="str">
        <f>IF(C25="","",IFERROR(INDEX('Cadastro de insumo'!A:K,MATCH('Ficha técnica - Prod acabado'!C25,'Cadastro de insumo'!E:E,0),9),""))</f>
        <v/>
      </c>
      <c r="F25" s="139" t="str">
        <f>IFERROR(VLOOKUP(C25,'Cadastro de insumo'!E:K,7,0),"")</f>
        <v/>
      </c>
      <c r="G25" s="113"/>
      <c r="H25" s="113"/>
      <c r="I25" s="138">
        <f t="shared" si="1"/>
        <v>0</v>
      </c>
      <c r="J25" s="140">
        <f>IF(C25="",0,IF(E25="Pacote",VLOOKUP(C25,'Cadastro de insumo'!E:K,7,0)*G25,IF(OR(E25="kg",E25="L"),F25/1000*G25,F25*G25)))</f>
        <v>0</v>
      </c>
    </row>
    <row r="26" spans="1:18" outlineLevel="1" x14ac:dyDescent="0.25">
      <c r="B26" s="137" t="str">
        <f>IF(C26="","",F9)</f>
        <v/>
      </c>
      <c r="C26" s="123"/>
      <c r="D26" s="138" t="str">
        <f>IF(C26="","",IFERROR(INDEX('Cadastro de insumo'!A:K,MATCH('Ficha técnica - Prod acabado'!C26,'Cadastro de insumo'!E:E,0),2),""))</f>
        <v/>
      </c>
      <c r="E26" s="138" t="str">
        <f>IF(C26="","",IFERROR(INDEX('Cadastro de insumo'!A:K,MATCH('Ficha técnica - Prod acabado'!C26,'Cadastro de insumo'!E:E,0),9),""))</f>
        <v/>
      </c>
      <c r="F26" s="139" t="str">
        <f>IFERROR(VLOOKUP(C26,'Cadastro de insumo'!E:K,7,0),"")</f>
        <v/>
      </c>
      <c r="G26" s="113"/>
      <c r="H26" s="113"/>
      <c r="I26" s="138">
        <f t="shared" si="1"/>
        <v>0</v>
      </c>
      <c r="J26" s="140">
        <f>IF(C26="",0,IF(E26="Pacote",VLOOKUP(C26,'Cadastro de insumo'!E:K,7,0)*G26,IF(OR(E26="kg",E26="L"),F26/1000*G26,F26*G26)))</f>
        <v>0</v>
      </c>
    </row>
    <row r="27" spans="1:18" x14ac:dyDescent="0.25">
      <c r="A27" s="33" t="str">
        <f>"Detalhes: "&amp;F9</f>
        <v>Detalhes: Bife a cavalo</v>
      </c>
      <c r="B27" s="110"/>
      <c r="H27" s="126"/>
      <c r="I27" s="110"/>
      <c r="J27" s="110"/>
      <c r="M27" s="126"/>
    </row>
    <row r="28" spans="1:18" x14ac:dyDescent="0.25">
      <c r="B28" s="110"/>
      <c r="C28" s="126"/>
      <c r="H28" s="126"/>
      <c r="I28" s="110"/>
      <c r="J28" s="110"/>
      <c r="K28" s="110"/>
      <c r="L28" s="110"/>
      <c r="M28" s="126"/>
    </row>
    <row r="29" spans="1:18" ht="31.5" x14ac:dyDescent="0.25">
      <c r="D29" s="110"/>
      <c r="E29" s="34" t="s">
        <v>21</v>
      </c>
      <c r="F29" s="78" t="s">
        <v>0</v>
      </c>
      <c r="G29" s="78" t="s">
        <v>19</v>
      </c>
      <c r="H29" s="79" t="s">
        <v>20</v>
      </c>
      <c r="I29" s="35" t="s">
        <v>22</v>
      </c>
      <c r="J29" s="35" t="s">
        <v>61</v>
      </c>
      <c r="M29" s="126"/>
    </row>
    <row r="30" spans="1:18" x14ac:dyDescent="0.25">
      <c r="D30" s="110"/>
      <c r="E30" s="135">
        <f>E9+1</f>
        <v>2</v>
      </c>
      <c r="F30" s="113" t="s">
        <v>48</v>
      </c>
      <c r="G30" s="113" t="s">
        <v>35</v>
      </c>
      <c r="H30" s="114">
        <v>1</v>
      </c>
      <c r="I30" s="136">
        <f>SUM(J33:J47)</f>
        <v>12.265833333333333</v>
      </c>
      <c r="J30" s="136">
        <f>IF(H30="","",I30/H30)</f>
        <v>12.265833333333333</v>
      </c>
      <c r="M30" s="126"/>
      <c r="R30" s="141"/>
    </row>
    <row r="31" spans="1:18" x14ac:dyDescent="0.25">
      <c r="B31" s="117"/>
      <c r="C31" s="118"/>
      <c r="D31" s="110"/>
      <c r="F31" s="118"/>
      <c r="G31" s="118"/>
      <c r="H31" s="119"/>
      <c r="I31" s="120"/>
      <c r="J31" s="121"/>
      <c r="M31" s="126"/>
      <c r="R31" s="141"/>
    </row>
    <row r="32" spans="1:18" ht="47.25" outlineLevel="1" x14ac:dyDescent="0.25">
      <c r="B32" s="34" t="s">
        <v>66</v>
      </c>
      <c r="C32" s="78" t="s">
        <v>13</v>
      </c>
      <c r="D32" s="35" t="s">
        <v>60</v>
      </c>
      <c r="E32" s="35" t="s">
        <v>14</v>
      </c>
      <c r="F32" s="79" t="s">
        <v>17</v>
      </c>
      <c r="G32" s="79" t="s">
        <v>56</v>
      </c>
      <c r="H32" s="79" t="s">
        <v>38</v>
      </c>
      <c r="I32" s="35" t="s">
        <v>16</v>
      </c>
      <c r="J32" s="34" t="s">
        <v>15</v>
      </c>
    </row>
    <row r="33" spans="1:13" outlineLevel="1" x14ac:dyDescent="0.25">
      <c r="B33" s="137" t="str">
        <f>IF(C33="","",F30)</f>
        <v>Hamburger</v>
      </c>
      <c r="C33" s="123" t="s">
        <v>9</v>
      </c>
      <c r="D33" s="138" t="str">
        <f>IF(C33="","",IFERROR(INDEX('Cadastro de insumo'!A:K,MATCH('Ficha técnica - Prod acabado'!C33,'Cadastro de insumo'!E:E,0),2),""))</f>
        <v>IN-5</v>
      </c>
      <c r="E33" s="138" t="str">
        <f>IF(C33="","",IFERROR(INDEX('Cadastro de insumo'!A:K,MATCH('Ficha técnica - Prod acabado'!C33,'Cadastro de insumo'!E:E,0),9),""))</f>
        <v>Pacote</v>
      </c>
      <c r="F33" s="139">
        <f>IFERROR(VLOOKUP(C33,'Cadastro de insumo'!E:K,7,0),"")</f>
        <v>1.6666666666666667</v>
      </c>
      <c r="G33" s="113">
        <v>1</v>
      </c>
      <c r="H33" s="113">
        <v>1</v>
      </c>
      <c r="I33" s="138">
        <f t="shared" ref="I33:I47" si="2">IF(OR(G33="",H33=""),0,G33/H33)</f>
        <v>1</v>
      </c>
      <c r="J33" s="140">
        <f>IF(C33="",0,IF(E33="Pacote",VLOOKUP(C33,'Cadastro de insumo'!E:K,7,0)*G33,IF(OR(E33="kg",E33="L"),F33/1000*G33,F33*G33)))</f>
        <v>1.6666666666666667</v>
      </c>
    </row>
    <row r="34" spans="1:13" outlineLevel="1" x14ac:dyDescent="0.25">
      <c r="B34" s="137" t="str">
        <f>IF(C34="","",F30)</f>
        <v>Hamburger</v>
      </c>
      <c r="C34" s="123" t="s">
        <v>95</v>
      </c>
      <c r="D34" s="138" t="str">
        <f>IF(C34="","",IFERROR(INDEX('Cadastro de insumo'!A:K,MATCH('Ficha técnica - Prod acabado'!C34,'Cadastro de insumo'!E:E,0),2),""))</f>
        <v>IN-1</v>
      </c>
      <c r="E34" s="138" t="str">
        <f>IF(C34="","",IFERROR(INDEX('Cadastro de insumo'!A:K,MATCH('Ficha técnica - Prod acabado'!C34,'Cadastro de insumo'!E:E,0),9),""))</f>
        <v>kg</v>
      </c>
      <c r="F34" s="139">
        <f>IFERROR(VLOOKUP(C34,'Cadastro de insumo'!E:K,7,0),"")</f>
        <v>60</v>
      </c>
      <c r="G34" s="113">
        <v>10</v>
      </c>
      <c r="H34" s="113">
        <v>10</v>
      </c>
      <c r="I34" s="138">
        <f t="shared" si="2"/>
        <v>1</v>
      </c>
      <c r="J34" s="140">
        <f>IF(C34="",0,IF(E34="Pacote",VLOOKUP(C34,'Cadastro de insumo'!E:K,7,0)*G34,IF(OR(E34="kg",E34="L"),F34/1000*G34,F34*G34)))</f>
        <v>0.6</v>
      </c>
    </row>
    <row r="35" spans="1:13" outlineLevel="1" x14ac:dyDescent="0.25">
      <c r="B35" s="137" t="str">
        <f>IF(C35="","",F30)</f>
        <v>Hamburger</v>
      </c>
      <c r="C35" s="123" t="s">
        <v>34</v>
      </c>
      <c r="D35" s="138" t="str">
        <f>IF(C35="","",IFERROR(INDEX('Cadastro de insumo'!A:K,MATCH('Ficha técnica - Prod acabado'!C35,'Cadastro de insumo'!E:E,0),2),""))</f>
        <v>IN-10</v>
      </c>
      <c r="E35" s="138" t="str">
        <f>IF(C35="","",IFERROR(INDEX('Cadastro de insumo'!A:K,MATCH('Ficha técnica - Prod acabado'!C35,'Cadastro de insumo'!E:E,0),9),""))</f>
        <v>unidades</v>
      </c>
      <c r="F35" s="139">
        <f>IFERROR(VLOOKUP(C35,'Cadastro de insumo'!E:K,7,0),"")</f>
        <v>1.1316666666666668</v>
      </c>
      <c r="G35" s="113">
        <v>1</v>
      </c>
      <c r="H35" s="113">
        <v>1</v>
      </c>
      <c r="I35" s="138">
        <f t="shared" si="2"/>
        <v>1</v>
      </c>
      <c r="J35" s="140">
        <f>IF(C35="",0,IF(E35="Pacote",VLOOKUP(C35,'Cadastro de insumo'!E:K,7,0)*G35,IF(OR(E35="kg",E35="L"),F35/1000*G35,F35*G35)))</f>
        <v>1.1316666666666668</v>
      </c>
    </row>
    <row r="36" spans="1:13" outlineLevel="1" x14ac:dyDescent="0.25">
      <c r="B36" s="137" t="str">
        <f>IF(C36="","",F30)</f>
        <v>Hamburger</v>
      </c>
      <c r="C36" s="123" t="s">
        <v>6</v>
      </c>
      <c r="D36" s="138" t="str">
        <f>IF(C36="","",IFERROR(INDEX('Cadastro de insumo'!A:K,MATCH('Ficha técnica - Prod acabado'!C36,'Cadastro de insumo'!E:E,0),2),""))</f>
        <v>IN-2</v>
      </c>
      <c r="E36" s="138" t="str">
        <f>IF(C36="","",IFERROR(INDEX('Cadastro de insumo'!A:K,MATCH('Ficha técnica - Prod acabado'!C36,'Cadastro de insumo'!E:E,0),9),""))</f>
        <v>kg</v>
      </c>
      <c r="F36" s="139">
        <f>IFERROR(VLOOKUP(C36,'Cadastro de insumo'!E:K,7,0),"")</f>
        <v>10</v>
      </c>
      <c r="G36" s="113">
        <v>15</v>
      </c>
      <c r="H36" s="113">
        <v>15</v>
      </c>
      <c r="I36" s="138">
        <f t="shared" si="2"/>
        <v>1</v>
      </c>
      <c r="J36" s="140">
        <f>IF(C36="",0,IF(E36="Pacote",VLOOKUP(C36,'Cadastro de insumo'!E:K,7,0)*G36,IF(OR(E36="kg",E36="L"),F36/1000*G36,F36*G36)))</f>
        <v>0.15</v>
      </c>
    </row>
    <row r="37" spans="1:13" outlineLevel="1" x14ac:dyDescent="0.25">
      <c r="B37" s="137" t="str">
        <f>IF(C37="","",F30)</f>
        <v>Hamburger</v>
      </c>
      <c r="C37" s="123" t="s">
        <v>7</v>
      </c>
      <c r="D37" s="138" t="str">
        <f>IF(C37="","",IFERROR(INDEX('Cadastro de insumo'!A:K,MATCH('Ficha técnica - Prod acabado'!C37,'Cadastro de insumo'!E:E,0),2),""))</f>
        <v>IN-3</v>
      </c>
      <c r="E37" s="138" t="str">
        <f>IF(C37="","",IFERROR(INDEX('Cadastro de insumo'!A:K,MATCH('Ficha técnica - Prod acabado'!C37,'Cadastro de insumo'!E:E,0),9),""))</f>
        <v>kg</v>
      </c>
      <c r="F37" s="139">
        <f>IFERROR(VLOOKUP(C37,'Cadastro de insumo'!E:K,7,0),"")</f>
        <v>10</v>
      </c>
      <c r="G37" s="113">
        <v>10</v>
      </c>
      <c r="H37" s="113">
        <v>10</v>
      </c>
      <c r="I37" s="138">
        <f t="shared" si="2"/>
        <v>1</v>
      </c>
      <c r="J37" s="140">
        <f>IF(C37="",0,IF(E37="Pacote",VLOOKUP(C37,'Cadastro de insumo'!E:K,7,0)*G37,IF(OR(E37="kg",E37="L"),F37/1000*G37,F37*G37)))</f>
        <v>0.1</v>
      </c>
    </row>
    <row r="38" spans="1:13" outlineLevel="1" x14ac:dyDescent="0.25">
      <c r="B38" s="137" t="str">
        <f>IF(C38="","",F30)</f>
        <v>Hamburger</v>
      </c>
      <c r="C38" s="123" t="s">
        <v>48</v>
      </c>
      <c r="D38" s="138" t="str">
        <f>IF(C38="","",IFERROR(INDEX('Cadastro de insumo'!A:K,MATCH('Ficha técnica - Prod acabado'!C38,'Cadastro de insumo'!E:E,0),2),""))</f>
        <v>IN-16</v>
      </c>
      <c r="E38" s="138" t="str">
        <f>IF(C38="","",IFERROR(INDEX('Cadastro de insumo'!A:K,MATCH('Ficha técnica - Prod acabado'!C38,'Cadastro de insumo'!E:E,0),9),""))</f>
        <v>unidade</v>
      </c>
      <c r="F38" s="139">
        <f>IFERROR(VLOOKUP(C38,'Cadastro de insumo'!E:K,7,0),"")</f>
        <v>8.6174999999999997</v>
      </c>
      <c r="G38" s="113">
        <v>1</v>
      </c>
      <c r="H38" s="113">
        <v>1</v>
      </c>
      <c r="I38" s="138">
        <f t="shared" si="2"/>
        <v>1</v>
      </c>
      <c r="J38" s="140">
        <f>IF(C38="",0,IF(E38="Pacote",VLOOKUP(C38,'Cadastro de insumo'!E:K,7,0)*G38,IF(OR(E38="kg",E38="L"),F38/1000*G38,F38*G38)))</f>
        <v>8.6174999999999997</v>
      </c>
    </row>
    <row r="39" spans="1:13" outlineLevel="1" x14ac:dyDescent="0.25">
      <c r="B39" s="137" t="str">
        <f>IF(C39="","",F30)</f>
        <v/>
      </c>
      <c r="C39" s="123"/>
      <c r="D39" s="138" t="str">
        <f>IF(C39="","",IFERROR(INDEX('Cadastro de insumo'!A:K,MATCH('Ficha técnica - Prod acabado'!C39,'Cadastro de insumo'!E:E,0),2),""))</f>
        <v/>
      </c>
      <c r="E39" s="138" t="str">
        <f>IF(C39="","",IFERROR(INDEX('Cadastro de insumo'!A:K,MATCH('Ficha técnica - Prod acabado'!C39,'Cadastro de insumo'!E:E,0),9),""))</f>
        <v/>
      </c>
      <c r="F39" s="139" t="str">
        <f>IFERROR(VLOOKUP(C39,'Cadastro de insumo'!E:K,7,0),"")</f>
        <v/>
      </c>
      <c r="G39" s="113"/>
      <c r="H39" s="113"/>
      <c r="I39" s="138">
        <f t="shared" si="2"/>
        <v>0</v>
      </c>
      <c r="J39" s="140">
        <f>IF(C39="",0,IF(E39="Pacote",VLOOKUP(C39,'Cadastro de insumo'!E:K,7,0)*G39,IF(OR(E39="kg",E39="L"),F39/1000*G39,F39*G39)))</f>
        <v>0</v>
      </c>
    </row>
    <row r="40" spans="1:13" outlineLevel="1" x14ac:dyDescent="0.25">
      <c r="B40" s="137" t="str">
        <f>IF(C40="","",F30)</f>
        <v/>
      </c>
      <c r="C40" s="123"/>
      <c r="D40" s="138" t="str">
        <f>IF(C40="","",IFERROR(INDEX('Cadastro de insumo'!A:K,MATCH('Ficha técnica - Prod acabado'!C40,'Cadastro de insumo'!E:E,0),2),""))</f>
        <v/>
      </c>
      <c r="E40" s="138" t="str">
        <f>IF(C40="","",IFERROR(INDEX('Cadastro de insumo'!A:K,MATCH('Ficha técnica - Prod acabado'!C40,'Cadastro de insumo'!E:E,0),9),""))</f>
        <v/>
      </c>
      <c r="F40" s="139" t="str">
        <f>IFERROR(VLOOKUP(C40,'Cadastro de insumo'!E:K,7,0),"")</f>
        <v/>
      </c>
      <c r="G40" s="113"/>
      <c r="H40" s="113"/>
      <c r="I40" s="138">
        <f t="shared" si="2"/>
        <v>0</v>
      </c>
      <c r="J40" s="140">
        <f>IF(C40="",0,IF(E40="Pacote",VLOOKUP(C40,'Cadastro de insumo'!E:K,7,0)*G40,IF(OR(E40="kg",E40="L"),F40/1000*G40,F40*G40)))</f>
        <v>0</v>
      </c>
    </row>
    <row r="41" spans="1:13" outlineLevel="1" x14ac:dyDescent="0.25">
      <c r="B41" s="137" t="str">
        <f>IF(C41="","",F30)</f>
        <v/>
      </c>
      <c r="C41" s="123"/>
      <c r="D41" s="138" t="str">
        <f>IF(C41="","",IFERROR(INDEX('Cadastro de insumo'!A:K,MATCH('Ficha técnica - Prod acabado'!C41,'Cadastro de insumo'!E:E,0),2),""))</f>
        <v/>
      </c>
      <c r="E41" s="138" t="str">
        <f>IF(C41="","",IFERROR(INDEX('Cadastro de insumo'!A:K,MATCH('Ficha técnica - Prod acabado'!C41,'Cadastro de insumo'!E:E,0),9),""))</f>
        <v/>
      </c>
      <c r="F41" s="139" t="str">
        <f>IFERROR(VLOOKUP(C41,'Cadastro de insumo'!E:K,7,0),"")</f>
        <v/>
      </c>
      <c r="G41" s="113"/>
      <c r="H41" s="113"/>
      <c r="I41" s="138">
        <f t="shared" si="2"/>
        <v>0</v>
      </c>
      <c r="J41" s="140">
        <f>IF(C41="",0,IF(E41="Pacote",VLOOKUP(C41,'Cadastro de insumo'!E:K,7,0)*G41,IF(OR(E41="kg",E41="L"),F41/1000*G41,F41*G41)))</f>
        <v>0</v>
      </c>
    </row>
    <row r="42" spans="1:13" outlineLevel="1" x14ac:dyDescent="0.25">
      <c r="B42" s="137" t="str">
        <f>IF(C42="","",F30)</f>
        <v/>
      </c>
      <c r="C42" s="123"/>
      <c r="D42" s="138" t="str">
        <f>IF(C42="","",IFERROR(INDEX('Cadastro de insumo'!A:K,MATCH('Ficha técnica - Prod acabado'!C42,'Cadastro de insumo'!E:E,0),2),""))</f>
        <v/>
      </c>
      <c r="E42" s="138" t="str">
        <f>IF(C42="","",IFERROR(INDEX('Cadastro de insumo'!A:K,MATCH('Ficha técnica - Prod acabado'!C42,'Cadastro de insumo'!E:E,0),9),""))</f>
        <v/>
      </c>
      <c r="F42" s="139" t="str">
        <f>IFERROR(VLOOKUP(C42,'Cadastro de insumo'!E:K,7,0),"")</f>
        <v/>
      </c>
      <c r="G42" s="113"/>
      <c r="H42" s="113"/>
      <c r="I42" s="138">
        <f t="shared" si="2"/>
        <v>0</v>
      </c>
      <c r="J42" s="140">
        <f>IF(C42="",0,IF(E42="Pacote",VLOOKUP(C42,'Cadastro de insumo'!E:K,7,0)*G42,IF(OR(E42="kg",E42="L"),F42/1000*G42,F42*G42)))</f>
        <v>0</v>
      </c>
    </row>
    <row r="43" spans="1:13" outlineLevel="1" x14ac:dyDescent="0.25">
      <c r="B43" s="137" t="str">
        <f>IF(C43="","",F30)</f>
        <v/>
      </c>
      <c r="C43" s="123"/>
      <c r="D43" s="138" t="str">
        <f>IF(C43="","",IFERROR(INDEX('Cadastro de insumo'!A:K,MATCH('Ficha técnica - Prod acabado'!C43,'Cadastro de insumo'!E:E,0),2),""))</f>
        <v/>
      </c>
      <c r="E43" s="138" t="str">
        <f>IF(C43="","",IFERROR(INDEX('Cadastro de insumo'!A:K,MATCH('Ficha técnica - Prod acabado'!C43,'Cadastro de insumo'!E:E,0),9),""))</f>
        <v/>
      </c>
      <c r="F43" s="139" t="str">
        <f>IFERROR(VLOOKUP(C43,'Cadastro de insumo'!E:K,7,0),"")</f>
        <v/>
      </c>
      <c r="G43" s="113"/>
      <c r="H43" s="113"/>
      <c r="I43" s="138">
        <f t="shared" si="2"/>
        <v>0</v>
      </c>
      <c r="J43" s="140">
        <f>IF(C43="",0,IF(E43="Pacote",VLOOKUP(C43,'Cadastro de insumo'!E:K,7,0)*G43,IF(OR(E43="kg",E43="L"),F43/1000*G43,F43*G43)))</f>
        <v>0</v>
      </c>
    </row>
    <row r="44" spans="1:13" outlineLevel="1" x14ac:dyDescent="0.25">
      <c r="B44" s="137" t="str">
        <f>IF(C44="","",F30)</f>
        <v/>
      </c>
      <c r="C44" s="123"/>
      <c r="D44" s="138" t="str">
        <f>IF(C44="","",IFERROR(INDEX('Cadastro de insumo'!A:K,MATCH('Ficha técnica - Prod acabado'!C44,'Cadastro de insumo'!E:E,0),2),""))</f>
        <v/>
      </c>
      <c r="E44" s="138" t="str">
        <f>IF(C44="","",IFERROR(INDEX('Cadastro de insumo'!A:K,MATCH('Ficha técnica - Prod acabado'!C44,'Cadastro de insumo'!E:E,0),9),""))</f>
        <v/>
      </c>
      <c r="F44" s="139" t="str">
        <f>IFERROR(VLOOKUP(C44,'Cadastro de insumo'!E:K,7,0),"")</f>
        <v/>
      </c>
      <c r="G44" s="113"/>
      <c r="H44" s="113"/>
      <c r="I44" s="138">
        <f t="shared" si="2"/>
        <v>0</v>
      </c>
      <c r="J44" s="140">
        <f>IF(C44="",0,IF(E44="Pacote",VLOOKUP(C44,'Cadastro de insumo'!E:K,7,0)*G44,IF(OR(E44="kg",E44="L"),F44/1000*G44,F44*G44)))</f>
        <v>0</v>
      </c>
    </row>
    <row r="45" spans="1:13" outlineLevel="1" x14ac:dyDescent="0.25">
      <c r="B45" s="137" t="str">
        <f>IF(C45="","",F30)</f>
        <v/>
      </c>
      <c r="C45" s="123"/>
      <c r="D45" s="138" t="str">
        <f>IF(C45="","",IFERROR(INDEX('Cadastro de insumo'!A:K,MATCH('Ficha técnica - Prod acabado'!C45,'Cadastro de insumo'!E:E,0),2),""))</f>
        <v/>
      </c>
      <c r="E45" s="138" t="str">
        <f>IF(C45="","",IFERROR(INDEX('Cadastro de insumo'!A:K,MATCH('Ficha técnica - Prod acabado'!C45,'Cadastro de insumo'!E:E,0),9),""))</f>
        <v/>
      </c>
      <c r="F45" s="139" t="str">
        <f>IFERROR(VLOOKUP(C45,'Cadastro de insumo'!E:K,7,0),"")</f>
        <v/>
      </c>
      <c r="G45" s="113"/>
      <c r="H45" s="113"/>
      <c r="I45" s="138">
        <f t="shared" si="2"/>
        <v>0</v>
      </c>
      <c r="J45" s="140">
        <f>IF(C45="",0,IF(E45="Pacote",VLOOKUP(C45,'Cadastro de insumo'!E:K,7,0)*G45,IF(OR(E45="kg",E45="L"),F45/1000*G45,F45*G45)))</f>
        <v>0</v>
      </c>
    </row>
    <row r="46" spans="1:13" outlineLevel="1" x14ac:dyDescent="0.25">
      <c r="B46" s="137" t="str">
        <f>IF(C46="","",F30)</f>
        <v/>
      </c>
      <c r="C46" s="123"/>
      <c r="D46" s="138" t="str">
        <f>IF(C46="","",IFERROR(INDEX('Cadastro de insumo'!A:K,MATCH('Ficha técnica - Prod acabado'!C46,'Cadastro de insumo'!E:E,0),2),""))</f>
        <v/>
      </c>
      <c r="E46" s="138" t="str">
        <f>IF(C46="","",IFERROR(INDEX('Cadastro de insumo'!A:K,MATCH('Ficha técnica - Prod acabado'!C46,'Cadastro de insumo'!E:E,0),9),""))</f>
        <v/>
      </c>
      <c r="F46" s="139" t="str">
        <f>IFERROR(VLOOKUP(C46,'Cadastro de insumo'!E:K,7,0),"")</f>
        <v/>
      </c>
      <c r="G46" s="113"/>
      <c r="H46" s="113"/>
      <c r="I46" s="138">
        <f t="shared" si="2"/>
        <v>0</v>
      </c>
      <c r="J46" s="140">
        <f>IF(C46="",0,IF(E46="Pacote",VLOOKUP(C46,'Cadastro de insumo'!E:K,7,0)*G46,IF(OR(E46="kg",E46="L"),F46/1000*G46,F46*G46)))</f>
        <v>0</v>
      </c>
    </row>
    <row r="47" spans="1:13" outlineLevel="1" x14ac:dyDescent="0.25">
      <c r="B47" s="137" t="str">
        <f>IF(C47="","",F30)</f>
        <v/>
      </c>
      <c r="C47" s="123"/>
      <c r="D47" s="138" t="str">
        <f>IF(C47="","",IFERROR(INDEX('Cadastro de insumo'!A:K,MATCH('Ficha técnica - Prod acabado'!C47,'Cadastro de insumo'!E:E,0),2),""))</f>
        <v/>
      </c>
      <c r="E47" s="138" t="str">
        <f>IF(C47="","",IFERROR(INDEX('Cadastro de insumo'!A:K,MATCH('Ficha técnica - Prod acabado'!C47,'Cadastro de insumo'!E:E,0),9),""))</f>
        <v/>
      </c>
      <c r="F47" s="139" t="str">
        <f>IFERROR(VLOOKUP(C47,'Cadastro de insumo'!E:K,7,0),"")</f>
        <v/>
      </c>
      <c r="G47" s="113"/>
      <c r="H47" s="113"/>
      <c r="I47" s="138">
        <f t="shared" si="2"/>
        <v>0</v>
      </c>
      <c r="J47" s="140">
        <f>IF(C47="",0,IF(E47="Pacote",VLOOKUP(C47,'Cadastro de insumo'!E:K,7,0)*G47,IF(OR(E47="kg",E47="L"),F47/1000*G47,F47*G47)))</f>
        <v>0</v>
      </c>
    </row>
    <row r="48" spans="1:13" x14ac:dyDescent="0.25">
      <c r="A48" s="33" t="str">
        <f>"Detalhes: "&amp;F30</f>
        <v>Detalhes: Hamburger</v>
      </c>
      <c r="B48" s="110"/>
      <c r="H48" s="126"/>
      <c r="I48" s="110"/>
      <c r="J48" s="110"/>
      <c r="M48" s="126"/>
    </row>
    <row r="49" spans="2:18" x14ac:dyDescent="0.25">
      <c r="B49" s="110"/>
      <c r="C49" s="126"/>
      <c r="H49" s="126"/>
      <c r="I49" s="110"/>
      <c r="J49" s="110"/>
      <c r="K49" s="110"/>
      <c r="L49" s="110"/>
      <c r="M49" s="126"/>
    </row>
    <row r="50" spans="2:18" ht="31.5" x14ac:dyDescent="0.25">
      <c r="D50" s="110"/>
      <c r="E50" s="34" t="s">
        <v>21</v>
      </c>
      <c r="F50" s="78" t="s">
        <v>0</v>
      </c>
      <c r="G50" s="78" t="s">
        <v>19</v>
      </c>
      <c r="H50" s="79" t="s">
        <v>20</v>
      </c>
      <c r="I50" s="35" t="s">
        <v>22</v>
      </c>
      <c r="J50" s="35" t="s">
        <v>61</v>
      </c>
      <c r="M50" s="126"/>
    </row>
    <row r="51" spans="2:18" ht="30" x14ac:dyDescent="0.25">
      <c r="D51" s="110"/>
      <c r="E51" s="135">
        <f>E30+1</f>
        <v>3</v>
      </c>
      <c r="F51" s="113" t="s">
        <v>112</v>
      </c>
      <c r="G51" s="113" t="s">
        <v>35</v>
      </c>
      <c r="H51" s="114">
        <v>2</v>
      </c>
      <c r="I51" s="136">
        <f>SUM(J54:J68)</f>
        <v>23.590000000000003</v>
      </c>
      <c r="J51" s="136">
        <f>IF(H51="","",I51/H51)</f>
        <v>11.795000000000002</v>
      </c>
      <c r="M51" s="126"/>
      <c r="R51" s="141"/>
    </row>
    <row r="52" spans="2:18" x14ac:dyDescent="0.25">
      <c r="B52" s="117"/>
      <c r="C52" s="118"/>
      <c r="D52" s="110"/>
      <c r="F52" s="118"/>
      <c r="G52" s="118"/>
      <c r="H52" s="119"/>
      <c r="I52" s="120"/>
      <c r="J52" s="121"/>
      <c r="M52" s="126"/>
      <c r="R52" s="141"/>
    </row>
    <row r="53" spans="2:18" ht="47.25" outlineLevel="1" x14ac:dyDescent="0.25">
      <c r="B53" s="34" t="s">
        <v>66</v>
      </c>
      <c r="C53" s="78" t="s">
        <v>13</v>
      </c>
      <c r="D53" s="35" t="s">
        <v>60</v>
      </c>
      <c r="E53" s="35" t="s">
        <v>14</v>
      </c>
      <c r="F53" s="79" t="s">
        <v>17</v>
      </c>
      <c r="G53" s="79" t="s">
        <v>56</v>
      </c>
      <c r="H53" s="79" t="s">
        <v>38</v>
      </c>
      <c r="I53" s="35" t="s">
        <v>16</v>
      </c>
      <c r="J53" s="34" t="s">
        <v>15</v>
      </c>
    </row>
    <row r="54" spans="2:18" outlineLevel="1" x14ac:dyDescent="0.25">
      <c r="B54" s="137" t="str">
        <f>IF(C54="","",F51)</f>
        <v>Espaghetti a carbonara</v>
      </c>
      <c r="C54" s="123" t="s">
        <v>111</v>
      </c>
      <c r="D54" s="138" t="str">
        <f>IF(C54="","",IFERROR(INDEX('Cadastro de insumo'!A:K,MATCH('Ficha técnica - Prod acabado'!C54,'Cadastro de insumo'!E:E,0),2),""))</f>
        <v>IN-17</v>
      </c>
      <c r="E54" s="138" t="str">
        <f>IF(C54="","",IFERROR(INDEX('Cadastro de insumo'!A:K,MATCH('Ficha técnica - Prod acabado'!C54,'Cadastro de insumo'!E:E,0),9),""))</f>
        <v>gr</v>
      </c>
      <c r="F54" s="139">
        <f>IFERROR(VLOOKUP(C54,'Cadastro de insumo'!E:K,7,0),"")</f>
        <v>9.1999999999999998E-3</v>
      </c>
      <c r="G54" s="113">
        <v>250</v>
      </c>
      <c r="H54" s="113">
        <v>300</v>
      </c>
      <c r="I54" s="138">
        <f t="shared" ref="I54:I68" si="3">IF(OR(G54="",H54=""),0,G54/H54)</f>
        <v>0.83333333333333337</v>
      </c>
      <c r="J54" s="140">
        <f>IF(C54="",0,IF(E54="Pacote",VLOOKUP(C54,'Cadastro de insumo'!E:K,7,0)*G54,IF(OR(E54="kg",E54="L"),F54/1000*G54,F54*G54)))</f>
        <v>2.2999999999999998</v>
      </c>
    </row>
    <row r="55" spans="2:18" outlineLevel="1" x14ac:dyDescent="0.25">
      <c r="B55" s="137" t="str">
        <f>IF(C55="","",F51)</f>
        <v>Espaghetti a carbonara</v>
      </c>
      <c r="C55" s="123" t="s">
        <v>126</v>
      </c>
      <c r="D55" s="138" t="str">
        <f>IF(C55="","",IFERROR(INDEX('Cadastro de insumo'!A:K,MATCH('Ficha técnica - Prod acabado'!C55,'Cadastro de insumo'!E:E,0),2),""))</f>
        <v>PP - 4</v>
      </c>
      <c r="E55" s="138" t="str">
        <f>IF(C55="","",IFERROR(INDEX('Cadastro de insumo'!A:K,MATCH('Ficha técnica - Prod acabado'!C55,'Cadastro de insumo'!E:E,0),9),""))</f>
        <v>kg</v>
      </c>
      <c r="F55" s="139">
        <f>IFERROR(VLOOKUP(C55,'Cadastro de insumo'!E:K,7,0),"")</f>
        <v>43.333333333333336</v>
      </c>
      <c r="G55" s="113">
        <v>150</v>
      </c>
      <c r="H55" s="113">
        <v>150</v>
      </c>
      <c r="I55" s="138">
        <f t="shared" si="3"/>
        <v>1</v>
      </c>
      <c r="J55" s="140">
        <f>IF(C55="",0,IF(E55="Pacote",VLOOKUP(C55,'Cadastro de insumo'!E:K,7,0)*G55,IF(OR(E55="kg",E55="L"),F55/1000*G55,F55*G55)))</f>
        <v>6.5</v>
      </c>
    </row>
    <row r="56" spans="2:18" outlineLevel="1" x14ac:dyDescent="0.25">
      <c r="B56" s="137" t="str">
        <f>IF(C56="","",F51)</f>
        <v>Espaghetti a carbonara</v>
      </c>
      <c r="C56" s="123" t="s">
        <v>34</v>
      </c>
      <c r="D56" s="138" t="str">
        <f>IF(C56="","",IFERROR(INDEX('Cadastro de insumo'!A:K,MATCH('Ficha técnica - Prod acabado'!C56,'Cadastro de insumo'!E:E,0),2),""))</f>
        <v>IN-10</v>
      </c>
      <c r="E56" s="138" t="str">
        <f>IF(C56="","",IFERROR(INDEX('Cadastro de insumo'!A:K,MATCH('Ficha técnica - Prod acabado'!C56,'Cadastro de insumo'!E:E,0),9),""))</f>
        <v>unidades</v>
      </c>
      <c r="F56" s="139">
        <f>IFERROR(VLOOKUP(C56,'Cadastro de insumo'!E:K,7,0),"")</f>
        <v>1.1316666666666668</v>
      </c>
      <c r="G56" s="113">
        <v>6</v>
      </c>
      <c r="H56" s="113">
        <v>6</v>
      </c>
      <c r="I56" s="138">
        <f t="shared" si="3"/>
        <v>1</v>
      </c>
      <c r="J56" s="140">
        <f>IF(C56="",0,IF(E56="Pacote",VLOOKUP(C56,'Cadastro de insumo'!E:K,7,0)*G56,IF(OR(E56="kg",E56="L"),F56/1000*G56,F56*G56)))</f>
        <v>6.7900000000000009</v>
      </c>
    </row>
    <row r="57" spans="2:18" outlineLevel="1" x14ac:dyDescent="0.25">
      <c r="B57" s="137" t="str">
        <f>IF(C57="","",F51)</f>
        <v>Espaghetti a carbonara</v>
      </c>
      <c r="C57" s="123" t="s">
        <v>113</v>
      </c>
      <c r="D57" s="138" t="str">
        <f>IF(C57="","",IFERROR(INDEX('Cadastro de insumo'!A:K,MATCH('Ficha técnica - Prod acabado'!C57,'Cadastro de insumo'!E:E,0),2),""))</f>
        <v>IN-28</v>
      </c>
      <c r="E57" s="138" t="str">
        <f>IF(C57="","",IFERROR(INDEX('Cadastro de insumo'!A:K,MATCH('Ficha técnica - Prod acabado'!C57,'Cadastro de insumo'!E:E,0),9),""))</f>
        <v>gr</v>
      </c>
      <c r="F57" s="139">
        <f>IFERROR(VLOOKUP(C57,'Cadastro de insumo'!E:K,7,0),"")</f>
        <v>0.1</v>
      </c>
      <c r="G57" s="113">
        <v>80</v>
      </c>
      <c r="H57" s="113">
        <v>80</v>
      </c>
      <c r="I57" s="138">
        <f t="shared" si="3"/>
        <v>1</v>
      </c>
      <c r="J57" s="140">
        <f>IF(C57="",0,IF(E57="Pacote",VLOOKUP(C57,'Cadastro de insumo'!E:K,7,0)*G57,IF(OR(E57="kg",E57="L"),F57/1000*G57,F57*G57)))</f>
        <v>8</v>
      </c>
    </row>
    <row r="58" spans="2:18" outlineLevel="1" x14ac:dyDescent="0.25">
      <c r="B58" s="137" t="str">
        <f>IF(C58="","",F51)</f>
        <v/>
      </c>
      <c r="C58" s="123"/>
      <c r="D58" s="138" t="str">
        <f>IF(C58="","",IFERROR(INDEX('Cadastro de insumo'!A:K,MATCH('Ficha técnica - Prod acabado'!C58,'Cadastro de insumo'!E:E,0),2),""))</f>
        <v/>
      </c>
      <c r="E58" s="138" t="str">
        <f>IF(C58="","",IFERROR(INDEX('Cadastro de insumo'!A:K,MATCH('Ficha técnica - Prod acabado'!C58,'Cadastro de insumo'!E:E,0),9),""))</f>
        <v/>
      </c>
      <c r="F58" s="139" t="str">
        <f>IFERROR(VLOOKUP(C58,'Cadastro de insumo'!E:K,7,0),"")</f>
        <v/>
      </c>
      <c r="G58" s="113"/>
      <c r="H58" s="113"/>
      <c r="I58" s="138">
        <f t="shared" si="3"/>
        <v>0</v>
      </c>
      <c r="J58" s="140">
        <f>IF(C58="",0,IF(E58="Pacote",VLOOKUP(C58,'Cadastro de insumo'!E:K,7,0)*G58,IF(OR(E58="kg",E58="L"),F58/1000*G58,F58*G58)))</f>
        <v>0</v>
      </c>
    </row>
    <row r="59" spans="2:18" outlineLevel="1" x14ac:dyDescent="0.25">
      <c r="B59" s="137" t="str">
        <f>IF(C59="","",F51)</f>
        <v/>
      </c>
      <c r="C59" s="123"/>
      <c r="D59" s="138" t="str">
        <f>IF(C59="","",IFERROR(INDEX('Cadastro de insumo'!A:K,MATCH('Ficha técnica - Prod acabado'!C59,'Cadastro de insumo'!E:E,0),2),""))</f>
        <v/>
      </c>
      <c r="E59" s="138" t="str">
        <f>IF(C59="","",IFERROR(INDEX('Cadastro de insumo'!A:K,MATCH('Ficha técnica - Prod acabado'!C59,'Cadastro de insumo'!E:E,0),9),""))</f>
        <v/>
      </c>
      <c r="F59" s="139" t="str">
        <f>IFERROR(VLOOKUP(C59,'Cadastro de insumo'!E:K,7,0),"")</f>
        <v/>
      </c>
      <c r="G59" s="113"/>
      <c r="H59" s="113"/>
      <c r="I59" s="138">
        <f t="shared" si="3"/>
        <v>0</v>
      </c>
      <c r="J59" s="140">
        <f>IF(C59="",0,IF(E59="Pacote",VLOOKUP(C59,'Cadastro de insumo'!E:K,7,0)*G59,IF(OR(E59="kg",E59="L"),F59/1000*G59,F59*G59)))</f>
        <v>0</v>
      </c>
    </row>
    <row r="60" spans="2:18" outlineLevel="1" x14ac:dyDescent="0.25">
      <c r="B60" s="137" t="str">
        <f>IF(C60="","",F51)</f>
        <v/>
      </c>
      <c r="C60" s="123"/>
      <c r="D60" s="138" t="str">
        <f>IF(C60="","",IFERROR(INDEX('Cadastro de insumo'!A:K,MATCH('Ficha técnica - Prod acabado'!C60,'Cadastro de insumo'!E:E,0),2),""))</f>
        <v/>
      </c>
      <c r="E60" s="138" t="str">
        <f>IF(C60="","",IFERROR(INDEX('Cadastro de insumo'!A:K,MATCH('Ficha técnica - Prod acabado'!C60,'Cadastro de insumo'!E:E,0),9),""))</f>
        <v/>
      </c>
      <c r="F60" s="139" t="str">
        <f>IFERROR(VLOOKUP(C60,'Cadastro de insumo'!E:K,7,0),"")</f>
        <v/>
      </c>
      <c r="G60" s="113"/>
      <c r="H60" s="113"/>
      <c r="I60" s="138">
        <f t="shared" si="3"/>
        <v>0</v>
      </c>
      <c r="J60" s="140">
        <f>IF(C60="",0,IF(E60="Pacote",VLOOKUP(C60,'Cadastro de insumo'!E:K,7,0)*G60,IF(OR(E60="kg",E60="L"),F60/1000*G60,F60*G60)))</f>
        <v>0</v>
      </c>
    </row>
    <row r="61" spans="2:18" outlineLevel="1" x14ac:dyDescent="0.25">
      <c r="B61" s="137" t="str">
        <f>IF(C61="","",F51)</f>
        <v/>
      </c>
      <c r="C61" s="123"/>
      <c r="D61" s="138" t="str">
        <f>IF(C61="","",IFERROR(INDEX('Cadastro de insumo'!A:K,MATCH('Ficha técnica - Prod acabado'!C61,'Cadastro de insumo'!E:E,0),2),""))</f>
        <v/>
      </c>
      <c r="E61" s="138" t="str">
        <f>IF(C61="","",IFERROR(INDEX('Cadastro de insumo'!A:K,MATCH('Ficha técnica - Prod acabado'!C61,'Cadastro de insumo'!E:E,0),9),""))</f>
        <v/>
      </c>
      <c r="F61" s="139" t="str">
        <f>IFERROR(VLOOKUP(C61,'Cadastro de insumo'!E:K,7,0),"")</f>
        <v/>
      </c>
      <c r="G61" s="113"/>
      <c r="H61" s="113"/>
      <c r="I61" s="138">
        <f t="shared" si="3"/>
        <v>0</v>
      </c>
      <c r="J61" s="140">
        <f>IF(C61="",0,IF(E61="Pacote",VLOOKUP(C61,'Cadastro de insumo'!E:K,7,0)*G61,IF(OR(E61="kg",E61="L"),F61/1000*G61,F61*G61)))</f>
        <v>0</v>
      </c>
    </row>
    <row r="62" spans="2:18" outlineLevel="1" x14ac:dyDescent="0.25">
      <c r="B62" s="137" t="str">
        <f>IF(C62="","",F51)</f>
        <v/>
      </c>
      <c r="C62" s="123"/>
      <c r="D62" s="138" t="str">
        <f>IF(C62="","",IFERROR(INDEX('Cadastro de insumo'!A:K,MATCH('Ficha técnica - Prod acabado'!C62,'Cadastro de insumo'!E:E,0),2),""))</f>
        <v/>
      </c>
      <c r="E62" s="138" t="str">
        <f>IF(C62="","",IFERROR(INDEX('Cadastro de insumo'!A:K,MATCH('Ficha técnica - Prod acabado'!C62,'Cadastro de insumo'!E:E,0),9),""))</f>
        <v/>
      </c>
      <c r="F62" s="139" t="str">
        <f>IFERROR(VLOOKUP(C62,'Cadastro de insumo'!E:K,7,0),"")</f>
        <v/>
      </c>
      <c r="G62" s="113"/>
      <c r="H62" s="113"/>
      <c r="I62" s="138">
        <f t="shared" si="3"/>
        <v>0</v>
      </c>
      <c r="J62" s="140">
        <f>IF(C62="",0,IF(E62="Pacote",VLOOKUP(C62,'Cadastro de insumo'!E:K,7,0)*G62,IF(OR(E62="kg",E62="L"),F62/1000*G62,F62*G62)))</f>
        <v>0</v>
      </c>
    </row>
    <row r="63" spans="2:18" outlineLevel="1" x14ac:dyDescent="0.25">
      <c r="B63" s="137" t="str">
        <f>IF(C63="","",F51)</f>
        <v/>
      </c>
      <c r="C63" s="123"/>
      <c r="D63" s="138" t="str">
        <f>IF(C63="","",IFERROR(INDEX('Cadastro de insumo'!A:K,MATCH('Ficha técnica - Prod acabado'!C63,'Cadastro de insumo'!E:E,0),2),""))</f>
        <v/>
      </c>
      <c r="E63" s="138" t="str">
        <f>IF(C63="","",IFERROR(INDEX('Cadastro de insumo'!A:K,MATCH('Ficha técnica - Prod acabado'!C63,'Cadastro de insumo'!E:E,0),9),""))</f>
        <v/>
      </c>
      <c r="F63" s="139" t="str">
        <f>IFERROR(VLOOKUP(C63,'Cadastro de insumo'!E:K,7,0),"")</f>
        <v/>
      </c>
      <c r="G63" s="113"/>
      <c r="H63" s="113"/>
      <c r="I63" s="138">
        <f t="shared" si="3"/>
        <v>0</v>
      </c>
      <c r="J63" s="140">
        <f>IF(C63="",0,IF(E63="Pacote",VLOOKUP(C63,'Cadastro de insumo'!E:K,7,0)*G63,IF(OR(E63="kg",E63="L"),F63/1000*G63,F63*G63)))</f>
        <v>0</v>
      </c>
    </row>
    <row r="64" spans="2:18" outlineLevel="1" x14ac:dyDescent="0.25">
      <c r="B64" s="137" t="str">
        <f>IF(C64="","",F51)</f>
        <v/>
      </c>
      <c r="C64" s="123"/>
      <c r="D64" s="138" t="str">
        <f>IF(C64="","",IFERROR(INDEX('Cadastro de insumo'!A:K,MATCH('Ficha técnica - Prod acabado'!C64,'Cadastro de insumo'!E:E,0),2),""))</f>
        <v/>
      </c>
      <c r="E64" s="138" t="str">
        <f>IF(C64="","",IFERROR(INDEX('Cadastro de insumo'!A:K,MATCH('Ficha técnica - Prod acabado'!C64,'Cadastro de insumo'!E:E,0),9),""))</f>
        <v/>
      </c>
      <c r="F64" s="139" t="str">
        <f>IFERROR(VLOOKUP(C64,'Cadastro de insumo'!E:K,7,0),"")</f>
        <v/>
      </c>
      <c r="G64" s="113"/>
      <c r="H64" s="113"/>
      <c r="I64" s="138">
        <f t="shared" si="3"/>
        <v>0</v>
      </c>
      <c r="J64" s="140">
        <f>IF(C64="",0,IF(E64="Pacote",VLOOKUP(C64,'Cadastro de insumo'!E:K,7,0)*G64,IF(OR(E64="kg",E64="L"),F64/1000*G64,F64*G64)))</f>
        <v>0</v>
      </c>
    </row>
    <row r="65" spans="1:18" outlineLevel="1" x14ac:dyDescent="0.25">
      <c r="B65" s="137" t="str">
        <f>IF(C65="","",F51)</f>
        <v/>
      </c>
      <c r="C65" s="123"/>
      <c r="D65" s="138" t="str">
        <f>IF(C65="","",IFERROR(INDEX('Cadastro de insumo'!A:K,MATCH('Ficha técnica - Prod acabado'!C65,'Cadastro de insumo'!E:E,0),2),""))</f>
        <v/>
      </c>
      <c r="E65" s="138" t="str">
        <f>IF(C65="","",IFERROR(INDEX('Cadastro de insumo'!A:K,MATCH('Ficha técnica - Prod acabado'!C65,'Cadastro de insumo'!E:E,0),9),""))</f>
        <v/>
      </c>
      <c r="F65" s="139" t="str">
        <f>IFERROR(VLOOKUP(C65,'Cadastro de insumo'!E:K,7,0),"")</f>
        <v/>
      </c>
      <c r="G65" s="113"/>
      <c r="H65" s="113"/>
      <c r="I65" s="138">
        <f t="shared" si="3"/>
        <v>0</v>
      </c>
      <c r="J65" s="140">
        <f>IF(C65="",0,IF(E65="Pacote",VLOOKUP(C65,'Cadastro de insumo'!E:K,7,0)*G65,IF(OR(E65="kg",E65="L"),F65/1000*G65,F65*G65)))</f>
        <v>0</v>
      </c>
    </row>
    <row r="66" spans="1:18" outlineLevel="1" x14ac:dyDescent="0.25">
      <c r="B66" s="137" t="str">
        <f>IF(C66="","",F51)</f>
        <v/>
      </c>
      <c r="C66" s="123"/>
      <c r="D66" s="138" t="str">
        <f>IF(C66="","",IFERROR(INDEX('Cadastro de insumo'!A:K,MATCH('Ficha técnica - Prod acabado'!C66,'Cadastro de insumo'!E:E,0),2),""))</f>
        <v/>
      </c>
      <c r="E66" s="138" t="str">
        <f>IF(C66="","",IFERROR(INDEX('Cadastro de insumo'!A:K,MATCH('Ficha técnica - Prod acabado'!C66,'Cadastro de insumo'!E:E,0),9),""))</f>
        <v/>
      </c>
      <c r="F66" s="139" t="str">
        <f>IFERROR(VLOOKUP(C66,'Cadastro de insumo'!E:K,7,0),"")</f>
        <v/>
      </c>
      <c r="G66" s="113"/>
      <c r="H66" s="113"/>
      <c r="I66" s="138">
        <f t="shared" si="3"/>
        <v>0</v>
      </c>
      <c r="J66" s="140">
        <f>IF(C66="",0,IF(E66="Pacote",VLOOKUP(C66,'Cadastro de insumo'!E:K,7,0)*G66,IF(OR(E66="kg",E66="L"),F66/1000*G66,F66*G66)))</f>
        <v>0</v>
      </c>
    </row>
    <row r="67" spans="1:18" outlineLevel="1" x14ac:dyDescent="0.25">
      <c r="B67" s="137" t="str">
        <f>IF(C67="","",F51)</f>
        <v/>
      </c>
      <c r="C67" s="123"/>
      <c r="D67" s="138" t="str">
        <f>IF(C67="","",IFERROR(INDEX('Cadastro de insumo'!A:K,MATCH('Ficha técnica - Prod acabado'!C67,'Cadastro de insumo'!E:E,0),2),""))</f>
        <v/>
      </c>
      <c r="E67" s="138" t="str">
        <f>IF(C67="","",IFERROR(INDEX('Cadastro de insumo'!A:K,MATCH('Ficha técnica - Prod acabado'!C67,'Cadastro de insumo'!E:E,0),9),""))</f>
        <v/>
      </c>
      <c r="F67" s="139" t="str">
        <f>IFERROR(VLOOKUP(C67,'Cadastro de insumo'!E:K,7,0),"")</f>
        <v/>
      </c>
      <c r="G67" s="113"/>
      <c r="H67" s="113"/>
      <c r="I67" s="138">
        <f t="shared" si="3"/>
        <v>0</v>
      </c>
      <c r="J67" s="140">
        <f>IF(C67="",0,IF(E67="Pacote",VLOOKUP(C67,'Cadastro de insumo'!E:K,7,0)*G67,IF(OR(E67="kg",E67="L"),F67/1000*G67,F67*G67)))</f>
        <v>0</v>
      </c>
    </row>
    <row r="68" spans="1:18" outlineLevel="1" x14ac:dyDescent="0.25">
      <c r="B68" s="137" t="str">
        <f>IF(C68="","",F51)</f>
        <v/>
      </c>
      <c r="C68" s="123"/>
      <c r="D68" s="138" t="str">
        <f>IF(C68="","",IFERROR(INDEX('Cadastro de insumo'!A:K,MATCH('Ficha técnica - Prod acabado'!C68,'Cadastro de insumo'!E:E,0),2),""))</f>
        <v/>
      </c>
      <c r="E68" s="138" t="str">
        <f>IF(C68="","",IFERROR(INDEX('Cadastro de insumo'!A:K,MATCH('Ficha técnica - Prod acabado'!C68,'Cadastro de insumo'!E:E,0),9),""))</f>
        <v/>
      </c>
      <c r="F68" s="139" t="str">
        <f>IFERROR(VLOOKUP(C68,'Cadastro de insumo'!E:K,7,0),"")</f>
        <v/>
      </c>
      <c r="G68" s="113"/>
      <c r="H68" s="113"/>
      <c r="I68" s="138">
        <f t="shared" si="3"/>
        <v>0</v>
      </c>
      <c r="J68" s="140">
        <f>IF(C68="",0,IF(E68="Pacote",VLOOKUP(C68,'Cadastro de insumo'!E:K,7,0)*G68,IF(OR(E68="kg",E68="L"),F68/1000*G68,F68*G68)))</f>
        <v>0</v>
      </c>
    </row>
    <row r="69" spans="1:18" x14ac:dyDescent="0.25">
      <c r="A69" s="33" t="str">
        <f>"Detalhes: "&amp;F51</f>
        <v>Detalhes: Espaghetti a carbonara</v>
      </c>
      <c r="B69" s="110"/>
      <c r="H69" s="126"/>
      <c r="I69" s="110"/>
      <c r="J69" s="110"/>
      <c r="M69" s="126"/>
    </row>
    <row r="70" spans="1:18" x14ac:dyDescent="0.25">
      <c r="B70" s="110"/>
      <c r="C70" s="126"/>
      <c r="H70" s="126"/>
      <c r="I70" s="110"/>
      <c r="J70" s="110"/>
      <c r="K70" s="110"/>
      <c r="L70" s="110"/>
      <c r="M70" s="126"/>
    </row>
    <row r="71" spans="1:18" ht="31.5" x14ac:dyDescent="0.25">
      <c r="D71" s="110"/>
      <c r="E71" s="34" t="s">
        <v>21</v>
      </c>
      <c r="F71" s="78" t="s">
        <v>0</v>
      </c>
      <c r="G71" s="78" t="s">
        <v>19</v>
      </c>
      <c r="H71" s="79" t="s">
        <v>20</v>
      </c>
      <c r="I71" s="35" t="s">
        <v>22</v>
      </c>
      <c r="J71" s="35" t="s">
        <v>61</v>
      </c>
      <c r="M71" s="126"/>
    </row>
    <row r="72" spans="1:18" ht="30" x14ac:dyDescent="0.25">
      <c r="D72" s="110"/>
      <c r="E72" s="135">
        <f>E51+1</f>
        <v>4</v>
      </c>
      <c r="F72" s="113" t="s">
        <v>120</v>
      </c>
      <c r="G72" s="113" t="s">
        <v>35</v>
      </c>
      <c r="H72" s="114">
        <v>1</v>
      </c>
      <c r="I72" s="136">
        <f>SUM(J75:J89)</f>
        <v>6.0045000000000002</v>
      </c>
      <c r="J72" s="136">
        <f>IF(H72="","",I72/H72)</f>
        <v>6.0045000000000002</v>
      </c>
      <c r="M72" s="126"/>
      <c r="R72" s="141"/>
    </row>
    <row r="73" spans="1:18" x14ac:dyDescent="0.25">
      <c r="B73" s="117"/>
      <c r="C73" s="118"/>
      <c r="D73" s="110"/>
      <c r="F73" s="118"/>
      <c r="G73" s="118"/>
      <c r="H73" s="119"/>
      <c r="I73" s="120"/>
      <c r="J73" s="121"/>
      <c r="M73" s="126"/>
      <c r="R73" s="141"/>
    </row>
    <row r="74" spans="1:18" ht="47.25" outlineLevel="1" x14ac:dyDescent="0.25">
      <c r="B74" s="34" t="s">
        <v>66</v>
      </c>
      <c r="C74" s="78" t="s">
        <v>13</v>
      </c>
      <c r="D74" s="35" t="s">
        <v>60</v>
      </c>
      <c r="E74" s="35" t="s">
        <v>14</v>
      </c>
      <c r="F74" s="79" t="s">
        <v>17</v>
      </c>
      <c r="G74" s="79" t="s">
        <v>56</v>
      </c>
      <c r="H74" s="79" t="s">
        <v>38</v>
      </c>
      <c r="I74" s="35" t="s">
        <v>16</v>
      </c>
      <c r="J74" s="34" t="s">
        <v>15</v>
      </c>
    </row>
    <row r="75" spans="1:18" outlineLevel="1" x14ac:dyDescent="0.25">
      <c r="B75" s="137" t="str">
        <f>IF(C75="","",F72)</f>
        <v>Lanche natural de frango</v>
      </c>
      <c r="C75" s="123" t="s">
        <v>30</v>
      </c>
      <c r="D75" s="138" t="str">
        <f>IF(C75="","",IFERROR(INDEX('Cadastro de insumo'!A:K,MATCH('Ficha técnica - Prod acabado'!C75,'Cadastro de insumo'!E:E,0),2),""))</f>
        <v>IN-20</v>
      </c>
      <c r="E75" s="138" t="str">
        <f>IF(C75="","",IFERROR(INDEX('Cadastro de insumo'!A:K,MATCH('Ficha técnica - Prod acabado'!C75,'Cadastro de insumo'!E:E,0),9),""))</f>
        <v>unidade</v>
      </c>
      <c r="F75" s="139">
        <f>IFERROR(VLOOKUP(C75,'Cadastro de insumo'!E:K,7,0),"")</f>
        <v>0.91666666666666663</v>
      </c>
      <c r="G75" s="113">
        <v>2</v>
      </c>
      <c r="H75" s="113">
        <v>2</v>
      </c>
      <c r="I75" s="138">
        <f t="shared" ref="I75:I89" si="4">IF(OR(G75="",H75=""),0,G75/H75)</f>
        <v>1</v>
      </c>
      <c r="J75" s="140">
        <f>IF(C75="",0,IF(E75="Pacote",VLOOKUP(C75,'Cadastro de insumo'!E:K,7,0)*G75,IF(OR(E75="kg",E75="L"),F75/1000*G75,F75*G75)))</f>
        <v>1.8333333333333333</v>
      </c>
    </row>
    <row r="76" spans="1:18" outlineLevel="1" x14ac:dyDescent="0.25">
      <c r="B76" s="137" t="str">
        <f>IF(C76="","",F72)</f>
        <v>Lanche natural de frango</v>
      </c>
      <c r="C76" s="123" t="s">
        <v>114</v>
      </c>
      <c r="D76" s="138" t="str">
        <f>IF(C76="","",IFERROR(INDEX('Cadastro de insumo'!A:K,MATCH('Ficha técnica - Prod acabado'!C76,'Cadastro de insumo'!E:E,0),2),""))</f>
        <v>IN-21</v>
      </c>
      <c r="E76" s="138" t="str">
        <f>IF(C76="","",IFERROR(INDEX('Cadastro de insumo'!A:K,MATCH('Ficha técnica - Prod acabado'!C76,'Cadastro de insumo'!E:E,0),9),""))</f>
        <v>kg</v>
      </c>
      <c r="F76" s="139">
        <f>IFERROR(VLOOKUP(C76,'Cadastro de insumo'!E:K,7,0),"")</f>
        <v>70</v>
      </c>
      <c r="G76" s="113">
        <v>20</v>
      </c>
      <c r="H76" s="113">
        <v>20</v>
      </c>
      <c r="I76" s="138">
        <f t="shared" si="4"/>
        <v>1</v>
      </c>
      <c r="J76" s="140">
        <f>IF(C76="",0,IF(E76="Pacote",VLOOKUP(C76,'Cadastro de insumo'!E:K,7,0)*G76,IF(OR(E76="kg",E76="L"),F76/1000*G76,F76*G76)))</f>
        <v>1.4000000000000001</v>
      </c>
    </row>
    <row r="77" spans="1:18" outlineLevel="1" x14ac:dyDescent="0.25">
      <c r="B77" s="137" t="str">
        <f>IF(C77="","",F72)</f>
        <v>Lanche natural de frango</v>
      </c>
      <c r="C77" s="123" t="s">
        <v>121</v>
      </c>
      <c r="D77" s="138" t="str">
        <f>IF(C77="","",IFERROR(INDEX('Cadastro de insumo'!A:K,MATCH('Ficha técnica - Prod acabado'!C77,'Cadastro de insumo'!E:E,0),2),""))</f>
        <v>PP - 3</v>
      </c>
      <c r="E77" s="138" t="str">
        <f>IF(C77="","",IFERROR(INDEX('Cadastro de insumo'!A:K,MATCH('Ficha técnica - Prod acabado'!C77,'Cadastro de insumo'!E:E,0),9),""))</f>
        <v>kg</v>
      </c>
      <c r="F77" s="139">
        <f>IFERROR(VLOOKUP(C77,'Cadastro de insumo'!E:K,7,0),"")</f>
        <v>15.395370370370372</v>
      </c>
      <c r="G77" s="113">
        <v>180</v>
      </c>
      <c r="H77" s="113">
        <v>180</v>
      </c>
      <c r="I77" s="138">
        <f t="shared" si="4"/>
        <v>1</v>
      </c>
      <c r="J77" s="140">
        <f>IF(C77="",0,IF(E77="Pacote",VLOOKUP(C77,'Cadastro de insumo'!E:K,7,0)*G77,IF(OR(E77="kg",E77="L"),F77/1000*G77,F77*G77)))</f>
        <v>2.7711666666666668</v>
      </c>
    </row>
    <row r="78" spans="1:18" outlineLevel="1" x14ac:dyDescent="0.25">
      <c r="B78" s="137" t="str">
        <f>IF(C78="","",F72)</f>
        <v/>
      </c>
      <c r="C78" s="123"/>
      <c r="D78" s="138" t="str">
        <f>IF(C78="","",IFERROR(INDEX('Cadastro de insumo'!A:K,MATCH('Ficha técnica - Prod acabado'!C78,'Cadastro de insumo'!E:E,0),2),""))</f>
        <v/>
      </c>
      <c r="E78" s="138" t="str">
        <f>IF(C78="","",IFERROR(INDEX('Cadastro de insumo'!A:K,MATCH('Ficha técnica - Prod acabado'!C78,'Cadastro de insumo'!E:E,0),9),""))</f>
        <v/>
      </c>
      <c r="F78" s="139" t="str">
        <f>IFERROR(VLOOKUP(C78,'Cadastro de insumo'!E:K,7,0),"")</f>
        <v/>
      </c>
      <c r="G78" s="113"/>
      <c r="H78" s="113"/>
      <c r="I78" s="138">
        <f t="shared" si="4"/>
        <v>0</v>
      </c>
      <c r="J78" s="140">
        <f>IF(C78="",0,IF(E78="Pacote",VLOOKUP(C78,'Cadastro de insumo'!E:K,7,0)*G78,IF(OR(E78="kg",E78="L"),F78/1000*G78,F78*G78)))</f>
        <v>0</v>
      </c>
    </row>
    <row r="79" spans="1:18" outlineLevel="1" x14ac:dyDescent="0.25">
      <c r="B79" s="137" t="str">
        <f>IF(C79="","",F72)</f>
        <v/>
      </c>
      <c r="C79" s="123"/>
      <c r="D79" s="138" t="str">
        <f>IF(C79="","",IFERROR(INDEX('Cadastro de insumo'!A:K,MATCH('Ficha técnica - Prod acabado'!C79,'Cadastro de insumo'!E:E,0),2),""))</f>
        <v/>
      </c>
      <c r="E79" s="138" t="str">
        <f>IF(C79="","",IFERROR(INDEX('Cadastro de insumo'!A:K,MATCH('Ficha técnica - Prod acabado'!C79,'Cadastro de insumo'!E:E,0),9),""))</f>
        <v/>
      </c>
      <c r="F79" s="139" t="str">
        <f>IFERROR(VLOOKUP(C79,'Cadastro de insumo'!E:K,7,0),"")</f>
        <v/>
      </c>
      <c r="G79" s="113"/>
      <c r="H79" s="113"/>
      <c r="I79" s="138">
        <f t="shared" si="4"/>
        <v>0</v>
      </c>
      <c r="J79" s="140">
        <f>IF(C79="",0,IF(E79="Pacote",VLOOKUP(C79,'Cadastro de insumo'!E:K,7,0)*G79,IF(OR(E79="kg",E79="L"),F79/1000*G79,F79*G79)))</f>
        <v>0</v>
      </c>
    </row>
    <row r="80" spans="1:18" outlineLevel="1" x14ac:dyDescent="0.25">
      <c r="B80" s="137" t="str">
        <f>IF(C80="","",F72)</f>
        <v/>
      </c>
      <c r="C80" s="123"/>
      <c r="D80" s="138" t="str">
        <f>IF(C80="","",IFERROR(INDEX('Cadastro de insumo'!A:K,MATCH('Ficha técnica - Prod acabado'!C80,'Cadastro de insumo'!E:E,0),2),""))</f>
        <v/>
      </c>
      <c r="E80" s="138" t="str">
        <f>IF(C80="","",IFERROR(INDEX('Cadastro de insumo'!A:K,MATCH('Ficha técnica - Prod acabado'!C80,'Cadastro de insumo'!E:E,0),9),""))</f>
        <v/>
      </c>
      <c r="F80" s="139" t="str">
        <f>IFERROR(VLOOKUP(C80,'Cadastro de insumo'!E:K,7,0),"")</f>
        <v/>
      </c>
      <c r="G80" s="113"/>
      <c r="H80" s="113"/>
      <c r="I80" s="138">
        <f t="shared" si="4"/>
        <v>0</v>
      </c>
      <c r="J80" s="140">
        <f>IF(C80="",0,IF(E80="Pacote",VLOOKUP(C80,'Cadastro de insumo'!E:K,7,0)*G80,IF(OR(E80="kg",E80="L"),F80/1000*G80,F80*G80)))</f>
        <v>0</v>
      </c>
    </row>
    <row r="81" spans="1:18" outlineLevel="1" x14ac:dyDescent="0.25">
      <c r="B81" s="137" t="str">
        <f>IF(C81="","",F72)</f>
        <v/>
      </c>
      <c r="C81" s="123"/>
      <c r="D81" s="138" t="str">
        <f>IF(C81="","",IFERROR(INDEX('Cadastro de insumo'!A:K,MATCH('Ficha técnica - Prod acabado'!C81,'Cadastro de insumo'!E:E,0),2),""))</f>
        <v/>
      </c>
      <c r="E81" s="138" t="str">
        <f>IF(C81="","",IFERROR(INDEX('Cadastro de insumo'!A:K,MATCH('Ficha técnica - Prod acabado'!C81,'Cadastro de insumo'!E:E,0),9),""))</f>
        <v/>
      </c>
      <c r="F81" s="139" t="str">
        <f>IFERROR(VLOOKUP(C81,'Cadastro de insumo'!E:K,7,0),"")</f>
        <v/>
      </c>
      <c r="G81" s="113"/>
      <c r="H81" s="113"/>
      <c r="I81" s="138">
        <f t="shared" si="4"/>
        <v>0</v>
      </c>
      <c r="J81" s="140">
        <f>IF(C81="",0,IF(E81="Pacote",VLOOKUP(C81,'Cadastro de insumo'!E:K,7,0)*G81,IF(OR(E81="kg",E81="L"),F81/1000*G81,F81*G81)))</f>
        <v>0</v>
      </c>
    </row>
    <row r="82" spans="1:18" outlineLevel="1" x14ac:dyDescent="0.25">
      <c r="B82" s="137" t="str">
        <f>IF(C82="","",F72)</f>
        <v/>
      </c>
      <c r="C82" s="123"/>
      <c r="D82" s="138" t="str">
        <f>IF(C82="","",IFERROR(INDEX('Cadastro de insumo'!A:K,MATCH('Ficha técnica - Prod acabado'!C82,'Cadastro de insumo'!E:E,0),2),""))</f>
        <v/>
      </c>
      <c r="E82" s="138" t="str">
        <f>IF(C82="","",IFERROR(INDEX('Cadastro de insumo'!A:K,MATCH('Ficha técnica - Prod acabado'!C82,'Cadastro de insumo'!E:E,0),9),""))</f>
        <v/>
      </c>
      <c r="F82" s="139" t="str">
        <f>IFERROR(VLOOKUP(C82,'Cadastro de insumo'!E:K,7,0),"")</f>
        <v/>
      </c>
      <c r="G82" s="113"/>
      <c r="H82" s="113"/>
      <c r="I82" s="138">
        <f t="shared" si="4"/>
        <v>0</v>
      </c>
      <c r="J82" s="140">
        <f>IF(C82="",0,IF(E82="Pacote",VLOOKUP(C82,'Cadastro de insumo'!E:K,7,0)*G82,IF(OR(E82="kg",E82="L"),F82/1000*G82,F82*G82)))</f>
        <v>0</v>
      </c>
    </row>
    <row r="83" spans="1:18" outlineLevel="1" x14ac:dyDescent="0.25">
      <c r="B83" s="137" t="str">
        <f>IF(C83="","",F72)</f>
        <v/>
      </c>
      <c r="C83" s="123"/>
      <c r="D83" s="138" t="str">
        <f>IF(C83="","",IFERROR(INDEX('Cadastro de insumo'!A:K,MATCH('Ficha técnica - Prod acabado'!C83,'Cadastro de insumo'!E:E,0),2),""))</f>
        <v/>
      </c>
      <c r="E83" s="138" t="str">
        <f>IF(C83="","",IFERROR(INDEX('Cadastro de insumo'!A:K,MATCH('Ficha técnica - Prod acabado'!C83,'Cadastro de insumo'!E:E,0),9),""))</f>
        <v/>
      </c>
      <c r="F83" s="139" t="str">
        <f>IFERROR(VLOOKUP(C83,'Cadastro de insumo'!E:K,7,0),"")</f>
        <v/>
      </c>
      <c r="G83" s="113"/>
      <c r="H83" s="113"/>
      <c r="I83" s="138">
        <f t="shared" si="4"/>
        <v>0</v>
      </c>
      <c r="J83" s="140">
        <f>IF(C83="",0,IF(E83="Pacote",VLOOKUP(C83,'Cadastro de insumo'!E:K,7,0)*G83,IF(OR(E83="kg",E83="L"),F83/1000*G83,F83*G83)))</f>
        <v>0</v>
      </c>
    </row>
    <row r="84" spans="1:18" outlineLevel="1" x14ac:dyDescent="0.25">
      <c r="B84" s="137" t="str">
        <f>IF(C84="","",F72)</f>
        <v/>
      </c>
      <c r="C84" s="123"/>
      <c r="D84" s="138" t="str">
        <f>IF(C84="","",IFERROR(INDEX('Cadastro de insumo'!A:K,MATCH('Ficha técnica - Prod acabado'!C84,'Cadastro de insumo'!E:E,0),2),""))</f>
        <v/>
      </c>
      <c r="E84" s="138" t="str">
        <f>IF(C84="","",IFERROR(INDEX('Cadastro de insumo'!A:K,MATCH('Ficha técnica - Prod acabado'!C84,'Cadastro de insumo'!E:E,0),9),""))</f>
        <v/>
      </c>
      <c r="F84" s="139" t="str">
        <f>IFERROR(VLOOKUP(C84,'Cadastro de insumo'!E:K,7,0),"")</f>
        <v/>
      </c>
      <c r="G84" s="113"/>
      <c r="H84" s="113"/>
      <c r="I84" s="138">
        <f t="shared" si="4"/>
        <v>0</v>
      </c>
      <c r="J84" s="140">
        <f>IF(C84="",0,IF(E84="Pacote",VLOOKUP(C84,'Cadastro de insumo'!E:K,7,0)*G84,IF(OR(E84="kg",E84="L"),F84/1000*G84,F84*G84)))</f>
        <v>0</v>
      </c>
    </row>
    <row r="85" spans="1:18" outlineLevel="1" x14ac:dyDescent="0.25">
      <c r="B85" s="137" t="str">
        <f>IF(C85="","",F72)</f>
        <v/>
      </c>
      <c r="C85" s="123"/>
      <c r="D85" s="138" t="str">
        <f>IF(C85="","",IFERROR(INDEX('Cadastro de insumo'!A:K,MATCH('Ficha técnica - Prod acabado'!C85,'Cadastro de insumo'!E:E,0),2),""))</f>
        <v/>
      </c>
      <c r="E85" s="138" t="str">
        <f>IF(C85="","",IFERROR(INDEX('Cadastro de insumo'!A:K,MATCH('Ficha técnica - Prod acabado'!C85,'Cadastro de insumo'!E:E,0),9),""))</f>
        <v/>
      </c>
      <c r="F85" s="139" t="str">
        <f>IFERROR(VLOOKUP(C85,'Cadastro de insumo'!E:K,7,0),"")</f>
        <v/>
      </c>
      <c r="G85" s="113"/>
      <c r="H85" s="113"/>
      <c r="I85" s="138">
        <f t="shared" si="4"/>
        <v>0</v>
      </c>
      <c r="J85" s="140">
        <f>IF(C85="",0,IF(E85="Pacote",VLOOKUP(C85,'Cadastro de insumo'!E:K,7,0)*G85,IF(OR(E85="kg",E85="L"),F85/1000*G85,F85*G85)))</f>
        <v>0</v>
      </c>
    </row>
    <row r="86" spans="1:18" outlineLevel="1" x14ac:dyDescent="0.25">
      <c r="B86" s="137" t="str">
        <f>IF(C86="","",F72)</f>
        <v/>
      </c>
      <c r="C86" s="123"/>
      <c r="D86" s="138" t="str">
        <f>IF(C86="","",IFERROR(INDEX('Cadastro de insumo'!A:K,MATCH('Ficha técnica - Prod acabado'!C86,'Cadastro de insumo'!E:E,0),2),""))</f>
        <v/>
      </c>
      <c r="E86" s="138" t="str">
        <f>IF(C86="","",IFERROR(INDEX('Cadastro de insumo'!A:K,MATCH('Ficha técnica - Prod acabado'!C86,'Cadastro de insumo'!E:E,0),9),""))</f>
        <v/>
      </c>
      <c r="F86" s="139" t="str">
        <f>IFERROR(VLOOKUP(C86,'Cadastro de insumo'!E:K,7,0),"")</f>
        <v/>
      </c>
      <c r="G86" s="113"/>
      <c r="H86" s="113"/>
      <c r="I86" s="138">
        <f t="shared" si="4"/>
        <v>0</v>
      </c>
      <c r="J86" s="140">
        <f>IF(C86="",0,IF(E86="Pacote",VLOOKUP(C86,'Cadastro de insumo'!E:K,7,0)*G86,IF(OR(E86="kg",E86="L"),F86/1000*G86,F86*G86)))</f>
        <v>0</v>
      </c>
    </row>
    <row r="87" spans="1:18" outlineLevel="1" x14ac:dyDescent="0.25">
      <c r="B87" s="137" t="str">
        <f>IF(C87="","",F72)</f>
        <v/>
      </c>
      <c r="C87" s="123"/>
      <c r="D87" s="138" t="str">
        <f>IF(C87="","",IFERROR(INDEX('Cadastro de insumo'!A:K,MATCH('Ficha técnica - Prod acabado'!C87,'Cadastro de insumo'!E:E,0),2),""))</f>
        <v/>
      </c>
      <c r="E87" s="138" t="str">
        <f>IF(C87="","",IFERROR(INDEX('Cadastro de insumo'!A:K,MATCH('Ficha técnica - Prod acabado'!C87,'Cadastro de insumo'!E:E,0),9),""))</f>
        <v/>
      </c>
      <c r="F87" s="139" t="str">
        <f>IFERROR(VLOOKUP(C87,'Cadastro de insumo'!E:K,7,0),"")</f>
        <v/>
      </c>
      <c r="G87" s="113"/>
      <c r="H87" s="113"/>
      <c r="I87" s="138">
        <f t="shared" si="4"/>
        <v>0</v>
      </c>
      <c r="J87" s="140">
        <f>IF(C87="",0,IF(E87="Pacote",VLOOKUP(C87,'Cadastro de insumo'!E:K,7,0)*G87,IF(OR(E87="kg",E87="L"),F87/1000*G87,F87*G87)))</f>
        <v>0</v>
      </c>
    </row>
    <row r="88" spans="1:18" outlineLevel="1" x14ac:dyDescent="0.25">
      <c r="B88" s="137" t="str">
        <f>IF(C88="","",F72)</f>
        <v/>
      </c>
      <c r="C88" s="123"/>
      <c r="D88" s="138" t="str">
        <f>IF(C88="","",IFERROR(INDEX('Cadastro de insumo'!A:K,MATCH('Ficha técnica - Prod acabado'!C88,'Cadastro de insumo'!E:E,0),2),""))</f>
        <v/>
      </c>
      <c r="E88" s="138" t="str">
        <f>IF(C88="","",IFERROR(INDEX('Cadastro de insumo'!A:K,MATCH('Ficha técnica - Prod acabado'!C88,'Cadastro de insumo'!E:E,0),9),""))</f>
        <v/>
      </c>
      <c r="F88" s="139" t="str">
        <f>IFERROR(VLOOKUP(C88,'Cadastro de insumo'!E:K,7,0),"")</f>
        <v/>
      </c>
      <c r="G88" s="113"/>
      <c r="H88" s="113"/>
      <c r="I88" s="138">
        <f t="shared" si="4"/>
        <v>0</v>
      </c>
      <c r="J88" s="140">
        <f>IF(C88="",0,IF(E88="Pacote",VLOOKUP(C88,'Cadastro de insumo'!E:K,7,0)*G88,IF(OR(E88="kg",E88="L"),F88/1000*G88,F88*G88)))</f>
        <v>0</v>
      </c>
    </row>
    <row r="89" spans="1:18" outlineLevel="1" x14ac:dyDescent="0.25">
      <c r="B89" s="137" t="str">
        <f>IF(C89="","",F72)</f>
        <v/>
      </c>
      <c r="C89" s="123"/>
      <c r="D89" s="138" t="str">
        <f>IF(C89="","",IFERROR(INDEX('Cadastro de insumo'!A:K,MATCH('Ficha técnica - Prod acabado'!C89,'Cadastro de insumo'!E:E,0),2),""))</f>
        <v/>
      </c>
      <c r="E89" s="138" t="str">
        <f>IF(C89="","",IFERROR(INDEX('Cadastro de insumo'!A:K,MATCH('Ficha técnica - Prod acabado'!C89,'Cadastro de insumo'!E:E,0),9),""))</f>
        <v/>
      </c>
      <c r="F89" s="139" t="str">
        <f>IFERROR(VLOOKUP(C89,'Cadastro de insumo'!E:K,7,0),"")</f>
        <v/>
      </c>
      <c r="G89" s="113"/>
      <c r="H89" s="113"/>
      <c r="I89" s="138">
        <f t="shared" si="4"/>
        <v>0</v>
      </c>
      <c r="J89" s="140">
        <f>IF(C89="",0,IF(E89="Pacote",VLOOKUP(C89,'Cadastro de insumo'!E:K,7,0)*G89,IF(OR(E89="kg",E89="L"),F89/1000*G89,F89*G89)))</f>
        <v>0</v>
      </c>
    </row>
    <row r="90" spans="1:18" x14ac:dyDescent="0.25">
      <c r="A90" s="33" t="str">
        <f>"Detalhes: "&amp;F72</f>
        <v>Detalhes: Lanche natural de frango</v>
      </c>
      <c r="B90" s="110"/>
      <c r="H90" s="126"/>
      <c r="I90" s="110"/>
      <c r="J90" s="110"/>
      <c r="M90" s="126"/>
    </row>
    <row r="91" spans="1:18" x14ac:dyDescent="0.25">
      <c r="B91" s="110"/>
      <c r="C91" s="126"/>
      <c r="H91" s="126"/>
      <c r="I91" s="110"/>
      <c r="J91" s="110"/>
      <c r="K91" s="110"/>
      <c r="L91" s="110"/>
      <c r="M91" s="126"/>
    </row>
    <row r="92" spans="1:18" ht="31.5" x14ac:dyDescent="0.25">
      <c r="D92" s="110"/>
      <c r="E92" s="34" t="s">
        <v>21</v>
      </c>
      <c r="F92" s="78" t="s">
        <v>0</v>
      </c>
      <c r="G92" s="78" t="s">
        <v>19</v>
      </c>
      <c r="H92" s="79" t="s">
        <v>20</v>
      </c>
      <c r="I92" s="35" t="s">
        <v>22</v>
      </c>
      <c r="J92" s="35" t="s">
        <v>61</v>
      </c>
      <c r="M92" s="126"/>
    </row>
    <row r="93" spans="1:18" x14ac:dyDescent="0.25">
      <c r="D93" s="110"/>
      <c r="E93" s="135">
        <f>E72+1</f>
        <v>5</v>
      </c>
      <c r="F93" s="113"/>
      <c r="G93" s="113"/>
      <c r="H93" s="114"/>
      <c r="I93" s="136">
        <f>SUM(J96:J110)</f>
        <v>0</v>
      </c>
      <c r="J93" s="136" t="str">
        <f>IF(H93="","",I93/H93)</f>
        <v/>
      </c>
      <c r="M93" s="126"/>
      <c r="R93" s="141"/>
    </row>
    <row r="94" spans="1:18" x14ac:dyDescent="0.25">
      <c r="B94" s="117"/>
      <c r="C94" s="118"/>
      <c r="D94" s="110"/>
      <c r="F94" s="118"/>
      <c r="G94" s="118"/>
      <c r="H94" s="119"/>
      <c r="I94" s="120"/>
      <c r="J94" s="121"/>
      <c r="M94" s="126"/>
      <c r="R94" s="141"/>
    </row>
    <row r="95" spans="1:18" ht="47.25" outlineLevel="1" x14ac:dyDescent="0.25">
      <c r="B95" s="34" t="s">
        <v>66</v>
      </c>
      <c r="C95" s="78" t="s">
        <v>13</v>
      </c>
      <c r="D95" s="35" t="s">
        <v>60</v>
      </c>
      <c r="E95" s="35" t="s">
        <v>14</v>
      </c>
      <c r="F95" s="79" t="s">
        <v>17</v>
      </c>
      <c r="G95" s="79" t="s">
        <v>56</v>
      </c>
      <c r="H95" s="79" t="s">
        <v>38</v>
      </c>
      <c r="I95" s="35" t="s">
        <v>16</v>
      </c>
      <c r="J95" s="34" t="s">
        <v>15</v>
      </c>
    </row>
    <row r="96" spans="1:18" outlineLevel="1" x14ac:dyDescent="0.25">
      <c r="B96" s="137" t="str">
        <f>IF(C96="","",F93)</f>
        <v/>
      </c>
      <c r="C96" s="123"/>
      <c r="D96" s="138" t="str">
        <f>IF(C96="","",IFERROR(INDEX('Cadastro de insumo'!A:K,MATCH('Ficha técnica - Prod acabado'!C96,'Cadastro de insumo'!E:E,0),2),""))</f>
        <v/>
      </c>
      <c r="E96" s="138" t="str">
        <f>IF(C96="","",IFERROR(INDEX('Cadastro de insumo'!A:K,MATCH('Ficha técnica - Prod acabado'!C96,'Cadastro de insumo'!E:E,0),9),""))</f>
        <v/>
      </c>
      <c r="F96" s="139" t="str">
        <f>IFERROR(VLOOKUP(C96,'Cadastro de insumo'!E:K,7,0),"")</f>
        <v/>
      </c>
      <c r="G96" s="113"/>
      <c r="H96" s="113"/>
      <c r="I96" s="138">
        <f t="shared" ref="I96:I110" si="5">IF(OR(G96="",H96=""),0,G96/H96)</f>
        <v>0</v>
      </c>
      <c r="J96" s="140">
        <f>IF(C96="",0,IF(E96="Pacote",VLOOKUP(C96,'Cadastro de insumo'!E:K,7,0)*G96,IF(OR(E96="kg",E96="L"),F96/1000*G96,F96*G96)))</f>
        <v>0</v>
      </c>
    </row>
    <row r="97" spans="1:13" outlineLevel="1" x14ac:dyDescent="0.25">
      <c r="B97" s="137" t="str">
        <f>IF(C97="","",F93)</f>
        <v/>
      </c>
      <c r="C97" s="123"/>
      <c r="D97" s="138" t="str">
        <f>IF(C97="","",IFERROR(INDEX('Cadastro de insumo'!A:K,MATCH('Ficha técnica - Prod acabado'!C97,'Cadastro de insumo'!E:E,0),2),""))</f>
        <v/>
      </c>
      <c r="E97" s="138" t="str">
        <f>IF(C97="","",IFERROR(INDEX('Cadastro de insumo'!A:K,MATCH('Ficha técnica - Prod acabado'!C97,'Cadastro de insumo'!E:E,0),9),""))</f>
        <v/>
      </c>
      <c r="F97" s="139" t="str">
        <f>IFERROR(VLOOKUP(C97,'Cadastro de insumo'!E:K,7,0),"")</f>
        <v/>
      </c>
      <c r="G97" s="113"/>
      <c r="H97" s="113"/>
      <c r="I97" s="138">
        <f t="shared" si="5"/>
        <v>0</v>
      </c>
      <c r="J97" s="140">
        <f>IF(C97="",0,IF(E97="Pacote",VLOOKUP(C97,'Cadastro de insumo'!E:K,7,0)*G97,IF(OR(E97="kg",E97="L"),F97/1000*G97,F97*G97)))</f>
        <v>0</v>
      </c>
    </row>
    <row r="98" spans="1:13" outlineLevel="1" x14ac:dyDescent="0.25">
      <c r="B98" s="137" t="str">
        <f>IF(C98="","",F93)</f>
        <v/>
      </c>
      <c r="C98" s="123"/>
      <c r="D98" s="138" t="str">
        <f>IF(C98="","",IFERROR(INDEX('Cadastro de insumo'!A:K,MATCH('Ficha técnica - Prod acabado'!C98,'Cadastro de insumo'!E:E,0),2),""))</f>
        <v/>
      </c>
      <c r="E98" s="138" t="str">
        <f>IF(C98="","",IFERROR(INDEX('Cadastro de insumo'!A:K,MATCH('Ficha técnica - Prod acabado'!C98,'Cadastro de insumo'!E:E,0),9),""))</f>
        <v/>
      </c>
      <c r="F98" s="139" t="str">
        <f>IFERROR(VLOOKUP(C98,'Cadastro de insumo'!E:K,7,0),"")</f>
        <v/>
      </c>
      <c r="G98" s="113"/>
      <c r="H98" s="113"/>
      <c r="I98" s="138">
        <f t="shared" si="5"/>
        <v>0</v>
      </c>
      <c r="J98" s="140">
        <f>IF(C98="",0,IF(E98="Pacote",VLOOKUP(C98,'Cadastro de insumo'!E:K,7,0)*G98,IF(OR(E98="kg",E98="L"),F98/1000*G98,F98*G98)))</f>
        <v>0</v>
      </c>
    </row>
    <row r="99" spans="1:13" outlineLevel="1" x14ac:dyDescent="0.25">
      <c r="B99" s="137" t="str">
        <f>IF(C99="","",F93)</f>
        <v/>
      </c>
      <c r="C99" s="123"/>
      <c r="D99" s="138" t="str">
        <f>IF(C99="","",IFERROR(INDEX('Cadastro de insumo'!A:K,MATCH('Ficha técnica - Prod acabado'!C99,'Cadastro de insumo'!E:E,0),2),""))</f>
        <v/>
      </c>
      <c r="E99" s="138" t="str">
        <f>IF(C99="","",IFERROR(INDEX('Cadastro de insumo'!A:K,MATCH('Ficha técnica - Prod acabado'!C99,'Cadastro de insumo'!E:E,0),9),""))</f>
        <v/>
      </c>
      <c r="F99" s="139" t="str">
        <f>IFERROR(VLOOKUP(C99,'Cadastro de insumo'!E:K,7,0),"")</f>
        <v/>
      </c>
      <c r="G99" s="113"/>
      <c r="H99" s="113"/>
      <c r="I99" s="138">
        <f t="shared" si="5"/>
        <v>0</v>
      </c>
      <c r="J99" s="140">
        <f>IF(C99="",0,IF(E99="Pacote",VLOOKUP(C99,'Cadastro de insumo'!E:K,7,0)*G99,IF(OR(E99="kg",E99="L"),F99/1000*G99,F99*G99)))</f>
        <v>0</v>
      </c>
    </row>
    <row r="100" spans="1:13" outlineLevel="1" x14ac:dyDescent="0.25">
      <c r="B100" s="137" t="str">
        <f>IF(C100="","",F93)</f>
        <v/>
      </c>
      <c r="C100" s="123"/>
      <c r="D100" s="138" t="str">
        <f>IF(C100="","",IFERROR(INDEX('Cadastro de insumo'!A:K,MATCH('Ficha técnica - Prod acabado'!C100,'Cadastro de insumo'!E:E,0),2),""))</f>
        <v/>
      </c>
      <c r="E100" s="138" t="str">
        <f>IF(C100="","",IFERROR(INDEX('Cadastro de insumo'!A:K,MATCH('Ficha técnica - Prod acabado'!C100,'Cadastro de insumo'!E:E,0),9),""))</f>
        <v/>
      </c>
      <c r="F100" s="139" t="str">
        <f>IFERROR(VLOOKUP(C100,'Cadastro de insumo'!E:K,7,0),"")</f>
        <v/>
      </c>
      <c r="G100" s="113"/>
      <c r="H100" s="113"/>
      <c r="I100" s="138">
        <f t="shared" si="5"/>
        <v>0</v>
      </c>
      <c r="J100" s="140">
        <f>IF(C100="",0,IF(E100="Pacote",VLOOKUP(C100,'Cadastro de insumo'!E:K,7,0)*G100,IF(OR(E100="kg",E100="L"),F100/1000*G100,F100*G100)))</f>
        <v>0</v>
      </c>
    </row>
    <row r="101" spans="1:13" outlineLevel="1" x14ac:dyDescent="0.25">
      <c r="B101" s="137" t="str">
        <f>IF(C101="","",F93)</f>
        <v/>
      </c>
      <c r="C101" s="123"/>
      <c r="D101" s="138" t="str">
        <f>IF(C101="","",IFERROR(INDEX('Cadastro de insumo'!A:K,MATCH('Ficha técnica - Prod acabado'!C101,'Cadastro de insumo'!E:E,0),2),""))</f>
        <v/>
      </c>
      <c r="E101" s="138" t="str">
        <f>IF(C101="","",IFERROR(INDEX('Cadastro de insumo'!A:K,MATCH('Ficha técnica - Prod acabado'!C101,'Cadastro de insumo'!E:E,0),9),""))</f>
        <v/>
      </c>
      <c r="F101" s="139" t="str">
        <f>IFERROR(VLOOKUP(C101,'Cadastro de insumo'!E:K,7,0),"")</f>
        <v/>
      </c>
      <c r="G101" s="113"/>
      <c r="H101" s="113"/>
      <c r="I101" s="138">
        <f t="shared" si="5"/>
        <v>0</v>
      </c>
      <c r="J101" s="140">
        <f>IF(C101="",0,IF(E101="Pacote",VLOOKUP(C101,'Cadastro de insumo'!E:K,7,0)*G101,IF(OR(E101="kg",E101="L"),F101/1000*G101,F101*G101)))</f>
        <v>0</v>
      </c>
    </row>
    <row r="102" spans="1:13" outlineLevel="1" x14ac:dyDescent="0.25">
      <c r="B102" s="137" t="str">
        <f>IF(C102="","",F93)</f>
        <v/>
      </c>
      <c r="C102" s="123"/>
      <c r="D102" s="138" t="str">
        <f>IF(C102="","",IFERROR(INDEX('Cadastro de insumo'!A:K,MATCH('Ficha técnica - Prod acabado'!C102,'Cadastro de insumo'!E:E,0),2),""))</f>
        <v/>
      </c>
      <c r="E102" s="138" t="str">
        <f>IF(C102="","",IFERROR(INDEX('Cadastro de insumo'!A:K,MATCH('Ficha técnica - Prod acabado'!C102,'Cadastro de insumo'!E:E,0),9),""))</f>
        <v/>
      </c>
      <c r="F102" s="139" t="str">
        <f>IFERROR(VLOOKUP(C102,'Cadastro de insumo'!E:K,7,0),"")</f>
        <v/>
      </c>
      <c r="G102" s="113"/>
      <c r="H102" s="113"/>
      <c r="I102" s="138">
        <f t="shared" si="5"/>
        <v>0</v>
      </c>
      <c r="J102" s="140">
        <f>IF(C102="",0,IF(E102="Pacote",VLOOKUP(C102,'Cadastro de insumo'!E:K,7,0)*G102,IF(OR(E102="kg",E102="L"),F102/1000*G102,F102*G102)))</f>
        <v>0</v>
      </c>
    </row>
    <row r="103" spans="1:13" outlineLevel="1" x14ac:dyDescent="0.25">
      <c r="B103" s="137" t="str">
        <f>IF(C103="","",F93)</f>
        <v/>
      </c>
      <c r="C103" s="123"/>
      <c r="D103" s="138" t="str">
        <f>IF(C103="","",IFERROR(INDEX('Cadastro de insumo'!A:K,MATCH('Ficha técnica - Prod acabado'!C103,'Cadastro de insumo'!E:E,0),2),""))</f>
        <v/>
      </c>
      <c r="E103" s="138" t="str">
        <f>IF(C103="","",IFERROR(INDEX('Cadastro de insumo'!A:K,MATCH('Ficha técnica - Prod acabado'!C103,'Cadastro de insumo'!E:E,0),9),""))</f>
        <v/>
      </c>
      <c r="F103" s="139" t="str">
        <f>IFERROR(VLOOKUP(C103,'Cadastro de insumo'!E:K,7,0),"")</f>
        <v/>
      </c>
      <c r="G103" s="113"/>
      <c r="H103" s="113"/>
      <c r="I103" s="138">
        <f t="shared" si="5"/>
        <v>0</v>
      </c>
      <c r="J103" s="140">
        <f>IF(C103="",0,IF(E103="Pacote",VLOOKUP(C103,'Cadastro de insumo'!E:K,7,0)*G103,IF(OR(E103="kg",E103="L"),F103/1000*G103,F103*G103)))</f>
        <v>0</v>
      </c>
    </row>
    <row r="104" spans="1:13" outlineLevel="1" x14ac:dyDescent="0.25">
      <c r="B104" s="137" t="str">
        <f>IF(C104="","",F93)</f>
        <v/>
      </c>
      <c r="C104" s="123"/>
      <c r="D104" s="138" t="str">
        <f>IF(C104="","",IFERROR(INDEX('Cadastro de insumo'!A:K,MATCH('Ficha técnica - Prod acabado'!C104,'Cadastro de insumo'!E:E,0),2),""))</f>
        <v/>
      </c>
      <c r="E104" s="138" t="str">
        <f>IF(C104="","",IFERROR(INDEX('Cadastro de insumo'!A:K,MATCH('Ficha técnica - Prod acabado'!C104,'Cadastro de insumo'!E:E,0),9),""))</f>
        <v/>
      </c>
      <c r="F104" s="139" t="str">
        <f>IFERROR(VLOOKUP(C104,'Cadastro de insumo'!E:K,7,0),"")</f>
        <v/>
      </c>
      <c r="G104" s="113"/>
      <c r="H104" s="113"/>
      <c r="I104" s="138">
        <f t="shared" si="5"/>
        <v>0</v>
      </c>
      <c r="J104" s="140">
        <f>IF(C104="",0,IF(E104="Pacote",VLOOKUP(C104,'Cadastro de insumo'!E:K,7,0)*G104,IF(OR(E104="kg",E104="L"),F104/1000*G104,F104*G104)))</f>
        <v>0</v>
      </c>
    </row>
    <row r="105" spans="1:13" outlineLevel="1" x14ac:dyDescent="0.25">
      <c r="B105" s="137" t="str">
        <f>IF(C105="","",F93)</f>
        <v/>
      </c>
      <c r="C105" s="123"/>
      <c r="D105" s="138" t="str">
        <f>IF(C105="","",IFERROR(INDEX('Cadastro de insumo'!A:K,MATCH('Ficha técnica - Prod acabado'!C105,'Cadastro de insumo'!E:E,0),2),""))</f>
        <v/>
      </c>
      <c r="E105" s="138" t="str">
        <f>IF(C105="","",IFERROR(INDEX('Cadastro de insumo'!A:K,MATCH('Ficha técnica - Prod acabado'!C105,'Cadastro de insumo'!E:E,0),9),""))</f>
        <v/>
      </c>
      <c r="F105" s="139" t="str">
        <f>IFERROR(VLOOKUP(C105,'Cadastro de insumo'!E:K,7,0),"")</f>
        <v/>
      </c>
      <c r="G105" s="113"/>
      <c r="H105" s="113"/>
      <c r="I105" s="138">
        <f t="shared" si="5"/>
        <v>0</v>
      </c>
      <c r="J105" s="140">
        <f>IF(C105="",0,IF(E105="Pacote",VLOOKUP(C105,'Cadastro de insumo'!E:K,7,0)*G105,IF(OR(E105="kg",E105="L"),F105/1000*G105,F105*G105)))</f>
        <v>0</v>
      </c>
    </row>
    <row r="106" spans="1:13" outlineLevel="1" x14ac:dyDescent="0.25">
      <c r="B106" s="137" t="str">
        <f>IF(C106="","",F93)</f>
        <v/>
      </c>
      <c r="C106" s="123"/>
      <c r="D106" s="138" t="str">
        <f>IF(C106="","",IFERROR(INDEX('Cadastro de insumo'!A:K,MATCH('Ficha técnica - Prod acabado'!C106,'Cadastro de insumo'!E:E,0),2),""))</f>
        <v/>
      </c>
      <c r="E106" s="138" t="str">
        <f>IF(C106="","",IFERROR(INDEX('Cadastro de insumo'!A:K,MATCH('Ficha técnica - Prod acabado'!C106,'Cadastro de insumo'!E:E,0),9),""))</f>
        <v/>
      </c>
      <c r="F106" s="139" t="str">
        <f>IFERROR(VLOOKUP(C106,'Cadastro de insumo'!E:K,7,0),"")</f>
        <v/>
      </c>
      <c r="G106" s="113"/>
      <c r="H106" s="113"/>
      <c r="I106" s="138">
        <f t="shared" si="5"/>
        <v>0</v>
      </c>
      <c r="J106" s="140">
        <f>IF(C106="",0,IF(E106="Pacote",VLOOKUP(C106,'Cadastro de insumo'!E:K,7,0)*G106,IF(OR(E106="kg",E106="L"),F106/1000*G106,F106*G106)))</f>
        <v>0</v>
      </c>
    </row>
    <row r="107" spans="1:13" outlineLevel="1" x14ac:dyDescent="0.25">
      <c r="B107" s="137" t="str">
        <f>IF(C107="","",F93)</f>
        <v/>
      </c>
      <c r="C107" s="123"/>
      <c r="D107" s="138" t="str">
        <f>IF(C107="","",IFERROR(INDEX('Cadastro de insumo'!A:K,MATCH('Ficha técnica - Prod acabado'!C107,'Cadastro de insumo'!E:E,0),2),""))</f>
        <v/>
      </c>
      <c r="E107" s="138" t="str">
        <f>IF(C107="","",IFERROR(INDEX('Cadastro de insumo'!A:K,MATCH('Ficha técnica - Prod acabado'!C107,'Cadastro de insumo'!E:E,0),9),""))</f>
        <v/>
      </c>
      <c r="F107" s="139" t="str">
        <f>IFERROR(VLOOKUP(C107,'Cadastro de insumo'!E:K,7,0),"")</f>
        <v/>
      </c>
      <c r="G107" s="113"/>
      <c r="H107" s="113"/>
      <c r="I107" s="138">
        <f t="shared" si="5"/>
        <v>0</v>
      </c>
      <c r="J107" s="140">
        <f>IF(C107="",0,IF(E107="Pacote",VLOOKUP(C107,'Cadastro de insumo'!E:K,7,0)*G107,IF(OR(E107="kg",E107="L"),F107/1000*G107,F107*G107)))</f>
        <v>0</v>
      </c>
    </row>
    <row r="108" spans="1:13" outlineLevel="1" x14ac:dyDescent="0.25">
      <c r="B108" s="137" t="str">
        <f>IF(C108="","",F93)</f>
        <v/>
      </c>
      <c r="C108" s="123"/>
      <c r="D108" s="138" t="str">
        <f>IF(C108="","",IFERROR(INDEX('Cadastro de insumo'!A:K,MATCH('Ficha técnica - Prod acabado'!C108,'Cadastro de insumo'!E:E,0),2),""))</f>
        <v/>
      </c>
      <c r="E108" s="138" t="str">
        <f>IF(C108="","",IFERROR(INDEX('Cadastro de insumo'!A:K,MATCH('Ficha técnica - Prod acabado'!C108,'Cadastro de insumo'!E:E,0),9),""))</f>
        <v/>
      </c>
      <c r="F108" s="139" t="str">
        <f>IFERROR(VLOOKUP(C108,'Cadastro de insumo'!E:K,7,0),"")</f>
        <v/>
      </c>
      <c r="G108" s="113"/>
      <c r="H108" s="113"/>
      <c r="I108" s="138">
        <f t="shared" si="5"/>
        <v>0</v>
      </c>
      <c r="J108" s="140">
        <f>IF(C108="",0,IF(E108="Pacote",VLOOKUP(C108,'Cadastro de insumo'!E:K,7,0)*G108,IF(OR(E108="kg",E108="L"),F108/1000*G108,F108*G108)))</f>
        <v>0</v>
      </c>
    </row>
    <row r="109" spans="1:13" outlineLevel="1" x14ac:dyDescent="0.25">
      <c r="B109" s="137" t="str">
        <f>IF(C109="","",F93)</f>
        <v/>
      </c>
      <c r="C109" s="123"/>
      <c r="D109" s="138" t="str">
        <f>IF(C109="","",IFERROR(INDEX('Cadastro de insumo'!A:K,MATCH('Ficha técnica - Prod acabado'!C109,'Cadastro de insumo'!E:E,0),2),""))</f>
        <v/>
      </c>
      <c r="E109" s="138" t="str">
        <f>IF(C109="","",IFERROR(INDEX('Cadastro de insumo'!A:K,MATCH('Ficha técnica - Prod acabado'!C109,'Cadastro de insumo'!E:E,0),9),""))</f>
        <v/>
      </c>
      <c r="F109" s="139" t="str">
        <f>IFERROR(VLOOKUP(C109,'Cadastro de insumo'!E:K,7,0),"")</f>
        <v/>
      </c>
      <c r="G109" s="113"/>
      <c r="H109" s="113"/>
      <c r="I109" s="138">
        <f t="shared" si="5"/>
        <v>0</v>
      </c>
      <c r="J109" s="140">
        <f>IF(C109="",0,IF(E109="Pacote",VLOOKUP(C109,'Cadastro de insumo'!E:K,7,0)*G109,IF(OR(E109="kg",E109="L"),F109/1000*G109,F109*G109)))</f>
        <v>0</v>
      </c>
    </row>
    <row r="110" spans="1:13" outlineLevel="1" x14ac:dyDescent="0.25">
      <c r="B110" s="137" t="str">
        <f>IF(C110="","",F93)</f>
        <v/>
      </c>
      <c r="C110" s="123"/>
      <c r="D110" s="138" t="str">
        <f>IF(C110="","",IFERROR(INDEX('Cadastro de insumo'!A:K,MATCH('Ficha técnica - Prod acabado'!C110,'Cadastro de insumo'!E:E,0),2),""))</f>
        <v/>
      </c>
      <c r="E110" s="138" t="str">
        <f>IF(C110="","",IFERROR(INDEX('Cadastro de insumo'!A:K,MATCH('Ficha técnica - Prod acabado'!C110,'Cadastro de insumo'!E:E,0),9),""))</f>
        <v/>
      </c>
      <c r="F110" s="139" t="str">
        <f>IFERROR(VLOOKUP(C110,'Cadastro de insumo'!E:K,7,0),"")</f>
        <v/>
      </c>
      <c r="G110" s="113"/>
      <c r="H110" s="113"/>
      <c r="I110" s="138">
        <f t="shared" si="5"/>
        <v>0</v>
      </c>
      <c r="J110" s="140">
        <f>IF(C110="",0,IF(E110="Pacote",VLOOKUP(C110,'Cadastro de insumo'!E:K,7,0)*G110,IF(OR(E110="kg",E110="L"),F110/1000*G110,F110*G110)))</f>
        <v>0</v>
      </c>
    </row>
    <row r="111" spans="1:13" x14ac:dyDescent="0.25">
      <c r="A111" s="33" t="str">
        <f>"Detalhes: "&amp;F93</f>
        <v xml:space="preserve">Detalhes: </v>
      </c>
      <c r="B111" s="110"/>
      <c r="H111" s="126"/>
      <c r="I111" s="110"/>
      <c r="J111" s="110"/>
      <c r="M111" s="126"/>
    </row>
    <row r="112" spans="1:13" x14ac:dyDescent="0.25">
      <c r="B112" s="110"/>
      <c r="C112" s="126"/>
      <c r="H112" s="126"/>
      <c r="I112" s="110"/>
      <c r="J112" s="110"/>
      <c r="K112" s="110"/>
      <c r="L112" s="110"/>
      <c r="M112" s="126"/>
    </row>
    <row r="113" spans="2:18" ht="31.5" x14ac:dyDescent="0.25">
      <c r="D113" s="110"/>
      <c r="E113" s="34" t="s">
        <v>21</v>
      </c>
      <c r="F113" s="78" t="s">
        <v>0</v>
      </c>
      <c r="G113" s="78" t="s">
        <v>19</v>
      </c>
      <c r="H113" s="79" t="s">
        <v>20</v>
      </c>
      <c r="I113" s="35" t="s">
        <v>22</v>
      </c>
      <c r="J113" s="35" t="s">
        <v>61</v>
      </c>
      <c r="M113" s="126"/>
    </row>
    <row r="114" spans="2:18" x14ac:dyDescent="0.25">
      <c r="D114" s="110"/>
      <c r="E114" s="135">
        <f>E93+1</f>
        <v>6</v>
      </c>
      <c r="F114" s="113"/>
      <c r="G114" s="113"/>
      <c r="H114" s="114"/>
      <c r="I114" s="136">
        <f>SUM(J117:J131)</f>
        <v>0</v>
      </c>
      <c r="J114" s="136" t="str">
        <f>IF(H114="","",I114/H114)</f>
        <v/>
      </c>
      <c r="M114" s="126"/>
      <c r="R114" s="141"/>
    </row>
    <row r="115" spans="2:18" x14ac:dyDescent="0.25">
      <c r="B115" s="117"/>
      <c r="C115" s="118"/>
      <c r="D115" s="110"/>
      <c r="F115" s="118"/>
      <c r="G115" s="118"/>
      <c r="H115" s="119"/>
      <c r="I115" s="120"/>
      <c r="J115" s="121"/>
      <c r="M115" s="126"/>
      <c r="R115" s="141"/>
    </row>
    <row r="116" spans="2:18" ht="47.25" outlineLevel="1" x14ac:dyDescent="0.25">
      <c r="B116" s="34" t="s">
        <v>66</v>
      </c>
      <c r="C116" s="78" t="s">
        <v>13</v>
      </c>
      <c r="D116" s="35" t="s">
        <v>60</v>
      </c>
      <c r="E116" s="35" t="s">
        <v>14</v>
      </c>
      <c r="F116" s="79" t="s">
        <v>17</v>
      </c>
      <c r="G116" s="79" t="s">
        <v>56</v>
      </c>
      <c r="H116" s="79" t="s">
        <v>38</v>
      </c>
      <c r="I116" s="35" t="s">
        <v>16</v>
      </c>
      <c r="J116" s="34" t="s">
        <v>15</v>
      </c>
    </row>
    <row r="117" spans="2:18" outlineLevel="1" x14ac:dyDescent="0.25">
      <c r="B117" s="137" t="str">
        <f>IF(C117="","",F114)</f>
        <v/>
      </c>
      <c r="C117" s="123"/>
      <c r="D117" s="138" t="str">
        <f>IF(C117="","",IFERROR(INDEX('Cadastro de insumo'!A:K,MATCH('Ficha técnica - Prod acabado'!C117,'Cadastro de insumo'!E:E,0),2),""))</f>
        <v/>
      </c>
      <c r="E117" s="138" t="str">
        <f>IF(C117="","",IFERROR(INDEX('Cadastro de insumo'!A:K,MATCH('Ficha técnica - Prod acabado'!C117,'Cadastro de insumo'!E:E,0),9),""))</f>
        <v/>
      </c>
      <c r="F117" s="139" t="str">
        <f>IFERROR(VLOOKUP(C117,'Cadastro de insumo'!E:K,7,0),"")</f>
        <v/>
      </c>
      <c r="G117" s="113"/>
      <c r="H117" s="113"/>
      <c r="I117" s="138">
        <f t="shared" ref="I117:I131" si="6">IF(OR(G117="",H117=""),0,G117/H117)</f>
        <v>0</v>
      </c>
      <c r="J117" s="140">
        <f>IF(C117="",0,IF(E117="Pacote",VLOOKUP(C117,'Cadastro de insumo'!E:K,7,0)*G117,IF(OR(E117="kg",E117="L"),F117/1000*G117,F117*G117)))</f>
        <v>0</v>
      </c>
    </row>
    <row r="118" spans="2:18" outlineLevel="1" x14ac:dyDescent="0.25">
      <c r="B118" s="137" t="str">
        <f>IF(C118="","",F114)</f>
        <v/>
      </c>
      <c r="C118" s="123"/>
      <c r="D118" s="138" t="str">
        <f>IF(C118="","",IFERROR(INDEX('Cadastro de insumo'!A:K,MATCH('Ficha técnica - Prod acabado'!C118,'Cadastro de insumo'!E:E,0),2),""))</f>
        <v/>
      </c>
      <c r="E118" s="138" t="str">
        <f>IF(C118="","",IFERROR(INDEX('Cadastro de insumo'!A:K,MATCH('Ficha técnica - Prod acabado'!C118,'Cadastro de insumo'!E:E,0),9),""))</f>
        <v/>
      </c>
      <c r="F118" s="139" t="str">
        <f>IFERROR(VLOOKUP(C118,'Cadastro de insumo'!E:K,7,0),"")</f>
        <v/>
      </c>
      <c r="G118" s="113"/>
      <c r="H118" s="113"/>
      <c r="I118" s="138">
        <f t="shared" si="6"/>
        <v>0</v>
      </c>
      <c r="J118" s="140">
        <f>IF(C118="",0,IF(E118="Pacote",VLOOKUP(C118,'Cadastro de insumo'!E:K,7,0)*G118,IF(OR(E118="kg",E118="L"),F118/1000*G118,F118*G118)))</f>
        <v>0</v>
      </c>
    </row>
    <row r="119" spans="2:18" outlineLevel="1" x14ac:dyDescent="0.25">
      <c r="B119" s="137" t="str">
        <f>IF(C119="","",F114)</f>
        <v/>
      </c>
      <c r="C119" s="123"/>
      <c r="D119" s="138" t="str">
        <f>IF(C119="","",IFERROR(INDEX('Cadastro de insumo'!A:K,MATCH('Ficha técnica - Prod acabado'!C119,'Cadastro de insumo'!E:E,0),2),""))</f>
        <v/>
      </c>
      <c r="E119" s="138" t="str">
        <f>IF(C119="","",IFERROR(INDEX('Cadastro de insumo'!A:K,MATCH('Ficha técnica - Prod acabado'!C119,'Cadastro de insumo'!E:E,0),9),""))</f>
        <v/>
      </c>
      <c r="F119" s="139" t="str">
        <f>IFERROR(VLOOKUP(C119,'Cadastro de insumo'!E:K,7,0),"")</f>
        <v/>
      </c>
      <c r="G119" s="113"/>
      <c r="H119" s="113"/>
      <c r="I119" s="138">
        <f t="shared" si="6"/>
        <v>0</v>
      </c>
      <c r="J119" s="140">
        <f>IF(C119="",0,IF(E119="Pacote",VLOOKUP(C119,'Cadastro de insumo'!E:K,7,0)*G119,IF(OR(E119="kg",E119="L"),F119/1000*G119,F119*G119)))</f>
        <v>0</v>
      </c>
    </row>
    <row r="120" spans="2:18" outlineLevel="1" x14ac:dyDescent="0.25">
      <c r="B120" s="137" t="str">
        <f>IF(C120="","",F114)</f>
        <v/>
      </c>
      <c r="C120" s="123"/>
      <c r="D120" s="138" t="str">
        <f>IF(C120="","",IFERROR(INDEX('Cadastro de insumo'!A:K,MATCH('Ficha técnica - Prod acabado'!C120,'Cadastro de insumo'!E:E,0),2),""))</f>
        <v/>
      </c>
      <c r="E120" s="138" t="str">
        <f>IF(C120="","",IFERROR(INDEX('Cadastro de insumo'!A:K,MATCH('Ficha técnica - Prod acabado'!C120,'Cadastro de insumo'!E:E,0),9),""))</f>
        <v/>
      </c>
      <c r="F120" s="139" t="str">
        <f>IFERROR(VLOOKUP(C120,'Cadastro de insumo'!E:K,7,0),"")</f>
        <v/>
      </c>
      <c r="G120" s="113"/>
      <c r="H120" s="113"/>
      <c r="I120" s="138">
        <f t="shared" si="6"/>
        <v>0</v>
      </c>
      <c r="J120" s="140">
        <f>IF(C120="",0,IF(E120="Pacote",VLOOKUP(C120,'Cadastro de insumo'!E:K,7,0)*G120,IF(OR(E120="kg",E120="L"),F120/1000*G120,F120*G120)))</f>
        <v>0</v>
      </c>
    </row>
    <row r="121" spans="2:18" outlineLevel="1" x14ac:dyDescent="0.25">
      <c r="B121" s="137" t="str">
        <f>IF(C121="","",F114)</f>
        <v/>
      </c>
      <c r="C121" s="123"/>
      <c r="D121" s="138" t="str">
        <f>IF(C121="","",IFERROR(INDEX('Cadastro de insumo'!A:K,MATCH('Ficha técnica - Prod acabado'!C121,'Cadastro de insumo'!E:E,0),2),""))</f>
        <v/>
      </c>
      <c r="E121" s="138" t="str">
        <f>IF(C121="","",IFERROR(INDEX('Cadastro de insumo'!A:K,MATCH('Ficha técnica - Prod acabado'!C121,'Cadastro de insumo'!E:E,0),9),""))</f>
        <v/>
      </c>
      <c r="F121" s="139" t="str">
        <f>IFERROR(VLOOKUP(C121,'Cadastro de insumo'!E:K,7,0),"")</f>
        <v/>
      </c>
      <c r="G121" s="113"/>
      <c r="H121" s="113"/>
      <c r="I121" s="138">
        <f t="shared" si="6"/>
        <v>0</v>
      </c>
      <c r="J121" s="140">
        <f>IF(C121="",0,IF(E121="Pacote",VLOOKUP(C121,'Cadastro de insumo'!E:K,7,0)*G121,IF(OR(E121="kg",E121="L"),F121/1000*G121,F121*G121)))</f>
        <v>0</v>
      </c>
    </row>
    <row r="122" spans="2:18" outlineLevel="1" x14ac:dyDescent="0.25">
      <c r="B122" s="137" t="str">
        <f>IF(C122="","",F114)</f>
        <v/>
      </c>
      <c r="C122" s="123"/>
      <c r="D122" s="138" t="str">
        <f>IF(C122="","",IFERROR(INDEX('Cadastro de insumo'!A:K,MATCH('Ficha técnica - Prod acabado'!C122,'Cadastro de insumo'!E:E,0),2),""))</f>
        <v/>
      </c>
      <c r="E122" s="138" t="str">
        <f>IF(C122="","",IFERROR(INDEX('Cadastro de insumo'!A:K,MATCH('Ficha técnica - Prod acabado'!C122,'Cadastro de insumo'!E:E,0),9),""))</f>
        <v/>
      </c>
      <c r="F122" s="139" t="str">
        <f>IFERROR(VLOOKUP(C122,'Cadastro de insumo'!E:K,7,0),"")</f>
        <v/>
      </c>
      <c r="G122" s="113"/>
      <c r="H122" s="113"/>
      <c r="I122" s="138">
        <f t="shared" si="6"/>
        <v>0</v>
      </c>
      <c r="J122" s="140">
        <f>IF(C122="",0,IF(E122="Pacote",VLOOKUP(C122,'Cadastro de insumo'!E:K,7,0)*G122,IF(OR(E122="kg",E122="L"),F122/1000*G122,F122*G122)))</f>
        <v>0</v>
      </c>
    </row>
    <row r="123" spans="2:18" outlineLevel="1" x14ac:dyDescent="0.25">
      <c r="B123" s="137" t="str">
        <f>IF(C123="","",F114)</f>
        <v/>
      </c>
      <c r="C123" s="123"/>
      <c r="D123" s="138" t="str">
        <f>IF(C123="","",IFERROR(INDEX('Cadastro de insumo'!A:K,MATCH('Ficha técnica - Prod acabado'!C123,'Cadastro de insumo'!E:E,0),2),""))</f>
        <v/>
      </c>
      <c r="E123" s="138" t="str">
        <f>IF(C123="","",IFERROR(INDEX('Cadastro de insumo'!A:K,MATCH('Ficha técnica - Prod acabado'!C123,'Cadastro de insumo'!E:E,0),9),""))</f>
        <v/>
      </c>
      <c r="F123" s="139" t="str">
        <f>IFERROR(VLOOKUP(C123,'Cadastro de insumo'!E:K,7,0),"")</f>
        <v/>
      </c>
      <c r="G123" s="113"/>
      <c r="H123" s="113"/>
      <c r="I123" s="138">
        <f t="shared" si="6"/>
        <v>0</v>
      </c>
      <c r="J123" s="140">
        <f>IF(C123="",0,IF(E123="Pacote",VLOOKUP(C123,'Cadastro de insumo'!E:K,7,0)*G123,IF(OR(E123="kg",E123="L"),F123/1000*G123,F123*G123)))</f>
        <v>0</v>
      </c>
    </row>
    <row r="124" spans="2:18" outlineLevel="1" x14ac:dyDescent="0.25">
      <c r="B124" s="137" t="str">
        <f>IF(C124="","",F114)</f>
        <v/>
      </c>
      <c r="C124" s="123"/>
      <c r="D124" s="138" t="str">
        <f>IF(C124="","",IFERROR(INDEX('Cadastro de insumo'!A:K,MATCH('Ficha técnica - Prod acabado'!C124,'Cadastro de insumo'!E:E,0),2),""))</f>
        <v/>
      </c>
      <c r="E124" s="138" t="str">
        <f>IF(C124="","",IFERROR(INDEX('Cadastro de insumo'!A:K,MATCH('Ficha técnica - Prod acabado'!C124,'Cadastro de insumo'!E:E,0),9),""))</f>
        <v/>
      </c>
      <c r="F124" s="139" t="str">
        <f>IFERROR(VLOOKUP(C124,'Cadastro de insumo'!E:K,7,0),"")</f>
        <v/>
      </c>
      <c r="G124" s="113"/>
      <c r="H124" s="113"/>
      <c r="I124" s="138">
        <f t="shared" si="6"/>
        <v>0</v>
      </c>
      <c r="J124" s="140">
        <f>IF(C124="",0,IF(E124="Pacote",VLOOKUP(C124,'Cadastro de insumo'!E:K,7,0)*G124,IF(OR(E124="kg",E124="L"),F124/1000*G124,F124*G124)))</f>
        <v>0</v>
      </c>
    </row>
    <row r="125" spans="2:18" outlineLevel="1" x14ac:dyDescent="0.25">
      <c r="B125" s="137" t="str">
        <f>IF(C125="","",F114)</f>
        <v/>
      </c>
      <c r="C125" s="123"/>
      <c r="D125" s="138" t="str">
        <f>IF(C125="","",IFERROR(INDEX('Cadastro de insumo'!A:K,MATCH('Ficha técnica - Prod acabado'!C125,'Cadastro de insumo'!E:E,0),2),""))</f>
        <v/>
      </c>
      <c r="E125" s="138" t="str">
        <f>IF(C125="","",IFERROR(INDEX('Cadastro de insumo'!A:K,MATCH('Ficha técnica - Prod acabado'!C125,'Cadastro de insumo'!E:E,0),9),""))</f>
        <v/>
      </c>
      <c r="F125" s="139" t="str">
        <f>IFERROR(VLOOKUP(C125,'Cadastro de insumo'!E:K,7,0),"")</f>
        <v/>
      </c>
      <c r="G125" s="113"/>
      <c r="H125" s="113"/>
      <c r="I125" s="138">
        <f t="shared" si="6"/>
        <v>0</v>
      </c>
      <c r="J125" s="140">
        <f>IF(C125="",0,IF(E125="Pacote",VLOOKUP(C125,'Cadastro de insumo'!E:K,7,0)*G125,IF(OR(E125="kg",E125="L"),F125/1000*G125,F125*G125)))</f>
        <v>0</v>
      </c>
    </row>
    <row r="126" spans="2:18" outlineLevel="1" x14ac:dyDescent="0.25">
      <c r="B126" s="137" t="str">
        <f>IF(C126="","",F114)</f>
        <v/>
      </c>
      <c r="C126" s="123"/>
      <c r="D126" s="138" t="str">
        <f>IF(C126="","",IFERROR(INDEX('Cadastro de insumo'!A:K,MATCH('Ficha técnica - Prod acabado'!C126,'Cadastro de insumo'!E:E,0),2),""))</f>
        <v/>
      </c>
      <c r="E126" s="138" t="str">
        <f>IF(C126="","",IFERROR(INDEX('Cadastro de insumo'!A:K,MATCH('Ficha técnica - Prod acabado'!C126,'Cadastro de insumo'!E:E,0),9),""))</f>
        <v/>
      </c>
      <c r="F126" s="139" t="str">
        <f>IFERROR(VLOOKUP(C126,'Cadastro de insumo'!E:K,7,0),"")</f>
        <v/>
      </c>
      <c r="G126" s="113"/>
      <c r="H126" s="113"/>
      <c r="I126" s="138">
        <f t="shared" si="6"/>
        <v>0</v>
      </c>
      <c r="J126" s="140">
        <f>IF(C126="",0,IF(E126="Pacote",VLOOKUP(C126,'Cadastro de insumo'!E:K,7,0)*G126,IF(OR(E126="kg",E126="L"),F126/1000*G126,F126*G126)))</f>
        <v>0</v>
      </c>
    </row>
    <row r="127" spans="2:18" outlineLevel="1" x14ac:dyDescent="0.25">
      <c r="B127" s="137" t="str">
        <f>IF(C127="","",F114)</f>
        <v/>
      </c>
      <c r="C127" s="123"/>
      <c r="D127" s="138" t="str">
        <f>IF(C127="","",IFERROR(INDEX('Cadastro de insumo'!A:K,MATCH('Ficha técnica - Prod acabado'!C127,'Cadastro de insumo'!E:E,0),2),""))</f>
        <v/>
      </c>
      <c r="E127" s="138" t="str">
        <f>IF(C127="","",IFERROR(INDEX('Cadastro de insumo'!A:K,MATCH('Ficha técnica - Prod acabado'!C127,'Cadastro de insumo'!E:E,0),9),""))</f>
        <v/>
      </c>
      <c r="F127" s="139" t="str">
        <f>IFERROR(VLOOKUP(C127,'Cadastro de insumo'!E:K,7,0),"")</f>
        <v/>
      </c>
      <c r="G127" s="113"/>
      <c r="H127" s="113"/>
      <c r="I127" s="138">
        <f t="shared" si="6"/>
        <v>0</v>
      </c>
      <c r="J127" s="140">
        <f>IF(C127="",0,IF(E127="Pacote",VLOOKUP(C127,'Cadastro de insumo'!E:K,7,0)*G127,IF(OR(E127="kg",E127="L"),F127/1000*G127,F127*G127)))</f>
        <v>0</v>
      </c>
    </row>
    <row r="128" spans="2:18" outlineLevel="1" x14ac:dyDescent="0.25">
      <c r="B128" s="137" t="str">
        <f>IF(C128="","",F114)</f>
        <v/>
      </c>
      <c r="C128" s="123"/>
      <c r="D128" s="138" t="str">
        <f>IF(C128="","",IFERROR(INDEX('Cadastro de insumo'!A:K,MATCH('Ficha técnica - Prod acabado'!C128,'Cadastro de insumo'!E:E,0),2),""))</f>
        <v/>
      </c>
      <c r="E128" s="138" t="str">
        <f>IF(C128="","",IFERROR(INDEX('Cadastro de insumo'!A:K,MATCH('Ficha técnica - Prod acabado'!C128,'Cadastro de insumo'!E:E,0),9),""))</f>
        <v/>
      </c>
      <c r="F128" s="139" t="str">
        <f>IFERROR(VLOOKUP(C128,'Cadastro de insumo'!E:K,7,0),"")</f>
        <v/>
      </c>
      <c r="G128" s="113"/>
      <c r="H128" s="113"/>
      <c r="I128" s="138">
        <f t="shared" si="6"/>
        <v>0</v>
      </c>
      <c r="J128" s="140">
        <f>IF(C128="",0,IF(E128="Pacote",VLOOKUP(C128,'Cadastro de insumo'!E:K,7,0)*G128,IF(OR(E128="kg",E128="L"),F128/1000*G128,F128*G128)))</f>
        <v>0</v>
      </c>
    </row>
    <row r="129" spans="1:18" outlineLevel="1" x14ac:dyDescent="0.25">
      <c r="B129" s="137" t="str">
        <f>IF(C129="","",F114)</f>
        <v/>
      </c>
      <c r="C129" s="123"/>
      <c r="D129" s="138" t="str">
        <f>IF(C129="","",IFERROR(INDEX('Cadastro de insumo'!A:K,MATCH('Ficha técnica - Prod acabado'!C129,'Cadastro de insumo'!E:E,0),2),""))</f>
        <v/>
      </c>
      <c r="E129" s="138" t="str">
        <f>IF(C129="","",IFERROR(INDEX('Cadastro de insumo'!A:K,MATCH('Ficha técnica - Prod acabado'!C129,'Cadastro de insumo'!E:E,0),9),""))</f>
        <v/>
      </c>
      <c r="F129" s="139" t="str">
        <f>IFERROR(VLOOKUP(C129,'Cadastro de insumo'!E:K,7,0),"")</f>
        <v/>
      </c>
      <c r="G129" s="113"/>
      <c r="H129" s="113"/>
      <c r="I129" s="138">
        <f t="shared" si="6"/>
        <v>0</v>
      </c>
      <c r="J129" s="140">
        <f>IF(C129="",0,IF(E129="Pacote",VLOOKUP(C129,'Cadastro de insumo'!E:K,7,0)*G129,IF(OR(E129="kg",E129="L"),F129/1000*G129,F129*G129)))</f>
        <v>0</v>
      </c>
    </row>
    <row r="130" spans="1:18" outlineLevel="1" x14ac:dyDescent="0.25">
      <c r="B130" s="137" t="str">
        <f>IF(C130="","",F114)</f>
        <v/>
      </c>
      <c r="C130" s="123"/>
      <c r="D130" s="138" t="str">
        <f>IF(C130="","",IFERROR(INDEX('Cadastro de insumo'!A:K,MATCH('Ficha técnica - Prod acabado'!C130,'Cadastro de insumo'!E:E,0),2),""))</f>
        <v/>
      </c>
      <c r="E130" s="138" t="str">
        <f>IF(C130="","",IFERROR(INDEX('Cadastro de insumo'!A:K,MATCH('Ficha técnica - Prod acabado'!C130,'Cadastro de insumo'!E:E,0),9),""))</f>
        <v/>
      </c>
      <c r="F130" s="139" t="str">
        <f>IFERROR(VLOOKUP(C130,'Cadastro de insumo'!E:K,7,0),"")</f>
        <v/>
      </c>
      <c r="G130" s="113"/>
      <c r="H130" s="113"/>
      <c r="I130" s="138">
        <f t="shared" si="6"/>
        <v>0</v>
      </c>
      <c r="J130" s="140">
        <f>IF(C130="",0,IF(E130="Pacote",VLOOKUP(C130,'Cadastro de insumo'!E:K,7,0)*G130,IF(OR(E130="kg",E130="L"),F130/1000*G130,F130*G130)))</f>
        <v>0</v>
      </c>
    </row>
    <row r="131" spans="1:18" outlineLevel="1" x14ac:dyDescent="0.25">
      <c r="B131" s="137" t="str">
        <f>IF(C131="","",F114)</f>
        <v/>
      </c>
      <c r="C131" s="123"/>
      <c r="D131" s="138" t="str">
        <f>IF(C131="","",IFERROR(INDEX('Cadastro de insumo'!A:K,MATCH('Ficha técnica - Prod acabado'!C131,'Cadastro de insumo'!E:E,0),2),""))</f>
        <v/>
      </c>
      <c r="E131" s="138" t="str">
        <f>IF(C131="","",IFERROR(INDEX('Cadastro de insumo'!A:K,MATCH('Ficha técnica - Prod acabado'!C131,'Cadastro de insumo'!E:E,0),9),""))</f>
        <v/>
      </c>
      <c r="F131" s="139" t="str">
        <f>IFERROR(VLOOKUP(C131,'Cadastro de insumo'!E:K,7,0),"")</f>
        <v/>
      </c>
      <c r="G131" s="113"/>
      <c r="H131" s="113"/>
      <c r="I131" s="138">
        <f t="shared" si="6"/>
        <v>0</v>
      </c>
      <c r="J131" s="140">
        <f>IF(C131="",0,IF(E131="Pacote",VLOOKUP(C131,'Cadastro de insumo'!E:K,7,0)*G131,IF(OR(E131="kg",E131="L"),F131/1000*G131,F131*G131)))</f>
        <v>0</v>
      </c>
    </row>
    <row r="132" spans="1:18" x14ac:dyDescent="0.25">
      <c r="A132" s="33" t="str">
        <f>"Detalhes: "&amp;F114</f>
        <v xml:space="preserve">Detalhes: </v>
      </c>
      <c r="B132" s="110"/>
      <c r="H132" s="126"/>
      <c r="I132" s="110"/>
      <c r="J132" s="110"/>
      <c r="M132" s="126"/>
    </row>
    <row r="133" spans="1:18" x14ac:dyDescent="0.25">
      <c r="B133" s="110"/>
      <c r="C133" s="126"/>
      <c r="H133" s="126"/>
      <c r="I133" s="110"/>
      <c r="J133" s="110"/>
      <c r="K133" s="110"/>
      <c r="L133" s="110"/>
      <c r="M133" s="126"/>
    </row>
    <row r="134" spans="1:18" ht="31.5" x14ac:dyDescent="0.25">
      <c r="D134" s="110"/>
      <c r="E134" s="34" t="s">
        <v>21</v>
      </c>
      <c r="F134" s="78" t="s">
        <v>0</v>
      </c>
      <c r="G134" s="78" t="s">
        <v>19</v>
      </c>
      <c r="H134" s="79" t="s">
        <v>20</v>
      </c>
      <c r="I134" s="35" t="s">
        <v>22</v>
      </c>
      <c r="J134" s="35" t="s">
        <v>61</v>
      </c>
      <c r="M134" s="126"/>
    </row>
    <row r="135" spans="1:18" x14ac:dyDescent="0.25">
      <c r="D135" s="110"/>
      <c r="E135" s="135">
        <f>E114+1</f>
        <v>7</v>
      </c>
      <c r="F135" s="113"/>
      <c r="G135" s="113"/>
      <c r="H135" s="114"/>
      <c r="I135" s="136">
        <f>SUM(J138:J152)</f>
        <v>0</v>
      </c>
      <c r="J135" s="136" t="str">
        <f>IF(H135="","",I135/H135)</f>
        <v/>
      </c>
      <c r="M135" s="126"/>
      <c r="R135" s="141"/>
    </row>
    <row r="136" spans="1:18" x14ac:dyDescent="0.25">
      <c r="B136" s="117"/>
      <c r="C136" s="118"/>
      <c r="D136" s="110"/>
      <c r="F136" s="118"/>
      <c r="G136" s="118"/>
      <c r="H136" s="119"/>
      <c r="I136" s="120"/>
      <c r="J136" s="121"/>
      <c r="M136" s="126"/>
      <c r="R136" s="141"/>
    </row>
    <row r="137" spans="1:18" ht="47.25" outlineLevel="1" x14ac:dyDescent="0.25">
      <c r="B137" s="34" t="s">
        <v>66</v>
      </c>
      <c r="C137" s="78" t="s">
        <v>13</v>
      </c>
      <c r="D137" s="35" t="s">
        <v>60</v>
      </c>
      <c r="E137" s="35" t="s">
        <v>14</v>
      </c>
      <c r="F137" s="79" t="s">
        <v>17</v>
      </c>
      <c r="G137" s="79" t="s">
        <v>56</v>
      </c>
      <c r="H137" s="79" t="s">
        <v>38</v>
      </c>
      <c r="I137" s="35" t="s">
        <v>16</v>
      </c>
      <c r="J137" s="34" t="s">
        <v>15</v>
      </c>
    </row>
    <row r="138" spans="1:18" outlineLevel="1" x14ac:dyDescent="0.25">
      <c r="B138" s="137" t="str">
        <f>IF(C138="","",F135)</f>
        <v/>
      </c>
      <c r="C138" s="123"/>
      <c r="D138" s="138" t="str">
        <f>IF(C138="","",IFERROR(INDEX('Cadastro de insumo'!A:K,MATCH('Ficha técnica - Prod acabado'!C138,'Cadastro de insumo'!E:E,0),2),""))</f>
        <v/>
      </c>
      <c r="E138" s="138" t="str">
        <f>IF(C138="","",IFERROR(INDEX('Cadastro de insumo'!A:K,MATCH('Ficha técnica - Prod acabado'!C138,'Cadastro de insumo'!E:E,0),9),""))</f>
        <v/>
      </c>
      <c r="F138" s="139" t="str">
        <f>IFERROR(VLOOKUP(C138,'Cadastro de insumo'!E:K,7,0),"")</f>
        <v/>
      </c>
      <c r="G138" s="113"/>
      <c r="H138" s="113"/>
      <c r="I138" s="138">
        <f t="shared" ref="I138:I152" si="7">IF(OR(G138="",H138=""),0,G138/H138)</f>
        <v>0</v>
      </c>
      <c r="J138" s="140">
        <f>IF(C138="",0,IF(E138="Pacote",VLOOKUP(C138,'Cadastro de insumo'!E:K,7,0)*G138,IF(OR(E138="kg",E138="L"),F138/1000*G138,F138*G138)))</f>
        <v>0</v>
      </c>
    </row>
    <row r="139" spans="1:18" outlineLevel="1" x14ac:dyDescent="0.25">
      <c r="B139" s="137" t="str">
        <f>IF(C139="","",F135)</f>
        <v/>
      </c>
      <c r="C139" s="123"/>
      <c r="D139" s="138" t="str">
        <f>IF(C139="","",IFERROR(INDEX('Cadastro de insumo'!A:K,MATCH('Ficha técnica - Prod acabado'!C139,'Cadastro de insumo'!E:E,0),2),""))</f>
        <v/>
      </c>
      <c r="E139" s="138" t="str">
        <f>IF(C139="","",IFERROR(INDEX('Cadastro de insumo'!A:K,MATCH('Ficha técnica - Prod acabado'!C139,'Cadastro de insumo'!E:E,0),9),""))</f>
        <v/>
      </c>
      <c r="F139" s="139" t="str">
        <f>IFERROR(VLOOKUP(C139,'Cadastro de insumo'!E:K,7,0),"")</f>
        <v/>
      </c>
      <c r="G139" s="113"/>
      <c r="H139" s="113"/>
      <c r="I139" s="138">
        <f t="shared" si="7"/>
        <v>0</v>
      </c>
      <c r="J139" s="140">
        <f>IF(C139="",0,IF(E139="Pacote",VLOOKUP(C139,'Cadastro de insumo'!E:K,7,0)*G139,IF(OR(E139="kg",E139="L"),F139/1000*G139,F139*G139)))</f>
        <v>0</v>
      </c>
    </row>
    <row r="140" spans="1:18" outlineLevel="1" x14ac:dyDescent="0.25">
      <c r="B140" s="137" t="str">
        <f>IF(C140="","",F135)</f>
        <v/>
      </c>
      <c r="C140" s="123"/>
      <c r="D140" s="138" t="str">
        <f>IF(C140="","",IFERROR(INDEX('Cadastro de insumo'!A:K,MATCH('Ficha técnica - Prod acabado'!C140,'Cadastro de insumo'!E:E,0),2),""))</f>
        <v/>
      </c>
      <c r="E140" s="138" t="str">
        <f>IF(C140="","",IFERROR(INDEX('Cadastro de insumo'!A:K,MATCH('Ficha técnica - Prod acabado'!C140,'Cadastro de insumo'!E:E,0),9),""))</f>
        <v/>
      </c>
      <c r="F140" s="139" t="str">
        <f>IFERROR(VLOOKUP(C140,'Cadastro de insumo'!E:K,7,0),"")</f>
        <v/>
      </c>
      <c r="G140" s="113"/>
      <c r="H140" s="113"/>
      <c r="I140" s="138">
        <f t="shared" si="7"/>
        <v>0</v>
      </c>
      <c r="J140" s="140">
        <f>IF(C140="",0,IF(E140="Pacote",VLOOKUP(C140,'Cadastro de insumo'!E:K,7,0)*G140,IF(OR(E140="kg",E140="L"),F140/1000*G140,F140*G140)))</f>
        <v>0</v>
      </c>
    </row>
    <row r="141" spans="1:18" outlineLevel="1" x14ac:dyDescent="0.25">
      <c r="B141" s="137" t="str">
        <f>IF(C141="","",F135)</f>
        <v/>
      </c>
      <c r="C141" s="123"/>
      <c r="D141" s="138" t="str">
        <f>IF(C141="","",IFERROR(INDEX('Cadastro de insumo'!A:K,MATCH('Ficha técnica - Prod acabado'!C141,'Cadastro de insumo'!E:E,0),2),""))</f>
        <v/>
      </c>
      <c r="E141" s="138" t="str">
        <f>IF(C141="","",IFERROR(INDEX('Cadastro de insumo'!A:K,MATCH('Ficha técnica - Prod acabado'!C141,'Cadastro de insumo'!E:E,0),9),""))</f>
        <v/>
      </c>
      <c r="F141" s="139" t="str">
        <f>IFERROR(VLOOKUP(C141,'Cadastro de insumo'!E:K,7,0),"")</f>
        <v/>
      </c>
      <c r="G141" s="113"/>
      <c r="H141" s="113"/>
      <c r="I141" s="138">
        <f t="shared" si="7"/>
        <v>0</v>
      </c>
      <c r="J141" s="140">
        <f>IF(C141="",0,IF(E141="Pacote",VLOOKUP(C141,'Cadastro de insumo'!E:K,7,0)*G141,IF(OR(E141="kg",E141="L"),F141/1000*G141,F141*G141)))</f>
        <v>0</v>
      </c>
    </row>
    <row r="142" spans="1:18" outlineLevel="1" x14ac:dyDescent="0.25">
      <c r="B142" s="137" t="str">
        <f>IF(C142="","",F135)</f>
        <v/>
      </c>
      <c r="C142" s="123"/>
      <c r="D142" s="138" t="str">
        <f>IF(C142="","",IFERROR(INDEX('Cadastro de insumo'!A:K,MATCH('Ficha técnica - Prod acabado'!C142,'Cadastro de insumo'!E:E,0),2),""))</f>
        <v/>
      </c>
      <c r="E142" s="138" t="str">
        <f>IF(C142="","",IFERROR(INDEX('Cadastro de insumo'!A:K,MATCH('Ficha técnica - Prod acabado'!C142,'Cadastro de insumo'!E:E,0),9),""))</f>
        <v/>
      </c>
      <c r="F142" s="139" t="str">
        <f>IFERROR(VLOOKUP(C142,'Cadastro de insumo'!E:K,7,0),"")</f>
        <v/>
      </c>
      <c r="G142" s="113"/>
      <c r="H142" s="113"/>
      <c r="I142" s="138">
        <f t="shared" si="7"/>
        <v>0</v>
      </c>
      <c r="J142" s="140">
        <f>IF(C142="",0,IF(E142="Pacote",VLOOKUP(C142,'Cadastro de insumo'!E:K,7,0)*G142,IF(OR(E142="kg",E142="L"),F142/1000*G142,F142*G142)))</f>
        <v>0</v>
      </c>
    </row>
    <row r="143" spans="1:18" outlineLevel="1" x14ac:dyDescent="0.25">
      <c r="B143" s="137" t="str">
        <f>IF(C143="","",F135)</f>
        <v/>
      </c>
      <c r="C143" s="123"/>
      <c r="D143" s="138" t="str">
        <f>IF(C143="","",IFERROR(INDEX('Cadastro de insumo'!A:K,MATCH('Ficha técnica - Prod acabado'!C143,'Cadastro de insumo'!E:E,0),2),""))</f>
        <v/>
      </c>
      <c r="E143" s="138" t="str">
        <f>IF(C143="","",IFERROR(INDEX('Cadastro de insumo'!A:K,MATCH('Ficha técnica - Prod acabado'!C143,'Cadastro de insumo'!E:E,0),9),""))</f>
        <v/>
      </c>
      <c r="F143" s="139" t="str">
        <f>IFERROR(VLOOKUP(C143,'Cadastro de insumo'!E:K,7,0),"")</f>
        <v/>
      </c>
      <c r="G143" s="113"/>
      <c r="H143" s="113"/>
      <c r="I143" s="138">
        <f t="shared" si="7"/>
        <v>0</v>
      </c>
      <c r="J143" s="140">
        <f>IF(C143="",0,IF(E143="Pacote",VLOOKUP(C143,'Cadastro de insumo'!E:K,7,0)*G143,IF(OR(E143="kg",E143="L"),F143/1000*G143,F143*G143)))</f>
        <v>0</v>
      </c>
    </row>
    <row r="144" spans="1:18" outlineLevel="1" x14ac:dyDescent="0.25">
      <c r="B144" s="137" t="str">
        <f>IF(C144="","",F135)</f>
        <v/>
      </c>
      <c r="C144" s="123"/>
      <c r="D144" s="138" t="str">
        <f>IF(C144="","",IFERROR(INDEX('Cadastro de insumo'!A:K,MATCH('Ficha técnica - Prod acabado'!C144,'Cadastro de insumo'!E:E,0),2),""))</f>
        <v/>
      </c>
      <c r="E144" s="138" t="str">
        <f>IF(C144="","",IFERROR(INDEX('Cadastro de insumo'!A:K,MATCH('Ficha técnica - Prod acabado'!C144,'Cadastro de insumo'!E:E,0),9),""))</f>
        <v/>
      </c>
      <c r="F144" s="139" t="str">
        <f>IFERROR(VLOOKUP(C144,'Cadastro de insumo'!E:K,7,0),"")</f>
        <v/>
      </c>
      <c r="G144" s="113"/>
      <c r="H144" s="113"/>
      <c r="I144" s="138">
        <f t="shared" si="7"/>
        <v>0</v>
      </c>
      <c r="J144" s="140">
        <f>IF(C144="",0,IF(E144="Pacote",VLOOKUP(C144,'Cadastro de insumo'!E:K,7,0)*G144,IF(OR(E144="kg",E144="L"),F144/1000*G144,F144*G144)))</f>
        <v>0</v>
      </c>
    </row>
    <row r="145" spans="1:18" outlineLevel="1" x14ac:dyDescent="0.25">
      <c r="B145" s="137" t="str">
        <f>IF(C145="","",F135)</f>
        <v/>
      </c>
      <c r="C145" s="123"/>
      <c r="D145" s="138" t="str">
        <f>IF(C145="","",IFERROR(INDEX('Cadastro de insumo'!A:K,MATCH('Ficha técnica - Prod acabado'!C145,'Cadastro de insumo'!E:E,0),2),""))</f>
        <v/>
      </c>
      <c r="E145" s="138" t="str">
        <f>IF(C145="","",IFERROR(INDEX('Cadastro de insumo'!A:K,MATCH('Ficha técnica - Prod acabado'!C145,'Cadastro de insumo'!E:E,0),9),""))</f>
        <v/>
      </c>
      <c r="F145" s="139" t="str">
        <f>IFERROR(VLOOKUP(C145,'Cadastro de insumo'!E:K,7,0),"")</f>
        <v/>
      </c>
      <c r="G145" s="113"/>
      <c r="H145" s="113"/>
      <c r="I145" s="138">
        <f t="shared" si="7"/>
        <v>0</v>
      </c>
      <c r="J145" s="140">
        <f>IF(C145="",0,IF(E145="Pacote",VLOOKUP(C145,'Cadastro de insumo'!E:K,7,0)*G145,IF(OR(E145="kg",E145="L"),F145/1000*G145,F145*G145)))</f>
        <v>0</v>
      </c>
    </row>
    <row r="146" spans="1:18" outlineLevel="1" x14ac:dyDescent="0.25">
      <c r="B146" s="137" t="str">
        <f>IF(C146="","",F135)</f>
        <v/>
      </c>
      <c r="C146" s="123"/>
      <c r="D146" s="138" t="str">
        <f>IF(C146="","",IFERROR(INDEX('Cadastro de insumo'!A:K,MATCH('Ficha técnica - Prod acabado'!C146,'Cadastro de insumo'!E:E,0),2),""))</f>
        <v/>
      </c>
      <c r="E146" s="138" t="str">
        <f>IF(C146="","",IFERROR(INDEX('Cadastro de insumo'!A:K,MATCH('Ficha técnica - Prod acabado'!C146,'Cadastro de insumo'!E:E,0),9),""))</f>
        <v/>
      </c>
      <c r="F146" s="139" t="str">
        <f>IFERROR(VLOOKUP(C146,'Cadastro de insumo'!E:K,7,0),"")</f>
        <v/>
      </c>
      <c r="G146" s="113"/>
      <c r="H146" s="113"/>
      <c r="I146" s="138">
        <f t="shared" si="7"/>
        <v>0</v>
      </c>
      <c r="J146" s="140">
        <f>IF(C146="",0,IF(E146="Pacote",VLOOKUP(C146,'Cadastro de insumo'!E:K,7,0)*G146,IF(OR(E146="kg",E146="L"),F146/1000*G146,F146*G146)))</f>
        <v>0</v>
      </c>
    </row>
    <row r="147" spans="1:18" outlineLevel="1" x14ac:dyDescent="0.25">
      <c r="B147" s="137" t="str">
        <f>IF(C147="","",F135)</f>
        <v/>
      </c>
      <c r="C147" s="123"/>
      <c r="D147" s="138" t="str">
        <f>IF(C147="","",IFERROR(INDEX('Cadastro de insumo'!A:K,MATCH('Ficha técnica - Prod acabado'!C147,'Cadastro de insumo'!E:E,0),2),""))</f>
        <v/>
      </c>
      <c r="E147" s="138" t="str">
        <f>IF(C147="","",IFERROR(INDEX('Cadastro de insumo'!A:K,MATCH('Ficha técnica - Prod acabado'!C147,'Cadastro de insumo'!E:E,0),9),""))</f>
        <v/>
      </c>
      <c r="F147" s="139" t="str">
        <f>IFERROR(VLOOKUP(C147,'Cadastro de insumo'!E:K,7,0),"")</f>
        <v/>
      </c>
      <c r="G147" s="113"/>
      <c r="H147" s="113"/>
      <c r="I147" s="138">
        <f t="shared" si="7"/>
        <v>0</v>
      </c>
      <c r="J147" s="140">
        <f>IF(C147="",0,IF(E147="Pacote",VLOOKUP(C147,'Cadastro de insumo'!E:K,7,0)*G147,IF(OR(E147="kg",E147="L"),F147/1000*G147,F147*G147)))</f>
        <v>0</v>
      </c>
    </row>
    <row r="148" spans="1:18" outlineLevel="1" x14ac:dyDescent="0.25">
      <c r="B148" s="137" t="str">
        <f>IF(C148="","",F135)</f>
        <v/>
      </c>
      <c r="C148" s="123"/>
      <c r="D148" s="138" t="str">
        <f>IF(C148="","",IFERROR(INDEX('Cadastro de insumo'!A:K,MATCH('Ficha técnica - Prod acabado'!C148,'Cadastro de insumo'!E:E,0),2),""))</f>
        <v/>
      </c>
      <c r="E148" s="138" t="str">
        <f>IF(C148="","",IFERROR(INDEX('Cadastro de insumo'!A:K,MATCH('Ficha técnica - Prod acabado'!C148,'Cadastro de insumo'!E:E,0),9),""))</f>
        <v/>
      </c>
      <c r="F148" s="139" t="str">
        <f>IFERROR(VLOOKUP(C148,'Cadastro de insumo'!E:K,7,0),"")</f>
        <v/>
      </c>
      <c r="G148" s="113"/>
      <c r="H148" s="113"/>
      <c r="I148" s="138">
        <f t="shared" si="7"/>
        <v>0</v>
      </c>
      <c r="J148" s="140">
        <f>IF(C148="",0,IF(E148="Pacote",VLOOKUP(C148,'Cadastro de insumo'!E:K,7,0)*G148,IF(OR(E148="kg",E148="L"),F148/1000*G148,F148*G148)))</f>
        <v>0</v>
      </c>
    </row>
    <row r="149" spans="1:18" outlineLevel="1" x14ac:dyDescent="0.25">
      <c r="B149" s="137" t="str">
        <f>IF(C149="","",F135)</f>
        <v/>
      </c>
      <c r="C149" s="123"/>
      <c r="D149" s="138" t="str">
        <f>IF(C149="","",IFERROR(INDEX('Cadastro de insumo'!A:K,MATCH('Ficha técnica - Prod acabado'!C149,'Cadastro de insumo'!E:E,0),2),""))</f>
        <v/>
      </c>
      <c r="E149" s="138" t="str">
        <f>IF(C149="","",IFERROR(INDEX('Cadastro de insumo'!A:K,MATCH('Ficha técnica - Prod acabado'!C149,'Cadastro de insumo'!E:E,0),9),""))</f>
        <v/>
      </c>
      <c r="F149" s="139" t="str">
        <f>IFERROR(VLOOKUP(C149,'Cadastro de insumo'!E:K,7,0),"")</f>
        <v/>
      </c>
      <c r="G149" s="113"/>
      <c r="H149" s="113"/>
      <c r="I149" s="138">
        <f t="shared" si="7"/>
        <v>0</v>
      </c>
      <c r="J149" s="140">
        <f>IF(C149="",0,IF(E149="Pacote",VLOOKUP(C149,'Cadastro de insumo'!E:K,7,0)*G149,IF(OR(E149="kg",E149="L"),F149/1000*G149,F149*G149)))</f>
        <v>0</v>
      </c>
    </row>
    <row r="150" spans="1:18" outlineLevel="1" x14ac:dyDescent="0.25">
      <c r="B150" s="137" t="str">
        <f>IF(C150="","",F135)</f>
        <v/>
      </c>
      <c r="C150" s="123"/>
      <c r="D150" s="138" t="str">
        <f>IF(C150="","",IFERROR(INDEX('Cadastro de insumo'!A:K,MATCH('Ficha técnica - Prod acabado'!C150,'Cadastro de insumo'!E:E,0),2),""))</f>
        <v/>
      </c>
      <c r="E150" s="138" t="str">
        <f>IF(C150="","",IFERROR(INDEX('Cadastro de insumo'!A:K,MATCH('Ficha técnica - Prod acabado'!C150,'Cadastro de insumo'!E:E,0),9),""))</f>
        <v/>
      </c>
      <c r="F150" s="139" t="str">
        <f>IFERROR(VLOOKUP(C150,'Cadastro de insumo'!E:K,7,0),"")</f>
        <v/>
      </c>
      <c r="G150" s="113"/>
      <c r="H150" s="113"/>
      <c r="I150" s="138">
        <f t="shared" si="7"/>
        <v>0</v>
      </c>
      <c r="J150" s="140">
        <f>IF(C150="",0,IF(E150="Pacote",VLOOKUP(C150,'Cadastro de insumo'!E:K,7,0)*G150,IF(OR(E150="kg",E150="L"),F150/1000*G150,F150*G150)))</f>
        <v>0</v>
      </c>
    </row>
    <row r="151" spans="1:18" outlineLevel="1" x14ac:dyDescent="0.25">
      <c r="B151" s="137" t="str">
        <f>IF(C151="","",F135)</f>
        <v/>
      </c>
      <c r="C151" s="123"/>
      <c r="D151" s="138" t="str">
        <f>IF(C151="","",IFERROR(INDEX('Cadastro de insumo'!A:K,MATCH('Ficha técnica - Prod acabado'!C151,'Cadastro de insumo'!E:E,0),2),""))</f>
        <v/>
      </c>
      <c r="E151" s="138" t="str">
        <f>IF(C151="","",IFERROR(INDEX('Cadastro de insumo'!A:K,MATCH('Ficha técnica - Prod acabado'!C151,'Cadastro de insumo'!E:E,0),9),""))</f>
        <v/>
      </c>
      <c r="F151" s="139" t="str">
        <f>IFERROR(VLOOKUP(C151,'Cadastro de insumo'!E:K,7,0),"")</f>
        <v/>
      </c>
      <c r="G151" s="113"/>
      <c r="H151" s="113"/>
      <c r="I151" s="138">
        <f t="shared" si="7"/>
        <v>0</v>
      </c>
      <c r="J151" s="140">
        <f>IF(C151="",0,IF(E151="Pacote",VLOOKUP(C151,'Cadastro de insumo'!E:K,7,0)*G151,IF(OR(E151="kg",E151="L"),F151/1000*G151,F151*G151)))</f>
        <v>0</v>
      </c>
    </row>
    <row r="152" spans="1:18" outlineLevel="1" x14ac:dyDescent="0.25">
      <c r="B152" s="137" t="str">
        <f>IF(C152="","",F135)</f>
        <v/>
      </c>
      <c r="C152" s="123"/>
      <c r="D152" s="138" t="str">
        <f>IF(C152="","",IFERROR(INDEX('Cadastro de insumo'!A:K,MATCH('Ficha técnica - Prod acabado'!C152,'Cadastro de insumo'!E:E,0),2),""))</f>
        <v/>
      </c>
      <c r="E152" s="138" t="str">
        <f>IF(C152="","",IFERROR(INDEX('Cadastro de insumo'!A:K,MATCH('Ficha técnica - Prod acabado'!C152,'Cadastro de insumo'!E:E,0),9),""))</f>
        <v/>
      </c>
      <c r="F152" s="139" t="str">
        <f>IFERROR(VLOOKUP(C152,'Cadastro de insumo'!E:K,7,0),"")</f>
        <v/>
      </c>
      <c r="G152" s="113"/>
      <c r="H152" s="113"/>
      <c r="I152" s="138">
        <f t="shared" si="7"/>
        <v>0</v>
      </c>
      <c r="J152" s="140">
        <f>IF(C152="",0,IF(E152="Pacote",VLOOKUP(C152,'Cadastro de insumo'!E:K,7,0)*G152,IF(OR(E152="kg",E152="L"),F152/1000*G152,F152*G152)))</f>
        <v>0</v>
      </c>
    </row>
    <row r="153" spans="1:18" x14ac:dyDescent="0.25">
      <c r="A153" s="33" t="str">
        <f>"Detalhes: "&amp;F135</f>
        <v xml:space="preserve">Detalhes: </v>
      </c>
      <c r="B153" s="110"/>
      <c r="H153" s="126"/>
      <c r="I153" s="110"/>
      <c r="J153" s="110"/>
      <c r="M153" s="126"/>
    </row>
    <row r="154" spans="1:18" x14ac:dyDescent="0.25">
      <c r="B154" s="110"/>
      <c r="C154" s="126"/>
      <c r="H154" s="126"/>
      <c r="I154" s="110"/>
      <c r="J154" s="110"/>
      <c r="K154" s="110"/>
      <c r="L154" s="110"/>
      <c r="M154" s="126"/>
    </row>
    <row r="155" spans="1:18" ht="31.5" x14ac:dyDescent="0.25">
      <c r="D155" s="110"/>
      <c r="E155" s="34" t="s">
        <v>21</v>
      </c>
      <c r="F155" s="78" t="s">
        <v>0</v>
      </c>
      <c r="G155" s="78" t="s">
        <v>19</v>
      </c>
      <c r="H155" s="79" t="s">
        <v>20</v>
      </c>
      <c r="I155" s="35" t="s">
        <v>22</v>
      </c>
      <c r="J155" s="35" t="s">
        <v>61</v>
      </c>
      <c r="M155" s="126"/>
    </row>
    <row r="156" spans="1:18" x14ac:dyDescent="0.25">
      <c r="D156" s="110"/>
      <c r="E156" s="135">
        <f>E135+1</f>
        <v>8</v>
      </c>
      <c r="F156" s="113"/>
      <c r="G156" s="113"/>
      <c r="H156" s="114"/>
      <c r="I156" s="136">
        <f>SUM(J159:J173)</f>
        <v>0</v>
      </c>
      <c r="J156" s="136" t="str">
        <f>IF(H156="","",I156/H156)</f>
        <v/>
      </c>
      <c r="M156" s="126"/>
      <c r="R156" s="141"/>
    </row>
    <row r="157" spans="1:18" x14ac:dyDescent="0.25">
      <c r="B157" s="117"/>
      <c r="C157" s="118"/>
      <c r="D157" s="110"/>
      <c r="F157" s="118"/>
      <c r="G157" s="118"/>
      <c r="H157" s="119"/>
      <c r="I157" s="120"/>
      <c r="J157" s="121"/>
      <c r="M157" s="126"/>
      <c r="R157" s="141"/>
    </row>
    <row r="158" spans="1:18" ht="47.25" outlineLevel="1" x14ac:dyDescent="0.25">
      <c r="B158" s="34" t="s">
        <v>66</v>
      </c>
      <c r="C158" s="78" t="s">
        <v>13</v>
      </c>
      <c r="D158" s="35" t="s">
        <v>60</v>
      </c>
      <c r="E158" s="35" t="s">
        <v>14</v>
      </c>
      <c r="F158" s="79" t="s">
        <v>17</v>
      </c>
      <c r="G158" s="79" t="s">
        <v>56</v>
      </c>
      <c r="H158" s="79" t="s">
        <v>38</v>
      </c>
      <c r="I158" s="35" t="s">
        <v>16</v>
      </c>
      <c r="J158" s="34" t="s">
        <v>15</v>
      </c>
    </row>
    <row r="159" spans="1:18" outlineLevel="1" x14ac:dyDescent="0.25">
      <c r="B159" s="137" t="str">
        <f>IF(C159="","",F156)</f>
        <v/>
      </c>
      <c r="C159" s="123"/>
      <c r="D159" s="138" t="str">
        <f>IF(C159="","",IFERROR(INDEX('Cadastro de insumo'!A:K,MATCH('Ficha técnica - Prod acabado'!C159,'Cadastro de insumo'!E:E,0),2),""))</f>
        <v/>
      </c>
      <c r="E159" s="138" t="str">
        <f>IF(C159="","",IFERROR(INDEX('Cadastro de insumo'!A:K,MATCH('Ficha técnica - Prod acabado'!C159,'Cadastro de insumo'!E:E,0),9),""))</f>
        <v/>
      </c>
      <c r="F159" s="139" t="str">
        <f>IFERROR(VLOOKUP(C159,'Cadastro de insumo'!E:K,7,0),"")</f>
        <v/>
      </c>
      <c r="G159" s="113"/>
      <c r="H159" s="113"/>
      <c r="I159" s="138">
        <f t="shared" ref="I159:I173" si="8">IF(OR(G159="",H159=""),0,G159/H159)</f>
        <v>0</v>
      </c>
      <c r="J159" s="140">
        <f>IF(C159="",0,IF(E159="Pacote",VLOOKUP(C159,'Cadastro de insumo'!E:K,7,0)*G159,IF(OR(E159="kg",E159="L"),F159/1000*G159,F159*G159)))</f>
        <v>0</v>
      </c>
    </row>
    <row r="160" spans="1:18" outlineLevel="1" x14ac:dyDescent="0.25">
      <c r="B160" s="137" t="str">
        <f>IF(C160="","",F156)</f>
        <v/>
      </c>
      <c r="C160" s="123"/>
      <c r="D160" s="138" t="str">
        <f>IF(C160="","",IFERROR(INDEX('Cadastro de insumo'!A:K,MATCH('Ficha técnica - Prod acabado'!C160,'Cadastro de insumo'!E:E,0),2),""))</f>
        <v/>
      </c>
      <c r="E160" s="138" t="str">
        <f>IF(C160="","",IFERROR(INDEX('Cadastro de insumo'!A:K,MATCH('Ficha técnica - Prod acabado'!C160,'Cadastro de insumo'!E:E,0),9),""))</f>
        <v/>
      </c>
      <c r="F160" s="139" t="str">
        <f>IFERROR(VLOOKUP(C160,'Cadastro de insumo'!E:K,7,0),"")</f>
        <v/>
      </c>
      <c r="G160" s="113"/>
      <c r="H160" s="113"/>
      <c r="I160" s="138">
        <f t="shared" si="8"/>
        <v>0</v>
      </c>
      <c r="J160" s="140">
        <f>IF(C160="",0,IF(E160="Pacote",VLOOKUP(C160,'Cadastro de insumo'!E:K,7,0)*G160,IF(OR(E160="kg",E160="L"),F160/1000*G160,F160*G160)))</f>
        <v>0</v>
      </c>
    </row>
    <row r="161" spans="1:13" outlineLevel="1" x14ac:dyDescent="0.25">
      <c r="B161" s="137" t="str">
        <f>IF(C161="","",F156)</f>
        <v/>
      </c>
      <c r="C161" s="123"/>
      <c r="D161" s="138" t="str">
        <f>IF(C161="","",IFERROR(INDEX('Cadastro de insumo'!A:K,MATCH('Ficha técnica - Prod acabado'!C161,'Cadastro de insumo'!E:E,0),2),""))</f>
        <v/>
      </c>
      <c r="E161" s="138" t="str">
        <f>IF(C161="","",IFERROR(INDEX('Cadastro de insumo'!A:K,MATCH('Ficha técnica - Prod acabado'!C161,'Cadastro de insumo'!E:E,0),9),""))</f>
        <v/>
      </c>
      <c r="F161" s="139" t="str">
        <f>IFERROR(VLOOKUP(C161,'Cadastro de insumo'!E:K,7,0),"")</f>
        <v/>
      </c>
      <c r="G161" s="113"/>
      <c r="H161" s="113"/>
      <c r="I161" s="138">
        <f t="shared" si="8"/>
        <v>0</v>
      </c>
      <c r="J161" s="140">
        <f>IF(C161="",0,IF(E161="Pacote",VLOOKUP(C161,'Cadastro de insumo'!E:K,7,0)*G161,IF(OR(E161="kg",E161="L"),F161/1000*G161,F161*G161)))</f>
        <v>0</v>
      </c>
    </row>
    <row r="162" spans="1:13" outlineLevel="1" x14ac:dyDescent="0.25">
      <c r="B162" s="137" t="str">
        <f>IF(C162="","",F156)</f>
        <v/>
      </c>
      <c r="C162" s="123"/>
      <c r="D162" s="138" t="str">
        <f>IF(C162="","",IFERROR(INDEX('Cadastro de insumo'!A:K,MATCH('Ficha técnica - Prod acabado'!C162,'Cadastro de insumo'!E:E,0),2),""))</f>
        <v/>
      </c>
      <c r="E162" s="138" t="str">
        <f>IF(C162="","",IFERROR(INDEX('Cadastro de insumo'!A:K,MATCH('Ficha técnica - Prod acabado'!C162,'Cadastro de insumo'!E:E,0),9),""))</f>
        <v/>
      </c>
      <c r="F162" s="139" t="str">
        <f>IFERROR(VLOOKUP(C162,'Cadastro de insumo'!E:K,7,0),"")</f>
        <v/>
      </c>
      <c r="G162" s="113"/>
      <c r="H162" s="113"/>
      <c r="I162" s="138">
        <f t="shared" si="8"/>
        <v>0</v>
      </c>
      <c r="J162" s="140">
        <f>IF(C162="",0,IF(E162="Pacote",VLOOKUP(C162,'Cadastro de insumo'!E:K,7,0)*G162,IF(OR(E162="kg",E162="L"),F162/1000*G162,F162*G162)))</f>
        <v>0</v>
      </c>
    </row>
    <row r="163" spans="1:13" outlineLevel="1" x14ac:dyDescent="0.25">
      <c r="B163" s="137" t="str">
        <f>IF(C163="","",F156)</f>
        <v/>
      </c>
      <c r="C163" s="123"/>
      <c r="D163" s="138" t="str">
        <f>IF(C163="","",IFERROR(INDEX('Cadastro de insumo'!A:K,MATCH('Ficha técnica - Prod acabado'!C163,'Cadastro de insumo'!E:E,0),2),""))</f>
        <v/>
      </c>
      <c r="E163" s="138" t="str">
        <f>IF(C163="","",IFERROR(INDEX('Cadastro de insumo'!A:K,MATCH('Ficha técnica - Prod acabado'!C163,'Cadastro de insumo'!E:E,0),9),""))</f>
        <v/>
      </c>
      <c r="F163" s="139" t="str">
        <f>IFERROR(VLOOKUP(C163,'Cadastro de insumo'!E:K,7,0),"")</f>
        <v/>
      </c>
      <c r="G163" s="113"/>
      <c r="H163" s="113"/>
      <c r="I163" s="138">
        <f t="shared" si="8"/>
        <v>0</v>
      </c>
      <c r="J163" s="140">
        <f>IF(C163="",0,IF(E163="Pacote",VLOOKUP(C163,'Cadastro de insumo'!E:K,7,0)*G163,IF(OR(E163="kg",E163="L"),F163/1000*G163,F163*G163)))</f>
        <v>0</v>
      </c>
    </row>
    <row r="164" spans="1:13" outlineLevel="1" x14ac:dyDescent="0.25">
      <c r="B164" s="137" t="str">
        <f>IF(C164="","",F156)</f>
        <v/>
      </c>
      <c r="C164" s="123"/>
      <c r="D164" s="138" t="str">
        <f>IF(C164="","",IFERROR(INDEX('Cadastro de insumo'!A:K,MATCH('Ficha técnica - Prod acabado'!C164,'Cadastro de insumo'!E:E,0),2),""))</f>
        <v/>
      </c>
      <c r="E164" s="138" t="str">
        <f>IF(C164="","",IFERROR(INDEX('Cadastro de insumo'!A:K,MATCH('Ficha técnica - Prod acabado'!C164,'Cadastro de insumo'!E:E,0),9),""))</f>
        <v/>
      </c>
      <c r="F164" s="139" t="str">
        <f>IFERROR(VLOOKUP(C164,'Cadastro de insumo'!E:K,7,0),"")</f>
        <v/>
      </c>
      <c r="G164" s="113"/>
      <c r="H164" s="113"/>
      <c r="I164" s="138">
        <f t="shared" si="8"/>
        <v>0</v>
      </c>
      <c r="J164" s="140">
        <f>IF(C164="",0,IF(E164="Pacote",VLOOKUP(C164,'Cadastro de insumo'!E:K,7,0)*G164,IF(OR(E164="kg",E164="L"),F164/1000*G164,F164*G164)))</f>
        <v>0</v>
      </c>
    </row>
    <row r="165" spans="1:13" outlineLevel="1" x14ac:dyDescent="0.25">
      <c r="B165" s="137" t="str">
        <f>IF(C165="","",F156)</f>
        <v/>
      </c>
      <c r="C165" s="123"/>
      <c r="D165" s="138" t="str">
        <f>IF(C165="","",IFERROR(INDEX('Cadastro de insumo'!A:K,MATCH('Ficha técnica - Prod acabado'!C165,'Cadastro de insumo'!E:E,0),2),""))</f>
        <v/>
      </c>
      <c r="E165" s="138" t="str">
        <f>IF(C165="","",IFERROR(INDEX('Cadastro de insumo'!A:K,MATCH('Ficha técnica - Prod acabado'!C165,'Cadastro de insumo'!E:E,0),9),""))</f>
        <v/>
      </c>
      <c r="F165" s="139" t="str">
        <f>IFERROR(VLOOKUP(C165,'Cadastro de insumo'!E:K,7,0),"")</f>
        <v/>
      </c>
      <c r="G165" s="113"/>
      <c r="H165" s="113"/>
      <c r="I165" s="138">
        <f t="shared" si="8"/>
        <v>0</v>
      </c>
      <c r="J165" s="140">
        <f>IF(C165="",0,IF(E165="Pacote",VLOOKUP(C165,'Cadastro de insumo'!E:K,7,0)*G165,IF(OR(E165="kg",E165="L"),F165/1000*G165,F165*G165)))</f>
        <v>0</v>
      </c>
    </row>
    <row r="166" spans="1:13" outlineLevel="1" x14ac:dyDescent="0.25">
      <c r="B166" s="137" t="str">
        <f>IF(C166="","",F156)</f>
        <v/>
      </c>
      <c r="C166" s="123"/>
      <c r="D166" s="138" t="str">
        <f>IF(C166="","",IFERROR(INDEX('Cadastro de insumo'!A:K,MATCH('Ficha técnica - Prod acabado'!C166,'Cadastro de insumo'!E:E,0),2),""))</f>
        <v/>
      </c>
      <c r="E166" s="138" t="str">
        <f>IF(C166="","",IFERROR(INDEX('Cadastro de insumo'!A:K,MATCH('Ficha técnica - Prod acabado'!C166,'Cadastro de insumo'!E:E,0),9),""))</f>
        <v/>
      </c>
      <c r="F166" s="139" t="str">
        <f>IFERROR(VLOOKUP(C166,'Cadastro de insumo'!E:K,7,0),"")</f>
        <v/>
      </c>
      <c r="G166" s="113"/>
      <c r="H166" s="113"/>
      <c r="I166" s="138">
        <f t="shared" si="8"/>
        <v>0</v>
      </c>
      <c r="J166" s="140">
        <f>IF(C166="",0,IF(E166="Pacote",VLOOKUP(C166,'Cadastro de insumo'!E:K,7,0)*G166,IF(OR(E166="kg",E166="L"),F166/1000*G166,F166*G166)))</f>
        <v>0</v>
      </c>
    </row>
    <row r="167" spans="1:13" outlineLevel="1" x14ac:dyDescent="0.25">
      <c r="B167" s="137" t="str">
        <f>IF(C167="","",F156)</f>
        <v/>
      </c>
      <c r="C167" s="123"/>
      <c r="D167" s="138" t="str">
        <f>IF(C167="","",IFERROR(INDEX('Cadastro de insumo'!A:K,MATCH('Ficha técnica - Prod acabado'!C167,'Cadastro de insumo'!E:E,0),2),""))</f>
        <v/>
      </c>
      <c r="E167" s="138" t="str">
        <f>IF(C167="","",IFERROR(INDEX('Cadastro de insumo'!A:K,MATCH('Ficha técnica - Prod acabado'!C167,'Cadastro de insumo'!E:E,0),9),""))</f>
        <v/>
      </c>
      <c r="F167" s="139" t="str">
        <f>IFERROR(VLOOKUP(C167,'Cadastro de insumo'!E:K,7,0),"")</f>
        <v/>
      </c>
      <c r="G167" s="113"/>
      <c r="H167" s="113"/>
      <c r="I167" s="138">
        <f t="shared" si="8"/>
        <v>0</v>
      </c>
      <c r="J167" s="140">
        <f>IF(C167="",0,IF(E167="Pacote",VLOOKUP(C167,'Cadastro de insumo'!E:K,7,0)*G167,IF(OR(E167="kg",E167="L"),F167/1000*G167,F167*G167)))</f>
        <v>0</v>
      </c>
    </row>
    <row r="168" spans="1:13" outlineLevel="1" x14ac:dyDescent="0.25">
      <c r="B168" s="137" t="str">
        <f>IF(C168="","",F156)</f>
        <v/>
      </c>
      <c r="C168" s="123"/>
      <c r="D168" s="138" t="str">
        <f>IF(C168="","",IFERROR(INDEX('Cadastro de insumo'!A:K,MATCH('Ficha técnica - Prod acabado'!C168,'Cadastro de insumo'!E:E,0),2),""))</f>
        <v/>
      </c>
      <c r="E168" s="138" t="str">
        <f>IF(C168="","",IFERROR(INDEX('Cadastro de insumo'!A:K,MATCH('Ficha técnica - Prod acabado'!C168,'Cadastro de insumo'!E:E,0),9),""))</f>
        <v/>
      </c>
      <c r="F168" s="139" t="str">
        <f>IFERROR(VLOOKUP(C168,'Cadastro de insumo'!E:K,7,0),"")</f>
        <v/>
      </c>
      <c r="G168" s="113"/>
      <c r="H168" s="113"/>
      <c r="I168" s="138">
        <f t="shared" si="8"/>
        <v>0</v>
      </c>
      <c r="J168" s="140">
        <f>IF(C168="",0,IF(E168="Pacote",VLOOKUP(C168,'Cadastro de insumo'!E:K,7,0)*G168,IF(OR(E168="kg",E168="L"),F168/1000*G168,F168*G168)))</f>
        <v>0</v>
      </c>
    </row>
    <row r="169" spans="1:13" outlineLevel="1" x14ac:dyDescent="0.25">
      <c r="B169" s="137" t="str">
        <f>IF(C169="","",F156)</f>
        <v/>
      </c>
      <c r="C169" s="123"/>
      <c r="D169" s="138" t="str">
        <f>IF(C169="","",IFERROR(INDEX('Cadastro de insumo'!A:K,MATCH('Ficha técnica - Prod acabado'!C169,'Cadastro de insumo'!E:E,0),2),""))</f>
        <v/>
      </c>
      <c r="E169" s="138" t="str">
        <f>IF(C169="","",IFERROR(INDEX('Cadastro de insumo'!A:K,MATCH('Ficha técnica - Prod acabado'!C169,'Cadastro de insumo'!E:E,0),9),""))</f>
        <v/>
      </c>
      <c r="F169" s="139" t="str">
        <f>IFERROR(VLOOKUP(C169,'Cadastro de insumo'!E:K,7,0),"")</f>
        <v/>
      </c>
      <c r="G169" s="113"/>
      <c r="H169" s="113"/>
      <c r="I169" s="138">
        <f t="shared" si="8"/>
        <v>0</v>
      </c>
      <c r="J169" s="140">
        <f>IF(C169="",0,IF(E169="Pacote",VLOOKUP(C169,'Cadastro de insumo'!E:K,7,0)*G169,IF(OR(E169="kg",E169="L"),F169/1000*G169,F169*G169)))</f>
        <v>0</v>
      </c>
    </row>
    <row r="170" spans="1:13" outlineLevel="1" x14ac:dyDescent="0.25">
      <c r="B170" s="137" t="str">
        <f>IF(C170="","",F156)</f>
        <v/>
      </c>
      <c r="C170" s="123"/>
      <c r="D170" s="138" t="str">
        <f>IF(C170="","",IFERROR(INDEX('Cadastro de insumo'!A:K,MATCH('Ficha técnica - Prod acabado'!C170,'Cadastro de insumo'!E:E,0),2),""))</f>
        <v/>
      </c>
      <c r="E170" s="138" t="str">
        <f>IF(C170="","",IFERROR(INDEX('Cadastro de insumo'!A:K,MATCH('Ficha técnica - Prod acabado'!C170,'Cadastro de insumo'!E:E,0),9),""))</f>
        <v/>
      </c>
      <c r="F170" s="139" t="str">
        <f>IFERROR(VLOOKUP(C170,'Cadastro de insumo'!E:K,7,0),"")</f>
        <v/>
      </c>
      <c r="G170" s="113"/>
      <c r="H170" s="113"/>
      <c r="I170" s="138">
        <f t="shared" si="8"/>
        <v>0</v>
      </c>
      <c r="J170" s="140">
        <f>IF(C170="",0,IF(E170="Pacote",VLOOKUP(C170,'Cadastro de insumo'!E:K,7,0)*G170,IF(OR(E170="kg",E170="L"),F170/1000*G170,F170*G170)))</f>
        <v>0</v>
      </c>
    </row>
    <row r="171" spans="1:13" outlineLevel="1" x14ac:dyDescent="0.25">
      <c r="B171" s="137" t="str">
        <f>IF(C171="","",F156)</f>
        <v/>
      </c>
      <c r="C171" s="123"/>
      <c r="D171" s="138" t="str">
        <f>IF(C171="","",IFERROR(INDEX('Cadastro de insumo'!A:K,MATCH('Ficha técnica - Prod acabado'!C171,'Cadastro de insumo'!E:E,0),2),""))</f>
        <v/>
      </c>
      <c r="E171" s="138" t="str">
        <f>IF(C171="","",IFERROR(INDEX('Cadastro de insumo'!A:K,MATCH('Ficha técnica - Prod acabado'!C171,'Cadastro de insumo'!E:E,0),9),""))</f>
        <v/>
      </c>
      <c r="F171" s="139" t="str">
        <f>IFERROR(VLOOKUP(C171,'Cadastro de insumo'!E:K,7,0),"")</f>
        <v/>
      </c>
      <c r="G171" s="113"/>
      <c r="H171" s="113"/>
      <c r="I171" s="138">
        <f t="shared" si="8"/>
        <v>0</v>
      </c>
      <c r="J171" s="140">
        <f>IF(C171="",0,IF(E171="Pacote",VLOOKUP(C171,'Cadastro de insumo'!E:K,7,0)*G171,IF(OR(E171="kg",E171="L"),F171/1000*G171,F171*G171)))</f>
        <v>0</v>
      </c>
    </row>
    <row r="172" spans="1:13" outlineLevel="1" x14ac:dyDescent="0.25">
      <c r="B172" s="137" t="str">
        <f>IF(C172="","",F156)</f>
        <v/>
      </c>
      <c r="C172" s="123"/>
      <c r="D172" s="138" t="str">
        <f>IF(C172="","",IFERROR(INDEX('Cadastro de insumo'!A:K,MATCH('Ficha técnica - Prod acabado'!C172,'Cadastro de insumo'!E:E,0),2),""))</f>
        <v/>
      </c>
      <c r="E172" s="138" t="str">
        <f>IF(C172="","",IFERROR(INDEX('Cadastro de insumo'!A:K,MATCH('Ficha técnica - Prod acabado'!C172,'Cadastro de insumo'!E:E,0),9),""))</f>
        <v/>
      </c>
      <c r="F172" s="139" t="str">
        <f>IFERROR(VLOOKUP(C172,'Cadastro de insumo'!E:K,7,0),"")</f>
        <v/>
      </c>
      <c r="G172" s="113"/>
      <c r="H172" s="113"/>
      <c r="I172" s="138">
        <f t="shared" si="8"/>
        <v>0</v>
      </c>
      <c r="J172" s="140">
        <f>IF(C172="",0,IF(E172="Pacote",VLOOKUP(C172,'Cadastro de insumo'!E:K,7,0)*G172,IF(OR(E172="kg",E172="L"),F172/1000*G172,F172*G172)))</f>
        <v>0</v>
      </c>
    </row>
    <row r="173" spans="1:13" outlineLevel="1" x14ac:dyDescent="0.25">
      <c r="B173" s="137" t="str">
        <f>IF(C173="","",F156)</f>
        <v/>
      </c>
      <c r="C173" s="123"/>
      <c r="D173" s="138" t="str">
        <f>IF(C173="","",IFERROR(INDEX('Cadastro de insumo'!A:K,MATCH('Ficha técnica - Prod acabado'!C173,'Cadastro de insumo'!E:E,0),2),""))</f>
        <v/>
      </c>
      <c r="E173" s="138" t="str">
        <f>IF(C173="","",IFERROR(INDEX('Cadastro de insumo'!A:K,MATCH('Ficha técnica - Prod acabado'!C173,'Cadastro de insumo'!E:E,0),9),""))</f>
        <v/>
      </c>
      <c r="F173" s="139" t="str">
        <f>IFERROR(VLOOKUP(C173,'Cadastro de insumo'!E:K,7,0),"")</f>
        <v/>
      </c>
      <c r="G173" s="113"/>
      <c r="H173" s="113"/>
      <c r="I173" s="138">
        <f t="shared" si="8"/>
        <v>0</v>
      </c>
      <c r="J173" s="140">
        <f>IF(C173="",0,IF(E173="Pacote",VLOOKUP(C173,'Cadastro de insumo'!E:K,7,0)*G173,IF(OR(E173="kg",E173="L"),F173/1000*G173,F173*G173)))</f>
        <v>0</v>
      </c>
    </row>
    <row r="174" spans="1:13" x14ac:dyDescent="0.25">
      <c r="A174" s="33" t="str">
        <f>"Detalhes: "&amp;F156</f>
        <v xml:space="preserve">Detalhes: </v>
      </c>
      <c r="B174" s="110"/>
      <c r="H174" s="126"/>
      <c r="I174" s="110"/>
      <c r="J174" s="110"/>
      <c r="M174" s="126"/>
    </row>
    <row r="175" spans="1:13" x14ac:dyDescent="0.25">
      <c r="B175" s="110"/>
      <c r="C175" s="126"/>
      <c r="H175" s="126"/>
      <c r="I175" s="110"/>
      <c r="J175" s="110"/>
      <c r="K175" s="110"/>
      <c r="L175" s="110"/>
      <c r="M175" s="126"/>
    </row>
    <row r="176" spans="1:13" ht="31.5" x14ac:dyDescent="0.25">
      <c r="D176" s="110"/>
      <c r="E176" s="34" t="s">
        <v>21</v>
      </c>
      <c r="F176" s="78" t="s">
        <v>0</v>
      </c>
      <c r="G176" s="78" t="s">
        <v>19</v>
      </c>
      <c r="H176" s="79" t="s">
        <v>20</v>
      </c>
      <c r="I176" s="35" t="s">
        <v>22</v>
      </c>
      <c r="J176" s="35" t="s">
        <v>61</v>
      </c>
      <c r="M176" s="126"/>
    </row>
    <row r="177" spans="2:18" x14ac:dyDescent="0.25">
      <c r="D177" s="110"/>
      <c r="E177" s="135">
        <f>E156+1</f>
        <v>9</v>
      </c>
      <c r="F177" s="113"/>
      <c r="G177" s="113"/>
      <c r="H177" s="114"/>
      <c r="I177" s="136">
        <f>SUM(J180:J194)</f>
        <v>0</v>
      </c>
      <c r="J177" s="136" t="str">
        <f>IF(H177="","",I177/H177)</f>
        <v/>
      </c>
      <c r="M177" s="126"/>
      <c r="R177" s="141"/>
    </row>
    <row r="178" spans="2:18" x14ac:dyDescent="0.25">
      <c r="B178" s="117"/>
      <c r="C178" s="118"/>
      <c r="D178" s="110"/>
      <c r="F178" s="118"/>
      <c r="G178" s="118"/>
      <c r="H178" s="119"/>
      <c r="I178" s="120"/>
      <c r="J178" s="121"/>
      <c r="M178" s="126"/>
      <c r="R178" s="141"/>
    </row>
    <row r="179" spans="2:18" ht="47.25" outlineLevel="1" x14ac:dyDescent="0.25">
      <c r="B179" s="34" t="s">
        <v>66</v>
      </c>
      <c r="C179" s="78" t="s">
        <v>13</v>
      </c>
      <c r="D179" s="35" t="s">
        <v>60</v>
      </c>
      <c r="E179" s="35" t="s">
        <v>14</v>
      </c>
      <c r="F179" s="79" t="s">
        <v>17</v>
      </c>
      <c r="G179" s="79" t="s">
        <v>56</v>
      </c>
      <c r="H179" s="79" t="s">
        <v>38</v>
      </c>
      <c r="I179" s="35" t="s">
        <v>16</v>
      </c>
      <c r="J179" s="34" t="s">
        <v>15</v>
      </c>
    </row>
    <row r="180" spans="2:18" outlineLevel="1" x14ac:dyDescent="0.25">
      <c r="B180" s="137" t="str">
        <f>IF(C180="","",F177)</f>
        <v/>
      </c>
      <c r="C180" s="123"/>
      <c r="D180" s="138" t="str">
        <f>IF(C180="","",IFERROR(INDEX('Cadastro de insumo'!A:K,MATCH('Ficha técnica - Prod acabado'!C180,'Cadastro de insumo'!E:E,0),2),""))</f>
        <v/>
      </c>
      <c r="E180" s="138" t="str">
        <f>IF(C180="","",IFERROR(INDEX('Cadastro de insumo'!A:K,MATCH('Ficha técnica - Prod acabado'!C180,'Cadastro de insumo'!E:E,0),9),""))</f>
        <v/>
      </c>
      <c r="F180" s="139" t="str">
        <f>IFERROR(VLOOKUP(C180,'Cadastro de insumo'!E:K,7,0),"")</f>
        <v/>
      </c>
      <c r="G180" s="113"/>
      <c r="H180" s="113"/>
      <c r="I180" s="138">
        <f t="shared" ref="I180:I194" si="9">IF(OR(G180="",H180=""),0,G180/H180)</f>
        <v>0</v>
      </c>
      <c r="J180" s="140">
        <f>IF(C180="",0,IF(E180="Pacote",VLOOKUP(C180,'Cadastro de insumo'!E:K,7,0)*G180,IF(OR(E180="kg",E180="L"),F180/1000*G180,F180*G180)))</f>
        <v>0</v>
      </c>
    </row>
    <row r="181" spans="2:18" outlineLevel="1" x14ac:dyDescent="0.25">
      <c r="B181" s="137" t="str">
        <f>IF(C181="","",F177)</f>
        <v/>
      </c>
      <c r="C181" s="123"/>
      <c r="D181" s="138" t="str">
        <f>IF(C181="","",IFERROR(INDEX('Cadastro de insumo'!A:K,MATCH('Ficha técnica - Prod acabado'!C181,'Cadastro de insumo'!E:E,0),2),""))</f>
        <v/>
      </c>
      <c r="E181" s="138" t="str">
        <f>IF(C181="","",IFERROR(INDEX('Cadastro de insumo'!A:K,MATCH('Ficha técnica - Prod acabado'!C181,'Cadastro de insumo'!E:E,0),9),""))</f>
        <v/>
      </c>
      <c r="F181" s="139" t="str">
        <f>IFERROR(VLOOKUP(C181,'Cadastro de insumo'!E:K,7,0),"")</f>
        <v/>
      </c>
      <c r="G181" s="113"/>
      <c r="H181" s="113"/>
      <c r="I181" s="138">
        <f t="shared" si="9"/>
        <v>0</v>
      </c>
      <c r="J181" s="140">
        <f>IF(C181="",0,IF(E181="Pacote",VLOOKUP(C181,'Cadastro de insumo'!E:K,7,0)*G181,IF(OR(E181="kg",E181="L"),F181/1000*G181,F181*G181)))</f>
        <v>0</v>
      </c>
    </row>
    <row r="182" spans="2:18" outlineLevel="1" x14ac:dyDescent="0.25">
      <c r="B182" s="137" t="str">
        <f>IF(C182="","",F177)</f>
        <v/>
      </c>
      <c r="C182" s="123"/>
      <c r="D182" s="138" t="str">
        <f>IF(C182="","",IFERROR(INDEX('Cadastro de insumo'!A:K,MATCH('Ficha técnica - Prod acabado'!C182,'Cadastro de insumo'!E:E,0),2),""))</f>
        <v/>
      </c>
      <c r="E182" s="138" t="str">
        <f>IF(C182="","",IFERROR(INDEX('Cadastro de insumo'!A:K,MATCH('Ficha técnica - Prod acabado'!C182,'Cadastro de insumo'!E:E,0),9),""))</f>
        <v/>
      </c>
      <c r="F182" s="139" t="str">
        <f>IFERROR(VLOOKUP(C182,'Cadastro de insumo'!E:K,7,0),"")</f>
        <v/>
      </c>
      <c r="G182" s="113"/>
      <c r="H182" s="113"/>
      <c r="I182" s="138">
        <f t="shared" si="9"/>
        <v>0</v>
      </c>
      <c r="J182" s="140">
        <f>IF(C182="",0,IF(E182="Pacote",VLOOKUP(C182,'Cadastro de insumo'!E:K,7,0)*G182,IF(OR(E182="kg",E182="L"),F182/1000*G182,F182*G182)))</f>
        <v>0</v>
      </c>
    </row>
    <row r="183" spans="2:18" outlineLevel="1" x14ac:dyDescent="0.25">
      <c r="B183" s="137" t="str">
        <f>IF(C183="","",F177)</f>
        <v/>
      </c>
      <c r="C183" s="123"/>
      <c r="D183" s="138" t="str">
        <f>IF(C183="","",IFERROR(INDEX('Cadastro de insumo'!A:K,MATCH('Ficha técnica - Prod acabado'!C183,'Cadastro de insumo'!E:E,0),2),""))</f>
        <v/>
      </c>
      <c r="E183" s="138" t="str">
        <f>IF(C183="","",IFERROR(INDEX('Cadastro de insumo'!A:K,MATCH('Ficha técnica - Prod acabado'!C183,'Cadastro de insumo'!E:E,0),9),""))</f>
        <v/>
      </c>
      <c r="F183" s="139" t="str">
        <f>IFERROR(VLOOKUP(C183,'Cadastro de insumo'!E:K,7,0),"")</f>
        <v/>
      </c>
      <c r="G183" s="113"/>
      <c r="H183" s="113"/>
      <c r="I183" s="138">
        <f t="shared" si="9"/>
        <v>0</v>
      </c>
      <c r="J183" s="140">
        <f>IF(C183="",0,IF(E183="Pacote",VLOOKUP(C183,'Cadastro de insumo'!E:K,7,0)*G183,IF(OR(E183="kg",E183="L"),F183/1000*G183,F183*G183)))</f>
        <v>0</v>
      </c>
    </row>
    <row r="184" spans="2:18" outlineLevel="1" x14ac:dyDescent="0.25">
      <c r="B184" s="137" t="str">
        <f>IF(C184="","",F177)</f>
        <v/>
      </c>
      <c r="C184" s="123"/>
      <c r="D184" s="138" t="str">
        <f>IF(C184="","",IFERROR(INDEX('Cadastro de insumo'!A:K,MATCH('Ficha técnica - Prod acabado'!C184,'Cadastro de insumo'!E:E,0),2),""))</f>
        <v/>
      </c>
      <c r="E184" s="138" t="str">
        <f>IF(C184="","",IFERROR(INDEX('Cadastro de insumo'!A:K,MATCH('Ficha técnica - Prod acabado'!C184,'Cadastro de insumo'!E:E,0),9),""))</f>
        <v/>
      </c>
      <c r="F184" s="139" t="str">
        <f>IFERROR(VLOOKUP(C184,'Cadastro de insumo'!E:K,7,0),"")</f>
        <v/>
      </c>
      <c r="G184" s="113"/>
      <c r="H184" s="113"/>
      <c r="I184" s="138">
        <f t="shared" si="9"/>
        <v>0</v>
      </c>
      <c r="J184" s="140">
        <f>IF(C184="",0,IF(E184="Pacote",VLOOKUP(C184,'Cadastro de insumo'!E:K,7,0)*G184,IF(OR(E184="kg",E184="L"),F184/1000*G184,F184*G184)))</f>
        <v>0</v>
      </c>
    </row>
    <row r="185" spans="2:18" outlineLevel="1" x14ac:dyDescent="0.25">
      <c r="B185" s="137" t="str">
        <f>IF(C185="","",F177)</f>
        <v/>
      </c>
      <c r="C185" s="123"/>
      <c r="D185" s="138" t="str">
        <f>IF(C185="","",IFERROR(INDEX('Cadastro de insumo'!A:K,MATCH('Ficha técnica - Prod acabado'!C185,'Cadastro de insumo'!E:E,0),2),""))</f>
        <v/>
      </c>
      <c r="E185" s="138" t="str">
        <f>IF(C185="","",IFERROR(INDEX('Cadastro de insumo'!A:K,MATCH('Ficha técnica - Prod acabado'!C185,'Cadastro de insumo'!E:E,0),9),""))</f>
        <v/>
      </c>
      <c r="F185" s="139" t="str">
        <f>IFERROR(VLOOKUP(C185,'Cadastro de insumo'!E:K,7,0),"")</f>
        <v/>
      </c>
      <c r="G185" s="113"/>
      <c r="H185" s="113"/>
      <c r="I185" s="138">
        <f t="shared" si="9"/>
        <v>0</v>
      </c>
      <c r="J185" s="140">
        <f>IF(C185="",0,IF(E185="Pacote",VLOOKUP(C185,'Cadastro de insumo'!E:K,7,0)*G185,IF(OR(E185="kg",E185="L"),F185/1000*G185,F185*G185)))</f>
        <v>0</v>
      </c>
    </row>
    <row r="186" spans="2:18" outlineLevel="1" x14ac:dyDescent="0.25">
      <c r="B186" s="137" t="str">
        <f>IF(C186="","",F177)</f>
        <v/>
      </c>
      <c r="C186" s="123"/>
      <c r="D186" s="138" t="str">
        <f>IF(C186="","",IFERROR(INDEX('Cadastro de insumo'!A:K,MATCH('Ficha técnica - Prod acabado'!C186,'Cadastro de insumo'!E:E,0),2),""))</f>
        <v/>
      </c>
      <c r="E186" s="138" t="str">
        <f>IF(C186="","",IFERROR(INDEX('Cadastro de insumo'!A:K,MATCH('Ficha técnica - Prod acabado'!C186,'Cadastro de insumo'!E:E,0),9),""))</f>
        <v/>
      </c>
      <c r="F186" s="139" t="str">
        <f>IFERROR(VLOOKUP(C186,'Cadastro de insumo'!E:K,7,0),"")</f>
        <v/>
      </c>
      <c r="G186" s="113"/>
      <c r="H186" s="113"/>
      <c r="I186" s="138">
        <f t="shared" si="9"/>
        <v>0</v>
      </c>
      <c r="J186" s="140">
        <f>IF(C186="",0,IF(E186="Pacote",VLOOKUP(C186,'Cadastro de insumo'!E:K,7,0)*G186,IF(OR(E186="kg",E186="L"),F186/1000*G186,F186*G186)))</f>
        <v>0</v>
      </c>
    </row>
    <row r="187" spans="2:18" outlineLevel="1" x14ac:dyDescent="0.25">
      <c r="B187" s="137" t="str">
        <f>IF(C187="","",F177)</f>
        <v/>
      </c>
      <c r="C187" s="123"/>
      <c r="D187" s="138" t="str">
        <f>IF(C187="","",IFERROR(INDEX('Cadastro de insumo'!A:K,MATCH('Ficha técnica - Prod acabado'!C187,'Cadastro de insumo'!E:E,0),2),""))</f>
        <v/>
      </c>
      <c r="E187" s="138" t="str">
        <f>IF(C187="","",IFERROR(INDEX('Cadastro de insumo'!A:K,MATCH('Ficha técnica - Prod acabado'!C187,'Cadastro de insumo'!E:E,0),9),""))</f>
        <v/>
      </c>
      <c r="F187" s="139" t="str">
        <f>IFERROR(VLOOKUP(C187,'Cadastro de insumo'!E:K,7,0),"")</f>
        <v/>
      </c>
      <c r="G187" s="113"/>
      <c r="H187" s="113"/>
      <c r="I187" s="138">
        <f t="shared" si="9"/>
        <v>0</v>
      </c>
      <c r="J187" s="140">
        <f>IF(C187="",0,IF(E187="Pacote",VLOOKUP(C187,'Cadastro de insumo'!E:K,7,0)*G187,IF(OR(E187="kg",E187="L"),F187/1000*G187,F187*G187)))</f>
        <v>0</v>
      </c>
    </row>
    <row r="188" spans="2:18" outlineLevel="1" x14ac:dyDescent="0.25">
      <c r="B188" s="137" t="str">
        <f>IF(C188="","",F177)</f>
        <v/>
      </c>
      <c r="C188" s="123"/>
      <c r="D188" s="138" t="str">
        <f>IF(C188="","",IFERROR(INDEX('Cadastro de insumo'!A:K,MATCH('Ficha técnica - Prod acabado'!C188,'Cadastro de insumo'!E:E,0),2),""))</f>
        <v/>
      </c>
      <c r="E188" s="138" t="str">
        <f>IF(C188="","",IFERROR(INDEX('Cadastro de insumo'!A:K,MATCH('Ficha técnica - Prod acabado'!C188,'Cadastro de insumo'!E:E,0),9),""))</f>
        <v/>
      </c>
      <c r="F188" s="139" t="str">
        <f>IFERROR(VLOOKUP(C188,'Cadastro de insumo'!E:K,7,0),"")</f>
        <v/>
      </c>
      <c r="G188" s="113"/>
      <c r="H188" s="113"/>
      <c r="I188" s="138">
        <f t="shared" si="9"/>
        <v>0</v>
      </c>
      <c r="J188" s="140">
        <f>IF(C188="",0,IF(E188="Pacote",VLOOKUP(C188,'Cadastro de insumo'!E:K,7,0)*G188,IF(OR(E188="kg",E188="L"),F188/1000*G188,F188*G188)))</f>
        <v>0</v>
      </c>
    </row>
    <row r="189" spans="2:18" outlineLevel="1" x14ac:dyDescent="0.25">
      <c r="B189" s="137" t="str">
        <f>IF(C189="","",F177)</f>
        <v/>
      </c>
      <c r="C189" s="123"/>
      <c r="D189" s="138" t="str">
        <f>IF(C189="","",IFERROR(INDEX('Cadastro de insumo'!A:K,MATCH('Ficha técnica - Prod acabado'!C189,'Cadastro de insumo'!E:E,0),2),""))</f>
        <v/>
      </c>
      <c r="E189" s="138" t="str">
        <f>IF(C189="","",IFERROR(INDEX('Cadastro de insumo'!A:K,MATCH('Ficha técnica - Prod acabado'!C189,'Cadastro de insumo'!E:E,0),9),""))</f>
        <v/>
      </c>
      <c r="F189" s="139" t="str">
        <f>IFERROR(VLOOKUP(C189,'Cadastro de insumo'!E:K,7,0),"")</f>
        <v/>
      </c>
      <c r="G189" s="113"/>
      <c r="H189" s="113"/>
      <c r="I189" s="138">
        <f t="shared" si="9"/>
        <v>0</v>
      </c>
      <c r="J189" s="140">
        <f>IF(C189="",0,IF(E189="Pacote",VLOOKUP(C189,'Cadastro de insumo'!E:K,7,0)*G189,IF(OR(E189="kg",E189="L"),F189/1000*G189,F189*G189)))</f>
        <v>0</v>
      </c>
    </row>
    <row r="190" spans="2:18" outlineLevel="1" x14ac:dyDescent="0.25">
      <c r="B190" s="137" t="str">
        <f>IF(C190="","",F177)</f>
        <v/>
      </c>
      <c r="C190" s="123"/>
      <c r="D190" s="138" t="str">
        <f>IF(C190="","",IFERROR(INDEX('Cadastro de insumo'!A:K,MATCH('Ficha técnica - Prod acabado'!C190,'Cadastro de insumo'!E:E,0),2),""))</f>
        <v/>
      </c>
      <c r="E190" s="138" t="str">
        <f>IF(C190="","",IFERROR(INDEX('Cadastro de insumo'!A:K,MATCH('Ficha técnica - Prod acabado'!C190,'Cadastro de insumo'!E:E,0),9),""))</f>
        <v/>
      </c>
      <c r="F190" s="139" t="str">
        <f>IFERROR(VLOOKUP(C190,'Cadastro de insumo'!E:K,7,0),"")</f>
        <v/>
      </c>
      <c r="G190" s="113"/>
      <c r="H190" s="113"/>
      <c r="I190" s="138">
        <f t="shared" si="9"/>
        <v>0</v>
      </c>
      <c r="J190" s="140">
        <f>IF(C190="",0,IF(E190="Pacote",VLOOKUP(C190,'Cadastro de insumo'!E:K,7,0)*G190,IF(OR(E190="kg",E190="L"),F190/1000*G190,F190*G190)))</f>
        <v>0</v>
      </c>
    </row>
    <row r="191" spans="2:18" outlineLevel="1" x14ac:dyDescent="0.25">
      <c r="B191" s="137" t="str">
        <f>IF(C191="","",F177)</f>
        <v/>
      </c>
      <c r="C191" s="123"/>
      <c r="D191" s="138" t="str">
        <f>IF(C191="","",IFERROR(INDEX('Cadastro de insumo'!A:K,MATCH('Ficha técnica - Prod acabado'!C191,'Cadastro de insumo'!E:E,0),2),""))</f>
        <v/>
      </c>
      <c r="E191" s="138" t="str">
        <f>IF(C191="","",IFERROR(INDEX('Cadastro de insumo'!A:K,MATCH('Ficha técnica - Prod acabado'!C191,'Cadastro de insumo'!E:E,0),9),""))</f>
        <v/>
      </c>
      <c r="F191" s="139" t="str">
        <f>IFERROR(VLOOKUP(C191,'Cadastro de insumo'!E:K,7,0),"")</f>
        <v/>
      </c>
      <c r="G191" s="113"/>
      <c r="H191" s="113"/>
      <c r="I191" s="138">
        <f t="shared" si="9"/>
        <v>0</v>
      </c>
      <c r="J191" s="140">
        <f>IF(C191="",0,IF(E191="Pacote",VLOOKUP(C191,'Cadastro de insumo'!E:K,7,0)*G191,IF(OR(E191="kg",E191="L"),F191/1000*G191,F191*G191)))</f>
        <v>0</v>
      </c>
    </row>
    <row r="192" spans="2:18" outlineLevel="1" x14ac:dyDescent="0.25">
      <c r="B192" s="137" t="str">
        <f>IF(C192="","",F177)</f>
        <v/>
      </c>
      <c r="C192" s="123"/>
      <c r="D192" s="138" t="str">
        <f>IF(C192="","",IFERROR(INDEX('Cadastro de insumo'!A:K,MATCH('Ficha técnica - Prod acabado'!C192,'Cadastro de insumo'!E:E,0),2),""))</f>
        <v/>
      </c>
      <c r="E192" s="138" t="str">
        <f>IF(C192="","",IFERROR(INDEX('Cadastro de insumo'!A:K,MATCH('Ficha técnica - Prod acabado'!C192,'Cadastro de insumo'!E:E,0),9),""))</f>
        <v/>
      </c>
      <c r="F192" s="139" t="str">
        <f>IFERROR(VLOOKUP(C192,'Cadastro de insumo'!E:K,7,0),"")</f>
        <v/>
      </c>
      <c r="G192" s="113"/>
      <c r="H192" s="113"/>
      <c r="I192" s="138">
        <f t="shared" si="9"/>
        <v>0</v>
      </c>
      <c r="J192" s="140">
        <f>IF(C192="",0,IF(E192="Pacote",VLOOKUP(C192,'Cadastro de insumo'!E:K,7,0)*G192,IF(OR(E192="kg",E192="L"),F192/1000*G192,F192*G192)))</f>
        <v>0</v>
      </c>
    </row>
    <row r="193" spans="1:18" outlineLevel="1" x14ac:dyDescent="0.25">
      <c r="B193" s="137" t="str">
        <f>IF(C193="","",F177)</f>
        <v/>
      </c>
      <c r="C193" s="123"/>
      <c r="D193" s="138" t="str">
        <f>IF(C193="","",IFERROR(INDEX('Cadastro de insumo'!A:K,MATCH('Ficha técnica - Prod acabado'!C193,'Cadastro de insumo'!E:E,0),2),""))</f>
        <v/>
      </c>
      <c r="E193" s="138" t="str">
        <f>IF(C193="","",IFERROR(INDEX('Cadastro de insumo'!A:K,MATCH('Ficha técnica - Prod acabado'!C193,'Cadastro de insumo'!E:E,0),9),""))</f>
        <v/>
      </c>
      <c r="F193" s="139" t="str">
        <f>IFERROR(VLOOKUP(C193,'Cadastro de insumo'!E:K,7,0),"")</f>
        <v/>
      </c>
      <c r="G193" s="113"/>
      <c r="H193" s="113"/>
      <c r="I193" s="138">
        <f t="shared" si="9"/>
        <v>0</v>
      </c>
      <c r="J193" s="140">
        <f>IF(C193="",0,IF(E193="Pacote",VLOOKUP(C193,'Cadastro de insumo'!E:K,7,0)*G193,IF(OR(E193="kg",E193="L"),F193/1000*G193,F193*G193)))</f>
        <v>0</v>
      </c>
    </row>
    <row r="194" spans="1:18" outlineLevel="1" x14ac:dyDescent="0.25">
      <c r="B194" s="137" t="str">
        <f>IF(C194="","",F177)</f>
        <v/>
      </c>
      <c r="C194" s="123"/>
      <c r="D194" s="138" t="str">
        <f>IF(C194="","",IFERROR(INDEX('Cadastro de insumo'!A:K,MATCH('Ficha técnica - Prod acabado'!C194,'Cadastro de insumo'!E:E,0),2),""))</f>
        <v/>
      </c>
      <c r="E194" s="138" t="str">
        <f>IF(C194="","",IFERROR(INDEX('Cadastro de insumo'!A:K,MATCH('Ficha técnica - Prod acabado'!C194,'Cadastro de insumo'!E:E,0),9),""))</f>
        <v/>
      </c>
      <c r="F194" s="139" t="str">
        <f>IFERROR(VLOOKUP(C194,'Cadastro de insumo'!E:K,7,0),"")</f>
        <v/>
      </c>
      <c r="G194" s="113"/>
      <c r="H194" s="113"/>
      <c r="I194" s="138">
        <f t="shared" si="9"/>
        <v>0</v>
      </c>
      <c r="J194" s="140">
        <f>IF(C194="",0,IF(E194="Pacote",VLOOKUP(C194,'Cadastro de insumo'!E:K,7,0)*G194,IF(OR(E194="kg",E194="L"),F194/1000*G194,F194*G194)))</f>
        <v>0</v>
      </c>
    </row>
    <row r="195" spans="1:18" x14ac:dyDescent="0.25">
      <c r="A195" s="33" t="str">
        <f>"Detalhes: "&amp;F177</f>
        <v xml:space="preserve">Detalhes: </v>
      </c>
      <c r="B195" s="110"/>
      <c r="H195" s="126"/>
      <c r="I195" s="110"/>
      <c r="J195" s="110"/>
      <c r="M195" s="126"/>
    </row>
    <row r="196" spans="1:18" x14ac:dyDescent="0.25">
      <c r="B196" s="110"/>
      <c r="C196" s="126"/>
      <c r="H196" s="126"/>
      <c r="I196" s="110"/>
      <c r="J196" s="110"/>
      <c r="K196" s="110"/>
      <c r="L196" s="110"/>
      <c r="M196" s="126"/>
    </row>
    <row r="197" spans="1:18" ht="31.5" x14ac:dyDescent="0.25">
      <c r="D197" s="110"/>
      <c r="E197" s="34" t="s">
        <v>21</v>
      </c>
      <c r="F197" s="78" t="s">
        <v>0</v>
      </c>
      <c r="G197" s="78" t="s">
        <v>19</v>
      </c>
      <c r="H197" s="79" t="s">
        <v>20</v>
      </c>
      <c r="I197" s="35" t="s">
        <v>22</v>
      </c>
      <c r="J197" s="35" t="s">
        <v>61</v>
      </c>
      <c r="M197" s="126"/>
    </row>
    <row r="198" spans="1:18" x14ac:dyDescent="0.25">
      <c r="D198" s="110"/>
      <c r="E198" s="135">
        <f>E177+1</f>
        <v>10</v>
      </c>
      <c r="F198" s="113"/>
      <c r="G198" s="113"/>
      <c r="H198" s="114"/>
      <c r="I198" s="136">
        <f>SUM(J201:J215)</f>
        <v>0</v>
      </c>
      <c r="J198" s="136" t="str">
        <f>IF(H198="","",I198/H198)</f>
        <v/>
      </c>
      <c r="M198" s="126"/>
      <c r="R198" s="141"/>
    </row>
    <row r="199" spans="1:18" x14ac:dyDescent="0.25">
      <c r="B199" s="117"/>
      <c r="C199" s="118"/>
      <c r="D199" s="110"/>
      <c r="F199" s="118"/>
      <c r="G199" s="118"/>
      <c r="H199" s="119"/>
      <c r="I199" s="120"/>
      <c r="J199" s="121"/>
      <c r="M199" s="126"/>
      <c r="R199" s="141"/>
    </row>
    <row r="200" spans="1:18" ht="47.25" outlineLevel="1" x14ac:dyDescent="0.25">
      <c r="B200" s="34" t="s">
        <v>66</v>
      </c>
      <c r="C200" s="78" t="s">
        <v>13</v>
      </c>
      <c r="D200" s="35" t="s">
        <v>60</v>
      </c>
      <c r="E200" s="35" t="s">
        <v>14</v>
      </c>
      <c r="F200" s="79" t="s">
        <v>17</v>
      </c>
      <c r="G200" s="79" t="s">
        <v>56</v>
      </c>
      <c r="H200" s="79" t="s">
        <v>38</v>
      </c>
      <c r="I200" s="35" t="s">
        <v>16</v>
      </c>
      <c r="J200" s="34" t="s">
        <v>15</v>
      </c>
    </row>
    <row r="201" spans="1:18" outlineLevel="1" x14ac:dyDescent="0.25">
      <c r="B201" s="137" t="str">
        <f>IF(C201="","",F198)</f>
        <v/>
      </c>
      <c r="C201" s="123"/>
      <c r="D201" s="138" t="str">
        <f>IF(C201="","",IFERROR(INDEX('Cadastro de insumo'!A:K,MATCH('Ficha técnica - Prod acabado'!C201,'Cadastro de insumo'!E:E,0),2),""))</f>
        <v/>
      </c>
      <c r="E201" s="138" t="str">
        <f>IF(C201="","",IFERROR(INDEX('Cadastro de insumo'!A:K,MATCH('Ficha técnica - Prod acabado'!C201,'Cadastro de insumo'!E:E,0),9),""))</f>
        <v/>
      </c>
      <c r="F201" s="139" t="str">
        <f>IFERROR(VLOOKUP(C201,'Cadastro de insumo'!E:K,7,0),"")</f>
        <v/>
      </c>
      <c r="G201" s="113"/>
      <c r="H201" s="113"/>
      <c r="I201" s="138">
        <f t="shared" ref="I201:I215" si="10">IF(OR(G201="",H201=""),0,G201/H201)</f>
        <v>0</v>
      </c>
      <c r="J201" s="140">
        <f>IF(C201="",0,IF(E201="Pacote",VLOOKUP(C201,'Cadastro de insumo'!E:K,7,0)*G201,IF(OR(E201="kg",E201="L"),F201/1000*G201,F201*G201)))</f>
        <v>0</v>
      </c>
    </row>
    <row r="202" spans="1:18" outlineLevel="1" x14ac:dyDescent="0.25">
      <c r="B202" s="137" t="str">
        <f>IF(C202="","",F198)</f>
        <v/>
      </c>
      <c r="C202" s="123"/>
      <c r="D202" s="138" t="str">
        <f>IF(C202="","",IFERROR(INDEX('Cadastro de insumo'!A:K,MATCH('Ficha técnica - Prod acabado'!C202,'Cadastro de insumo'!E:E,0),2),""))</f>
        <v/>
      </c>
      <c r="E202" s="138" t="str">
        <f>IF(C202="","",IFERROR(INDEX('Cadastro de insumo'!A:K,MATCH('Ficha técnica - Prod acabado'!C202,'Cadastro de insumo'!E:E,0),9),""))</f>
        <v/>
      </c>
      <c r="F202" s="139" t="str">
        <f>IFERROR(VLOOKUP(C202,'Cadastro de insumo'!E:K,7,0),"")</f>
        <v/>
      </c>
      <c r="G202" s="113"/>
      <c r="H202" s="113"/>
      <c r="I202" s="138">
        <f t="shared" si="10"/>
        <v>0</v>
      </c>
      <c r="J202" s="140">
        <f>IF(C202="",0,IF(E202="Pacote",VLOOKUP(C202,'Cadastro de insumo'!E:K,7,0)*G202,IF(OR(E202="kg",E202="L"),F202/1000*G202,F202*G202)))</f>
        <v>0</v>
      </c>
    </row>
    <row r="203" spans="1:18" outlineLevel="1" x14ac:dyDescent="0.25">
      <c r="B203" s="137" t="str">
        <f>IF(C203="","",F198)</f>
        <v/>
      </c>
      <c r="C203" s="123"/>
      <c r="D203" s="138" t="str">
        <f>IF(C203="","",IFERROR(INDEX('Cadastro de insumo'!A:K,MATCH('Ficha técnica - Prod acabado'!C203,'Cadastro de insumo'!E:E,0),2),""))</f>
        <v/>
      </c>
      <c r="E203" s="138" t="str">
        <f>IF(C203="","",IFERROR(INDEX('Cadastro de insumo'!A:K,MATCH('Ficha técnica - Prod acabado'!C203,'Cadastro de insumo'!E:E,0),9),""))</f>
        <v/>
      </c>
      <c r="F203" s="139" t="str">
        <f>IFERROR(VLOOKUP(C203,'Cadastro de insumo'!E:K,7,0),"")</f>
        <v/>
      </c>
      <c r="G203" s="113"/>
      <c r="H203" s="113"/>
      <c r="I203" s="138">
        <f t="shared" si="10"/>
        <v>0</v>
      </c>
      <c r="J203" s="140">
        <f>IF(C203="",0,IF(E203="Pacote",VLOOKUP(C203,'Cadastro de insumo'!E:K,7,0)*G203,IF(OR(E203="kg",E203="L"),F203/1000*G203,F203*G203)))</f>
        <v>0</v>
      </c>
    </row>
    <row r="204" spans="1:18" outlineLevel="1" x14ac:dyDescent="0.25">
      <c r="B204" s="137" t="str">
        <f>IF(C204="","",F198)</f>
        <v/>
      </c>
      <c r="C204" s="123"/>
      <c r="D204" s="138" t="str">
        <f>IF(C204="","",IFERROR(INDEX('Cadastro de insumo'!A:K,MATCH('Ficha técnica - Prod acabado'!C204,'Cadastro de insumo'!E:E,0),2),""))</f>
        <v/>
      </c>
      <c r="E204" s="138" t="str">
        <f>IF(C204="","",IFERROR(INDEX('Cadastro de insumo'!A:K,MATCH('Ficha técnica - Prod acabado'!C204,'Cadastro de insumo'!E:E,0),9),""))</f>
        <v/>
      </c>
      <c r="F204" s="139" t="str">
        <f>IFERROR(VLOOKUP(C204,'Cadastro de insumo'!E:K,7,0),"")</f>
        <v/>
      </c>
      <c r="G204" s="113"/>
      <c r="H204" s="113"/>
      <c r="I204" s="138">
        <f t="shared" si="10"/>
        <v>0</v>
      </c>
      <c r="J204" s="140">
        <f>IF(C204="",0,IF(E204="Pacote",VLOOKUP(C204,'Cadastro de insumo'!E:K,7,0)*G204,IF(OR(E204="kg",E204="L"),F204/1000*G204,F204*G204)))</f>
        <v>0</v>
      </c>
    </row>
    <row r="205" spans="1:18" outlineLevel="1" x14ac:dyDescent="0.25">
      <c r="B205" s="137" t="str">
        <f>IF(C205="","",F198)</f>
        <v/>
      </c>
      <c r="C205" s="123"/>
      <c r="D205" s="138" t="str">
        <f>IF(C205="","",IFERROR(INDEX('Cadastro de insumo'!A:K,MATCH('Ficha técnica - Prod acabado'!C205,'Cadastro de insumo'!E:E,0),2),""))</f>
        <v/>
      </c>
      <c r="E205" s="138" t="str">
        <f>IF(C205="","",IFERROR(INDEX('Cadastro de insumo'!A:K,MATCH('Ficha técnica - Prod acabado'!C205,'Cadastro de insumo'!E:E,0),9),""))</f>
        <v/>
      </c>
      <c r="F205" s="139" t="str">
        <f>IFERROR(VLOOKUP(C205,'Cadastro de insumo'!E:K,7,0),"")</f>
        <v/>
      </c>
      <c r="G205" s="113"/>
      <c r="H205" s="113"/>
      <c r="I205" s="138">
        <f t="shared" si="10"/>
        <v>0</v>
      </c>
      <c r="J205" s="140">
        <f>IF(C205="",0,IF(E205="Pacote",VLOOKUP(C205,'Cadastro de insumo'!E:K,7,0)*G205,IF(OR(E205="kg",E205="L"),F205/1000*G205,F205*G205)))</f>
        <v>0</v>
      </c>
    </row>
    <row r="206" spans="1:18" outlineLevel="1" x14ac:dyDescent="0.25">
      <c r="B206" s="137" t="str">
        <f>IF(C206="","",F198)</f>
        <v/>
      </c>
      <c r="C206" s="123"/>
      <c r="D206" s="138" t="str">
        <f>IF(C206="","",IFERROR(INDEX('Cadastro de insumo'!A:K,MATCH('Ficha técnica - Prod acabado'!C206,'Cadastro de insumo'!E:E,0),2),""))</f>
        <v/>
      </c>
      <c r="E206" s="138" t="str">
        <f>IF(C206="","",IFERROR(INDEX('Cadastro de insumo'!A:K,MATCH('Ficha técnica - Prod acabado'!C206,'Cadastro de insumo'!E:E,0),9),""))</f>
        <v/>
      </c>
      <c r="F206" s="139" t="str">
        <f>IFERROR(VLOOKUP(C206,'Cadastro de insumo'!E:K,7,0),"")</f>
        <v/>
      </c>
      <c r="G206" s="113"/>
      <c r="H206" s="113"/>
      <c r="I206" s="138">
        <f t="shared" si="10"/>
        <v>0</v>
      </c>
      <c r="J206" s="140">
        <f>IF(C206="",0,IF(E206="Pacote",VLOOKUP(C206,'Cadastro de insumo'!E:K,7,0)*G206,IF(OR(E206="kg",E206="L"),F206/1000*G206,F206*G206)))</f>
        <v>0</v>
      </c>
    </row>
    <row r="207" spans="1:18" outlineLevel="1" x14ac:dyDescent="0.25">
      <c r="B207" s="137" t="str">
        <f>IF(C207="","",F198)</f>
        <v/>
      </c>
      <c r="C207" s="123"/>
      <c r="D207" s="138" t="str">
        <f>IF(C207="","",IFERROR(INDEX('Cadastro de insumo'!A:K,MATCH('Ficha técnica - Prod acabado'!C207,'Cadastro de insumo'!E:E,0),2),""))</f>
        <v/>
      </c>
      <c r="E207" s="138" t="str">
        <f>IF(C207="","",IFERROR(INDEX('Cadastro de insumo'!A:K,MATCH('Ficha técnica - Prod acabado'!C207,'Cadastro de insumo'!E:E,0),9),""))</f>
        <v/>
      </c>
      <c r="F207" s="139" t="str">
        <f>IFERROR(VLOOKUP(C207,'Cadastro de insumo'!E:K,7,0),"")</f>
        <v/>
      </c>
      <c r="G207" s="113"/>
      <c r="H207" s="113"/>
      <c r="I207" s="138">
        <f t="shared" si="10"/>
        <v>0</v>
      </c>
      <c r="J207" s="140">
        <f>IF(C207="",0,IF(E207="Pacote",VLOOKUP(C207,'Cadastro de insumo'!E:K,7,0)*G207,IF(OR(E207="kg",E207="L"),F207/1000*G207,F207*G207)))</f>
        <v>0</v>
      </c>
    </row>
    <row r="208" spans="1:18" outlineLevel="1" x14ac:dyDescent="0.25">
      <c r="B208" s="137" t="str">
        <f>IF(C208="","",F198)</f>
        <v/>
      </c>
      <c r="C208" s="123"/>
      <c r="D208" s="138" t="str">
        <f>IF(C208="","",IFERROR(INDEX('Cadastro de insumo'!A:K,MATCH('Ficha técnica - Prod acabado'!C208,'Cadastro de insumo'!E:E,0),2),""))</f>
        <v/>
      </c>
      <c r="E208" s="138" t="str">
        <f>IF(C208="","",IFERROR(INDEX('Cadastro de insumo'!A:K,MATCH('Ficha técnica - Prod acabado'!C208,'Cadastro de insumo'!E:E,0),9),""))</f>
        <v/>
      </c>
      <c r="F208" s="139" t="str">
        <f>IFERROR(VLOOKUP(C208,'Cadastro de insumo'!E:K,7,0),"")</f>
        <v/>
      </c>
      <c r="G208" s="113"/>
      <c r="H208" s="113"/>
      <c r="I208" s="138">
        <f t="shared" si="10"/>
        <v>0</v>
      </c>
      <c r="J208" s="140">
        <f>IF(C208="",0,IF(E208="Pacote",VLOOKUP(C208,'Cadastro de insumo'!E:K,7,0)*G208,IF(OR(E208="kg",E208="L"),F208/1000*G208,F208*G208)))</f>
        <v>0</v>
      </c>
    </row>
    <row r="209" spans="1:18" outlineLevel="1" x14ac:dyDescent="0.25">
      <c r="B209" s="137" t="str">
        <f>IF(C209="","",F198)</f>
        <v/>
      </c>
      <c r="C209" s="123"/>
      <c r="D209" s="138" t="str">
        <f>IF(C209="","",IFERROR(INDEX('Cadastro de insumo'!A:K,MATCH('Ficha técnica - Prod acabado'!C209,'Cadastro de insumo'!E:E,0),2),""))</f>
        <v/>
      </c>
      <c r="E209" s="138" t="str">
        <f>IF(C209="","",IFERROR(INDEX('Cadastro de insumo'!A:K,MATCH('Ficha técnica - Prod acabado'!C209,'Cadastro de insumo'!E:E,0),9),""))</f>
        <v/>
      </c>
      <c r="F209" s="139" t="str">
        <f>IFERROR(VLOOKUP(C209,'Cadastro de insumo'!E:K,7,0),"")</f>
        <v/>
      </c>
      <c r="G209" s="113"/>
      <c r="H209" s="113"/>
      <c r="I209" s="138">
        <f t="shared" si="10"/>
        <v>0</v>
      </c>
      <c r="J209" s="140">
        <f>IF(C209="",0,IF(E209="Pacote",VLOOKUP(C209,'Cadastro de insumo'!E:K,7,0)*G209,IF(OR(E209="kg",E209="L"),F209/1000*G209,F209*G209)))</f>
        <v>0</v>
      </c>
    </row>
    <row r="210" spans="1:18" outlineLevel="1" x14ac:dyDescent="0.25">
      <c r="B210" s="137" t="str">
        <f>IF(C210="","",F198)</f>
        <v/>
      </c>
      <c r="C210" s="123"/>
      <c r="D210" s="138" t="str">
        <f>IF(C210="","",IFERROR(INDEX('Cadastro de insumo'!A:K,MATCH('Ficha técnica - Prod acabado'!C210,'Cadastro de insumo'!E:E,0),2),""))</f>
        <v/>
      </c>
      <c r="E210" s="138" t="str">
        <f>IF(C210="","",IFERROR(INDEX('Cadastro de insumo'!A:K,MATCH('Ficha técnica - Prod acabado'!C210,'Cadastro de insumo'!E:E,0),9),""))</f>
        <v/>
      </c>
      <c r="F210" s="139" t="str">
        <f>IFERROR(VLOOKUP(C210,'Cadastro de insumo'!E:K,7,0),"")</f>
        <v/>
      </c>
      <c r="G210" s="113"/>
      <c r="H210" s="113"/>
      <c r="I210" s="138">
        <f t="shared" si="10"/>
        <v>0</v>
      </c>
      <c r="J210" s="140">
        <f>IF(C210="",0,IF(E210="Pacote",VLOOKUP(C210,'Cadastro de insumo'!E:K,7,0)*G210,IF(OR(E210="kg",E210="L"),F210/1000*G210,F210*G210)))</f>
        <v>0</v>
      </c>
    </row>
    <row r="211" spans="1:18" outlineLevel="1" x14ac:dyDescent="0.25">
      <c r="B211" s="137" t="str">
        <f>IF(C211="","",F198)</f>
        <v/>
      </c>
      <c r="C211" s="123"/>
      <c r="D211" s="138" t="str">
        <f>IF(C211="","",IFERROR(INDEX('Cadastro de insumo'!A:K,MATCH('Ficha técnica - Prod acabado'!C211,'Cadastro de insumo'!E:E,0),2),""))</f>
        <v/>
      </c>
      <c r="E211" s="138" t="str">
        <f>IF(C211="","",IFERROR(INDEX('Cadastro de insumo'!A:K,MATCH('Ficha técnica - Prod acabado'!C211,'Cadastro de insumo'!E:E,0),9),""))</f>
        <v/>
      </c>
      <c r="F211" s="139" t="str">
        <f>IFERROR(VLOOKUP(C211,'Cadastro de insumo'!E:K,7,0),"")</f>
        <v/>
      </c>
      <c r="G211" s="113"/>
      <c r="H211" s="113"/>
      <c r="I211" s="138">
        <f t="shared" si="10"/>
        <v>0</v>
      </c>
      <c r="J211" s="140">
        <f>IF(C211="",0,IF(E211="Pacote",VLOOKUP(C211,'Cadastro de insumo'!E:K,7,0)*G211,IF(OR(E211="kg",E211="L"),F211/1000*G211,F211*G211)))</f>
        <v>0</v>
      </c>
    </row>
    <row r="212" spans="1:18" outlineLevel="1" x14ac:dyDescent="0.25">
      <c r="B212" s="137" t="str">
        <f>IF(C212="","",F198)</f>
        <v/>
      </c>
      <c r="C212" s="123"/>
      <c r="D212" s="138" t="str">
        <f>IF(C212="","",IFERROR(INDEX('Cadastro de insumo'!A:K,MATCH('Ficha técnica - Prod acabado'!C212,'Cadastro de insumo'!E:E,0),2),""))</f>
        <v/>
      </c>
      <c r="E212" s="138" t="str">
        <f>IF(C212="","",IFERROR(INDEX('Cadastro de insumo'!A:K,MATCH('Ficha técnica - Prod acabado'!C212,'Cadastro de insumo'!E:E,0),9),""))</f>
        <v/>
      </c>
      <c r="F212" s="139" t="str">
        <f>IFERROR(VLOOKUP(C212,'Cadastro de insumo'!E:K,7,0),"")</f>
        <v/>
      </c>
      <c r="G212" s="113"/>
      <c r="H212" s="113"/>
      <c r="I212" s="138">
        <f t="shared" si="10"/>
        <v>0</v>
      </c>
      <c r="J212" s="140">
        <f>IF(C212="",0,IF(E212="Pacote",VLOOKUP(C212,'Cadastro de insumo'!E:K,7,0)*G212,IF(OR(E212="kg",E212="L"),F212/1000*G212,F212*G212)))</f>
        <v>0</v>
      </c>
    </row>
    <row r="213" spans="1:18" outlineLevel="1" x14ac:dyDescent="0.25">
      <c r="B213" s="137" t="str">
        <f>IF(C213="","",F198)</f>
        <v/>
      </c>
      <c r="C213" s="123"/>
      <c r="D213" s="138" t="str">
        <f>IF(C213="","",IFERROR(INDEX('Cadastro de insumo'!A:K,MATCH('Ficha técnica - Prod acabado'!C213,'Cadastro de insumo'!E:E,0),2),""))</f>
        <v/>
      </c>
      <c r="E213" s="138" t="str">
        <f>IF(C213="","",IFERROR(INDEX('Cadastro de insumo'!A:K,MATCH('Ficha técnica - Prod acabado'!C213,'Cadastro de insumo'!E:E,0),9),""))</f>
        <v/>
      </c>
      <c r="F213" s="139" t="str">
        <f>IFERROR(VLOOKUP(C213,'Cadastro de insumo'!E:K,7,0),"")</f>
        <v/>
      </c>
      <c r="G213" s="113"/>
      <c r="H213" s="113"/>
      <c r="I213" s="138">
        <f t="shared" si="10"/>
        <v>0</v>
      </c>
      <c r="J213" s="140">
        <f>IF(C213="",0,IF(E213="Pacote",VLOOKUP(C213,'Cadastro de insumo'!E:K,7,0)*G213,IF(OR(E213="kg",E213="L"),F213/1000*G213,F213*G213)))</f>
        <v>0</v>
      </c>
    </row>
    <row r="214" spans="1:18" outlineLevel="1" x14ac:dyDescent="0.25">
      <c r="B214" s="137" t="str">
        <f>IF(C214="","",F198)</f>
        <v/>
      </c>
      <c r="C214" s="123"/>
      <c r="D214" s="138" t="str">
        <f>IF(C214="","",IFERROR(INDEX('Cadastro de insumo'!A:K,MATCH('Ficha técnica - Prod acabado'!C214,'Cadastro de insumo'!E:E,0),2),""))</f>
        <v/>
      </c>
      <c r="E214" s="138" t="str">
        <f>IF(C214="","",IFERROR(INDEX('Cadastro de insumo'!A:K,MATCH('Ficha técnica - Prod acabado'!C214,'Cadastro de insumo'!E:E,0),9),""))</f>
        <v/>
      </c>
      <c r="F214" s="139" t="str">
        <f>IFERROR(VLOOKUP(C214,'Cadastro de insumo'!E:K,7,0),"")</f>
        <v/>
      </c>
      <c r="G214" s="113"/>
      <c r="H214" s="113"/>
      <c r="I214" s="138">
        <f t="shared" si="10"/>
        <v>0</v>
      </c>
      <c r="J214" s="140">
        <f>IF(C214="",0,IF(E214="Pacote",VLOOKUP(C214,'Cadastro de insumo'!E:K,7,0)*G214,IF(OR(E214="kg",E214="L"),F214/1000*G214,F214*G214)))</f>
        <v>0</v>
      </c>
    </row>
    <row r="215" spans="1:18" outlineLevel="1" x14ac:dyDescent="0.25">
      <c r="B215" s="137" t="str">
        <f>IF(C215="","",F198)</f>
        <v/>
      </c>
      <c r="C215" s="123"/>
      <c r="D215" s="138" t="str">
        <f>IF(C215="","",IFERROR(INDEX('Cadastro de insumo'!A:K,MATCH('Ficha técnica - Prod acabado'!C215,'Cadastro de insumo'!E:E,0),2),""))</f>
        <v/>
      </c>
      <c r="E215" s="138" t="str">
        <f>IF(C215="","",IFERROR(INDEX('Cadastro de insumo'!A:K,MATCH('Ficha técnica - Prod acabado'!C215,'Cadastro de insumo'!E:E,0),9),""))</f>
        <v/>
      </c>
      <c r="F215" s="139" t="str">
        <f>IFERROR(VLOOKUP(C215,'Cadastro de insumo'!E:K,7,0),"")</f>
        <v/>
      </c>
      <c r="G215" s="113"/>
      <c r="H215" s="113"/>
      <c r="I215" s="138">
        <f t="shared" si="10"/>
        <v>0</v>
      </c>
      <c r="J215" s="140">
        <f>IF(C215="",0,IF(E215="Pacote",VLOOKUP(C215,'Cadastro de insumo'!E:K,7,0)*G215,IF(OR(E215="kg",E215="L"),F215/1000*G215,F215*G215)))</f>
        <v>0</v>
      </c>
    </row>
    <row r="216" spans="1:18" x14ac:dyDescent="0.25">
      <c r="A216" s="33" t="str">
        <f>"Detalhes: "&amp;F198</f>
        <v xml:space="preserve">Detalhes: </v>
      </c>
      <c r="B216" s="110"/>
      <c r="H216" s="126"/>
      <c r="I216" s="110"/>
      <c r="J216" s="110"/>
      <c r="M216" s="126"/>
    </row>
    <row r="217" spans="1:18" x14ac:dyDescent="0.25">
      <c r="B217" s="110"/>
      <c r="C217" s="126"/>
      <c r="H217" s="126"/>
      <c r="I217" s="110"/>
      <c r="J217" s="110"/>
      <c r="K217" s="110"/>
      <c r="L217" s="110"/>
      <c r="M217" s="126"/>
    </row>
    <row r="218" spans="1:18" ht="31.5" x14ac:dyDescent="0.25">
      <c r="D218" s="110"/>
      <c r="E218" s="34" t="s">
        <v>21</v>
      </c>
      <c r="F218" s="78" t="s">
        <v>0</v>
      </c>
      <c r="G218" s="78" t="s">
        <v>19</v>
      </c>
      <c r="H218" s="79" t="s">
        <v>20</v>
      </c>
      <c r="I218" s="35" t="s">
        <v>22</v>
      </c>
      <c r="J218" s="35" t="s">
        <v>61</v>
      </c>
      <c r="M218" s="126"/>
    </row>
    <row r="219" spans="1:18" x14ac:dyDescent="0.25">
      <c r="D219" s="110"/>
      <c r="E219" s="135">
        <f>E198+1</f>
        <v>11</v>
      </c>
      <c r="F219" s="113"/>
      <c r="G219" s="113"/>
      <c r="H219" s="114"/>
      <c r="I219" s="136">
        <f>SUM(J222:J236)</f>
        <v>0</v>
      </c>
      <c r="J219" s="136" t="str">
        <f>IF(H219="","",I219/H219)</f>
        <v/>
      </c>
      <c r="M219" s="126"/>
      <c r="R219" s="141"/>
    </row>
    <row r="220" spans="1:18" x14ac:dyDescent="0.25">
      <c r="B220" s="117"/>
      <c r="C220" s="118"/>
      <c r="D220" s="110"/>
      <c r="F220" s="118"/>
      <c r="G220" s="118"/>
      <c r="H220" s="119"/>
      <c r="I220" s="120"/>
      <c r="J220" s="121"/>
      <c r="M220" s="126"/>
      <c r="R220" s="141"/>
    </row>
    <row r="221" spans="1:18" ht="47.25" outlineLevel="1" x14ac:dyDescent="0.25">
      <c r="B221" s="34" t="s">
        <v>66</v>
      </c>
      <c r="C221" s="78" t="s">
        <v>13</v>
      </c>
      <c r="D221" s="35" t="s">
        <v>60</v>
      </c>
      <c r="E221" s="35" t="s">
        <v>14</v>
      </c>
      <c r="F221" s="79" t="s">
        <v>17</v>
      </c>
      <c r="G221" s="79" t="s">
        <v>56</v>
      </c>
      <c r="H221" s="79" t="s">
        <v>38</v>
      </c>
      <c r="I221" s="35" t="s">
        <v>16</v>
      </c>
      <c r="J221" s="34" t="s">
        <v>15</v>
      </c>
    </row>
    <row r="222" spans="1:18" outlineLevel="1" x14ac:dyDescent="0.25">
      <c r="B222" s="137" t="str">
        <f>IF(C222="","",F219)</f>
        <v/>
      </c>
      <c r="C222" s="123"/>
      <c r="D222" s="138" t="str">
        <f>IF(C222="","",IFERROR(INDEX('Cadastro de insumo'!A:K,MATCH('Ficha técnica - Prod acabado'!C222,'Cadastro de insumo'!E:E,0),2),""))</f>
        <v/>
      </c>
      <c r="E222" s="138" t="str">
        <f>IF(C222="","",IFERROR(INDEX('Cadastro de insumo'!A:K,MATCH('Ficha técnica - Prod acabado'!C222,'Cadastro de insumo'!E:E,0),9),""))</f>
        <v/>
      </c>
      <c r="F222" s="139" t="str">
        <f>IFERROR(VLOOKUP(C222,'Cadastro de insumo'!E:K,7,0),"")</f>
        <v/>
      </c>
      <c r="G222" s="113"/>
      <c r="H222" s="113"/>
      <c r="I222" s="138">
        <f t="shared" ref="I222:I236" si="11">IF(OR(G222="",H222=""),0,G222/H222)</f>
        <v>0</v>
      </c>
      <c r="J222" s="140">
        <f>IF(C222="",0,IF(E222="Pacote",VLOOKUP(C222,'Cadastro de insumo'!E:K,7,0)*G222,IF(OR(E222="kg",E222="L"),F222/1000*G222,F222*G222)))</f>
        <v>0</v>
      </c>
    </row>
    <row r="223" spans="1:18" outlineLevel="1" x14ac:dyDescent="0.25">
      <c r="B223" s="137" t="str">
        <f>IF(C223="","",F219)</f>
        <v/>
      </c>
      <c r="C223" s="123"/>
      <c r="D223" s="138" t="str">
        <f>IF(C223="","",IFERROR(INDEX('Cadastro de insumo'!A:K,MATCH('Ficha técnica - Prod acabado'!C223,'Cadastro de insumo'!E:E,0),2),""))</f>
        <v/>
      </c>
      <c r="E223" s="138" t="str">
        <f>IF(C223="","",IFERROR(INDEX('Cadastro de insumo'!A:K,MATCH('Ficha técnica - Prod acabado'!C223,'Cadastro de insumo'!E:E,0),9),""))</f>
        <v/>
      </c>
      <c r="F223" s="139" t="str">
        <f>IFERROR(VLOOKUP(C223,'Cadastro de insumo'!E:K,7,0),"")</f>
        <v/>
      </c>
      <c r="G223" s="113"/>
      <c r="H223" s="113"/>
      <c r="I223" s="138">
        <f t="shared" si="11"/>
        <v>0</v>
      </c>
      <c r="J223" s="140">
        <f>IF(C223="",0,IF(E223="Pacote",VLOOKUP(C223,'Cadastro de insumo'!E:K,7,0)*G223,IF(OR(E223="kg",E223="L"),F223/1000*G223,F223*G223)))</f>
        <v>0</v>
      </c>
    </row>
    <row r="224" spans="1:18" outlineLevel="1" x14ac:dyDescent="0.25">
      <c r="B224" s="137" t="str">
        <f>IF(C224="","",F219)</f>
        <v/>
      </c>
      <c r="C224" s="123"/>
      <c r="D224" s="138" t="str">
        <f>IF(C224="","",IFERROR(INDEX('Cadastro de insumo'!A:K,MATCH('Ficha técnica - Prod acabado'!C224,'Cadastro de insumo'!E:E,0),2),""))</f>
        <v/>
      </c>
      <c r="E224" s="138" t="str">
        <f>IF(C224="","",IFERROR(INDEX('Cadastro de insumo'!A:K,MATCH('Ficha técnica - Prod acabado'!C224,'Cadastro de insumo'!E:E,0),9),""))</f>
        <v/>
      </c>
      <c r="F224" s="139" t="str">
        <f>IFERROR(VLOOKUP(C224,'Cadastro de insumo'!E:K,7,0),"")</f>
        <v/>
      </c>
      <c r="G224" s="113"/>
      <c r="H224" s="113"/>
      <c r="I224" s="138">
        <f t="shared" si="11"/>
        <v>0</v>
      </c>
      <c r="J224" s="140">
        <f>IF(C224="",0,IF(E224="Pacote",VLOOKUP(C224,'Cadastro de insumo'!E:K,7,0)*G224,IF(OR(E224="kg",E224="L"),F224/1000*G224,F224*G224)))</f>
        <v>0</v>
      </c>
    </row>
    <row r="225" spans="1:18" outlineLevel="1" x14ac:dyDescent="0.25">
      <c r="B225" s="137" t="str">
        <f>IF(C225="","",F219)</f>
        <v/>
      </c>
      <c r="C225" s="123"/>
      <c r="D225" s="138" t="str">
        <f>IF(C225="","",IFERROR(INDEX('Cadastro de insumo'!A:K,MATCH('Ficha técnica - Prod acabado'!C225,'Cadastro de insumo'!E:E,0),2),""))</f>
        <v/>
      </c>
      <c r="E225" s="138" t="str">
        <f>IF(C225="","",IFERROR(INDEX('Cadastro de insumo'!A:K,MATCH('Ficha técnica - Prod acabado'!C225,'Cadastro de insumo'!E:E,0),9),""))</f>
        <v/>
      </c>
      <c r="F225" s="139" t="str">
        <f>IFERROR(VLOOKUP(C225,'Cadastro de insumo'!E:K,7,0),"")</f>
        <v/>
      </c>
      <c r="G225" s="113"/>
      <c r="H225" s="113"/>
      <c r="I225" s="138">
        <f t="shared" si="11"/>
        <v>0</v>
      </c>
      <c r="J225" s="140">
        <f>IF(C225="",0,IF(E225="Pacote",VLOOKUP(C225,'Cadastro de insumo'!E:K,7,0)*G225,IF(OR(E225="kg",E225="L"),F225/1000*G225,F225*G225)))</f>
        <v>0</v>
      </c>
    </row>
    <row r="226" spans="1:18" outlineLevel="1" x14ac:dyDescent="0.25">
      <c r="B226" s="137" t="str">
        <f>IF(C226="","",F219)</f>
        <v/>
      </c>
      <c r="C226" s="123"/>
      <c r="D226" s="138" t="str">
        <f>IF(C226="","",IFERROR(INDEX('Cadastro de insumo'!A:K,MATCH('Ficha técnica - Prod acabado'!C226,'Cadastro de insumo'!E:E,0),2),""))</f>
        <v/>
      </c>
      <c r="E226" s="138" t="str">
        <f>IF(C226="","",IFERROR(INDEX('Cadastro de insumo'!A:K,MATCH('Ficha técnica - Prod acabado'!C226,'Cadastro de insumo'!E:E,0),9),""))</f>
        <v/>
      </c>
      <c r="F226" s="139" t="str">
        <f>IFERROR(VLOOKUP(C226,'Cadastro de insumo'!E:K,7,0),"")</f>
        <v/>
      </c>
      <c r="G226" s="113"/>
      <c r="H226" s="113"/>
      <c r="I226" s="138">
        <f t="shared" si="11"/>
        <v>0</v>
      </c>
      <c r="J226" s="140">
        <f>IF(C226="",0,IF(E226="Pacote",VLOOKUP(C226,'Cadastro de insumo'!E:K,7,0)*G226,IF(OR(E226="kg",E226="L"),F226/1000*G226,F226*G226)))</f>
        <v>0</v>
      </c>
    </row>
    <row r="227" spans="1:18" outlineLevel="1" x14ac:dyDescent="0.25">
      <c r="B227" s="137" t="str">
        <f>IF(C227="","",F219)</f>
        <v/>
      </c>
      <c r="C227" s="123"/>
      <c r="D227" s="138" t="str">
        <f>IF(C227="","",IFERROR(INDEX('Cadastro de insumo'!A:K,MATCH('Ficha técnica - Prod acabado'!C227,'Cadastro de insumo'!E:E,0),2),""))</f>
        <v/>
      </c>
      <c r="E227" s="138" t="str">
        <f>IF(C227="","",IFERROR(INDEX('Cadastro de insumo'!A:K,MATCH('Ficha técnica - Prod acabado'!C227,'Cadastro de insumo'!E:E,0),9),""))</f>
        <v/>
      </c>
      <c r="F227" s="139" t="str">
        <f>IFERROR(VLOOKUP(C227,'Cadastro de insumo'!E:K,7,0),"")</f>
        <v/>
      </c>
      <c r="G227" s="113"/>
      <c r="H227" s="113"/>
      <c r="I227" s="138">
        <f t="shared" si="11"/>
        <v>0</v>
      </c>
      <c r="J227" s="140">
        <f>IF(C227="",0,IF(E227="Pacote",VLOOKUP(C227,'Cadastro de insumo'!E:K,7,0)*G227,IF(OR(E227="kg",E227="L"),F227/1000*G227,F227*G227)))</f>
        <v>0</v>
      </c>
    </row>
    <row r="228" spans="1:18" outlineLevel="1" x14ac:dyDescent="0.25">
      <c r="B228" s="137" t="str">
        <f>IF(C228="","",F219)</f>
        <v/>
      </c>
      <c r="C228" s="123"/>
      <c r="D228" s="138" t="str">
        <f>IF(C228="","",IFERROR(INDEX('Cadastro de insumo'!A:K,MATCH('Ficha técnica - Prod acabado'!C228,'Cadastro de insumo'!E:E,0),2),""))</f>
        <v/>
      </c>
      <c r="E228" s="138" t="str">
        <f>IF(C228="","",IFERROR(INDEX('Cadastro de insumo'!A:K,MATCH('Ficha técnica - Prod acabado'!C228,'Cadastro de insumo'!E:E,0),9),""))</f>
        <v/>
      </c>
      <c r="F228" s="139" t="str">
        <f>IFERROR(VLOOKUP(C228,'Cadastro de insumo'!E:K,7,0),"")</f>
        <v/>
      </c>
      <c r="G228" s="113"/>
      <c r="H228" s="113"/>
      <c r="I228" s="138">
        <f t="shared" si="11"/>
        <v>0</v>
      </c>
      <c r="J228" s="140">
        <f>IF(C228="",0,IF(E228="Pacote",VLOOKUP(C228,'Cadastro de insumo'!E:K,7,0)*G228,IF(OR(E228="kg",E228="L"),F228/1000*G228,F228*G228)))</f>
        <v>0</v>
      </c>
    </row>
    <row r="229" spans="1:18" outlineLevel="1" x14ac:dyDescent="0.25">
      <c r="B229" s="137" t="str">
        <f>IF(C229="","",F219)</f>
        <v/>
      </c>
      <c r="C229" s="123"/>
      <c r="D229" s="138" t="str">
        <f>IF(C229="","",IFERROR(INDEX('Cadastro de insumo'!A:K,MATCH('Ficha técnica - Prod acabado'!C229,'Cadastro de insumo'!E:E,0),2),""))</f>
        <v/>
      </c>
      <c r="E229" s="138" t="str">
        <f>IF(C229="","",IFERROR(INDEX('Cadastro de insumo'!A:K,MATCH('Ficha técnica - Prod acabado'!C229,'Cadastro de insumo'!E:E,0),9),""))</f>
        <v/>
      </c>
      <c r="F229" s="139" t="str">
        <f>IFERROR(VLOOKUP(C229,'Cadastro de insumo'!E:K,7,0),"")</f>
        <v/>
      </c>
      <c r="G229" s="113"/>
      <c r="H229" s="113"/>
      <c r="I229" s="138">
        <f t="shared" si="11"/>
        <v>0</v>
      </c>
      <c r="J229" s="140">
        <f>IF(C229="",0,IF(E229="Pacote",VLOOKUP(C229,'Cadastro de insumo'!E:K,7,0)*G229,IF(OR(E229="kg",E229="L"),F229/1000*G229,F229*G229)))</f>
        <v>0</v>
      </c>
    </row>
    <row r="230" spans="1:18" outlineLevel="1" x14ac:dyDescent="0.25">
      <c r="B230" s="137" t="str">
        <f>IF(C230="","",F219)</f>
        <v/>
      </c>
      <c r="C230" s="123"/>
      <c r="D230" s="138" t="str">
        <f>IF(C230="","",IFERROR(INDEX('Cadastro de insumo'!A:K,MATCH('Ficha técnica - Prod acabado'!C230,'Cadastro de insumo'!E:E,0),2),""))</f>
        <v/>
      </c>
      <c r="E230" s="138" t="str">
        <f>IF(C230="","",IFERROR(INDEX('Cadastro de insumo'!A:K,MATCH('Ficha técnica - Prod acabado'!C230,'Cadastro de insumo'!E:E,0),9),""))</f>
        <v/>
      </c>
      <c r="F230" s="139" t="str">
        <f>IFERROR(VLOOKUP(C230,'Cadastro de insumo'!E:K,7,0),"")</f>
        <v/>
      </c>
      <c r="G230" s="113"/>
      <c r="H230" s="113"/>
      <c r="I230" s="138">
        <f t="shared" si="11"/>
        <v>0</v>
      </c>
      <c r="J230" s="140">
        <f>IF(C230="",0,IF(E230="Pacote",VLOOKUP(C230,'Cadastro de insumo'!E:K,7,0)*G230,IF(OR(E230="kg",E230="L"),F230/1000*G230,F230*G230)))</f>
        <v>0</v>
      </c>
    </row>
    <row r="231" spans="1:18" outlineLevel="1" x14ac:dyDescent="0.25">
      <c r="B231" s="137" t="str">
        <f>IF(C231="","",F219)</f>
        <v/>
      </c>
      <c r="C231" s="123"/>
      <c r="D231" s="138" t="str">
        <f>IF(C231="","",IFERROR(INDEX('Cadastro de insumo'!A:K,MATCH('Ficha técnica - Prod acabado'!C231,'Cadastro de insumo'!E:E,0),2),""))</f>
        <v/>
      </c>
      <c r="E231" s="138" t="str">
        <f>IF(C231="","",IFERROR(INDEX('Cadastro de insumo'!A:K,MATCH('Ficha técnica - Prod acabado'!C231,'Cadastro de insumo'!E:E,0),9),""))</f>
        <v/>
      </c>
      <c r="F231" s="139" t="str">
        <f>IFERROR(VLOOKUP(C231,'Cadastro de insumo'!E:K,7,0),"")</f>
        <v/>
      </c>
      <c r="G231" s="113"/>
      <c r="H231" s="113"/>
      <c r="I231" s="138">
        <f t="shared" si="11"/>
        <v>0</v>
      </c>
      <c r="J231" s="140">
        <f>IF(C231="",0,IF(E231="Pacote",VLOOKUP(C231,'Cadastro de insumo'!E:K,7,0)*G231,IF(OR(E231="kg",E231="L"),F231/1000*G231,F231*G231)))</f>
        <v>0</v>
      </c>
    </row>
    <row r="232" spans="1:18" outlineLevel="1" x14ac:dyDescent="0.25">
      <c r="B232" s="137" t="str">
        <f>IF(C232="","",F219)</f>
        <v/>
      </c>
      <c r="C232" s="123"/>
      <c r="D232" s="138" t="str">
        <f>IF(C232="","",IFERROR(INDEX('Cadastro de insumo'!A:K,MATCH('Ficha técnica - Prod acabado'!C232,'Cadastro de insumo'!E:E,0),2),""))</f>
        <v/>
      </c>
      <c r="E232" s="138" t="str">
        <f>IF(C232="","",IFERROR(INDEX('Cadastro de insumo'!A:K,MATCH('Ficha técnica - Prod acabado'!C232,'Cadastro de insumo'!E:E,0),9),""))</f>
        <v/>
      </c>
      <c r="F232" s="139" t="str">
        <f>IFERROR(VLOOKUP(C232,'Cadastro de insumo'!E:K,7,0),"")</f>
        <v/>
      </c>
      <c r="G232" s="113"/>
      <c r="H232" s="113"/>
      <c r="I232" s="138">
        <f t="shared" si="11"/>
        <v>0</v>
      </c>
      <c r="J232" s="140">
        <f>IF(C232="",0,IF(E232="Pacote",VLOOKUP(C232,'Cadastro de insumo'!E:K,7,0)*G232,IF(OR(E232="kg",E232="L"),F232/1000*G232,F232*G232)))</f>
        <v>0</v>
      </c>
    </row>
    <row r="233" spans="1:18" outlineLevel="1" x14ac:dyDescent="0.25">
      <c r="B233" s="137" t="str">
        <f>IF(C233="","",F219)</f>
        <v/>
      </c>
      <c r="C233" s="123"/>
      <c r="D233" s="138" t="str">
        <f>IF(C233="","",IFERROR(INDEX('Cadastro de insumo'!A:K,MATCH('Ficha técnica - Prod acabado'!C233,'Cadastro de insumo'!E:E,0),2),""))</f>
        <v/>
      </c>
      <c r="E233" s="138" t="str">
        <f>IF(C233="","",IFERROR(INDEX('Cadastro de insumo'!A:K,MATCH('Ficha técnica - Prod acabado'!C233,'Cadastro de insumo'!E:E,0),9),""))</f>
        <v/>
      </c>
      <c r="F233" s="139" t="str">
        <f>IFERROR(VLOOKUP(C233,'Cadastro de insumo'!E:K,7,0),"")</f>
        <v/>
      </c>
      <c r="G233" s="113"/>
      <c r="H233" s="113"/>
      <c r="I233" s="138">
        <f t="shared" si="11"/>
        <v>0</v>
      </c>
      <c r="J233" s="140">
        <f>IF(C233="",0,IF(E233="Pacote",VLOOKUP(C233,'Cadastro de insumo'!E:K,7,0)*G233,IF(OR(E233="kg",E233="L"),F233/1000*G233,F233*G233)))</f>
        <v>0</v>
      </c>
    </row>
    <row r="234" spans="1:18" outlineLevel="1" x14ac:dyDescent="0.25">
      <c r="B234" s="137" t="str">
        <f>IF(C234="","",F219)</f>
        <v/>
      </c>
      <c r="C234" s="123"/>
      <c r="D234" s="138" t="str">
        <f>IF(C234="","",IFERROR(INDEX('Cadastro de insumo'!A:K,MATCH('Ficha técnica - Prod acabado'!C234,'Cadastro de insumo'!E:E,0),2),""))</f>
        <v/>
      </c>
      <c r="E234" s="138" t="str">
        <f>IF(C234="","",IFERROR(INDEX('Cadastro de insumo'!A:K,MATCH('Ficha técnica - Prod acabado'!C234,'Cadastro de insumo'!E:E,0),9),""))</f>
        <v/>
      </c>
      <c r="F234" s="139" t="str">
        <f>IFERROR(VLOOKUP(C234,'Cadastro de insumo'!E:K,7,0),"")</f>
        <v/>
      </c>
      <c r="G234" s="113"/>
      <c r="H234" s="113"/>
      <c r="I234" s="138">
        <f t="shared" si="11"/>
        <v>0</v>
      </c>
      <c r="J234" s="140">
        <f>IF(C234="",0,IF(E234="Pacote",VLOOKUP(C234,'Cadastro de insumo'!E:K,7,0)*G234,IF(OR(E234="kg",E234="L"),F234/1000*G234,F234*G234)))</f>
        <v>0</v>
      </c>
    </row>
    <row r="235" spans="1:18" outlineLevel="1" x14ac:dyDescent="0.25">
      <c r="B235" s="137" t="str">
        <f>IF(C235="","",F219)</f>
        <v/>
      </c>
      <c r="C235" s="123"/>
      <c r="D235" s="138" t="str">
        <f>IF(C235="","",IFERROR(INDEX('Cadastro de insumo'!A:K,MATCH('Ficha técnica - Prod acabado'!C235,'Cadastro de insumo'!E:E,0),2),""))</f>
        <v/>
      </c>
      <c r="E235" s="138" t="str">
        <f>IF(C235="","",IFERROR(INDEX('Cadastro de insumo'!A:K,MATCH('Ficha técnica - Prod acabado'!C235,'Cadastro de insumo'!E:E,0),9),""))</f>
        <v/>
      </c>
      <c r="F235" s="139" t="str">
        <f>IFERROR(VLOOKUP(C235,'Cadastro de insumo'!E:K,7,0),"")</f>
        <v/>
      </c>
      <c r="G235" s="113"/>
      <c r="H235" s="113"/>
      <c r="I235" s="138">
        <f t="shared" si="11"/>
        <v>0</v>
      </c>
      <c r="J235" s="140">
        <f>IF(C235="",0,IF(E235="Pacote",VLOOKUP(C235,'Cadastro de insumo'!E:K,7,0)*G235,IF(OR(E235="kg",E235="L"),F235/1000*G235,F235*G235)))</f>
        <v>0</v>
      </c>
    </row>
    <row r="236" spans="1:18" outlineLevel="1" x14ac:dyDescent="0.25">
      <c r="B236" s="137" t="str">
        <f>IF(C236="","",F219)</f>
        <v/>
      </c>
      <c r="C236" s="123"/>
      <c r="D236" s="138" t="str">
        <f>IF(C236="","",IFERROR(INDEX('Cadastro de insumo'!A:K,MATCH('Ficha técnica - Prod acabado'!C236,'Cadastro de insumo'!E:E,0),2),""))</f>
        <v/>
      </c>
      <c r="E236" s="138" t="str">
        <f>IF(C236="","",IFERROR(INDEX('Cadastro de insumo'!A:K,MATCH('Ficha técnica - Prod acabado'!C236,'Cadastro de insumo'!E:E,0),9),""))</f>
        <v/>
      </c>
      <c r="F236" s="139" t="str">
        <f>IFERROR(VLOOKUP(C236,'Cadastro de insumo'!E:K,7,0),"")</f>
        <v/>
      </c>
      <c r="G236" s="113"/>
      <c r="H236" s="113"/>
      <c r="I236" s="138">
        <f t="shared" si="11"/>
        <v>0</v>
      </c>
      <c r="J236" s="140">
        <f>IF(C236="",0,IF(E236="Pacote",VLOOKUP(C236,'Cadastro de insumo'!E:K,7,0)*G236,IF(OR(E236="kg",E236="L"),F236/1000*G236,F236*G236)))</f>
        <v>0</v>
      </c>
    </row>
    <row r="237" spans="1:18" x14ac:dyDescent="0.25">
      <c r="A237" s="33" t="str">
        <f>"Detalhes: "&amp;F219</f>
        <v xml:space="preserve">Detalhes: </v>
      </c>
      <c r="B237" s="110"/>
      <c r="H237" s="126"/>
      <c r="I237" s="110"/>
      <c r="J237" s="110"/>
      <c r="M237" s="126"/>
    </row>
    <row r="238" spans="1:18" x14ac:dyDescent="0.25">
      <c r="B238" s="110"/>
      <c r="C238" s="126"/>
      <c r="H238" s="126"/>
      <c r="I238" s="110"/>
      <c r="J238" s="110"/>
      <c r="K238" s="110"/>
      <c r="L238" s="110"/>
      <c r="M238" s="126"/>
    </row>
    <row r="239" spans="1:18" ht="31.5" x14ac:dyDescent="0.25">
      <c r="D239" s="110"/>
      <c r="E239" s="34" t="s">
        <v>21</v>
      </c>
      <c r="F239" s="78" t="s">
        <v>0</v>
      </c>
      <c r="G239" s="78" t="s">
        <v>19</v>
      </c>
      <c r="H239" s="79" t="s">
        <v>20</v>
      </c>
      <c r="I239" s="35" t="s">
        <v>22</v>
      </c>
      <c r="J239" s="35" t="s">
        <v>61</v>
      </c>
      <c r="M239" s="126"/>
    </row>
    <row r="240" spans="1:18" x14ac:dyDescent="0.25">
      <c r="D240" s="110"/>
      <c r="E240" s="135">
        <f>E219+1</f>
        <v>12</v>
      </c>
      <c r="F240" s="113"/>
      <c r="G240" s="113"/>
      <c r="H240" s="114"/>
      <c r="I240" s="136">
        <f>SUM(J243:J257)</f>
        <v>0</v>
      </c>
      <c r="J240" s="136" t="str">
        <f>IF(H240="","",I240/H240)</f>
        <v/>
      </c>
      <c r="M240" s="126"/>
      <c r="R240" s="141"/>
    </row>
    <row r="241" spans="2:18" x14ac:dyDescent="0.25">
      <c r="B241" s="117"/>
      <c r="C241" s="118"/>
      <c r="D241" s="110"/>
      <c r="F241" s="118"/>
      <c r="G241" s="118"/>
      <c r="H241" s="119"/>
      <c r="I241" s="120"/>
      <c r="J241" s="121"/>
      <c r="M241" s="126"/>
      <c r="R241" s="141"/>
    </row>
    <row r="242" spans="2:18" ht="47.25" outlineLevel="1" x14ac:dyDescent="0.25">
      <c r="B242" s="34" t="s">
        <v>66</v>
      </c>
      <c r="C242" s="78" t="s">
        <v>13</v>
      </c>
      <c r="D242" s="35" t="s">
        <v>60</v>
      </c>
      <c r="E242" s="35" t="s">
        <v>14</v>
      </c>
      <c r="F242" s="79" t="s">
        <v>17</v>
      </c>
      <c r="G242" s="79" t="s">
        <v>56</v>
      </c>
      <c r="H242" s="79" t="s">
        <v>38</v>
      </c>
      <c r="I242" s="35" t="s">
        <v>16</v>
      </c>
      <c r="J242" s="34" t="s">
        <v>15</v>
      </c>
    </row>
    <row r="243" spans="2:18" outlineLevel="1" x14ac:dyDescent="0.25">
      <c r="B243" s="137" t="str">
        <f>IF(C243="","",F240)</f>
        <v/>
      </c>
      <c r="C243" s="123"/>
      <c r="D243" s="138" t="str">
        <f>IF(C243="","",IFERROR(INDEX('Cadastro de insumo'!A:K,MATCH('Ficha técnica - Prod acabado'!C243,'Cadastro de insumo'!E:E,0),2),""))</f>
        <v/>
      </c>
      <c r="E243" s="138" t="str">
        <f>IF(C243="","",IFERROR(INDEX('Cadastro de insumo'!A:K,MATCH('Ficha técnica - Prod acabado'!C243,'Cadastro de insumo'!E:E,0),9),""))</f>
        <v/>
      </c>
      <c r="F243" s="139" t="str">
        <f>IFERROR(VLOOKUP(C243,'Cadastro de insumo'!E:K,7,0),"")</f>
        <v/>
      </c>
      <c r="G243" s="113"/>
      <c r="H243" s="113"/>
      <c r="I243" s="138">
        <f t="shared" ref="I243:I257" si="12">IF(OR(G243="",H243=""),0,G243/H243)</f>
        <v>0</v>
      </c>
      <c r="J243" s="140">
        <f>IF(C243="",0,IF(E243="Pacote",VLOOKUP(C243,'Cadastro de insumo'!E:K,7,0)*G243,IF(OR(E243="kg",E243="L"),F243/1000*G243,F243*G243)))</f>
        <v>0</v>
      </c>
    </row>
    <row r="244" spans="2:18" outlineLevel="1" x14ac:dyDescent="0.25">
      <c r="B244" s="137" t="str">
        <f>IF(C244="","",F240)</f>
        <v/>
      </c>
      <c r="C244" s="123"/>
      <c r="D244" s="138" t="str">
        <f>IF(C244="","",IFERROR(INDEX('Cadastro de insumo'!A:K,MATCH('Ficha técnica - Prod acabado'!C244,'Cadastro de insumo'!E:E,0),2),""))</f>
        <v/>
      </c>
      <c r="E244" s="138" t="str">
        <f>IF(C244="","",IFERROR(INDEX('Cadastro de insumo'!A:K,MATCH('Ficha técnica - Prod acabado'!C244,'Cadastro de insumo'!E:E,0),9),""))</f>
        <v/>
      </c>
      <c r="F244" s="139" t="str">
        <f>IFERROR(VLOOKUP(C244,'Cadastro de insumo'!E:K,7,0),"")</f>
        <v/>
      </c>
      <c r="G244" s="113"/>
      <c r="H244" s="113"/>
      <c r="I244" s="138">
        <f t="shared" si="12"/>
        <v>0</v>
      </c>
      <c r="J244" s="140">
        <f>IF(C244="",0,IF(E244="Pacote",VLOOKUP(C244,'Cadastro de insumo'!E:K,7,0)*G244,IF(OR(E244="kg",E244="L"),F244/1000*G244,F244*G244)))</f>
        <v>0</v>
      </c>
    </row>
    <row r="245" spans="2:18" outlineLevel="1" x14ac:dyDescent="0.25">
      <c r="B245" s="137" t="str">
        <f>IF(C245="","",F240)</f>
        <v/>
      </c>
      <c r="C245" s="123"/>
      <c r="D245" s="138" t="str">
        <f>IF(C245="","",IFERROR(INDEX('Cadastro de insumo'!A:K,MATCH('Ficha técnica - Prod acabado'!C245,'Cadastro de insumo'!E:E,0),2),""))</f>
        <v/>
      </c>
      <c r="E245" s="138" t="str">
        <f>IF(C245="","",IFERROR(INDEX('Cadastro de insumo'!A:K,MATCH('Ficha técnica - Prod acabado'!C245,'Cadastro de insumo'!E:E,0),9),""))</f>
        <v/>
      </c>
      <c r="F245" s="139" t="str">
        <f>IFERROR(VLOOKUP(C245,'Cadastro de insumo'!E:K,7,0),"")</f>
        <v/>
      </c>
      <c r="G245" s="113"/>
      <c r="H245" s="113"/>
      <c r="I245" s="138">
        <f t="shared" si="12"/>
        <v>0</v>
      </c>
      <c r="J245" s="140">
        <f>IF(C245="",0,IF(E245="Pacote",VLOOKUP(C245,'Cadastro de insumo'!E:K,7,0)*G245,IF(OR(E245="kg",E245="L"),F245/1000*G245,F245*G245)))</f>
        <v>0</v>
      </c>
    </row>
    <row r="246" spans="2:18" outlineLevel="1" x14ac:dyDescent="0.25">
      <c r="B246" s="137" t="str">
        <f>IF(C246="","",F240)</f>
        <v/>
      </c>
      <c r="C246" s="123"/>
      <c r="D246" s="138" t="str">
        <f>IF(C246="","",IFERROR(INDEX('Cadastro de insumo'!A:K,MATCH('Ficha técnica - Prod acabado'!C246,'Cadastro de insumo'!E:E,0),2),""))</f>
        <v/>
      </c>
      <c r="E246" s="138" t="str">
        <f>IF(C246="","",IFERROR(INDEX('Cadastro de insumo'!A:K,MATCH('Ficha técnica - Prod acabado'!C246,'Cadastro de insumo'!E:E,0),9),""))</f>
        <v/>
      </c>
      <c r="F246" s="139" t="str">
        <f>IFERROR(VLOOKUP(C246,'Cadastro de insumo'!E:K,7,0),"")</f>
        <v/>
      </c>
      <c r="G246" s="113"/>
      <c r="H246" s="113"/>
      <c r="I246" s="138">
        <f t="shared" si="12"/>
        <v>0</v>
      </c>
      <c r="J246" s="140">
        <f>IF(C246="",0,IF(E246="Pacote",VLOOKUP(C246,'Cadastro de insumo'!E:K,7,0)*G246,IF(OR(E246="kg",E246="L"),F246/1000*G246,F246*G246)))</f>
        <v>0</v>
      </c>
    </row>
    <row r="247" spans="2:18" outlineLevel="1" x14ac:dyDescent="0.25">
      <c r="B247" s="137" t="str">
        <f>IF(C247="","",F240)</f>
        <v/>
      </c>
      <c r="C247" s="123"/>
      <c r="D247" s="138" t="str">
        <f>IF(C247="","",IFERROR(INDEX('Cadastro de insumo'!A:K,MATCH('Ficha técnica - Prod acabado'!C247,'Cadastro de insumo'!E:E,0),2),""))</f>
        <v/>
      </c>
      <c r="E247" s="138" t="str">
        <f>IF(C247="","",IFERROR(INDEX('Cadastro de insumo'!A:K,MATCH('Ficha técnica - Prod acabado'!C247,'Cadastro de insumo'!E:E,0),9),""))</f>
        <v/>
      </c>
      <c r="F247" s="139" t="str">
        <f>IFERROR(VLOOKUP(C247,'Cadastro de insumo'!E:K,7,0),"")</f>
        <v/>
      </c>
      <c r="G247" s="113"/>
      <c r="H247" s="113"/>
      <c r="I247" s="138">
        <f t="shared" si="12"/>
        <v>0</v>
      </c>
      <c r="J247" s="140">
        <f>IF(C247="",0,IF(E247="Pacote",VLOOKUP(C247,'Cadastro de insumo'!E:K,7,0)*G247,IF(OR(E247="kg",E247="L"),F247/1000*G247,F247*G247)))</f>
        <v>0</v>
      </c>
    </row>
    <row r="248" spans="2:18" outlineLevel="1" x14ac:dyDescent="0.25">
      <c r="B248" s="137" t="str">
        <f>IF(C248="","",F240)</f>
        <v/>
      </c>
      <c r="C248" s="123"/>
      <c r="D248" s="138" t="str">
        <f>IF(C248="","",IFERROR(INDEX('Cadastro de insumo'!A:K,MATCH('Ficha técnica - Prod acabado'!C248,'Cadastro de insumo'!E:E,0),2),""))</f>
        <v/>
      </c>
      <c r="E248" s="138" t="str">
        <f>IF(C248="","",IFERROR(INDEX('Cadastro de insumo'!A:K,MATCH('Ficha técnica - Prod acabado'!C248,'Cadastro de insumo'!E:E,0),9),""))</f>
        <v/>
      </c>
      <c r="F248" s="139" t="str">
        <f>IFERROR(VLOOKUP(C248,'Cadastro de insumo'!E:K,7,0),"")</f>
        <v/>
      </c>
      <c r="G248" s="113"/>
      <c r="H248" s="113"/>
      <c r="I248" s="138">
        <f t="shared" si="12"/>
        <v>0</v>
      </c>
      <c r="J248" s="140">
        <f>IF(C248="",0,IF(E248="Pacote",VLOOKUP(C248,'Cadastro de insumo'!E:K,7,0)*G248,IF(OR(E248="kg",E248="L"),F248/1000*G248,F248*G248)))</f>
        <v>0</v>
      </c>
    </row>
    <row r="249" spans="2:18" outlineLevel="1" x14ac:dyDescent="0.25">
      <c r="B249" s="137" t="str">
        <f>IF(C249="","",F240)</f>
        <v/>
      </c>
      <c r="C249" s="123"/>
      <c r="D249" s="138" t="str">
        <f>IF(C249="","",IFERROR(INDEX('Cadastro de insumo'!A:K,MATCH('Ficha técnica - Prod acabado'!C249,'Cadastro de insumo'!E:E,0),2),""))</f>
        <v/>
      </c>
      <c r="E249" s="138" t="str">
        <f>IF(C249="","",IFERROR(INDEX('Cadastro de insumo'!A:K,MATCH('Ficha técnica - Prod acabado'!C249,'Cadastro de insumo'!E:E,0),9),""))</f>
        <v/>
      </c>
      <c r="F249" s="139" t="str">
        <f>IFERROR(VLOOKUP(C249,'Cadastro de insumo'!E:K,7,0),"")</f>
        <v/>
      </c>
      <c r="G249" s="113"/>
      <c r="H249" s="113"/>
      <c r="I249" s="138">
        <f t="shared" si="12"/>
        <v>0</v>
      </c>
      <c r="J249" s="140">
        <f>IF(C249="",0,IF(E249="Pacote",VLOOKUP(C249,'Cadastro de insumo'!E:K,7,0)*G249,IF(OR(E249="kg",E249="L"),F249/1000*G249,F249*G249)))</f>
        <v>0</v>
      </c>
    </row>
    <row r="250" spans="2:18" outlineLevel="1" x14ac:dyDescent="0.25">
      <c r="B250" s="137" t="str">
        <f>IF(C250="","",F240)</f>
        <v/>
      </c>
      <c r="C250" s="123"/>
      <c r="D250" s="138" t="str">
        <f>IF(C250="","",IFERROR(INDEX('Cadastro de insumo'!A:K,MATCH('Ficha técnica - Prod acabado'!C250,'Cadastro de insumo'!E:E,0),2),""))</f>
        <v/>
      </c>
      <c r="E250" s="138" t="str">
        <f>IF(C250="","",IFERROR(INDEX('Cadastro de insumo'!A:K,MATCH('Ficha técnica - Prod acabado'!C250,'Cadastro de insumo'!E:E,0),9),""))</f>
        <v/>
      </c>
      <c r="F250" s="139" t="str">
        <f>IFERROR(VLOOKUP(C250,'Cadastro de insumo'!E:K,7,0),"")</f>
        <v/>
      </c>
      <c r="G250" s="113"/>
      <c r="H250" s="113"/>
      <c r="I250" s="138">
        <f t="shared" si="12"/>
        <v>0</v>
      </c>
      <c r="J250" s="140">
        <f>IF(C250="",0,IF(E250="Pacote",VLOOKUP(C250,'Cadastro de insumo'!E:K,7,0)*G250,IF(OR(E250="kg",E250="L"),F250/1000*G250,F250*G250)))</f>
        <v>0</v>
      </c>
    </row>
    <row r="251" spans="2:18" outlineLevel="1" x14ac:dyDescent="0.25">
      <c r="B251" s="137" t="str">
        <f>IF(C251="","",F240)</f>
        <v/>
      </c>
      <c r="C251" s="123"/>
      <c r="D251" s="138" t="str">
        <f>IF(C251="","",IFERROR(INDEX('Cadastro de insumo'!A:K,MATCH('Ficha técnica - Prod acabado'!C251,'Cadastro de insumo'!E:E,0),2),""))</f>
        <v/>
      </c>
      <c r="E251" s="138" t="str">
        <f>IF(C251="","",IFERROR(INDEX('Cadastro de insumo'!A:K,MATCH('Ficha técnica - Prod acabado'!C251,'Cadastro de insumo'!E:E,0),9),""))</f>
        <v/>
      </c>
      <c r="F251" s="139" t="str">
        <f>IFERROR(VLOOKUP(C251,'Cadastro de insumo'!E:K,7,0),"")</f>
        <v/>
      </c>
      <c r="G251" s="113"/>
      <c r="H251" s="113"/>
      <c r="I251" s="138">
        <f t="shared" si="12"/>
        <v>0</v>
      </c>
      <c r="J251" s="140">
        <f>IF(C251="",0,IF(E251="Pacote",VLOOKUP(C251,'Cadastro de insumo'!E:K,7,0)*G251,IF(OR(E251="kg",E251="L"),F251/1000*G251,F251*G251)))</f>
        <v>0</v>
      </c>
    </row>
    <row r="252" spans="2:18" outlineLevel="1" x14ac:dyDescent="0.25">
      <c r="B252" s="137" t="str">
        <f>IF(C252="","",F240)</f>
        <v/>
      </c>
      <c r="C252" s="123"/>
      <c r="D252" s="138" t="str">
        <f>IF(C252="","",IFERROR(INDEX('Cadastro de insumo'!A:K,MATCH('Ficha técnica - Prod acabado'!C252,'Cadastro de insumo'!E:E,0),2),""))</f>
        <v/>
      </c>
      <c r="E252" s="138" t="str">
        <f>IF(C252="","",IFERROR(INDEX('Cadastro de insumo'!A:K,MATCH('Ficha técnica - Prod acabado'!C252,'Cadastro de insumo'!E:E,0),9),""))</f>
        <v/>
      </c>
      <c r="F252" s="139" t="str">
        <f>IFERROR(VLOOKUP(C252,'Cadastro de insumo'!E:K,7,0),"")</f>
        <v/>
      </c>
      <c r="G252" s="113"/>
      <c r="H252" s="113"/>
      <c r="I252" s="138">
        <f t="shared" si="12"/>
        <v>0</v>
      </c>
      <c r="J252" s="140">
        <f>IF(C252="",0,IF(E252="Pacote",VLOOKUP(C252,'Cadastro de insumo'!E:K,7,0)*G252,IF(OR(E252="kg",E252="L"),F252/1000*G252,F252*G252)))</f>
        <v>0</v>
      </c>
    </row>
    <row r="253" spans="2:18" outlineLevel="1" x14ac:dyDescent="0.25">
      <c r="B253" s="137" t="str">
        <f>IF(C253="","",F240)</f>
        <v/>
      </c>
      <c r="C253" s="123"/>
      <c r="D253" s="138" t="str">
        <f>IF(C253="","",IFERROR(INDEX('Cadastro de insumo'!A:K,MATCH('Ficha técnica - Prod acabado'!C253,'Cadastro de insumo'!E:E,0),2),""))</f>
        <v/>
      </c>
      <c r="E253" s="138" t="str">
        <f>IF(C253="","",IFERROR(INDEX('Cadastro de insumo'!A:K,MATCH('Ficha técnica - Prod acabado'!C253,'Cadastro de insumo'!E:E,0),9),""))</f>
        <v/>
      </c>
      <c r="F253" s="139" t="str">
        <f>IFERROR(VLOOKUP(C253,'Cadastro de insumo'!E:K,7,0),"")</f>
        <v/>
      </c>
      <c r="G253" s="113"/>
      <c r="H253" s="113"/>
      <c r="I253" s="138">
        <f t="shared" si="12"/>
        <v>0</v>
      </c>
      <c r="J253" s="140">
        <f>IF(C253="",0,IF(E253="Pacote",VLOOKUP(C253,'Cadastro de insumo'!E:K,7,0)*G253,IF(OR(E253="kg",E253="L"),F253/1000*G253,F253*G253)))</f>
        <v>0</v>
      </c>
    </row>
    <row r="254" spans="2:18" outlineLevel="1" x14ac:dyDescent="0.25">
      <c r="B254" s="137" t="str">
        <f>IF(C254="","",F240)</f>
        <v/>
      </c>
      <c r="C254" s="123"/>
      <c r="D254" s="138" t="str">
        <f>IF(C254="","",IFERROR(INDEX('Cadastro de insumo'!A:K,MATCH('Ficha técnica - Prod acabado'!C254,'Cadastro de insumo'!E:E,0),2),""))</f>
        <v/>
      </c>
      <c r="E254" s="138" t="str">
        <f>IF(C254="","",IFERROR(INDEX('Cadastro de insumo'!A:K,MATCH('Ficha técnica - Prod acabado'!C254,'Cadastro de insumo'!E:E,0),9),""))</f>
        <v/>
      </c>
      <c r="F254" s="139" t="str">
        <f>IFERROR(VLOOKUP(C254,'Cadastro de insumo'!E:K,7,0),"")</f>
        <v/>
      </c>
      <c r="G254" s="113"/>
      <c r="H254" s="113"/>
      <c r="I254" s="138">
        <f t="shared" si="12"/>
        <v>0</v>
      </c>
      <c r="J254" s="140">
        <f>IF(C254="",0,IF(E254="Pacote",VLOOKUP(C254,'Cadastro de insumo'!E:K,7,0)*G254,IF(OR(E254="kg",E254="L"),F254/1000*G254,F254*G254)))</f>
        <v>0</v>
      </c>
    </row>
    <row r="255" spans="2:18" outlineLevel="1" x14ac:dyDescent="0.25">
      <c r="B255" s="137" t="str">
        <f>IF(C255="","",F240)</f>
        <v/>
      </c>
      <c r="C255" s="123"/>
      <c r="D255" s="138" t="str">
        <f>IF(C255="","",IFERROR(INDEX('Cadastro de insumo'!A:K,MATCH('Ficha técnica - Prod acabado'!C255,'Cadastro de insumo'!E:E,0),2),""))</f>
        <v/>
      </c>
      <c r="E255" s="138" t="str">
        <f>IF(C255="","",IFERROR(INDEX('Cadastro de insumo'!A:K,MATCH('Ficha técnica - Prod acabado'!C255,'Cadastro de insumo'!E:E,0),9),""))</f>
        <v/>
      </c>
      <c r="F255" s="139" t="str">
        <f>IFERROR(VLOOKUP(C255,'Cadastro de insumo'!E:K,7,0),"")</f>
        <v/>
      </c>
      <c r="G255" s="113"/>
      <c r="H255" s="113"/>
      <c r="I255" s="138">
        <f t="shared" si="12"/>
        <v>0</v>
      </c>
      <c r="J255" s="140">
        <f>IF(C255="",0,IF(E255="Pacote",VLOOKUP(C255,'Cadastro de insumo'!E:K,7,0)*G255,IF(OR(E255="kg",E255="L"),F255/1000*G255,F255*G255)))</f>
        <v>0</v>
      </c>
    </row>
    <row r="256" spans="2:18" outlineLevel="1" x14ac:dyDescent="0.25">
      <c r="B256" s="137" t="str">
        <f>IF(C256="","",F240)</f>
        <v/>
      </c>
      <c r="C256" s="123"/>
      <c r="D256" s="138" t="str">
        <f>IF(C256="","",IFERROR(INDEX('Cadastro de insumo'!A:K,MATCH('Ficha técnica - Prod acabado'!C256,'Cadastro de insumo'!E:E,0),2),""))</f>
        <v/>
      </c>
      <c r="E256" s="138" t="str">
        <f>IF(C256="","",IFERROR(INDEX('Cadastro de insumo'!A:K,MATCH('Ficha técnica - Prod acabado'!C256,'Cadastro de insumo'!E:E,0),9),""))</f>
        <v/>
      </c>
      <c r="F256" s="139" t="str">
        <f>IFERROR(VLOOKUP(C256,'Cadastro de insumo'!E:K,7,0),"")</f>
        <v/>
      </c>
      <c r="G256" s="113"/>
      <c r="H256" s="113"/>
      <c r="I256" s="138">
        <f t="shared" si="12"/>
        <v>0</v>
      </c>
      <c r="J256" s="140">
        <f>IF(C256="",0,IF(E256="Pacote",VLOOKUP(C256,'Cadastro de insumo'!E:K,7,0)*G256,IF(OR(E256="kg",E256="L"),F256/1000*G256,F256*G256)))</f>
        <v>0</v>
      </c>
    </row>
    <row r="257" spans="1:18" outlineLevel="1" x14ac:dyDescent="0.25">
      <c r="B257" s="137" t="str">
        <f>IF(C257="","",F240)</f>
        <v/>
      </c>
      <c r="C257" s="123"/>
      <c r="D257" s="138" t="str">
        <f>IF(C257="","",IFERROR(INDEX('Cadastro de insumo'!A:K,MATCH('Ficha técnica - Prod acabado'!C257,'Cadastro de insumo'!E:E,0),2),""))</f>
        <v/>
      </c>
      <c r="E257" s="138" t="str">
        <f>IF(C257="","",IFERROR(INDEX('Cadastro de insumo'!A:K,MATCH('Ficha técnica - Prod acabado'!C257,'Cadastro de insumo'!E:E,0),9),""))</f>
        <v/>
      </c>
      <c r="F257" s="139" t="str">
        <f>IFERROR(VLOOKUP(C257,'Cadastro de insumo'!E:K,7,0),"")</f>
        <v/>
      </c>
      <c r="G257" s="113"/>
      <c r="H257" s="113"/>
      <c r="I257" s="138">
        <f t="shared" si="12"/>
        <v>0</v>
      </c>
      <c r="J257" s="140">
        <f>IF(C257="",0,IF(E257="Pacote",VLOOKUP(C257,'Cadastro de insumo'!E:K,7,0)*G257,IF(OR(E257="kg",E257="L"),F257/1000*G257,F257*G257)))</f>
        <v>0</v>
      </c>
    </row>
    <row r="258" spans="1:18" x14ac:dyDescent="0.25">
      <c r="A258" s="33" t="str">
        <f>"Detalhes: "&amp;F240</f>
        <v xml:space="preserve">Detalhes: </v>
      </c>
      <c r="B258" s="110"/>
      <c r="H258" s="126"/>
      <c r="I258" s="110"/>
      <c r="J258" s="110"/>
      <c r="M258" s="126"/>
    </row>
    <row r="259" spans="1:18" x14ac:dyDescent="0.25">
      <c r="B259" s="110"/>
      <c r="C259" s="126"/>
      <c r="H259" s="126"/>
      <c r="I259" s="110"/>
      <c r="J259" s="110"/>
      <c r="K259" s="110"/>
      <c r="L259" s="110"/>
      <c r="M259" s="126"/>
    </row>
    <row r="260" spans="1:18" ht="31.5" x14ac:dyDescent="0.25">
      <c r="D260" s="110"/>
      <c r="E260" s="34" t="s">
        <v>21</v>
      </c>
      <c r="F260" s="78" t="s">
        <v>0</v>
      </c>
      <c r="G260" s="78" t="s">
        <v>19</v>
      </c>
      <c r="H260" s="79" t="s">
        <v>20</v>
      </c>
      <c r="I260" s="35" t="s">
        <v>22</v>
      </c>
      <c r="J260" s="35" t="s">
        <v>61</v>
      </c>
      <c r="M260" s="126"/>
    </row>
    <row r="261" spans="1:18" x14ac:dyDescent="0.25">
      <c r="D261" s="110"/>
      <c r="E261" s="135">
        <f>E240+1</f>
        <v>13</v>
      </c>
      <c r="F261" s="113"/>
      <c r="G261" s="113"/>
      <c r="H261" s="114"/>
      <c r="I261" s="136">
        <f>SUM(J264:J278)</f>
        <v>0</v>
      </c>
      <c r="J261" s="136" t="str">
        <f>IF(H261="","",I261/H261)</f>
        <v/>
      </c>
      <c r="M261" s="126"/>
      <c r="R261" s="141"/>
    </row>
    <row r="262" spans="1:18" x14ac:dyDescent="0.25">
      <c r="B262" s="117"/>
      <c r="C262" s="118"/>
      <c r="D262" s="110"/>
      <c r="F262" s="118"/>
      <c r="G262" s="118"/>
      <c r="H262" s="119"/>
      <c r="I262" s="120"/>
      <c r="J262" s="121"/>
      <c r="M262" s="126"/>
      <c r="R262" s="141"/>
    </row>
    <row r="263" spans="1:18" ht="47.25" outlineLevel="1" x14ac:dyDescent="0.25">
      <c r="B263" s="34" t="s">
        <v>66</v>
      </c>
      <c r="C263" s="78" t="s">
        <v>13</v>
      </c>
      <c r="D263" s="35" t="s">
        <v>60</v>
      </c>
      <c r="E263" s="35" t="s">
        <v>14</v>
      </c>
      <c r="F263" s="79" t="s">
        <v>17</v>
      </c>
      <c r="G263" s="79" t="s">
        <v>56</v>
      </c>
      <c r="H263" s="79" t="s">
        <v>38</v>
      </c>
      <c r="I263" s="35" t="s">
        <v>16</v>
      </c>
      <c r="J263" s="34" t="s">
        <v>15</v>
      </c>
    </row>
    <row r="264" spans="1:18" outlineLevel="1" x14ac:dyDescent="0.25">
      <c r="B264" s="137" t="str">
        <f>IF(C264="","",F261)</f>
        <v/>
      </c>
      <c r="C264" s="123"/>
      <c r="D264" s="138" t="str">
        <f>IF(C264="","",IFERROR(INDEX('Cadastro de insumo'!A:K,MATCH('Ficha técnica - Prod acabado'!C264,'Cadastro de insumo'!E:E,0),2),""))</f>
        <v/>
      </c>
      <c r="E264" s="138" t="str">
        <f>IF(C264="","",IFERROR(INDEX('Cadastro de insumo'!A:K,MATCH('Ficha técnica - Prod acabado'!C264,'Cadastro de insumo'!E:E,0),9),""))</f>
        <v/>
      </c>
      <c r="F264" s="139" t="str">
        <f>IFERROR(VLOOKUP(C264,'Cadastro de insumo'!E:K,7,0),"")</f>
        <v/>
      </c>
      <c r="G264" s="113"/>
      <c r="H264" s="113"/>
      <c r="I264" s="138">
        <f t="shared" ref="I264:I278" si="13">IF(OR(G264="",H264=""),0,G264/H264)</f>
        <v>0</v>
      </c>
      <c r="J264" s="140">
        <f>IF(C264="",0,IF(E264="Pacote",VLOOKUP(C264,'Cadastro de insumo'!E:K,7,0)*G264,IF(OR(E264="kg",E264="L"),F264/1000*G264,F264*G264)))</f>
        <v>0</v>
      </c>
    </row>
    <row r="265" spans="1:18" outlineLevel="1" x14ac:dyDescent="0.25">
      <c r="B265" s="137" t="str">
        <f>IF(C265="","",F261)</f>
        <v/>
      </c>
      <c r="C265" s="123"/>
      <c r="D265" s="138" t="str">
        <f>IF(C265="","",IFERROR(INDEX('Cadastro de insumo'!A:K,MATCH('Ficha técnica - Prod acabado'!C265,'Cadastro de insumo'!E:E,0),2),""))</f>
        <v/>
      </c>
      <c r="E265" s="138" t="str">
        <f>IF(C265="","",IFERROR(INDEX('Cadastro de insumo'!A:K,MATCH('Ficha técnica - Prod acabado'!C265,'Cadastro de insumo'!E:E,0),9),""))</f>
        <v/>
      </c>
      <c r="F265" s="139" t="str">
        <f>IFERROR(VLOOKUP(C265,'Cadastro de insumo'!E:K,7,0),"")</f>
        <v/>
      </c>
      <c r="G265" s="113"/>
      <c r="H265" s="113"/>
      <c r="I265" s="138">
        <f t="shared" si="13"/>
        <v>0</v>
      </c>
      <c r="J265" s="140">
        <f>IF(C265="",0,IF(E265="Pacote",VLOOKUP(C265,'Cadastro de insumo'!E:K,7,0)*G265,IF(OR(E265="kg",E265="L"),F265/1000*G265,F265*G265)))</f>
        <v>0</v>
      </c>
    </row>
    <row r="266" spans="1:18" outlineLevel="1" x14ac:dyDescent="0.25">
      <c r="B266" s="137" t="str">
        <f>IF(C266="","",F261)</f>
        <v/>
      </c>
      <c r="C266" s="123"/>
      <c r="D266" s="138" t="str">
        <f>IF(C266="","",IFERROR(INDEX('Cadastro de insumo'!A:K,MATCH('Ficha técnica - Prod acabado'!C266,'Cadastro de insumo'!E:E,0),2),""))</f>
        <v/>
      </c>
      <c r="E266" s="138" t="str">
        <f>IF(C266="","",IFERROR(INDEX('Cadastro de insumo'!A:K,MATCH('Ficha técnica - Prod acabado'!C266,'Cadastro de insumo'!E:E,0),9),""))</f>
        <v/>
      </c>
      <c r="F266" s="139" t="str">
        <f>IFERROR(VLOOKUP(C266,'Cadastro de insumo'!E:K,7,0),"")</f>
        <v/>
      </c>
      <c r="G266" s="113"/>
      <c r="H266" s="113"/>
      <c r="I266" s="138">
        <f t="shared" si="13"/>
        <v>0</v>
      </c>
      <c r="J266" s="140">
        <f>IF(C266="",0,IF(E266="Pacote",VLOOKUP(C266,'Cadastro de insumo'!E:K,7,0)*G266,IF(OR(E266="kg",E266="L"),F266/1000*G266,F266*G266)))</f>
        <v>0</v>
      </c>
    </row>
    <row r="267" spans="1:18" outlineLevel="1" x14ac:dyDescent="0.25">
      <c r="B267" s="137" t="str">
        <f>IF(C267="","",F261)</f>
        <v/>
      </c>
      <c r="C267" s="123"/>
      <c r="D267" s="138" t="str">
        <f>IF(C267="","",IFERROR(INDEX('Cadastro de insumo'!A:K,MATCH('Ficha técnica - Prod acabado'!C267,'Cadastro de insumo'!E:E,0),2),""))</f>
        <v/>
      </c>
      <c r="E267" s="138" t="str">
        <f>IF(C267="","",IFERROR(INDEX('Cadastro de insumo'!A:K,MATCH('Ficha técnica - Prod acabado'!C267,'Cadastro de insumo'!E:E,0),9),""))</f>
        <v/>
      </c>
      <c r="F267" s="139" t="str">
        <f>IFERROR(VLOOKUP(C267,'Cadastro de insumo'!E:K,7,0),"")</f>
        <v/>
      </c>
      <c r="G267" s="113"/>
      <c r="H267" s="113"/>
      <c r="I267" s="138">
        <f t="shared" si="13"/>
        <v>0</v>
      </c>
      <c r="J267" s="140">
        <f>IF(C267="",0,IF(E267="Pacote",VLOOKUP(C267,'Cadastro de insumo'!E:K,7,0)*G267,IF(OR(E267="kg",E267="L"),F267/1000*G267,F267*G267)))</f>
        <v>0</v>
      </c>
    </row>
    <row r="268" spans="1:18" outlineLevel="1" x14ac:dyDescent="0.25">
      <c r="B268" s="137" t="str">
        <f>IF(C268="","",F261)</f>
        <v/>
      </c>
      <c r="C268" s="123"/>
      <c r="D268" s="138" t="str">
        <f>IF(C268="","",IFERROR(INDEX('Cadastro de insumo'!A:K,MATCH('Ficha técnica - Prod acabado'!C268,'Cadastro de insumo'!E:E,0),2),""))</f>
        <v/>
      </c>
      <c r="E268" s="138" t="str">
        <f>IF(C268="","",IFERROR(INDEX('Cadastro de insumo'!A:K,MATCH('Ficha técnica - Prod acabado'!C268,'Cadastro de insumo'!E:E,0),9),""))</f>
        <v/>
      </c>
      <c r="F268" s="139" t="str">
        <f>IFERROR(VLOOKUP(C268,'Cadastro de insumo'!E:K,7,0),"")</f>
        <v/>
      </c>
      <c r="G268" s="113"/>
      <c r="H268" s="113"/>
      <c r="I268" s="138">
        <f t="shared" si="13"/>
        <v>0</v>
      </c>
      <c r="J268" s="140">
        <f>IF(C268="",0,IF(E268="Pacote",VLOOKUP(C268,'Cadastro de insumo'!E:K,7,0)*G268,IF(OR(E268="kg",E268="L"),F268/1000*G268,F268*G268)))</f>
        <v>0</v>
      </c>
    </row>
    <row r="269" spans="1:18" outlineLevel="1" x14ac:dyDescent="0.25">
      <c r="B269" s="137" t="str">
        <f>IF(C269="","",F261)</f>
        <v/>
      </c>
      <c r="C269" s="123"/>
      <c r="D269" s="138" t="str">
        <f>IF(C269="","",IFERROR(INDEX('Cadastro de insumo'!A:K,MATCH('Ficha técnica - Prod acabado'!C269,'Cadastro de insumo'!E:E,0),2),""))</f>
        <v/>
      </c>
      <c r="E269" s="138" t="str">
        <f>IF(C269="","",IFERROR(INDEX('Cadastro de insumo'!A:K,MATCH('Ficha técnica - Prod acabado'!C269,'Cadastro de insumo'!E:E,0),9),""))</f>
        <v/>
      </c>
      <c r="F269" s="139" t="str">
        <f>IFERROR(VLOOKUP(C269,'Cadastro de insumo'!E:K,7,0),"")</f>
        <v/>
      </c>
      <c r="G269" s="113"/>
      <c r="H269" s="113"/>
      <c r="I269" s="138">
        <f t="shared" si="13"/>
        <v>0</v>
      </c>
      <c r="J269" s="140">
        <f>IF(C269="",0,IF(E269="Pacote",VLOOKUP(C269,'Cadastro de insumo'!E:K,7,0)*G269,IF(OR(E269="kg",E269="L"),F269/1000*G269,F269*G269)))</f>
        <v>0</v>
      </c>
    </row>
    <row r="270" spans="1:18" outlineLevel="1" x14ac:dyDescent="0.25">
      <c r="B270" s="137" t="str">
        <f>IF(C270="","",F261)</f>
        <v/>
      </c>
      <c r="C270" s="123"/>
      <c r="D270" s="138" t="str">
        <f>IF(C270="","",IFERROR(INDEX('Cadastro de insumo'!A:K,MATCH('Ficha técnica - Prod acabado'!C270,'Cadastro de insumo'!E:E,0),2),""))</f>
        <v/>
      </c>
      <c r="E270" s="138" t="str">
        <f>IF(C270="","",IFERROR(INDEX('Cadastro de insumo'!A:K,MATCH('Ficha técnica - Prod acabado'!C270,'Cadastro de insumo'!E:E,0),9),""))</f>
        <v/>
      </c>
      <c r="F270" s="139" t="str">
        <f>IFERROR(VLOOKUP(C270,'Cadastro de insumo'!E:K,7,0),"")</f>
        <v/>
      </c>
      <c r="G270" s="113"/>
      <c r="H270" s="113"/>
      <c r="I270" s="138">
        <f t="shared" si="13"/>
        <v>0</v>
      </c>
      <c r="J270" s="140">
        <f>IF(C270="",0,IF(E270="Pacote",VLOOKUP(C270,'Cadastro de insumo'!E:K,7,0)*G270,IF(OR(E270="kg",E270="L"),F270/1000*G270,F270*G270)))</f>
        <v>0</v>
      </c>
    </row>
    <row r="271" spans="1:18" outlineLevel="1" x14ac:dyDescent="0.25">
      <c r="B271" s="137" t="str">
        <f>IF(C271="","",F261)</f>
        <v/>
      </c>
      <c r="C271" s="123"/>
      <c r="D271" s="138" t="str">
        <f>IF(C271="","",IFERROR(INDEX('Cadastro de insumo'!A:K,MATCH('Ficha técnica - Prod acabado'!C271,'Cadastro de insumo'!E:E,0),2),""))</f>
        <v/>
      </c>
      <c r="E271" s="138" t="str">
        <f>IF(C271="","",IFERROR(INDEX('Cadastro de insumo'!A:K,MATCH('Ficha técnica - Prod acabado'!C271,'Cadastro de insumo'!E:E,0),9),""))</f>
        <v/>
      </c>
      <c r="F271" s="139" t="str">
        <f>IFERROR(VLOOKUP(C271,'Cadastro de insumo'!E:K,7,0),"")</f>
        <v/>
      </c>
      <c r="G271" s="113"/>
      <c r="H271" s="113"/>
      <c r="I271" s="138">
        <f t="shared" si="13"/>
        <v>0</v>
      </c>
      <c r="J271" s="140">
        <f>IF(C271="",0,IF(E271="Pacote",VLOOKUP(C271,'Cadastro de insumo'!E:K,7,0)*G271,IF(OR(E271="kg",E271="L"),F271/1000*G271,F271*G271)))</f>
        <v>0</v>
      </c>
    </row>
    <row r="272" spans="1:18" outlineLevel="1" x14ac:dyDescent="0.25">
      <c r="B272" s="137" t="str">
        <f>IF(C272="","",F261)</f>
        <v/>
      </c>
      <c r="C272" s="123"/>
      <c r="D272" s="138" t="str">
        <f>IF(C272="","",IFERROR(INDEX('Cadastro de insumo'!A:K,MATCH('Ficha técnica - Prod acabado'!C272,'Cadastro de insumo'!E:E,0),2),""))</f>
        <v/>
      </c>
      <c r="E272" s="138" t="str">
        <f>IF(C272="","",IFERROR(INDEX('Cadastro de insumo'!A:K,MATCH('Ficha técnica - Prod acabado'!C272,'Cadastro de insumo'!E:E,0),9),""))</f>
        <v/>
      </c>
      <c r="F272" s="139" t="str">
        <f>IFERROR(VLOOKUP(C272,'Cadastro de insumo'!E:K,7,0),"")</f>
        <v/>
      </c>
      <c r="G272" s="113"/>
      <c r="H272" s="113"/>
      <c r="I272" s="138">
        <f t="shared" si="13"/>
        <v>0</v>
      </c>
      <c r="J272" s="140">
        <f>IF(C272="",0,IF(E272="Pacote",VLOOKUP(C272,'Cadastro de insumo'!E:K,7,0)*G272,IF(OR(E272="kg",E272="L"),F272/1000*G272,F272*G272)))</f>
        <v>0</v>
      </c>
    </row>
    <row r="273" spans="1:18" outlineLevel="1" x14ac:dyDescent="0.25">
      <c r="B273" s="137" t="str">
        <f>IF(C273="","",F261)</f>
        <v/>
      </c>
      <c r="C273" s="123"/>
      <c r="D273" s="138" t="str">
        <f>IF(C273="","",IFERROR(INDEX('Cadastro de insumo'!A:K,MATCH('Ficha técnica - Prod acabado'!C273,'Cadastro de insumo'!E:E,0),2),""))</f>
        <v/>
      </c>
      <c r="E273" s="138" t="str">
        <f>IF(C273="","",IFERROR(INDEX('Cadastro de insumo'!A:K,MATCH('Ficha técnica - Prod acabado'!C273,'Cadastro de insumo'!E:E,0),9),""))</f>
        <v/>
      </c>
      <c r="F273" s="139" t="str">
        <f>IFERROR(VLOOKUP(C273,'Cadastro de insumo'!E:K,7,0),"")</f>
        <v/>
      </c>
      <c r="G273" s="113"/>
      <c r="H273" s="113"/>
      <c r="I273" s="138">
        <f t="shared" si="13"/>
        <v>0</v>
      </c>
      <c r="J273" s="140">
        <f>IF(C273="",0,IF(E273="Pacote",VLOOKUP(C273,'Cadastro de insumo'!E:K,7,0)*G273,IF(OR(E273="kg",E273="L"),F273/1000*G273,F273*G273)))</f>
        <v>0</v>
      </c>
    </row>
    <row r="274" spans="1:18" outlineLevel="1" x14ac:dyDescent="0.25">
      <c r="B274" s="137" t="str">
        <f>IF(C274="","",F261)</f>
        <v/>
      </c>
      <c r="C274" s="123"/>
      <c r="D274" s="138" t="str">
        <f>IF(C274="","",IFERROR(INDEX('Cadastro de insumo'!A:K,MATCH('Ficha técnica - Prod acabado'!C274,'Cadastro de insumo'!E:E,0),2),""))</f>
        <v/>
      </c>
      <c r="E274" s="138" t="str">
        <f>IF(C274="","",IFERROR(INDEX('Cadastro de insumo'!A:K,MATCH('Ficha técnica - Prod acabado'!C274,'Cadastro de insumo'!E:E,0),9),""))</f>
        <v/>
      </c>
      <c r="F274" s="139" t="str">
        <f>IFERROR(VLOOKUP(C274,'Cadastro de insumo'!E:K,7,0),"")</f>
        <v/>
      </c>
      <c r="G274" s="113"/>
      <c r="H274" s="113"/>
      <c r="I274" s="138">
        <f t="shared" si="13"/>
        <v>0</v>
      </c>
      <c r="J274" s="140">
        <f>IF(C274="",0,IF(E274="Pacote",VLOOKUP(C274,'Cadastro de insumo'!E:K,7,0)*G274,IF(OR(E274="kg",E274="L"),F274/1000*G274,F274*G274)))</f>
        <v>0</v>
      </c>
    </row>
    <row r="275" spans="1:18" outlineLevel="1" x14ac:dyDescent="0.25">
      <c r="B275" s="137" t="str">
        <f>IF(C275="","",F261)</f>
        <v/>
      </c>
      <c r="C275" s="123"/>
      <c r="D275" s="138" t="str">
        <f>IF(C275="","",IFERROR(INDEX('Cadastro de insumo'!A:K,MATCH('Ficha técnica - Prod acabado'!C275,'Cadastro de insumo'!E:E,0),2),""))</f>
        <v/>
      </c>
      <c r="E275" s="138" t="str">
        <f>IF(C275="","",IFERROR(INDEX('Cadastro de insumo'!A:K,MATCH('Ficha técnica - Prod acabado'!C275,'Cadastro de insumo'!E:E,0),9),""))</f>
        <v/>
      </c>
      <c r="F275" s="139" t="str">
        <f>IFERROR(VLOOKUP(C275,'Cadastro de insumo'!E:K,7,0),"")</f>
        <v/>
      </c>
      <c r="G275" s="113"/>
      <c r="H275" s="113"/>
      <c r="I275" s="138">
        <f t="shared" si="13"/>
        <v>0</v>
      </c>
      <c r="J275" s="140">
        <f>IF(C275="",0,IF(E275="Pacote",VLOOKUP(C275,'Cadastro de insumo'!E:K,7,0)*G275,IF(OR(E275="kg",E275="L"),F275/1000*G275,F275*G275)))</f>
        <v>0</v>
      </c>
    </row>
    <row r="276" spans="1:18" outlineLevel="1" x14ac:dyDescent="0.25">
      <c r="B276" s="137" t="str">
        <f>IF(C276="","",F261)</f>
        <v/>
      </c>
      <c r="C276" s="123"/>
      <c r="D276" s="138" t="str">
        <f>IF(C276="","",IFERROR(INDEX('Cadastro de insumo'!A:K,MATCH('Ficha técnica - Prod acabado'!C276,'Cadastro de insumo'!E:E,0),2),""))</f>
        <v/>
      </c>
      <c r="E276" s="138" t="str">
        <f>IF(C276="","",IFERROR(INDEX('Cadastro de insumo'!A:K,MATCH('Ficha técnica - Prod acabado'!C276,'Cadastro de insumo'!E:E,0),9),""))</f>
        <v/>
      </c>
      <c r="F276" s="139" t="str">
        <f>IFERROR(VLOOKUP(C276,'Cadastro de insumo'!E:K,7,0),"")</f>
        <v/>
      </c>
      <c r="G276" s="113"/>
      <c r="H276" s="113"/>
      <c r="I276" s="138">
        <f t="shared" si="13"/>
        <v>0</v>
      </c>
      <c r="J276" s="140">
        <f>IF(C276="",0,IF(E276="Pacote",VLOOKUP(C276,'Cadastro de insumo'!E:K,7,0)*G276,IF(OR(E276="kg",E276="L"),F276/1000*G276,F276*G276)))</f>
        <v>0</v>
      </c>
    </row>
    <row r="277" spans="1:18" outlineLevel="1" x14ac:dyDescent="0.25">
      <c r="B277" s="137" t="str">
        <f>IF(C277="","",F261)</f>
        <v/>
      </c>
      <c r="C277" s="123"/>
      <c r="D277" s="138" t="str">
        <f>IF(C277="","",IFERROR(INDEX('Cadastro de insumo'!A:K,MATCH('Ficha técnica - Prod acabado'!C277,'Cadastro de insumo'!E:E,0),2),""))</f>
        <v/>
      </c>
      <c r="E277" s="138" t="str">
        <f>IF(C277="","",IFERROR(INDEX('Cadastro de insumo'!A:K,MATCH('Ficha técnica - Prod acabado'!C277,'Cadastro de insumo'!E:E,0),9),""))</f>
        <v/>
      </c>
      <c r="F277" s="139" t="str">
        <f>IFERROR(VLOOKUP(C277,'Cadastro de insumo'!E:K,7,0),"")</f>
        <v/>
      </c>
      <c r="G277" s="113"/>
      <c r="H277" s="113"/>
      <c r="I277" s="138">
        <f t="shared" si="13"/>
        <v>0</v>
      </c>
      <c r="J277" s="140">
        <f>IF(C277="",0,IF(E277="Pacote",VLOOKUP(C277,'Cadastro de insumo'!E:K,7,0)*G277,IF(OR(E277="kg",E277="L"),F277/1000*G277,F277*G277)))</f>
        <v>0</v>
      </c>
    </row>
    <row r="278" spans="1:18" outlineLevel="1" x14ac:dyDescent="0.25">
      <c r="B278" s="137" t="str">
        <f>IF(C278="","",F261)</f>
        <v/>
      </c>
      <c r="C278" s="123"/>
      <c r="D278" s="138" t="str">
        <f>IF(C278="","",IFERROR(INDEX('Cadastro de insumo'!A:K,MATCH('Ficha técnica - Prod acabado'!C278,'Cadastro de insumo'!E:E,0),2),""))</f>
        <v/>
      </c>
      <c r="E278" s="138" t="str">
        <f>IF(C278="","",IFERROR(INDEX('Cadastro de insumo'!A:K,MATCH('Ficha técnica - Prod acabado'!C278,'Cadastro de insumo'!E:E,0),9),""))</f>
        <v/>
      </c>
      <c r="F278" s="139" t="str">
        <f>IFERROR(VLOOKUP(C278,'Cadastro de insumo'!E:K,7,0),"")</f>
        <v/>
      </c>
      <c r="G278" s="113"/>
      <c r="H278" s="113"/>
      <c r="I278" s="138">
        <f t="shared" si="13"/>
        <v>0</v>
      </c>
      <c r="J278" s="140">
        <f>IF(C278="",0,IF(E278="Pacote",VLOOKUP(C278,'Cadastro de insumo'!E:K,7,0)*G278,IF(OR(E278="kg",E278="L"),F278/1000*G278,F278*G278)))</f>
        <v>0</v>
      </c>
    </row>
    <row r="279" spans="1:18" x14ac:dyDescent="0.25">
      <c r="A279" s="33" t="str">
        <f>"Detalhes: "&amp;F261</f>
        <v xml:space="preserve">Detalhes: </v>
      </c>
      <c r="B279" s="110"/>
      <c r="H279" s="126"/>
      <c r="I279" s="110"/>
      <c r="J279" s="110"/>
      <c r="M279" s="126"/>
    </row>
    <row r="280" spans="1:18" x14ac:dyDescent="0.25">
      <c r="B280" s="110"/>
      <c r="C280" s="126"/>
      <c r="H280" s="126"/>
      <c r="I280" s="110"/>
      <c r="J280" s="110"/>
      <c r="K280" s="110"/>
      <c r="L280" s="110"/>
      <c r="M280" s="126"/>
    </row>
    <row r="281" spans="1:18" ht="31.5" x14ac:dyDescent="0.25">
      <c r="D281" s="110"/>
      <c r="E281" s="34" t="s">
        <v>21</v>
      </c>
      <c r="F281" s="78" t="s">
        <v>0</v>
      </c>
      <c r="G281" s="78" t="s">
        <v>19</v>
      </c>
      <c r="H281" s="79" t="s">
        <v>20</v>
      </c>
      <c r="I281" s="35" t="s">
        <v>22</v>
      </c>
      <c r="J281" s="35" t="s">
        <v>61</v>
      </c>
      <c r="M281" s="126"/>
    </row>
    <row r="282" spans="1:18" x14ac:dyDescent="0.25">
      <c r="D282" s="110"/>
      <c r="E282" s="135">
        <f>E261+1</f>
        <v>14</v>
      </c>
      <c r="F282" s="113"/>
      <c r="G282" s="113"/>
      <c r="H282" s="114"/>
      <c r="I282" s="136">
        <f>SUM(J285:J299)</f>
        <v>0</v>
      </c>
      <c r="J282" s="136" t="str">
        <f>IF(H282="","",I282/H282)</f>
        <v/>
      </c>
      <c r="M282" s="126"/>
      <c r="R282" s="141"/>
    </row>
    <row r="283" spans="1:18" x14ac:dyDescent="0.25">
      <c r="B283" s="117"/>
      <c r="C283" s="118"/>
      <c r="D283" s="110"/>
      <c r="F283" s="118"/>
      <c r="G283" s="118"/>
      <c r="H283" s="119"/>
      <c r="I283" s="120"/>
      <c r="J283" s="121"/>
      <c r="M283" s="126"/>
      <c r="R283" s="141"/>
    </row>
    <row r="284" spans="1:18" ht="47.25" outlineLevel="1" x14ac:dyDescent="0.25">
      <c r="B284" s="34" t="s">
        <v>66</v>
      </c>
      <c r="C284" s="78" t="s">
        <v>13</v>
      </c>
      <c r="D284" s="35" t="s">
        <v>60</v>
      </c>
      <c r="E284" s="35" t="s">
        <v>14</v>
      </c>
      <c r="F284" s="79" t="s">
        <v>17</v>
      </c>
      <c r="G284" s="79" t="s">
        <v>56</v>
      </c>
      <c r="H284" s="79" t="s">
        <v>38</v>
      </c>
      <c r="I284" s="35" t="s">
        <v>16</v>
      </c>
      <c r="J284" s="34" t="s">
        <v>15</v>
      </c>
    </row>
    <row r="285" spans="1:18" outlineLevel="1" x14ac:dyDescent="0.25">
      <c r="B285" s="137" t="str">
        <f>IF(C285="","",F282)</f>
        <v/>
      </c>
      <c r="C285" s="123"/>
      <c r="D285" s="138" t="str">
        <f>IF(C285="","",IFERROR(INDEX('Cadastro de insumo'!A:K,MATCH('Ficha técnica - Prod acabado'!C285,'Cadastro de insumo'!E:E,0),2),""))</f>
        <v/>
      </c>
      <c r="E285" s="138" t="str">
        <f>IF(C285="","",IFERROR(INDEX('Cadastro de insumo'!A:K,MATCH('Ficha técnica - Prod acabado'!C285,'Cadastro de insumo'!E:E,0),9),""))</f>
        <v/>
      </c>
      <c r="F285" s="139" t="str">
        <f>IFERROR(VLOOKUP(C285,'Cadastro de insumo'!E:K,7,0),"")</f>
        <v/>
      </c>
      <c r="G285" s="113"/>
      <c r="H285" s="113"/>
      <c r="I285" s="138">
        <f t="shared" ref="I285:I299" si="14">IF(OR(G285="",H285=""),0,G285/H285)</f>
        <v>0</v>
      </c>
      <c r="J285" s="140">
        <f>IF(C285="",0,IF(E285="Pacote",VLOOKUP(C285,'Cadastro de insumo'!E:K,7,0)*G285,IF(OR(E285="kg",E285="L"),F285/1000*G285,F285*G285)))</f>
        <v>0</v>
      </c>
    </row>
    <row r="286" spans="1:18" outlineLevel="1" x14ac:dyDescent="0.25">
      <c r="B286" s="137" t="str">
        <f>IF(C286="","",F282)</f>
        <v/>
      </c>
      <c r="C286" s="123"/>
      <c r="D286" s="138" t="str">
        <f>IF(C286="","",IFERROR(INDEX('Cadastro de insumo'!A:K,MATCH('Ficha técnica - Prod acabado'!C286,'Cadastro de insumo'!E:E,0),2),""))</f>
        <v/>
      </c>
      <c r="E286" s="138" t="str">
        <f>IF(C286="","",IFERROR(INDEX('Cadastro de insumo'!A:K,MATCH('Ficha técnica - Prod acabado'!C286,'Cadastro de insumo'!E:E,0),9),""))</f>
        <v/>
      </c>
      <c r="F286" s="139" t="str">
        <f>IFERROR(VLOOKUP(C286,'Cadastro de insumo'!E:K,7,0),"")</f>
        <v/>
      </c>
      <c r="G286" s="113"/>
      <c r="H286" s="113"/>
      <c r="I286" s="138">
        <f t="shared" si="14"/>
        <v>0</v>
      </c>
      <c r="J286" s="140">
        <f>IF(C286="",0,IF(E286="Pacote",VLOOKUP(C286,'Cadastro de insumo'!E:K,7,0)*G286,IF(OR(E286="kg",E286="L"),F286/1000*G286,F286*G286)))</f>
        <v>0</v>
      </c>
    </row>
    <row r="287" spans="1:18" outlineLevel="1" x14ac:dyDescent="0.25">
      <c r="B287" s="137" t="str">
        <f>IF(C287="","",F282)</f>
        <v/>
      </c>
      <c r="C287" s="123"/>
      <c r="D287" s="138" t="str">
        <f>IF(C287="","",IFERROR(INDEX('Cadastro de insumo'!A:K,MATCH('Ficha técnica - Prod acabado'!C287,'Cadastro de insumo'!E:E,0),2),""))</f>
        <v/>
      </c>
      <c r="E287" s="138" t="str">
        <f>IF(C287="","",IFERROR(INDEX('Cadastro de insumo'!A:K,MATCH('Ficha técnica - Prod acabado'!C287,'Cadastro de insumo'!E:E,0),9),""))</f>
        <v/>
      </c>
      <c r="F287" s="139" t="str">
        <f>IFERROR(VLOOKUP(C287,'Cadastro de insumo'!E:K,7,0),"")</f>
        <v/>
      </c>
      <c r="G287" s="113"/>
      <c r="H287" s="113"/>
      <c r="I287" s="138">
        <f t="shared" si="14"/>
        <v>0</v>
      </c>
      <c r="J287" s="140">
        <f>IF(C287="",0,IF(E287="Pacote",VLOOKUP(C287,'Cadastro de insumo'!E:K,7,0)*G287,IF(OR(E287="kg",E287="L"),F287/1000*G287,F287*G287)))</f>
        <v>0</v>
      </c>
    </row>
    <row r="288" spans="1:18" outlineLevel="1" x14ac:dyDescent="0.25">
      <c r="B288" s="137" t="str">
        <f>IF(C288="","",F282)</f>
        <v/>
      </c>
      <c r="C288" s="123"/>
      <c r="D288" s="138" t="str">
        <f>IF(C288="","",IFERROR(INDEX('Cadastro de insumo'!A:K,MATCH('Ficha técnica - Prod acabado'!C288,'Cadastro de insumo'!E:E,0),2),""))</f>
        <v/>
      </c>
      <c r="E288" s="138" t="str">
        <f>IF(C288="","",IFERROR(INDEX('Cadastro de insumo'!A:K,MATCH('Ficha técnica - Prod acabado'!C288,'Cadastro de insumo'!E:E,0),9),""))</f>
        <v/>
      </c>
      <c r="F288" s="139" t="str">
        <f>IFERROR(VLOOKUP(C288,'Cadastro de insumo'!E:K,7,0),"")</f>
        <v/>
      </c>
      <c r="G288" s="113"/>
      <c r="H288" s="113"/>
      <c r="I288" s="138">
        <f t="shared" si="14"/>
        <v>0</v>
      </c>
      <c r="J288" s="140">
        <f>IF(C288="",0,IF(E288="Pacote",VLOOKUP(C288,'Cadastro de insumo'!E:K,7,0)*G288,IF(OR(E288="kg",E288="L"),F288/1000*G288,F288*G288)))</f>
        <v>0</v>
      </c>
    </row>
    <row r="289" spans="1:18" outlineLevel="1" x14ac:dyDescent="0.25">
      <c r="B289" s="137" t="str">
        <f>IF(C289="","",F282)</f>
        <v/>
      </c>
      <c r="C289" s="123"/>
      <c r="D289" s="138" t="str">
        <f>IF(C289="","",IFERROR(INDEX('Cadastro de insumo'!A:K,MATCH('Ficha técnica - Prod acabado'!C289,'Cadastro de insumo'!E:E,0),2),""))</f>
        <v/>
      </c>
      <c r="E289" s="138" t="str">
        <f>IF(C289="","",IFERROR(INDEX('Cadastro de insumo'!A:K,MATCH('Ficha técnica - Prod acabado'!C289,'Cadastro de insumo'!E:E,0),9),""))</f>
        <v/>
      </c>
      <c r="F289" s="139" t="str">
        <f>IFERROR(VLOOKUP(C289,'Cadastro de insumo'!E:K,7,0),"")</f>
        <v/>
      </c>
      <c r="G289" s="113"/>
      <c r="H289" s="113"/>
      <c r="I289" s="138">
        <f t="shared" si="14"/>
        <v>0</v>
      </c>
      <c r="J289" s="140">
        <f>IF(C289="",0,IF(E289="Pacote",VLOOKUP(C289,'Cadastro de insumo'!E:K,7,0)*G289,IF(OR(E289="kg",E289="L"),F289/1000*G289,F289*G289)))</f>
        <v>0</v>
      </c>
    </row>
    <row r="290" spans="1:18" outlineLevel="1" x14ac:dyDescent="0.25">
      <c r="B290" s="137" t="str">
        <f>IF(C290="","",F282)</f>
        <v/>
      </c>
      <c r="C290" s="123"/>
      <c r="D290" s="138" t="str">
        <f>IF(C290="","",IFERROR(INDEX('Cadastro de insumo'!A:K,MATCH('Ficha técnica - Prod acabado'!C290,'Cadastro de insumo'!E:E,0),2),""))</f>
        <v/>
      </c>
      <c r="E290" s="138" t="str">
        <f>IF(C290="","",IFERROR(INDEX('Cadastro de insumo'!A:K,MATCH('Ficha técnica - Prod acabado'!C290,'Cadastro de insumo'!E:E,0),9),""))</f>
        <v/>
      </c>
      <c r="F290" s="139" t="str">
        <f>IFERROR(VLOOKUP(C290,'Cadastro de insumo'!E:K,7,0),"")</f>
        <v/>
      </c>
      <c r="G290" s="113"/>
      <c r="H290" s="113"/>
      <c r="I290" s="138">
        <f t="shared" si="14"/>
        <v>0</v>
      </c>
      <c r="J290" s="140">
        <f>IF(C290="",0,IF(E290="Pacote",VLOOKUP(C290,'Cadastro de insumo'!E:K,7,0)*G290,IF(OR(E290="kg",E290="L"),F290/1000*G290,F290*G290)))</f>
        <v>0</v>
      </c>
    </row>
    <row r="291" spans="1:18" outlineLevel="1" x14ac:dyDescent="0.25">
      <c r="B291" s="137" t="str">
        <f>IF(C291="","",F282)</f>
        <v/>
      </c>
      <c r="C291" s="123"/>
      <c r="D291" s="138" t="str">
        <f>IF(C291="","",IFERROR(INDEX('Cadastro de insumo'!A:K,MATCH('Ficha técnica - Prod acabado'!C291,'Cadastro de insumo'!E:E,0),2),""))</f>
        <v/>
      </c>
      <c r="E291" s="138" t="str">
        <f>IF(C291="","",IFERROR(INDEX('Cadastro de insumo'!A:K,MATCH('Ficha técnica - Prod acabado'!C291,'Cadastro de insumo'!E:E,0),9),""))</f>
        <v/>
      </c>
      <c r="F291" s="139" t="str">
        <f>IFERROR(VLOOKUP(C291,'Cadastro de insumo'!E:K,7,0),"")</f>
        <v/>
      </c>
      <c r="G291" s="113"/>
      <c r="H291" s="113"/>
      <c r="I291" s="138">
        <f t="shared" si="14"/>
        <v>0</v>
      </c>
      <c r="J291" s="140">
        <f>IF(C291="",0,IF(E291="Pacote",VLOOKUP(C291,'Cadastro de insumo'!E:K,7,0)*G291,IF(OR(E291="kg",E291="L"),F291/1000*G291,F291*G291)))</f>
        <v>0</v>
      </c>
    </row>
    <row r="292" spans="1:18" outlineLevel="1" x14ac:dyDescent="0.25">
      <c r="B292" s="137" t="str">
        <f>IF(C292="","",F282)</f>
        <v/>
      </c>
      <c r="C292" s="123"/>
      <c r="D292" s="138" t="str">
        <f>IF(C292="","",IFERROR(INDEX('Cadastro de insumo'!A:K,MATCH('Ficha técnica - Prod acabado'!C292,'Cadastro de insumo'!E:E,0),2),""))</f>
        <v/>
      </c>
      <c r="E292" s="138" t="str">
        <f>IF(C292="","",IFERROR(INDEX('Cadastro de insumo'!A:K,MATCH('Ficha técnica - Prod acabado'!C292,'Cadastro de insumo'!E:E,0),9),""))</f>
        <v/>
      </c>
      <c r="F292" s="139" t="str">
        <f>IFERROR(VLOOKUP(C292,'Cadastro de insumo'!E:K,7,0),"")</f>
        <v/>
      </c>
      <c r="G292" s="113"/>
      <c r="H292" s="113"/>
      <c r="I292" s="138">
        <f t="shared" si="14"/>
        <v>0</v>
      </c>
      <c r="J292" s="140">
        <f>IF(C292="",0,IF(E292="Pacote",VLOOKUP(C292,'Cadastro de insumo'!E:K,7,0)*G292,IF(OR(E292="kg",E292="L"),F292/1000*G292,F292*G292)))</f>
        <v>0</v>
      </c>
    </row>
    <row r="293" spans="1:18" outlineLevel="1" x14ac:dyDescent="0.25">
      <c r="B293" s="137" t="str">
        <f>IF(C293="","",F282)</f>
        <v/>
      </c>
      <c r="C293" s="123"/>
      <c r="D293" s="138" t="str">
        <f>IF(C293="","",IFERROR(INDEX('Cadastro de insumo'!A:K,MATCH('Ficha técnica - Prod acabado'!C293,'Cadastro de insumo'!E:E,0),2),""))</f>
        <v/>
      </c>
      <c r="E293" s="138" t="str">
        <f>IF(C293="","",IFERROR(INDEX('Cadastro de insumo'!A:K,MATCH('Ficha técnica - Prod acabado'!C293,'Cadastro de insumo'!E:E,0),9),""))</f>
        <v/>
      </c>
      <c r="F293" s="139" t="str">
        <f>IFERROR(VLOOKUP(C293,'Cadastro de insumo'!E:K,7,0),"")</f>
        <v/>
      </c>
      <c r="G293" s="113"/>
      <c r="H293" s="113"/>
      <c r="I293" s="138">
        <f t="shared" si="14"/>
        <v>0</v>
      </c>
      <c r="J293" s="140">
        <f>IF(C293="",0,IF(E293="Pacote",VLOOKUP(C293,'Cadastro de insumo'!E:K,7,0)*G293,IF(OR(E293="kg",E293="L"),F293/1000*G293,F293*G293)))</f>
        <v>0</v>
      </c>
    </row>
    <row r="294" spans="1:18" outlineLevel="1" x14ac:dyDescent="0.25">
      <c r="B294" s="137" t="str">
        <f>IF(C294="","",F282)</f>
        <v/>
      </c>
      <c r="C294" s="123"/>
      <c r="D294" s="138" t="str">
        <f>IF(C294="","",IFERROR(INDEX('Cadastro de insumo'!A:K,MATCH('Ficha técnica - Prod acabado'!C294,'Cadastro de insumo'!E:E,0),2),""))</f>
        <v/>
      </c>
      <c r="E294" s="138" t="str">
        <f>IF(C294="","",IFERROR(INDEX('Cadastro de insumo'!A:K,MATCH('Ficha técnica - Prod acabado'!C294,'Cadastro de insumo'!E:E,0),9),""))</f>
        <v/>
      </c>
      <c r="F294" s="139" t="str">
        <f>IFERROR(VLOOKUP(C294,'Cadastro de insumo'!E:K,7,0),"")</f>
        <v/>
      </c>
      <c r="G294" s="113"/>
      <c r="H294" s="113"/>
      <c r="I294" s="138">
        <f t="shared" si="14"/>
        <v>0</v>
      </c>
      <c r="J294" s="140">
        <f>IF(C294="",0,IF(E294="Pacote",VLOOKUP(C294,'Cadastro de insumo'!E:K,7,0)*G294,IF(OR(E294="kg",E294="L"),F294/1000*G294,F294*G294)))</f>
        <v>0</v>
      </c>
    </row>
    <row r="295" spans="1:18" outlineLevel="1" x14ac:dyDescent="0.25">
      <c r="B295" s="137" t="str">
        <f>IF(C295="","",F282)</f>
        <v/>
      </c>
      <c r="C295" s="123"/>
      <c r="D295" s="138" t="str">
        <f>IF(C295="","",IFERROR(INDEX('Cadastro de insumo'!A:K,MATCH('Ficha técnica - Prod acabado'!C295,'Cadastro de insumo'!E:E,0),2),""))</f>
        <v/>
      </c>
      <c r="E295" s="138" t="str">
        <f>IF(C295="","",IFERROR(INDEX('Cadastro de insumo'!A:K,MATCH('Ficha técnica - Prod acabado'!C295,'Cadastro de insumo'!E:E,0),9),""))</f>
        <v/>
      </c>
      <c r="F295" s="139" t="str">
        <f>IFERROR(VLOOKUP(C295,'Cadastro de insumo'!E:K,7,0),"")</f>
        <v/>
      </c>
      <c r="G295" s="113"/>
      <c r="H295" s="113"/>
      <c r="I295" s="138">
        <f t="shared" si="14"/>
        <v>0</v>
      </c>
      <c r="J295" s="140">
        <f>IF(C295="",0,IF(E295="Pacote",VLOOKUP(C295,'Cadastro de insumo'!E:K,7,0)*G295,IF(OR(E295="kg",E295="L"),F295/1000*G295,F295*G295)))</f>
        <v>0</v>
      </c>
    </row>
    <row r="296" spans="1:18" outlineLevel="1" x14ac:dyDescent="0.25">
      <c r="B296" s="137" t="str">
        <f>IF(C296="","",F282)</f>
        <v/>
      </c>
      <c r="C296" s="123"/>
      <c r="D296" s="138" t="str">
        <f>IF(C296="","",IFERROR(INDEX('Cadastro de insumo'!A:K,MATCH('Ficha técnica - Prod acabado'!C296,'Cadastro de insumo'!E:E,0),2),""))</f>
        <v/>
      </c>
      <c r="E296" s="138" t="str">
        <f>IF(C296="","",IFERROR(INDEX('Cadastro de insumo'!A:K,MATCH('Ficha técnica - Prod acabado'!C296,'Cadastro de insumo'!E:E,0),9),""))</f>
        <v/>
      </c>
      <c r="F296" s="139" t="str">
        <f>IFERROR(VLOOKUP(C296,'Cadastro de insumo'!E:K,7,0),"")</f>
        <v/>
      </c>
      <c r="G296" s="113"/>
      <c r="H296" s="113"/>
      <c r="I296" s="138">
        <f t="shared" si="14"/>
        <v>0</v>
      </c>
      <c r="J296" s="140">
        <f>IF(C296="",0,IF(E296="Pacote",VLOOKUP(C296,'Cadastro de insumo'!E:K,7,0)*G296,IF(OR(E296="kg",E296="L"),F296/1000*G296,F296*G296)))</f>
        <v>0</v>
      </c>
    </row>
    <row r="297" spans="1:18" outlineLevel="1" x14ac:dyDescent="0.25">
      <c r="B297" s="137" t="str">
        <f>IF(C297="","",F282)</f>
        <v/>
      </c>
      <c r="C297" s="123"/>
      <c r="D297" s="138" t="str">
        <f>IF(C297="","",IFERROR(INDEX('Cadastro de insumo'!A:K,MATCH('Ficha técnica - Prod acabado'!C297,'Cadastro de insumo'!E:E,0),2),""))</f>
        <v/>
      </c>
      <c r="E297" s="138" t="str">
        <f>IF(C297="","",IFERROR(INDEX('Cadastro de insumo'!A:K,MATCH('Ficha técnica - Prod acabado'!C297,'Cadastro de insumo'!E:E,0),9),""))</f>
        <v/>
      </c>
      <c r="F297" s="139" t="str">
        <f>IFERROR(VLOOKUP(C297,'Cadastro de insumo'!E:K,7,0),"")</f>
        <v/>
      </c>
      <c r="G297" s="113"/>
      <c r="H297" s="113"/>
      <c r="I297" s="138">
        <f t="shared" si="14"/>
        <v>0</v>
      </c>
      <c r="J297" s="140">
        <f>IF(C297="",0,IF(E297="Pacote",VLOOKUP(C297,'Cadastro de insumo'!E:K,7,0)*G297,IF(OR(E297="kg",E297="L"),F297/1000*G297,F297*G297)))</f>
        <v>0</v>
      </c>
    </row>
    <row r="298" spans="1:18" outlineLevel="1" x14ac:dyDescent="0.25">
      <c r="B298" s="137" t="str">
        <f>IF(C298="","",F282)</f>
        <v/>
      </c>
      <c r="C298" s="123"/>
      <c r="D298" s="138" t="str">
        <f>IF(C298="","",IFERROR(INDEX('Cadastro de insumo'!A:K,MATCH('Ficha técnica - Prod acabado'!C298,'Cadastro de insumo'!E:E,0),2),""))</f>
        <v/>
      </c>
      <c r="E298" s="138" t="str">
        <f>IF(C298="","",IFERROR(INDEX('Cadastro de insumo'!A:K,MATCH('Ficha técnica - Prod acabado'!C298,'Cadastro de insumo'!E:E,0),9),""))</f>
        <v/>
      </c>
      <c r="F298" s="139" t="str">
        <f>IFERROR(VLOOKUP(C298,'Cadastro de insumo'!E:K,7,0),"")</f>
        <v/>
      </c>
      <c r="G298" s="113"/>
      <c r="H298" s="113"/>
      <c r="I298" s="138">
        <f t="shared" si="14"/>
        <v>0</v>
      </c>
      <c r="J298" s="140">
        <f>IF(C298="",0,IF(E298="Pacote",VLOOKUP(C298,'Cadastro de insumo'!E:K,7,0)*G298,IF(OR(E298="kg",E298="L"),F298/1000*G298,F298*G298)))</f>
        <v>0</v>
      </c>
    </row>
    <row r="299" spans="1:18" outlineLevel="1" x14ac:dyDescent="0.25">
      <c r="B299" s="137" t="str">
        <f>IF(C299="","",F282)</f>
        <v/>
      </c>
      <c r="C299" s="123"/>
      <c r="D299" s="138" t="str">
        <f>IF(C299="","",IFERROR(INDEX('Cadastro de insumo'!A:K,MATCH('Ficha técnica - Prod acabado'!C299,'Cadastro de insumo'!E:E,0),2),""))</f>
        <v/>
      </c>
      <c r="E299" s="138" t="str">
        <f>IF(C299="","",IFERROR(INDEX('Cadastro de insumo'!A:K,MATCH('Ficha técnica - Prod acabado'!C299,'Cadastro de insumo'!E:E,0),9),""))</f>
        <v/>
      </c>
      <c r="F299" s="139" t="str">
        <f>IFERROR(VLOOKUP(C299,'Cadastro de insumo'!E:K,7,0),"")</f>
        <v/>
      </c>
      <c r="G299" s="113"/>
      <c r="H299" s="113"/>
      <c r="I299" s="138">
        <f t="shared" si="14"/>
        <v>0</v>
      </c>
      <c r="J299" s="140">
        <f>IF(C299="",0,IF(E299="Pacote",VLOOKUP(C299,'Cadastro de insumo'!E:K,7,0)*G299,IF(OR(E299="kg",E299="L"),F299/1000*G299,F299*G299)))</f>
        <v>0</v>
      </c>
    </row>
    <row r="300" spans="1:18" x14ac:dyDescent="0.25">
      <c r="A300" s="33" t="str">
        <f>"Detalhes: "&amp;F282</f>
        <v xml:space="preserve">Detalhes: </v>
      </c>
      <c r="B300" s="110"/>
      <c r="H300" s="126"/>
      <c r="I300" s="110"/>
      <c r="J300" s="110"/>
      <c r="M300" s="126"/>
    </row>
    <row r="301" spans="1:18" x14ac:dyDescent="0.25">
      <c r="B301" s="110"/>
      <c r="C301" s="126"/>
      <c r="H301" s="126"/>
      <c r="I301" s="110"/>
      <c r="J301" s="110"/>
      <c r="K301" s="110"/>
      <c r="L301" s="110"/>
      <c r="M301" s="126"/>
    </row>
    <row r="302" spans="1:18" ht="31.5" x14ac:dyDescent="0.25">
      <c r="D302" s="110"/>
      <c r="E302" s="34" t="s">
        <v>21</v>
      </c>
      <c r="F302" s="78" t="s">
        <v>0</v>
      </c>
      <c r="G302" s="78" t="s">
        <v>19</v>
      </c>
      <c r="H302" s="79" t="s">
        <v>20</v>
      </c>
      <c r="I302" s="35" t="s">
        <v>22</v>
      </c>
      <c r="J302" s="35" t="s">
        <v>61</v>
      </c>
      <c r="M302" s="126"/>
    </row>
    <row r="303" spans="1:18" x14ac:dyDescent="0.25">
      <c r="D303" s="110"/>
      <c r="E303" s="135">
        <f>E282+1</f>
        <v>15</v>
      </c>
      <c r="F303" s="113"/>
      <c r="G303" s="113"/>
      <c r="H303" s="114"/>
      <c r="I303" s="136">
        <f>SUM(J306:J320)</f>
        <v>0</v>
      </c>
      <c r="J303" s="136" t="str">
        <f>IF(H303="","",I303/H303)</f>
        <v/>
      </c>
      <c r="M303" s="126"/>
      <c r="R303" s="141"/>
    </row>
    <row r="304" spans="1:18" x14ac:dyDescent="0.25">
      <c r="B304" s="117"/>
      <c r="C304" s="118"/>
      <c r="D304" s="110"/>
      <c r="F304" s="118"/>
      <c r="G304" s="118"/>
      <c r="H304" s="119"/>
      <c r="I304" s="120"/>
      <c r="J304" s="121"/>
      <c r="M304" s="126"/>
      <c r="R304" s="141"/>
    </row>
    <row r="305" spans="2:10" ht="47.25" outlineLevel="1" x14ac:dyDescent="0.25">
      <c r="B305" s="34" t="s">
        <v>66</v>
      </c>
      <c r="C305" s="78" t="s">
        <v>13</v>
      </c>
      <c r="D305" s="35" t="s">
        <v>60</v>
      </c>
      <c r="E305" s="35" t="s">
        <v>14</v>
      </c>
      <c r="F305" s="79" t="s">
        <v>17</v>
      </c>
      <c r="G305" s="79" t="s">
        <v>56</v>
      </c>
      <c r="H305" s="79" t="s">
        <v>38</v>
      </c>
      <c r="I305" s="35" t="s">
        <v>16</v>
      </c>
      <c r="J305" s="34" t="s">
        <v>15</v>
      </c>
    </row>
    <row r="306" spans="2:10" outlineLevel="1" x14ac:dyDescent="0.25">
      <c r="B306" s="137" t="str">
        <f>IF(C306="","",F303)</f>
        <v/>
      </c>
      <c r="C306" s="123"/>
      <c r="D306" s="138" t="str">
        <f>IF(C306="","",IFERROR(INDEX('Cadastro de insumo'!A:K,MATCH('Ficha técnica - Prod acabado'!C306,'Cadastro de insumo'!E:E,0),2),""))</f>
        <v/>
      </c>
      <c r="E306" s="138" t="str">
        <f>IF(C306="","",IFERROR(INDEX('Cadastro de insumo'!A:K,MATCH('Ficha técnica - Prod acabado'!C306,'Cadastro de insumo'!E:E,0),9),""))</f>
        <v/>
      </c>
      <c r="F306" s="139" t="str">
        <f>IFERROR(VLOOKUP(C306,'Cadastro de insumo'!E:K,7,0),"")</f>
        <v/>
      </c>
      <c r="G306" s="113"/>
      <c r="H306" s="113"/>
      <c r="I306" s="138">
        <f t="shared" ref="I306:I320" si="15">IF(OR(G306="",H306=""),0,G306/H306)</f>
        <v>0</v>
      </c>
      <c r="J306" s="140">
        <f>IF(C306="",0,IF(E306="Pacote",VLOOKUP(C306,'Cadastro de insumo'!E:K,7,0)*G306,IF(OR(E306="kg",E306="L"),F306/1000*G306,F306*G306)))</f>
        <v>0</v>
      </c>
    </row>
    <row r="307" spans="2:10" outlineLevel="1" x14ac:dyDescent="0.25">
      <c r="B307" s="137" t="str">
        <f>IF(C307="","",F303)</f>
        <v/>
      </c>
      <c r="C307" s="123"/>
      <c r="D307" s="138" t="str">
        <f>IF(C307="","",IFERROR(INDEX('Cadastro de insumo'!A:K,MATCH('Ficha técnica - Prod acabado'!C307,'Cadastro de insumo'!E:E,0),2),""))</f>
        <v/>
      </c>
      <c r="E307" s="138" t="str">
        <f>IF(C307="","",IFERROR(INDEX('Cadastro de insumo'!A:K,MATCH('Ficha técnica - Prod acabado'!C307,'Cadastro de insumo'!E:E,0),9),""))</f>
        <v/>
      </c>
      <c r="F307" s="139" t="str">
        <f>IFERROR(VLOOKUP(C307,'Cadastro de insumo'!E:K,7,0),"")</f>
        <v/>
      </c>
      <c r="G307" s="113"/>
      <c r="H307" s="113"/>
      <c r="I307" s="138">
        <f t="shared" si="15"/>
        <v>0</v>
      </c>
      <c r="J307" s="140">
        <f>IF(C307="",0,IF(E307="Pacote",VLOOKUP(C307,'Cadastro de insumo'!E:K,7,0)*G307,IF(OR(E307="kg",E307="L"),F307/1000*G307,F307*G307)))</f>
        <v>0</v>
      </c>
    </row>
    <row r="308" spans="2:10" outlineLevel="1" x14ac:dyDescent="0.25">
      <c r="B308" s="137" t="str">
        <f>IF(C308="","",F303)</f>
        <v/>
      </c>
      <c r="C308" s="123"/>
      <c r="D308" s="138" t="str">
        <f>IF(C308="","",IFERROR(INDEX('Cadastro de insumo'!A:K,MATCH('Ficha técnica - Prod acabado'!C308,'Cadastro de insumo'!E:E,0),2),""))</f>
        <v/>
      </c>
      <c r="E308" s="138" t="str">
        <f>IF(C308="","",IFERROR(INDEX('Cadastro de insumo'!A:K,MATCH('Ficha técnica - Prod acabado'!C308,'Cadastro de insumo'!E:E,0),9),""))</f>
        <v/>
      </c>
      <c r="F308" s="139" t="str">
        <f>IFERROR(VLOOKUP(C308,'Cadastro de insumo'!E:K,7,0),"")</f>
        <v/>
      </c>
      <c r="G308" s="113"/>
      <c r="H308" s="113"/>
      <c r="I308" s="138">
        <f t="shared" si="15"/>
        <v>0</v>
      </c>
      <c r="J308" s="140">
        <f>IF(C308="",0,IF(E308="Pacote",VLOOKUP(C308,'Cadastro de insumo'!E:K,7,0)*G308,IF(OR(E308="kg",E308="L"),F308/1000*G308,F308*G308)))</f>
        <v>0</v>
      </c>
    </row>
    <row r="309" spans="2:10" outlineLevel="1" x14ac:dyDescent="0.25">
      <c r="B309" s="137" t="str">
        <f>IF(C309="","",F303)</f>
        <v/>
      </c>
      <c r="C309" s="123"/>
      <c r="D309" s="138" t="str">
        <f>IF(C309="","",IFERROR(INDEX('Cadastro de insumo'!A:K,MATCH('Ficha técnica - Prod acabado'!C309,'Cadastro de insumo'!E:E,0),2),""))</f>
        <v/>
      </c>
      <c r="E309" s="138" t="str">
        <f>IF(C309="","",IFERROR(INDEX('Cadastro de insumo'!A:K,MATCH('Ficha técnica - Prod acabado'!C309,'Cadastro de insumo'!E:E,0),9),""))</f>
        <v/>
      </c>
      <c r="F309" s="139" t="str">
        <f>IFERROR(VLOOKUP(C309,'Cadastro de insumo'!E:K,7,0),"")</f>
        <v/>
      </c>
      <c r="G309" s="113"/>
      <c r="H309" s="113"/>
      <c r="I309" s="138">
        <f t="shared" si="15"/>
        <v>0</v>
      </c>
      <c r="J309" s="140">
        <f>IF(C309="",0,IF(E309="Pacote",VLOOKUP(C309,'Cadastro de insumo'!E:K,7,0)*G309,IF(OR(E309="kg",E309="L"),F309/1000*G309,F309*G309)))</f>
        <v>0</v>
      </c>
    </row>
    <row r="310" spans="2:10" outlineLevel="1" x14ac:dyDescent="0.25">
      <c r="B310" s="137" t="str">
        <f>IF(C310="","",F303)</f>
        <v/>
      </c>
      <c r="C310" s="123"/>
      <c r="D310" s="138" t="str">
        <f>IF(C310="","",IFERROR(INDEX('Cadastro de insumo'!A:K,MATCH('Ficha técnica - Prod acabado'!C310,'Cadastro de insumo'!E:E,0),2),""))</f>
        <v/>
      </c>
      <c r="E310" s="138" t="str">
        <f>IF(C310="","",IFERROR(INDEX('Cadastro de insumo'!A:K,MATCH('Ficha técnica - Prod acabado'!C310,'Cadastro de insumo'!E:E,0),9),""))</f>
        <v/>
      </c>
      <c r="F310" s="139" t="str">
        <f>IFERROR(VLOOKUP(C310,'Cadastro de insumo'!E:K,7,0),"")</f>
        <v/>
      </c>
      <c r="G310" s="113"/>
      <c r="H310" s="113"/>
      <c r="I310" s="138">
        <f t="shared" si="15"/>
        <v>0</v>
      </c>
      <c r="J310" s="140">
        <f>IF(C310="",0,IF(E310="Pacote",VLOOKUP(C310,'Cadastro de insumo'!E:K,7,0)*G310,IF(OR(E310="kg",E310="L"),F310/1000*G310,F310*G310)))</f>
        <v>0</v>
      </c>
    </row>
    <row r="311" spans="2:10" outlineLevel="1" x14ac:dyDescent="0.25">
      <c r="B311" s="137" t="str">
        <f>IF(C311="","",F303)</f>
        <v/>
      </c>
      <c r="C311" s="123"/>
      <c r="D311" s="138" t="str">
        <f>IF(C311="","",IFERROR(INDEX('Cadastro de insumo'!A:K,MATCH('Ficha técnica - Prod acabado'!C311,'Cadastro de insumo'!E:E,0),2),""))</f>
        <v/>
      </c>
      <c r="E311" s="138" t="str">
        <f>IF(C311="","",IFERROR(INDEX('Cadastro de insumo'!A:K,MATCH('Ficha técnica - Prod acabado'!C311,'Cadastro de insumo'!E:E,0),9),""))</f>
        <v/>
      </c>
      <c r="F311" s="139" t="str">
        <f>IFERROR(VLOOKUP(C311,'Cadastro de insumo'!E:K,7,0),"")</f>
        <v/>
      </c>
      <c r="G311" s="113"/>
      <c r="H311" s="113"/>
      <c r="I311" s="138">
        <f t="shared" si="15"/>
        <v>0</v>
      </c>
      <c r="J311" s="140">
        <f>IF(C311="",0,IF(E311="Pacote",VLOOKUP(C311,'Cadastro de insumo'!E:K,7,0)*G311,IF(OR(E311="kg",E311="L"),F311/1000*G311,F311*G311)))</f>
        <v>0</v>
      </c>
    </row>
    <row r="312" spans="2:10" outlineLevel="1" x14ac:dyDescent="0.25">
      <c r="B312" s="137" t="str">
        <f>IF(C312="","",F303)</f>
        <v/>
      </c>
      <c r="C312" s="123"/>
      <c r="D312" s="138" t="str">
        <f>IF(C312="","",IFERROR(INDEX('Cadastro de insumo'!A:K,MATCH('Ficha técnica - Prod acabado'!C312,'Cadastro de insumo'!E:E,0),2),""))</f>
        <v/>
      </c>
      <c r="E312" s="138" t="str">
        <f>IF(C312="","",IFERROR(INDEX('Cadastro de insumo'!A:K,MATCH('Ficha técnica - Prod acabado'!C312,'Cadastro de insumo'!E:E,0),9),""))</f>
        <v/>
      </c>
      <c r="F312" s="139" t="str">
        <f>IFERROR(VLOOKUP(C312,'Cadastro de insumo'!E:K,7,0),"")</f>
        <v/>
      </c>
      <c r="G312" s="113"/>
      <c r="H312" s="113"/>
      <c r="I312" s="138">
        <f t="shared" si="15"/>
        <v>0</v>
      </c>
      <c r="J312" s="140">
        <f>IF(C312="",0,IF(E312="Pacote",VLOOKUP(C312,'Cadastro de insumo'!E:K,7,0)*G312,IF(OR(E312="kg",E312="L"),F312/1000*G312,F312*G312)))</f>
        <v>0</v>
      </c>
    </row>
    <row r="313" spans="2:10" outlineLevel="1" x14ac:dyDescent="0.25">
      <c r="B313" s="137" t="str">
        <f>IF(C313="","",F303)</f>
        <v/>
      </c>
      <c r="C313" s="123"/>
      <c r="D313" s="138" t="str">
        <f>IF(C313="","",IFERROR(INDEX('Cadastro de insumo'!A:K,MATCH('Ficha técnica - Prod acabado'!C313,'Cadastro de insumo'!E:E,0),2),""))</f>
        <v/>
      </c>
      <c r="E313" s="138" t="str">
        <f>IF(C313="","",IFERROR(INDEX('Cadastro de insumo'!A:K,MATCH('Ficha técnica - Prod acabado'!C313,'Cadastro de insumo'!E:E,0),9),""))</f>
        <v/>
      </c>
      <c r="F313" s="139" t="str">
        <f>IFERROR(VLOOKUP(C313,'Cadastro de insumo'!E:K,7,0),"")</f>
        <v/>
      </c>
      <c r="G313" s="113"/>
      <c r="H313" s="113"/>
      <c r="I313" s="138">
        <f t="shared" si="15"/>
        <v>0</v>
      </c>
      <c r="J313" s="140">
        <f>IF(C313="",0,IF(E313="Pacote",VLOOKUP(C313,'Cadastro de insumo'!E:K,7,0)*G313,IF(OR(E313="kg",E313="L"),F313/1000*G313,F313*G313)))</f>
        <v>0</v>
      </c>
    </row>
    <row r="314" spans="2:10" outlineLevel="1" x14ac:dyDescent="0.25">
      <c r="B314" s="137" t="str">
        <f>IF(C314="","",F303)</f>
        <v/>
      </c>
      <c r="C314" s="123"/>
      <c r="D314" s="138" t="str">
        <f>IF(C314="","",IFERROR(INDEX('Cadastro de insumo'!A:K,MATCH('Ficha técnica - Prod acabado'!C314,'Cadastro de insumo'!E:E,0),2),""))</f>
        <v/>
      </c>
      <c r="E314" s="138" t="str">
        <f>IF(C314="","",IFERROR(INDEX('Cadastro de insumo'!A:K,MATCH('Ficha técnica - Prod acabado'!C314,'Cadastro de insumo'!E:E,0),9),""))</f>
        <v/>
      </c>
      <c r="F314" s="139" t="str">
        <f>IFERROR(VLOOKUP(C314,'Cadastro de insumo'!E:K,7,0),"")</f>
        <v/>
      </c>
      <c r="G314" s="113"/>
      <c r="H314" s="113"/>
      <c r="I314" s="138">
        <f t="shared" si="15"/>
        <v>0</v>
      </c>
      <c r="J314" s="140">
        <f>IF(C314="",0,IF(E314="Pacote",VLOOKUP(C314,'Cadastro de insumo'!E:K,7,0)*G314,IF(OR(E314="kg",E314="L"),F314/1000*G314,F314*G314)))</f>
        <v>0</v>
      </c>
    </row>
    <row r="315" spans="2:10" outlineLevel="1" x14ac:dyDescent="0.25">
      <c r="B315" s="137" t="str">
        <f>IF(C315="","",F303)</f>
        <v/>
      </c>
      <c r="C315" s="123"/>
      <c r="D315" s="138" t="str">
        <f>IF(C315="","",IFERROR(INDEX('Cadastro de insumo'!A:K,MATCH('Ficha técnica - Prod acabado'!C315,'Cadastro de insumo'!E:E,0),2),""))</f>
        <v/>
      </c>
      <c r="E315" s="138" t="str">
        <f>IF(C315="","",IFERROR(INDEX('Cadastro de insumo'!A:K,MATCH('Ficha técnica - Prod acabado'!C315,'Cadastro de insumo'!E:E,0),9),""))</f>
        <v/>
      </c>
      <c r="F315" s="139" t="str">
        <f>IFERROR(VLOOKUP(C315,'Cadastro de insumo'!E:K,7,0),"")</f>
        <v/>
      </c>
      <c r="G315" s="113"/>
      <c r="H315" s="113"/>
      <c r="I315" s="138">
        <f t="shared" si="15"/>
        <v>0</v>
      </c>
      <c r="J315" s="140">
        <f>IF(C315="",0,IF(E315="Pacote",VLOOKUP(C315,'Cadastro de insumo'!E:K,7,0)*G315,IF(OR(E315="kg",E315="L"),F315/1000*G315,F315*G315)))</f>
        <v>0</v>
      </c>
    </row>
    <row r="316" spans="2:10" outlineLevel="1" x14ac:dyDescent="0.25">
      <c r="B316" s="137" t="str">
        <f>IF(C316="","",F303)</f>
        <v/>
      </c>
      <c r="C316" s="123"/>
      <c r="D316" s="138" t="str">
        <f>IF(C316="","",IFERROR(INDEX('Cadastro de insumo'!A:K,MATCH('Ficha técnica - Prod acabado'!C316,'Cadastro de insumo'!E:E,0),2),""))</f>
        <v/>
      </c>
      <c r="E316" s="138" t="str">
        <f>IF(C316="","",IFERROR(INDEX('Cadastro de insumo'!A:K,MATCH('Ficha técnica - Prod acabado'!C316,'Cadastro de insumo'!E:E,0),9),""))</f>
        <v/>
      </c>
      <c r="F316" s="139" t="str">
        <f>IFERROR(VLOOKUP(C316,'Cadastro de insumo'!E:K,7,0),"")</f>
        <v/>
      </c>
      <c r="G316" s="113"/>
      <c r="H316" s="113"/>
      <c r="I316" s="138">
        <f t="shared" si="15"/>
        <v>0</v>
      </c>
      <c r="J316" s="140">
        <f>IF(C316="",0,IF(E316="Pacote",VLOOKUP(C316,'Cadastro de insumo'!E:K,7,0)*G316,IF(OR(E316="kg",E316="L"),F316/1000*G316,F316*G316)))</f>
        <v>0</v>
      </c>
    </row>
    <row r="317" spans="2:10" outlineLevel="1" x14ac:dyDescent="0.25">
      <c r="B317" s="137" t="str">
        <f>IF(C317="","",F303)</f>
        <v/>
      </c>
      <c r="C317" s="123"/>
      <c r="D317" s="138" t="str">
        <f>IF(C317="","",IFERROR(INDEX('Cadastro de insumo'!A:K,MATCH('Ficha técnica - Prod acabado'!C317,'Cadastro de insumo'!E:E,0),2),""))</f>
        <v/>
      </c>
      <c r="E317" s="138" t="str">
        <f>IF(C317="","",IFERROR(INDEX('Cadastro de insumo'!A:K,MATCH('Ficha técnica - Prod acabado'!C317,'Cadastro de insumo'!E:E,0),9),""))</f>
        <v/>
      </c>
      <c r="F317" s="139" t="str">
        <f>IFERROR(VLOOKUP(C317,'Cadastro de insumo'!E:K,7,0),"")</f>
        <v/>
      </c>
      <c r="G317" s="113"/>
      <c r="H317" s="113"/>
      <c r="I317" s="138">
        <f t="shared" si="15"/>
        <v>0</v>
      </c>
      <c r="J317" s="140">
        <f>IF(C317="",0,IF(E317="Pacote",VLOOKUP(C317,'Cadastro de insumo'!E:K,7,0)*G317,IF(OR(E317="kg",E317="L"),F317/1000*G317,F317*G317)))</f>
        <v>0</v>
      </c>
    </row>
    <row r="318" spans="2:10" outlineLevel="1" x14ac:dyDescent="0.25">
      <c r="B318" s="137" t="str">
        <f>IF(C318="","",F303)</f>
        <v/>
      </c>
      <c r="C318" s="123"/>
      <c r="D318" s="138" t="str">
        <f>IF(C318="","",IFERROR(INDEX('Cadastro de insumo'!A:K,MATCH('Ficha técnica - Prod acabado'!C318,'Cadastro de insumo'!E:E,0),2),""))</f>
        <v/>
      </c>
      <c r="E318" s="138" t="str">
        <f>IF(C318="","",IFERROR(INDEX('Cadastro de insumo'!A:K,MATCH('Ficha técnica - Prod acabado'!C318,'Cadastro de insumo'!E:E,0),9),""))</f>
        <v/>
      </c>
      <c r="F318" s="139" t="str">
        <f>IFERROR(VLOOKUP(C318,'Cadastro de insumo'!E:K,7,0),"")</f>
        <v/>
      </c>
      <c r="G318" s="113"/>
      <c r="H318" s="113"/>
      <c r="I318" s="138">
        <f t="shared" si="15"/>
        <v>0</v>
      </c>
      <c r="J318" s="140">
        <f>IF(C318="",0,IF(E318="Pacote",VLOOKUP(C318,'Cadastro de insumo'!E:K,7,0)*G318,IF(OR(E318="kg",E318="L"),F318/1000*G318,F318*G318)))</f>
        <v>0</v>
      </c>
    </row>
    <row r="319" spans="2:10" outlineLevel="1" x14ac:dyDescent="0.25">
      <c r="B319" s="137" t="str">
        <f>IF(C319="","",F303)</f>
        <v/>
      </c>
      <c r="C319" s="123"/>
      <c r="D319" s="138" t="str">
        <f>IF(C319="","",IFERROR(INDEX('Cadastro de insumo'!A:K,MATCH('Ficha técnica - Prod acabado'!C319,'Cadastro de insumo'!E:E,0),2),""))</f>
        <v/>
      </c>
      <c r="E319" s="138" t="str">
        <f>IF(C319="","",IFERROR(INDEX('Cadastro de insumo'!A:K,MATCH('Ficha técnica - Prod acabado'!C319,'Cadastro de insumo'!E:E,0),9),""))</f>
        <v/>
      </c>
      <c r="F319" s="139" t="str">
        <f>IFERROR(VLOOKUP(C319,'Cadastro de insumo'!E:K,7,0),"")</f>
        <v/>
      </c>
      <c r="G319" s="113"/>
      <c r="H319" s="113"/>
      <c r="I319" s="138">
        <f t="shared" si="15"/>
        <v>0</v>
      </c>
      <c r="J319" s="140">
        <f>IF(C319="",0,IF(E319="Pacote",VLOOKUP(C319,'Cadastro de insumo'!E:K,7,0)*G319,IF(OR(E319="kg",E319="L"),F319/1000*G319,F319*G319)))</f>
        <v>0</v>
      </c>
    </row>
    <row r="320" spans="2:10" outlineLevel="1" x14ac:dyDescent="0.25">
      <c r="B320" s="137" t="str">
        <f>IF(C320="","",F303)</f>
        <v/>
      </c>
      <c r="C320" s="123"/>
      <c r="D320" s="138" t="str">
        <f>IF(C320="","",IFERROR(INDEX('Cadastro de insumo'!A:K,MATCH('Ficha técnica - Prod acabado'!C320,'Cadastro de insumo'!E:E,0),2),""))</f>
        <v/>
      </c>
      <c r="E320" s="138" t="str">
        <f>IF(C320="","",IFERROR(INDEX('Cadastro de insumo'!A:K,MATCH('Ficha técnica - Prod acabado'!C320,'Cadastro de insumo'!E:E,0),9),""))</f>
        <v/>
      </c>
      <c r="F320" s="139" t="str">
        <f>IFERROR(VLOOKUP(C320,'Cadastro de insumo'!E:K,7,0),"")</f>
        <v/>
      </c>
      <c r="G320" s="113"/>
      <c r="H320" s="113"/>
      <c r="I320" s="138">
        <f t="shared" si="15"/>
        <v>0</v>
      </c>
      <c r="J320" s="140">
        <f>IF(C320="",0,IF(E320="Pacote",VLOOKUP(C320,'Cadastro de insumo'!E:K,7,0)*G320,IF(OR(E320="kg",E320="L"),F320/1000*G320,F320*G320)))</f>
        <v>0</v>
      </c>
    </row>
    <row r="321" spans="1:18" x14ac:dyDescent="0.25">
      <c r="A321" s="33" t="str">
        <f>"Detalhes: "&amp;F303</f>
        <v xml:space="preserve">Detalhes: </v>
      </c>
      <c r="B321" s="110"/>
      <c r="H321" s="126"/>
      <c r="I321" s="110"/>
      <c r="J321" s="110"/>
      <c r="M321" s="126"/>
    </row>
    <row r="322" spans="1:18" x14ac:dyDescent="0.25">
      <c r="B322" s="110"/>
      <c r="C322" s="126"/>
      <c r="H322" s="126"/>
      <c r="I322" s="110"/>
      <c r="J322" s="110"/>
      <c r="K322" s="110"/>
      <c r="L322" s="110"/>
      <c r="M322" s="126"/>
    </row>
    <row r="323" spans="1:18" ht="31.5" x14ac:dyDescent="0.25">
      <c r="D323" s="110"/>
      <c r="E323" s="34" t="s">
        <v>21</v>
      </c>
      <c r="F323" s="78" t="s">
        <v>0</v>
      </c>
      <c r="G323" s="78" t="s">
        <v>19</v>
      </c>
      <c r="H323" s="79" t="s">
        <v>20</v>
      </c>
      <c r="I323" s="35" t="s">
        <v>22</v>
      </c>
      <c r="J323" s="35" t="s">
        <v>61</v>
      </c>
      <c r="M323" s="126"/>
    </row>
    <row r="324" spans="1:18" x14ac:dyDescent="0.25">
      <c r="D324" s="110"/>
      <c r="E324" s="135">
        <f>E303+1</f>
        <v>16</v>
      </c>
      <c r="F324" s="113"/>
      <c r="G324" s="113"/>
      <c r="H324" s="114"/>
      <c r="I324" s="136">
        <f>SUM(J327:J341)</f>
        <v>0</v>
      </c>
      <c r="J324" s="136" t="str">
        <f>IF(H324="","",I324/H324)</f>
        <v/>
      </c>
      <c r="M324" s="126"/>
      <c r="R324" s="141"/>
    </row>
    <row r="325" spans="1:18" x14ac:dyDescent="0.25">
      <c r="B325" s="117"/>
      <c r="C325" s="118"/>
      <c r="D325" s="110"/>
      <c r="F325" s="118"/>
      <c r="G325" s="118"/>
      <c r="H325" s="119"/>
      <c r="I325" s="120"/>
      <c r="J325" s="121"/>
      <c r="M325" s="126"/>
      <c r="R325" s="141"/>
    </row>
    <row r="326" spans="1:18" ht="47.25" outlineLevel="1" x14ac:dyDescent="0.25">
      <c r="B326" s="34" t="s">
        <v>66</v>
      </c>
      <c r="C326" s="78" t="s">
        <v>13</v>
      </c>
      <c r="D326" s="35" t="s">
        <v>60</v>
      </c>
      <c r="E326" s="35" t="s">
        <v>14</v>
      </c>
      <c r="F326" s="79" t="s">
        <v>17</v>
      </c>
      <c r="G326" s="79" t="s">
        <v>56</v>
      </c>
      <c r="H326" s="79" t="s">
        <v>38</v>
      </c>
      <c r="I326" s="35" t="s">
        <v>16</v>
      </c>
      <c r="J326" s="34" t="s">
        <v>15</v>
      </c>
    </row>
    <row r="327" spans="1:18" outlineLevel="1" x14ac:dyDescent="0.25">
      <c r="B327" s="137" t="str">
        <f>IF(C327="","",F324)</f>
        <v/>
      </c>
      <c r="C327" s="123"/>
      <c r="D327" s="138" t="str">
        <f>IF(C327="","",IFERROR(INDEX('Cadastro de insumo'!A:K,MATCH('Ficha técnica - Prod acabado'!C327,'Cadastro de insumo'!E:E,0),2),""))</f>
        <v/>
      </c>
      <c r="E327" s="138" t="str">
        <f>IF(C327="","",IFERROR(INDEX('Cadastro de insumo'!A:K,MATCH('Ficha técnica - Prod acabado'!C327,'Cadastro de insumo'!E:E,0),9),""))</f>
        <v/>
      </c>
      <c r="F327" s="139" t="str">
        <f>IFERROR(VLOOKUP(C327,'Cadastro de insumo'!E:K,7,0),"")</f>
        <v/>
      </c>
      <c r="G327" s="113"/>
      <c r="H327" s="113"/>
      <c r="I327" s="138">
        <f t="shared" ref="I327:I341" si="16">IF(OR(G327="",H327=""),0,G327/H327)</f>
        <v>0</v>
      </c>
      <c r="J327" s="140">
        <f>IF(C327="",0,IF(E327="Pacote",VLOOKUP(C327,'Cadastro de insumo'!E:K,7,0)*G327,IF(OR(E327="kg",E327="L"),F327/1000*G327,F327*G327)))</f>
        <v>0</v>
      </c>
    </row>
    <row r="328" spans="1:18" outlineLevel="1" x14ac:dyDescent="0.25">
      <c r="B328" s="137" t="str">
        <f>IF(C328="","",F324)</f>
        <v/>
      </c>
      <c r="C328" s="123"/>
      <c r="D328" s="138" t="str">
        <f>IF(C328="","",IFERROR(INDEX('Cadastro de insumo'!A:K,MATCH('Ficha técnica - Prod acabado'!C328,'Cadastro de insumo'!E:E,0),2),""))</f>
        <v/>
      </c>
      <c r="E328" s="138" t="str">
        <f>IF(C328="","",IFERROR(INDEX('Cadastro de insumo'!A:K,MATCH('Ficha técnica - Prod acabado'!C328,'Cadastro de insumo'!E:E,0),9),""))</f>
        <v/>
      </c>
      <c r="F328" s="139" t="str">
        <f>IFERROR(VLOOKUP(C328,'Cadastro de insumo'!E:K,7,0),"")</f>
        <v/>
      </c>
      <c r="G328" s="113"/>
      <c r="H328" s="113"/>
      <c r="I328" s="138">
        <f t="shared" si="16"/>
        <v>0</v>
      </c>
      <c r="J328" s="140">
        <f>IF(C328="",0,IF(E328="Pacote",VLOOKUP(C328,'Cadastro de insumo'!E:K,7,0)*G328,IF(OR(E328="kg",E328="L"),F328/1000*G328,F328*G328)))</f>
        <v>0</v>
      </c>
    </row>
    <row r="329" spans="1:18" outlineLevel="1" x14ac:dyDescent="0.25">
      <c r="B329" s="137" t="str">
        <f>IF(C329="","",F324)</f>
        <v/>
      </c>
      <c r="C329" s="123"/>
      <c r="D329" s="138" t="str">
        <f>IF(C329="","",IFERROR(INDEX('Cadastro de insumo'!A:K,MATCH('Ficha técnica - Prod acabado'!C329,'Cadastro de insumo'!E:E,0),2),""))</f>
        <v/>
      </c>
      <c r="E329" s="138" t="str">
        <f>IF(C329="","",IFERROR(INDEX('Cadastro de insumo'!A:K,MATCH('Ficha técnica - Prod acabado'!C329,'Cadastro de insumo'!E:E,0),9),""))</f>
        <v/>
      </c>
      <c r="F329" s="139" t="str">
        <f>IFERROR(VLOOKUP(C329,'Cadastro de insumo'!E:K,7,0),"")</f>
        <v/>
      </c>
      <c r="G329" s="113"/>
      <c r="H329" s="113"/>
      <c r="I329" s="138">
        <f t="shared" si="16"/>
        <v>0</v>
      </c>
      <c r="J329" s="140">
        <f>IF(C329="",0,IF(E329="Pacote",VLOOKUP(C329,'Cadastro de insumo'!E:K,7,0)*G329,IF(OR(E329="kg",E329="L"),F329/1000*G329,F329*G329)))</f>
        <v>0</v>
      </c>
    </row>
    <row r="330" spans="1:18" outlineLevel="1" x14ac:dyDescent="0.25">
      <c r="B330" s="137" t="str">
        <f>IF(C330="","",F324)</f>
        <v/>
      </c>
      <c r="C330" s="123"/>
      <c r="D330" s="138" t="str">
        <f>IF(C330="","",IFERROR(INDEX('Cadastro de insumo'!A:K,MATCH('Ficha técnica - Prod acabado'!C330,'Cadastro de insumo'!E:E,0),2),""))</f>
        <v/>
      </c>
      <c r="E330" s="138" t="str">
        <f>IF(C330="","",IFERROR(INDEX('Cadastro de insumo'!A:K,MATCH('Ficha técnica - Prod acabado'!C330,'Cadastro de insumo'!E:E,0),9),""))</f>
        <v/>
      </c>
      <c r="F330" s="139" t="str">
        <f>IFERROR(VLOOKUP(C330,'Cadastro de insumo'!E:K,7,0),"")</f>
        <v/>
      </c>
      <c r="G330" s="113"/>
      <c r="H330" s="113"/>
      <c r="I330" s="138">
        <f t="shared" si="16"/>
        <v>0</v>
      </c>
      <c r="J330" s="140">
        <f>IF(C330="",0,IF(E330="Pacote",VLOOKUP(C330,'Cadastro de insumo'!E:K,7,0)*G330,IF(OR(E330="kg",E330="L"),F330/1000*G330,F330*G330)))</f>
        <v>0</v>
      </c>
    </row>
    <row r="331" spans="1:18" outlineLevel="1" x14ac:dyDescent="0.25">
      <c r="B331" s="137" t="str">
        <f>IF(C331="","",F324)</f>
        <v/>
      </c>
      <c r="C331" s="123"/>
      <c r="D331" s="138" t="str">
        <f>IF(C331="","",IFERROR(INDEX('Cadastro de insumo'!A:K,MATCH('Ficha técnica - Prod acabado'!C331,'Cadastro de insumo'!E:E,0),2),""))</f>
        <v/>
      </c>
      <c r="E331" s="138" t="str">
        <f>IF(C331="","",IFERROR(INDEX('Cadastro de insumo'!A:K,MATCH('Ficha técnica - Prod acabado'!C331,'Cadastro de insumo'!E:E,0),9),""))</f>
        <v/>
      </c>
      <c r="F331" s="139" t="str">
        <f>IFERROR(VLOOKUP(C331,'Cadastro de insumo'!E:K,7,0),"")</f>
        <v/>
      </c>
      <c r="G331" s="113"/>
      <c r="H331" s="113"/>
      <c r="I331" s="138">
        <f t="shared" si="16"/>
        <v>0</v>
      </c>
      <c r="J331" s="140">
        <f>IF(C331="",0,IF(E331="Pacote",VLOOKUP(C331,'Cadastro de insumo'!E:K,7,0)*G331,IF(OR(E331="kg",E331="L"),F331/1000*G331,F331*G331)))</f>
        <v>0</v>
      </c>
    </row>
    <row r="332" spans="1:18" outlineLevel="1" x14ac:dyDescent="0.25">
      <c r="B332" s="137" t="str">
        <f>IF(C332="","",F324)</f>
        <v/>
      </c>
      <c r="C332" s="123"/>
      <c r="D332" s="138" t="str">
        <f>IF(C332="","",IFERROR(INDEX('Cadastro de insumo'!A:K,MATCH('Ficha técnica - Prod acabado'!C332,'Cadastro de insumo'!E:E,0),2),""))</f>
        <v/>
      </c>
      <c r="E332" s="138" t="str">
        <f>IF(C332="","",IFERROR(INDEX('Cadastro de insumo'!A:K,MATCH('Ficha técnica - Prod acabado'!C332,'Cadastro de insumo'!E:E,0),9),""))</f>
        <v/>
      </c>
      <c r="F332" s="139" t="str">
        <f>IFERROR(VLOOKUP(C332,'Cadastro de insumo'!E:K,7,0),"")</f>
        <v/>
      </c>
      <c r="G332" s="113"/>
      <c r="H332" s="113"/>
      <c r="I332" s="138">
        <f t="shared" si="16"/>
        <v>0</v>
      </c>
      <c r="J332" s="140">
        <f>IF(C332="",0,IF(E332="Pacote",VLOOKUP(C332,'Cadastro de insumo'!E:K,7,0)*G332,IF(OR(E332="kg",E332="L"),F332/1000*G332,F332*G332)))</f>
        <v>0</v>
      </c>
    </row>
    <row r="333" spans="1:18" outlineLevel="1" x14ac:dyDescent="0.25">
      <c r="B333" s="137" t="str">
        <f>IF(C333="","",F324)</f>
        <v/>
      </c>
      <c r="C333" s="123"/>
      <c r="D333" s="138" t="str">
        <f>IF(C333="","",IFERROR(INDEX('Cadastro de insumo'!A:K,MATCH('Ficha técnica - Prod acabado'!C333,'Cadastro de insumo'!E:E,0),2),""))</f>
        <v/>
      </c>
      <c r="E333" s="138" t="str">
        <f>IF(C333="","",IFERROR(INDEX('Cadastro de insumo'!A:K,MATCH('Ficha técnica - Prod acabado'!C333,'Cadastro de insumo'!E:E,0),9),""))</f>
        <v/>
      </c>
      <c r="F333" s="139" t="str">
        <f>IFERROR(VLOOKUP(C333,'Cadastro de insumo'!E:K,7,0),"")</f>
        <v/>
      </c>
      <c r="G333" s="113"/>
      <c r="H333" s="113"/>
      <c r="I333" s="138">
        <f t="shared" si="16"/>
        <v>0</v>
      </c>
      <c r="J333" s="140">
        <f>IF(C333="",0,IF(E333="Pacote",VLOOKUP(C333,'Cadastro de insumo'!E:K,7,0)*G333,IF(OR(E333="kg",E333="L"),F333/1000*G333,F333*G333)))</f>
        <v>0</v>
      </c>
    </row>
    <row r="334" spans="1:18" outlineLevel="1" x14ac:dyDescent="0.25">
      <c r="B334" s="137" t="str">
        <f>IF(C334="","",F324)</f>
        <v/>
      </c>
      <c r="C334" s="123"/>
      <c r="D334" s="138" t="str">
        <f>IF(C334="","",IFERROR(INDEX('Cadastro de insumo'!A:K,MATCH('Ficha técnica - Prod acabado'!C334,'Cadastro de insumo'!E:E,0),2),""))</f>
        <v/>
      </c>
      <c r="E334" s="138" t="str">
        <f>IF(C334="","",IFERROR(INDEX('Cadastro de insumo'!A:K,MATCH('Ficha técnica - Prod acabado'!C334,'Cadastro de insumo'!E:E,0),9),""))</f>
        <v/>
      </c>
      <c r="F334" s="139" t="str">
        <f>IFERROR(VLOOKUP(C334,'Cadastro de insumo'!E:K,7,0),"")</f>
        <v/>
      </c>
      <c r="G334" s="113"/>
      <c r="H334" s="113"/>
      <c r="I334" s="138">
        <f t="shared" si="16"/>
        <v>0</v>
      </c>
      <c r="J334" s="140">
        <f>IF(C334="",0,IF(E334="Pacote",VLOOKUP(C334,'Cadastro de insumo'!E:K,7,0)*G334,IF(OR(E334="kg",E334="L"),F334/1000*G334,F334*G334)))</f>
        <v>0</v>
      </c>
    </row>
    <row r="335" spans="1:18" outlineLevel="1" x14ac:dyDescent="0.25">
      <c r="B335" s="137" t="str">
        <f>IF(C335="","",F324)</f>
        <v/>
      </c>
      <c r="C335" s="123"/>
      <c r="D335" s="138" t="str">
        <f>IF(C335="","",IFERROR(INDEX('Cadastro de insumo'!A:K,MATCH('Ficha técnica - Prod acabado'!C335,'Cadastro de insumo'!E:E,0),2),""))</f>
        <v/>
      </c>
      <c r="E335" s="138" t="str">
        <f>IF(C335="","",IFERROR(INDEX('Cadastro de insumo'!A:K,MATCH('Ficha técnica - Prod acabado'!C335,'Cadastro de insumo'!E:E,0),9),""))</f>
        <v/>
      </c>
      <c r="F335" s="139" t="str">
        <f>IFERROR(VLOOKUP(C335,'Cadastro de insumo'!E:K,7,0),"")</f>
        <v/>
      </c>
      <c r="G335" s="113"/>
      <c r="H335" s="113"/>
      <c r="I335" s="138">
        <f t="shared" si="16"/>
        <v>0</v>
      </c>
      <c r="J335" s="140">
        <f>IF(C335="",0,IF(E335="Pacote",VLOOKUP(C335,'Cadastro de insumo'!E:K,7,0)*G335,IF(OR(E335="kg",E335="L"),F335/1000*G335,F335*G335)))</f>
        <v>0</v>
      </c>
    </row>
    <row r="336" spans="1:18" outlineLevel="1" x14ac:dyDescent="0.25">
      <c r="B336" s="137" t="str">
        <f>IF(C336="","",F324)</f>
        <v/>
      </c>
      <c r="C336" s="123"/>
      <c r="D336" s="138" t="str">
        <f>IF(C336="","",IFERROR(INDEX('Cadastro de insumo'!A:K,MATCH('Ficha técnica - Prod acabado'!C336,'Cadastro de insumo'!E:E,0),2),""))</f>
        <v/>
      </c>
      <c r="E336" s="138" t="str">
        <f>IF(C336="","",IFERROR(INDEX('Cadastro de insumo'!A:K,MATCH('Ficha técnica - Prod acabado'!C336,'Cadastro de insumo'!E:E,0),9),""))</f>
        <v/>
      </c>
      <c r="F336" s="139" t="str">
        <f>IFERROR(VLOOKUP(C336,'Cadastro de insumo'!E:K,7,0),"")</f>
        <v/>
      </c>
      <c r="G336" s="113"/>
      <c r="H336" s="113"/>
      <c r="I336" s="138">
        <f t="shared" si="16"/>
        <v>0</v>
      </c>
      <c r="J336" s="140">
        <f>IF(C336="",0,IF(E336="Pacote",VLOOKUP(C336,'Cadastro de insumo'!E:K,7,0)*G336,IF(OR(E336="kg",E336="L"),F336/1000*G336,F336*G336)))</f>
        <v>0</v>
      </c>
    </row>
    <row r="337" spans="1:18" outlineLevel="1" x14ac:dyDescent="0.25">
      <c r="B337" s="137" t="str">
        <f>IF(C337="","",F324)</f>
        <v/>
      </c>
      <c r="C337" s="123"/>
      <c r="D337" s="138" t="str">
        <f>IF(C337="","",IFERROR(INDEX('Cadastro de insumo'!A:K,MATCH('Ficha técnica - Prod acabado'!C337,'Cadastro de insumo'!E:E,0),2),""))</f>
        <v/>
      </c>
      <c r="E337" s="138" t="str">
        <f>IF(C337="","",IFERROR(INDEX('Cadastro de insumo'!A:K,MATCH('Ficha técnica - Prod acabado'!C337,'Cadastro de insumo'!E:E,0),9),""))</f>
        <v/>
      </c>
      <c r="F337" s="139" t="str">
        <f>IFERROR(VLOOKUP(C337,'Cadastro de insumo'!E:K,7,0),"")</f>
        <v/>
      </c>
      <c r="G337" s="113"/>
      <c r="H337" s="113"/>
      <c r="I337" s="138">
        <f t="shared" si="16"/>
        <v>0</v>
      </c>
      <c r="J337" s="140">
        <f>IF(C337="",0,IF(E337="Pacote",VLOOKUP(C337,'Cadastro de insumo'!E:K,7,0)*G337,IF(OR(E337="kg",E337="L"),F337/1000*G337,F337*G337)))</f>
        <v>0</v>
      </c>
    </row>
    <row r="338" spans="1:18" outlineLevel="1" x14ac:dyDescent="0.25">
      <c r="B338" s="137" t="str">
        <f>IF(C338="","",F324)</f>
        <v/>
      </c>
      <c r="C338" s="123"/>
      <c r="D338" s="138" t="str">
        <f>IF(C338="","",IFERROR(INDEX('Cadastro de insumo'!A:K,MATCH('Ficha técnica - Prod acabado'!C338,'Cadastro de insumo'!E:E,0),2),""))</f>
        <v/>
      </c>
      <c r="E338" s="138" t="str">
        <f>IF(C338="","",IFERROR(INDEX('Cadastro de insumo'!A:K,MATCH('Ficha técnica - Prod acabado'!C338,'Cadastro de insumo'!E:E,0),9),""))</f>
        <v/>
      </c>
      <c r="F338" s="139" t="str">
        <f>IFERROR(VLOOKUP(C338,'Cadastro de insumo'!E:K,7,0),"")</f>
        <v/>
      </c>
      <c r="G338" s="113"/>
      <c r="H338" s="113"/>
      <c r="I338" s="138">
        <f t="shared" si="16"/>
        <v>0</v>
      </c>
      <c r="J338" s="140">
        <f>IF(C338="",0,IF(E338="Pacote",VLOOKUP(C338,'Cadastro de insumo'!E:K,7,0)*G338,IF(OR(E338="kg",E338="L"),F338/1000*G338,F338*G338)))</f>
        <v>0</v>
      </c>
    </row>
    <row r="339" spans="1:18" outlineLevel="1" x14ac:dyDescent="0.25">
      <c r="B339" s="137" t="str">
        <f>IF(C339="","",F324)</f>
        <v/>
      </c>
      <c r="C339" s="123"/>
      <c r="D339" s="138" t="str">
        <f>IF(C339="","",IFERROR(INDEX('Cadastro de insumo'!A:K,MATCH('Ficha técnica - Prod acabado'!C339,'Cadastro de insumo'!E:E,0),2),""))</f>
        <v/>
      </c>
      <c r="E339" s="138" t="str">
        <f>IF(C339="","",IFERROR(INDEX('Cadastro de insumo'!A:K,MATCH('Ficha técnica - Prod acabado'!C339,'Cadastro de insumo'!E:E,0),9),""))</f>
        <v/>
      </c>
      <c r="F339" s="139" t="str">
        <f>IFERROR(VLOOKUP(C339,'Cadastro de insumo'!E:K,7,0),"")</f>
        <v/>
      </c>
      <c r="G339" s="113"/>
      <c r="H339" s="113"/>
      <c r="I339" s="138">
        <f t="shared" si="16"/>
        <v>0</v>
      </c>
      <c r="J339" s="140">
        <f>IF(C339="",0,IF(E339="Pacote",VLOOKUP(C339,'Cadastro de insumo'!E:K,7,0)*G339,IF(OR(E339="kg",E339="L"),F339/1000*G339,F339*G339)))</f>
        <v>0</v>
      </c>
    </row>
    <row r="340" spans="1:18" outlineLevel="1" x14ac:dyDescent="0.25">
      <c r="B340" s="137" t="str">
        <f>IF(C340="","",F324)</f>
        <v/>
      </c>
      <c r="C340" s="123"/>
      <c r="D340" s="138" t="str">
        <f>IF(C340="","",IFERROR(INDEX('Cadastro de insumo'!A:K,MATCH('Ficha técnica - Prod acabado'!C340,'Cadastro de insumo'!E:E,0),2),""))</f>
        <v/>
      </c>
      <c r="E340" s="138" t="str">
        <f>IF(C340="","",IFERROR(INDEX('Cadastro de insumo'!A:K,MATCH('Ficha técnica - Prod acabado'!C340,'Cadastro de insumo'!E:E,0),9),""))</f>
        <v/>
      </c>
      <c r="F340" s="139" t="str">
        <f>IFERROR(VLOOKUP(C340,'Cadastro de insumo'!E:K,7,0),"")</f>
        <v/>
      </c>
      <c r="G340" s="113"/>
      <c r="H340" s="113"/>
      <c r="I340" s="138">
        <f t="shared" si="16"/>
        <v>0</v>
      </c>
      <c r="J340" s="140">
        <f>IF(C340="",0,IF(E340="Pacote",VLOOKUP(C340,'Cadastro de insumo'!E:K,7,0)*G340,IF(OR(E340="kg",E340="L"),F340/1000*G340,F340*G340)))</f>
        <v>0</v>
      </c>
    </row>
    <row r="341" spans="1:18" outlineLevel="1" x14ac:dyDescent="0.25">
      <c r="B341" s="137" t="str">
        <f>IF(C341="","",F324)</f>
        <v/>
      </c>
      <c r="C341" s="123"/>
      <c r="D341" s="138" t="str">
        <f>IF(C341="","",IFERROR(INDEX('Cadastro de insumo'!A:K,MATCH('Ficha técnica - Prod acabado'!C341,'Cadastro de insumo'!E:E,0),2),""))</f>
        <v/>
      </c>
      <c r="E341" s="138" t="str">
        <f>IF(C341="","",IFERROR(INDEX('Cadastro de insumo'!A:K,MATCH('Ficha técnica - Prod acabado'!C341,'Cadastro de insumo'!E:E,0),9),""))</f>
        <v/>
      </c>
      <c r="F341" s="139" t="str">
        <f>IFERROR(VLOOKUP(C341,'Cadastro de insumo'!E:K,7,0),"")</f>
        <v/>
      </c>
      <c r="G341" s="113"/>
      <c r="H341" s="113"/>
      <c r="I341" s="138">
        <f t="shared" si="16"/>
        <v>0</v>
      </c>
      <c r="J341" s="140">
        <f>IF(C341="",0,IF(E341="Pacote",VLOOKUP(C341,'Cadastro de insumo'!E:K,7,0)*G341,IF(OR(E341="kg",E341="L"),F341/1000*G341,F341*G341)))</f>
        <v>0</v>
      </c>
    </row>
    <row r="342" spans="1:18" x14ac:dyDescent="0.25">
      <c r="A342" s="33" t="str">
        <f>"Detalhes: "&amp;F324</f>
        <v xml:space="preserve">Detalhes: </v>
      </c>
      <c r="B342" s="110"/>
      <c r="H342" s="126"/>
      <c r="I342" s="110"/>
      <c r="J342" s="110"/>
      <c r="M342" s="126"/>
    </row>
    <row r="343" spans="1:18" x14ac:dyDescent="0.25">
      <c r="B343" s="110"/>
      <c r="C343" s="126"/>
      <c r="H343" s="126"/>
      <c r="I343" s="110"/>
      <c r="J343" s="110"/>
      <c r="K343" s="110"/>
      <c r="L343" s="110"/>
      <c r="M343" s="126"/>
    </row>
    <row r="344" spans="1:18" ht="31.5" x14ac:dyDescent="0.25">
      <c r="D344" s="110"/>
      <c r="E344" s="34" t="s">
        <v>21</v>
      </c>
      <c r="F344" s="78" t="s">
        <v>0</v>
      </c>
      <c r="G344" s="78" t="s">
        <v>19</v>
      </c>
      <c r="H344" s="79" t="s">
        <v>20</v>
      </c>
      <c r="I344" s="35" t="s">
        <v>22</v>
      </c>
      <c r="J344" s="35" t="s">
        <v>61</v>
      </c>
      <c r="M344" s="126"/>
    </row>
    <row r="345" spans="1:18" x14ac:dyDescent="0.25">
      <c r="D345" s="110"/>
      <c r="E345" s="135">
        <f>E324+1</f>
        <v>17</v>
      </c>
      <c r="F345" s="113"/>
      <c r="G345" s="113"/>
      <c r="H345" s="114"/>
      <c r="I345" s="136">
        <f>SUM(J348:J362)</f>
        <v>0</v>
      </c>
      <c r="J345" s="136" t="str">
        <f>IF(H345="","",I345/H345)</f>
        <v/>
      </c>
      <c r="M345" s="126"/>
      <c r="R345" s="141"/>
    </row>
    <row r="346" spans="1:18" x14ac:dyDescent="0.25">
      <c r="B346" s="117"/>
      <c r="C346" s="118"/>
      <c r="D346" s="110"/>
      <c r="F346" s="118"/>
      <c r="G346" s="118"/>
      <c r="H346" s="119"/>
      <c r="I346" s="120"/>
      <c r="J346" s="121"/>
      <c r="M346" s="126"/>
      <c r="R346" s="141"/>
    </row>
    <row r="347" spans="1:18" ht="47.25" outlineLevel="1" x14ac:dyDescent="0.25">
      <c r="B347" s="34" t="s">
        <v>66</v>
      </c>
      <c r="C347" s="78" t="s">
        <v>13</v>
      </c>
      <c r="D347" s="35" t="s">
        <v>60</v>
      </c>
      <c r="E347" s="35" t="s">
        <v>14</v>
      </c>
      <c r="F347" s="79" t="s">
        <v>17</v>
      </c>
      <c r="G347" s="79" t="s">
        <v>56</v>
      </c>
      <c r="H347" s="79" t="s">
        <v>38</v>
      </c>
      <c r="I347" s="35" t="s">
        <v>16</v>
      </c>
      <c r="J347" s="34" t="s">
        <v>15</v>
      </c>
    </row>
    <row r="348" spans="1:18" outlineLevel="1" x14ac:dyDescent="0.25">
      <c r="B348" s="137" t="str">
        <f>IF(C348="","",F345)</f>
        <v/>
      </c>
      <c r="C348" s="123"/>
      <c r="D348" s="138" t="str">
        <f>IF(C348="","",IFERROR(INDEX('Cadastro de insumo'!A:K,MATCH('Ficha técnica - Prod acabado'!C348,'Cadastro de insumo'!E:E,0),2),""))</f>
        <v/>
      </c>
      <c r="E348" s="138" t="str">
        <f>IF(C348="","",IFERROR(INDEX('Cadastro de insumo'!A:K,MATCH('Ficha técnica - Prod acabado'!C348,'Cadastro de insumo'!E:E,0),9),""))</f>
        <v/>
      </c>
      <c r="F348" s="139" t="str">
        <f>IFERROR(VLOOKUP(C348,'Cadastro de insumo'!E:K,7,0),"")</f>
        <v/>
      </c>
      <c r="G348" s="113"/>
      <c r="H348" s="113"/>
      <c r="I348" s="138">
        <f t="shared" ref="I348:I362" si="17">IF(OR(G348="",H348=""),0,G348/H348)</f>
        <v>0</v>
      </c>
      <c r="J348" s="140">
        <f>IF(C348="",0,IF(E348="Pacote",VLOOKUP(C348,'Cadastro de insumo'!E:K,7,0)*G348,IF(OR(E348="kg",E348="L"),F348/1000*G348,F348*G348)))</f>
        <v>0</v>
      </c>
    </row>
    <row r="349" spans="1:18" outlineLevel="1" x14ac:dyDescent="0.25">
      <c r="B349" s="137" t="str">
        <f>IF(C349="","",F345)</f>
        <v/>
      </c>
      <c r="C349" s="123"/>
      <c r="D349" s="138" t="str">
        <f>IF(C349="","",IFERROR(INDEX('Cadastro de insumo'!A:K,MATCH('Ficha técnica - Prod acabado'!C349,'Cadastro de insumo'!E:E,0),2),""))</f>
        <v/>
      </c>
      <c r="E349" s="138" t="str">
        <f>IF(C349="","",IFERROR(INDEX('Cadastro de insumo'!A:K,MATCH('Ficha técnica - Prod acabado'!C349,'Cadastro de insumo'!E:E,0),9),""))</f>
        <v/>
      </c>
      <c r="F349" s="139" t="str">
        <f>IFERROR(VLOOKUP(C349,'Cadastro de insumo'!E:K,7,0),"")</f>
        <v/>
      </c>
      <c r="G349" s="113"/>
      <c r="H349" s="113"/>
      <c r="I349" s="138">
        <f t="shared" si="17"/>
        <v>0</v>
      </c>
      <c r="J349" s="140">
        <f>IF(C349="",0,IF(E349="Pacote",VLOOKUP(C349,'Cadastro de insumo'!E:K,7,0)*G349,IF(OR(E349="kg",E349="L"),F349/1000*G349,F349*G349)))</f>
        <v>0</v>
      </c>
    </row>
    <row r="350" spans="1:18" outlineLevel="1" x14ac:dyDescent="0.25">
      <c r="B350" s="137" t="str">
        <f>IF(C350="","",F345)</f>
        <v/>
      </c>
      <c r="C350" s="123"/>
      <c r="D350" s="138" t="str">
        <f>IF(C350="","",IFERROR(INDEX('Cadastro de insumo'!A:K,MATCH('Ficha técnica - Prod acabado'!C350,'Cadastro de insumo'!E:E,0),2),""))</f>
        <v/>
      </c>
      <c r="E350" s="138" t="str">
        <f>IF(C350="","",IFERROR(INDEX('Cadastro de insumo'!A:K,MATCH('Ficha técnica - Prod acabado'!C350,'Cadastro de insumo'!E:E,0),9),""))</f>
        <v/>
      </c>
      <c r="F350" s="139" t="str">
        <f>IFERROR(VLOOKUP(C350,'Cadastro de insumo'!E:K,7,0),"")</f>
        <v/>
      </c>
      <c r="G350" s="113"/>
      <c r="H350" s="113"/>
      <c r="I350" s="138">
        <f t="shared" si="17"/>
        <v>0</v>
      </c>
      <c r="J350" s="140">
        <f>IF(C350="",0,IF(E350="Pacote",VLOOKUP(C350,'Cadastro de insumo'!E:K,7,0)*G350,IF(OR(E350="kg",E350="L"),F350/1000*G350,F350*G350)))</f>
        <v>0</v>
      </c>
    </row>
    <row r="351" spans="1:18" outlineLevel="1" x14ac:dyDescent="0.25">
      <c r="B351" s="137" t="str">
        <f>IF(C351="","",F345)</f>
        <v/>
      </c>
      <c r="C351" s="123"/>
      <c r="D351" s="138" t="str">
        <f>IF(C351="","",IFERROR(INDEX('Cadastro de insumo'!A:K,MATCH('Ficha técnica - Prod acabado'!C351,'Cadastro de insumo'!E:E,0),2),""))</f>
        <v/>
      </c>
      <c r="E351" s="138" t="str">
        <f>IF(C351="","",IFERROR(INDEX('Cadastro de insumo'!A:K,MATCH('Ficha técnica - Prod acabado'!C351,'Cadastro de insumo'!E:E,0),9),""))</f>
        <v/>
      </c>
      <c r="F351" s="139" t="str">
        <f>IFERROR(VLOOKUP(C351,'Cadastro de insumo'!E:K,7,0),"")</f>
        <v/>
      </c>
      <c r="G351" s="113"/>
      <c r="H351" s="113"/>
      <c r="I351" s="138">
        <f t="shared" si="17"/>
        <v>0</v>
      </c>
      <c r="J351" s="140">
        <f>IF(C351="",0,IF(E351="Pacote",VLOOKUP(C351,'Cadastro de insumo'!E:K,7,0)*G351,IF(OR(E351="kg",E351="L"),F351/1000*G351,F351*G351)))</f>
        <v>0</v>
      </c>
    </row>
    <row r="352" spans="1:18" outlineLevel="1" x14ac:dyDescent="0.25">
      <c r="B352" s="137" t="str">
        <f>IF(C352="","",F345)</f>
        <v/>
      </c>
      <c r="C352" s="123"/>
      <c r="D352" s="138" t="str">
        <f>IF(C352="","",IFERROR(INDEX('Cadastro de insumo'!A:K,MATCH('Ficha técnica - Prod acabado'!C352,'Cadastro de insumo'!E:E,0),2),""))</f>
        <v/>
      </c>
      <c r="E352" s="138" t="str">
        <f>IF(C352="","",IFERROR(INDEX('Cadastro de insumo'!A:K,MATCH('Ficha técnica - Prod acabado'!C352,'Cadastro de insumo'!E:E,0),9),""))</f>
        <v/>
      </c>
      <c r="F352" s="139" t="str">
        <f>IFERROR(VLOOKUP(C352,'Cadastro de insumo'!E:K,7,0),"")</f>
        <v/>
      </c>
      <c r="G352" s="113"/>
      <c r="H352" s="113"/>
      <c r="I352" s="138">
        <f t="shared" si="17"/>
        <v>0</v>
      </c>
      <c r="J352" s="140">
        <f>IF(C352="",0,IF(E352="Pacote",VLOOKUP(C352,'Cadastro de insumo'!E:K,7,0)*G352,IF(OR(E352="kg",E352="L"),F352/1000*G352,F352*G352)))</f>
        <v>0</v>
      </c>
    </row>
    <row r="353" spans="1:18" outlineLevel="1" x14ac:dyDescent="0.25">
      <c r="B353" s="137" t="str">
        <f>IF(C353="","",F345)</f>
        <v/>
      </c>
      <c r="C353" s="123"/>
      <c r="D353" s="138" t="str">
        <f>IF(C353="","",IFERROR(INDEX('Cadastro de insumo'!A:K,MATCH('Ficha técnica - Prod acabado'!C353,'Cadastro de insumo'!E:E,0),2),""))</f>
        <v/>
      </c>
      <c r="E353" s="138" t="str">
        <f>IF(C353="","",IFERROR(INDEX('Cadastro de insumo'!A:K,MATCH('Ficha técnica - Prod acabado'!C353,'Cadastro de insumo'!E:E,0),9),""))</f>
        <v/>
      </c>
      <c r="F353" s="139" t="str">
        <f>IFERROR(VLOOKUP(C353,'Cadastro de insumo'!E:K,7,0),"")</f>
        <v/>
      </c>
      <c r="G353" s="113"/>
      <c r="H353" s="113"/>
      <c r="I353" s="138">
        <f t="shared" si="17"/>
        <v>0</v>
      </c>
      <c r="J353" s="140">
        <f>IF(C353="",0,IF(E353="Pacote",VLOOKUP(C353,'Cadastro de insumo'!E:K,7,0)*G353,IF(OR(E353="kg",E353="L"),F353/1000*G353,F353*G353)))</f>
        <v>0</v>
      </c>
    </row>
    <row r="354" spans="1:18" outlineLevel="1" x14ac:dyDescent="0.25">
      <c r="B354" s="137" t="str">
        <f>IF(C354="","",F345)</f>
        <v/>
      </c>
      <c r="C354" s="123"/>
      <c r="D354" s="138" t="str">
        <f>IF(C354="","",IFERROR(INDEX('Cadastro de insumo'!A:K,MATCH('Ficha técnica - Prod acabado'!C354,'Cadastro de insumo'!E:E,0),2),""))</f>
        <v/>
      </c>
      <c r="E354" s="138" t="str">
        <f>IF(C354="","",IFERROR(INDEX('Cadastro de insumo'!A:K,MATCH('Ficha técnica - Prod acabado'!C354,'Cadastro de insumo'!E:E,0),9),""))</f>
        <v/>
      </c>
      <c r="F354" s="139" t="str">
        <f>IFERROR(VLOOKUP(C354,'Cadastro de insumo'!E:K,7,0),"")</f>
        <v/>
      </c>
      <c r="G354" s="113"/>
      <c r="H354" s="113"/>
      <c r="I354" s="138">
        <f t="shared" si="17"/>
        <v>0</v>
      </c>
      <c r="J354" s="140">
        <f>IF(C354="",0,IF(E354="Pacote",VLOOKUP(C354,'Cadastro de insumo'!E:K,7,0)*G354,IF(OR(E354="kg",E354="L"),F354/1000*G354,F354*G354)))</f>
        <v>0</v>
      </c>
    </row>
    <row r="355" spans="1:18" outlineLevel="1" x14ac:dyDescent="0.25">
      <c r="B355" s="137" t="str">
        <f>IF(C355="","",F345)</f>
        <v/>
      </c>
      <c r="C355" s="123"/>
      <c r="D355" s="138" t="str">
        <f>IF(C355="","",IFERROR(INDEX('Cadastro de insumo'!A:K,MATCH('Ficha técnica - Prod acabado'!C355,'Cadastro de insumo'!E:E,0),2),""))</f>
        <v/>
      </c>
      <c r="E355" s="138" t="str">
        <f>IF(C355="","",IFERROR(INDEX('Cadastro de insumo'!A:K,MATCH('Ficha técnica - Prod acabado'!C355,'Cadastro de insumo'!E:E,0),9),""))</f>
        <v/>
      </c>
      <c r="F355" s="139" t="str">
        <f>IFERROR(VLOOKUP(C355,'Cadastro de insumo'!E:K,7,0),"")</f>
        <v/>
      </c>
      <c r="G355" s="113"/>
      <c r="H355" s="113"/>
      <c r="I355" s="138">
        <f t="shared" si="17"/>
        <v>0</v>
      </c>
      <c r="J355" s="140">
        <f>IF(C355="",0,IF(E355="Pacote",VLOOKUP(C355,'Cadastro de insumo'!E:K,7,0)*G355,IF(OR(E355="kg",E355="L"),F355/1000*G355,F355*G355)))</f>
        <v>0</v>
      </c>
    </row>
    <row r="356" spans="1:18" outlineLevel="1" x14ac:dyDescent="0.25">
      <c r="B356" s="137" t="str">
        <f>IF(C356="","",F345)</f>
        <v/>
      </c>
      <c r="C356" s="123"/>
      <c r="D356" s="138" t="str">
        <f>IF(C356="","",IFERROR(INDEX('Cadastro de insumo'!A:K,MATCH('Ficha técnica - Prod acabado'!C356,'Cadastro de insumo'!E:E,0),2),""))</f>
        <v/>
      </c>
      <c r="E356" s="138" t="str">
        <f>IF(C356="","",IFERROR(INDEX('Cadastro de insumo'!A:K,MATCH('Ficha técnica - Prod acabado'!C356,'Cadastro de insumo'!E:E,0),9),""))</f>
        <v/>
      </c>
      <c r="F356" s="139" t="str">
        <f>IFERROR(VLOOKUP(C356,'Cadastro de insumo'!E:K,7,0),"")</f>
        <v/>
      </c>
      <c r="G356" s="113"/>
      <c r="H356" s="113"/>
      <c r="I356" s="138">
        <f t="shared" si="17"/>
        <v>0</v>
      </c>
      <c r="J356" s="140">
        <f>IF(C356="",0,IF(E356="Pacote",VLOOKUP(C356,'Cadastro de insumo'!E:K,7,0)*G356,IF(OR(E356="kg",E356="L"),F356/1000*G356,F356*G356)))</f>
        <v>0</v>
      </c>
    </row>
    <row r="357" spans="1:18" outlineLevel="1" x14ac:dyDescent="0.25">
      <c r="B357" s="137" t="str">
        <f>IF(C357="","",F345)</f>
        <v/>
      </c>
      <c r="C357" s="123"/>
      <c r="D357" s="138" t="str">
        <f>IF(C357="","",IFERROR(INDEX('Cadastro de insumo'!A:K,MATCH('Ficha técnica - Prod acabado'!C357,'Cadastro de insumo'!E:E,0),2),""))</f>
        <v/>
      </c>
      <c r="E357" s="138" t="str">
        <f>IF(C357="","",IFERROR(INDEX('Cadastro de insumo'!A:K,MATCH('Ficha técnica - Prod acabado'!C357,'Cadastro de insumo'!E:E,0),9),""))</f>
        <v/>
      </c>
      <c r="F357" s="139" t="str">
        <f>IFERROR(VLOOKUP(C357,'Cadastro de insumo'!E:K,7,0),"")</f>
        <v/>
      </c>
      <c r="G357" s="113"/>
      <c r="H357" s="113"/>
      <c r="I357" s="138">
        <f t="shared" si="17"/>
        <v>0</v>
      </c>
      <c r="J357" s="140">
        <f>IF(C357="",0,IF(E357="Pacote",VLOOKUP(C357,'Cadastro de insumo'!E:K,7,0)*G357,IF(OR(E357="kg",E357="L"),F357/1000*G357,F357*G357)))</f>
        <v>0</v>
      </c>
    </row>
    <row r="358" spans="1:18" outlineLevel="1" x14ac:dyDescent="0.25">
      <c r="B358" s="137" t="str">
        <f>IF(C358="","",F345)</f>
        <v/>
      </c>
      <c r="C358" s="123"/>
      <c r="D358" s="138" t="str">
        <f>IF(C358="","",IFERROR(INDEX('Cadastro de insumo'!A:K,MATCH('Ficha técnica - Prod acabado'!C358,'Cadastro de insumo'!E:E,0),2),""))</f>
        <v/>
      </c>
      <c r="E358" s="138" t="str">
        <f>IF(C358="","",IFERROR(INDEX('Cadastro de insumo'!A:K,MATCH('Ficha técnica - Prod acabado'!C358,'Cadastro de insumo'!E:E,0),9),""))</f>
        <v/>
      </c>
      <c r="F358" s="139" t="str">
        <f>IFERROR(VLOOKUP(C358,'Cadastro de insumo'!E:K,7,0),"")</f>
        <v/>
      </c>
      <c r="G358" s="113"/>
      <c r="H358" s="113"/>
      <c r="I358" s="138">
        <f t="shared" si="17"/>
        <v>0</v>
      </c>
      <c r="J358" s="140">
        <f>IF(C358="",0,IF(E358="Pacote",VLOOKUP(C358,'Cadastro de insumo'!E:K,7,0)*G358,IF(OR(E358="kg",E358="L"),F358/1000*G358,F358*G358)))</f>
        <v>0</v>
      </c>
    </row>
    <row r="359" spans="1:18" outlineLevel="1" x14ac:dyDescent="0.25">
      <c r="B359" s="137" t="str">
        <f>IF(C359="","",F345)</f>
        <v/>
      </c>
      <c r="C359" s="123"/>
      <c r="D359" s="138" t="str">
        <f>IF(C359="","",IFERROR(INDEX('Cadastro de insumo'!A:K,MATCH('Ficha técnica - Prod acabado'!C359,'Cadastro de insumo'!E:E,0),2),""))</f>
        <v/>
      </c>
      <c r="E359" s="138" t="str">
        <f>IF(C359="","",IFERROR(INDEX('Cadastro de insumo'!A:K,MATCH('Ficha técnica - Prod acabado'!C359,'Cadastro de insumo'!E:E,0),9),""))</f>
        <v/>
      </c>
      <c r="F359" s="139" t="str">
        <f>IFERROR(VLOOKUP(C359,'Cadastro de insumo'!E:K,7,0),"")</f>
        <v/>
      </c>
      <c r="G359" s="113"/>
      <c r="H359" s="113"/>
      <c r="I359" s="138">
        <f t="shared" si="17"/>
        <v>0</v>
      </c>
      <c r="J359" s="140">
        <f>IF(C359="",0,IF(E359="Pacote",VLOOKUP(C359,'Cadastro de insumo'!E:K,7,0)*G359,IF(OR(E359="kg",E359="L"),F359/1000*G359,F359*G359)))</f>
        <v>0</v>
      </c>
    </row>
    <row r="360" spans="1:18" outlineLevel="1" x14ac:dyDescent="0.25">
      <c r="B360" s="137" t="str">
        <f>IF(C360="","",F345)</f>
        <v/>
      </c>
      <c r="C360" s="123"/>
      <c r="D360" s="138" t="str">
        <f>IF(C360="","",IFERROR(INDEX('Cadastro de insumo'!A:K,MATCH('Ficha técnica - Prod acabado'!C360,'Cadastro de insumo'!E:E,0),2),""))</f>
        <v/>
      </c>
      <c r="E360" s="138" t="str">
        <f>IF(C360="","",IFERROR(INDEX('Cadastro de insumo'!A:K,MATCH('Ficha técnica - Prod acabado'!C360,'Cadastro de insumo'!E:E,0),9),""))</f>
        <v/>
      </c>
      <c r="F360" s="139" t="str">
        <f>IFERROR(VLOOKUP(C360,'Cadastro de insumo'!E:K,7,0),"")</f>
        <v/>
      </c>
      <c r="G360" s="113"/>
      <c r="H360" s="113"/>
      <c r="I360" s="138">
        <f t="shared" si="17"/>
        <v>0</v>
      </c>
      <c r="J360" s="140">
        <f>IF(C360="",0,IF(E360="Pacote",VLOOKUP(C360,'Cadastro de insumo'!E:K,7,0)*G360,IF(OR(E360="kg",E360="L"),F360/1000*G360,F360*G360)))</f>
        <v>0</v>
      </c>
    </row>
    <row r="361" spans="1:18" outlineLevel="1" x14ac:dyDescent="0.25">
      <c r="B361" s="137" t="str">
        <f>IF(C361="","",F345)</f>
        <v/>
      </c>
      <c r="C361" s="123"/>
      <c r="D361" s="138" t="str">
        <f>IF(C361="","",IFERROR(INDEX('Cadastro de insumo'!A:K,MATCH('Ficha técnica - Prod acabado'!C361,'Cadastro de insumo'!E:E,0),2),""))</f>
        <v/>
      </c>
      <c r="E361" s="138" t="str">
        <f>IF(C361="","",IFERROR(INDEX('Cadastro de insumo'!A:K,MATCH('Ficha técnica - Prod acabado'!C361,'Cadastro de insumo'!E:E,0),9),""))</f>
        <v/>
      </c>
      <c r="F361" s="139" t="str">
        <f>IFERROR(VLOOKUP(C361,'Cadastro de insumo'!E:K,7,0),"")</f>
        <v/>
      </c>
      <c r="G361" s="113"/>
      <c r="H361" s="113"/>
      <c r="I361" s="138">
        <f t="shared" si="17"/>
        <v>0</v>
      </c>
      <c r="J361" s="140">
        <f>IF(C361="",0,IF(E361="Pacote",VLOOKUP(C361,'Cadastro de insumo'!E:K,7,0)*G361,IF(OR(E361="kg",E361="L"),F361/1000*G361,F361*G361)))</f>
        <v>0</v>
      </c>
    </row>
    <row r="362" spans="1:18" outlineLevel="1" x14ac:dyDescent="0.25">
      <c r="B362" s="137" t="str">
        <f>IF(C362="","",F345)</f>
        <v/>
      </c>
      <c r="C362" s="123"/>
      <c r="D362" s="138" t="str">
        <f>IF(C362="","",IFERROR(INDEX('Cadastro de insumo'!A:K,MATCH('Ficha técnica - Prod acabado'!C362,'Cadastro de insumo'!E:E,0),2),""))</f>
        <v/>
      </c>
      <c r="E362" s="138" t="str">
        <f>IF(C362="","",IFERROR(INDEX('Cadastro de insumo'!A:K,MATCH('Ficha técnica - Prod acabado'!C362,'Cadastro de insumo'!E:E,0),9),""))</f>
        <v/>
      </c>
      <c r="F362" s="139" t="str">
        <f>IFERROR(VLOOKUP(C362,'Cadastro de insumo'!E:K,7,0),"")</f>
        <v/>
      </c>
      <c r="G362" s="113"/>
      <c r="H362" s="113"/>
      <c r="I362" s="138">
        <f t="shared" si="17"/>
        <v>0</v>
      </c>
      <c r="J362" s="140">
        <f>IF(C362="",0,IF(E362="Pacote",VLOOKUP(C362,'Cadastro de insumo'!E:K,7,0)*G362,IF(OR(E362="kg",E362="L"),F362/1000*G362,F362*G362)))</f>
        <v>0</v>
      </c>
    </row>
    <row r="363" spans="1:18" x14ac:dyDescent="0.25">
      <c r="A363" s="33" t="str">
        <f>"Detalhes: "&amp;F345</f>
        <v xml:space="preserve">Detalhes: </v>
      </c>
      <c r="B363" s="110"/>
      <c r="H363" s="126"/>
      <c r="I363" s="110"/>
      <c r="J363" s="110"/>
      <c r="M363" s="126"/>
    </row>
    <row r="364" spans="1:18" x14ac:dyDescent="0.25">
      <c r="B364" s="110"/>
      <c r="C364" s="126"/>
      <c r="H364" s="126"/>
      <c r="I364" s="110"/>
      <c r="J364" s="110"/>
      <c r="K364" s="110"/>
      <c r="L364" s="110"/>
      <c r="M364" s="126"/>
    </row>
    <row r="365" spans="1:18" ht="31.5" x14ac:dyDescent="0.25">
      <c r="D365" s="110"/>
      <c r="E365" s="34" t="s">
        <v>21</v>
      </c>
      <c r="F365" s="78" t="s">
        <v>0</v>
      </c>
      <c r="G365" s="78" t="s">
        <v>19</v>
      </c>
      <c r="H365" s="79" t="s">
        <v>20</v>
      </c>
      <c r="I365" s="35" t="s">
        <v>22</v>
      </c>
      <c r="J365" s="35" t="s">
        <v>61</v>
      </c>
      <c r="M365" s="126"/>
    </row>
    <row r="366" spans="1:18" x14ac:dyDescent="0.25">
      <c r="D366" s="110"/>
      <c r="E366" s="135">
        <f>E345+1</f>
        <v>18</v>
      </c>
      <c r="F366" s="113"/>
      <c r="G366" s="113"/>
      <c r="H366" s="114"/>
      <c r="I366" s="136">
        <f>SUM(J369:J383)</f>
        <v>0</v>
      </c>
      <c r="J366" s="136" t="str">
        <f>IF(H366="","",I366/H366)</f>
        <v/>
      </c>
      <c r="M366" s="126"/>
      <c r="R366" s="141"/>
    </row>
    <row r="367" spans="1:18" x14ac:dyDescent="0.25">
      <c r="B367" s="117"/>
      <c r="C367" s="118"/>
      <c r="D367" s="110"/>
      <c r="F367" s="118"/>
      <c r="G367" s="118"/>
      <c r="H367" s="119"/>
      <c r="I367" s="120"/>
      <c r="J367" s="121"/>
      <c r="M367" s="126"/>
      <c r="R367" s="141"/>
    </row>
    <row r="368" spans="1:18" ht="47.25" outlineLevel="1" x14ac:dyDescent="0.25">
      <c r="B368" s="34" t="s">
        <v>66</v>
      </c>
      <c r="C368" s="78" t="s">
        <v>13</v>
      </c>
      <c r="D368" s="35" t="s">
        <v>60</v>
      </c>
      <c r="E368" s="35" t="s">
        <v>14</v>
      </c>
      <c r="F368" s="79" t="s">
        <v>17</v>
      </c>
      <c r="G368" s="79" t="s">
        <v>56</v>
      </c>
      <c r="H368" s="79" t="s">
        <v>38</v>
      </c>
      <c r="I368" s="35" t="s">
        <v>16</v>
      </c>
      <c r="J368" s="34" t="s">
        <v>15</v>
      </c>
    </row>
    <row r="369" spans="1:13" outlineLevel="1" x14ac:dyDescent="0.25">
      <c r="B369" s="137" t="str">
        <f>IF(C369="","",F366)</f>
        <v/>
      </c>
      <c r="C369" s="123"/>
      <c r="D369" s="138" t="str">
        <f>IF(C369="","",IFERROR(INDEX('Cadastro de insumo'!A:K,MATCH('Ficha técnica - Prod acabado'!C369,'Cadastro de insumo'!E:E,0),2),""))</f>
        <v/>
      </c>
      <c r="E369" s="138" t="str">
        <f>IF(C369="","",IFERROR(INDEX('Cadastro de insumo'!A:K,MATCH('Ficha técnica - Prod acabado'!C369,'Cadastro de insumo'!E:E,0),9),""))</f>
        <v/>
      </c>
      <c r="F369" s="139" t="str">
        <f>IFERROR(VLOOKUP(C369,'Cadastro de insumo'!E:K,7,0),"")</f>
        <v/>
      </c>
      <c r="G369" s="113"/>
      <c r="H369" s="113"/>
      <c r="I369" s="138">
        <f t="shared" ref="I369:I383" si="18">IF(OR(G369="",H369=""),0,G369/H369)</f>
        <v>0</v>
      </c>
      <c r="J369" s="140">
        <f>IF(C369="",0,IF(E369="Pacote",VLOOKUP(C369,'Cadastro de insumo'!E:K,7,0)*G369,IF(OR(E369="kg",E369="L"),F369/1000*G369,F369*G369)))</f>
        <v>0</v>
      </c>
    </row>
    <row r="370" spans="1:13" outlineLevel="1" x14ac:dyDescent="0.25">
      <c r="B370" s="137" t="str">
        <f>IF(C370="","",F366)</f>
        <v/>
      </c>
      <c r="C370" s="123"/>
      <c r="D370" s="138" t="str">
        <f>IF(C370="","",IFERROR(INDEX('Cadastro de insumo'!A:K,MATCH('Ficha técnica - Prod acabado'!C370,'Cadastro de insumo'!E:E,0),2),""))</f>
        <v/>
      </c>
      <c r="E370" s="138" t="str">
        <f>IF(C370="","",IFERROR(INDEX('Cadastro de insumo'!A:K,MATCH('Ficha técnica - Prod acabado'!C370,'Cadastro de insumo'!E:E,0),9),""))</f>
        <v/>
      </c>
      <c r="F370" s="139" t="str">
        <f>IFERROR(VLOOKUP(C370,'Cadastro de insumo'!E:K,7,0),"")</f>
        <v/>
      </c>
      <c r="G370" s="113"/>
      <c r="H370" s="113"/>
      <c r="I370" s="138">
        <f t="shared" si="18"/>
        <v>0</v>
      </c>
      <c r="J370" s="140">
        <f>IF(C370="",0,IF(E370="Pacote",VLOOKUP(C370,'Cadastro de insumo'!E:K,7,0)*G370,IF(OR(E370="kg",E370="L"),F370/1000*G370,F370*G370)))</f>
        <v>0</v>
      </c>
    </row>
    <row r="371" spans="1:13" outlineLevel="1" x14ac:dyDescent="0.25">
      <c r="B371" s="137" t="str">
        <f>IF(C371="","",F366)</f>
        <v/>
      </c>
      <c r="C371" s="123"/>
      <c r="D371" s="138" t="str">
        <f>IF(C371="","",IFERROR(INDEX('Cadastro de insumo'!A:K,MATCH('Ficha técnica - Prod acabado'!C371,'Cadastro de insumo'!E:E,0),2),""))</f>
        <v/>
      </c>
      <c r="E371" s="138" t="str">
        <f>IF(C371="","",IFERROR(INDEX('Cadastro de insumo'!A:K,MATCH('Ficha técnica - Prod acabado'!C371,'Cadastro de insumo'!E:E,0),9),""))</f>
        <v/>
      </c>
      <c r="F371" s="139" t="str">
        <f>IFERROR(VLOOKUP(C371,'Cadastro de insumo'!E:K,7,0),"")</f>
        <v/>
      </c>
      <c r="G371" s="113"/>
      <c r="H371" s="113"/>
      <c r="I371" s="138">
        <f t="shared" si="18"/>
        <v>0</v>
      </c>
      <c r="J371" s="140">
        <f>IF(C371="",0,IF(E371="Pacote",VLOOKUP(C371,'Cadastro de insumo'!E:K,7,0)*G371,IF(OR(E371="kg",E371="L"),F371/1000*G371,F371*G371)))</f>
        <v>0</v>
      </c>
    </row>
    <row r="372" spans="1:13" outlineLevel="1" x14ac:dyDescent="0.25">
      <c r="B372" s="137" t="str">
        <f>IF(C372="","",F366)</f>
        <v/>
      </c>
      <c r="C372" s="123"/>
      <c r="D372" s="138" t="str">
        <f>IF(C372="","",IFERROR(INDEX('Cadastro de insumo'!A:K,MATCH('Ficha técnica - Prod acabado'!C372,'Cadastro de insumo'!E:E,0),2),""))</f>
        <v/>
      </c>
      <c r="E372" s="138" t="str">
        <f>IF(C372="","",IFERROR(INDEX('Cadastro de insumo'!A:K,MATCH('Ficha técnica - Prod acabado'!C372,'Cadastro de insumo'!E:E,0),9),""))</f>
        <v/>
      </c>
      <c r="F372" s="139" t="str">
        <f>IFERROR(VLOOKUP(C372,'Cadastro de insumo'!E:K,7,0),"")</f>
        <v/>
      </c>
      <c r="G372" s="113"/>
      <c r="H372" s="113"/>
      <c r="I372" s="138">
        <f t="shared" si="18"/>
        <v>0</v>
      </c>
      <c r="J372" s="140">
        <f>IF(C372="",0,IF(E372="Pacote",VLOOKUP(C372,'Cadastro de insumo'!E:K,7,0)*G372,IF(OR(E372="kg",E372="L"),F372/1000*G372,F372*G372)))</f>
        <v>0</v>
      </c>
    </row>
    <row r="373" spans="1:13" outlineLevel="1" x14ac:dyDescent="0.25">
      <c r="B373" s="137" t="str">
        <f>IF(C373="","",F366)</f>
        <v/>
      </c>
      <c r="C373" s="123"/>
      <c r="D373" s="138" t="str">
        <f>IF(C373="","",IFERROR(INDEX('Cadastro de insumo'!A:K,MATCH('Ficha técnica - Prod acabado'!C373,'Cadastro de insumo'!E:E,0),2),""))</f>
        <v/>
      </c>
      <c r="E373" s="138" t="str">
        <f>IF(C373="","",IFERROR(INDEX('Cadastro de insumo'!A:K,MATCH('Ficha técnica - Prod acabado'!C373,'Cadastro de insumo'!E:E,0),9),""))</f>
        <v/>
      </c>
      <c r="F373" s="139" t="str">
        <f>IFERROR(VLOOKUP(C373,'Cadastro de insumo'!E:K,7,0),"")</f>
        <v/>
      </c>
      <c r="G373" s="113"/>
      <c r="H373" s="113"/>
      <c r="I373" s="138">
        <f t="shared" si="18"/>
        <v>0</v>
      </c>
      <c r="J373" s="140">
        <f>IF(C373="",0,IF(E373="Pacote",VLOOKUP(C373,'Cadastro de insumo'!E:K,7,0)*G373,IF(OR(E373="kg",E373="L"),F373/1000*G373,F373*G373)))</f>
        <v>0</v>
      </c>
    </row>
    <row r="374" spans="1:13" outlineLevel="1" x14ac:dyDescent="0.25">
      <c r="B374" s="137" t="str">
        <f>IF(C374="","",F366)</f>
        <v/>
      </c>
      <c r="C374" s="123"/>
      <c r="D374" s="138" t="str">
        <f>IF(C374="","",IFERROR(INDEX('Cadastro de insumo'!A:K,MATCH('Ficha técnica - Prod acabado'!C374,'Cadastro de insumo'!E:E,0),2),""))</f>
        <v/>
      </c>
      <c r="E374" s="138" t="str">
        <f>IF(C374="","",IFERROR(INDEX('Cadastro de insumo'!A:K,MATCH('Ficha técnica - Prod acabado'!C374,'Cadastro de insumo'!E:E,0),9),""))</f>
        <v/>
      </c>
      <c r="F374" s="139" t="str">
        <f>IFERROR(VLOOKUP(C374,'Cadastro de insumo'!E:K,7,0),"")</f>
        <v/>
      </c>
      <c r="G374" s="113"/>
      <c r="H374" s="113"/>
      <c r="I374" s="138">
        <f t="shared" si="18"/>
        <v>0</v>
      </c>
      <c r="J374" s="140">
        <f>IF(C374="",0,IF(E374="Pacote",VLOOKUP(C374,'Cadastro de insumo'!E:K,7,0)*G374,IF(OR(E374="kg",E374="L"),F374/1000*G374,F374*G374)))</f>
        <v>0</v>
      </c>
    </row>
    <row r="375" spans="1:13" outlineLevel="1" x14ac:dyDescent="0.25">
      <c r="B375" s="137" t="str">
        <f>IF(C375="","",F366)</f>
        <v/>
      </c>
      <c r="C375" s="123"/>
      <c r="D375" s="138" t="str">
        <f>IF(C375="","",IFERROR(INDEX('Cadastro de insumo'!A:K,MATCH('Ficha técnica - Prod acabado'!C375,'Cadastro de insumo'!E:E,0),2),""))</f>
        <v/>
      </c>
      <c r="E375" s="138" t="str">
        <f>IF(C375="","",IFERROR(INDEX('Cadastro de insumo'!A:K,MATCH('Ficha técnica - Prod acabado'!C375,'Cadastro de insumo'!E:E,0),9),""))</f>
        <v/>
      </c>
      <c r="F375" s="139" t="str">
        <f>IFERROR(VLOOKUP(C375,'Cadastro de insumo'!E:K,7,0),"")</f>
        <v/>
      </c>
      <c r="G375" s="113"/>
      <c r="H375" s="113"/>
      <c r="I375" s="138">
        <f t="shared" si="18"/>
        <v>0</v>
      </c>
      <c r="J375" s="140">
        <f>IF(C375="",0,IF(E375="Pacote",VLOOKUP(C375,'Cadastro de insumo'!E:K,7,0)*G375,IF(OR(E375="kg",E375="L"),F375/1000*G375,F375*G375)))</f>
        <v>0</v>
      </c>
    </row>
    <row r="376" spans="1:13" outlineLevel="1" x14ac:dyDescent="0.25">
      <c r="B376" s="137" t="str">
        <f>IF(C376="","",F366)</f>
        <v/>
      </c>
      <c r="C376" s="123"/>
      <c r="D376" s="138" t="str">
        <f>IF(C376="","",IFERROR(INDEX('Cadastro de insumo'!A:K,MATCH('Ficha técnica - Prod acabado'!C376,'Cadastro de insumo'!E:E,0),2),""))</f>
        <v/>
      </c>
      <c r="E376" s="138" t="str">
        <f>IF(C376="","",IFERROR(INDEX('Cadastro de insumo'!A:K,MATCH('Ficha técnica - Prod acabado'!C376,'Cadastro de insumo'!E:E,0),9),""))</f>
        <v/>
      </c>
      <c r="F376" s="139" t="str">
        <f>IFERROR(VLOOKUP(C376,'Cadastro de insumo'!E:K,7,0),"")</f>
        <v/>
      </c>
      <c r="G376" s="113"/>
      <c r="H376" s="113"/>
      <c r="I376" s="138">
        <f t="shared" si="18"/>
        <v>0</v>
      </c>
      <c r="J376" s="140">
        <f>IF(C376="",0,IF(E376="Pacote",VLOOKUP(C376,'Cadastro de insumo'!E:K,7,0)*G376,IF(OR(E376="kg",E376="L"),F376/1000*G376,F376*G376)))</f>
        <v>0</v>
      </c>
    </row>
    <row r="377" spans="1:13" outlineLevel="1" x14ac:dyDescent="0.25">
      <c r="B377" s="137" t="str">
        <f>IF(C377="","",F366)</f>
        <v/>
      </c>
      <c r="C377" s="123"/>
      <c r="D377" s="138" t="str">
        <f>IF(C377="","",IFERROR(INDEX('Cadastro de insumo'!A:K,MATCH('Ficha técnica - Prod acabado'!C377,'Cadastro de insumo'!E:E,0),2),""))</f>
        <v/>
      </c>
      <c r="E377" s="138" t="str">
        <f>IF(C377="","",IFERROR(INDEX('Cadastro de insumo'!A:K,MATCH('Ficha técnica - Prod acabado'!C377,'Cadastro de insumo'!E:E,0),9),""))</f>
        <v/>
      </c>
      <c r="F377" s="139" t="str">
        <f>IFERROR(VLOOKUP(C377,'Cadastro de insumo'!E:K,7,0),"")</f>
        <v/>
      </c>
      <c r="G377" s="113"/>
      <c r="H377" s="113"/>
      <c r="I377" s="138">
        <f t="shared" si="18"/>
        <v>0</v>
      </c>
      <c r="J377" s="140">
        <f>IF(C377="",0,IF(E377="Pacote",VLOOKUP(C377,'Cadastro de insumo'!E:K,7,0)*G377,IF(OR(E377="kg",E377="L"),F377/1000*G377,F377*G377)))</f>
        <v>0</v>
      </c>
    </row>
    <row r="378" spans="1:13" outlineLevel="1" x14ac:dyDescent="0.25">
      <c r="B378" s="137" t="str">
        <f>IF(C378="","",F366)</f>
        <v/>
      </c>
      <c r="C378" s="123"/>
      <c r="D378" s="138" t="str">
        <f>IF(C378="","",IFERROR(INDEX('Cadastro de insumo'!A:K,MATCH('Ficha técnica - Prod acabado'!C378,'Cadastro de insumo'!E:E,0),2),""))</f>
        <v/>
      </c>
      <c r="E378" s="138" t="str">
        <f>IF(C378="","",IFERROR(INDEX('Cadastro de insumo'!A:K,MATCH('Ficha técnica - Prod acabado'!C378,'Cadastro de insumo'!E:E,0),9),""))</f>
        <v/>
      </c>
      <c r="F378" s="139" t="str">
        <f>IFERROR(VLOOKUP(C378,'Cadastro de insumo'!E:K,7,0),"")</f>
        <v/>
      </c>
      <c r="G378" s="113"/>
      <c r="H378" s="113"/>
      <c r="I378" s="138">
        <f t="shared" si="18"/>
        <v>0</v>
      </c>
      <c r="J378" s="140">
        <f>IF(C378="",0,IF(E378="Pacote",VLOOKUP(C378,'Cadastro de insumo'!E:K,7,0)*G378,IF(OR(E378="kg",E378="L"),F378/1000*G378,F378*G378)))</f>
        <v>0</v>
      </c>
    </row>
    <row r="379" spans="1:13" outlineLevel="1" x14ac:dyDescent="0.25">
      <c r="B379" s="137" t="str">
        <f>IF(C379="","",F366)</f>
        <v/>
      </c>
      <c r="C379" s="123"/>
      <c r="D379" s="138" t="str">
        <f>IF(C379="","",IFERROR(INDEX('Cadastro de insumo'!A:K,MATCH('Ficha técnica - Prod acabado'!C379,'Cadastro de insumo'!E:E,0),2),""))</f>
        <v/>
      </c>
      <c r="E379" s="138" t="str">
        <f>IF(C379="","",IFERROR(INDEX('Cadastro de insumo'!A:K,MATCH('Ficha técnica - Prod acabado'!C379,'Cadastro de insumo'!E:E,0),9),""))</f>
        <v/>
      </c>
      <c r="F379" s="139" t="str">
        <f>IFERROR(VLOOKUP(C379,'Cadastro de insumo'!E:K,7,0),"")</f>
        <v/>
      </c>
      <c r="G379" s="113"/>
      <c r="H379" s="113"/>
      <c r="I379" s="138">
        <f t="shared" si="18"/>
        <v>0</v>
      </c>
      <c r="J379" s="140">
        <f>IF(C379="",0,IF(E379="Pacote",VLOOKUP(C379,'Cadastro de insumo'!E:K,7,0)*G379,IF(OR(E379="kg",E379="L"),F379/1000*G379,F379*G379)))</f>
        <v>0</v>
      </c>
    </row>
    <row r="380" spans="1:13" outlineLevel="1" x14ac:dyDescent="0.25">
      <c r="B380" s="137" t="str">
        <f>IF(C380="","",F366)</f>
        <v/>
      </c>
      <c r="C380" s="123"/>
      <c r="D380" s="138" t="str">
        <f>IF(C380="","",IFERROR(INDEX('Cadastro de insumo'!A:K,MATCH('Ficha técnica - Prod acabado'!C380,'Cadastro de insumo'!E:E,0),2),""))</f>
        <v/>
      </c>
      <c r="E380" s="138" t="str">
        <f>IF(C380="","",IFERROR(INDEX('Cadastro de insumo'!A:K,MATCH('Ficha técnica - Prod acabado'!C380,'Cadastro de insumo'!E:E,0),9),""))</f>
        <v/>
      </c>
      <c r="F380" s="139" t="str">
        <f>IFERROR(VLOOKUP(C380,'Cadastro de insumo'!E:K,7,0),"")</f>
        <v/>
      </c>
      <c r="G380" s="113"/>
      <c r="H380" s="113"/>
      <c r="I380" s="138">
        <f t="shared" si="18"/>
        <v>0</v>
      </c>
      <c r="J380" s="140">
        <f>IF(C380="",0,IF(E380="Pacote",VLOOKUP(C380,'Cadastro de insumo'!E:K,7,0)*G380,IF(OR(E380="kg",E380="L"),F380/1000*G380,F380*G380)))</f>
        <v>0</v>
      </c>
    </row>
    <row r="381" spans="1:13" outlineLevel="1" x14ac:dyDescent="0.25">
      <c r="B381" s="137" t="str">
        <f>IF(C381="","",F366)</f>
        <v/>
      </c>
      <c r="C381" s="123"/>
      <c r="D381" s="138" t="str">
        <f>IF(C381="","",IFERROR(INDEX('Cadastro de insumo'!A:K,MATCH('Ficha técnica - Prod acabado'!C381,'Cadastro de insumo'!E:E,0),2),""))</f>
        <v/>
      </c>
      <c r="E381" s="138" t="str">
        <f>IF(C381="","",IFERROR(INDEX('Cadastro de insumo'!A:K,MATCH('Ficha técnica - Prod acabado'!C381,'Cadastro de insumo'!E:E,0),9),""))</f>
        <v/>
      </c>
      <c r="F381" s="139" t="str">
        <f>IFERROR(VLOOKUP(C381,'Cadastro de insumo'!E:K,7,0),"")</f>
        <v/>
      </c>
      <c r="G381" s="113"/>
      <c r="H381" s="113"/>
      <c r="I381" s="138">
        <f t="shared" si="18"/>
        <v>0</v>
      </c>
      <c r="J381" s="140">
        <f>IF(C381="",0,IF(E381="Pacote",VLOOKUP(C381,'Cadastro de insumo'!E:K,7,0)*G381,IF(OR(E381="kg",E381="L"),F381/1000*G381,F381*G381)))</f>
        <v>0</v>
      </c>
    </row>
    <row r="382" spans="1:13" outlineLevel="1" x14ac:dyDescent="0.25">
      <c r="B382" s="137" t="str">
        <f>IF(C382="","",F366)</f>
        <v/>
      </c>
      <c r="C382" s="123"/>
      <c r="D382" s="138" t="str">
        <f>IF(C382="","",IFERROR(INDEX('Cadastro de insumo'!A:K,MATCH('Ficha técnica - Prod acabado'!C382,'Cadastro de insumo'!E:E,0),2),""))</f>
        <v/>
      </c>
      <c r="E382" s="138" t="str">
        <f>IF(C382="","",IFERROR(INDEX('Cadastro de insumo'!A:K,MATCH('Ficha técnica - Prod acabado'!C382,'Cadastro de insumo'!E:E,0),9),""))</f>
        <v/>
      </c>
      <c r="F382" s="139" t="str">
        <f>IFERROR(VLOOKUP(C382,'Cadastro de insumo'!E:K,7,0),"")</f>
        <v/>
      </c>
      <c r="G382" s="113"/>
      <c r="H382" s="113"/>
      <c r="I382" s="138">
        <f t="shared" si="18"/>
        <v>0</v>
      </c>
      <c r="J382" s="140">
        <f>IF(C382="",0,IF(E382="Pacote",VLOOKUP(C382,'Cadastro de insumo'!E:K,7,0)*G382,IF(OR(E382="kg",E382="L"),F382/1000*G382,F382*G382)))</f>
        <v>0</v>
      </c>
    </row>
    <row r="383" spans="1:13" outlineLevel="1" x14ac:dyDescent="0.25">
      <c r="B383" s="137" t="str">
        <f>IF(C383="","",F366)</f>
        <v/>
      </c>
      <c r="C383" s="123"/>
      <c r="D383" s="138" t="str">
        <f>IF(C383="","",IFERROR(INDEX('Cadastro de insumo'!A:K,MATCH('Ficha técnica - Prod acabado'!C383,'Cadastro de insumo'!E:E,0),2),""))</f>
        <v/>
      </c>
      <c r="E383" s="138" t="str">
        <f>IF(C383="","",IFERROR(INDEX('Cadastro de insumo'!A:K,MATCH('Ficha técnica - Prod acabado'!C383,'Cadastro de insumo'!E:E,0),9),""))</f>
        <v/>
      </c>
      <c r="F383" s="139" t="str">
        <f>IFERROR(VLOOKUP(C383,'Cadastro de insumo'!E:K,7,0),"")</f>
        <v/>
      </c>
      <c r="G383" s="113"/>
      <c r="H383" s="113"/>
      <c r="I383" s="138">
        <f t="shared" si="18"/>
        <v>0</v>
      </c>
      <c r="J383" s="140">
        <f>IF(C383="",0,IF(E383="Pacote",VLOOKUP(C383,'Cadastro de insumo'!E:K,7,0)*G383,IF(OR(E383="kg",E383="L"),F383/1000*G383,F383*G383)))</f>
        <v>0</v>
      </c>
    </row>
    <row r="384" spans="1:13" x14ac:dyDescent="0.25">
      <c r="A384" s="33" t="str">
        <f>"Detalhes: "&amp;F366</f>
        <v xml:space="preserve">Detalhes: </v>
      </c>
      <c r="B384" s="110"/>
      <c r="H384" s="126"/>
      <c r="I384" s="110"/>
      <c r="J384" s="110"/>
      <c r="M384" s="126"/>
    </row>
    <row r="385" spans="2:18" x14ac:dyDescent="0.25">
      <c r="B385" s="110"/>
      <c r="C385" s="126"/>
      <c r="H385" s="126"/>
      <c r="I385" s="110"/>
      <c r="J385" s="110"/>
      <c r="K385" s="110"/>
      <c r="L385" s="110"/>
      <c r="M385" s="126"/>
    </row>
    <row r="386" spans="2:18" ht="31.5" x14ac:dyDescent="0.25">
      <c r="D386" s="110"/>
      <c r="E386" s="34" t="s">
        <v>21</v>
      </c>
      <c r="F386" s="78" t="s">
        <v>0</v>
      </c>
      <c r="G386" s="78" t="s">
        <v>19</v>
      </c>
      <c r="H386" s="79" t="s">
        <v>20</v>
      </c>
      <c r="I386" s="35" t="s">
        <v>22</v>
      </c>
      <c r="J386" s="35" t="s">
        <v>61</v>
      </c>
      <c r="M386" s="126"/>
    </row>
    <row r="387" spans="2:18" x14ac:dyDescent="0.25">
      <c r="D387" s="110"/>
      <c r="E387" s="135">
        <f>E366+1</f>
        <v>19</v>
      </c>
      <c r="F387" s="113"/>
      <c r="G387" s="113"/>
      <c r="H387" s="114"/>
      <c r="I387" s="136">
        <f>SUM(J390:J404)</f>
        <v>0</v>
      </c>
      <c r="J387" s="136" t="str">
        <f>IF(H387="","",I387/H387)</f>
        <v/>
      </c>
      <c r="M387" s="126"/>
      <c r="R387" s="141"/>
    </row>
    <row r="388" spans="2:18" x14ac:dyDescent="0.25">
      <c r="B388" s="117"/>
      <c r="C388" s="118"/>
      <c r="D388" s="110"/>
      <c r="F388" s="118"/>
      <c r="G388" s="118"/>
      <c r="H388" s="119"/>
      <c r="I388" s="120"/>
      <c r="J388" s="121"/>
      <c r="M388" s="126"/>
      <c r="R388" s="141"/>
    </row>
    <row r="389" spans="2:18" ht="47.25" outlineLevel="1" x14ac:dyDescent="0.25">
      <c r="B389" s="34" t="s">
        <v>66</v>
      </c>
      <c r="C389" s="78" t="s">
        <v>13</v>
      </c>
      <c r="D389" s="35" t="s">
        <v>60</v>
      </c>
      <c r="E389" s="35" t="s">
        <v>14</v>
      </c>
      <c r="F389" s="79" t="s">
        <v>17</v>
      </c>
      <c r="G389" s="79" t="s">
        <v>56</v>
      </c>
      <c r="H389" s="79" t="s">
        <v>38</v>
      </c>
      <c r="I389" s="35" t="s">
        <v>16</v>
      </c>
      <c r="J389" s="34" t="s">
        <v>15</v>
      </c>
    </row>
    <row r="390" spans="2:18" outlineLevel="1" x14ac:dyDescent="0.25">
      <c r="B390" s="137" t="str">
        <f>IF(C390="","",F387)</f>
        <v/>
      </c>
      <c r="C390" s="123"/>
      <c r="D390" s="138" t="str">
        <f>IF(C390="","",IFERROR(INDEX('Cadastro de insumo'!A:K,MATCH('Ficha técnica - Prod acabado'!C390,'Cadastro de insumo'!E:E,0),2),""))</f>
        <v/>
      </c>
      <c r="E390" s="138" t="str">
        <f>IF(C390="","",IFERROR(INDEX('Cadastro de insumo'!A:K,MATCH('Ficha técnica - Prod acabado'!C390,'Cadastro de insumo'!E:E,0),9),""))</f>
        <v/>
      </c>
      <c r="F390" s="139" t="str">
        <f>IFERROR(VLOOKUP(C390,'Cadastro de insumo'!E:K,7,0),"")</f>
        <v/>
      </c>
      <c r="G390" s="113"/>
      <c r="H390" s="113"/>
      <c r="I390" s="138">
        <f t="shared" ref="I390:I404" si="19">IF(OR(G390="",H390=""),0,G390/H390)</f>
        <v>0</v>
      </c>
      <c r="J390" s="140">
        <f>IF(C390="",0,IF(E390="Pacote",VLOOKUP(C390,'Cadastro de insumo'!E:K,7,0)*G390,IF(OR(E390="kg",E390="L"),F390/1000*G390,F390*G390)))</f>
        <v>0</v>
      </c>
    </row>
    <row r="391" spans="2:18" outlineLevel="1" x14ac:dyDescent="0.25">
      <c r="B391" s="137" t="str">
        <f>IF(C391="","",F387)</f>
        <v/>
      </c>
      <c r="C391" s="123"/>
      <c r="D391" s="138" t="str">
        <f>IF(C391="","",IFERROR(INDEX('Cadastro de insumo'!A:K,MATCH('Ficha técnica - Prod acabado'!C391,'Cadastro de insumo'!E:E,0),2),""))</f>
        <v/>
      </c>
      <c r="E391" s="138" t="str">
        <f>IF(C391="","",IFERROR(INDEX('Cadastro de insumo'!A:K,MATCH('Ficha técnica - Prod acabado'!C391,'Cadastro de insumo'!E:E,0),9),""))</f>
        <v/>
      </c>
      <c r="F391" s="139" t="str">
        <f>IFERROR(VLOOKUP(C391,'Cadastro de insumo'!E:K,7,0),"")</f>
        <v/>
      </c>
      <c r="G391" s="113"/>
      <c r="H391" s="113"/>
      <c r="I391" s="138">
        <f t="shared" si="19"/>
        <v>0</v>
      </c>
      <c r="J391" s="140">
        <f>IF(C391="",0,IF(E391="Pacote",VLOOKUP(C391,'Cadastro de insumo'!E:K,7,0)*G391,IF(OR(E391="kg",E391="L"),F391/1000*G391,F391*G391)))</f>
        <v>0</v>
      </c>
    </row>
    <row r="392" spans="2:18" outlineLevel="1" x14ac:dyDescent="0.25">
      <c r="B392" s="137" t="str">
        <f>IF(C392="","",F387)</f>
        <v/>
      </c>
      <c r="C392" s="123"/>
      <c r="D392" s="138" t="str">
        <f>IF(C392="","",IFERROR(INDEX('Cadastro de insumo'!A:K,MATCH('Ficha técnica - Prod acabado'!C392,'Cadastro de insumo'!E:E,0),2),""))</f>
        <v/>
      </c>
      <c r="E392" s="138" t="str">
        <f>IF(C392="","",IFERROR(INDEX('Cadastro de insumo'!A:K,MATCH('Ficha técnica - Prod acabado'!C392,'Cadastro de insumo'!E:E,0),9),""))</f>
        <v/>
      </c>
      <c r="F392" s="139" t="str">
        <f>IFERROR(VLOOKUP(C392,'Cadastro de insumo'!E:K,7,0),"")</f>
        <v/>
      </c>
      <c r="G392" s="113"/>
      <c r="H392" s="113"/>
      <c r="I392" s="138">
        <f t="shared" si="19"/>
        <v>0</v>
      </c>
      <c r="J392" s="140">
        <f>IF(C392="",0,IF(E392="Pacote",VLOOKUP(C392,'Cadastro de insumo'!E:K,7,0)*G392,IF(OR(E392="kg",E392="L"),F392/1000*G392,F392*G392)))</f>
        <v>0</v>
      </c>
    </row>
    <row r="393" spans="2:18" outlineLevel="1" x14ac:dyDescent="0.25">
      <c r="B393" s="137" t="str">
        <f>IF(C393="","",F387)</f>
        <v/>
      </c>
      <c r="C393" s="123"/>
      <c r="D393" s="138" t="str">
        <f>IF(C393="","",IFERROR(INDEX('Cadastro de insumo'!A:K,MATCH('Ficha técnica - Prod acabado'!C393,'Cadastro de insumo'!E:E,0),2),""))</f>
        <v/>
      </c>
      <c r="E393" s="138" t="str">
        <f>IF(C393="","",IFERROR(INDEX('Cadastro de insumo'!A:K,MATCH('Ficha técnica - Prod acabado'!C393,'Cadastro de insumo'!E:E,0),9),""))</f>
        <v/>
      </c>
      <c r="F393" s="139" t="str">
        <f>IFERROR(VLOOKUP(C393,'Cadastro de insumo'!E:K,7,0),"")</f>
        <v/>
      </c>
      <c r="G393" s="113"/>
      <c r="H393" s="113"/>
      <c r="I393" s="138">
        <f t="shared" si="19"/>
        <v>0</v>
      </c>
      <c r="J393" s="140">
        <f>IF(C393="",0,IF(E393="Pacote",VLOOKUP(C393,'Cadastro de insumo'!E:K,7,0)*G393,IF(OR(E393="kg",E393="L"),F393/1000*G393,F393*G393)))</f>
        <v>0</v>
      </c>
    </row>
    <row r="394" spans="2:18" outlineLevel="1" x14ac:dyDescent="0.25">
      <c r="B394" s="137" t="str">
        <f>IF(C394="","",F387)</f>
        <v/>
      </c>
      <c r="C394" s="123"/>
      <c r="D394" s="138" t="str">
        <f>IF(C394="","",IFERROR(INDEX('Cadastro de insumo'!A:K,MATCH('Ficha técnica - Prod acabado'!C394,'Cadastro de insumo'!E:E,0),2),""))</f>
        <v/>
      </c>
      <c r="E394" s="138" t="str">
        <f>IF(C394="","",IFERROR(INDEX('Cadastro de insumo'!A:K,MATCH('Ficha técnica - Prod acabado'!C394,'Cadastro de insumo'!E:E,0),9),""))</f>
        <v/>
      </c>
      <c r="F394" s="139" t="str">
        <f>IFERROR(VLOOKUP(C394,'Cadastro de insumo'!E:K,7,0),"")</f>
        <v/>
      </c>
      <c r="G394" s="113"/>
      <c r="H394" s="113"/>
      <c r="I394" s="138">
        <f t="shared" si="19"/>
        <v>0</v>
      </c>
      <c r="J394" s="140">
        <f>IF(C394="",0,IF(E394="Pacote",VLOOKUP(C394,'Cadastro de insumo'!E:K,7,0)*G394,IF(OR(E394="kg",E394="L"),F394/1000*G394,F394*G394)))</f>
        <v>0</v>
      </c>
    </row>
    <row r="395" spans="2:18" outlineLevel="1" x14ac:dyDescent="0.25">
      <c r="B395" s="137" t="str">
        <f>IF(C395="","",F387)</f>
        <v/>
      </c>
      <c r="C395" s="123"/>
      <c r="D395" s="138" t="str">
        <f>IF(C395="","",IFERROR(INDEX('Cadastro de insumo'!A:K,MATCH('Ficha técnica - Prod acabado'!C395,'Cadastro de insumo'!E:E,0),2),""))</f>
        <v/>
      </c>
      <c r="E395" s="138" t="str">
        <f>IF(C395="","",IFERROR(INDEX('Cadastro de insumo'!A:K,MATCH('Ficha técnica - Prod acabado'!C395,'Cadastro de insumo'!E:E,0),9),""))</f>
        <v/>
      </c>
      <c r="F395" s="139" t="str">
        <f>IFERROR(VLOOKUP(C395,'Cadastro de insumo'!E:K,7,0),"")</f>
        <v/>
      </c>
      <c r="G395" s="113"/>
      <c r="H395" s="113"/>
      <c r="I395" s="138">
        <f t="shared" si="19"/>
        <v>0</v>
      </c>
      <c r="J395" s="140">
        <f>IF(C395="",0,IF(E395="Pacote",VLOOKUP(C395,'Cadastro de insumo'!E:K,7,0)*G395,IF(OR(E395="kg",E395="L"),F395/1000*G395,F395*G395)))</f>
        <v>0</v>
      </c>
    </row>
    <row r="396" spans="2:18" outlineLevel="1" x14ac:dyDescent="0.25">
      <c r="B396" s="137" t="str">
        <f>IF(C396="","",F387)</f>
        <v/>
      </c>
      <c r="C396" s="123"/>
      <c r="D396" s="138" t="str">
        <f>IF(C396="","",IFERROR(INDEX('Cadastro de insumo'!A:K,MATCH('Ficha técnica - Prod acabado'!C396,'Cadastro de insumo'!E:E,0),2),""))</f>
        <v/>
      </c>
      <c r="E396" s="138" t="str">
        <f>IF(C396="","",IFERROR(INDEX('Cadastro de insumo'!A:K,MATCH('Ficha técnica - Prod acabado'!C396,'Cadastro de insumo'!E:E,0),9),""))</f>
        <v/>
      </c>
      <c r="F396" s="139" t="str">
        <f>IFERROR(VLOOKUP(C396,'Cadastro de insumo'!E:K,7,0),"")</f>
        <v/>
      </c>
      <c r="G396" s="113"/>
      <c r="H396" s="113"/>
      <c r="I396" s="138">
        <f t="shared" si="19"/>
        <v>0</v>
      </c>
      <c r="J396" s="140">
        <f>IF(C396="",0,IF(E396="Pacote",VLOOKUP(C396,'Cadastro de insumo'!E:K,7,0)*G396,IF(OR(E396="kg",E396="L"),F396/1000*G396,F396*G396)))</f>
        <v>0</v>
      </c>
    </row>
    <row r="397" spans="2:18" outlineLevel="1" x14ac:dyDescent="0.25">
      <c r="B397" s="137" t="str">
        <f>IF(C397="","",F387)</f>
        <v/>
      </c>
      <c r="C397" s="123"/>
      <c r="D397" s="138" t="str">
        <f>IF(C397="","",IFERROR(INDEX('Cadastro de insumo'!A:K,MATCH('Ficha técnica - Prod acabado'!C397,'Cadastro de insumo'!E:E,0),2),""))</f>
        <v/>
      </c>
      <c r="E397" s="138" t="str">
        <f>IF(C397="","",IFERROR(INDEX('Cadastro de insumo'!A:K,MATCH('Ficha técnica - Prod acabado'!C397,'Cadastro de insumo'!E:E,0),9),""))</f>
        <v/>
      </c>
      <c r="F397" s="139" t="str">
        <f>IFERROR(VLOOKUP(C397,'Cadastro de insumo'!E:K,7,0),"")</f>
        <v/>
      </c>
      <c r="G397" s="113"/>
      <c r="H397" s="113"/>
      <c r="I397" s="138">
        <f t="shared" si="19"/>
        <v>0</v>
      </c>
      <c r="J397" s="140">
        <f>IF(C397="",0,IF(E397="Pacote",VLOOKUP(C397,'Cadastro de insumo'!E:K,7,0)*G397,IF(OR(E397="kg",E397="L"),F397/1000*G397,F397*G397)))</f>
        <v>0</v>
      </c>
    </row>
    <row r="398" spans="2:18" outlineLevel="1" x14ac:dyDescent="0.25">
      <c r="B398" s="137" t="str">
        <f>IF(C398="","",F387)</f>
        <v/>
      </c>
      <c r="C398" s="123"/>
      <c r="D398" s="138" t="str">
        <f>IF(C398="","",IFERROR(INDEX('Cadastro de insumo'!A:K,MATCH('Ficha técnica - Prod acabado'!C398,'Cadastro de insumo'!E:E,0),2),""))</f>
        <v/>
      </c>
      <c r="E398" s="138" t="str">
        <f>IF(C398="","",IFERROR(INDEX('Cadastro de insumo'!A:K,MATCH('Ficha técnica - Prod acabado'!C398,'Cadastro de insumo'!E:E,0),9),""))</f>
        <v/>
      </c>
      <c r="F398" s="139" t="str">
        <f>IFERROR(VLOOKUP(C398,'Cadastro de insumo'!E:K,7,0),"")</f>
        <v/>
      </c>
      <c r="G398" s="113"/>
      <c r="H398" s="113"/>
      <c r="I398" s="138">
        <f t="shared" si="19"/>
        <v>0</v>
      </c>
      <c r="J398" s="140">
        <f>IF(C398="",0,IF(E398="Pacote",VLOOKUP(C398,'Cadastro de insumo'!E:K,7,0)*G398,IF(OR(E398="kg",E398="L"),F398/1000*G398,F398*G398)))</f>
        <v>0</v>
      </c>
    </row>
    <row r="399" spans="2:18" outlineLevel="1" x14ac:dyDescent="0.25">
      <c r="B399" s="137" t="str">
        <f>IF(C399="","",F387)</f>
        <v/>
      </c>
      <c r="C399" s="123"/>
      <c r="D399" s="138" t="str">
        <f>IF(C399="","",IFERROR(INDEX('Cadastro de insumo'!A:K,MATCH('Ficha técnica - Prod acabado'!C399,'Cadastro de insumo'!E:E,0),2),""))</f>
        <v/>
      </c>
      <c r="E399" s="138" t="str">
        <f>IF(C399="","",IFERROR(INDEX('Cadastro de insumo'!A:K,MATCH('Ficha técnica - Prod acabado'!C399,'Cadastro de insumo'!E:E,0),9),""))</f>
        <v/>
      </c>
      <c r="F399" s="139" t="str">
        <f>IFERROR(VLOOKUP(C399,'Cadastro de insumo'!E:K,7,0),"")</f>
        <v/>
      </c>
      <c r="G399" s="113"/>
      <c r="H399" s="113"/>
      <c r="I399" s="138">
        <f t="shared" si="19"/>
        <v>0</v>
      </c>
      <c r="J399" s="140">
        <f>IF(C399="",0,IF(E399="Pacote",VLOOKUP(C399,'Cadastro de insumo'!E:K,7,0)*G399,IF(OR(E399="kg",E399="L"),F399/1000*G399,F399*G399)))</f>
        <v>0</v>
      </c>
    </row>
    <row r="400" spans="2:18" outlineLevel="1" x14ac:dyDescent="0.25">
      <c r="B400" s="137" t="str">
        <f>IF(C400="","",F387)</f>
        <v/>
      </c>
      <c r="C400" s="123"/>
      <c r="D400" s="138" t="str">
        <f>IF(C400="","",IFERROR(INDEX('Cadastro de insumo'!A:K,MATCH('Ficha técnica - Prod acabado'!C400,'Cadastro de insumo'!E:E,0),2),""))</f>
        <v/>
      </c>
      <c r="E400" s="138" t="str">
        <f>IF(C400="","",IFERROR(INDEX('Cadastro de insumo'!A:K,MATCH('Ficha técnica - Prod acabado'!C400,'Cadastro de insumo'!E:E,0),9),""))</f>
        <v/>
      </c>
      <c r="F400" s="139" t="str">
        <f>IFERROR(VLOOKUP(C400,'Cadastro de insumo'!E:K,7,0),"")</f>
        <v/>
      </c>
      <c r="G400" s="113"/>
      <c r="H400" s="113"/>
      <c r="I400" s="138">
        <f t="shared" si="19"/>
        <v>0</v>
      </c>
      <c r="J400" s="140">
        <f>IF(C400="",0,IF(E400="Pacote",VLOOKUP(C400,'Cadastro de insumo'!E:K,7,0)*G400,IF(OR(E400="kg",E400="L"),F400/1000*G400,F400*G400)))</f>
        <v>0</v>
      </c>
    </row>
    <row r="401" spans="1:18" outlineLevel="1" x14ac:dyDescent="0.25">
      <c r="B401" s="137" t="str">
        <f>IF(C401="","",F387)</f>
        <v/>
      </c>
      <c r="C401" s="123"/>
      <c r="D401" s="138" t="str">
        <f>IF(C401="","",IFERROR(INDEX('Cadastro de insumo'!A:K,MATCH('Ficha técnica - Prod acabado'!C401,'Cadastro de insumo'!E:E,0),2),""))</f>
        <v/>
      </c>
      <c r="E401" s="138" t="str">
        <f>IF(C401="","",IFERROR(INDEX('Cadastro de insumo'!A:K,MATCH('Ficha técnica - Prod acabado'!C401,'Cadastro de insumo'!E:E,0),9),""))</f>
        <v/>
      </c>
      <c r="F401" s="139" t="str">
        <f>IFERROR(VLOOKUP(C401,'Cadastro de insumo'!E:K,7,0),"")</f>
        <v/>
      </c>
      <c r="G401" s="113"/>
      <c r="H401" s="113"/>
      <c r="I401" s="138">
        <f t="shared" si="19"/>
        <v>0</v>
      </c>
      <c r="J401" s="140">
        <f>IF(C401="",0,IF(E401="Pacote",VLOOKUP(C401,'Cadastro de insumo'!E:K,7,0)*G401,IF(OR(E401="kg",E401="L"),F401/1000*G401,F401*G401)))</f>
        <v>0</v>
      </c>
    </row>
    <row r="402" spans="1:18" outlineLevel="1" x14ac:dyDescent="0.25">
      <c r="B402" s="137" t="str">
        <f>IF(C402="","",F387)</f>
        <v/>
      </c>
      <c r="C402" s="123"/>
      <c r="D402" s="138" t="str">
        <f>IF(C402="","",IFERROR(INDEX('Cadastro de insumo'!A:K,MATCH('Ficha técnica - Prod acabado'!C402,'Cadastro de insumo'!E:E,0),2),""))</f>
        <v/>
      </c>
      <c r="E402" s="138" t="str">
        <f>IF(C402="","",IFERROR(INDEX('Cadastro de insumo'!A:K,MATCH('Ficha técnica - Prod acabado'!C402,'Cadastro de insumo'!E:E,0),9),""))</f>
        <v/>
      </c>
      <c r="F402" s="139" t="str">
        <f>IFERROR(VLOOKUP(C402,'Cadastro de insumo'!E:K,7,0),"")</f>
        <v/>
      </c>
      <c r="G402" s="113"/>
      <c r="H402" s="113"/>
      <c r="I402" s="138">
        <f t="shared" si="19"/>
        <v>0</v>
      </c>
      <c r="J402" s="140">
        <f>IF(C402="",0,IF(E402="Pacote",VLOOKUP(C402,'Cadastro de insumo'!E:K,7,0)*G402,IF(OR(E402="kg",E402="L"),F402/1000*G402,F402*G402)))</f>
        <v>0</v>
      </c>
    </row>
    <row r="403" spans="1:18" outlineLevel="1" x14ac:dyDescent="0.25">
      <c r="B403" s="137" t="str">
        <f>IF(C403="","",F387)</f>
        <v/>
      </c>
      <c r="C403" s="123"/>
      <c r="D403" s="138" t="str">
        <f>IF(C403="","",IFERROR(INDEX('Cadastro de insumo'!A:K,MATCH('Ficha técnica - Prod acabado'!C403,'Cadastro de insumo'!E:E,0),2),""))</f>
        <v/>
      </c>
      <c r="E403" s="138" t="str">
        <f>IF(C403="","",IFERROR(INDEX('Cadastro de insumo'!A:K,MATCH('Ficha técnica - Prod acabado'!C403,'Cadastro de insumo'!E:E,0),9),""))</f>
        <v/>
      </c>
      <c r="F403" s="139" t="str">
        <f>IFERROR(VLOOKUP(C403,'Cadastro de insumo'!E:K,7,0),"")</f>
        <v/>
      </c>
      <c r="G403" s="113"/>
      <c r="H403" s="113"/>
      <c r="I403" s="138">
        <f t="shared" si="19"/>
        <v>0</v>
      </c>
      <c r="J403" s="140">
        <f>IF(C403="",0,IF(E403="Pacote",VLOOKUP(C403,'Cadastro de insumo'!E:K,7,0)*G403,IF(OR(E403="kg",E403="L"),F403/1000*G403,F403*G403)))</f>
        <v>0</v>
      </c>
    </row>
    <row r="404" spans="1:18" outlineLevel="1" x14ac:dyDescent="0.25">
      <c r="B404" s="137" t="str">
        <f>IF(C404="","",F387)</f>
        <v/>
      </c>
      <c r="C404" s="123"/>
      <c r="D404" s="138" t="str">
        <f>IF(C404="","",IFERROR(INDEX('Cadastro de insumo'!A:K,MATCH('Ficha técnica - Prod acabado'!C404,'Cadastro de insumo'!E:E,0),2),""))</f>
        <v/>
      </c>
      <c r="E404" s="138" t="str">
        <f>IF(C404="","",IFERROR(INDEX('Cadastro de insumo'!A:K,MATCH('Ficha técnica - Prod acabado'!C404,'Cadastro de insumo'!E:E,0),9),""))</f>
        <v/>
      </c>
      <c r="F404" s="139" t="str">
        <f>IFERROR(VLOOKUP(C404,'Cadastro de insumo'!E:K,7,0),"")</f>
        <v/>
      </c>
      <c r="G404" s="113"/>
      <c r="H404" s="113"/>
      <c r="I404" s="138">
        <f t="shared" si="19"/>
        <v>0</v>
      </c>
      <c r="J404" s="140">
        <f>IF(C404="",0,IF(E404="Pacote",VLOOKUP(C404,'Cadastro de insumo'!E:K,7,0)*G404,IF(OR(E404="kg",E404="L"),F404/1000*G404,F404*G404)))</f>
        <v>0</v>
      </c>
    </row>
    <row r="405" spans="1:18" x14ac:dyDescent="0.25">
      <c r="A405" s="33" t="str">
        <f>"Detalhes: "&amp;F387</f>
        <v xml:space="preserve">Detalhes: </v>
      </c>
      <c r="B405" s="110"/>
      <c r="H405" s="126"/>
      <c r="I405" s="110"/>
      <c r="J405" s="110"/>
      <c r="M405" s="126"/>
    </row>
    <row r="406" spans="1:18" x14ac:dyDescent="0.25">
      <c r="B406" s="110"/>
      <c r="C406" s="126"/>
      <c r="H406" s="126"/>
      <c r="I406" s="110"/>
      <c r="J406" s="110"/>
      <c r="K406" s="110"/>
      <c r="L406" s="110"/>
      <c r="M406" s="126"/>
    </row>
    <row r="407" spans="1:18" ht="31.5" x14ac:dyDescent="0.25">
      <c r="D407" s="110"/>
      <c r="E407" s="34" t="s">
        <v>21</v>
      </c>
      <c r="F407" s="78" t="s">
        <v>0</v>
      </c>
      <c r="G407" s="78" t="s">
        <v>19</v>
      </c>
      <c r="H407" s="79" t="s">
        <v>20</v>
      </c>
      <c r="I407" s="35" t="s">
        <v>22</v>
      </c>
      <c r="J407" s="35" t="s">
        <v>61</v>
      </c>
      <c r="M407" s="126"/>
    </row>
    <row r="408" spans="1:18" x14ac:dyDescent="0.25">
      <c r="D408" s="110"/>
      <c r="E408" s="135">
        <f>E387+1</f>
        <v>20</v>
      </c>
      <c r="F408" s="113"/>
      <c r="G408" s="113"/>
      <c r="H408" s="114"/>
      <c r="I408" s="136">
        <f>SUM(J411:J425)</f>
        <v>0</v>
      </c>
      <c r="J408" s="136" t="str">
        <f>IF(H408="","",I408/H408)</f>
        <v/>
      </c>
      <c r="M408" s="126"/>
      <c r="R408" s="141"/>
    </row>
    <row r="409" spans="1:18" x14ac:dyDescent="0.25">
      <c r="B409" s="117"/>
      <c r="C409" s="118"/>
      <c r="D409" s="110"/>
      <c r="F409" s="118"/>
      <c r="G409" s="118"/>
      <c r="H409" s="119"/>
      <c r="I409" s="120"/>
      <c r="J409" s="121"/>
      <c r="M409" s="126"/>
      <c r="R409" s="141"/>
    </row>
    <row r="410" spans="1:18" ht="47.25" outlineLevel="1" x14ac:dyDescent="0.25">
      <c r="B410" s="34" t="s">
        <v>66</v>
      </c>
      <c r="C410" s="78" t="s">
        <v>13</v>
      </c>
      <c r="D410" s="35" t="s">
        <v>60</v>
      </c>
      <c r="E410" s="35" t="s">
        <v>14</v>
      </c>
      <c r="F410" s="79" t="s">
        <v>17</v>
      </c>
      <c r="G410" s="79" t="s">
        <v>56</v>
      </c>
      <c r="H410" s="79" t="s">
        <v>38</v>
      </c>
      <c r="I410" s="35" t="s">
        <v>16</v>
      </c>
      <c r="J410" s="34" t="s">
        <v>15</v>
      </c>
    </row>
    <row r="411" spans="1:18" outlineLevel="1" x14ac:dyDescent="0.25">
      <c r="B411" s="137" t="str">
        <f>IF(C411="","",F408)</f>
        <v/>
      </c>
      <c r="C411" s="123"/>
      <c r="D411" s="138" t="str">
        <f>IF(C411="","",IFERROR(INDEX('Cadastro de insumo'!A:K,MATCH('Ficha técnica - Prod acabado'!C411,'Cadastro de insumo'!E:E,0),2),""))</f>
        <v/>
      </c>
      <c r="E411" s="138" t="str">
        <f>IF(C411="","",IFERROR(INDEX('Cadastro de insumo'!A:K,MATCH('Ficha técnica - Prod acabado'!C411,'Cadastro de insumo'!E:E,0),9),""))</f>
        <v/>
      </c>
      <c r="F411" s="139" t="str">
        <f>IFERROR(VLOOKUP(C411,'Cadastro de insumo'!E:K,7,0),"")</f>
        <v/>
      </c>
      <c r="G411" s="113"/>
      <c r="H411" s="113"/>
      <c r="I411" s="138">
        <f t="shared" ref="I411:I425" si="20">IF(OR(G411="",H411=""),0,G411/H411)</f>
        <v>0</v>
      </c>
      <c r="J411" s="140">
        <f>IF(C411="",0,IF(E411="Pacote",VLOOKUP(C411,'Cadastro de insumo'!E:K,7,0)*G411,IF(OR(E411="kg",E411="L"),F411/1000*G411,F411*G411)))</f>
        <v>0</v>
      </c>
    </row>
    <row r="412" spans="1:18" outlineLevel="1" x14ac:dyDescent="0.25">
      <c r="B412" s="137" t="str">
        <f>IF(C412="","",F408)</f>
        <v/>
      </c>
      <c r="C412" s="123"/>
      <c r="D412" s="138" t="str">
        <f>IF(C412="","",IFERROR(INDEX('Cadastro de insumo'!A:K,MATCH('Ficha técnica - Prod acabado'!C412,'Cadastro de insumo'!E:E,0),2),""))</f>
        <v/>
      </c>
      <c r="E412" s="138" t="str">
        <f>IF(C412="","",IFERROR(INDEX('Cadastro de insumo'!A:K,MATCH('Ficha técnica - Prod acabado'!C412,'Cadastro de insumo'!E:E,0),9),""))</f>
        <v/>
      </c>
      <c r="F412" s="139" t="str">
        <f>IFERROR(VLOOKUP(C412,'Cadastro de insumo'!E:K,7,0),"")</f>
        <v/>
      </c>
      <c r="G412" s="113"/>
      <c r="H412" s="113"/>
      <c r="I412" s="138">
        <f t="shared" si="20"/>
        <v>0</v>
      </c>
      <c r="J412" s="140">
        <f>IF(C412="",0,IF(E412="Pacote",VLOOKUP(C412,'Cadastro de insumo'!E:K,7,0)*G412,IF(OR(E412="kg",E412="L"),F412/1000*G412,F412*G412)))</f>
        <v>0</v>
      </c>
    </row>
    <row r="413" spans="1:18" outlineLevel="1" x14ac:dyDescent="0.25">
      <c r="B413" s="137" t="str">
        <f>IF(C413="","",F408)</f>
        <v/>
      </c>
      <c r="C413" s="123"/>
      <c r="D413" s="138" t="str">
        <f>IF(C413="","",IFERROR(INDEX('Cadastro de insumo'!A:K,MATCH('Ficha técnica - Prod acabado'!C413,'Cadastro de insumo'!E:E,0),2),""))</f>
        <v/>
      </c>
      <c r="E413" s="138" t="str">
        <f>IF(C413="","",IFERROR(INDEX('Cadastro de insumo'!A:K,MATCH('Ficha técnica - Prod acabado'!C413,'Cadastro de insumo'!E:E,0),9),""))</f>
        <v/>
      </c>
      <c r="F413" s="139" t="str">
        <f>IFERROR(VLOOKUP(C413,'Cadastro de insumo'!E:K,7,0),"")</f>
        <v/>
      </c>
      <c r="G413" s="113"/>
      <c r="H413" s="113"/>
      <c r="I413" s="138">
        <f t="shared" si="20"/>
        <v>0</v>
      </c>
      <c r="J413" s="140">
        <f>IF(C413="",0,IF(E413="Pacote",VLOOKUP(C413,'Cadastro de insumo'!E:K,7,0)*G413,IF(OR(E413="kg",E413="L"),F413/1000*G413,F413*G413)))</f>
        <v>0</v>
      </c>
    </row>
    <row r="414" spans="1:18" outlineLevel="1" x14ac:dyDescent="0.25">
      <c r="B414" s="137" t="str">
        <f>IF(C414="","",F408)</f>
        <v/>
      </c>
      <c r="C414" s="123"/>
      <c r="D414" s="138" t="str">
        <f>IF(C414="","",IFERROR(INDEX('Cadastro de insumo'!A:K,MATCH('Ficha técnica - Prod acabado'!C414,'Cadastro de insumo'!E:E,0),2),""))</f>
        <v/>
      </c>
      <c r="E414" s="138" t="str">
        <f>IF(C414="","",IFERROR(INDEX('Cadastro de insumo'!A:K,MATCH('Ficha técnica - Prod acabado'!C414,'Cadastro de insumo'!E:E,0),9),""))</f>
        <v/>
      </c>
      <c r="F414" s="139" t="str">
        <f>IFERROR(VLOOKUP(C414,'Cadastro de insumo'!E:K,7,0),"")</f>
        <v/>
      </c>
      <c r="G414" s="113"/>
      <c r="H414" s="113"/>
      <c r="I414" s="138">
        <f t="shared" si="20"/>
        <v>0</v>
      </c>
      <c r="J414" s="140">
        <f>IF(C414="",0,IF(E414="Pacote",VLOOKUP(C414,'Cadastro de insumo'!E:K,7,0)*G414,IF(OR(E414="kg",E414="L"),F414/1000*G414,F414*G414)))</f>
        <v>0</v>
      </c>
    </row>
    <row r="415" spans="1:18" outlineLevel="1" x14ac:dyDescent="0.25">
      <c r="B415" s="137" t="str">
        <f>IF(C415="","",F408)</f>
        <v/>
      </c>
      <c r="C415" s="123"/>
      <c r="D415" s="138" t="str">
        <f>IF(C415="","",IFERROR(INDEX('Cadastro de insumo'!A:K,MATCH('Ficha técnica - Prod acabado'!C415,'Cadastro de insumo'!E:E,0),2),""))</f>
        <v/>
      </c>
      <c r="E415" s="138" t="str">
        <f>IF(C415="","",IFERROR(INDEX('Cadastro de insumo'!A:K,MATCH('Ficha técnica - Prod acabado'!C415,'Cadastro de insumo'!E:E,0),9),""))</f>
        <v/>
      </c>
      <c r="F415" s="139" t="str">
        <f>IFERROR(VLOOKUP(C415,'Cadastro de insumo'!E:K,7,0),"")</f>
        <v/>
      </c>
      <c r="G415" s="113"/>
      <c r="H415" s="113"/>
      <c r="I415" s="138">
        <f t="shared" si="20"/>
        <v>0</v>
      </c>
      <c r="J415" s="140">
        <f>IF(C415="",0,IF(E415="Pacote",VLOOKUP(C415,'Cadastro de insumo'!E:K,7,0)*G415,IF(OR(E415="kg",E415="L"),F415/1000*G415,F415*G415)))</f>
        <v>0</v>
      </c>
    </row>
    <row r="416" spans="1:18" outlineLevel="1" x14ac:dyDescent="0.25">
      <c r="B416" s="137" t="str">
        <f>IF(C416="","",F408)</f>
        <v/>
      </c>
      <c r="C416" s="123"/>
      <c r="D416" s="138" t="str">
        <f>IF(C416="","",IFERROR(INDEX('Cadastro de insumo'!A:K,MATCH('Ficha técnica - Prod acabado'!C416,'Cadastro de insumo'!E:E,0),2),""))</f>
        <v/>
      </c>
      <c r="E416" s="138" t="str">
        <f>IF(C416="","",IFERROR(INDEX('Cadastro de insumo'!A:K,MATCH('Ficha técnica - Prod acabado'!C416,'Cadastro de insumo'!E:E,0),9),""))</f>
        <v/>
      </c>
      <c r="F416" s="139" t="str">
        <f>IFERROR(VLOOKUP(C416,'Cadastro de insumo'!E:K,7,0),"")</f>
        <v/>
      </c>
      <c r="G416" s="113"/>
      <c r="H416" s="113"/>
      <c r="I416" s="138">
        <f t="shared" si="20"/>
        <v>0</v>
      </c>
      <c r="J416" s="140">
        <f>IF(C416="",0,IF(E416="Pacote",VLOOKUP(C416,'Cadastro de insumo'!E:K,7,0)*G416,IF(OR(E416="kg",E416="L"),F416/1000*G416,F416*G416)))</f>
        <v>0</v>
      </c>
    </row>
    <row r="417" spans="1:18" outlineLevel="1" x14ac:dyDescent="0.25">
      <c r="B417" s="137" t="str">
        <f>IF(C417="","",F408)</f>
        <v/>
      </c>
      <c r="C417" s="123"/>
      <c r="D417" s="138" t="str">
        <f>IF(C417="","",IFERROR(INDEX('Cadastro de insumo'!A:K,MATCH('Ficha técnica - Prod acabado'!C417,'Cadastro de insumo'!E:E,0),2),""))</f>
        <v/>
      </c>
      <c r="E417" s="138" t="str">
        <f>IF(C417="","",IFERROR(INDEX('Cadastro de insumo'!A:K,MATCH('Ficha técnica - Prod acabado'!C417,'Cadastro de insumo'!E:E,0),9),""))</f>
        <v/>
      </c>
      <c r="F417" s="139" t="str">
        <f>IFERROR(VLOOKUP(C417,'Cadastro de insumo'!E:K,7,0),"")</f>
        <v/>
      </c>
      <c r="G417" s="113"/>
      <c r="H417" s="113"/>
      <c r="I417" s="138">
        <f t="shared" si="20"/>
        <v>0</v>
      </c>
      <c r="J417" s="140">
        <f>IF(C417="",0,IF(E417="Pacote",VLOOKUP(C417,'Cadastro de insumo'!E:K,7,0)*G417,IF(OR(E417="kg",E417="L"),F417/1000*G417,F417*G417)))</f>
        <v>0</v>
      </c>
    </row>
    <row r="418" spans="1:18" outlineLevel="1" x14ac:dyDescent="0.25">
      <c r="B418" s="137" t="str">
        <f>IF(C418="","",F408)</f>
        <v/>
      </c>
      <c r="C418" s="123"/>
      <c r="D418" s="138" t="str">
        <f>IF(C418="","",IFERROR(INDEX('Cadastro de insumo'!A:K,MATCH('Ficha técnica - Prod acabado'!C418,'Cadastro de insumo'!E:E,0),2),""))</f>
        <v/>
      </c>
      <c r="E418" s="138" t="str">
        <f>IF(C418="","",IFERROR(INDEX('Cadastro de insumo'!A:K,MATCH('Ficha técnica - Prod acabado'!C418,'Cadastro de insumo'!E:E,0),9),""))</f>
        <v/>
      </c>
      <c r="F418" s="139" t="str">
        <f>IFERROR(VLOOKUP(C418,'Cadastro de insumo'!E:K,7,0),"")</f>
        <v/>
      </c>
      <c r="G418" s="113"/>
      <c r="H418" s="113"/>
      <c r="I418" s="138">
        <f t="shared" si="20"/>
        <v>0</v>
      </c>
      <c r="J418" s="140">
        <f>IF(C418="",0,IF(E418="Pacote",VLOOKUP(C418,'Cadastro de insumo'!E:K,7,0)*G418,IF(OR(E418="kg",E418="L"),F418/1000*G418,F418*G418)))</f>
        <v>0</v>
      </c>
    </row>
    <row r="419" spans="1:18" outlineLevel="1" x14ac:dyDescent="0.25">
      <c r="B419" s="137" t="str">
        <f>IF(C419="","",F408)</f>
        <v/>
      </c>
      <c r="C419" s="123"/>
      <c r="D419" s="138" t="str">
        <f>IF(C419="","",IFERROR(INDEX('Cadastro de insumo'!A:K,MATCH('Ficha técnica - Prod acabado'!C419,'Cadastro de insumo'!E:E,0),2),""))</f>
        <v/>
      </c>
      <c r="E419" s="138" t="str">
        <f>IF(C419="","",IFERROR(INDEX('Cadastro de insumo'!A:K,MATCH('Ficha técnica - Prod acabado'!C419,'Cadastro de insumo'!E:E,0),9),""))</f>
        <v/>
      </c>
      <c r="F419" s="139" t="str">
        <f>IFERROR(VLOOKUP(C419,'Cadastro de insumo'!E:K,7,0),"")</f>
        <v/>
      </c>
      <c r="G419" s="113"/>
      <c r="H419" s="113"/>
      <c r="I419" s="138">
        <f t="shared" si="20"/>
        <v>0</v>
      </c>
      <c r="J419" s="140">
        <f>IF(C419="",0,IF(E419="Pacote",VLOOKUP(C419,'Cadastro de insumo'!E:K,7,0)*G419,IF(OR(E419="kg",E419="L"),F419/1000*G419,F419*G419)))</f>
        <v>0</v>
      </c>
    </row>
    <row r="420" spans="1:18" outlineLevel="1" x14ac:dyDescent="0.25">
      <c r="B420" s="137" t="str">
        <f>IF(C420="","",F408)</f>
        <v/>
      </c>
      <c r="C420" s="123"/>
      <c r="D420" s="138" t="str">
        <f>IF(C420="","",IFERROR(INDEX('Cadastro de insumo'!A:K,MATCH('Ficha técnica - Prod acabado'!C420,'Cadastro de insumo'!E:E,0),2),""))</f>
        <v/>
      </c>
      <c r="E420" s="138" t="str">
        <f>IF(C420="","",IFERROR(INDEX('Cadastro de insumo'!A:K,MATCH('Ficha técnica - Prod acabado'!C420,'Cadastro de insumo'!E:E,0),9),""))</f>
        <v/>
      </c>
      <c r="F420" s="139" t="str">
        <f>IFERROR(VLOOKUP(C420,'Cadastro de insumo'!E:K,7,0),"")</f>
        <v/>
      </c>
      <c r="G420" s="113"/>
      <c r="H420" s="113"/>
      <c r="I420" s="138">
        <f t="shared" si="20"/>
        <v>0</v>
      </c>
      <c r="J420" s="140">
        <f>IF(C420="",0,IF(E420="Pacote",VLOOKUP(C420,'Cadastro de insumo'!E:K,7,0)*G420,IF(OR(E420="kg",E420="L"),F420/1000*G420,F420*G420)))</f>
        <v>0</v>
      </c>
    </row>
    <row r="421" spans="1:18" outlineLevel="1" x14ac:dyDescent="0.25">
      <c r="B421" s="137" t="str">
        <f>IF(C421="","",F408)</f>
        <v/>
      </c>
      <c r="C421" s="123"/>
      <c r="D421" s="138" t="str">
        <f>IF(C421="","",IFERROR(INDEX('Cadastro de insumo'!A:K,MATCH('Ficha técnica - Prod acabado'!C421,'Cadastro de insumo'!E:E,0),2),""))</f>
        <v/>
      </c>
      <c r="E421" s="138" t="str">
        <f>IF(C421="","",IFERROR(INDEX('Cadastro de insumo'!A:K,MATCH('Ficha técnica - Prod acabado'!C421,'Cadastro de insumo'!E:E,0),9),""))</f>
        <v/>
      </c>
      <c r="F421" s="139" t="str">
        <f>IFERROR(VLOOKUP(C421,'Cadastro de insumo'!E:K,7,0),"")</f>
        <v/>
      </c>
      <c r="G421" s="113"/>
      <c r="H421" s="113"/>
      <c r="I421" s="138">
        <f t="shared" si="20"/>
        <v>0</v>
      </c>
      <c r="J421" s="140">
        <f>IF(C421="",0,IF(E421="Pacote",VLOOKUP(C421,'Cadastro de insumo'!E:K,7,0)*G421,IF(OR(E421="kg",E421="L"),F421/1000*G421,F421*G421)))</f>
        <v>0</v>
      </c>
    </row>
    <row r="422" spans="1:18" outlineLevel="1" x14ac:dyDescent="0.25">
      <c r="B422" s="137" t="str">
        <f>IF(C422="","",F408)</f>
        <v/>
      </c>
      <c r="C422" s="123"/>
      <c r="D422" s="138" t="str">
        <f>IF(C422="","",IFERROR(INDEX('Cadastro de insumo'!A:K,MATCH('Ficha técnica - Prod acabado'!C422,'Cadastro de insumo'!E:E,0),2),""))</f>
        <v/>
      </c>
      <c r="E422" s="138" t="str">
        <f>IF(C422="","",IFERROR(INDEX('Cadastro de insumo'!A:K,MATCH('Ficha técnica - Prod acabado'!C422,'Cadastro de insumo'!E:E,0),9),""))</f>
        <v/>
      </c>
      <c r="F422" s="139" t="str">
        <f>IFERROR(VLOOKUP(C422,'Cadastro de insumo'!E:K,7,0),"")</f>
        <v/>
      </c>
      <c r="G422" s="113"/>
      <c r="H422" s="113"/>
      <c r="I422" s="138">
        <f t="shared" si="20"/>
        <v>0</v>
      </c>
      <c r="J422" s="140">
        <f>IF(C422="",0,IF(E422="Pacote",VLOOKUP(C422,'Cadastro de insumo'!E:K,7,0)*G422,IF(OR(E422="kg",E422="L"),F422/1000*G422,F422*G422)))</f>
        <v>0</v>
      </c>
    </row>
    <row r="423" spans="1:18" outlineLevel="1" x14ac:dyDescent="0.25">
      <c r="B423" s="137" t="str">
        <f>IF(C423="","",F408)</f>
        <v/>
      </c>
      <c r="C423" s="123"/>
      <c r="D423" s="138" t="str">
        <f>IF(C423="","",IFERROR(INDEX('Cadastro de insumo'!A:K,MATCH('Ficha técnica - Prod acabado'!C423,'Cadastro de insumo'!E:E,0),2),""))</f>
        <v/>
      </c>
      <c r="E423" s="138" t="str">
        <f>IF(C423="","",IFERROR(INDEX('Cadastro de insumo'!A:K,MATCH('Ficha técnica - Prod acabado'!C423,'Cadastro de insumo'!E:E,0),9),""))</f>
        <v/>
      </c>
      <c r="F423" s="139" t="str">
        <f>IFERROR(VLOOKUP(C423,'Cadastro de insumo'!E:K,7,0),"")</f>
        <v/>
      </c>
      <c r="G423" s="113"/>
      <c r="H423" s="113"/>
      <c r="I423" s="138">
        <f t="shared" si="20"/>
        <v>0</v>
      </c>
      <c r="J423" s="140">
        <f>IF(C423="",0,IF(E423="Pacote",VLOOKUP(C423,'Cadastro de insumo'!E:K,7,0)*G423,IF(OR(E423="kg",E423="L"),F423/1000*G423,F423*G423)))</f>
        <v>0</v>
      </c>
    </row>
    <row r="424" spans="1:18" outlineLevel="1" x14ac:dyDescent="0.25">
      <c r="B424" s="137" t="str">
        <f>IF(C424="","",F408)</f>
        <v/>
      </c>
      <c r="C424" s="123"/>
      <c r="D424" s="138" t="str">
        <f>IF(C424="","",IFERROR(INDEX('Cadastro de insumo'!A:K,MATCH('Ficha técnica - Prod acabado'!C424,'Cadastro de insumo'!E:E,0),2),""))</f>
        <v/>
      </c>
      <c r="E424" s="138" t="str">
        <f>IF(C424="","",IFERROR(INDEX('Cadastro de insumo'!A:K,MATCH('Ficha técnica - Prod acabado'!C424,'Cadastro de insumo'!E:E,0),9),""))</f>
        <v/>
      </c>
      <c r="F424" s="139" t="str">
        <f>IFERROR(VLOOKUP(C424,'Cadastro de insumo'!E:K,7,0),"")</f>
        <v/>
      </c>
      <c r="G424" s="113"/>
      <c r="H424" s="113"/>
      <c r="I424" s="138">
        <f t="shared" si="20"/>
        <v>0</v>
      </c>
      <c r="J424" s="140">
        <f>IF(C424="",0,IF(E424="Pacote",VLOOKUP(C424,'Cadastro de insumo'!E:K,7,0)*G424,IF(OR(E424="kg",E424="L"),F424/1000*G424,F424*G424)))</f>
        <v>0</v>
      </c>
    </row>
    <row r="425" spans="1:18" outlineLevel="1" x14ac:dyDescent="0.25">
      <c r="B425" s="137" t="str">
        <f>IF(C425="","",F408)</f>
        <v/>
      </c>
      <c r="C425" s="123"/>
      <c r="D425" s="138" t="str">
        <f>IF(C425="","",IFERROR(INDEX('Cadastro de insumo'!A:K,MATCH('Ficha técnica - Prod acabado'!C425,'Cadastro de insumo'!E:E,0),2),""))</f>
        <v/>
      </c>
      <c r="E425" s="138" t="str">
        <f>IF(C425="","",IFERROR(INDEX('Cadastro de insumo'!A:K,MATCH('Ficha técnica - Prod acabado'!C425,'Cadastro de insumo'!E:E,0),9),""))</f>
        <v/>
      </c>
      <c r="F425" s="139" t="str">
        <f>IFERROR(VLOOKUP(C425,'Cadastro de insumo'!E:K,7,0),"")</f>
        <v/>
      </c>
      <c r="G425" s="113"/>
      <c r="H425" s="113"/>
      <c r="I425" s="138">
        <f t="shared" si="20"/>
        <v>0</v>
      </c>
      <c r="J425" s="140">
        <f>IF(C425="",0,IF(E425="Pacote",VLOOKUP(C425,'Cadastro de insumo'!E:K,7,0)*G425,IF(OR(E425="kg",E425="L"),F425/1000*G425,F425*G425)))</f>
        <v>0</v>
      </c>
    </row>
    <row r="426" spans="1:18" x14ac:dyDescent="0.25">
      <c r="A426" s="33" t="str">
        <f>"Detalhes: "&amp;F408</f>
        <v xml:space="preserve">Detalhes: </v>
      </c>
      <c r="B426" s="110"/>
      <c r="H426" s="126"/>
      <c r="I426" s="110"/>
      <c r="J426" s="110"/>
      <c r="M426" s="126"/>
    </row>
    <row r="427" spans="1:18" x14ac:dyDescent="0.25">
      <c r="B427" s="110"/>
      <c r="C427" s="126"/>
      <c r="H427" s="126"/>
      <c r="I427" s="110"/>
      <c r="J427" s="110"/>
      <c r="K427" s="110"/>
      <c r="L427" s="110"/>
      <c r="M427" s="126"/>
    </row>
    <row r="428" spans="1:18" ht="31.5" x14ac:dyDescent="0.25">
      <c r="D428" s="110"/>
      <c r="E428" s="34" t="s">
        <v>21</v>
      </c>
      <c r="F428" s="78" t="s">
        <v>0</v>
      </c>
      <c r="G428" s="78" t="s">
        <v>19</v>
      </c>
      <c r="H428" s="79" t="s">
        <v>20</v>
      </c>
      <c r="I428" s="35" t="s">
        <v>22</v>
      </c>
      <c r="J428" s="35" t="s">
        <v>61</v>
      </c>
      <c r="M428" s="126"/>
    </row>
    <row r="429" spans="1:18" x14ac:dyDescent="0.25">
      <c r="D429" s="110"/>
      <c r="E429" s="135">
        <f>E408+1</f>
        <v>21</v>
      </c>
      <c r="F429" s="113"/>
      <c r="G429" s="113"/>
      <c r="H429" s="114"/>
      <c r="I429" s="136">
        <f>SUM(J432:J446)</f>
        <v>0</v>
      </c>
      <c r="J429" s="136" t="str">
        <f>IF(H429="","",I429/H429)</f>
        <v/>
      </c>
      <c r="M429" s="126"/>
      <c r="R429" s="141"/>
    </row>
    <row r="430" spans="1:18" x14ac:dyDescent="0.25">
      <c r="B430" s="117"/>
      <c r="C430" s="118"/>
      <c r="D430" s="110"/>
      <c r="F430" s="118"/>
      <c r="G430" s="118"/>
      <c r="H430" s="119"/>
      <c r="I430" s="120"/>
      <c r="J430" s="121"/>
      <c r="M430" s="126"/>
      <c r="R430" s="141"/>
    </row>
    <row r="431" spans="1:18" ht="47.25" outlineLevel="1" x14ac:dyDescent="0.25">
      <c r="B431" s="34" t="s">
        <v>66</v>
      </c>
      <c r="C431" s="78" t="s">
        <v>13</v>
      </c>
      <c r="D431" s="35" t="s">
        <v>60</v>
      </c>
      <c r="E431" s="35" t="s">
        <v>14</v>
      </c>
      <c r="F431" s="79" t="s">
        <v>17</v>
      </c>
      <c r="G431" s="79" t="s">
        <v>56</v>
      </c>
      <c r="H431" s="79" t="s">
        <v>38</v>
      </c>
      <c r="I431" s="35" t="s">
        <v>16</v>
      </c>
      <c r="J431" s="34" t="s">
        <v>15</v>
      </c>
    </row>
    <row r="432" spans="1:18" outlineLevel="1" x14ac:dyDescent="0.25">
      <c r="B432" s="137" t="str">
        <f>IF(C432="","",F429)</f>
        <v/>
      </c>
      <c r="C432" s="123"/>
      <c r="D432" s="138" t="str">
        <f>IF(C432="","",IFERROR(INDEX('Cadastro de insumo'!A:K,MATCH('Ficha técnica - Prod acabado'!C432,'Cadastro de insumo'!E:E,0),2),""))</f>
        <v/>
      </c>
      <c r="E432" s="138" t="str">
        <f>IF(C432="","",IFERROR(INDEX('Cadastro de insumo'!A:K,MATCH('Ficha técnica - Prod acabado'!C432,'Cadastro de insumo'!E:E,0),9),""))</f>
        <v/>
      </c>
      <c r="F432" s="139" t="str">
        <f>IFERROR(VLOOKUP(C432,'Cadastro de insumo'!E:K,7,0),"")</f>
        <v/>
      </c>
      <c r="G432" s="113"/>
      <c r="H432" s="113"/>
      <c r="I432" s="138">
        <f t="shared" ref="I432:I446" si="21">IF(OR(G432="",H432=""),0,G432/H432)</f>
        <v>0</v>
      </c>
      <c r="J432" s="140">
        <f>IF(C432="",0,IF(E432="Pacote",VLOOKUP(C432,'Cadastro de insumo'!E:K,7,0)*G432,IF(OR(E432="kg",E432="L"),F432/1000*G432,F432*G432)))</f>
        <v>0</v>
      </c>
    </row>
    <row r="433" spans="1:13" outlineLevel="1" x14ac:dyDescent="0.25">
      <c r="B433" s="137" t="str">
        <f>IF(C433="","",F429)</f>
        <v/>
      </c>
      <c r="C433" s="123"/>
      <c r="D433" s="138" t="str">
        <f>IF(C433="","",IFERROR(INDEX('Cadastro de insumo'!A:K,MATCH('Ficha técnica - Prod acabado'!C433,'Cadastro de insumo'!E:E,0),2),""))</f>
        <v/>
      </c>
      <c r="E433" s="138" t="str">
        <f>IF(C433="","",IFERROR(INDEX('Cadastro de insumo'!A:K,MATCH('Ficha técnica - Prod acabado'!C433,'Cadastro de insumo'!E:E,0),9),""))</f>
        <v/>
      </c>
      <c r="F433" s="139" t="str">
        <f>IFERROR(VLOOKUP(C433,'Cadastro de insumo'!E:K,7,0),"")</f>
        <v/>
      </c>
      <c r="G433" s="113"/>
      <c r="H433" s="113"/>
      <c r="I433" s="138">
        <f t="shared" si="21"/>
        <v>0</v>
      </c>
      <c r="J433" s="140">
        <f>IF(C433="",0,IF(E433="Pacote",VLOOKUP(C433,'Cadastro de insumo'!E:K,7,0)*G433,IF(OR(E433="kg",E433="L"),F433/1000*G433,F433*G433)))</f>
        <v>0</v>
      </c>
    </row>
    <row r="434" spans="1:13" outlineLevel="1" x14ac:dyDescent="0.25">
      <c r="B434" s="137" t="str">
        <f>IF(C434="","",F429)</f>
        <v/>
      </c>
      <c r="C434" s="123"/>
      <c r="D434" s="138" t="str">
        <f>IF(C434="","",IFERROR(INDEX('Cadastro de insumo'!A:K,MATCH('Ficha técnica - Prod acabado'!C434,'Cadastro de insumo'!E:E,0),2),""))</f>
        <v/>
      </c>
      <c r="E434" s="138" t="str">
        <f>IF(C434="","",IFERROR(INDEX('Cadastro de insumo'!A:K,MATCH('Ficha técnica - Prod acabado'!C434,'Cadastro de insumo'!E:E,0),9),""))</f>
        <v/>
      </c>
      <c r="F434" s="139" t="str">
        <f>IFERROR(VLOOKUP(C434,'Cadastro de insumo'!E:K,7,0),"")</f>
        <v/>
      </c>
      <c r="G434" s="113"/>
      <c r="H434" s="113"/>
      <c r="I434" s="138">
        <f t="shared" si="21"/>
        <v>0</v>
      </c>
      <c r="J434" s="140">
        <f>IF(C434="",0,IF(E434="Pacote",VLOOKUP(C434,'Cadastro de insumo'!E:K,7,0)*G434,IF(OR(E434="kg",E434="L"),F434/1000*G434,F434*G434)))</f>
        <v>0</v>
      </c>
    </row>
    <row r="435" spans="1:13" outlineLevel="1" x14ac:dyDescent="0.25">
      <c r="B435" s="137" t="str">
        <f>IF(C435="","",F429)</f>
        <v/>
      </c>
      <c r="C435" s="123"/>
      <c r="D435" s="138" t="str">
        <f>IF(C435="","",IFERROR(INDEX('Cadastro de insumo'!A:K,MATCH('Ficha técnica - Prod acabado'!C435,'Cadastro de insumo'!E:E,0),2),""))</f>
        <v/>
      </c>
      <c r="E435" s="138" t="str">
        <f>IF(C435="","",IFERROR(INDEX('Cadastro de insumo'!A:K,MATCH('Ficha técnica - Prod acabado'!C435,'Cadastro de insumo'!E:E,0),9),""))</f>
        <v/>
      </c>
      <c r="F435" s="139" t="str">
        <f>IFERROR(VLOOKUP(C435,'Cadastro de insumo'!E:K,7,0),"")</f>
        <v/>
      </c>
      <c r="G435" s="113"/>
      <c r="H435" s="113"/>
      <c r="I435" s="138">
        <f t="shared" si="21"/>
        <v>0</v>
      </c>
      <c r="J435" s="140">
        <f>IF(C435="",0,IF(E435="Pacote",VLOOKUP(C435,'Cadastro de insumo'!E:K,7,0)*G435,IF(OR(E435="kg",E435="L"),F435/1000*G435,F435*G435)))</f>
        <v>0</v>
      </c>
    </row>
    <row r="436" spans="1:13" outlineLevel="1" x14ac:dyDescent="0.25">
      <c r="B436" s="137" t="str">
        <f>IF(C436="","",F429)</f>
        <v/>
      </c>
      <c r="C436" s="123"/>
      <c r="D436" s="138" t="str">
        <f>IF(C436="","",IFERROR(INDEX('Cadastro de insumo'!A:K,MATCH('Ficha técnica - Prod acabado'!C436,'Cadastro de insumo'!E:E,0),2),""))</f>
        <v/>
      </c>
      <c r="E436" s="138" t="str">
        <f>IF(C436="","",IFERROR(INDEX('Cadastro de insumo'!A:K,MATCH('Ficha técnica - Prod acabado'!C436,'Cadastro de insumo'!E:E,0),9),""))</f>
        <v/>
      </c>
      <c r="F436" s="139" t="str">
        <f>IFERROR(VLOOKUP(C436,'Cadastro de insumo'!E:K,7,0),"")</f>
        <v/>
      </c>
      <c r="G436" s="113"/>
      <c r="H436" s="113"/>
      <c r="I436" s="138">
        <f t="shared" si="21"/>
        <v>0</v>
      </c>
      <c r="J436" s="140">
        <f>IF(C436="",0,IF(E436="Pacote",VLOOKUP(C436,'Cadastro de insumo'!E:K,7,0)*G436,IF(OR(E436="kg",E436="L"),F436/1000*G436,F436*G436)))</f>
        <v>0</v>
      </c>
    </row>
    <row r="437" spans="1:13" outlineLevel="1" x14ac:dyDescent="0.25">
      <c r="B437" s="137" t="str">
        <f>IF(C437="","",F429)</f>
        <v/>
      </c>
      <c r="C437" s="123"/>
      <c r="D437" s="138" t="str">
        <f>IF(C437="","",IFERROR(INDEX('Cadastro de insumo'!A:K,MATCH('Ficha técnica - Prod acabado'!C437,'Cadastro de insumo'!E:E,0),2),""))</f>
        <v/>
      </c>
      <c r="E437" s="138" t="str">
        <f>IF(C437="","",IFERROR(INDEX('Cadastro de insumo'!A:K,MATCH('Ficha técnica - Prod acabado'!C437,'Cadastro de insumo'!E:E,0),9),""))</f>
        <v/>
      </c>
      <c r="F437" s="139" t="str">
        <f>IFERROR(VLOOKUP(C437,'Cadastro de insumo'!E:K,7,0),"")</f>
        <v/>
      </c>
      <c r="G437" s="113"/>
      <c r="H437" s="113"/>
      <c r="I437" s="138">
        <f t="shared" si="21"/>
        <v>0</v>
      </c>
      <c r="J437" s="140">
        <f>IF(C437="",0,IF(E437="Pacote",VLOOKUP(C437,'Cadastro de insumo'!E:K,7,0)*G437,IF(OR(E437="kg",E437="L"),F437/1000*G437,F437*G437)))</f>
        <v>0</v>
      </c>
    </row>
    <row r="438" spans="1:13" outlineLevel="1" x14ac:dyDescent="0.25">
      <c r="B438" s="137" t="str">
        <f>IF(C438="","",F429)</f>
        <v/>
      </c>
      <c r="C438" s="123"/>
      <c r="D438" s="138" t="str">
        <f>IF(C438="","",IFERROR(INDEX('Cadastro de insumo'!A:K,MATCH('Ficha técnica - Prod acabado'!C438,'Cadastro de insumo'!E:E,0),2),""))</f>
        <v/>
      </c>
      <c r="E438" s="138" t="str">
        <f>IF(C438="","",IFERROR(INDEX('Cadastro de insumo'!A:K,MATCH('Ficha técnica - Prod acabado'!C438,'Cadastro de insumo'!E:E,0),9),""))</f>
        <v/>
      </c>
      <c r="F438" s="139" t="str">
        <f>IFERROR(VLOOKUP(C438,'Cadastro de insumo'!E:K,7,0),"")</f>
        <v/>
      </c>
      <c r="G438" s="113"/>
      <c r="H438" s="113"/>
      <c r="I438" s="138">
        <f t="shared" si="21"/>
        <v>0</v>
      </c>
      <c r="J438" s="140">
        <f>IF(C438="",0,IF(E438="Pacote",VLOOKUP(C438,'Cadastro de insumo'!E:K,7,0)*G438,IF(OR(E438="kg",E438="L"),F438/1000*G438,F438*G438)))</f>
        <v>0</v>
      </c>
    </row>
    <row r="439" spans="1:13" outlineLevel="1" x14ac:dyDescent="0.25">
      <c r="B439" s="137" t="str">
        <f>IF(C439="","",F429)</f>
        <v/>
      </c>
      <c r="C439" s="123"/>
      <c r="D439" s="138" t="str">
        <f>IF(C439="","",IFERROR(INDEX('Cadastro de insumo'!A:K,MATCH('Ficha técnica - Prod acabado'!C439,'Cadastro de insumo'!E:E,0),2),""))</f>
        <v/>
      </c>
      <c r="E439" s="138" t="str">
        <f>IF(C439="","",IFERROR(INDEX('Cadastro de insumo'!A:K,MATCH('Ficha técnica - Prod acabado'!C439,'Cadastro de insumo'!E:E,0),9),""))</f>
        <v/>
      </c>
      <c r="F439" s="139" t="str">
        <f>IFERROR(VLOOKUP(C439,'Cadastro de insumo'!E:K,7,0),"")</f>
        <v/>
      </c>
      <c r="G439" s="113"/>
      <c r="H439" s="113"/>
      <c r="I439" s="138">
        <f t="shared" si="21"/>
        <v>0</v>
      </c>
      <c r="J439" s="140">
        <f>IF(C439="",0,IF(E439="Pacote",VLOOKUP(C439,'Cadastro de insumo'!E:K,7,0)*G439,IF(OR(E439="kg",E439="L"),F439/1000*G439,F439*G439)))</f>
        <v>0</v>
      </c>
    </row>
    <row r="440" spans="1:13" outlineLevel="1" x14ac:dyDescent="0.25">
      <c r="B440" s="137" t="str">
        <f>IF(C440="","",F429)</f>
        <v/>
      </c>
      <c r="C440" s="123"/>
      <c r="D440" s="138" t="str">
        <f>IF(C440="","",IFERROR(INDEX('Cadastro de insumo'!A:K,MATCH('Ficha técnica - Prod acabado'!C440,'Cadastro de insumo'!E:E,0),2),""))</f>
        <v/>
      </c>
      <c r="E440" s="138" t="str">
        <f>IF(C440="","",IFERROR(INDEX('Cadastro de insumo'!A:K,MATCH('Ficha técnica - Prod acabado'!C440,'Cadastro de insumo'!E:E,0),9),""))</f>
        <v/>
      </c>
      <c r="F440" s="139" t="str">
        <f>IFERROR(VLOOKUP(C440,'Cadastro de insumo'!E:K,7,0),"")</f>
        <v/>
      </c>
      <c r="G440" s="113"/>
      <c r="H440" s="113"/>
      <c r="I440" s="138">
        <f t="shared" si="21"/>
        <v>0</v>
      </c>
      <c r="J440" s="140">
        <f>IF(C440="",0,IF(E440="Pacote",VLOOKUP(C440,'Cadastro de insumo'!E:K,7,0)*G440,IF(OR(E440="kg",E440="L"),F440/1000*G440,F440*G440)))</f>
        <v>0</v>
      </c>
    </row>
    <row r="441" spans="1:13" outlineLevel="1" x14ac:dyDescent="0.25">
      <c r="B441" s="137" t="str">
        <f>IF(C441="","",F429)</f>
        <v/>
      </c>
      <c r="C441" s="123"/>
      <c r="D441" s="138" t="str">
        <f>IF(C441="","",IFERROR(INDEX('Cadastro de insumo'!A:K,MATCH('Ficha técnica - Prod acabado'!C441,'Cadastro de insumo'!E:E,0),2),""))</f>
        <v/>
      </c>
      <c r="E441" s="138" t="str">
        <f>IF(C441="","",IFERROR(INDEX('Cadastro de insumo'!A:K,MATCH('Ficha técnica - Prod acabado'!C441,'Cadastro de insumo'!E:E,0),9),""))</f>
        <v/>
      </c>
      <c r="F441" s="139" t="str">
        <f>IFERROR(VLOOKUP(C441,'Cadastro de insumo'!E:K,7,0),"")</f>
        <v/>
      </c>
      <c r="G441" s="113"/>
      <c r="H441" s="113"/>
      <c r="I441" s="138">
        <f t="shared" si="21"/>
        <v>0</v>
      </c>
      <c r="J441" s="140">
        <f>IF(C441="",0,IF(E441="Pacote",VLOOKUP(C441,'Cadastro de insumo'!E:K,7,0)*G441,IF(OR(E441="kg",E441="L"),F441/1000*G441,F441*G441)))</f>
        <v>0</v>
      </c>
    </row>
    <row r="442" spans="1:13" outlineLevel="1" x14ac:dyDescent="0.25">
      <c r="B442" s="137" t="str">
        <f>IF(C442="","",F429)</f>
        <v/>
      </c>
      <c r="C442" s="123"/>
      <c r="D442" s="138" t="str">
        <f>IF(C442="","",IFERROR(INDEX('Cadastro de insumo'!A:K,MATCH('Ficha técnica - Prod acabado'!C442,'Cadastro de insumo'!E:E,0),2),""))</f>
        <v/>
      </c>
      <c r="E442" s="138" t="str">
        <f>IF(C442="","",IFERROR(INDEX('Cadastro de insumo'!A:K,MATCH('Ficha técnica - Prod acabado'!C442,'Cadastro de insumo'!E:E,0),9),""))</f>
        <v/>
      </c>
      <c r="F442" s="139" t="str">
        <f>IFERROR(VLOOKUP(C442,'Cadastro de insumo'!E:K,7,0),"")</f>
        <v/>
      </c>
      <c r="G442" s="113"/>
      <c r="H442" s="113"/>
      <c r="I442" s="138">
        <f t="shared" si="21"/>
        <v>0</v>
      </c>
      <c r="J442" s="140">
        <f>IF(C442="",0,IF(E442="Pacote",VLOOKUP(C442,'Cadastro de insumo'!E:K,7,0)*G442,IF(OR(E442="kg",E442="L"),F442/1000*G442,F442*G442)))</f>
        <v>0</v>
      </c>
    </row>
    <row r="443" spans="1:13" outlineLevel="1" x14ac:dyDescent="0.25">
      <c r="B443" s="137" t="str">
        <f>IF(C443="","",F429)</f>
        <v/>
      </c>
      <c r="C443" s="123"/>
      <c r="D443" s="138" t="str">
        <f>IF(C443="","",IFERROR(INDEX('Cadastro de insumo'!A:K,MATCH('Ficha técnica - Prod acabado'!C443,'Cadastro de insumo'!E:E,0),2),""))</f>
        <v/>
      </c>
      <c r="E443" s="138" t="str">
        <f>IF(C443="","",IFERROR(INDEX('Cadastro de insumo'!A:K,MATCH('Ficha técnica - Prod acabado'!C443,'Cadastro de insumo'!E:E,0),9),""))</f>
        <v/>
      </c>
      <c r="F443" s="139" t="str">
        <f>IFERROR(VLOOKUP(C443,'Cadastro de insumo'!E:K,7,0),"")</f>
        <v/>
      </c>
      <c r="G443" s="113"/>
      <c r="H443" s="113"/>
      <c r="I443" s="138">
        <f t="shared" si="21"/>
        <v>0</v>
      </c>
      <c r="J443" s="140">
        <f>IF(C443="",0,IF(E443="Pacote",VLOOKUP(C443,'Cadastro de insumo'!E:K,7,0)*G443,IF(OR(E443="kg",E443="L"),F443/1000*G443,F443*G443)))</f>
        <v>0</v>
      </c>
    </row>
    <row r="444" spans="1:13" outlineLevel="1" x14ac:dyDescent="0.25">
      <c r="B444" s="137" t="str">
        <f>IF(C444="","",F429)</f>
        <v/>
      </c>
      <c r="C444" s="123"/>
      <c r="D444" s="138" t="str">
        <f>IF(C444="","",IFERROR(INDEX('Cadastro de insumo'!A:K,MATCH('Ficha técnica - Prod acabado'!C444,'Cadastro de insumo'!E:E,0),2),""))</f>
        <v/>
      </c>
      <c r="E444" s="138" t="str">
        <f>IF(C444="","",IFERROR(INDEX('Cadastro de insumo'!A:K,MATCH('Ficha técnica - Prod acabado'!C444,'Cadastro de insumo'!E:E,0),9),""))</f>
        <v/>
      </c>
      <c r="F444" s="139" t="str">
        <f>IFERROR(VLOOKUP(C444,'Cadastro de insumo'!E:K,7,0),"")</f>
        <v/>
      </c>
      <c r="G444" s="113"/>
      <c r="H444" s="113"/>
      <c r="I444" s="138">
        <f t="shared" si="21"/>
        <v>0</v>
      </c>
      <c r="J444" s="140">
        <f>IF(C444="",0,IF(E444="Pacote",VLOOKUP(C444,'Cadastro de insumo'!E:K,7,0)*G444,IF(OR(E444="kg",E444="L"),F444/1000*G444,F444*G444)))</f>
        <v>0</v>
      </c>
    </row>
    <row r="445" spans="1:13" outlineLevel="1" x14ac:dyDescent="0.25">
      <c r="B445" s="137" t="str">
        <f>IF(C445="","",F429)</f>
        <v/>
      </c>
      <c r="C445" s="123"/>
      <c r="D445" s="138" t="str">
        <f>IF(C445="","",IFERROR(INDEX('Cadastro de insumo'!A:K,MATCH('Ficha técnica - Prod acabado'!C445,'Cadastro de insumo'!E:E,0),2),""))</f>
        <v/>
      </c>
      <c r="E445" s="138" t="str">
        <f>IF(C445="","",IFERROR(INDEX('Cadastro de insumo'!A:K,MATCH('Ficha técnica - Prod acabado'!C445,'Cadastro de insumo'!E:E,0),9),""))</f>
        <v/>
      </c>
      <c r="F445" s="139" t="str">
        <f>IFERROR(VLOOKUP(C445,'Cadastro de insumo'!E:K,7,0),"")</f>
        <v/>
      </c>
      <c r="G445" s="113"/>
      <c r="H445" s="113"/>
      <c r="I445" s="138">
        <f t="shared" si="21"/>
        <v>0</v>
      </c>
      <c r="J445" s="140">
        <f>IF(C445="",0,IF(E445="Pacote",VLOOKUP(C445,'Cadastro de insumo'!E:K,7,0)*G445,IF(OR(E445="kg",E445="L"),F445/1000*G445,F445*G445)))</f>
        <v>0</v>
      </c>
    </row>
    <row r="446" spans="1:13" outlineLevel="1" x14ac:dyDescent="0.25">
      <c r="B446" s="137" t="str">
        <f>IF(C446="","",F429)</f>
        <v/>
      </c>
      <c r="C446" s="123"/>
      <c r="D446" s="138" t="str">
        <f>IF(C446="","",IFERROR(INDEX('Cadastro de insumo'!A:K,MATCH('Ficha técnica - Prod acabado'!C446,'Cadastro de insumo'!E:E,0),2),""))</f>
        <v/>
      </c>
      <c r="E446" s="138" t="str">
        <f>IF(C446="","",IFERROR(INDEX('Cadastro de insumo'!A:K,MATCH('Ficha técnica - Prod acabado'!C446,'Cadastro de insumo'!E:E,0),9),""))</f>
        <v/>
      </c>
      <c r="F446" s="139" t="str">
        <f>IFERROR(VLOOKUP(C446,'Cadastro de insumo'!E:K,7,0),"")</f>
        <v/>
      </c>
      <c r="G446" s="113"/>
      <c r="H446" s="113"/>
      <c r="I446" s="138">
        <f t="shared" si="21"/>
        <v>0</v>
      </c>
      <c r="J446" s="140">
        <f>IF(C446="",0,IF(E446="Pacote",VLOOKUP(C446,'Cadastro de insumo'!E:K,7,0)*G446,IF(OR(E446="kg",E446="L"),F446/1000*G446,F446*G446)))</f>
        <v>0</v>
      </c>
    </row>
    <row r="447" spans="1:13" x14ac:dyDescent="0.25">
      <c r="A447" s="33" t="str">
        <f>"Detalhes: "&amp;F429</f>
        <v xml:space="preserve">Detalhes: </v>
      </c>
      <c r="B447" s="110"/>
      <c r="H447" s="126"/>
      <c r="I447" s="110"/>
      <c r="J447" s="110"/>
      <c r="M447" s="126"/>
    </row>
    <row r="448" spans="1:13" x14ac:dyDescent="0.25">
      <c r="B448" s="110"/>
      <c r="C448" s="126"/>
      <c r="H448" s="126"/>
      <c r="I448" s="110"/>
      <c r="J448" s="110"/>
      <c r="K448" s="110"/>
      <c r="L448" s="110"/>
      <c r="M448" s="126"/>
    </row>
    <row r="449" spans="2:18" ht="31.5" x14ac:dyDescent="0.25">
      <c r="D449" s="110"/>
      <c r="E449" s="34" t="s">
        <v>21</v>
      </c>
      <c r="F449" s="78" t="s">
        <v>0</v>
      </c>
      <c r="G449" s="78" t="s">
        <v>19</v>
      </c>
      <c r="H449" s="79" t="s">
        <v>20</v>
      </c>
      <c r="I449" s="35" t="s">
        <v>22</v>
      </c>
      <c r="J449" s="35" t="s">
        <v>61</v>
      </c>
      <c r="M449" s="126"/>
    </row>
    <row r="450" spans="2:18" x14ac:dyDescent="0.25">
      <c r="D450" s="110"/>
      <c r="E450" s="135">
        <f>E429+1</f>
        <v>22</v>
      </c>
      <c r="F450" s="113"/>
      <c r="G450" s="113"/>
      <c r="H450" s="114"/>
      <c r="I450" s="136">
        <f>SUM(J453:J467)</f>
        <v>0</v>
      </c>
      <c r="J450" s="136" t="str">
        <f>IF(H450="","",I450/H450)</f>
        <v/>
      </c>
      <c r="M450" s="126"/>
      <c r="R450" s="141"/>
    </row>
    <row r="451" spans="2:18" x14ac:dyDescent="0.25">
      <c r="B451" s="117"/>
      <c r="C451" s="118"/>
      <c r="D451" s="110"/>
      <c r="F451" s="118"/>
      <c r="G451" s="118"/>
      <c r="H451" s="119"/>
      <c r="I451" s="120"/>
      <c r="J451" s="121"/>
      <c r="M451" s="126"/>
      <c r="R451" s="141"/>
    </row>
    <row r="452" spans="2:18" ht="47.25" outlineLevel="1" x14ac:dyDescent="0.25">
      <c r="B452" s="34" t="s">
        <v>66</v>
      </c>
      <c r="C452" s="78" t="s">
        <v>13</v>
      </c>
      <c r="D452" s="35" t="s">
        <v>60</v>
      </c>
      <c r="E452" s="35" t="s">
        <v>14</v>
      </c>
      <c r="F452" s="79" t="s">
        <v>17</v>
      </c>
      <c r="G452" s="79" t="s">
        <v>56</v>
      </c>
      <c r="H452" s="79" t="s">
        <v>38</v>
      </c>
      <c r="I452" s="35" t="s">
        <v>16</v>
      </c>
      <c r="J452" s="34" t="s">
        <v>15</v>
      </c>
    </row>
    <row r="453" spans="2:18" outlineLevel="1" x14ac:dyDescent="0.25">
      <c r="B453" s="137" t="str">
        <f>IF(C453="","",F450)</f>
        <v/>
      </c>
      <c r="C453" s="123"/>
      <c r="D453" s="138" t="str">
        <f>IF(C453="","",IFERROR(INDEX('Cadastro de insumo'!A:K,MATCH('Ficha técnica - Prod acabado'!C453,'Cadastro de insumo'!E:E,0),2),""))</f>
        <v/>
      </c>
      <c r="E453" s="138" t="str">
        <f>IF(C453="","",IFERROR(INDEX('Cadastro de insumo'!A:K,MATCH('Ficha técnica - Prod acabado'!C453,'Cadastro de insumo'!E:E,0),9),""))</f>
        <v/>
      </c>
      <c r="F453" s="139" t="str">
        <f>IFERROR(VLOOKUP(C453,'Cadastro de insumo'!E:K,7,0),"")</f>
        <v/>
      </c>
      <c r="G453" s="113"/>
      <c r="H453" s="113"/>
      <c r="I453" s="138">
        <f t="shared" ref="I453:I467" si="22">IF(OR(G453="",H453=""),0,G453/H453)</f>
        <v>0</v>
      </c>
      <c r="J453" s="140">
        <f>IF(C453="",0,IF(E453="Pacote",VLOOKUP(C453,'Cadastro de insumo'!E:K,7,0)*G453,IF(OR(E453="kg",E453="L"),F453/1000*G453,F453*G453)))</f>
        <v>0</v>
      </c>
    </row>
    <row r="454" spans="2:18" outlineLevel="1" x14ac:dyDescent="0.25">
      <c r="B454" s="137" t="str">
        <f>IF(C454="","",F450)</f>
        <v/>
      </c>
      <c r="C454" s="123"/>
      <c r="D454" s="138" t="str">
        <f>IF(C454="","",IFERROR(INDEX('Cadastro de insumo'!A:K,MATCH('Ficha técnica - Prod acabado'!C454,'Cadastro de insumo'!E:E,0),2),""))</f>
        <v/>
      </c>
      <c r="E454" s="138" t="str">
        <f>IF(C454="","",IFERROR(INDEX('Cadastro de insumo'!A:K,MATCH('Ficha técnica - Prod acabado'!C454,'Cadastro de insumo'!E:E,0),9),""))</f>
        <v/>
      </c>
      <c r="F454" s="139" t="str">
        <f>IFERROR(VLOOKUP(C454,'Cadastro de insumo'!E:K,7,0),"")</f>
        <v/>
      </c>
      <c r="G454" s="113"/>
      <c r="H454" s="113"/>
      <c r="I454" s="138">
        <f t="shared" si="22"/>
        <v>0</v>
      </c>
      <c r="J454" s="140">
        <f>IF(C454="",0,IF(E454="Pacote",VLOOKUP(C454,'Cadastro de insumo'!E:K,7,0)*G454,IF(OR(E454="kg",E454="L"),F454/1000*G454,F454*G454)))</f>
        <v>0</v>
      </c>
    </row>
    <row r="455" spans="2:18" outlineLevel="1" x14ac:dyDescent="0.25">
      <c r="B455" s="137" t="str">
        <f>IF(C455="","",F450)</f>
        <v/>
      </c>
      <c r="C455" s="123"/>
      <c r="D455" s="138" t="str">
        <f>IF(C455="","",IFERROR(INDEX('Cadastro de insumo'!A:K,MATCH('Ficha técnica - Prod acabado'!C455,'Cadastro de insumo'!E:E,0),2),""))</f>
        <v/>
      </c>
      <c r="E455" s="138" t="str">
        <f>IF(C455="","",IFERROR(INDEX('Cadastro de insumo'!A:K,MATCH('Ficha técnica - Prod acabado'!C455,'Cadastro de insumo'!E:E,0),9),""))</f>
        <v/>
      </c>
      <c r="F455" s="139" t="str">
        <f>IFERROR(VLOOKUP(C455,'Cadastro de insumo'!E:K,7,0),"")</f>
        <v/>
      </c>
      <c r="G455" s="113"/>
      <c r="H455" s="113"/>
      <c r="I455" s="138">
        <f t="shared" si="22"/>
        <v>0</v>
      </c>
      <c r="J455" s="140">
        <f>IF(C455="",0,IF(E455="Pacote",VLOOKUP(C455,'Cadastro de insumo'!E:K,7,0)*G455,IF(OR(E455="kg",E455="L"),F455/1000*G455,F455*G455)))</f>
        <v>0</v>
      </c>
    </row>
    <row r="456" spans="2:18" outlineLevel="1" x14ac:dyDescent="0.25">
      <c r="B456" s="137" t="str">
        <f>IF(C456="","",F450)</f>
        <v/>
      </c>
      <c r="C456" s="123"/>
      <c r="D456" s="138" t="str">
        <f>IF(C456="","",IFERROR(INDEX('Cadastro de insumo'!A:K,MATCH('Ficha técnica - Prod acabado'!C456,'Cadastro de insumo'!E:E,0),2),""))</f>
        <v/>
      </c>
      <c r="E456" s="138" t="str">
        <f>IF(C456="","",IFERROR(INDEX('Cadastro de insumo'!A:K,MATCH('Ficha técnica - Prod acabado'!C456,'Cadastro de insumo'!E:E,0),9),""))</f>
        <v/>
      </c>
      <c r="F456" s="139" t="str">
        <f>IFERROR(VLOOKUP(C456,'Cadastro de insumo'!E:K,7,0),"")</f>
        <v/>
      </c>
      <c r="G456" s="113"/>
      <c r="H456" s="113"/>
      <c r="I456" s="138">
        <f t="shared" si="22"/>
        <v>0</v>
      </c>
      <c r="J456" s="140">
        <f>IF(C456="",0,IF(E456="Pacote",VLOOKUP(C456,'Cadastro de insumo'!E:K,7,0)*G456,IF(OR(E456="kg",E456="L"),F456/1000*G456,F456*G456)))</f>
        <v>0</v>
      </c>
    </row>
    <row r="457" spans="2:18" outlineLevel="1" x14ac:dyDescent="0.25">
      <c r="B457" s="137" t="str">
        <f>IF(C457="","",F450)</f>
        <v/>
      </c>
      <c r="C457" s="123"/>
      <c r="D457" s="138" t="str">
        <f>IF(C457="","",IFERROR(INDEX('Cadastro de insumo'!A:K,MATCH('Ficha técnica - Prod acabado'!C457,'Cadastro de insumo'!E:E,0),2),""))</f>
        <v/>
      </c>
      <c r="E457" s="138" t="str">
        <f>IF(C457="","",IFERROR(INDEX('Cadastro de insumo'!A:K,MATCH('Ficha técnica - Prod acabado'!C457,'Cadastro de insumo'!E:E,0),9),""))</f>
        <v/>
      </c>
      <c r="F457" s="139" t="str">
        <f>IFERROR(VLOOKUP(C457,'Cadastro de insumo'!E:K,7,0),"")</f>
        <v/>
      </c>
      <c r="G457" s="113"/>
      <c r="H457" s="113"/>
      <c r="I457" s="138">
        <f t="shared" si="22"/>
        <v>0</v>
      </c>
      <c r="J457" s="140">
        <f>IF(C457="",0,IF(E457="Pacote",VLOOKUP(C457,'Cadastro de insumo'!E:K,7,0)*G457,IF(OR(E457="kg",E457="L"),F457/1000*G457,F457*G457)))</f>
        <v>0</v>
      </c>
    </row>
    <row r="458" spans="2:18" outlineLevel="1" x14ac:dyDescent="0.25">
      <c r="B458" s="137" t="str">
        <f>IF(C458="","",F450)</f>
        <v/>
      </c>
      <c r="C458" s="123"/>
      <c r="D458" s="138" t="str">
        <f>IF(C458="","",IFERROR(INDEX('Cadastro de insumo'!A:K,MATCH('Ficha técnica - Prod acabado'!C458,'Cadastro de insumo'!E:E,0),2),""))</f>
        <v/>
      </c>
      <c r="E458" s="138" t="str">
        <f>IF(C458="","",IFERROR(INDEX('Cadastro de insumo'!A:K,MATCH('Ficha técnica - Prod acabado'!C458,'Cadastro de insumo'!E:E,0),9),""))</f>
        <v/>
      </c>
      <c r="F458" s="139" t="str">
        <f>IFERROR(VLOOKUP(C458,'Cadastro de insumo'!E:K,7,0),"")</f>
        <v/>
      </c>
      <c r="G458" s="113"/>
      <c r="H458" s="113"/>
      <c r="I458" s="138">
        <f t="shared" si="22"/>
        <v>0</v>
      </c>
      <c r="J458" s="140">
        <f>IF(C458="",0,IF(E458="Pacote",VLOOKUP(C458,'Cadastro de insumo'!E:K,7,0)*G458,IF(OR(E458="kg",E458="L"),F458/1000*G458,F458*G458)))</f>
        <v>0</v>
      </c>
    </row>
    <row r="459" spans="2:18" outlineLevel="1" x14ac:dyDescent="0.25">
      <c r="B459" s="137" t="str">
        <f>IF(C459="","",F450)</f>
        <v/>
      </c>
      <c r="C459" s="123"/>
      <c r="D459" s="138" t="str">
        <f>IF(C459="","",IFERROR(INDEX('Cadastro de insumo'!A:K,MATCH('Ficha técnica - Prod acabado'!C459,'Cadastro de insumo'!E:E,0),2),""))</f>
        <v/>
      </c>
      <c r="E459" s="138" t="str">
        <f>IF(C459="","",IFERROR(INDEX('Cadastro de insumo'!A:K,MATCH('Ficha técnica - Prod acabado'!C459,'Cadastro de insumo'!E:E,0),9),""))</f>
        <v/>
      </c>
      <c r="F459" s="139" t="str">
        <f>IFERROR(VLOOKUP(C459,'Cadastro de insumo'!E:K,7,0),"")</f>
        <v/>
      </c>
      <c r="G459" s="113"/>
      <c r="H459" s="113"/>
      <c r="I459" s="138">
        <f t="shared" si="22"/>
        <v>0</v>
      </c>
      <c r="J459" s="140">
        <f>IF(C459="",0,IF(E459="Pacote",VLOOKUP(C459,'Cadastro de insumo'!E:K,7,0)*G459,IF(OR(E459="kg",E459="L"),F459/1000*G459,F459*G459)))</f>
        <v>0</v>
      </c>
    </row>
    <row r="460" spans="2:18" outlineLevel="1" x14ac:dyDescent="0.25">
      <c r="B460" s="137" t="str">
        <f>IF(C460="","",F450)</f>
        <v/>
      </c>
      <c r="C460" s="123"/>
      <c r="D460" s="138" t="str">
        <f>IF(C460="","",IFERROR(INDEX('Cadastro de insumo'!A:K,MATCH('Ficha técnica - Prod acabado'!C460,'Cadastro de insumo'!E:E,0),2),""))</f>
        <v/>
      </c>
      <c r="E460" s="138" t="str">
        <f>IF(C460="","",IFERROR(INDEX('Cadastro de insumo'!A:K,MATCH('Ficha técnica - Prod acabado'!C460,'Cadastro de insumo'!E:E,0),9),""))</f>
        <v/>
      </c>
      <c r="F460" s="139" t="str">
        <f>IFERROR(VLOOKUP(C460,'Cadastro de insumo'!E:K,7,0),"")</f>
        <v/>
      </c>
      <c r="G460" s="113"/>
      <c r="H460" s="113"/>
      <c r="I460" s="138">
        <f t="shared" si="22"/>
        <v>0</v>
      </c>
      <c r="J460" s="140">
        <f>IF(C460="",0,IF(E460="Pacote",VLOOKUP(C460,'Cadastro de insumo'!E:K,7,0)*G460,IF(OR(E460="kg",E460="L"),F460/1000*G460,F460*G460)))</f>
        <v>0</v>
      </c>
    </row>
    <row r="461" spans="2:18" outlineLevel="1" x14ac:dyDescent="0.25">
      <c r="B461" s="137" t="str">
        <f>IF(C461="","",F450)</f>
        <v/>
      </c>
      <c r="C461" s="123"/>
      <c r="D461" s="138" t="str">
        <f>IF(C461="","",IFERROR(INDEX('Cadastro de insumo'!A:K,MATCH('Ficha técnica - Prod acabado'!C461,'Cadastro de insumo'!E:E,0),2),""))</f>
        <v/>
      </c>
      <c r="E461" s="138" t="str">
        <f>IF(C461="","",IFERROR(INDEX('Cadastro de insumo'!A:K,MATCH('Ficha técnica - Prod acabado'!C461,'Cadastro de insumo'!E:E,0),9),""))</f>
        <v/>
      </c>
      <c r="F461" s="139" t="str">
        <f>IFERROR(VLOOKUP(C461,'Cadastro de insumo'!E:K,7,0),"")</f>
        <v/>
      </c>
      <c r="G461" s="113"/>
      <c r="H461" s="113"/>
      <c r="I461" s="138">
        <f t="shared" si="22"/>
        <v>0</v>
      </c>
      <c r="J461" s="140">
        <f>IF(C461="",0,IF(E461="Pacote",VLOOKUP(C461,'Cadastro de insumo'!E:K,7,0)*G461,IF(OR(E461="kg",E461="L"),F461/1000*G461,F461*G461)))</f>
        <v>0</v>
      </c>
    </row>
    <row r="462" spans="2:18" outlineLevel="1" x14ac:dyDescent="0.25">
      <c r="B462" s="137" t="str">
        <f>IF(C462="","",F450)</f>
        <v/>
      </c>
      <c r="C462" s="123"/>
      <c r="D462" s="138" t="str">
        <f>IF(C462="","",IFERROR(INDEX('Cadastro de insumo'!A:K,MATCH('Ficha técnica - Prod acabado'!C462,'Cadastro de insumo'!E:E,0),2),""))</f>
        <v/>
      </c>
      <c r="E462" s="138" t="str">
        <f>IF(C462="","",IFERROR(INDEX('Cadastro de insumo'!A:K,MATCH('Ficha técnica - Prod acabado'!C462,'Cadastro de insumo'!E:E,0),9),""))</f>
        <v/>
      </c>
      <c r="F462" s="139" t="str">
        <f>IFERROR(VLOOKUP(C462,'Cadastro de insumo'!E:K,7,0),"")</f>
        <v/>
      </c>
      <c r="G462" s="113"/>
      <c r="H462" s="113"/>
      <c r="I462" s="138">
        <f t="shared" si="22"/>
        <v>0</v>
      </c>
      <c r="J462" s="140">
        <f>IF(C462="",0,IF(E462="Pacote",VLOOKUP(C462,'Cadastro de insumo'!E:K,7,0)*G462,IF(OR(E462="kg",E462="L"),F462/1000*G462,F462*G462)))</f>
        <v>0</v>
      </c>
    </row>
    <row r="463" spans="2:18" outlineLevel="1" x14ac:dyDescent="0.25">
      <c r="B463" s="137" t="str">
        <f>IF(C463="","",F450)</f>
        <v/>
      </c>
      <c r="C463" s="123"/>
      <c r="D463" s="138" t="str">
        <f>IF(C463="","",IFERROR(INDEX('Cadastro de insumo'!A:K,MATCH('Ficha técnica - Prod acabado'!C463,'Cadastro de insumo'!E:E,0),2),""))</f>
        <v/>
      </c>
      <c r="E463" s="138" t="str">
        <f>IF(C463="","",IFERROR(INDEX('Cadastro de insumo'!A:K,MATCH('Ficha técnica - Prod acabado'!C463,'Cadastro de insumo'!E:E,0),9),""))</f>
        <v/>
      </c>
      <c r="F463" s="139" t="str">
        <f>IFERROR(VLOOKUP(C463,'Cadastro de insumo'!E:K,7,0),"")</f>
        <v/>
      </c>
      <c r="G463" s="113"/>
      <c r="H463" s="113"/>
      <c r="I463" s="138">
        <f t="shared" si="22"/>
        <v>0</v>
      </c>
      <c r="J463" s="140">
        <f>IF(C463="",0,IF(E463="Pacote",VLOOKUP(C463,'Cadastro de insumo'!E:K,7,0)*G463,IF(OR(E463="kg",E463="L"),F463/1000*G463,F463*G463)))</f>
        <v>0</v>
      </c>
    </row>
    <row r="464" spans="2:18" outlineLevel="1" x14ac:dyDescent="0.25">
      <c r="B464" s="137" t="str">
        <f>IF(C464="","",F450)</f>
        <v/>
      </c>
      <c r="C464" s="123"/>
      <c r="D464" s="138" t="str">
        <f>IF(C464="","",IFERROR(INDEX('Cadastro de insumo'!A:K,MATCH('Ficha técnica - Prod acabado'!C464,'Cadastro de insumo'!E:E,0),2),""))</f>
        <v/>
      </c>
      <c r="E464" s="138" t="str">
        <f>IF(C464="","",IFERROR(INDEX('Cadastro de insumo'!A:K,MATCH('Ficha técnica - Prod acabado'!C464,'Cadastro de insumo'!E:E,0),9),""))</f>
        <v/>
      </c>
      <c r="F464" s="139" t="str">
        <f>IFERROR(VLOOKUP(C464,'Cadastro de insumo'!E:K,7,0),"")</f>
        <v/>
      </c>
      <c r="G464" s="113"/>
      <c r="H464" s="113"/>
      <c r="I464" s="138">
        <f t="shared" si="22"/>
        <v>0</v>
      </c>
      <c r="J464" s="140">
        <f>IF(C464="",0,IF(E464="Pacote",VLOOKUP(C464,'Cadastro de insumo'!E:K,7,0)*G464,IF(OR(E464="kg",E464="L"),F464/1000*G464,F464*G464)))</f>
        <v>0</v>
      </c>
    </row>
    <row r="465" spans="1:18" outlineLevel="1" x14ac:dyDescent="0.25">
      <c r="B465" s="137" t="str">
        <f>IF(C465="","",F450)</f>
        <v/>
      </c>
      <c r="C465" s="123"/>
      <c r="D465" s="138" t="str">
        <f>IF(C465="","",IFERROR(INDEX('Cadastro de insumo'!A:K,MATCH('Ficha técnica - Prod acabado'!C465,'Cadastro de insumo'!E:E,0),2),""))</f>
        <v/>
      </c>
      <c r="E465" s="138" t="str">
        <f>IF(C465="","",IFERROR(INDEX('Cadastro de insumo'!A:K,MATCH('Ficha técnica - Prod acabado'!C465,'Cadastro de insumo'!E:E,0),9),""))</f>
        <v/>
      </c>
      <c r="F465" s="139" t="str">
        <f>IFERROR(VLOOKUP(C465,'Cadastro de insumo'!E:K,7,0),"")</f>
        <v/>
      </c>
      <c r="G465" s="113"/>
      <c r="H465" s="113"/>
      <c r="I465" s="138">
        <f t="shared" si="22"/>
        <v>0</v>
      </c>
      <c r="J465" s="140">
        <f>IF(C465="",0,IF(E465="Pacote",VLOOKUP(C465,'Cadastro de insumo'!E:K,7,0)*G465,IF(OR(E465="kg",E465="L"),F465/1000*G465,F465*G465)))</f>
        <v>0</v>
      </c>
    </row>
    <row r="466" spans="1:18" outlineLevel="1" x14ac:dyDescent="0.25">
      <c r="B466" s="137" t="str">
        <f>IF(C466="","",F450)</f>
        <v/>
      </c>
      <c r="C466" s="123"/>
      <c r="D466" s="138" t="str">
        <f>IF(C466="","",IFERROR(INDEX('Cadastro de insumo'!A:K,MATCH('Ficha técnica - Prod acabado'!C466,'Cadastro de insumo'!E:E,0),2),""))</f>
        <v/>
      </c>
      <c r="E466" s="138" t="str">
        <f>IF(C466="","",IFERROR(INDEX('Cadastro de insumo'!A:K,MATCH('Ficha técnica - Prod acabado'!C466,'Cadastro de insumo'!E:E,0),9),""))</f>
        <v/>
      </c>
      <c r="F466" s="139" t="str">
        <f>IFERROR(VLOOKUP(C466,'Cadastro de insumo'!E:K,7,0),"")</f>
        <v/>
      </c>
      <c r="G466" s="113"/>
      <c r="H466" s="113"/>
      <c r="I466" s="138">
        <f t="shared" si="22"/>
        <v>0</v>
      </c>
      <c r="J466" s="140">
        <f>IF(C466="",0,IF(E466="Pacote",VLOOKUP(C466,'Cadastro de insumo'!E:K,7,0)*G466,IF(OR(E466="kg",E466="L"),F466/1000*G466,F466*G466)))</f>
        <v>0</v>
      </c>
    </row>
    <row r="467" spans="1:18" outlineLevel="1" x14ac:dyDescent="0.25">
      <c r="B467" s="137" t="str">
        <f>IF(C467="","",F450)</f>
        <v/>
      </c>
      <c r="C467" s="123"/>
      <c r="D467" s="138" t="str">
        <f>IF(C467="","",IFERROR(INDEX('Cadastro de insumo'!A:K,MATCH('Ficha técnica - Prod acabado'!C467,'Cadastro de insumo'!E:E,0),2),""))</f>
        <v/>
      </c>
      <c r="E467" s="138" t="str">
        <f>IF(C467="","",IFERROR(INDEX('Cadastro de insumo'!A:K,MATCH('Ficha técnica - Prod acabado'!C467,'Cadastro de insumo'!E:E,0),9),""))</f>
        <v/>
      </c>
      <c r="F467" s="139" t="str">
        <f>IFERROR(VLOOKUP(C467,'Cadastro de insumo'!E:K,7,0),"")</f>
        <v/>
      </c>
      <c r="G467" s="113"/>
      <c r="H467" s="113"/>
      <c r="I467" s="138">
        <f t="shared" si="22"/>
        <v>0</v>
      </c>
      <c r="J467" s="140">
        <f>IF(C467="",0,IF(E467="Pacote",VLOOKUP(C467,'Cadastro de insumo'!E:K,7,0)*G467,IF(OR(E467="kg",E467="L"),F467/1000*G467,F467*G467)))</f>
        <v>0</v>
      </c>
    </row>
    <row r="468" spans="1:18" x14ac:dyDescent="0.25">
      <c r="A468" s="33" t="str">
        <f>"Detalhes: "&amp;F450</f>
        <v xml:space="preserve">Detalhes: </v>
      </c>
      <c r="B468" s="110"/>
      <c r="H468" s="126"/>
      <c r="I468" s="110"/>
      <c r="J468" s="110"/>
      <c r="M468" s="126"/>
    </row>
    <row r="469" spans="1:18" x14ac:dyDescent="0.25">
      <c r="B469" s="110"/>
      <c r="C469" s="126"/>
      <c r="H469" s="126"/>
      <c r="I469" s="110"/>
      <c r="J469" s="110"/>
      <c r="K469" s="110"/>
      <c r="L469" s="110"/>
      <c r="M469" s="126"/>
    </row>
    <row r="470" spans="1:18" ht="31.5" x14ac:dyDescent="0.25">
      <c r="D470" s="110"/>
      <c r="E470" s="34" t="s">
        <v>21</v>
      </c>
      <c r="F470" s="78" t="s">
        <v>0</v>
      </c>
      <c r="G470" s="78" t="s">
        <v>19</v>
      </c>
      <c r="H470" s="79" t="s">
        <v>20</v>
      </c>
      <c r="I470" s="35" t="s">
        <v>22</v>
      </c>
      <c r="J470" s="35" t="s">
        <v>61</v>
      </c>
      <c r="M470" s="126"/>
    </row>
    <row r="471" spans="1:18" x14ac:dyDescent="0.25">
      <c r="D471" s="110"/>
      <c r="E471" s="135">
        <f>E450+1</f>
        <v>23</v>
      </c>
      <c r="F471" s="113"/>
      <c r="G471" s="113"/>
      <c r="H471" s="114"/>
      <c r="I471" s="136">
        <f>SUM(J474:J488)</f>
        <v>0</v>
      </c>
      <c r="J471" s="136" t="str">
        <f>IF(H471="","",I471/H471)</f>
        <v/>
      </c>
      <c r="M471" s="126"/>
      <c r="R471" s="141"/>
    </row>
    <row r="472" spans="1:18" x14ac:dyDescent="0.25">
      <c r="B472" s="117"/>
      <c r="C472" s="118"/>
      <c r="D472" s="110"/>
      <c r="F472" s="118"/>
      <c r="G472" s="118"/>
      <c r="H472" s="119"/>
      <c r="I472" s="120"/>
      <c r="J472" s="121"/>
      <c r="M472" s="126"/>
      <c r="R472" s="141"/>
    </row>
    <row r="473" spans="1:18" ht="47.25" outlineLevel="1" x14ac:dyDescent="0.25">
      <c r="B473" s="34" t="s">
        <v>66</v>
      </c>
      <c r="C473" s="78" t="s">
        <v>13</v>
      </c>
      <c r="D473" s="35" t="s">
        <v>60</v>
      </c>
      <c r="E473" s="35" t="s">
        <v>14</v>
      </c>
      <c r="F473" s="79" t="s">
        <v>17</v>
      </c>
      <c r="G473" s="79" t="s">
        <v>56</v>
      </c>
      <c r="H473" s="79" t="s">
        <v>38</v>
      </c>
      <c r="I473" s="35" t="s">
        <v>16</v>
      </c>
      <c r="J473" s="34" t="s">
        <v>15</v>
      </c>
    </row>
    <row r="474" spans="1:18" outlineLevel="1" x14ac:dyDescent="0.25">
      <c r="B474" s="137" t="str">
        <f>IF(C474="","",F471)</f>
        <v/>
      </c>
      <c r="C474" s="123"/>
      <c r="D474" s="138" t="str">
        <f>IF(C474="","",IFERROR(INDEX('Cadastro de insumo'!A:K,MATCH('Ficha técnica - Prod acabado'!C474,'Cadastro de insumo'!E:E,0),2),""))</f>
        <v/>
      </c>
      <c r="E474" s="138" t="str">
        <f>IF(C474="","",IFERROR(INDEX('Cadastro de insumo'!A:K,MATCH('Ficha técnica - Prod acabado'!C474,'Cadastro de insumo'!E:E,0),9),""))</f>
        <v/>
      </c>
      <c r="F474" s="139" t="str">
        <f>IFERROR(VLOOKUP(C474,'Cadastro de insumo'!E:K,7,0),"")</f>
        <v/>
      </c>
      <c r="G474" s="113"/>
      <c r="H474" s="113"/>
      <c r="I474" s="138">
        <f t="shared" ref="I474:I488" si="23">IF(OR(G474="",H474=""),0,G474/H474)</f>
        <v>0</v>
      </c>
      <c r="J474" s="140">
        <f>IF(C474="",0,IF(E474="Pacote",VLOOKUP(C474,'Cadastro de insumo'!E:K,7,0)*G474,IF(OR(E474="kg",E474="L"),F474/1000*G474,F474*G474)))</f>
        <v>0</v>
      </c>
    </row>
    <row r="475" spans="1:18" outlineLevel="1" x14ac:dyDescent="0.25">
      <c r="B475" s="137" t="str">
        <f>IF(C475="","",F471)</f>
        <v/>
      </c>
      <c r="C475" s="123"/>
      <c r="D475" s="138" t="str">
        <f>IF(C475="","",IFERROR(INDEX('Cadastro de insumo'!A:K,MATCH('Ficha técnica - Prod acabado'!C475,'Cadastro de insumo'!E:E,0),2),""))</f>
        <v/>
      </c>
      <c r="E475" s="138" t="str">
        <f>IF(C475="","",IFERROR(INDEX('Cadastro de insumo'!A:K,MATCH('Ficha técnica - Prod acabado'!C475,'Cadastro de insumo'!E:E,0),9),""))</f>
        <v/>
      </c>
      <c r="F475" s="139" t="str">
        <f>IFERROR(VLOOKUP(C475,'Cadastro de insumo'!E:K,7,0),"")</f>
        <v/>
      </c>
      <c r="G475" s="113"/>
      <c r="H475" s="113"/>
      <c r="I475" s="138">
        <f t="shared" si="23"/>
        <v>0</v>
      </c>
      <c r="J475" s="140">
        <f>IF(C475="",0,IF(E475="Pacote",VLOOKUP(C475,'Cadastro de insumo'!E:K,7,0)*G475,IF(OR(E475="kg",E475="L"),F475/1000*G475,F475*G475)))</f>
        <v>0</v>
      </c>
    </row>
    <row r="476" spans="1:18" outlineLevel="1" x14ac:dyDescent="0.25">
      <c r="B476" s="137" t="str">
        <f>IF(C476="","",F471)</f>
        <v/>
      </c>
      <c r="C476" s="123"/>
      <c r="D476" s="138" t="str">
        <f>IF(C476="","",IFERROR(INDEX('Cadastro de insumo'!A:K,MATCH('Ficha técnica - Prod acabado'!C476,'Cadastro de insumo'!E:E,0),2),""))</f>
        <v/>
      </c>
      <c r="E476" s="138" t="str">
        <f>IF(C476="","",IFERROR(INDEX('Cadastro de insumo'!A:K,MATCH('Ficha técnica - Prod acabado'!C476,'Cadastro de insumo'!E:E,0),9),""))</f>
        <v/>
      </c>
      <c r="F476" s="139" t="str">
        <f>IFERROR(VLOOKUP(C476,'Cadastro de insumo'!E:K,7,0),"")</f>
        <v/>
      </c>
      <c r="G476" s="113"/>
      <c r="H476" s="113"/>
      <c r="I476" s="138">
        <f t="shared" si="23"/>
        <v>0</v>
      </c>
      <c r="J476" s="140">
        <f>IF(C476="",0,IF(E476="Pacote",VLOOKUP(C476,'Cadastro de insumo'!E:K,7,0)*G476,IF(OR(E476="kg",E476="L"),F476/1000*G476,F476*G476)))</f>
        <v>0</v>
      </c>
    </row>
    <row r="477" spans="1:18" outlineLevel="1" x14ac:dyDescent="0.25">
      <c r="B477" s="137" t="str">
        <f>IF(C477="","",F471)</f>
        <v/>
      </c>
      <c r="C477" s="123"/>
      <c r="D477" s="138" t="str">
        <f>IF(C477="","",IFERROR(INDEX('Cadastro de insumo'!A:K,MATCH('Ficha técnica - Prod acabado'!C477,'Cadastro de insumo'!E:E,0),2),""))</f>
        <v/>
      </c>
      <c r="E477" s="138" t="str">
        <f>IF(C477="","",IFERROR(INDEX('Cadastro de insumo'!A:K,MATCH('Ficha técnica - Prod acabado'!C477,'Cadastro de insumo'!E:E,0),9),""))</f>
        <v/>
      </c>
      <c r="F477" s="139" t="str">
        <f>IFERROR(VLOOKUP(C477,'Cadastro de insumo'!E:K,7,0),"")</f>
        <v/>
      </c>
      <c r="G477" s="113"/>
      <c r="H477" s="113"/>
      <c r="I477" s="138">
        <f t="shared" si="23"/>
        <v>0</v>
      </c>
      <c r="J477" s="140">
        <f>IF(C477="",0,IF(E477="Pacote",VLOOKUP(C477,'Cadastro de insumo'!E:K,7,0)*G477,IF(OR(E477="kg",E477="L"),F477/1000*G477,F477*G477)))</f>
        <v>0</v>
      </c>
    </row>
    <row r="478" spans="1:18" outlineLevel="1" x14ac:dyDescent="0.25">
      <c r="B478" s="137" t="str">
        <f>IF(C478="","",F471)</f>
        <v/>
      </c>
      <c r="C478" s="123"/>
      <c r="D478" s="138" t="str">
        <f>IF(C478="","",IFERROR(INDEX('Cadastro de insumo'!A:K,MATCH('Ficha técnica - Prod acabado'!C478,'Cadastro de insumo'!E:E,0),2),""))</f>
        <v/>
      </c>
      <c r="E478" s="138" t="str">
        <f>IF(C478="","",IFERROR(INDEX('Cadastro de insumo'!A:K,MATCH('Ficha técnica - Prod acabado'!C478,'Cadastro de insumo'!E:E,0),9),""))</f>
        <v/>
      </c>
      <c r="F478" s="139" t="str">
        <f>IFERROR(VLOOKUP(C478,'Cadastro de insumo'!E:K,7,0),"")</f>
        <v/>
      </c>
      <c r="G478" s="113"/>
      <c r="H478" s="113"/>
      <c r="I478" s="138">
        <f t="shared" si="23"/>
        <v>0</v>
      </c>
      <c r="J478" s="140">
        <f>IF(C478="",0,IF(E478="Pacote",VLOOKUP(C478,'Cadastro de insumo'!E:K,7,0)*G478,IF(OR(E478="kg",E478="L"),F478/1000*G478,F478*G478)))</f>
        <v>0</v>
      </c>
    </row>
    <row r="479" spans="1:18" outlineLevel="1" x14ac:dyDescent="0.25">
      <c r="B479" s="137" t="str">
        <f>IF(C479="","",F471)</f>
        <v/>
      </c>
      <c r="C479" s="123"/>
      <c r="D479" s="138" t="str">
        <f>IF(C479="","",IFERROR(INDEX('Cadastro de insumo'!A:K,MATCH('Ficha técnica - Prod acabado'!C479,'Cadastro de insumo'!E:E,0),2),""))</f>
        <v/>
      </c>
      <c r="E479" s="138" t="str">
        <f>IF(C479="","",IFERROR(INDEX('Cadastro de insumo'!A:K,MATCH('Ficha técnica - Prod acabado'!C479,'Cadastro de insumo'!E:E,0),9),""))</f>
        <v/>
      </c>
      <c r="F479" s="139" t="str">
        <f>IFERROR(VLOOKUP(C479,'Cadastro de insumo'!E:K,7,0),"")</f>
        <v/>
      </c>
      <c r="G479" s="113"/>
      <c r="H479" s="113"/>
      <c r="I479" s="138">
        <f t="shared" si="23"/>
        <v>0</v>
      </c>
      <c r="J479" s="140">
        <f>IF(C479="",0,IF(E479="Pacote",VLOOKUP(C479,'Cadastro de insumo'!E:K,7,0)*G479,IF(OR(E479="kg",E479="L"),F479/1000*G479,F479*G479)))</f>
        <v>0</v>
      </c>
    </row>
    <row r="480" spans="1:18" outlineLevel="1" x14ac:dyDescent="0.25">
      <c r="B480" s="137" t="str">
        <f>IF(C480="","",F471)</f>
        <v/>
      </c>
      <c r="C480" s="123"/>
      <c r="D480" s="138" t="str">
        <f>IF(C480="","",IFERROR(INDEX('Cadastro de insumo'!A:K,MATCH('Ficha técnica - Prod acabado'!C480,'Cadastro de insumo'!E:E,0),2),""))</f>
        <v/>
      </c>
      <c r="E480" s="138" t="str">
        <f>IF(C480="","",IFERROR(INDEX('Cadastro de insumo'!A:K,MATCH('Ficha técnica - Prod acabado'!C480,'Cadastro de insumo'!E:E,0),9),""))</f>
        <v/>
      </c>
      <c r="F480" s="139" t="str">
        <f>IFERROR(VLOOKUP(C480,'Cadastro de insumo'!E:K,7,0),"")</f>
        <v/>
      </c>
      <c r="G480" s="113"/>
      <c r="H480" s="113"/>
      <c r="I480" s="138">
        <f t="shared" si="23"/>
        <v>0</v>
      </c>
      <c r="J480" s="140">
        <f>IF(C480="",0,IF(E480="Pacote",VLOOKUP(C480,'Cadastro de insumo'!E:K,7,0)*G480,IF(OR(E480="kg",E480="L"),F480/1000*G480,F480*G480)))</f>
        <v>0</v>
      </c>
    </row>
    <row r="481" spans="1:18" outlineLevel="1" x14ac:dyDescent="0.25">
      <c r="B481" s="137" t="str">
        <f>IF(C481="","",F471)</f>
        <v/>
      </c>
      <c r="C481" s="123"/>
      <c r="D481" s="138" t="str">
        <f>IF(C481="","",IFERROR(INDEX('Cadastro de insumo'!A:K,MATCH('Ficha técnica - Prod acabado'!C481,'Cadastro de insumo'!E:E,0),2),""))</f>
        <v/>
      </c>
      <c r="E481" s="138" t="str">
        <f>IF(C481="","",IFERROR(INDEX('Cadastro de insumo'!A:K,MATCH('Ficha técnica - Prod acabado'!C481,'Cadastro de insumo'!E:E,0),9),""))</f>
        <v/>
      </c>
      <c r="F481" s="139" t="str">
        <f>IFERROR(VLOOKUP(C481,'Cadastro de insumo'!E:K,7,0),"")</f>
        <v/>
      </c>
      <c r="G481" s="113"/>
      <c r="H481" s="113"/>
      <c r="I481" s="138">
        <f t="shared" si="23"/>
        <v>0</v>
      </c>
      <c r="J481" s="140">
        <f>IF(C481="",0,IF(E481="Pacote",VLOOKUP(C481,'Cadastro de insumo'!E:K,7,0)*G481,IF(OR(E481="kg",E481="L"),F481/1000*G481,F481*G481)))</f>
        <v>0</v>
      </c>
    </row>
    <row r="482" spans="1:18" outlineLevel="1" x14ac:dyDescent="0.25">
      <c r="B482" s="137" t="str">
        <f>IF(C482="","",F471)</f>
        <v/>
      </c>
      <c r="C482" s="123"/>
      <c r="D482" s="138" t="str">
        <f>IF(C482="","",IFERROR(INDEX('Cadastro de insumo'!A:K,MATCH('Ficha técnica - Prod acabado'!C482,'Cadastro de insumo'!E:E,0),2),""))</f>
        <v/>
      </c>
      <c r="E482" s="138" t="str">
        <f>IF(C482="","",IFERROR(INDEX('Cadastro de insumo'!A:K,MATCH('Ficha técnica - Prod acabado'!C482,'Cadastro de insumo'!E:E,0),9),""))</f>
        <v/>
      </c>
      <c r="F482" s="139" t="str">
        <f>IFERROR(VLOOKUP(C482,'Cadastro de insumo'!E:K,7,0),"")</f>
        <v/>
      </c>
      <c r="G482" s="113"/>
      <c r="H482" s="113"/>
      <c r="I482" s="138">
        <f t="shared" si="23"/>
        <v>0</v>
      </c>
      <c r="J482" s="140">
        <f>IF(C482="",0,IF(E482="Pacote",VLOOKUP(C482,'Cadastro de insumo'!E:K,7,0)*G482,IF(OR(E482="kg",E482="L"),F482/1000*G482,F482*G482)))</f>
        <v>0</v>
      </c>
    </row>
    <row r="483" spans="1:18" outlineLevel="1" x14ac:dyDescent="0.25">
      <c r="B483" s="137" t="str">
        <f>IF(C483="","",F471)</f>
        <v/>
      </c>
      <c r="C483" s="123"/>
      <c r="D483" s="138" t="str">
        <f>IF(C483="","",IFERROR(INDEX('Cadastro de insumo'!A:K,MATCH('Ficha técnica - Prod acabado'!C483,'Cadastro de insumo'!E:E,0),2),""))</f>
        <v/>
      </c>
      <c r="E483" s="138" t="str">
        <f>IF(C483="","",IFERROR(INDEX('Cadastro de insumo'!A:K,MATCH('Ficha técnica - Prod acabado'!C483,'Cadastro de insumo'!E:E,0),9),""))</f>
        <v/>
      </c>
      <c r="F483" s="139" t="str">
        <f>IFERROR(VLOOKUP(C483,'Cadastro de insumo'!E:K,7,0),"")</f>
        <v/>
      </c>
      <c r="G483" s="113"/>
      <c r="H483" s="113"/>
      <c r="I483" s="138">
        <f t="shared" si="23"/>
        <v>0</v>
      </c>
      <c r="J483" s="140">
        <f>IF(C483="",0,IF(E483="Pacote",VLOOKUP(C483,'Cadastro de insumo'!E:K,7,0)*G483,IF(OR(E483="kg",E483="L"),F483/1000*G483,F483*G483)))</f>
        <v>0</v>
      </c>
    </row>
    <row r="484" spans="1:18" outlineLevel="1" x14ac:dyDescent="0.25">
      <c r="B484" s="137" t="str">
        <f>IF(C484="","",F471)</f>
        <v/>
      </c>
      <c r="C484" s="123"/>
      <c r="D484" s="138" t="str">
        <f>IF(C484="","",IFERROR(INDEX('Cadastro de insumo'!A:K,MATCH('Ficha técnica - Prod acabado'!C484,'Cadastro de insumo'!E:E,0),2),""))</f>
        <v/>
      </c>
      <c r="E484" s="138" t="str">
        <f>IF(C484="","",IFERROR(INDEX('Cadastro de insumo'!A:K,MATCH('Ficha técnica - Prod acabado'!C484,'Cadastro de insumo'!E:E,0),9),""))</f>
        <v/>
      </c>
      <c r="F484" s="139" t="str">
        <f>IFERROR(VLOOKUP(C484,'Cadastro de insumo'!E:K,7,0),"")</f>
        <v/>
      </c>
      <c r="G484" s="113"/>
      <c r="H484" s="113"/>
      <c r="I484" s="138">
        <f t="shared" si="23"/>
        <v>0</v>
      </c>
      <c r="J484" s="140">
        <f>IF(C484="",0,IF(E484="Pacote",VLOOKUP(C484,'Cadastro de insumo'!E:K,7,0)*G484,IF(OR(E484="kg",E484="L"),F484/1000*G484,F484*G484)))</f>
        <v>0</v>
      </c>
    </row>
    <row r="485" spans="1:18" outlineLevel="1" x14ac:dyDescent="0.25">
      <c r="B485" s="137" t="str">
        <f>IF(C485="","",F471)</f>
        <v/>
      </c>
      <c r="C485" s="123"/>
      <c r="D485" s="138" t="str">
        <f>IF(C485="","",IFERROR(INDEX('Cadastro de insumo'!A:K,MATCH('Ficha técnica - Prod acabado'!C485,'Cadastro de insumo'!E:E,0),2),""))</f>
        <v/>
      </c>
      <c r="E485" s="138" t="str">
        <f>IF(C485="","",IFERROR(INDEX('Cadastro de insumo'!A:K,MATCH('Ficha técnica - Prod acabado'!C485,'Cadastro de insumo'!E:E,0),9),""))</f>
        <v/>
      </c>
      <c r="F485" s="139" t="str">
        <f>IFERROR(VLOOKUP(C485,'Cadastro de insumo'!E:K,7,0),"")</f>
        <v/>
      </c>
      <c r="G485" s="113"/>
      <c r="H485" s="113"/>
      <c r="I485" s="138">
        <f t="shared" si="23"/>
        <v>0</v>
      </c>
      <c r="J485" s="140">
        <f>IF(C485="",0,IF(E485="Pacote",VLOOKUP(C485,'Cadastro de insumo'!E:K,7,0)*G485,IF(OR(E485="kg",E485="L"),F485/1000*G485,F485*G485)))</f>
        <v>0</v>
      </c>
    </row>
    <row r="486" spans="1:18" outlineLevel="1" x14ac:dyDescent="0.25">
      <c r="B486" s="137" t="str">
        <f>IF(C486="","",F471)</f>
        <v/>
      </c>
      <c r="C486" s="123"/>
      <c r="D486" s="138" t="str">
        <f>IF(C486="","",IFERROR(INDEX('Cadastro de insumo'!A:K,MATCH('Ficha técnica - Prod acabado'!C486,'Cadastro de insumo'!E:E,0),2),""))</f>
        <v/>
      </c>
      <c r="E486" s="138" t="str">
        <f>IF(C486="","",IFERROR(INDEX('Cadastro de insumo'!A:K,MATCH('Ficha técnica - Prod acabado'!C486,'Cadastro de insumo'!E:E,0),9),""))</f>
        <v/>
      </c>
      <c r="F486" s="139" t="str">
        <f>IFERROR(VLOOKUP(C486,'Cadastro de insumo'!E:K,7,0),"")</f>
        <v/>
      </c>
      <c r="G486" s="113"/>
      <c r="H486" s="113"/>
      <c r="I486" s="138">
        <f t="shared" si="23"/>
        <v>0</v>
      </c>
      <c r="J486" s="140">
        <f>IF(C486="",0,IF(E486="Pacote",VLOOKUP(C486,'Cadastro de insumo'!E:K,7,0)*G486,IF(OR(E486="kg",E486="L"),F486/1000*G486,F486*G486)))</f>
        <v>0</v>
      </c>
    </row>
    <row r="487" spans="1:18" outlineLevel="1" x14ac:dyDescent="0.25">
      <c r="B487" s="137" t="str">
        <f>IF(C487="","",F471)</f>
        <v/>
      </c>
      <c r="C487" s="123"/>
      <c r="D487" s="138" t="str">
        <f>IF(C487="","",IFERROR(INDEX('Cadastro de insumo'!A:K,MATCH('Ficha técnica - Prod acabado'!C487,'Cadastro de insumo'!E:E,0),2),""))</f>
        <v/>
      </c>
      <c r="E487" s="138" t="str">
        <f>IF(C487="","",IFERROR(INDEX('Cadastro de insumo'!A:K,MATCH('Ficha técnica - Prod acabado'!C487,'Cadastro de insumo'!E:E,0),9),""))</f>
        <v/>
      </c>
      <c r="F487" s="139" t="str">
        <f>IFERROR(VLOOKUP(C487,'Cadastro de insumo'!E:K,7,0),"")</f>
        <v/>
      </c>
      <c r="G487" s="113"/>
      <c r="H487" s="113"/>
      <c r="I487" s="138">
        <f t="shared" si="23"/>
        <v>0</v>
      </c>
      <c r="J487" s="140">
        <f>IF(C487="",0,IF(E487="Pacote",VLOOKUP(C487,'Cadastro de insumo'!E:K,7,0)*G487,IF(OR(E487="kg",E487="L"),F487/1000*G487,F487*G487)))</f>
        <v>0</v>
      </c>
    </row>
    <row r="488" spans="1:18" outlineLevel="1" x14ac:dyDescent="0.25">
      <c r="B488" s="137" t="str">
        <f>IF(C488="","",F471)</f>
        <v/>
      </c>
      <c r="C488" s="123"/>
      <c r="D488" s="138" t="str">
        <f>IF(C488="","",IFERROR(INDEX('Cadastro de insumo'!A:K,MATCH('Ficha técnica - Prod acabado'!C488,'Cadastro de insumo'!E:E,0),2),""))</f>
        <v/>
      </c>
      <c r="E488" s="138" t="str">
        <f>IF(C488="","",IFERROR(INDEX('Cadastro de insumo'!A:K,MATCH('Ficha técnica - Prod acabado'!C488,'Cadastro de insumo'!E:E,0),9),""))</f>
        <v/>
      </c>
      <c r="F488" s="139" t="str">
        <f>IFERROR(VLOOKUP(C488,'Cadastro de insumo'!E:K,7,0),"")</f>
        <v/>
      </c>
      <c r="G488" s="113"/>
      <c r="H488" s="113"/>
      <c r="I488" s="138">
        <f t="shared" si="23"/>
        <v>0</v>
      </c>
      <c r="J488" s="140">
        <f>IF(C488="",0,IF(E488="Pacote",VLOOKUP(C488,'Cadastro de insumo'!E:K,7,0)*G488,IF(OR(E488="kg",E488="L"),F488/1000*G488,F488*G488)))</f>
        <v>0</v>
      </c>
    </row>
    <row r="489" spans="1:18" x14ac:dyDescent="0.25">
      <c r="A489" s="33" t="str">
        <f>"Detalhes: "&amp;F471</f>
        <v xml:space="preserve">Detalhes: </v>
      </c>
      <c r="B489" s="110"/>
      <c r="H489" s="126"/>
      <c r="I489" s="110"/>
      <c r="J489" s="110"/>
      <c r="M489" s="126"/>
    </row>
    <row r="490" spans="1:18" x14ac:dyDescent="0.25">
      <c r="B490" s="110"/>
      <c r="C490" s="126"/>
      <c r="H490" s="126"/>
      <c r="I490" s="110"/>
      <c r="J490" s="110"/>
      <c r="K490" s="110"/>
      <c r="L490" s="110"/>
      <c r="M490" s="126"/>
    </row>
    <row r="491" spans="1:18" ht="31.5" x14ac:dyDescent="0.25">
      <c r="D491" s="110"/>
      <c r="E491" s="34" t="s">
        <v>21</v>
      </c>
      <c r="F491" s="78" t="s">
        <v>0</v>
      </c>
      <c r="G491" s="78" t="s">
        <v>19</v>
      </c>
      <c r="H491" s="79" t="s">
        <v>20</v>
      </c>
      <c r="I491" s="35" t="s">
        <v>22</v>
      </c>
      <c r="J491" s="35" t="s">
        <v>61</v>
      </c>
      <c r="M491" s="126"/>
    </row>
    <row r="492" spans="1:18" x14ac:dyDescent="0.25">
      <c r="D492" s="110"/>
      <c r="E492" s="135">
        <f>E471+1</f>
        <v>24</v>
      </c>
      <c r="F492" s="113"/>
      <c r="G492" s="113"/>
      <c r="H492" s="114"/>
      <c r="I492" s="136">
        <f>SUM(J495:J509)</f>
        <v>0</v>
      </c>
      <c r="J492" s="136" t="str">
        <f>IF(H492="","",I492/H492)</f>
        <v/>
      </c>
      <c r="M492" s="126"/>
      <c r="R492" s="141"/>
    </row>
    <row r="493" spans="1:18" x14ac:dyDescent="0.25">
      <c r="B493" s="117"/>
      <c r="C493" s="118"/>
      <c r="D493" s="110"/>
      <c r="F493" s="118"/>
      <c r="G493" s="118"/>
      <c r="H493" s="119"/>
      <c r="I493" s="120"/>
      <c r="J493" s="121"/>
      <c r="M493" s="126"/>
      <c r="R493" s="141"/>
    </row>
    <row r="494" spans="1:18" ht="47.25" outlineLevel="1" x14ac:dyDescent="0.25">
      <c r="B494" s="34" t="s">
        <v>66</v>
      </c>
      <c r="C494" s="78" t="s">
        <v>13</v>
      </c>
      <c r="D494" s="35" t="s">
        <v>60</v>
      </c>
      <c r="E494" s="35" t="s">
        <v>14</v>
      </c>
      <c r="F494" s="79" t="s">
        <v>17</v>
      </c>
      <c r="G494" s="79" t="s">
        <v>56</v>
      </c>
      <c r="H494" s="79" t="s">
        <v>38</v>
      </c>
      <c r="I494" s="35" t="s">
        <v>16</v>
      </c>
      <c r="J494" s="34" t="s">
        <v>15</v>
      </c>
    </row>
    <row r="495" spans="1:18" outlineLevel="1" x14ac:dyDescent="0.25">
      <c r="B495" s="137" t="str">
        <f>IF(C495="","",F492)</f>
        <v/>
      </c>
      <c r="C495" s="123"/>
      <c r="D495" s="138" t="str">
        <f>IF(C495="","",IFERROR(INDEX('Cadastro de insumo'!A:K,MATCH('Ficha técnica - Prod acabado'!C495,'Cadastro de insumo'!E:E,0),2),""))</f>
        <v/>
      </c>
      <c r="E495" s="138" t="str">
        <f>IF(C495="","",IFERROR(INDEX('Cadastro de insumo'!A:K,MATCH('Ficha técnica - Prod acabado'!C495,'Cadastro de insumo'!E:E,0),9),""))</f>
        <v/>
      </c>
      <c r="F495" s="139" t="str">
        <f>IFERROR(VLOOKUP(C495,'Cadastro de insumo'!E:K,7,0),"")</f>
        <v/>
      </c>
      <c r="G495" s="113"/>
      <c r="H495" s="113"/>
      <c r="I495" s="138">
        <f t="shared" ref="I495:I509" si="24">IF(OR(G495="",H495=""),0,G495/H495)</f>
        <v>0</v>
      </c>
      <c r="J495" s="140">
        <f>IF(C495="",0,IF(E495="Pacote",VLOOKUP(C495,'Cadastro de insumo'!E:K,7,0)*G495,IF(OR(E495="kg",E495="L"),F495/1000*G495,F495*G495)))</f>
        <v>0</v>
      </c>
    </row>
    <row r="496" spans="1:18" outlineLevel="1" x14ac:dyDescent="0.25">
      <c r="B496" s="137" t="str">
        <f>IF(C496="","",F492)</f>
        <v/>
      </c>
      <c r="C496" s="123"/>
      <c r="D496" s="138" t="str">
        <f>IF(C496="","",IFERROR(INDEX('Cadastro de insumo'!A:K,MATCH('Ficha técnica - Prod acabado'!C496,'Cadastro de insumo'!E:E,0),2),""))</f>
        <v/>
      </c>
      <c r="E496" s="138" t="str">
        <f>IF(C496="","",IFERROR(INDEX('Cadastro de insumo'!A:K,MATCH('Ficha técnica - Prod acabado'!C496,'Cadastro de insumo'!E:E,0),9),""))</f>
        <v/>
      </c>
      <c r="F496" s="139" t="str">
        <f>IFERROR(VLOOKUP(C496,'Cadastro de insumo'!E:K,7,0),"")</f>
        <v/>
      </c>
      <c r="G496" s="113"/>
      <c r="H496" s="113"/>
      <c r="I496" s="138">
        <f t="shared" si="24"/>
        <v>0</v>
      </c>
      <c r="J496" s="140">
        <f>IF(C496="",0,IF(E496="Pacote",VLOOKUP(C496,'Cadastro de insumo'!E:K,7,0)*G496,IF(OR(E496="kg",E496="L"),F496/1000*G496,F496*G496)))</f>
        <v>0</v>
      </c>
    </row>
    <row r="497" spans="1:13" outlineLevel="1" x14ac:dyDescent="0.25">
      <c r="B497" s="137" t="str">
        <f>IF(C497="","",F492)</f>
        <v/>
      </c>
      <c r="C497" s="123"/>
      <c r="D497" s="138" t="str">
        <f>IF(C497="","",IFERROR(INDEX('Cadastro de insumo'!A:K,MATCH('Ficha técnica - Prod acabado'!C497,'Cadastro de insumo'!E:E,0),2),""))</f>
        <v/>
      </c>
      <c r="E497" s="138" t="str">
        <f>IF(C497="","",IFERROR(INDEX('Cadastro de insumo'!A:K,MATCH('Ficha técnica - Prod acabado'!C497,'Cadastro de insumo'!E:E,0),9),""))</f>
        <v/>
      </c>
      <c r="F497" s="139" t="str">
        <f>IFERROR(VLOOKUP(C497,'Cadastro de insumo'!E:K,7,0),"")</f>
        <v/>
      </c>
      <c r="G497" s="113"/>
      <c r="H497" s="113"/>
      <c r="I497" s="138">
        <f t="shared" si="24"/>
        <v>0</v>
      </c>
      <c r="J497" s="140">
        <f>IF(C497="",0,IF(E497="Pacote",VLOOKUP(C497,'Cadastro de insumo'!E:K,7,0)*G497,IF(OR(E497="kg",E497="L"),F497/1000*G497,F497*G497)))</f>
        <v>0</v>
      </c>
    </row>
    <row r="498" spans="1:13" outlineLevel="1" x14ac:dyDescent="0.25">
      <c r="B498" s="137" t="str">
        <f>IF(C498="","",F492)</f>
        <v/>
      </c>
      <c r="C498" s="123"/>
      <c r="D498" s="138" t="str">
        <f>IF(C498="","",IFERROR(INDEX('Cadastro de insumo'!A:K,MATCH('Ficha técnica - Prod acabado'!C498,'Cadastro de insumo'!E:E,0),2),""))</f>
        <v/>
      </c>
      <c r="E498" s="138" t="str">
        <f>IF(C498="","",IFERROR(INDEX('Cadastro de insumo'!A:K,MATCH('Ficha técnica - Prod acabado'!C498,'Cadastro de insumo'!E:E,0),9),""))</f>
        <v/>
      </c>
      <c r="F498" s="139" t="str">
        <f>IFERROR(VLOOKUP(C498,'Cadastro de insumo'!E:K,7,0),"")</f>
        <v/>
      </c>
      <c r="G498" s="113"/>
      <c r="H498" s="113"/>
      <c r="I498" s="138">
        <f t="shared" si="24"/>
        <v>0</v>
      </c>
      <c r="J498" s="140">
        <f>IF(C498="",0,IF(E498="Pacote",VLOOKUP(C498,'Cadastro de insumo'!E:K,7,0)*G498,IF(OR(E498="kg",E498="L"),F498/1000*G498,F498*G498)))</f>
        <v>0</v>
      </c>
    </row>
    <row r="499" spans="1:13" outlineLevel="1" x14ac:dyDescent="0.25">
      <c r="B499" s="137" t="str">
        <f>IF(C499="","",F492)</f>
        <v/>
      </c>
      <c r="C499" s="123"/>
      <c r="D499" s="138" t="str">
        <f>IF(C499="","",IFERROR(INDEX('Cadastro de insumo'!A:K,MATCH('Ficha técnica - Prod acabado'!C499,'Cadastro de insumo'!E:E,0),2),""))</f>
        <v/>
      </c>
      <c r="E499" s="138" t="str">
        <f>IF(C499="","",IFERROR(INDEX('Cadastro de insumo'!A:K,MATCH('Ficha técnica - Prod acabado'!C499,'Cadastro de insumo'!E:E,0),9),""))</f>
        <v/>
      </c>
      <c r="F499" s="139" t="str">
        <f>IFERROR(VLOOKUP(C499,'Cadastro de insumo'!E:K,7,0),"")</f>
        <v/>
      </c>
      <c r="G499" s="113"/>
      <c r="H499" s="113"/>
      <c r="I499" s="138">
        <f t="shared" si="24"/>
        <v>0</v>
      </c>
      <c r="J499" s="140">
        <f>IF(C499="",0,IF(E499="Pacote",VLOOKUP(C499,'Cadastro de insumo'!E:K,7,0)*G499,IF(OR(E499="kg",E499="L"),F499/1000*G499,F499*G499)))</f>
        <v>0</v>
      </c>
    </row>
    <row r="500" spans="1:13" outlineLevel="1" x14ac:dyDescent="0.25">
      <c r="B500" s="137" t="str">
        <f>IF(C500="","",F492)</f>
        <v/>
      </c>
      <c r="C500" s="123"/>
      <c r="D500" s="138" t="str">
        <f>IF(C500="","",IFERROR(INDEX('Cadastro de insumo'!A:K,MATCH('Ficha técnica - Prod acabado'!C500,'Cadastro de insumo'!E:E,0),2),""))</f>
        <v/>
      </c>
      <c r="E500" s="138" t="str">
        <f>IF(C500="","",IFERROR(INDEX('Cadastro de insumo'!A:K,MATCH('Ficha técnica - Prod acabado'!C500,'Cadastro de insumo'!E:E,0),9),""))</f>
        <v/>
      </c>
      <c r="F500" s="139" t="str">
        <f>IFERROR(VLOOKUP(C500,'Cadastro de insumo'!E:K,7,0),"")</f>
        <v/>
      </c>
      <c r="G500" s="113"/>
      <c r="H500" s="113"/>
      <c r="I500" s="138">
        <f t="shared" si="24"/>
        <v>0</v>
      </c>
      <c r="J500" s="140">
        <f>IF(C500="",0,IF(E500="Pacote",VLOOKUP(C500,'Cadastro de insumo'!E:K,7,0)*G500,IF(OR(E500="kg",E500="L"),F500/1000*G500,F500*G500)))</f>
        <v>0</v>
      </c>
    </row>
    <row r="501" spans="1:13" outlineLevel="1" x14ac:dyDescent="0.25">
      <c r="B501" s="137" t="str">
        <f>IF(C501="","",F492)</f>
        <v/>
      </c>
      <c r="C501" s="123"/>
      <c r="D501" s="138" t="str">
        <f>IF(C501="","",IFERROR(INDEX('Cadastro de insumo'!A:K,MATCH('Ficha técnica - Prod acabado'!C501,'Cadastro de insumo'!E:E,0),2),""))</f>
        <v/>
      </c>
      <c r="E501" s="138" t="str">
        <f>IF(C501="","",IFERROR(INDEX('Cadastro de insumo'!A:K,MATCH('Ficha técnica - Prod acabado'!C501,'Cadastro de insumo'!E:E,0),9),""))</f>
        <v/>
      </c>
      <c r="F501" s="139" t="str">
        <f>IFERROR(VLOOKUP(C501,'Cadastro de insumo'!E:K,7,0),"")</f>
        <v/>
      </c>
      <c r="G501" s="113"/>
      <c r="H501" s="113"/>
      <c r="I501" s="138">
        <f t="shared" si="24"/>
        <v>0</v>
      </c>
      <c r="J501" s="140">
        <f>IF(C501="",0,IF(E501="Pacote",VLOOKUP(C501,'Cadastro de insumo'!E:K,7,0)*G501,IF(OR(E501="kg",E501="L"),F501/1000*G501,F501*G501)))</f>
        <v>0</v>
      </c>
    </row>
    <row r="502" spans="1:13" outlineLevel="1" x14ac:dyDescent="0.25">
      <c r="B502" s="137" t="str">
        <f>IF(C502="","",F492)</f>
        <v/>
      </c>
      <c r="C502" s="123"/>
      <c r="D502" s="138" t="str">
        <f>IF(C502="","",IFERROR(INDEX('Cadastro de insumo'!A:K,MATCH('Ficha técnica - Prod acabado'!C502,'Cadastro de insumo'!E:E,0),2),""))</f>
        <v/>
      </c>
      <c r="E502" s="138" t="str">
        <f>IF(C502="","",IFERROR(INDEX('Cadastro de insumo'!A:K,MATCH('Ficha técnica - Prod acabado'!C502,'Cadastro de insumo'!E:E,0),9),""))</f>
        <v/>
      </c>
      <c r="F502" s="139" t="str">
        <f>IFERROR(VLOOKUP(C502,'Cadastro de insumo'!E:K,7,0),"")</f>
        <v/>
      </c>
      <c r="G502" s="113"/>
      <c r="H502" s="113"/>
      <c r="I502" s="138">
        <f t="shared" si="24"/>
        <v>0</v>
      </c>
      <c r="J502" s="140">
        <f>IF(C502="",0,IF(E502="Pacote",VLOOKUP(C502,'Cadastro de insumo'!E:K,7,0)*G502,IF(OR(E502="kg",E502="L"),F502/1000*G502,F502*G502)))</f>
        <v>0</v>
      </c>
    </row>
    <row r="503" spans="1:13" outlineLevel="1" x14ac:dyDescent="0.25">
      <c r="B503" s="137" t="str">
        <f>IF(C503="","",F492)</f>
        <v/>
      </c>
      <c r="C503" s="123"/>
      <c r="D503" s="138" t="str">
        <f>IF(C503="","",IFERROR(INDEX('Cadastro de insumo'!A:K,MATCH('Ficha técnica - Prod acabado'!C503,'Cadastro de insumo'!E:E,0),2),""))</f>
        <v/>
      </c>
      <c r="E503" s="138" t="str">
        <f>IF(C503="","",IFERROR(INDEX('Cadastro de insumo'!A:K,MATCH('Ficha técnica - Prod acabado'!C503,'Cadastro de insumo'!E:E,0),9),""))</f>
        <v/>
      </c>
      <c r="F503" s="139" t="str">
        <f>IFERROR(VLOOKUP(C503,'Cadastro de insumo'!E:K,7,0),"")</f>
        <v/>
      </c>
      <c r="G503" s="113"/>
      <c r="H503" s="113"/>
      <c r="I503" s="138">
        <f t="shared" si="24"/>
        <v>0</v>
      </c>
      <c r="J503" s="140">
        <f>IF(C503="",0,IF(E503="Pacote",VLOOKUP(C503,'Cadastro de insumo'!E:K,7,0)*G503,IF(OR(E503="kg",E503="L"),F503/1000*G503,F503*G503)))</f>
        <v>0</v>
      </c>
    </row>
    <row r="504" spans="1:13" outlineLevel="1" x14ac:dyDescent="0.25">
      <c r="B504" s="137" t="str">
        <f>IF(C504="","",F492)</f>
        <v/>
      </c>
      <c r="C504" s="123"/>
      <c r="D504" s="138" t="str">
        <f>IF(C504="","",IFERROR(INDEX('Cadastro de insumo'!A:K,MATCH('Ficha técnica - Prod acabado'!C504,'Cadastro de insumo'!E:E,0),2),""))</f>
        <v/>
      </c>
      <c r="E504" s="138" t="str">
        <f>IF(C504="","",IFERROR(INDEX('Cadastro de insumo'!A:K,MATCH('Ficha técnica - Prod acabado'!C504,'Cadastro de insumo'!E:E,0),9),""))</f>
        <v/>
      </c>
      <c r="F504" s="139" t="str">
        <f>IFERROR(VLOOKUP(C504,'Cadastro de insumo'!E:K,7,0),"")</f>
        <v/>
      </c>
      <c r="G504" s="113"/>
      <c r="H504" s="113"/>
      <c r="I504" s="138">
        <f t="shared" si="24"/>
        <v>0</v>
      </c>
      <c r="J504" s="140">
        <f>IF(C504="",0,IF(E504="Pacote",VLOOKUP(C504,'Cadastro de insumo'!E:K,7,0)*G504,IF(OR(E504="kg",E504="L"),F504/1000*G504,F504*G504)))</f>
        <v>0</v>
      </c>
    </row>
    <row r="505" spans="1:13" outlineLevel="1" x14ac:dyDescent="0.25">
      <c r="B505" s="137" t="str">
        <f>IF(C505="","",F492)</f>
        <v/>
      </c>
      <c r="C505" s="123"/>
      <c r="D505" s="138" t="str">
        <f>IF(C505="","",IFERROR(INDEX('Cadastro de insumo'!A:K,MATCH('Ficha técnica - Prod acabado'!C505,'Cadastro de insumo'!E:E,0),2),""))</f>
        <v/>
      </c>
      <c r="E505" s="138" t="str">
        <f>IF(C505="","",IFERROR(INDEX('Cadastro de insumo'!A:K,MATCH('Ficha técnica - Prod acabado'!C505,'Cadastro de insumo'!E:E,0),9),""))</f>
        <v/>
      </c>
      <c r="F505" s="139" t="str">
        <f>IFERROR(VLOOKUP(C505,'Cadastro de insumo'!E:K,7,0),"")</f>
        <v/>
      </c>
      <c r="G505" s="113"/>
      <c r="H505" s="113"/>
      <c r="I505" s="138">
        <f t="shared" si="24"/>
        <v>0</v>
      </c>
      <c r="J505" s="140">
        <f>IF(C505="",0,IF(E505="Pacote",VLOOKUP(C505,'Cadastro de insumo'!E:K,7,0)*G505,IF(OR(E505="kg",E505="L"),F505/1000*G505,F505*G505)))</f>
        <v>0</v>
      </c>
    </row>
    <row r="506" spans="1:13" outlineLevel="1" x14ac:dyDescent="0.25">
      <c r="B506" s="137" t="str">
        <f>IF(C506="","",F492)</f>
        <v/>
      </c>
      <c r="C506" s="123"/>
      <c r="D506" s="138" t="str">
        <f>IF(C506="","",IFERROR(INDEX('Cadastro de insumo'!A:K,MATCH('Ficha técnica - Prod acabado'!C506,'Cadastro de insumo'!E:E,0),2),""))</f>
        <v/>
      </c>
      <c r="E506" s="138" t="str">
        <f>IF(C506="","",IFERROR(INDEX('Cadastro de insumo'!A:K,MATCH('Ficha técnica - Prod acabado'!C506,'Cadastro de insumo'!E:E,0),9),""))</f>
        <v/>
      </c>
      <c r="F506" s="139" t="str">
        <f>IFERROR(VLOOKUP(C506,'Cadastro de insumo'!E:K,7,0),"")</f>
        <v/>
      </c>
      <c r="G506" s="113"/>
      <c r="H506" s="113"/>
      <c r="I506" s="138">
        <f t="shared" si="24"/>
        <v>0</v>
      </c>
      <c r="J506" s="140">
        <f>IF(C506="",0,IF(E506="Pacote",VLOOKUP(C506,'Cadastro de insumo'!E:K,7,0)*G506,IF(OR(E506="kg",E506="L"),F506/1000*G506,F506*G506)))</f>
        <v>0</v>
      </c>
    </row>
    <row r="507" spans="1:13" outlineLevel="1" x14ac:dyDescent="0.25">
      <c r="B507" s="137" t="str">
        <f>IF(C507="","",F492)</f>
        <v/>
      </c>
      <c r="C507" s="123"/>
      <c r="D507" s="138" t="str">
        <f>IF(C507="","",IFERROR(INDEX('Cadastro de insumo'!A:K,MATCH('Ficha técnica - Prod acabado'!C507,'Cadastro de insumo'!E:E,0),2),""))</f>
        <v/>
      </c>
      <c r="E507" s="138" t="str">
        <f>IF(C507="","",IFERROR(INDEX('Cadastro de insumo'!A:K,MATCH('Ficha técnica - Prod acabado'!C507,'Cadastro de insumo'!E:E,0),9),""))</f>
        <v/>
      </c>
      <c r="F507" s="139" t="str">
        <f>IFERROR(VLOOKUP(C507,'Cadastro de insumo'!E:K,7,0),"")</f>
        <v/>
      </c>
      <c r="G507" s="113"/>
      <c r="H507" s="113"/>
      <c r="I507" s="138">
        <f t="shared" si="24"/>
        <v>0</v>
      </c>
      <c r="J507" s="140">
        <f>IF(C507="",0,IF(E507="Pacote",VLOOKUP(C507,'Cadastro de insumo'!E:K,7,0)*G507,IF(OR(E507="kg",E507="L"),F507/1000*G507,F507*G507)))</f>
        <v>0</v>
      </c>
    </row>
    <row r="508" spans="1:13" outlineLevel="1" x14ac:dyDescent="0.25">
      <c r="B508" s="137" t="str">
        <f>IF(C508="","",F492)</f>
        <v/>
      </c>
      <c r="C508" s="123"/>
      <c r="D508" s="138" t="str">
        <f>IF(C508="","",IFERROR(INDEX('Cadastro de insumo'!A:K,MATCH('Ficha técnica - Prod acabado'!C508,'Cadastro de insumo'!E:E,0),2),""))</f>
        <v/>
      </c>
      <c r="E508" s="138" t="str">
        <f>IF(C508="","",IFERROR(INDEX('Cadastro de insumo'!A:K,MATCH('Ficha técnica - Prod acabado'!C508,'Cadastro de insumo'!E:E,0),9),""))</f>
        <v/>
      </c>
      <c r="F508" s="139" t="str">
        <f>IFERROR(VLOOKUP(C508,'Cadastro de insumo'!E:K,7,0),"")</f>
        <v/>
      </c>
      <c r="G508" s="113"/>
      <c r="H508" s="113"/>
      <c r="I508" s="138">
        <f t="shared" si="24"/>
        <v>0</v>
      </c>
      <c r="J508" s="140">
        <f>IF(C508="",0,IF(E508="Pacote",VLOOKUP(C508,'Cadastro de insumo'!E:K,7,0)*G508,IF(OR(E508="kg",E508="L"),F508/1000*G508,F508*G508)))</f>
        <v>0</v>
      </c>
    </row>
    <row r="509" spans="1:13" outlineLevel="1" x14ac:dyDescent="0.25">
      <c r="B509" s="137" t="str">
        <f>IF(C509="","",F492)</f>
        <v/>
      </c>
      <c r="C509" s="123"/>
      <c r="D509" s="138" t="str">
        <f>IF(C509="","",IFERROR(INDEX('Cadastro de insumo'!A:K,MATCH('Ficha técnica - Prod acabado'!C509,'Cadastro de insumo'!E:E,0),2),""))</f>
        <v/>
      </c>
      <c r="E509" s="138" t="str">
        <f>IF(C509="","",IFERROR(INDEX('Cadastro de insumo'!A:K,MATCH('Ficha técnica - Prod acabado'!C509,'Cadastro de insumo'!E:E,0),9),""))</f>
        <v/>
      </c>
      <c r="F509" s="139" t="str">
        <f>IFERROR(VLOOKUP(C509,'Cadastro de insumo'!E:K,7,0),"")</f>
        <v/>
      </c>
      <c r="G509" s="113"/>
      <c r="H509" s="113"/>
      <c r="I509" s="138">
        <f t="shared" si="24"/>
        <v>0</v>
      </c>
      <c r="J509" s="140">
        <f>IF(C509="",0,IF(E509="Pacote",VLOOKUP(C509,'Cadastro de insumo'!E:K,7,0)*G509,IF(OR(E509="kg",E509="L"),F509/1000*G509,F509*G509)))</f>
        <v>0</v>
      </c>
    </row>
    <row r="510" spans="1:13" x14ac:dyDescent="0.25">
      <c r="A510" s="33" t="str">
        <f>"Detalhes: "&amp;F492</f>
        <v xml:space="preserve">Detalhes: </v>
      </c>
      <c r="B510" s="110"/>
      <c r="H510" s="126"/>
      <c r="I510" s="110"/>
      <c r="J510" s="110"/>
      <c r="M510" s="126"/>
    </row>
    <row r="511" spans="1:13" x14ac:dyDescent="0.25">
      <c r="B511" s="110"/>
      <c r="C511" s="126"/>
      <c r="H511" s="126"/>
      <c r="I511" s="110"/>
      <c r="J511" s="110"/>
      <c r="K511" s="110"/>
      <c r="L511" s="110"/>
      <c r="M511" s="126"/>
    </row>
    <row r="512" spans="1:13" ht="31.5" x14ac:dyDescent="0.25">
      <c r="D512" s="110"/>
      <c r="E512" s="34" t="s">
        <v>21</v>
      </c>
      <c r="F512" s="78" t="s">
        <v>0</v>
      </c>
      <c r="G512" s="78" t="s">
        <v>19</v>
      </c>
      <c r="H512" s="79" t="s">
        <v>20</v>
      </c>
      <c r="I512" s="35" t="s">
        <v>22</v>
      </c>
      <c r="J512" s="35" t="s">
        <v>61</v>
      </c>
      <c r="M512" s="126"/>
    </row>
    <row r="513" spans="2:18" x14ac:dyDescent="0.25">
      <c r="D513" s="110"/>
      <c r="E513" s="135">
        <f>E492+1</f>
        <v>25</v>
      </c>
      <c r="F513" s="113"/>
      <c r="G513" s="113"/>
      <c r="H513" s="114"/>
      <c r="I513" s="136">
        <f>SUM(J516:J530)</f>
        <v>0</v>
      </c>
      <c r="J513" s="136" t="str">
        <f>IF(H513="","",I513/H513)</f>
        <v/>
      </c>
      <c r="M513" s="126"/>
      <c r="R513" s="141"/>
    </row>
    <row r="514" spans="2:18" x14ac:dyDescent="0.25">
      <c r="B514" s="117"/>
      <c r="C514" s="118"/>
      <c r="D514" s="110"/>
      <c r="F514" s="118"/>
      <c r="G514" s="118"/>
      <c r="H514" s="119"/>
      <c r="I514" s="120"/>
      <c r="J514" s="121"/>
      <c r="M514" s="126"/>
      <c r="R514" s="141"/>
    </row>
    <row r="515" spans="2:18" ht="47.25" outlineLevel="1" x14ac:dyDescent="0.25">
      <c r="B515" s="34" t="s">
        <v>66</v>
      </c>
      <c r="C515" s="78" t="s">
        <v>13</v>
      </c>
      <c r="D515" s="35" t="s">
        <v>60</v>
      </c>
      <c r="E515" s="35" t="s">
        <v>14</v>
      </c>
      <c r="F515" s="79" t="s">
        <v>17</v>
      </c>
      <c r="G515" s="79" t="s">
        <v>56</v>
      </c>
      <c r="H515" s="79" t="s">
        <v>38</v>
      </c>
      <c r="I515" s="35" t="s">
        <v>16</v>
      </c>
      <c r="J515" s="34" t="s">
        <v>15</v>
      </c>
    </row>
    <row r="516" spans="2:18" outlineLevel="1" x14ac:dyDescent="0.25">
      <c r="B516" s="137" t="str">
        <f>IF(C516="","",F513)</f>
        <v/>
      </c>
      <c r="C516" s="123"/>
      <c r="D516" s="138" t="str">
        <f>IF(C516="","",IFERROR(INDEX('Cadastro de insumo'!A:K,MATCH('Ficha técnica - Prod acabado'!C516,'Cadastro de insumo'!E:E,0),2),""))</f>
        <v/>
      </c>
      <c r="E516" s="138" t="str">
        <f>IF(C516="","",IFERROR(INDEX('Cadastro de insumo'!A:K,MATCH('Ficha técnica - Prod acabado'!C516,'Cadastro de insumo'!E:E,0),9),""))</f>
        <v/>
      </c>
      <c r="F516" s="139" t="str">
        <f>IFERROR(VLOOKUP(C516,'Cadastro de insumo'!E:K,7,0),"")</f>
        <v/>
      </c>
      <c r="G516" s="113"/>
      <c r="H516" s="113"/>
      <c r="I516" s="138">
        <f t="shared" ref="I516:I530" si="25">IF(OR(G516="",H516=""),0,G516/H516)</f>
        <v>0</v>
      </c>
      <c r="J516" s="140">
        <f>IF(C516="",0,IF(E516="Pacote",VLOOKUP(C516,'Cadastro de insumo'!E:K,7,0)*G516,IF(OR(E516="kg",E516="L"),F516/1000*G516,F516*G516)))</f>
        <v>0</v>
      </c>
    </row>
    <row r="517" spans="2:18" outlineLevel="1" x14ac:dyDescent="0.25">
      <c r="B517" s="137" t="str">
        <f>IF(C517="","",F513)</f>
        <v/>
      </c>
      <c r="C517" s="123"/>
      <c r="D517" s="138" t="str">
        <f>IF(C517="","",IFERROR(INDEX('Cadastro de insumo'!A:K,MATCH('Ficha técnica - Prod acabado'!C517,'Cadastro de insumo'!E:E,0),2),""))</f>
        <v/>
      </c>
      <c r="E517" s="138" t="str">
        <f>IF(C517="","",IFERROR(INDEX('Cadastro de insumo'!A:K,MATCH('Ficha técnica - Prod acabado'!C517,'Cadastro de insumo'!E:E,0),9),""))</f>
        <v/>
      </c>
      <c r="F517" s="139" t="str">
        <f>IFERROR(VLOOKUP(C517,'Cadastro de insumo'!E:K,7,0),"")</f>
        <v/>
      </c>
      <c r="G517" s="113"/>
      <c r="H517" s="113"/>
      <c r="I517" s="138">
        <f t="shared" si="25"/>
        <v>0</v>
      </c>
      <c r="J517" s="140">
        <f>IF(C517="",0,IF(E517="Pacote",VLOOKUP(C517,'Cadastro de insumo'!E:K,7,0)*G517,IF(OR(E517="kg",E517="L"),F517/1000*G517,F517*G517)))</f>
        <v>0</v>
      </c>
    </row>
    <row r="518" spans="2:18" outlineLevel="1" x14ac:dyDescent="0.25">
      <c r="B518" s="137" t="str">
        <f>IF(C518="","",F513)</f>
        <v/>
      </c>
      <c r="C518" s="123"/>
      <c r="D518" s="138" t="str">
        <f>IF(C518="","",IFERROR(INDEX('Cadastro de insumo'!A:K,MATCH('Ficha técnica - Prod acabado'!C518,'Cadastro de insumo'!E:E,0),2),""))</f>
        <v/>
      </c>
      <c r="E518" s="138" t="str">
        <f>IF(C518="","",IFERROR(INDEX('Cadastro de insumo'!A:K,MATCH('Ficha técnica - Prod acabado'!C518,'Cadastro de insumo'!E:E,0),9),""))</f>
        <v/>
      </c>
      <c r="F518" s="139" t="str">
        <f>IFERROR(VLOOKUP(C518,'Cadastro de insumo'!E:K,7,0),"")</f>
        <v/>
      </c>
      <c r="G518" s="113"/>
      <c r="H518" s="113"/>
      <c r="I518" s="138">
        <f t="shared" si="25"/>
        <v>0</v>
      </c>
      <c r="J518" s="140">
        <f>IF(C518="",0,IF(E518="Pacote",VLOOKUP(C518,'Cadastro de insumo'!E:K,7,0)*G518,IF(OR(E518="kg",E518="L"),F518/1000*G518,F518*G518)))</f>
        <v>0</v>
      </c>
    </row>
    <row r="519" spans="2:18" outlineLevel="1" x14ac:dyDescent="0.25">
      <c r="B519" s="137" t="str">
        <f>IF(C519="","",F513)</f>
        <v/>
      </c>
      <c r="C519" s="123"/>
      <c r="D519" s="138" t="str">
        <f>IF(C519="","",IFERROR(INDEX('Cadastro de insumo'!A:K,MATCH('Ficha técnica - Prod acabado'!C519,'Cadastro de insumo'!E:E,0),2),""))</f>
        <v/>
      </c>
      <c r="E519" s="138" t="str">
        <f>IF(C519="","",IFERROR(INDEX('Cadastro de insumo'!A:K,MATCH('Ficha técnica - Prod acabado'!C519,'Cadastro de insumo'!E:E,0),9),""))</f>
        <v/>
      </c>
      <c r="F519" s="139" t="str">
        <f>IFERROR(VLOOKUP(C519,'Cadastro de insumo'!E:K,7,0),"")</f>
        <v/>
      </c>
      <c r="G519" s="113"/>
      <c r="H519" s="113"/>
      <c r="I519" s="138">
        <f t="shared" si="25"/>
        <v>0</v>
      </c>
      <c r="J519" s="140">
        <f>IF(C519="",0,IF(E519="Pacote",VLOOKUP(C519,'Cadastro de insumo'!E:K,7,0)*G519,IF(OR(E519="kg",E519="L"),F519/1000*G519,F519*G519)))</f>
        <v>0</v>
      </c>
    </row>
    <row r="520" spans="2:18" outlineLevel="1" x14ac:dyDescent="0.25">
      <c r="B520" s="137" t="str">
        <f>IF(C520="","",F513)</f>
        <v/>
      </c>
      <c r="C520" s="123"/>
      <c r="D520" s="138" t="str">
        <f>IF(C520="","",IFERROR(INDEX('Cadastro de insumo'!A:K,MATCH('Ficha técnica - Prod acabado'!C520,'Cadastro de insumo'!E:E,0),2),""))</f>
        <v/>
      </c>
      <c r="E520" s="138" t="str">
        <f>IF(C520="","",IFERROR(INDEX('Cadastro de insumo'!A:K,MATCH('Ficha técnica - Prod acabado'!C520,'Cadastro de insumo'!E:E,0),9),""))</f>
        <v/>
      </c>
      <c r="F520" s="139" t="str">
        <f>IFERROR(VLOOKUP(C520,'Cadastro de insumo'!E:K,7,0),"")</f>
        <v/>
      </c>
      <c r="G520" s="113"/>
      <c r="H520" s="113"/>
      <c r="I520" s="138">
        <f t="shared" si="25"/>
        <v>0</v>
      </c>
      <c r="J520" s="140">
        <f>IF(C520="",0,IF(E520="Pacote",VLOOKUP(C520,'Cadastro de insumo'!E:K,7,0)*G520,IF(OR(E520="kg",E520="L"),F520/1000*G520,F520*G520)))</f>
        <v>0</v>
      </c>
    </row>
    <row r="521" spans="2:18" outlineLevel="1" x14ac:dyDescent="0.25">
      <c r="B521" s="137" t="str">
        <f>IF(C521="","",F513)</f>
        <v/>
      </c>
      <c r="C521" s="123"/>
      <c r="D521" s="138" t="str">
        <f>IF(C521="","",IFERROR(INDEX('Cadastro de insumo'!A:K,MATCH('Ficha técnica - Prod acabado'!C521,'Cadastro de insumo'!E:E,0),2),""))</f>
        <v/>
      </c>
      <c r="E521" s="138" t="str">
        <f>IF(C521="","",IFERROR(INDEX('Cadastro de insumo'!A:K,MATCH('Ficha técnica - Prod acabado'!C521,'Cadastro de insumo'!E:E,0),9),""))</f>
        <v/>
      </c>
      <c r="F521" s="139" t="str">
        <f>IFERROR(VLOOKUP(C521,'Cadastro de insumo'!E:K,7,0),"")</f>
        <v/>
      </c>
      <c r="G521" s="113"/>
      <c r="H521" s="113"/>
      <c r="I521" s="138">
        <f t="shared" si="25"/>
        <v>0</v>
      </c>
      <c r="J521" s="140">
        <f>IF(C521="",0,IF(E521="Pacote",VLOOKUP(C521,'Cadastro de insumo'!E:K,7,0)*G521,IF(OR(E521="kg",E521="L"),F521/1000*G521,F521*G521)))</f>
        <v>0</v>
      </c>
    </row>
    <row r="522" spans="2:18" outlineLevel="1" x14ac:dyDescent="0.25">
      <c r="B522" s="137" t="str">
        <f>IF(C522="","",F513)</f>
        <v/>
      </c>
      <c r="C522" s="123"/>
      <c r="D522" s="138" t="str">
        <f>IF(C522="","",IFERROR(INDEX('Cadastro de insumo'!A:K,MATCH('Ficha técnica - Prod acabado'!C522,'Cadastro de insumo'!E:E,0),2),""))</f>
        <v/>
      </c>
      <c r="E522" s="138" t="str">
        <f>IF(C522="","",IFERROR(INDEX('Cadastro de insumo'!A:K,MATCH('Ficha técnica - Prod acabado'!C522,'Cadastro de insumo'!E:E,0),9),""))</f>
        <v/>
      </c>
      <c r="F522" s="139" t="str">
        <f>IFERROR(VLOOKUP(C522,'Cadastro de insumo'!E:K,7,0),"")</f>
        <v/>
      </c>
      <c r="G522" s="113"/>
      <c r="H522" s="113"/>
      <c r="I522" s="138">
        <f t="shared" si="25"/>
        <v>0</v>
      </c>
      <c r="J522" s="140">
        <f>IF(C522="",0,IF(E522="Pacote",VLOOKUP(C522,'Cadastro de insumo'!E:K,7,0)*G522,IF(OR(E522="kg",E522="L"),F522/1000*G522,F522*G522)))</f>
        <v>0</v>
      </c>
    </row>
    <row r="523" spans="2:18" outlineLevel="1" x14ac:dyDescent="0.25">
      <c r="B523" s="137" t="str">
        <f>IF(C523="","",F513)</f>
        <v/>
      </c>
      <c r="C523" s="123"/>
      <c r="D523" s="138" t="str">
        <f>IF(C523="","",IFERROR(INDEX('Cadastro de insumo'!A:K,MATCH('Ficha técnica - Prod acabado'!C523,'Cadastro de insumo'!E:E,0),2),""))</f>
        <v/>
      </c>
      <c r="E523" s="138" t="str">
        <f>IF(C523="","",IFERROR(INDEX('Cadastro de insumo'!A:K,MATCH('Ficha técnica - Prod acabado'!C523,'Cadastro de insumo'!E:E,0),9),""))</f>
        <v/>
      </c>
      <c r="F523" s="139" t="str">
        <f>IFERROR(VLOOKUP(C523,'Cadastro de insumo'!E:K,7,0),"")</f>
        <v/>
      </c>
      <c r="G523" s="113"/>
      <c r="H523" s="113"/>
      <c r="I523" s="138">
        <f t="shared" si="25"/>
        <v>0</v>
      </c>
      <c r="J523" s="140">
        <f>IF(C523="",0,IF(E523="Pacote",VLOOKUP(C523,'Cadastro de insumo'!E:K,7,0)*G523,IF(OR(E523="kg",E523="L"),F523/1000*G523,F523*G523)))</f>
        <v>0</v>
      </c>
    </row>
    <row r="524" spans="2:18" outlineLevel="1" x14ac:dyDescent="0.25">
      <c r="B524" s="137" t="str">
        <f>IF(C524="","",F513)</f>
        <v/>
      </c>
      <c r="C524" s="123"/>
      <c r="D524" s="138" t="str">
        <f>IF(C524="","",IFERROR(INDEX('Cadastro de insumo'!A:K,MATCH('Ficha técnica - Prod acabado'!C524,'Cadastro de insumo'!E:E,0),2),""))</f>
        <v/>
      </c>
      <c r="E524" s="138" t="str">
        <f>IF(C524="","",IFERROR(INDEX('Cadastro de insumo'!A:K,MATCH('Ficha técnica - Prod acabado'!C524,'Cadastro de insumo'!E:E,0),9),""))</f>
        <v/>
      </c>
      <c r="F524" s="139" t="str">
        <f>IFERROR(VLOOKUP(C524,'Cadastro de insumo'!E:K,7,0),"")</f>
        <v/>
      </c>
      <c r="G524" s="113"/>
      <c r="H524" s="113"/>
      <c r="I524" s="138">
        <f t="shared" si="25"/>
        <v>0</v>
      </c>
      <c r="J524" s="140">
        <f>IF(C524="",0,IF(E524="Pacote",VLOOKUP(C524,'Cadastro de insumo'!E:K,7,0)*G524,IF(OR(E524="kg",E524="L"),F524/1000*G524,F524*G524)))</f>
        <v>0</v>
      </c>
    </row>
    <row r="525" spans="2:18" outlineLevel="1" x14ac:dyDescent="0.25">
      <c r="B525" s="137" t="str">
        <f>IF(C525="","",F513)</f>
        <v/>
      </c>
      <c r="C525" s="123"/>
      <c r="D525" s="138" t="str">
        <f>IF(C525="","",IFERROR(INDEX('Cadastro de insumo'!A:K,MATCH('Ficha técnica - Prod acabado'!C525,'Cadastro de insumo'!E:E,0),2),""))</f>
        <v/>
      </c>
      <c r="E525" s="138" t="str">
        <f>IF(C525="","",IFERROR(INDEX('Cadastro de insumo'!A:K,MATCH('Ficha técnica - Prod acabado'!C525,'Cadastro de insumo'!E:E,0),9),""))</f>
        <v/>
      </c>
      <c r="F525" s="139" t="str">
        <f>IFERROR(VLOOKUP(C525,'Cadastro de insumo'!E:K,7,0),"")</f>
        <v/>
      </c>
      <c r="G525" s="113"/>
      <c r="H525" s="113"/>
      <c r="I525" s="138">
        <f t="shared" si="25"/>
        <v>0</v>
      </c>
      <c r="J525" s="140">
        <f>IF(C525="",0,IF(E525="Pacote",VLOOKUP(C525,'Cadastro de insumo'!E:K,7,0)*G525,IF(OR(E525="kg",E525="L"),F525/1000*G525,F525*G525)))</f>
        <v>0</v>
      </c>
    </row>
    <row r="526" spans="2:18" outlineLevel="1" x14ac:dyDescent="0.25">
      <c r="B526" s="137" t="str">
        <f>IF(C526="","",F513)</f>
        <v/>
      </c>
      <c r="C526" s="123"/>
      <c r="D526" s="138" t="str">
        <f>IF(C526="","",IFERROR(INDEX('Cadastro de insumo'!A:K,MATCH('Ficha técnica - Prod acabado'!C526,'Cadastro de insumo'!E:E,0),2),""))</f>
        <v/>
      </c>
      <c r="E526" s="138" t="str">
        <f>IF(C526="","",IFERROR(INDEX('Cadastro de insumo'!A:K,MATCH('Ficha técnica - Prod acabado'!C526,'Cadastro de insumo'!E:E,0),9),""))</f>
        <v/>
      </c>
      <c r="F526" s="139" t="str">
        <f>IFERROR(VLOOKUP(C526,'Cadastro de insumo'!E:K,7,0),"")</f>
        <v/>
      </c>
      <c r="G526" s="113"/>
      <c r="H526" s="113"/>
      <c r="I526" s="138">
        <f t="shared" si="25"/>
        <v>0</v>
      </c>
      <c r="J526" s="140">
        <f>IF(C526="",0,IF(E526="Pacote",VLOOKUP(C526,'Cadastro de insumo'!E:K,7,0)*G526,IF(OR(E526="kg",E526="L"),F526/1000*G526,F526*G526)))</f>
        <v>0</v>
      </c>
    </row>
    <row r="527" spans="2:18" outlineLevel="1" x14ac:dyDescent="0.25">
      <c r="B527" s="137" t="str">
        <f>IF(C527="","",F513)</f>
        <v/>
      </c>
      <c r="C527" s="123"/>
      <c r="D527" s="138" t="str">
        <f>IF(C527="","",IFERROR(INDEX('Cadastro de insumo'!A:K,MATCH('Ficha técnica - Prod acabado'!C527,'Cadastro de insumo'!E:E,0),2),""))</f>
        <v/>
      </c>
      <c r="E527" s="138" t="str">
        <f>IF(C527="","",IFERROR(INDEX('Cadastro de insumo'!A:K,MATCH('Ficha técnica - Prod acabado'!C527,'Cadastro de insumo'!E:E,0),9),""))</f>
        <v/>
      </c>
      <c r="F527" s="139" t="str">
        <f>IFERROR(VLOOKUP(C527,'Cadastro de insumo'!E:K,7,0),"")</f>
        <v/>
      </c>
      <c r="G527" s="113"/>
      <c r="H527" s="113"/>
      <c r="I527" s="138">
        <f t="shared" si="25"/>
        <v>0</v>
      </c>
      <c r="J527" s="140">
        <f>IF(C527="",0,IF(E527="Pacote",VLOOKUP(C527,'Cadastro de insumo'!E:K,7,0)*G527,IF(OR(E527="kg",E527="L"),F527/1000*G527,F527*G527)))</f>
        <v>0</v>
      </c>
    </row>
    <row r="528" spans="2:18" outlineLevel="1" x14ac:dyDescent="0.25">
      <c r="B528" s="137" t="str">
        <f>IF(C528="","",F513)</f>
        <v/>
      </c>
      <c r="C528" s="123"/>
      <c r="D528" s="138" t="str">
        <f>IF(C528="","",IFERROR(INDEX('Cadastro de insumo'!A:K,MATCH('Ficha técnica - Prod acabado'!C528,'Cadastro de insumo'!E:E,0),2),""))</f>
        <v/>
      </c>
      <c r="E528" s="138" t="str">
        <f>IF(C528="","",IFERROR(INDEX('Cadastro de insumo'!A:K,MATCH('Ficha técnica - Prod acabado'!C528,'Cadastro de insumo'!E:E,0),9),""))</f>
        <v/>
      </c>
      <c r="F528" s="139" t="str">
        <f>IFERROR(VLOOKUP(C528,'Cadastro de insumo'!E:K,7,0),"")</f>
        <v/>
      </c>
      <c r="G528" s="113"/>
      <c r="H528" s="113"/>
      <c r="I528" s="138">
        <f t="shared" si="25"/>
        <v>0</v>
      </c>
      <c r="J528" s="140">
        <f>IF(C528="",0,IF(E528="Pacote",VLOOKUP(C528,'Cadastro de insumo'!E:K,7,0)*G528,IF(OR(E528="kg",E528="L"),F528/1000*G528,F528*G528)))</f>
        <v>0</v>
      </c>
    </row>
    <row r="529" spans="1:18" outlineLevel="1" x14ac:dyDescent="0.25">
      <c r="B529" s="137" t="str">
        <f>IF(C529="","",F513)</f>
        <v/>
      </c>
      <c r="C529" s="123"/>
      <c r="D529" s="138" t="str">
        <f>IF(C529="","",IFERROR(INDEX('Cadastro de insumo'!A:K,MATCH('Ficha técnica - Prod acabado'!C529,'Cadastro de insumo'!E:E,0),2),""))</f>
        <v/>
      </c>
      <c r="E529" s="138" t="str">
        <f>IF(C529="","",IFERROR(INDEX('Cadastro de insumo'!A:K,MATCH('Ficha técnica - Prod acabado'!C529,'Cadastro de insumo'!E:E,0),9),""))</f>
        <v/>
      </c>
      <c r="F529" s="139" t="str">
        <f>IFERROR(VLOOKUP(C529,'Cadastro de insumo'!E:K,7,0),"")</f>
        <v/>
      </c>
      <c r="G529" s="113"/>
      <c r="H529" s="113"/>
      <c r="I529" s="138">
        <f t="shared" si="25"/>
        <v>0</v>
      </c>
      <c r="J529" s="140">
        <f>IF(C529="",0,IF(E529="Pacote",VLOOKUP(C529,'Cadastro de insumo'!E:K,7,0)*G529,IF(OR(E529="kg",E529="L"),F529/1000*G529,F529*G529)))</f>
        <v>0</v>
      </c>
    </row>
    <row r="530" spans="1:18" outlineLevel="1" x14ac:dyDescent="0.25">
      <c r="B530" s="137" t="str">
        <f>IF(C530="","",F513)</f>
        <v/>
      </c>
      <c r="C530" s="123"/>
      <c r="D530" s="138" t="str">
        <f>IF(C530="","",IFERROR(INDEX('Cadastro de insumo'!A:K,MATCH('Ficha técnica - Prod acabado'!C530,'Cadastro de insumo'!E:E,0),2),""))</f>
        <v/>
      </c>
      <c r="E530" s="138" t="str">
        <f>IF(C530="","",IFERROR(INDEX('Cadastro de insumo'!A:K,MATCH('Ficha técnica - Prod acabado'!C530,'Cadastro de insumo'!E:E,0),9),""))</f>
        <v/>
      </c>
      <c r="F530" s="139" t="str">
        <f>IFERROR(VLOOKUP(C530,'Cadastro de insumo'!E:K,7,0),"")</f>
        <v/>
      </c>
      <c r="G530" s="113"/>
      <c r="H530" s="113"/>
      <c r="I530" s="138">
        <f t="shared" si="25"/>
        <v>0</v>
      </c>
      <c r="J530" s="140">
        <f>IF(C530="",0,IF(E530="Pacote",VLOOKUP(C530,'Cadastro de insumo'!E:K,7,0)*G530,IF(OR(E530="kg",E530="L"),F530/1000*G530,F530*G530)))</f>
        <v>0</v>
      </c>
    </row>
    <row r="531" spans="1:18" x14ac:dyDescent="0.25">
      <c r="A531" s="33" t="str">
        <f>"Detalhes: "&amp;F513</f>
        <v xml:space="preserve">Detalhes: </v>
      </c>
      <c r="B531" s="110"/>
      <c r="H531" s="126"/>
      <c r="I531" s="110"/>
      <c r="J531" s="110"/>
      <c r="M531" s="126"/>
    </row>
    <row r="532" spans="1:18" x14ac:dyDescent="0.25">
      <c r="B532" s="110"/>
      <c r="C532" s="126"/>
      <c r="H532" s="126"/>
      <c r="I532" s="110"/>
      <c r="J532" s="110"/>
      <c r="K532" s="110"/>
      <c r="L532" s="110"/>
      <c r="M532" s="126"/>
    </row>
    <row r="533" spans="1:18" ht="31.5" x14ac:dyDescent="0.25">
      <c r="D533" s="110"/>
      <c r="E533" s="34" t="s">
        <v>21</v>
      </c>
      <c r="F533" s="78" t="s">
        <v>0</v>
      </c>
      <c r="G533" s="78" t="s">
        <v>19</v>
      </c>
      <c r="H533" s="79" t="s">
        <v>20</v>
      </c>
      <c r="I533" s="35" t="s">
        <v>22</v>
      </c>
      <c r="J533" s="35" t="s">
        <v>61</v>
      </c>
      <c r="M533" s="126"/>
    </row>
    <row r="534" spans="1:18" x14ac:dyDescent="0.25">
      <c r="D534" s="110"/>
      <c r="E534" s="135">
        <f>E513+1</f>
        <v>26</v>
      </c>
      <c r="F534" s="113"/>
      <c r="G534" s="113"/>
      <c r="H534" s="114"/>
      <c r="I534" s="136">
        <f>SUM(J537:J551)</f>
        <v>0</v>
      </c>
      <c r="J534" s="136" t="str">
        <f>IF(H534="","",I534/H534)</f>
        <v/>
      </c>
      <c r="M534" s="126"/>
      <c r="R534" s="141"/>
    </row>
    <row r="535" spans="1:18" x14ac:dyDescent="0.25">
      <c r="B535" s="117"/>
      <c r="C535" s="118"/>
      <c r="D535" s="110"/>
      <c r="F535" s="118"/>
      <c r="G535" s="118"/>
      <c r="H535" s="119"/>
      <c r="I535" s="120"/>
      <c r="J535" s="121"/>
      <c r="M535" s="126"/>
      <c r="R535" s="141"/>
    </row>
    <row r="536" spans="1:18" ht="47.25" outlineLevel="1" x14ac:dyDescent="0.25">
      <c r="B536" s="34" t="s">
        <v>66</v>
      </c>
      <c r="C536" s="78" t="s">
        <v>13</v>
      </c>
      <c r="D536" s="35" t="s">
        <v>60</v>
      </c>
      <c r="E536" s="35" t="s">
        <v>14</v>
      </c>
      <c r="F536" s="79" t="s">
        <v>17</v>
      </c>
      <c r="G536" s="79" t="s">
        <v>56</v>
      </c>
      <c r="H536" s="79" t="s">
        <v>38</v>
      </c>
      <c r="I536" s="35" t="s">
        <v>16</v>
      </c>
      <c r="J536" s="34" t="s">
        <v>15</v>
      </c>
    </row>
    <row r="537" spans="1:18" outlineLevel="1" x14ac:dyDescent="0.25">
      <c r="B537" s="137" t="str">
        <f>IF(C537="","",F534)</f>
        <v/>
      </c>
      <c r="C537" s="123"/>
      <c r="D537" s="138" t="str">
        <f>IF(C537="","",IFERROR(INDEX('Cadastro de insumo'!A:K,MATCH('Ficha técnica - Prod acabado'!C537,'Cadastro de insumo'!E:E,0),2),""))</f>
        <v/>
      </c>
      <c r="E537" s="138" t="str">
        <f>IF(C537="","",IFERROR(INDEX('Cadastro de insumo'!A:K,MATCH('Ficha técnica - Prod acabado'!C537,'Cadastro de insumo'!E:E,0),9),""))</f>
        <v/>
      </c>
      <c r="F537" s="139" t="str">
        <f>IFERROR(VLOOKUP(C537,'Cadastro de insumo'!E:K,7,0),"")</f>
        <v/>
      </c>
      <c r="G537" s="113"/>
      <c r="H537" s="113"/>
      <c r="I537" s="138">
        <f t="shared" ref="I537:I551" si="26">IF(OR(G537="",H537=""),0,G537/H537)</f>
        <v>0</v>
      </c>
      <c r="J537" s="140">
        <f>IF(C537="",0,IF(E537="Pacote",VLOOKUP(C537,'Cadastro de insumo'!E:K,7,0)*G537,IF(OR(E537="kg",E537="L"),F537/1000*G537,F537*G537)))</f>
        <v>0</v>
      </c>
    </row>
    <row r="538" spans="1:18" outlineLevel="1" x14ac:dyDescent="0.25">
      <c r="B538" s="137" t="str">
        <f>IF(C538="","",F534)</f>
        <v/>
      </c>
      <c r="C538" s="123"/>
      <c r="D538" s="138" t="str">
        <f>IF(C538="","",IFERROR(INDEX('Cadastro de insumo'!A:K,MATCH('Ficha técnica - Prod acabado'!C538,'Cadastro de insumo'!E:E,0),2),""))</f>
        <v/>
      </c>
      <c r="E538" s="138" t="str">
        <f>IF(C538="","",IFERROR(INDEX('Cadastro de insumo'!A:K,MATCH('Ficha técnica - Prod acabado'!C538,'Cadastro de insumo'!E:E,0),9),""))</f>
        <v/>
      </c>
      <c r="F538" s="139" t="str">
        <f>IFERROR(VLOOKUP(C538,'Cadastro de insumo'!E:K,7,0),"")</f>
        <v/>
      </c>
      <c r="G538" s="113"/>
      <c r="H538" s="113"/>
      <c r="I538" s="138">
        <f t="shared" si="26"/>
        <v>0</v>
      </c>
      <c r="J538" s="140">
        <f>IF(C538="",0,IF(E538="Pacote",VLOOKUP(C538,'Cadastro de insumo'!E:K,7,0)*G538,IF(OR(E538="kg",E538="L"),F538/1000*G538,F538*G538)))</f>
        <v>0</v>
      </c>
    </row>
    <row r="539" spans="1:18" outlineLevel="1" x14ac:dyDescent="0.25">
      <c r="B539" s="137" t="str">
        <f>IF(C539="","",F534)</f>
        <v/>
      </c>
      <c r="C539" s="123"/>
      <c r="D539" s="138" t="str">
        <f>IF(C539="","",IFERROR(INDEX('Cadastro de insumo'!A:K,MATCH('Ficha técnica - Prod acabado'!C539,'Cadastro de insumo'!E:E,0),2),""))</f>
        <v/>
      </c>
      <c r="E539" s="138" t="str">
        <f>IF(C539="","",IFERROR(INDEX('Cadastro de insumo'!A:K,MATCH('Ficha técnica - Prod acabado'!C539,'Cadastro de insumo'!E:E,0),9),""))</f>
        <v/>
      </c>
      <c r="F539" s="139" t="str">
        <f>IFERROR(VLOOKUP(C539,'Cadastro de insumo'!E:K,7,0),"")</f>
        <v/>
      </c>
      <c r="G539" s="113"/>
      <c r="H539" s="113"/>
      <c r="I539" s="138">
        <f t="shared" si="26"/>
        <v>0</v>
      </c>
      <c r="J539" s="140">
        <f>IF(C539="",0,IF(E539="Pacote",VLOOKUP(C539,'Cadastro de insumo'!E:K,7,0)*G539,IF(OR(E539="kg",E539="L"),F539/1000*G539,F539*G539)))</f>
        <v>0</v>
      </c>
    </row>
    <row r="540" spans="1:18" outlineLevel="1" x14ac:dyDescent="0.25">
      <c r="B540" s="137" t="str">
        <f>IF(C540="","",F534)</f>
        <v/>
      </c>
      <c r="C540" s="123"/>
      <c r="D540" s="138" t="str">
        <f>IF(C540="","",IFERROR(INDEX('Cadastro de insumo'!A:K,MATCH('Ficha técnica - Prod acabado'!C540,'Cadastro de insumo'!E:E,0),2),""))</f>
        <v/>
      </c>
      <c r="E540" s="138" t="str">
        <f>IF(C540="","",IFERROR(INDEX('Cadastro de insumo'!A:K,MATCH('Ficha técnica - Prod acabado'!C540,'Cadastro de insumo'!E:E,0),9),""))</f>
        <v/>
      </c>
      <c r="F540" s="139" t="str">
        <f>IFERROR(VLOOKUP(C540,'Cadastro de insumo'!E:K,7,0),"")</f>
        <v/>
      </c>
      <c r="G540" s="113"/>
      <c r="H540" s="113"/>
      <c r="I540" s="138">
        <f t="shared" si="26"/>
        <v>0</v>
      </c>
      <c r="J540" s="140">
        <f>IF(C540="",0,IF(E540="Pacote",VLOOKUP(C540,'Cadastro de insumo'!E:K,7,0)*G540,IF(OR(E540="kg",E540="L"),F540/1000*G540,F540*G540)))</f>
        <v>0</v>
      </c>
    </row>
    <row r="541" spans="1:18" outlineLevel="1" x14ac:dyDescent="0.25">
      <c r="B541" s="137" t="str">
        <f>IF(C541="","",F534)</f>
        <v/>
      </c>
      <c r="C541" s="123"/>
      <c r="D541" s="138" t="str">
        <f>IF(C541="","",IFERROR(INDEX('Cadastro de insumo'!A:K,MATCH('Ficha técnica - Prod acabado'!C541,'Cadastro de insumo'!E:E,0),2),""))</f>
        <v/>
      </c>
      <c r="E541" s="138" t="str">
        <f>IF(C541="","",IFERROR(INDEX('Cadastro de insumo'!A:K,MATCH('Ficha técnica - Prod acabado'!C541,'Cadastro de insumo'!E:E,0),9),""))</f>
        <v/>
      </c>
      <c r="F541" s="139" t="str">
        <f>IFERROR(VLOOKUP(C541,'Cadastro de insumo'!E:K,7,0),"")</f>
        <v/>
      </c>
      <c r="G541" s="113"/>
      <c r="H541" s="113"/>
      <c r="I541" s="138">
        <f t="shared" si="26"/>
        <v>0</v>
      </c>
      <c r="J541" s="140">
        <f>IF(C541="",0,IF(E541="Pacote",VLOOKUP(C541,'Cadastro de insumo'!E:K,7,0)*G541,IF(OR(E541="kg",E541="L"),F541/1000*G541,F541*G541)))</f>
        <v>0</v>
      </c>
    </row>
    <row r="542" spans="1:18" outlineLevel="1" x14ac:dyDescent="0.25">
      <c r="B542" s="137" t="str">
        <f>IF(C542="","",F534)</f>
        <v/>
      </c>
      <c r="C542" s="123"/>
      <c r="D542" s="138" t="str">
        <f>IF(C542="","",IFERROR(INDEX('Cadastro de insumo'!A:K,MATCH('Ficha técnica - Prod acabado'!C542,'Cadastro de insumo'!E:E,0),2),""))</f>
        <v/>
      </c>
      <c r="E542" s="138" t="str">
        <f>IF(C542="","",IFERROR(INDEX('Cadastro de insumo'!A:K,MATCH('Ficha técnica - Prod acabado'!C542,'Cadastro de insumo'!E:E,0),9),""))</f>
        <v/>
      </c>
      <c r="F542" s="139" t="str">
        <f>IFERROR(VLOOKUP(C542,'Cadastro de insumo'!E:K,7,0),"")</f>
        <v/>
      </c>
      <c r="G542" s="113"/>
      <c r="H542" s="113"/>
      <c r="I542" s="138">
        <f t="shared" si="26"/>
        <v>0</v>
      </c>
      <c r="J542" s="140">
        <f>IF(C542="",0,IF(E542="Pacote",VLOOKUP(C542,'Cadastro de insumo'!E:K,7,0)*G542,IF(OR(E542="kg",E542="L"),F542/1000*G542,F542*G542)))</f>
        <v>0</v>
      </c>
    </row>
    <row r="543" spans="1:18" outlineLevel="1" x14ac:dyDescent="0.25">
      <c r="B543" s="137" t="str">
        <f>IF(C543="","",F534)</f>
        <v/>
      </c>
      <c r="C543" s="123"/>
      <c r="D543" s="138" t="str">
        <f>IF(C543="","",IFERROR(INDEX('Cadastro de insumo'!A:K,MATCH('Ficha técnica - Prod acabado'!C543,'Cadastro de insumo'!E:E,0),2),""))</f>
        <v/>
      </c>
      <c r="E543" s="138" t="str">
        <f>IF(C543="","",IFERROR(INDEX('Cadastro de insumo'!A:K,MATCH('Ficha técnica - Prod acabado'!C543,'Cadastro de insumo'!E:E,0),9),""))</f>
        <v/>
      </c>
      <c r="F543" s="139" t="str">
        <f>IFERROR(VLOOKUP(C543,'Cadastro de insumo'!E:K,7,0),"")</f>
        <v/>
      </c>
      <c r="G543" s="113"/>
      <c r="H543" s="113"/>
      <c r="I543" s="138">
        <f t="shared" si="26"/>
        <v>0</v>
      </c>
      <c r="J543" s="140">
        <f>IF(C543="",0,IF(E543="Pacote",VLOOKUP(C543,'Cadastro de insumo'!E:K,7,0)*G543,IF(OR(E543="kg",E543="L"),F543/1000*G543,F543*G543)))</f>
        <v>0</v>
      </c>
    </row>
    <row r="544" spans="1:18" outlineLevel="1" x14ac:dyDescent="0.25">
      <c r="B544" s="137" t="str">
        <f>IF(C544="","",F534)</f>
        <v/>
      </c>
      <c r="C544" s="123"/>
      <c r="D544" s="138" t="str">
        <f>IF(C544="","",IFERROR(INDEX('Cadastro de insumo'!A:K,MATCH('Ficha técnica - Prod acabado'!C544,'Cadastro de insumo'!E:E,0),2),""))</f>
        <v/>
      </c>
      <c r="E544" s="138" t="str">
        <f>IF(C544="","",IFERROR(INDEX('Cadastro de insumo'!A:K,MATCH('Ficha técnica - Prod acabado'!C544,'Cadastro de insumo'!E:E,0),9),""))</f>
        <v/>
      </c>
      <c r="F544" s="139" t="str">
        <f>IFERROR(VLOOKUP(C544,'Cadastro de insumo'!E:K,7,0),"")</f>
        <v/>
      </c>
      <c r="G544" s="113"/>
      <c r="H544" s="113"/>
      <c r="I544" s="138">
        <f t="shared" si="26"/>
        <v>0</v>
      </c>
      <c r="J544" s="140">
        <f>IF(C544="",0,IF(E544="Pacote",VLOOKUP(C544,'Cadastro de insumo'!E:K,7,0)*G544,IF(OR(E544="kg",E544="L"),F544/1000*G544,F544*G544)))</f>
        <v>0</v>
      </c>
    </row>
    <row r="545" spans="1:18" outlineLevel="1" x14ac:dyDescent="0.25">
      <c r="B545" s="137" t="str">
        <f>IF(C545="","",F534)</f>
        <v/>
      </c>
      <c r="C545" s="123"/>
      <c r="D545" s="138" t="str">
        <f>IF(C545="","",IFERROR(INDEX('Cadastro de insumo'!A:K,MATCH('Ficha técnica - Prod acabado'!C545,'Cadastro de insumo'!E:E,0),2),""))</f>
        <v/>
      </c>
      <c r="E545" s="138" t="str">
        <f>IF(C545="","",IFERROR(INDEX('Cadastro de insumo'!A:K,MATCH('Ficha técnica - Prod acabado'!C545,'Cadastro de insumo'!E:E,0),9),""))</f>
        <v/>
      </c>
      <c r="F545" s="139" t="str">
        <f>IFERROR(VLOOKUP(C545,'Cadastro de insumo'!E:K,7,0),"")</f>
        <v/>
      </c>
      <c r="G545" s="113"/>
      <c r="H545" s="113"/>
      <c r="I545" s="138">
        <f t="shared" si="26"/>
        <v>0</v>
      </c>
      <c r="J545" s="140">
        <f>IF(C545="",0,IF(E545="Pacote",VLOOKUP(C545,'Cadastro de insumo'!E:K,7,0)*G545,IF(OR(E545="kg",E545="L"),F545/1000*G545,F545*G545)))</f>
        <v>0</v>
      </c>
    </row>
    <row r="546" spans="1:18" outlineLevel="1" x14ac:dyDescent="0.25">
      <c r="B546" s="137" t="str">
        <f>IF(C546="","",F534)</f>
        <v/>
      </c>
      <c r="C546" s="123"/>
      <c r="D546" s="138" t="str">
        <f>IF(C546="","",IFERROR(INDEX('Cadastro de insumo'!A:K,MATCH('Ficha técnica - Prod acabado'!C546,'Cadastro de insumo'!E:E,0),2),""))</f>
        <v/>
      </c>
      <c r="E546" s="138" t="str">
        <f>IF(C546="","",IFERROR(INDEX('Cadastro de insumo'!A:K,MATCH('Ficha técnica - Prod acabado'!C546,'Cadastro de insumo'!E:E,0),9),""))</f>
        <v/>
      </c>
      <c r="F546" s="139" t="str">
        <f>IFERROR(VLOOKUP(C546,'Cadastro de insumo'!E:K,7,0),"")</f>
        <v/>
      </c>
      <c r="G546" s="113"/>
      <c r="H546" s="113"/>
      <c r="I546" s="138">
        <f t="shared" si="26"/>
        <v>0</v>
      </c>
      <c r="J546" s="140">
        <f>IF(C546="",0,IF(E546="Pacote",VLOOKUP(C546,'Cadastro de insumo'!E:K,7,0)*G546,IF(OR(E546="kg",E546="L"),F546/1000*G546,F546*G546)))</f>
        <v>0</v>
      </c>
    </row>
    <row r="547" spans="1:18" outlineLevel="1" x14ac:dyDescent="0.25">
      <c r="B547" s="137" t="str">
        <f>IF(C547="","",F534)</f>
        <v/>
      </c>
      <c r="C547" s="123"/>
      <c r="D547" s="138" t="str">
        <f>IF(C547="","",IFERROR(INDEX('Cadastro de insumo'!A:K,MATCH('Ficha técnica - Prod acabado'!C547,'Cadastro de insumo'!E:E,0),2),""))</f>
        <v/>
      </c>
      <c r="E547" s="138" t="str">
        <f>IF(C547="","",IFERROR(INDEX('Cadastro de insumo'!A:K,MATCH('Ficha técnica - Prod acabado'!C547,'Cadastro de insumo'!E:E,0),9),""))</f>
        <v/>
      </c>
      <c r="F547" s="139" t="str">
        <f>IFERROR(VLOOKUP(C547,'Cadastro de insumo'!E:K,7,0),"")</f>
        <v/>
      </c>
      <c r="G547" s="113"/>
      <c r="H547" s="113"/>
      <c r="I547" s="138">
        <f t="shared" si="26"/>
        <v>0</v>
      </c>
      <c r="J547" s="140">
        <f>IF(C547="",0,IF(E547="Pacote",VLOOKUP(C547,'Cadastro de insumo'!E:K,7,0)*G547,IF(OR(E547="kg",E547="L"),F547/1000*G547,F547*G547)))</f>
        <v>0</v>
      </c>
    </row>
    <row r="548" spans="1:18" outlineLevel="1" x14ac:dyDescent="0.25">
      <c r="B548" s="137" t="str">
        <f>IF(C548="","",F534)</f>
        <v/>
      </c>
      <c r="C548" s="123"/>
      <c r="D548" s="138" t="str">
        <f>IF(C548="","",IFERROR(INDEX('Cadastro de insumo'!A:K,MATCH('Ficha técnica - Prod acabado'!C548,'Cadastro de insumo'!E:E,0),2),""))</f>
        <v/>
      </c>
      <c r="E548" s="138" t="str">
        <f>IF(C548="","",IFERROR(INDEX('Cadastro de insumo'!A:K,MATCH('Ficha técnica - Prod acabado'!C548,'Cadastro de insumo'!E:E,0),9),""))</f>
        <v/>
      </c>
      <c r="F548" s="139" t="str">
        <f>IFERROR(VLOOKUP(C548,'Cadastro de insumo'!E:K,7,0),"")</f>
        <v/>
      </c>
      <c r="G548" s="113"/>
      <c r="H548" s="113"/>
      <c r="I548" s="138">
        <f t="shared" si="26"/>
        <v>0</v>
      </c>
      <c r="J548" s="140">
        <f>IF(C548="",0,IF(E548="Pacote",VLOOKUP(C548,'Cadastro de insumo'!E:K,7,0)*G548,IF(OR(E548="kg",E548="L"),F548/1000*G548,F548*G548)))</f>
        <v>0</v>
      </c>
    </row>
    <row r="549" spans="1:18" outlineLevel="1" x14ac:dyDescent="0.25">
      <c r="B549" s="137" t="str">
        <f>IF(C549="","",F534)</f>
        <v/>
      </c>
      <c r="C549" s="123"/>
      <c r="D549" s="138" t="str">
        <f>IF(C549="","",IFERROR(INDEX('Cadastro de insumo'!A:K,MATCH('Ficha técnica - Prod acabado'!C549,'Cadastro de insumo'!E:E,0),2),""))</f>
        <v/>
      </c>
      <c r="E549" s="138" t="str">
        <f>IF(C549="","",IFERROR(INDEX('Cadastro de insumo'!A:K,MATCH('Ficha técnica - Prod acabado'!C549,'Cadastro de insumo'!E:E,0),9),""))</f>
        <v/>
      </c>
      <c r="F549" s="139" t="str">
        <f>IFERROR(VLOOKUP(C549,'Cadastro de insumo'!E:K,7,0),"")</f>
        <v/>
      </c>
      <c r="G549" s="113"/>
      <c r="H549" s="113"/>
      <c r="I549" s="138">
        <f t="shared" si="26"/>
        <v>0</v>
      </c>
      <c r="J549" s="140">
        <f>IF(C549="",0,IF(E549="Pacote",VLOOKUP(C549,'Cadastro de insumo'!E:K,7,0)*G549,IF(OR(E549="kg",E549="L"),F549/1000*G549,F549*G549)))</f>
        <v>0</v>
      </c>
    </row>
    <row r="550" spans="1:18" outlineLevel="1" x14ac:dyDescent="0.25">
      <c r="B550" s="137" t="str">
        <f>IF(C550="","",F534)</f>
        <v/>
      </c>
      <c r="C550" s="123"/>
      <c r="D550" s="138" t="str">
        <f>IF(C550="","",IFERROR(INDEX('Cadastro de insumo'!A:K,MATCH('Ficha técnica - Prod acabado'!C550,'Cadastro de insumo'!E:E,0),2),""))</f>
        <v/>
      </c>
      <c r="E550" s="138" t="str">
        <f>IF(C550="","",IFERROR(INDEX('Cadastro de insumo'!A:K,MATCH('Ficha técnica - Prod acabado'!C550,'Cadastro de insumo'!E:E,0),9),""))</f>
        <v/>
      </c>
      <c r="F550" s="139" t="str">
        <f>IFERROR(VLOOKUP(C550,'Cadastro de insumo'!E:K,7,0),"")</f>
        <v/>
      </c>
      <c r="G550" s="113"/>
      <c r="H550" s="113"/>
      <c r="I550" s="138">
        <f t="shared" si="26"/>
        <v>0</v>
      </c>
      <c r="J550" s="140">
        <f>IF(C550="",0,IF(E550="Pacote",VLOOKUP(C550,'Cadastro de insumo'!E:K,7,0)*G550,IF(OR(E550="kg",E550="L"),F550/1000*G550,F550*G550)))</f>
        <v>0</v>
      </c>
    </row>
    <row r="551" spans="1:18" outlineLevel="1" x14ac:dyDescent="0.25">
      <c r="B551" s="137" t="str">
        <f>IF(C551="","",F534)</f>
        <v/>
      </c>
      <c r="C551" s="123"/>
      <c r="D551" s="138" t="str">
        <f>IF(C551="","",IFERROR(INDEX('Cadastro de insumo'!A:K,MATCH('Ficha técnica - Prod acabado'!C551,'Cadastro de insumo'!E:E,0),2),""))</f>
        <v/>
      </c>
      <c r="E551" s="138" t="str">
        <f>IF(C551="","",IFERROR(INDEX('Cadastro de insumo'!A:K,MATCH('Ficha técnica - Prod acabado'!C551,'Cadastro de insumo'!E:E,0),9),""))</f>
        <v/>
      </c>
      <c r="F551" s="139" t="str">
        <f>IFERROR(VLOOKUP(C551,'Cadastro de insumo'!E:K,7,0),"")</f>
        <v/>
      </c>
      <c r="G551" s="113"/>
      <c r="H551" s="113"/>
      <c r="I551" s="138">
        <f t="shared" si="26"/>
        <v>0</v>
      </c>
      <c r="J551" s="140">
        <f>IF(C551="",0,IF(E551="Pacote",VLOOKUP(C551,'Cadastro de insumo'!E:K,7,0)*G551,IF(OR(E551="kg",E551="L"),F551/1000*G551,F551*G551)))</f>
        <v>0</v>
      </c>
    </row>
    <row r="552" spans="1:18" x14ac:dyDescent="0.25">
      <c r="A552" s="33" t="str">
        <f>"Detalhes: "&amp;F534</f>
        <v xml:space="preserve">Detalhes: </v>
      </c>
      <c r="B552" s="110"/>
      <c r="H552" s="126"/>
      <c r="I552" s="110"/>
      <c r="J552" s="110"/>
      <c r="M552" s="126"/>
    </row>
    <row r="553" spans="1:18" x14ac:dyDescent="0.25">
      <c r="B553" s="110"/>
      <c r="C553" s="126"/>
      <c r="H553" s="126"/>
      <c r="I553" s="110"/>
      <c r="J553" s="110"/>
      <c r="K553" s="110"/>
      <c r="L553" s="110"/>
      <c r="M553" s="126"/>
    </row>
    <row r="554" spans="1:18" ht="31.5" x14ac:dyDescent="0.25">
      <c r="D554" s="110"/>
      <c r="E554" s="34" t="s">
        <v>21</v>
      </c>
      <c r="F554" s="78" t="s">
        <v>0</v>
      </c>
      <c r="G554" s="78" t="s">
        <v>19</v>
      </c>
      <c r="H554" s="79" t="s">
        <v>20</v>
      </c>
      <c r="I554" s="35" t="s">
        <v>22</v>
      </c>
      <c r="J554" s="35" t="s">
        <v>61</v>
      </c>
      <c r="M554" s="126"/>
    </row>
    <row r="555" spans="1:18" x14ac:dyDescent="0.25">
      <c r="D555" s="110"/>
      <c r="E555" s="135">
        <f>E534+1</f>
        <v>27</v>
      </c>
      <c r="F555" s="113"/>
      <c r="G555" s="113"/>
      <c r="H555" s="114"/>
      <c r="I555" s="136">
        <f>SUM(J558:J572)</f>
        <v>0</v>
      </c>
      <c r="J555" s="136" t="str">
        <f>IF(H555="","",I555/H555)</f>
        <v/>
      </c>
      <c r="M555" s="126"/>
      <c r="R555" s="141"/>
    </row>
    <row r="556" spans="1:18" x14ac:dyDescent="0.25">
      <c r="B556" s="117"/>
      <c r="C556" s="118"/>
      <c r="D556" s="110"/>
      <c r="F556" s="118"/>
      <c r="G556" s="118"/>
      <c r="H556" s="119"/>
      <c r="I556" s="120"/>
      <c r="J556" s="121"/>
      <c r="M556" s="126"/>
      <c r="R556" s="141"/>
    </row>
    <row r="557" spans="1:18" ht="47.25" outlineLevel="1" x14ac:dyDescent="0.25">
      <c r="B557" s="34" t="s">
        <v>66</v>
      </c>
      <c r="C557" s="78" t="s">
        <v>13</v>
      </c>
      <c r="D557" s="35" t="s">
        <v>60</v>
      </c>
      <c r="E557" s="35" t="s">
        <v>14</v>
      </c>
      <c r="F557" s="79" t="s">
        <v>17</v>
      </c>
      <c r="G557" s="79" t="s">
        <v>56</v>
      </c>
      <c r="H557" s="79" t="s">
        <v>38</v>
      </c>
      <c r="I557" s="35" t="s">
        <v>16</v>
      </c>
      <c r="J557" s="34" t="s">
        <v>15</v>
      </c>
    </row>
    <row r="558" spans="1:18" outlineLevel="1" x14ac:dyDescent="0.25">
      <c r="B558" s="137" t="str">
        <f>IF(C558="","",F555)</f>
        <v/>
      </c>
      <c r="C558" s="123"/>
      <c r="D558" s="138" t="str">
        <f>IF(C558="","",IFERROR(INDEX('Cadastro de insumo'!A:K,MATCH('Ficha técnica - Prod acabado'!C558,'Cadastro de insumo'!E:E,0),2),""))</f>
        <v/>
      </c>
      <c r="E558" s="138" t="str">
        <f>IF(C558="","",IFERROR(INDEX('Cadastro de insumo'!A:K,MATCH('Ficha técnica - Prod acabado'!C558,'Cadastro de insumo'!E:E,0),9),""))</f>
        <v/>
      </c>
      <c r="F558" s="139" t="str">
        <f>IFERROR(VLOOKUP(C558,'Cadastro de insumo'!E:K,7,0),"")</f>
        <v/>
      </c>
      <c r="G558" s="113"/>
      <c r="H558" s="113"/>
      <c r="I558" s="138">
        <f t="shared" ref="I558:I572" si="27">IF(OR(G558="",H558=""),0,G558/H558)</f>
        <v>0</v>
      </c>
      <c r="J558" s="140">
        <f>IF(C558="",0,IF(E558="Pacote",VLOOKUP(C558,'Cadastro de insumo'!E:K,7,0)*G558,IF(OR(E558="kg",E558="L"),F558/1000*G558,F558*G558)))</f>
        <v>0</v>
      </c>
    </row>
    <row r="559" spans="1:18" outlineLevel="1" x14ac:dyDescent="0.25">
      <c r="B559" s="137" t="str">
        <f>IF(C559="","",F555)</f>
        <v/>
      </c>
      <c r="C559" s="123"/>
      <c r="D559" s="138" t="str">
        <f>IF(C559="","",IFERROR(INDEX('Cadastro de insumo'!A:K,MATCH('Ficha técnica - Prod acabado'!C559,'Cadastro de insumo'!E:E,0),2),""))</f>
        <v/>
      </c>
      <c r="E559" s="138" t="str">
        <f>IF(C559="","",IFERROR(INDEX('Cadastro de insumo'!A:K,MATCH('Ficha técnica - Prod acabado'!C559,'Cadastro de insumo'!E:E,0),9),""))</f>
        <v/>
      </c>
      <c r="F559" s="139" t="str">
        <f>IFERROR(VLOOKUP(C559,'Cadastro de insumo'!E:K,7,0),"")</f>
        <v/>
      </c>
      <c r="G559" s="113"/>
      <c r="H559" s="113"/>
      <c r="I559" s="138">
        <f t="shared" si="27"/>
        <v>0</v>
      </c>
      <c r="J559" s="140">
        <f>IF(C559="",0,IF(E559="Pacote",VLOOKUP(C559,'Cadastro de insumo'!E:K,7,0)*G559,IF(OR(E559="kg",E559="L"),F559/1000*G559,F559*G559)))</f>
        <v>0</v>
      </c>
    </row>
    <row r="560" spans="1:18" outlineLevel="1" x14ac:dyDescent="0.25">
      <c r="B560" s="137" t="str">
        <f>IF(C560="","",F555)</f>
        <v/>
      </c>
      <c r="C560" s="123"/>
      <c r="D560" s="138" t="str">
        <f>IF(C560="","",IFERROR(INDEX('Cadastro de insumo'!A:K,MATCH('Ficha técnica - Prod acabado'!C560,'Cadastro de insumo'!E:E,0),2),""))</f>
        <v/>
      </c>
      <c r="E560" s="138" t="str">
        <f>IF(C560="","",IFERROR(INDEX('Cadastro de insumo'!A:K,MATCH('Ficha técnica - Prod acabado'!C560,'Cadastro de insumo'!E:E,0),9),""))</f>
        <v/>
      </c>
      <c r="F560" s="139" t="str">
        <f>IFERROR(VLOOKUP(C560,'Cadastro de insumo'!E:K,7,0),"")</f>
        <v/>
      </c>
      <c r="G560" s="113"/>
      <c r="H560" s="113"/>
      <c r="I560" s="138">
        <f t="shared" si="27"/>
        <v>0</v>
      </c>
      <c r="J560" s="140">
        <f>IF(C560="",0,IF(E560="Pacote",VLOOKUP(C560,'Cadastro de insumo'!E:K,7,0)*G560,IF(OR(E560="kg",E560="L"),F560/1000*G560,F560*G560)))</f>
        <v>0</v>
      </c>
    </row>
    <row r="561" spans="1:18" outlineLevel="1" x14ac:dyDescent="0.25">
      <c r="B561" s="137" t="str">
        <f>IF(C561="","",F555)</f>
        <v/>
      </c>
      <c r="C561" s="123"/>
      <c r="D561" s="138" t="str">
        <f>IF(C561="","",IFERROR(INDEX('Cadastro de insumo'!A:K,MATCH('Ficha técnica - Prod acabado'!C561,'Cadastro de insumo'!E:E,0),2),""))</f>
        <v/>
      </c>
      <c r="E561" s="138" t="str">
        <f>IF(C561="","",IFERROR(INDEX('Cadastro de insumo'!A:K,MATCH('Ficha técnica - Prod acabado'!C561,'Cadastro de insumo'!E:E,0),9),""))</f>
        <v/>
      </c>
      <c r="F561" s="139" t="str">
        <f>IFERROR(VLOOKUP(C561,'Cadastro de insumo'!E:K,7,0),"")</f>
        <v/>
      </c>
      <c r="G561" s="113"/>
      <c r="H561" s="113"/>
      <c r="I561" s="138">
        <f t="shared" si="27"/>
        <v>0</v>
      </c>
      <c r="J561" s="140">
        <f>IF(C561="",0,IF(E561="Pacote",VLOOKUP(C561,'Cadastro de insumo'!E:K,7,0)*G561,IF(OR(E561="kg",E561="L"),F561/1000*G561,F561*G561)))</f>
        <v>0</v>
      </c>
    </row>
    <row r="562" spans="1:18" outlineLevel="1" x14ac:dyDescent="0.25">
      <c r="B562" s="137" t="str">
        <f>IF(C562="","",F555)</f>
        <v/>
      </c>
      <c r="C562" s="123"/>
      <c r="D562" s="138" t="str">
        <f>IF(C562="","",IFERROR(INDEX('Cadastro de insumo'!A:K,MATCH('Ficha técnica - Prod acabado'!C562,'Cadastro de insumo'!E:E,0),2),""))</f>
        <v/>
      </c>
      <c r="E562" s="138" t="str">
        <f>IF(C562="","",IFERROR(INDEX('Cadastro de insumo'!A:K,MATCH('Ficha técnica - Prod acabado'!C562,'Cadastro de insumo'!E:E,0),9),""))</f>
        <v/>
      </c>
      <c r="F562" s="139" t="str">
        <f>IFERROR(VLOOKUP(C562,'Cadastro de insumo'!E:K,7,0),"")</f>
        <v/>
      </c>
      <c r="G562" s="113"/>
      <c r="H562" s="113"/>
      <c r="I562" s="138">
        <f t="shared" si="27"/>
        <v>0</v>
      </c>
      <c r="J562" s="140">
        <f>IF(C562="",0,IF(E562="Pacote",VLOOKUP(C562,'Cadastro de insumo'!E:K,7,0)*G562,IF(OR(E562="kg",E562="L"),F562/1000*G562,F562*G562)))</f>
        <v>0</v>
      </c>
    </row>
    <row r="563" spans="1:18" outlineLevel="1" x14ac:dyDescent="0.25">
      <c r="B563" s="137" t="str">
        <f>IF(C563="","",F555)</f>
        <v/>
      </c>
      <c r="C563" s="123"/>
      <c r="D563" s="138" t="str">
        <f>IF(C563="","",IFERROR(INDEX('Cadastro de insumo'!A:K,MATCH('Ficha técnica - Prod acabado'!C563,'Cadastro de insumo'!E:E,0),2),""))</f>
        <v/>
      </c>
      <c r="E563" s="138" t="str">
        <f>IF(C563="","",IFERROR(INDEX('Cadastro de insumo'!A:K,MATCH('Ficha técnica - Prod acabado'!C563,'Cadastro de insumo'!E:E,0),9),""))</f>
        <v/>
      </c>
      <c r="F563" s="139" t="str">
        <f>IFERROR(VLOOKUP(C563,'Cadastro de insumo'!E:K,7,0),"")</f>
        <v/>
      </c>
      <c r="G563" s="113"/>
      <c r="H563" s="113"/>
      <c r="I563" s="138">
        <f t="shared" si="27"/>
        <v>0</v>
      </c>
      <c r="J563" s="140">
        <f>IF(C563="",0,IF(E563="Pacote",VLOOKUP(C563,'Cadastro de insumo'!E:K,7,0)*G563,IF(OR(E563="kg",E563="L"),F563/1000*G563,F563*G563)))</f>
        <v>0</v>
      </c>
    </row>
    <row r="564" spans="1:18" outlineLevel="1" x14ac:dyDescent="0.25">
      <c r="B564" s="137" t="str">
        <f>IF(C564="","",F555)</f>
        <v/>
      </c>
      <c r="C564" s="123"/>
      <c r="D564" s="138" t="str">
        <f>IF(C564="","",IFERROR(INDEX('Cadastro de insumo'!A:K,MATCH('Ficha técnica - Prod acabado'!C564,'Cadastro de insumo'!E:E,0),2),""))</f>
        <v/>
      </c>
      <c r="E564" s="138" t="str">
        <f>IF(C564="","",IFERROR(INDEX('Cadastro de insumo'!A:K,MATCH('Ficha técnica - Prod acabado'!C564,'Cadastro de insumo'!E:E,0),9),""))</f>
        <v/>
      </c>
      <c r="F564" s="139" t="str">
        <f>IFERROR(VLOOKUP(C564,'Cadastro de insumo'!E:K,7,0),"")</f>
        <v/>
      </c>
      <c r="G564" s="113"/>
      <c r="H564" s="113"/>
      <c r="I564" s="138">
        <f t="shared" si="27"/>
        <v>0</v>
      </c>
      <c r="J564" s="140">
        <f>IF(C564="",0,IF(E564="Pacote",VLOOKUP(C564,'Cadastro de insumo'!E:K,7,0)*G564,IF(OR(E564="kg",E564="L"),F564/1000*G564,F564*G564)))</f>
        <v>0</v>
      </c>
    </row>
    <row r="565" spans="1:18" outlineLevel="1" x14ac:dyDescent="0.25">
      <c r="B565" s="137" t="str">
        <f>IF(C565="","",F555)</f>
        <v/>
      </c>
      <c r="C565" s="123"/>
      <c r="D565" s="138" t="str">
        <f>IF(C565="","",IFERROR(INDEX('Cadastro de insumo'!A:K,MATCH('Ficha técnica - Prod acabado'!C565,'Cadastro de insumo'!E:E,0),2),""))</f>
        <v/>
      </c>
      <c r="E565" s="138" t="str">
        <f>IF(C565="","",IFERROR(INDEX('Cadastro de insumo'!A:K,MATCH('Ficha técnica - Prod acabado'!C565,'Cadastro de insumo'!E:E,0),9),""))</f>
        <v/>
      </c>
      <c r="F565" s="139" t="str">
        <f>IFERROR(VLOOKUP(C565,'Cadastro de insumo'!E:K,7,0),"")</f>
        <v/>
      </c>
      <c r="G565" s="113"/>
      <c r="H565" s="113"/>
      <c r="I565" s="138">
        <f t="shared" si="27"/>
        <v>0</v>
      </c>
      <c r="J565" s="140">
        <f>IF(C565="",0,IF(E565="Pacote",VLOOKUP(C565,'Cadastro de insumo'!E:K,7,0)*G565,IF(OR(E565="kg",E565="L"),F565/1000*G565,F565*G565)))</f>
        <v>0</v>
      </c>
    </row>
    <row r="566" spans="1:18" outlineLevel="1" x14ac:dyDescent="0.25">
      <c r="B566" s="137" t="str">
        <f>IF(C566="","",F555)</f>
        <v/>
      </c>
      <c r="C566" s="123"/>
      <c r="D566" s="138" t="str">
        <f>IF(C566="","",IFERROR(INDEX('Cadastro de insumo'!A:K,MATCH('Ficha técnica - Prod acabado'!C566,'Cadastro de insumo'!E:E,0),2),""))</f>
        <v/>
      </c>
      <c r="E566" s="138" t="str">
        <f>IF(C566="","",IFERROR(INDEX('Cadastro de insumo'!A:K,MATCH('Ficha técnica - Prod acabado'!C566,'Cadastro de insumo'!E:E,0),9),""))</f>
        <v/>
      </c>
      <c r="F566" s="139" t="str">
        <f>IFERROR(VLOOKUP(C566,'Cadastro de insumo'!E:K,7,0),"")</f>
        <v/>
      </c>
      <c r="G566" s="113"/>
      <c r="H566" s="113"/>
      <c r="I566" s="138">
        <f t="shared" si="27"/>
        <v>0</v>
      </c>
      <c r="J566" s="140">
        <f>IF(C566="",0,IF(E566="Pacote",VLOOKUP(C566,'Cadastro de insumo'!E:K,7,0)*G566,IF(OR(E566="kg",E566="L"),F566/1000*G566,F566*G566)))</f>
        <v>0</v>
      </c>
    </row>
    <row r="567" spans="1:18" outlineLevel="1" x14ac:dyDescent="0.25">
      <c r="B567" s="137" t="str">
        <f>IF(C567="","",F555)</f>
        <v/>
      </c>
      <c r="C567" s="123"/>
      <c r="D567" s="138" t="str">
        <f>IF(C567="","",IFERROR(INDEX('Cadastro de insumo'!A:K,MATCH('Ficha técnica - Prod acabado'!C567,'Cadastro de insumo'!E:E,0),2),""))</f>
        <v/>
      </c>
      <c r="E567" s="138" t="str">
        <f>IF(C567="","",IFERROR(INDEX('Cadastro de insumo'!A:K,MATCH('Ficha técnica - Prod acabado'!C567,'Cadastro de insumo'!E:E,0),9),""))</f>
        <v/>
      </c>
      <c r="F567" s="139" t="str">
        <f>IFERROR(VLOOKUP(C567,'Cadastro de insumo'!E:K,7,0),"")</f>
        <v/>
      </c>
      <c r="G567" s="113"/>
      <c r="H567" s="113"/>
      <c r="I567" s="138">
        <f t="shared" si="27"/>
        <v>0</v>
      </c>
      <c r="J567" s="140">
        <f>IF(C567="",0,IF(E567="Pacote",VLOOKUP(C567,'Cadastro de insumo'!E:K,7,0)*G567,IF(OR(E567="kg",E567="L"),F567/1000*G567,F567*G567)))</f>
        <v>0</v>
      </c>
    </row>
    <row r="568" spans="1:18" outlineLevel="1" x14ac:dyDescent="0.25">
      <c r="B568" s="137" t="str">
        <f>IF(C568="","",F555)</f>
        <v/>
      </c>
      <c r="C568" s="123"/>
      <c r="D568" s="138" t="str">
        <f>IF(C568="","",IFERROR(INDEX('Cadastro de insumo'!A:K,MATCH('Ficha técnica - Prod acabado'!C568,'Cadastro de insumo'!E:E,0),2),""))</f>
        <v/>
      </c>
      <c r="E568" s="138" t="str">
        <f>IF(C568="","",IFERROR(INDEX('Cadastro de insumo'!A:K,MATCH('Ficha técnica - Prod acabado'!C568,'Cadastro de insumo'!E:E,0),9),""))</f>
        <v/>
      </c>
      <c r="F568" s="139" t="str">
        <f>IFERROR(VLOOKUP(C568,'Cadastro de insumo'!E:K,7,0),"")</f>
        <v/>
      </c>
      <c r="G568" s="113"/>
      <c r="H568" s="113"/>
      <c r="I568" s="138">
        <f t="shared" si="27"/>
        <v>0</v>
      </c>
      <c r="J568" s="140">
        <f>IF(C568="",0,IF(E568="Pacote",VLOOKUP(C568,'Cadastro de insumo'!E:K,7,0)*G568,IF(OR(E568="kg",E568="L"),F568/1000*G568,F568*G568)))</f>
        <v>0</v>
      </c>
    </row>
    <row r="569" spans="1:18" outlineLevel="1" x14ac:dyDescent="0.25">
      <c r="B569" s="137" t="str">
        <f>IF(C569="","",F555)</f>
        <v/>
      </c>
      <c r="C569" s="123"/>
      <c r="D569" s="138" t="str">
        <f>IF(C569="","",IFERROR(INDEX('Cadastro de insumo'!A:K,MATCH('Ficha técnica - Prod acabado'!C569,'Cadastro de insumo'!E:E,0),2),""))</f>
        <v/>
      </c>
      <c r="E569" s="138" t="str">
        <f>IF(C569="","",IFERROR(INDEX('Cadastro de insumo'!A:K,MATCH('Ficha técnica - Prod acabado'!C569,'Cadastro de insumo'!E:E,0),9),""))</f>
        <v/>
      </c>
      <c r="F569" s="139" t="str">
        <f>IFERROR(VLOOKUP(C569,'Cadastro de insumo'!E:K,7,0),"")</f>
        <v/>
      </c>
      <c r="G569" s="113"/>
      <c r="H569" s="113"/>
      <c r="I569" s="138">
        <f t="shared" si="27"/>
        <v>0</v>
      </c>
      <c r="J569" s="140">
        <f>IF(C569="",0,IF(E569="Pacote",VLOOKUP(C569,'Cadastro de insumo'!E:K,7,0)*G569,IF(OR(E569="kg",E569="L"),F569/1000*G569,F569*G569)))</f>
        <v>0</v>
      </c>
    </row>
    <row r="570" spans="1:18" outlineLevel="1" x14ac:dyDescent="0.25">
      <c r="B570" s="137" t="str">
        <f>IF(C570="","",F555)</f>
        <v/>
      </c>
      <c r="C570" s="123"/>
      <c r="D570" s="138" t="str">
        <f>IF(C570="","",IFERROR(INDEX('Cadastro de insumo'!A:K,MATCH('Ficha técnica - Prod acabado'!C570,'Cadastro de insumo'!E:E,0),2),""))</f>
        <v/>
      </c>
      <c r="E570" s="138" t="str">
        <f>IF(C570="","",IFERROR(INDEX('Cadastro de insumo'!A:K,MATCH('Ficha técnica - Prod acabado'!C570,'Cadastro de insumo'!E:E,0),9),""))</f>
        <v/>
      </c>
      <c r="F570" s="139" t="str">
        <f>IFERROR(VLOOKUP(C570,'Cadastro de insumo'!E:K,7,0),"")</f>
        <v/>
      </c>
      <c r="G570" s="113"/>
      <c r="H570" s="113"/>
      <c r="I570" s="138">
        <f t="shared" si="27"/>
        <v>0</v>
      </c>
      <c r="J570" s="140">
        <f>IF(C570="",0,IF(E570="Pacote",VLOOKUP(C570,'Cadastro de insumo'!E:K,7,0)*G570,IF(OR(E570="kg",E570="L"),F570/1000*G570,F570*G570)))</f>
        <v>0</v>
      </c>
    </row>
    <row r="571" spans="1:18" outlineLevel="1" x14ac:dyDescent="0.25">
      <c r="B571" s="137" t="str">
        <f>IF(C571="","",F555)</f>
        <v/>
      </c>
      <c r="C571" s="123"/>
      <c r="D571" s="138" t="str">
        <f>IF(C571="","",IFERROR(INDEX('Cadastro de insumo'!A:K,MATCH('Ficha técnica - Prod acabado'!C571,'Cadastro de insumo'!E:E,0),2),""))</f>
        <v/>
      </c>
      <c r="E571" s="138" t="str">
        <f>IF(C571="","",IFERROR(INDEX('Cadastro de insumo'!A:K,MATCH('Ficha técnica - Prod acabado'!C571,'Cadastro de insumo'!E:E,0),9),""))</f>
        <v/>
      </c>
      <c r="F571" s="139" t="str">
        <f>IFERROR(VLOOKUP(C571,'Cadastro de insumo'!E:K,7,0),"")</f>
        <v/>
      </c>
      <c r="G571" s="113"/>
      <c r="H571" s="113"/>
      <c r="I571" s="138">
        <f t="shared" si="27"/>
        <v>0</v>
      </c>
      <c r="J571" s="140">
        <f>IF(C571="",0,IF(E571="Pacote",VLOOKUP(C571,'Cadastro de insumo'!E:K,7,0)*G571,IF(OR(E571="kg",E571="L"),F571/1000*G571,F571*G571)))</f>
        <v>0</v>
      </c>
    </row>
    <row r="572" spans="1:18" outlineLevel="1" x14ac:dyDescent="0.25">
      <c r="B572" s="137" t="str">
        <f>IF(C572="","",F555)</f>
        <v/>
      </c>
      <c r="C572" s="123"/>
      <c r="D572" s="138" t="str">
        <f>IF(C572="","",IFERROR(INDEX('Cadastro de insumo'!A:K,MATCH('Ficha técnica - Prod acabado'!C572,'Cadastro de insumo'!E:E,0),2),""))</f>
        <v/>
      </c>
      <c r="E572" s="138" t="str">
        <f>IF(C572="","",IFERROR(INDEX('Cadastro de insumo'!A:K,MATCH('Ficha técnica - Prod acabado'!C572,'Cadastro de insumo'!E:E,0),9),""))</f>
        <v/>
      </c>
      <c r="F572" s="139" t="str">
        <f>IFERROR(VLOOKUP(C572,'Cadastro de insumo'!E:K,7,0),"")</f>
        <v/>
      </c>
      <c r="G572" s="113"/>
      <c r="H572" s="113"/>
      <c r="I572" s="138">
        <f t="shared" si="27"/>
        <v>0</v>
      </c>
      <c r="J572" s="140">
        <f>IF(C572="",0,IF(E572="Pacote",VLOOKUP(C572,'Cadastro de insumo'!E:K,7,0)*G572,IF(OR(E572="kg",E572="L"),F572/1000*G572,F572*G572)))</f>
        <v>0</v>
      </c>
    </row>
    <row r="573" spans="1:18" x14ac:dyDescent="0.25">
      <c r="A573" s="33" t="str">
        <f>"Detalhes: "&amp;F555</f>
        <v xml:space="preserve">Detalhes: </v>
      </c>
      <c r="B573" s="110"/>
      <c r="H573" s="126"/>
      <c r="I573" s="110"/>
      <c r="J573" s="110"/>
      <c r="M573" s="126"/>
    </row>
    <row r="574" spans="1:18" x14ac:dyDescent="0.25">
      <c r="B574" s="110"/>
      <c r="C574" s="126"/>
      <c r="H574" s="126"/>
      <c r="I574" s="110"/>
      <c r="J574" s="110"/>
      <c r="K574" s="110"/>
      <c r="L574" s="110"/>
      <c r="M574" s="126"/>
    </row>
    <row r="575" spans="1:18" ht="31.5" x14ac:dyDescent="0.25">
      <c r="D575" s="110"/>
      <c r="E575" s="34" t="s">
        <v>21</v>
      </c>
      <c r="F575" s="78" t="s">
        <v>0</v>
      </c>
      <c r="G575" s="78" t="s">
        <v>19</v>
      </c>
      <c r="H575" s="79" t="s">
        <v>20</v>
      </c>
      <c r="I575" s="35" t="s">
        <v>22</v>
      </c>
      <c r="J575" s="35" t="s">
        <v>61</v>
      </c>
      <c r="M575" s="126"/>
    </row>
    <row r="576" spans="1:18" x14ac:dyDescent="0.25">
      <c r="D576" s="110"/>
      <c r="E576" s="135">
        <f>E555+1</f>
        <v>28</v>
      </c>
      <c r="F576" s="113"/>
      <c r="G576" s="113"/>
      <c r="H576" s="114"/>
      <c r="I576" s="136">
        <f>SUM(J579:J593)</f>
        <v>0</v>
      </c>
      <c r="J576" s="136" t="str">
        <f>IF(H576="","",I576/H576)</f>
        <v/>
      </c>
      <c r="M576" s="126"/>
      <c r="R576" s="141"/>
    </row>
    <row r="577" spans="2:18" x14ac:dyDescent="0.25">
      <c r="B577" s="117"/>
      <c r="C577" s="118"/>
      <c r="D577" s="110"/>
      <c r="F577" s="118"/>
      <c r="G577" s="118"/>
      <c r="H577" s="119"/>
      <c r="I577" s="120"/>
      <c r="J577" s="121"/>
      <c r="M577" s="126"/>
      <c r="R577" s="141"/>
    </row>
    <row r="578" spans="2:18" ht="47.25" outlineLevel="1" x14ac:dyDescent="0.25">
      <c r="B578" s="34" t="s">
        <v>66</v>
      </c>
      <c r="C578" s="78" t="s">
        <v>13</v>
      </c>
      <c r="D578" s="35" t="s">
        <v>60</v>
      </c>
      <c r="E578" s="35" t="s">
        <v>14</v>
      </c>
      <c r="F578" s="79" t="s">
        <v>17</v>
      </c>
      <c r="G578" s="79" t="s">
        <v>56</v>
      </c>
      <c r="H578" s="79" t="s">
        <v>38</v>
      </c>
      <c r="I578" s="35" t="s">
        <v>16</v>
      </c>
      <c r="J578" s="34" t="s">
        <v>15</v>
      </c>
    </row>
    <row r="579" spans="2:18" outlineLevel="1" x14ac:dyDescent="0.25">
      <c r="B579" s="137" t="str">
        <f>IF(C579="","",F576)</f>
        <v/>
      </c>
      <c r="C579" s="123"/>
      <c r="D579" s="138" t="str">
        <f>IF(C579="","",IFERROR(INDEX('Cadastro de insumo'!A:K,MATCH('Ficha técnica - Prod acabado'!C579,'Cadastro de insumo'!E:E,0),2),""))</f>
        <v/>
      </c>
      <c r="E579" s="138" t="str">
        <f>IF(C579="","",IFERROR(INDEX('Cadastro de insumo'!A:K,MATCH('Ficha técnica - Prod acabado'!C579,'Cadastro de insumo'!E:E,0),9),""))</f>
        <v/>
      </c>
      <c r="F579" s="139" t="str">
        <f>IFERROR(VLOOKUP(C579,'Cadastro de insumo'!E:K,7,0),"")</f>
        <v/>
      </c>
      <c r="G579" s="113"/>
      <c r="H579" s="113"/>
      <c r="I579" s="138">
        <f t="shared" ref="I579:I593" si="28">IF(OR(G579="",H579=""),0,G579/H579)</f>
        <v>0</v>
      </c>
      <c r="J579" s="140">
        <f>IF(C579="",0,IF(E579="Pacote",VLOOKUP(C579,'Cadastro de insumo'!E:K,7,0)*G579,IF(OR(E579="kg",E579="L"),F579/1000*G579,F579*G579)))</f>
        <v>0</v>
      </c>
    </row>
    <row r="580" spans="2:18" outlineLevel="1" x14ac:dyDescent="0.25">
      <c r="B580" s="137" t="str">
        <f>IF(C580="","",F576)</f>
        <v/>
      </c>
      <c r="C580" s="123"/>
      <c r="D580" s="138" t="str">
        <f>IF(C580="","",IFERROR(INDEX('Cadastro de insumo'!A:K,MATCH('Ficha técnica - Prod acabado'!C580,'Cadastro de insumo'!E:E,0),2),""))</f>
        <v/>
      </c>
      <c r="E580" s="138" t="str">
        <f>IF(C580="","",IFERROR(INDEX('Cadastro de insumo'!A:K,MATCH('Ficha técnica - Prod acabado'!C580,'Cadastro de insumo'!E:E,0),9),""))</f>
        <v/>
      </c>
      <c r="F580" s="139" t="str">
        <f>IFERROR(VLOOKUP(C580,'Cadastro de insumo'!E:K,7,0),"")</f>
        <v/>
      </c>
      <c r="G580" s="113"/>
      <c r="H580" s="113"/>
      <c r="I580" s="138">
        <f t="shared" si="28"/>
        <v>0</v>
      </c>
      <c r="J580" s="140">
        <f>IF(C580="",0,IF(E580="Pacote",VLOOKUP(C580,'Cadastro de insumo'!E:K,7,0)*G580,IF(OR(E580="kg",E580="L"),F580/1000*G580,F580*G580)))</f>
        <v>0</v>
      </c>
    </row>
    <row r="581" spans="2:18" outlineLevel="1" x14ac:dyDescent="0.25">
      <c r="B581" s="137" t="str">
        <f>IF(C581="","",F576)</f>
        <v/>
      </c>
      <c r="C581" s="123"/>
      <c r="D581" s="138" t="str">
        <f>IF(C581="","",IFERROR(INDEX('Cadastro de insumo'!A:K,MATCH('Ficha técnica - Prod acabado'!C581,'Cadastro de insumo'!E:E,0),2),""))</f>
        <v/>
      </c>
      <c r="E581" s="138" t="str">
        <f>IF(C581="","",IFERROR(INDEX('Cadastro de insumo'!A:K,MATCH('Ficha técnica - Prod acabado'!C581,'Cadastro de insumo'!E:E,0),9),""))</f>
        <v/>
      </c>
      <c r="F581" s="139" t="str">
        <f>IFERROR(VLOOKUP(C581,'Cadastro de insumo'!E:K,7,0),"")</f>
        <v/>
      </c>
      <c r="G581" s="113"/>
      <c r="H581" s="113"/>
      <c r="I581" s="138">
        <f t="shared" si="28"/>
        <v>0</v>
      </c>
      <c r="J581" s="140">
        <f>IF(C581="",0,IF(E581="Pacote",VLOOKUP(C581,'Cadastro de insumo'!E:K,7,0)*G581,IF(OR(E581="kg",E581="L"),F581/1000*G581,F581*G581)))</f>
        <v>0</v>
      </c>
    </row>
    <row r="582" spans="2:18" outlineLevel="1" x14ac:dyDescent="0.25">
      <c r="B582" s="137" t="str">
        <f>IF(C582="","",F576)</f>
        <v/>
      </c>
      <c r="C582" s="123"/>
      <c r="D582" s="138" t="str">
        <f>IF(C582="","",IFERROR(INDEX('Cadastro de insumo'!A:K,MATCH('Ficha técnica - Prod acabado'!C582,'Cadastro de insumo'!E:E,0),2),""))</f>
        <v/>
      </c>
      <c r="E582" s="138" t="str">
        <f>IF(C582="","",IFERROR(INDEX('Cadastro de insumo'!A:K,MATCH('Ficha técnica - Prod acabado'!C582,'Cadastro de insumo'!E:E,0),9),""))</f>
        <v/>
      </c>
      <c r="F582" s="139" t="str">
        <f>IFERROR(VLOOKUP(C582,'Cadastro de insumo'!E:K,7,0),"")</f>
        <v/>
      </c>
      <c r="G582" s="113"/>
      <c r="H582" s="113"/>
      <c r="I582" s="138">
        <f t="shared" si="28"/>
        <v>0</v>
      </c>
      <c r="J582" s="140">
        <f>IF(C582="",0,IF(E582="Pacote",VLOOKUP(C582,'Cadastro de insumo'!E:K,7,0)*G582,IF(OR(E582="kg",E582="L"),F582/1000*G582,F582*G582)))</f>
        <v>0</v>
      </c>
    </row>
    <row r="583" spans="2:18" outlineLevel="1" x14ac:dyDescent="0.25">
      <c r="B583" s="137" t="str">
        <f>IF(C583="","",F576)</f>
        <v/>
      </c>
      <c r="C583" s="123"/>
      <c r="D583" s="138" t="str">
        <f>IF(C583="","",IFERROR(INDEX('Cadastro de insumo'!A:K,MATCH('Ficha técnica - Prod acabado'!C583,'Cadastro de insumo'!E:E,0),2),""))</f>
        <v/>
      </c>
      <c r="E583" s="138" t="str">
        <f>IF(C583="","",IFERROR(INDEX('Cadastro de insumo'!A:K,MATCH('Ficha técnica - Prod acabado'!C583,'Cadastro de insumo'!E:E,0),9),""))</f>
        <v/>
      </c>
      <c r="F583" s="139" t="str">
        <f>IFERROR(VLOOKUP(C583,'Cadastro de insumo'!E:K,7,0),"")</f>
        <v/>
      </c>
      <c r="G583" s="113"/>
      <c r="H583" s="113"/>
      <c r="I583" s="138">
        <f t="shared" si="28"/>
        <v>0</v>
      </c>
      <c r="J583" s="140">
        <f>IF(C583="",0,IF(E583="Pacote",VLOOKUP(C583,'Cadastro de insumo'!E:K,7,0)*G583,IF(OR(E583="kg",E583="L"),F583/1000*G583,F583*G583)))</f>
        <v>0</v>
      </c>
    </row>
    <row r="584" spans="2:18" outlineLevel="1" x14ac:dyDescent="0.25">
      <c r="B584" s="137" t="str">
        <f>IF(C584="","",F576)</f>
        <v/>
      </c>
      <c r="C584" s="123"/>
      <c r="D584" s="138" t="str">
        <f>IF(C584="","",IFERROR(INDEX('Cadastro de insumo'!A:K,MATCH('Ficha técnica - Prod acabado'!C584,'Cadastro de insumo'!E:E,0),2),""))</f>
        <v/>
      </c>
      <c r="E584" s="138" t="str">
        <f>IF(C584="","",IFERROR(INDEX('Cadastro de insumo'!A:K,MATCH('Ficha técnica - Prod acabado'!C584,'Cadastro de insumo'!E:E,0),9),""))</f>
        <v/>
      </c>
      <c r="F584" s="139" t="str">
        <f>IFERROR(VLOOKUP(C584,'Cadastro de insumo'!E:K,7,0),"")</f>
        <v/>
      </c>
      <c r="G584" s="113"/>
      <c r="H584" s="113"/>
      <c r="I584" s="138">
        <f t="shared" si="28"/>
        <v>0</v>
      </c>
      <c r="J584" s="140">
        <f>IF(C584="",0,IF(E584="Pacote",VLOOKUP(C584,'Cadastro de insumo'!E:K,7,0)*G584,IF(OR(E584="kg",E584="L"),F584/1000*G584,F584*G584)))</f>
        <v>0</v>
      </c>
    </row>
    <row r="585" spans="2:18" outlineLevel="1" x14ac:dyDescent="0.25">
      <c r="B585" s="137" t="str">
        <f>IF(C585="","",F576)</f>
        <v/>
      </c>
      <c r="C585" s="123"/>
      <c r="D585" s="138" t="str">
        <f>IF(C585="","",IFERROR(INDEX('Cadastro de insumo'!A:K,MATCH('Ficha técnica - Prod acabado'!C585,'Cadastro de insumo'!E:E,0),2),""))</f>
        <v/>
      </c>
      <c r="E585" s="138" t="str">
        <f>IF(C585="","",IFERROR(INDEX('Cadastro de insumo'!A:K,MATCH('Ficha técnica - Prod acabado'!C585,'Cadastro de insumo'!E:E,0),9),""))</f>
        <v/>
      </c>
      <c r="F585" s="139" t="str">
        <f>IFERROR(VLOOKUP(C585,'Cadastro de insumo'!E:K,7,0),"")</f>
        <v/>
      </c>
      <c r="G585" s="113"/>
      <c r="H585" s="113"/>
      <c r="I585" s="138">
        <f t="shared" si="28"/>
        <v>0</v>
      </c>
      <c r="J585" s="140">
        <f>IF(C585="",0,IF(E585="Pacote",VLOOKUP(C585,'Cadastro de insumo'!E:K,7,0)*G585,IF(OR(E585="kg",E585="L"),F585/1000*G585,F585*G585)))</f>
        <v>0</v>
      </c>
    </row>
    <row r="586" spans="2:18" outlineLevel="1" x14ac:dyDescent="0.25">
      <c r="B586" s="137" t="str">
        <f>IF(C586="","",F576)</f>
        <v/>
      </c>
      <c r="C586" s="123"/>
      <c r="D586" s="138" t="str">
        <f>IF(C586="","",IFERROR(INDEX('Cadastro de insumo'!A:K,MATCH('Ficha técnica - Prod acabado'!C586,'Cadastro de insumo'!E:E,0),2),""))</f>
        <v/>
      </c>
      <c r="E586" s="138" t="str">
        <f>IF(C586="","",IFERROR(INDEX('Cadastro de insumo'!A:K,MATCH('Ficha técnica - Prod acabado'!C586,'Cadastro de insumo'!E:E,0),9),""))</f>
        <v/>
      </c>
      <c r="F586" s="139" t="str">
        <f>IFERROR(VLOOKUP(C586,'Cadastro de insumo'!E:K,7,0),"")</f>
        <v/>
      </c>
      <c r="G586" s="113"/>
      <c r="H586" s="113"/>
      <c r="I586" s="138">
        <f t="shared" si="28"/>
        <v>0</v>
      </c>
      <c r="J586" s="140">
        <f>IF(C586="",0,IF(E586="Pacote",VLOOKUP(C586,'Cadastro de insumo'!E:K,7,0)*G586,IF(OR(E586="kg",E586="L"),F586/1000*G586,F586*G586)))</f>
        <v>0</v>
      </c>
    </row>
    <row r="587" spans="2:18" outlineLevel="1" x14ac:dyDescent="0.25">
      <c r="B587" s="137" t="str">
        <f>IF(C587="","",F576)</f>
        <v/>
      </c>
      <c r="C587" s="123"/>
      <c r="D587" s="138" t="str">
        <f>IF(C587="","",IFERROR(INDEX('Cadastro de insumo'!A:K,MATCH('Ficha técnica - Prod acabado'!C587,'Cadastro de insumo'!E:E,0),2),""))</f>
        <v/>
      </c>
      <c r="E587" s="138" t="str">
        <f>IF(C587="","",IFERROR(INDEX('Cadastro de insumo'!A:K,MATCH('Ficha técnica - Prod acabado'!C587,'Cadastro de insumo'!E:E,0),9),""))</f>
        <v/>
      </c>
      <c r="F587" s="139" t="str">
        <f>IFERROR(VLOOKUP(C587,'Cadastro de insumo'!E:K,7,0),"")</f>
        <v/>
      </c>
      <c r="G587" s="113"/>
      <c r="H587" s="113"/>
      <c r="I587" s="138">
        <f t="shared" si="28"/>
        <v>0</v>
      </c>
      <c r="J587" s="140">
        <f>IF(C587="",0,IF(E587="Pacote",VLOOKUP(C587,'Cadastro de insumo'!E:K,7,0)*G587,IF(OR(E587="kg",E587="L"),F587/1000*G587,F587*G587)))</f>
        <v>0</v>
      </c>
    </row>
    <row r="588" spans="2:18" outlineLevel="1" x14ac:dyDescent="0.25">
      <c r="B588" s="137" t="str">
        <f>IF(C588="","",F576)</f>
        <v/>
      </c>
      <c r="C588" s="123"/>
      <c r="D588" s="138" t="str">
        <f>IF(C588="","",IFERROR(INDEX('Cadastro de insumo'!A:K,MATCH('Ficha técnica - Prod acabado'!C588,'Cadastro de insumo'!E:E,0),2),""))</f>
        <v/>
      </c>
      <c r="E588" s="138" t="str">
        <f>IF(C588="","",IFERROR(INDEX('Cadastro de insumo'!A:K,MATCH('Ficha técnica - Prod acabado'!C588,'Cadastro de insumo'!E:E,0),9),""))</f>
        <v/>
      </c>
      <c r="F588" s="139" t="str">
        <f>IFERROR(VLOOKUP(C588,'Cadastro de insumo'!E:K,7,0),"")</f>
        <v/>
      </c>
      <c r="G588" s="113"/>
      <c r="H588" s="113"/>
      <c r="I588" s="138">
        <f t="shared" si="28"/>
        <v>0</v>
      </c>
      <c r="J588" s="140">
        <f>IF(C588="",0,IF(E588="Pacote",VLOOKUP(C588,'Cadastro de insumo'!E:K,7,0)*G588,IF(OR(E588="kg",E588="L"),F588/1000*G588,F588*G588)))</f>
        <v>0</v>
      </c>
    </row>
    <row r="589" spans="2:18" outlineLevel="1" x14ac:dyDescent="0.25">
      <c r="B589" s="137" t="str">
        <f>IF(C589="","",F576)</f>
        <v/>
      </c>
      <c r="C589" s="123"/>
      <c r="D589" s="138" t="str">
        <f>IF(C589="","",IFERROR(INDEX('Cadastro de insumo'!A:K,MATCH('Ficha técnica - Prod acabado'!C589,'Cadastro de insumo'!E:E,0),2),""))</f>
        <v/>
      </c>
      <c r="E589" s="138" t="str">
        <f>IF(C589="","",IFERROR(INDEX('Cadastro de insumo'!A:K,MATCH('Ficha técnica - Prod acabado'!C589,'Cadastro de insumo'!E:E,0),9),""))</f>
        <v/>
      </c>
      <c r="F589" s="139" t="str">
        <f>IFERROR(VLOOKUP(C589,'Cadastro de insumo'!E:K,7,0),"")</f>
        <v/>
      </c>
      <c r="G589" s="113"/>
      <c r="H589" s="113"/>
      <c r="I589" s="138">
        <f t="shared" si="28"/>
        <v>0</v>
      </c>
      <c r="J589" s="140">
        <f>IF(C589="",0,IF(E589="Pacote",VLOOKUP(C589,'Cadastro de insumo'!E:K,7,0)*G589,IF(OR(E589="kg",E589="L"),F589/1000*G589,F589*G589)))</f>
        <v>0</v>
      </c>
    </row>
    <row r="590" spans="2:18" outlineLevel="1" x14ac:dyDescent="0.25">
      <c r="B590" s="137" t="str">
        <f>IF(C590="","",F576)</f>
        <v/>
      </c>
      <c r="C590" s="123"/>
      <c r="D590" s="138" t="str">
        <f>IF(C590="","",IFERROR(INDEX('Cadastro de insumo'!A:K,MATCH('Ficha técnica - Prod acabado'!C590,'Cadastro de insumo'!E:E,0),2),""))</f>
        <v/>
      </c>
      <c r="E590" s="138" t="str">
        <f>IF(C590="","",IFERROR(INDEX('Cadastro de insumo'!A:K,MATCH('Ficha técnica - Prod acabado'!C590,'Cadastro de insumo'!E:E,0),9),""))</f>
        <v/>
      </c>
      <c r="F590" s="139" t="str">
        <f>IFERROR(VLOOKUP(C590,'Cadastro de insumo'!E:K,7,0),"")</f>
        <v/>
      </c>
      <c r="G590" s="113"/>
      <c r="H590" s="113"/>
      <c r="I590" s="138">
        <f t="shared" si="28"/>
        <v>0</v>
      </c>
      <c r="J590" s="140">
        <f>IF(C590="",0,IF(E590="Pacote",VLOOKUP(C590,'Cadastro de insumo'!E:K,7,0)*G590,IF(OR(E590="kg",E590="L"),F590/1000*G590,F590*G590)))</f>
        <v>0</v>
      </c>
    </row>
    <row r="591" spans="2:18" outlineLevel="1" x14ac:dyDescent="0.25">
      <c r="B591" s="137" t="str">
        <f>IF(C591="","",F576)</f>
        <v/>
      </c>
      <c r="C591" s="123"/>
      <c r="D591" s="138" t="str">
        <f>IF(C591="","",IFERROR(INDEX('Cadastro de insumo'!A:K,MATCH('Ficha técnica - Prod acabado'!C591,'Cadastro de insumo'!E:E,0),2),""))</f>
        <v/>
      </c>
      <c r="E591" s="138" t="str">
        <f>IF(C591="","",IFERROR(INDEX('Cadastro de insumo'!A:K,MATCH('Ficha técnica - Prod acabado'!C591,'Cadastro de insumo'!E:E,0),9),""))</f>
        <v/>
      </c>
      <c r="F591" s="139" t="str">
        <f>IFERROR(VLOOKUP(C591,'Cadastro de insumo'!E:K,7,0),"")</f>
        <v/>
      </c>
      <c r="G591" s="113"/>
      <c r="H591" s="113"/>
      <c r="I591" s="138">
        <f t="shared" si="28"/>
        <v>0</v>
      </c>
      <c r="J591" s="140">
        <f>IF(C591="",0,IF(E591="Pacote",VLOOKUP(C591,'Cadastro de insumo'!E:K,7,0)*G591,IF(OR(E591="kg",E591="L"),F591/1000*G591,F591*G591)))</f>
        <v>0</v>
      </c>
    </row>
    <row r="592" spans="2:18" outlineLevel="1" x14ac:dyDescent="0.25">
      <c r="B592" s="137" t="str">
        <f>IF(C592="","",F576)</f>
        <v/>
      </c>
      <c r="C592" s="123"/>
      <c r="D592" s="138" t="str">
        <f>IF(C592="","",IFERROR(INDEX('Cadastro de insumo'!A:K,MATCH('Ficha técnica - Prod acabado'!C592,'Cadastro de insumo'!E:E,0),2),""))</f>
        <v/>
      </c>
      <c r="E592" s="138" t="str">
        <f>IF(C592="","",IFERROR(INDEX('Cadastro de insumo'!A:K,MATCH('Ficha técnica - Prod acabado'!C592,'Cadastro de insumo'!E:E,0),9),""))</f>
        <v/>
      </c>
      <c r="F592" s="139" t="str">
        <f>IFERROR(VLOOKUP(C592,'Cadastro de insumo'!E:K,7,0),"")</f>
        <v/>
      </c>
      <c r="G592" s="113"/>
      <c r="H592" s="113"/>
      <c r="I592" s="138">
        <f t="shared" si="28"/>
        <v>0</v>
      </c>
      <c r="J592" s="140">
        <f>IF(C592="",0,IF(E592="Pacote",VLOOKUP(C592,'Cadastro de insumo'!E:K,7,0)*G592,IF(OR(E592="kg",E592="L"),F592/1000*G592,F592*G592)))</f>
        <v>0</v>
      </c>
    </row>
    <row r="593" spans="1:18" outlineLevel="1" x14ac:dyDescent="0.25">
      <c r="B593" s="137" t="str">
        <f>IF(C593="","",F576)</f>
        <v/>
      </c>
      <c r="C593" s="123"/>
      <c r="D593" s="138" t="str">
        <f>IF(C593="","",IFERROR(INDEX('Cadastro de insumo'!A:K,MATCH('Ficha técnica - Prod acabado'!C593,'Cadastro de insumo'!E:E,0),2),""))</f>
        <v/>
      </c>
      <c r="E593" s="138" t="str">
        <f>IF(C593="","",IFERROR(INDEX('Cadastro de insumo'!A:K,MATCH('Ficha técnica - Prod acabado'!C593,'Cadastro de insumo'!E:E,0),9),""))</f>
        <v/>
      </c>
      <c r="F593" s="139" t="str">
        <f>IFERROR(VLOOKUP(C593,'Cadastro de insumo'!E:K,7,0),"")</f>
        <v/>
      </c>
      <c r="G593" s="113"/>
      <c r="H593" s="113"/>
      <c r="I593" s="138">
        <f t="shared" si="28"/>
        <v>0</v>
      </c>
      <c r="J593" s="140">
        <f>IF(C593="",0,IF(E593="Pacote",VLOOKUP(C593,'Cadastro de insumo'!E:K,7,0)*G593,IF(OR(E593="kg",E593="L"),F593/1000*G593,F593*G593)))</f>
        <v>0</v>
      </c>
    </row>
    <row r="594" spans="1:18" x14ac:dyDescent="0.25">
      <c r="A594" s="33" t="str">
        <f>"Detalhes: "&amp;F576</f>
        <v xml:space="preserve">Detalhes: </v>
      </c>
      <c r="B594" s="110"/>
      <c r="H594" s="126"/>
      <c r="I594" s="110"/>
      <c r="J594" s="110"/>
      <c r="M594" s="126"/>
    </row>
    <row r="595" spans="1:18" x14ac:dyDescent="0.25">
      <c r="B595" s="110"/>
      <c r="C595" s="126"/>
      <c r="H595" s="126"/>
      <c r="I595" s="110"/>
      <c r="J595" s="110"/>
      <c r="K595" s="110"/>
      <c r="L595" s="110"/>
      <c r="M595" s="126"/>
    </row>
    <row r="596" spans="1:18" ht="31.5" x14ac:dyDescent="0.25">
      <c r="D596" s="110"/>
      <c r="E596" s="34" t="s">
        <v>21</v>
      </c>
      <c r="F596" s="78" t="s">
        <v>0</v>
      </c>
      <c r="G596" s="78" t="s">
        <v>19</v>
      </c>
      <c r="H596" s="79" t="s">
        <v>20</v>
      </c>
      <c r="I596" s="35" t="s">
        <v>22</v>
      </c>
      <c r="J596" s="35" t="s">
        <v>61</v>
      </c>
      <c r="M596" s="126"/>
    </row>
    <row r="597" spans="1:18" x14ac:dyDescent="0.25">
      <c r="D597" s="110"/>
      <c r="E597" s="135">
        <f>E576+1</f>
        <v>29</v>
      </c>
      <c r="F597" s="113"/>
      <c r="G597" s="113"/>
      <c r="H597" s="114"/>
      <c r="I597" s="136">
        <f>SUM(J600:J614)</f>
        <v>0</v>
      </c>
      <c r="J597" s="136" t="str">
        <f>IF(H597="","",I597/H597)</f>
        <v/>
      </c>
      <c r="M597" s="126"/>
      <c r="R597" s="141"/>
    </row>
    <row r="598" spans="1:18" x14ac:dyDescent="0.25">
      <c r="B598" s="117"/>
      <c r="C598" s="118"/>
      <c r="D598" s="110"/>
      <c r="F598" s="118"/>
      <c r="G598" s="118"/>
      <c r="H598" s="119"/>
      <c r="I598" s="120"/>
      <c r="J598" s="121"/>
      <c r="M598" s="126"/>
      <c r="R598" s="141"/>
    </row>
    <row r="599" spans="1:18" ht="47.25" outlineLevel="1" x14ac:dyDescent="0.25">
      <c r="B599" s="34" t="s">
        <v>66</v>
      </c>
      <c r="C599" s="78" t="s">
        <v>13</v>
      </c>
      <c r="D599" s="35" t="s">
        <v>60</v>
      </c>
      <c r="E599" s="35" t="s">
        <v>14</v>
      </c>
      <c r="F599" s="79" t="s">
        <v>17</v>
      </c>
      <c r="G599" s="79" t="s">
        <v>56</v>
      </c>
      <c r="H599" s="79" t="s">
        <v>38</v>
      </c>
      <c r="I599" s="35" t="s">
        <v>16</v>
      </c>
      <c r="J599" s="34" t="s">
        <v>15</v>
      </c>
    </row>
    <row r="600" spans="1:18" outlineLevel="1" x14ac:dyDescent="0.25">
      <c r="B600" s="137" t="str">
        <f>IF(C600="","",F597)</f>
        <v/>
      </c>
      <c r="C600" s="123"/>
      <c r="D600" s="138" t="str">
        <f>IF(C600="","",IFERROR(INDEX('Cadastro de insumo'!A:K,MATCH('Ficha técnica - Prod acabado'!C600,'Cadastro de insumo'!E:E,0),2),""))</f>
        <v/>
      </c>
      <c r="E600" s="138" t="str">
        <f>IF(C600="","",IFERROR(INDEX('Cadastro de insumo'!A:K,MATCH('Ficha técnica - Prod acabado'!C600,'Cadastro de insumo'!E:E,0),9),""))</f>
        <v/>
      </c>
      <c r="F600" s="139" t="str">
        <f>IFERROR(VLOOKUP(C600,'Cadastro de insumo'!E:K,7,0),"")</f>
        <v/>
      </c>
      <c r="G600" s="113"/>
      <c r="H600" s="113"/>
      <c r="I600" s="138">
        <f t="shared" ref="I600:I614" si="29">IF(OR(G600="",H600=""),0,G600/H600)</f>
        <v>0</v>
      </c>
      <c r="J600" s="140">
        <f>IF(C600="",0,IF(E600="Pacote",VLOOKUP(C600,'Cadastro de insumo'!E:K,7,0)*G600,IF(OR(E600="kg",E600="L"),F600/1000*G600,F600*G600)))</f>
        <v>0</v>
      </c>
    </row>
    <row r="601" spans="1:18" outlineLevel="1" x14ac:dyDescent="0.25">
      <c r="B601" s="137" t="str">
        <f>IF(C601="","",F597)</f>
        <v/>
      </c>
      <c r="C601" s="123"/>
      <c r="D601" s="138" t="str">
        <f>IF(C601="","",IFERROR(INDEX('Cadastro de insumo'!A:K,MATCH('Ficha técnica - Prod acabado'!C601,'Cadastro de insumo'!E:E,0),2),""))</f>
        <v/>
      </c>
      <c r="E601" s="138" t="str">
        <f>IF(C601="","",IFERROR(INDEX('Cadastro de insumo'!A:K,MATCH('Ficha técnica - Prod acabado'!C601,'Cadastro de insumo'!E:E,0),9),""))</f>
        <v/>
      </c>
      <c r="F601" s="139" t="str">
        <f>IFERROR(VLOOKUP(C601,'Cadastro de insumo'!E:K,7,0),"")</f>
        <v/>
      </c>
      <c r="G601" s="113"/>
      <c r="H601" s="113"/>
      <c r="I601" s="138">
        <f t="shared" si="29"/>
        <v>0</v>
      </c>
      <c r="J601" s="140">
        <f>IF(C601="",0,IF(E601="Pacote",VLOOKUP(C601,'Cadastro de insumo'!E:K,7,0)*G601,IF(OR(E601="kg",E601="L"),F601/1000*G601,F601*G601)))</f>
        <v>0</v>
      </c>
    </row>
    <row r="602" spans="1:18" outlineLevel="1" x14ac:dyDescent="0.25">
      <c r="B602" s="137" t="str">
        <f>IF(C602="","",F597)</f>
        <v/>
      </c>
      <c r="C602" s="123"/>
      <c r="D602" s="138" t="str">
        <f>IF(C602="","",IFERROR(INDEX('Cadastro de insumo'!A:K,MATCH('Ficha técnica - Prod acabado'!C602,'Cadastro de insumo'!E:E,0),2),""))</f>
        <v/>
      </c>
      <c r="E602" s="138" t="str">
        <f>IF(C602="","",IFERROR(INDEX('Cadastro de insumo'!A:K,MATCH('Ficha técnica - Prod acabado'!C602,'Cadastro de insumo'!E:E,0),9),""))</f>
        <v/>
      </c>
      <c r="F602" s="139" t="str">
        <f>IFERROR(VLOOKUP(C602,'Cadastro de insumo'!E:K,7,0),"")</f>
        <v/>
      </c>
      <c r="G602" s="113"/>
      <c r="H602" s="113"/>
      <c r="I602" s="138">
        <f t="shared" si="29"/>
        <v>0</v>
      </c>
      <c r="J602" s="140">
        <f>IF(C602="",0,IF(E602="Pacote",VLOOKUP(C602,'Cadastro de insumo'!E:K,7,0)*G602,IF(OR(E602="kg",E602="L"),F602/1000*G602,F602*G602)))</f>
        <v>0</v>
      </c>
    </row>
    <row r="603" spans="1:18" outlineLevel="1" x14ac:dyDescent="0.25">
      <c r="B603" s="137" t="str">
        <f>IF(C603="","",F597)</f>
        <v/>
      </c>
      <c r="C603" s="123"/>
      <c r="D603" s="138" t="str">
        <f>IF(C603="","",IFERROR(INDEX('Cadastro de insumo'!A:K,MATCH('Ficha técnica - Prod acabado'!C603,'Cadastro de insumo'!E:E,0),2),""))</f>
        <v/>
      </c>
      <c r="E603" s="138" t="str">
        <f>IF(C603="","",IFERROR(INDEX('Cadastro de insumo'!A:K,MATCH('Ficha técnica - Prod acabado'!C603,'Cadastro de insumo'!E:E,0),9),""))</f>
        <v/>
      </c>
      <c r="F603" s="139" t="str">
        <f>IFERROR(VLOOKUP(C603,'Cadastro de insumo'!E:K,7,0),"")</f>
        <v/>
      </c>
      <c r="G603" s="113"/>
      <c r="H603" s="113"/>
      <c r="I603" s="138">
        <f t="shared" si="29"/>
        <v>0</v>
      </c>
      <c r="J603" s="140">
        <f>IF(C603="",0,IF(E603="Pacote",VLOOKUP(C603,'Cadastro de insumo'!E:K,7,0)*G603,IF(OR(E603="kg",E603="L"),F603/1000*G603,F603*G603)))</f>
        <v>0</v>
      </c>
    </row>
    <row r="604" spans="1:18" outlineLevel="1" x14ac:dyDescent="0.25">
      <c r="B604" s="137" t="str">
        <f>IF(C604="","",F597)</f>
        <v/>
      </c>
      <c r="C604" s="123"/>
      <c r="D604" s="138" t="str">
        <f>IF(C604="","",IFERROR(INDEX('Cadastro de insumo'!A:K,MATCH('Ficha técnica - Prod acabado'!C604,'Cadastro de insumo'!E:E,0),2),""))</f>
        <v/>
      </c>
      <c r="E604" s="138" t="str">
        <f>IF(C604="","",IFERROR(INDEX('Cadastro de insumo'!A:K,MATCH('Ficha técnica - Prod acabado'!C604,'Cadastro de insumo'!E:E,0),9),""))</f>
        <v/>
      </c>
      <c r="F604" s="139" t="str">
        <f>IFERROR(VLOOKUP(C604,'Cadastro de insumo'!E:K,7,0),"")</f>
        <v/>
      </c>
      <c r="G604" s="113"/>
      <c r="H604" s="113"/>
      <c r="I604" s="138">
        <f t="shared" si="29"/>
        <v>0</v>
      </c>
      <c r="J604" s="140">
        <f>IF(C604="",0,IF(E604="Pacote",VLOOKUP(C604,'Cadastro de insumo'!E:K,7,0)*G604,IF(OR(E604="kg",E604="L"),F604/1000*G604,F604*G604)))</f>
        <v>0</v>
      </c>
    </row>
    <row r="605" spans="1:18" outlineLevel="1" x14ac:dyDescent="0.25">
      <c r="B605" s="137" t="str">
        <f>IF(C605="","",F597)</f>
        <v/>
      </c>
      <c r="C605" s="123"/>
      <c r="D605" s="138" t="str">
        <f>IF(C605="","",IFERROR(INDEX('Cadastro de insumo'!A:K,MATCH('Ficha técnica - Prod acabado'!C605,'Cadastro de insumo'!E:E,0),2),""))</f>
        <v/>
      </c>
      <c r="E605" s="138" t="str">
        <f>IF(C605="","",IFERROR(INDEX('Cadastro de insumo'!A:K,MATCH('Ficha técnica - Prod acabado'!C605,'Cadastro de insumo'!E:E,0),9),""))</f>
        <v/>
      </c>
      <c r="F605" s="139" t="str">
        <f>IFERROR(VLOOKUP(C605,'Cadastro de insumo'!E:K,7,0),"")</f>
        <v/>
      </c>
      <c r="G605" s="113"/>
      <c r="H605" s="113"/>
      <c r="I605" s="138">
        <f t="shared" si="29"/>
        <v>0</v>
      </c>
      <c r="J605" s="140">
        <f>IF(C605="",0,IF(E605="Pacote",VLOOKUP(C605,'Cadastro de insumo'!E:K,7,0)*G605,IF(OR(E605="kg",E605="L"),F605/1000*G605,F605*G605)))</f>
        <v>0</v>
      </c>
    </row>
    <row r="606" spans="1:18" outlineLevel="1" x14ac:dyDescent="0.25">
      <c r="B606" s="137" t="str">
        <f>IF(C606="","",F597)</f>
        <v/>
      </c>
      <c r="C606" s="123"/>
      <c r="D606" s="138" t="str">
        <f>IF(C606="","",IFERROR(INDEX('Cadastro de insumo'!A:K,MATCH('Ficha técnica - Prod acabado'!C606,'Cadastro de insumo'!E:E,0),2),""))</f>
        <v/>
      </c>
      <c r="E606" s="138" t="str">
        <f>IF(C606="","",IFERROR(INDEX('Cadastro de insumo'!A:K,MATCH('Ficha técnica - Prod acabado'!C606,'Cadastro de insumo'!E:E,0),9),""))</f>
        <v/>
      </c>
      <c r="F606" s="139" t="str">
        <f>IFERROR(VLOOKUP(C606,'Cadastro de insumo'!E:K,7,0),"")</f>
        <v/>
      </c>
      <c r="G606" s="113"/>
      <c r="H606" s="113"/>
      <c r="I606" s="138">
        <f t="shared" si="29"/>
        <v>0</v>
      </c>
      <c r="J606" s="140">
        <f>IF(C606="",0,IF(E606="Pacote",VLOOKUP(C606,'Cadastro de insumo'!E:K,7,0)*G606,IF(OR(E606="kg",E606="L"),F606/1000*G606,F606*G606)))</f>
        <v>0</v>
      </c>
    </row>
    <row r="607" spans="1:18" outlineLevel="1" x14ac:dyDescent="0.25">
      <c r="B607" s="137" t="str">
        <f>IF(C607="","",F597)</f>
        <v/>
      </c>
      <c r="C607" s="123"/>
      <c r="D607" s="138" t="str">
        <f>IF(C607="","",IFERROR(INDEX('Cadastro de insumo'!A:K,MATCH('Ficha técnica - Prod acabado'!C607,'Cadastro de insumo'!E:E,0),2),""))</f>
        <v/>
      </c>
      <c r="E607" s="138" t="str">
        <f>IF(C607="","",IFERROR(INDEX('Cadastro de insumo'!A:K,MATCH('Ficha técnica - Prod acabado'!C607,'Cadastro de insumo'!E:E,0),9),""))</f>
        <v/>
      </c>
      <c r="F607" s="139" t="str">
        <f>IFERROR(VLOOKUP(C607,'Cadastro de insumo'!E:K,7,0),"")</f>
        <v/>
      </c>
      <c r="G607" s="113"/>
      <c r="H607" s="113"/>
      <c r="I607" s="138">
        <f t="shared" si="29"/>
        <v>0</v>
      </c>
      <c r="J607" s="140">
        <f>IF(C607="",0,IF(E607="Pacote",VLOOKUP(C607,'Cadastro de insumo'!E:K,7,0)*G607,IF(OR(E607="kg",E607="L"),F607/1000*G607,F607*G607)))</f>
        <v>0</v>
      </c>
    </row>
    <row r="608" spans="1:18" outlineLevel="1" x14ac:dyDescent="0.25">
      <c r="B608" s="137" t="str">
        <f>IF(C608="","",F597)</f>
        <v/>
      </c>
      <c r="C608" s="123"/>
      <c r="D608" s="138" t="str">
        <f>IF(C608="","",IFERROR(INDEX('Cadastro de insumo'!A:K,MATCH('Ficha técnica - Prod acabado'!C608,'Cadastro de insumo'!E:E,0),2),""))</f>
        <v/>
      </c>
      <c r="E608" s="138" t="str">
        <f>IF(C608="","",IFERROR(INDEX('Cadastro de insumo'!A:K,MATCH('Ficha técnica - Prod acabado'!C608,'Cadastro de insumo'!E:E,0),9),""))</f>
        <v/>
      </c>
      <c r="F608" s="139" t="str">
        <f>IFERROR(VLOOKUP(C608,'Cadastro de insumo'!E:K,7,0),"")</f>
        <v/>
      </c>
      <c r="G608" s="113"/>
      <c r="H608" s="113"/>
      <c r="I608" s="138">
        <f t="shared" si="29"/>
        <v>0</v>
      </c>
      <c r="J608" s="140">
        <f>IF(C608="",0,IF(E608="Pacote",VLOOKUP(C608,'Cadastro de insumo'!E:K,7,0)*G608,IF(OR(E608="kg",E608="L"),F608/1000*G608,F608*G608)))</f>
        <v>0</v>
      </c>
    </row>
    <row r="609" spans="1:18" outlineLevel="1" x14ac:dyDescent="0.25">
      <c r="B609" s="137" t="str">
        <f>IF(C609="","",F597)</f>
        <v/>
      </c>
      <c r="C609" s="123"/>
      <c r="D609" s="138" t="str">
        <f>IF(C609="","",IFERROR(INDEX('Cadastro de insumo'!A:K,MATCH('Ficha técnica - Prod acabado'!C609,'Cadastro de insumo'!E:E,0),2),""))</f>
        <v/>
      </c>
      <c r="E609" s="138" t="str">
        <f>IF(C609="","",IFERROR(INDEX('Cadastro de insumo'!A:K,MATCH('Ficha técnica - Prod acabado'!C609,'Cadastro de insumo'!E:E,0),9),""))</f>
        <v/>
      </c>
      <c r="F609" s="139" t="str">
        <f>IFERROR(VLOOKUP(C609,'Cadastro de insumo'!E:K,7,0),"")</f>
        <v/>
      </c>
      <c r="G609" s="113"/>
      <c r="H609" s="113"/>
      <c r="I609" s="138">
        <f t="shared" si="29"/>
        <v>0</v>
      </c>
      <c r="J609" s="140">
        <f>IF(C609="",0,IF(E609="Pacote",VLOOKUP(C609,'Cadastro de insumo'!E:K,7,0)*G609,IF(OR(E609="kg",E609="L"),F609/1000*G609,F609*G609)))</f>
        <v>0</v>
      </c>
    </row>
    <row r="610" spans="1:18" outlineLevel="1" x14ac:dyDescent="0.25">
      <c r="B610" s="137" t="str">
        <f>IF(C610="","",F597)</f>
        <v/>
      </c>
      <c r="C610" s="123"/>
      <c r="D610" s="138" t="str">
        <f>IF(C610="","",IFERROR(INDEX('Cadastro de insumo'!A:K,MATCH('Ficha técnica - Prod acabado'!C610,'Cadastro de insumo'!E:E,0),2),""))</f>
        <v/>
      </c>
      <c r="E610" s="138" t="str">
        <f>IF(C610="","",IFERROR(INDEX('Cadastro de insumo'!A:K,MATCH('Ficha técnica - Prod acabado'!C610,'Cadastro de insumo'!E:E,0),9),""))</f>
        <v/>
      </c>
      <c r="F610" s="139" t="str">
        <f>IFERROR(VLOOKUP(C610,'Cadastro de insumo'!E:K,7,0),"")</f>
        <v/>
      </c>
      <c r="G610" s="113"/>
      <c r="H610" s="113"/>
      <c r="I610" s="138">
        <f t="shared" si="29"/>
        <v>0</v>
      </c>
      <c r="J610" s="140">
        <f>IF(C610="",0,IF(E610="Pacote",VLOOKUP(C610,'Cadastro de insumo'!E:K,7,0)*G610,IF(OR(E610="kg",E610="L"),F610/1000*G610,F610*G610)))</f>
        <v>0</v>
      </c>
    </row>
    <row r="611" spans="1:18" outlineLevel="1" x14ac:dyDescent="0.25">
      <c r="B611" s="137" t="str">
        <f>IF(C611="","",F597)</f>
        <v/>
      </c>
      <c r="C611" s="123"/>
      <c r="D611" s="138" t="str">
        <f>IF(C611="","",IFERROR(INDEX('Cadastro de insumo'!A:K,MATCH('Ficha técnica - Prod acabado'!C611,'Cadastro de insumo'!E:E,0),2),""))</f>
        <v/>
      </c>
      <c r="E611" s="138" t="str">
        <f>IF(C611="","",IFERROR(INDEX('Cadastro de insumo'!A:K,MATCH('Ficha técnica - Prod acabado'!C611,'Cadastro de insumo'!E:E,0),9),""))</f>
        <v/>
      </c>
      <c r="F611" s="139" t="str">
        <f>IFERROR(VLOOKUP(C611,'Cadastro de insumo'!E:K,7,0),"")</f>
        <v/>
      </c>
      <c r="G611" s="113"/>
      <c r="H611" s="113"/>
      <c r="I611" s="138">
        <f t="shared" si="29"/>
        <v>0</v>
      </c>
      <c r="J611" s="140">
        <f>IF(C611="",0,IF(E611="Pacote",VLOOKUP(C611,'Cadastro de insumo'!E:K,7,0)*G611,IF(OR(E611="kg",E611="L"),F611/1000*G611,F611*G611)))</f>
        <v>0</v>
      </c>
    </row>
    <row r="612" spans="1:18" outlineLevel="1" x14ac:dyDescent="0.25">
      <c r="B612" s="137" t="str">
        <f>IF(C612="","",F597)</f>
        <v/>
      </c>
      <c r="C612" s="123"/>
      <c r="D612" s="138" t="str">
        <f>IF(C612="","",IFERROR(INDEX('Cadastro de insumo'!A:K,MATCH('Ficha técnica - Prod acabado'!C612,'Cadastro de insumo'!E:E,0),2),""))</f>
        <v/>
      </c>
      <c r="E612" s="138" t="str">
        <f>IF(C612="","",IFERROR(INDEX('Cadastro de insumo'!A:K,MATCH('Ficha técnica - Prod acabado'!C612,'Cadastro de insumo'!E:E,0),9),""))</f>
        <v/>
      </c>
      <c r="F612" s="139" t="str">
        <f>IFERROR(VLOOKUP(C612,'Cadastro de insumo'!E:K,7,0),"")</f>
        <v/>
      </c>
      <c r="G612" s="113"/>
      <c r="H612" s="113"/>
      <c r="I612" s="138">
        <f t="shared" si="29"/>
        <v>0</v>
      </c>
      <c r="J612" s="140">
        <f>IF(C612="",0,IF(E612="Pacote",VLOOKUP(C612,'Cadastro de insumo'!E:K,7,0)*G612,IF(OR(E612="kg",E612="L"),F612/1000*G612,F612*G612)))</f>
        <v>0</v>
      </c>
    </row>
    <row r="613" spans="1:18" outlineLevel="1" x14ac:dyDescent="0.25">
      <c r="B613" s="137" t="str">
        <f>IF(C613="","",F597)</f>
        <v/>
      </c>
      <c r="C613" s="123"/>
      <c r="D613" s="138" t="str">
        <f>IF(C613="","",IFERROR(INDEX('Cadastro de insumo'!A:K,MATCH('Ficha técnica - Prod acabado'!C613,'Cadastro de insumo'!E:E,0),2),""))</f>
        <v/>
      </c>
      <c r="E613" s="138" t="str">
        <f>IF(C613="","",IFERROR(INDEX('Cadastro de insumo'!A:K,MATCH('Ficha técnica - Prod acabado'!C613,'Cadastro de insumo'!E:E,0),9),""))</f>
        <v/>
      </c>
      <c r="F613" s="139" t="str">
        <f>IFERROR(VLOOKUP(C613,'Cadastro de insumo'!E:K,7,0),"")</f>
        <v/>
      </c>
      <c r="G613" s="113"/>
      <c r="H613" s="113"/>
      <c r="I613" s="138">
        <f t="shared" si="29"/>
        <v>0</v>
      </c>
      <c r="J613" s="140">
        <f>IF(C613="",0,IF(E613="Pacote",VLOOKUP(C613,'Cadastro de insumo'!E:K,7,0)*G613,IF(OR(E613="kg",E613="L"),F613/1000*G613,F613*G613)))</f>
        <v>0</v>
      </c>
    </row>
    <row r="614" spans="1:18" outlineLevel="1" x14ac:dyDescent="0.25">
      <c r="B614" s="137" t="str">
        <f>IF(C614="","",F597)</f>
        <v/>
      </c>
      <c r="C614" s="123"/>
      <c r="D614" s="138" t="str">
        <f>IF(C614="","",IFERROR(INDEX('Cadastro de insumo'!A:K,MATCH('Ficha técnica - Prod acabado'!C614,'Cadastro de insumo'!E:E,0),2),""))</f>
        <v/>
      </c>
      <c r="E614" s="138" t="str">
        <f>IF(C614="","",IFERROR(INDEX('Cadastro de insumo'!A:K,MATCH('Ficha técnica - Prod acabado'!C614,'Cadastro de insumo'!E:E,0),9),""))</f>
        <v/>
      </c>
      <c r="F614" s="139" t="str">
        <f>IFERROR(VLOOKUP(C614,'Cadastro de insumo'!E:K,7,0),"")</f>
        <v/>
      </c>
      <c r="G614" s="113"/>
      <c r="H614" s="113"/>
      <c r="I614" s="138">
        <f t="shared" si="29"/>
        <v>0</v>
      </c>
      <c r="J614" s="140">
        <f>IF(C614="",0,IF(E614="Pacote",VLOOKUP(C614,'Cadastro de insumo'!E:K,7,0)*G614,IF(OR(E614="kg",E614="L"),F614/1000*G614,F614*G614)))</f>
        <v>0</v>
      </c>
    </row>
    <row r="615" spans="1:18" x14ac:dyDescent="0.25">
      <c r="A615" s="33" t="str">
        <f>"Detalhes: "&amp;F597</f>
        <v xml:space="preserve">Detalhes: </v>
      </c>
      <c r="B615" s="110"/>
      <c r="H615" s="126"/>
      <c r="I615" s="110"/>
      <c r="J615" s="110"/>
      <c r="M615" s="126"/>
    </row>
    <row r="616" spans="1:18" x14ac:dyDescent="0.25">
      <c r="B616" s="110"/>
      <c r="C616" s="126"/>
      <c r="H616" s="126"/>
      <c r="I616" s="110"/>
      <c r="J616" s="110"/>
      <c r="K616" s="110"/>
      <c r="L616" s="110"/>
      <c r="M616" s="126"/>
    </row>
    <row r="617" spans="1:18" ht="31.5" x14ac:dyDescent="0.25">
      <c r="D617" s="110"/>
      <c r="E617" s="34" t="s">
        <v>21</v>
      </c>
      <c r="F617" s="78" t="s">
        <v>0</v>
      </c>
      <c r="G617" s="78" t="s">
        <v>19</v>
      </c>
      <c r="H617" s="79" t="s">
        <v>20</v>
      </c>
      <c r="I617" s="35" t="s">
        <v>22</v>
      </c>
      <c r="J617" s="35" t="s">
        <v>61</v>
      </c>
      <c r="M617" s="126"/>
    </row>
    <row r="618" spans="1:18" x14ac:dyDescent="0.25">
      <c r="D618" s="110"/>
      <c r="E618" s="135">
        <f>E597+1</f>
        <v>30</v>
      </c>
      <c r="F618" s="113"/>
      <c r="G618" s="113"/>
      <c r="H618" s="114"/>
      <c r="I618" s="136">
        <f>SUM(J621:J635)</f>
        <v>0</v>
      </c>
      <c r="J618" s="136" t="str">
        <f>IF(H618="","",I618/H618)</f>
        <v/>
      </c>
      <c r="M618" s="126"/>
      <c r="R618" s="141"/>
    </row>
    <row r="619" spans="1:18" x14ac:dyDescent="0.25">
      <c r="B619" s="117"/>
      <c r="C619" s="118"/>
      <c r="D619" s="110"/>
      <c r="F619" s="118"/>
      <c r="G619" s="118"/>
      <c r="H619" s="119"/>
      <c r="I619" s="120"/>
      <c r="J619" s="121"/>
      <c r="M619" s="126"/>
      <c r="R619" s="141"/>
    </row>
    <row r="620" spans="1:18" ht="47.25" outlineLevel="1" x14ac:dyDescent="0.25">
      <c r="B620" s="34" t="s">
        <v>66</v>
      </c>
      <c r="C620" s="78" t="s">
        <v>13</v>
      </c>
      <c r="D620" s="35" t="s">
        <v>60</v>
      </c>
      <c r="E620" s="35" t="s">
        <v>14</v>
      </c>
      <c r="F620" s="79" t="s">
        <v>17</v>
      </c>
      <c r="G620" s="79" t="s">
        <v>56</v>
      </c>
      <c r="H620" s="79" t="s">
        <v>38</v>
      </c>
      <c r="I620" s="35" t="s">
        <v>16</v>
      </c>
      <c r="J620" s="34" t="s">
        <v>15</v>
      </c>
    </row>
    <row r="621" spans="1:18" outlineLevel="1" x14ac:dyDescent="0.25">
      <c r="B621" s="137" t="str">
        <f>IF(C621="","",F618)</f>
        <v/>
      </c>
      <c r="C621" s="123"/>
      <c r="D621" s="138" t="str">
        <f>IF(C621="","",IFERROR(INDEX('Cadastro de insumo'!A:K,MATCH('Ficha técnica - Prod acabado'!C621,'Cadastro de insumo'!E:E,0),2),""))</f>
        <v/>
      </c>
      <c r="E621" s="138" t="str">
        <f>IF(C621="","",IFERROR(INDEX('Cadastro de insumo'!A:K,MATCH('Ficha técnica - Prod acabado'!C621,'Cadastro de insumo'!E:E,0),9),""))</f>
        <v/>
      </c>
      <c r="F621" s="139" t="str">
        <f>IFERROR(VLOOKUP(C621,'Cadastro de insumo'!E:K,7,0),"")</f>
        <v/>
      </c>
      <c r="G621" s="113"/>
      <c r="H621" s="113"/>
      <c r="I621" s="138">
        <f t="shared" ref="I621:I635" si="30">IF(OR(G621="",H621=""),0,G621/H621)</f>
        <v>0</v>
      </c>
      <c r="J621" s="140">
        <f>IF(C621="",0,IF(E621="Pacote",VLOOKUP(C621,'Cadastro de insumo'!E:K,7,0)*G621,IF(OR(E621="kg",E621="L"),F621/1000*G621,F621*G621)))</f>
        <v>0</v>
      </c>
    </row>
    <row r="622" spans="1:18" outlineLevel="1" x14ac:dyDescent="0.25">
      <c r="B622" s="137" t="str">
        <f>IF(C622="","",F618)</f>
        <v/>
      </c>
      <c r="C622" s="123"/>
      <c r="D622" s="138" t="str">
        <f>IF(C622="","",IFERROR(INDEX('Cadastro de insumo'!A:K,MATCH('Ficha técnica - Prod acabado'!C622,'Cadastro de insumo'!E:E,0),2),""))</f>
        <v/>
      </c>
      <c r="E622" s="138" t="str">
        <f>IF(C622="","",IFERROR(INDEX('Cadastro de insumo'!A:K,MATCH('Ficha técnica - Prod acabado'!C622,'Cadastro de insumo'!E:E,0),9),""))</f>
        <v/>
      </c>
      <c r="F622" s="139" t="str">
        <f>IFERROR(VLOOKUP(C622,'Cadastro de insumo'!E:K,7,0),"")</f>
        <v/>
      </c>
      <c r="G622" s="113"/>
      <c r="H622" s="113"/>
      <c r="I622" s="138">
        <f t="shared" si="30"/>
        <v>0</v>
      </c>
      <c r="J622" s="140">
        <f>IF(C622="",0,IF(E622="Pacote",VLOOKUP(C622,'Cadastro de insumo'!E:K,7,0)*G622,IF(OR(E622="kg",E622="L"),F622/1000*G622,F622*G622)))</f>
        <v>0</v>
      </c>
    </row>
    <row r="623" spans="1:18" outlineLevel="1" x14ac:dyDescent="0.25">
      <c r="B623" s="137" t="str">
        <f>IF(C623="","",F618)</f>
        <v/>
      </c>
      <c r="C623" s="123"/>
      <c r="D623" s="138" t="str">
        <f>IF(C623="","",IFERROR(INDEX('Cadastro de insumo'!A:K,MATCH('Ficha técnica - Prod acabado'!C623,'Cadastro de insumo'!E:E,0),2),""))</f>
        <v/>
      </c>
      <c r="E623" s="138" t="str">
        <f>IF(C623="","",IFERROR(INDEX('Cadastro de insumo'!A:K,MATCH('Ficha técnica - Prod acabado'!C623,'Cadastro de insumo'!E:E,0),9),""))</f>
        <v/>
      </c>
      <c r="F623" s="139" t="str">
        <f>IFERROR(VLOOKUP(C623,'Cadastro de insumo'!E:K,7,0),"")</f>
        <v/>
      </c>
      <c r="G623" s="113"/>
      <c r="H623" s="113"/>
      <c r="I623" s="138">
        <f t="shared" si="30"/>
        <v>0</v>
      </c>
      <c r="J623" s="140">
        <f>IF(C623="",0,IF(E623="Pacote",VLOOKUP(C623,'Cadastro de insumo'!E:K,7,0)*G623,IF(OR(E623="kg",E623="L"),F623/1000*G623,F623*G623)))</f>
        <v>0</v>
      </c>
    </row>
    <row r="624" spans="1:18" outlineLevel="1" x14ac:dyDescent="0.25">
      <c r="B624" s="137" t="str">
        <f>IF(C624="","",F618)</f>
        <v/>
      </c>
      <c r="C624" s="123"/>
      <c r="D624" s="138" t="str">
        <f>IF(C624="","",IFERROR(INDEX('Cadastro de insumo'!A:K,MATCH('Ficha técnica - Prod acabado'!C624,'Cadastro de insumo'!E:E,0),2),""))</f>
        <v/>
      </c>
      <c r="E624" s="138" t="str">
        <f>IF(C624="","",IFERROR(INDEX('Cadastro de insumo'!A:K,MATCH('Ficha técnica - Prod acabado'!C624,'Cadastro de insumo'!E:E,0),9),""))</f>
        <v/>
      </c>
      <c r="F624" s="139" t="str">
        <f>IFERROR(VLOOKUP(C624,'Cadastro de insumo'!E:K,7,0),"")</f>
        <v/>
      </c>
      <c r="G624" s="113"/>
      <c r="H624" s="113"/>
      <c r="I624" s="138">
        <f t="shared" si="30"/>
        <v>0</v>
      </c>
      <c r="J624" s="140">
        <f>IF(C624="",0,IF(E624="Pacote",VLOOKUP(C624,'Cadastro de insumo'!E:K,7,0)*G624,IF(OR(E624="kg",E624="L"),F624/1000*G624,F624*G624)))</f>
        <v>0</v>
      </c>
    </row>
    <row r="625" spans="1:18" outlineLevel="1" x14ac:dyDescent="0.25">
      <c r="B625" s="137" t="str">
        <f>IF(C625="","",F618)</f>
        <v/>
      </c>
      <c r="C625" s="123"/>
      <c r="D625" s="138" t="str">
        <f>IF(C625="","",IFERROR(INDEX('Cadastro de insumo'!A:K,MATCH('Ficha técnica - Prod acabado'!C625,'Cadastro de insumo'!E:E,0),2),""))</f>
        <v/>
      </c>
      <c r="E625" s="138" t="str">
        <f>IF(C625="","",IFERROR(INDEX('Cadastro de insumo'!A:K,MATCH('Ficha técnica - Prod acabado'!C625,'Cadastro de insumo'!E:E,0),9),""))</f>
        <v/>
      </c>
      <c r="F625" s="139" t="str">
        <f>IFERROR(VLOOKUP(C625,'Cadastro de insumo'!E:K,7,0),"")</f>
        <v/>
      </c>
      <c r="G625" s="113"/>
      <c r="H625" s="113"/>
      <c r="I625" s="138">
        <f t="shared" si="30"/>
        <v>0</v>
      </c>
      <c r="J625" s="140">
        <f>IF(C625="",0,IF(E625="Pacote",VLOOKUP(C625,'Cadastro de insumo'!E:K,7,0)*G625,IF(OR(E625="kg",E625="L"),F625/1000*G625,F625*G625)))</f>
        <v>0</v>
      </c>
    </row>
    <row r="626" spans="1:18" outlineLevel="1" x14ac:dyDescent="0.25">
      <c r="B626" s="137" t="str">
        <f>IF(C626="","",F618)</f>
        <v/>
      </c>
      <c r="C626" s="123"/>
      <c r="D626" s="138" t="str">
        <f>IF(C626="","",IFERROR(INDEX('Cadastro de insumo'!A:K,MATCH('Ficha técnica - Prod acabado'!C626,'Cadastro de insumo'!E:E,0),2),""))</f>
        <v/>
      </c>
      <c r="E626" s="138" t="str">
        <f>IF(C626="","",IFERROR(INDEX('Cadastro de insumo'!A:K,MATCH('Ficha técnica - Prod acabado'!C626,'Cadastro de insumo'!E:E,0),9),""))</f>
        <v/>
      </c>
      <c r="F626" s="139" t="str">
        <f>IFERROR(VLOOKUP(C626,'Cadastro de insumo'!E:K,7,0),"")</f>
        <v/>
      </c>
      <c r="G626" s="113"/>
      <c r="H626" s="113"/>
      <c r="I626" s="138">
        <f t="shared" si="30"/>
        <v>0</v>
      </c>
      <c r="J626" s="140">
        <f>IF(C626="",0,IF(E626="Pacote",VLOOKUP(C626,'Cadastro de insumo'!E:K,7,0)*G626,IF(OR(E626="kg",E626="L"),F626/1000*G626,F626*G626)))</f>
        <v>0</v>
      </c>
    </row>
    <row r="627" spans="1:18" outlineLevel="1" x14ac:dyDescent="0.25">
      <c r="B627" s="137" t="str">
        <f>IF(C627="","",F618)</f>
        <v/>
      </c>
      <c r="C627" s="123"/>
      <c r="D627" s="138" t="str">
        <f>IF(C627="","",IFERROR(INDEX('Cadastro de insumo'!A:K,MATCH('Ficha técnica - Prod acabado'!C627,'Cadastro de insumo'!E:E,0),2),""))</f>
        <v/>
      </c>
      <c r="E627" s="138" t="str">
        <f>IF(C627="","",IFERROR(INDEX('Cadastro de insumo'!A:K,MATCH('Ficha técnica - Prod acabado'!C627,'Cadastro de insumo'!E:E,0),9),""))</f>
        <v/>
      </c>
      <c r="F627" s="139" t="str">
        <f>IFERROR(VLOOKUP(C627,'Cadastro de insumo'!E:K,7,0),"")</f>
        <v/>
      </c>
      <c r="G627" s="113"/>
      <c r="H627" s="113"/>
      <c r="I627" s="138">
        <f t="shared" si="30"/>
        <v>0</v>
      </c>
      <c r="J627" s="140">
        <f>IF(C627="",0,IF(E627="Pacote",VLOOKUP(C627,'Cadastro de insumo'!E:K,7,0)*G627,IF(OR(E627="kg",E627="L"),F627/1000*G627,F627*G627)))</f>
        <v>0</v>
      </c>
    </row>
    <row r="628" spans="1:18" outlineLevel="1" x14ac:dyDescent="0.25">
      <c r="B628" s="137" t="str">
        <f>IF(C628="","",F618)</f>
        <v/>
      </c>
      <c r="C628" s="123"/>
      <c r="D628" s="138" t="str">
        <f>IF(C628="","",IFERROR(INDEX('Cadastro de insumo'!A:K,MATCH('Ficha técnica - Prod acabado'!C628,'Cadastro de insumo'!E:E,0),2),""))</f>
        <v/>
      </c>
      <c r="E628" s="138" t="str">
        <f>IF(C628="","",IFERROR(INDEX('Cadastro de insumo'!A:K,MATCH('Ficha técnica - Prod acabado'!C628,'Cadastro de insumo'!E:E,0),9),""))</f>
        <v/>
      </c>
      <c r="F628" s="139" t="str">
        <f>IFERROR(VLOOKUP(C628,'Cadastro de insumo'!E:K,7,0),"")</f>
        <v/>
      </c>
      <c r="G628" s="113"/>
      <c r="H628" s="113"/>
      <c r="I628" s="138">
        <f t="shared" si="30"/>
        <v>0</v>
      </c>
      <c r="J628" s="140">
        <f>IF(C628="",0,IF(E628="Pacote",VLOOKUP(C628,'Cadastro de insumo'!E:K,7,0)*G628,IF(OR(E628="kg",E628="L"),F628/1000*G628,F628*G628)))</f>
        <v>0</v>
      </c>
    </row>
    <row r="629" spans="1:18" outlineLevel="1" x14ac:dyDescent="0.25">
      <c r="B629" s="137" t="str">
        <f>IF(C629="","",F618)</f>
        <v/>
      </c>
      <c r="C629" s="123"/>
      <c r="D629" s="138" t="str">
        <f>IF(C629="","",IFERROR(INDEX('Cadastro de insumo'!A:K,MATCH('Ficha técnica - Prod acabado'!C629,'Cadastro de insumo'!E:E,0),2),""))</f>
        <v/>
      </c>
      <c r="E629" s="138" t="str">
        <f>IF(C629="","",IFERROR(INDEX('Cadastro de insumo'!A:K,MATCH('Ficha técnica - Prod acabado'!C629,'Cadastro de insumo'!E:E,0),9),""))</f>
        <v/>
      </c>
      <c r="F629" s="139" t="str">
        <f>IFERROR(VLOOKUP(C629,'Cadastro de insumo'!E:K,7,0),"")</f>
        <v/>
      </c>
      <c r="G629" s="113"/>
      <c r="H629" s="113"/>
      <c r="I629" s="138">
        <f t="shared" si="30"/>
        <v>0</v>
      </c>
      <c r="J629" s="140">
        <f>IF(C629="",0,IF(E629="Pacote",VLOOKUP(C629,'Cadastro de insumo'!E:K,7,0)*G629,IF(OR(E629="kg",E629="L"),F629/1000*G629,F629*G629)))</f>
        <v>0</v>
      </c>
    </row>
    <row r="630" spans="1:18" outlineLevel="1" x14ac:dyDescent="0.25">
      <c r="B630" s="137" t="str">
        <f>IF(C630="","",F618)</f>
        <v/>
      </c>
      <c r="C630" s="123"/>
      <c r="D630" s="138" t="str">
        <f>IF(C630="","",IFERROR(INDEX('Cadastro de insumo'!A:K,MATCH('Ficha técnica - Prod acabado'!C630,'Cadastro de insumo'!E:E,0),2),""))</f>
        <v/>
      </c>
      <c r="E630" s="138" t="str">
        <f>IF(C630="","",IFERROR(INDEX('Cadastro de insumo'!A:K,MATCH('Ficha técnica - Prod acabado'!C630,'Cadastro de insumo'!E:E,0),9),""))</f>
        <v/>
      </c>
      <c r="F630" s="139" t="str">
        <f>IFERROR(VLOOKUP(C630,'Cadastro de insumo'!E:K,7,0),"")</f>
        <v/>
      </c>
      <c r="G630" s="113"/>
      <c r="H630" s="113"/>
      <c r="I630" s="138">
        <f t="shared" si="30"/>
        <v>0</v>
      </c>
      <c r="J630" s="140">
        <f>IF(C630="",0,IF(E630="Pacote",VLOOKUP(C630,'Cadastro de insumo'!E:K,7,0)*G630,IF(OR(E630="kg",E630="L"),F630/1000*G630,F630*G630)))</f>
        <v>0</v>
      </c>
    </row>
    <row r="631" spans="1:18" outlineLevel="1" x14ac:dyDescent="0.25">
      <c r="B631" s="137" t="str">
        <f>IF(C631="","",F618)</f>
        <v/>
      </c>
      <c r="C631" s="123"/>
      <c r="D631" s="138" t="str">
        <f>IF(C631="","",IFERROR(INDEX('Cadastro de insumo'!A:K,MATCH('Ficha técnica - Prod acabado'!C631,'Cadastro de insumo'!E:E,0),2),""))</f>
        <v/>
      </c>
      <c r="E631" s="138" t="str">
        <f>IF(C631="","",IFERROR(INDEX('Cadastro de insumo'!A:K,MATCH('Ficha técnica - Prod acabado'!C631,'Cadastro de insumo'!E:E,0),9),""))</f>
        <v/>
      </c>
      <c r="F631" s="139" t="str">
        <f>IFERROR(VLOOKUP(C631,'Cadastro de insumo'!E:K,7,0),"")</f>
        <v/>
      </c>
      <c r="G631" s="113"/>
      <c r="H631" s="113"/>
      <c r="I631" s="138">
        <f t="shared" si="30"/>
        <v>0</v>
      </c>
      <c r="J631" s="140">
        <f>IF(C631="",0,IF(E631="Pacote",VLOOKUP(C631,'Cadastro de insumo'!E:K,7,0)*G631,IF(OR(E631="kg",E631="L"),F631/1000*G631,F631*G631)))</f>
        <v>0</v>
      </c>
    </row>
    <row r="632" spans="1:18" outlineLevel="1" x14ac:dyDescent="0.25">
      <c r="B632" s="137" t="str">
        <f>IF(C632="","",F618)</f>
        <v/>
      </c>
      <c r="C632" s="123"/>
      <c r="D632" s="138" t="str">
        <f>IF(C632="","",IFERROR(INDEX('Cadastro de insumo'!A:K,MATCH('Ficha técnica - Prod acabado'!C632,'Cadastro de insumo'!E:E,0),2),""))</f>
        <v/>
      </c>
      <c r="E632" s="138" t="str">
        <f>IF(C632="","",IFERROR(INDEX('Cadastro de insumo'!A:K,MATCH('Ficha técnica - Prod acabado'!C632,'Cadastro de insumo'!E:E,0),9),""))</f>
        <v/>
      </c>
      <c r="F632" s="139" t="str">
        <f>IFERROR(VLOOKUP(C632,'Cadastro de insumo'!E:K,7,0),"")</f>
        <v/>
      </c>
      <c r="G632" s="113"/>
      <c r="H632" s="113"/>
      <c r="I632" s="138">
        <f t="shared" si="30"/>
        <v>0</v>
      </c>
      <c r="J632" s="140">
        <f>IF(C632="",0,IF(E632="Pacote",VLOOKUP(C632,'Cadastro de insumo'!E:K,7,0)*G632,IF(OR(E632="kg",E632="L"),F632/1000*G632,F632*G632)))</f>
        <v>0</v>
      </c>
    </row>
    <row r="633" spans="1:18" outlineLevel="1" x14ac:dyDescent="0.25">
      <c r="B633" s="137" t="str">
        <f>IF(C633="","",F618)</f>
        <v/>
      </c>
      <c r="C633" s="123"/>
      <c r="D633" s="138" t="str">
        <f>IF(C633="","",IFERROR(INDEX('Cadastro de insumo'!A:K,MATCH('Ficha técnica - Prod acabado'!C633,'Cadastro de insumo'!E:E,0),2),""))</f>
        <v/>
      </c>
      <c r="E633" s="138" t="str">
        <f>IF(C633="","",IFERROR(INDEX('Cadastro de insumo'!A:K,MATCH('Ficha técnica - Prod acabado'!C633,'Cadastro de insumo'!E:E,0),9),""))</f>
        <v/>
      </c>
      <c r="F633" s="139" t="str">
        <f>IFERROR(VLOOKUP(C633,'Cadastro de insumo'!E:K,7,0),"")</f>
        <v/>
      </c>
      <c r="G633" s="113"/>
      <c r="H633" s="113"/>
      <c r="I633" s="138">
        <f t="shared" si="30"/>
        <v>0</v>
      </c>
      <c r="J633" s="140">
        <f>IF(C633="",0,IF(E633="Pacote",VLOOKUP(C633,'Cadastro de insumo'!E:K,7,0)*G633,IF(OR(E633="kg",E633="L"),F633/1000*G633,F633*G633)))</f>
        <v>0</v>
      </c>
    </row>
    <row r="634" spans="1:18" outlineLevel="1" x14ac:dyDescent="0.25">
      <c r="B634" s="137" t="str">
        <f>IF(C634="","",F618)</f>
        <v/>
      </c>
      <c r="C634" s="123"/>
      <c r="D634" s="138" t="str">
        <f>IF(C634="","",IFERROR(INDEX('Cadastro de insumo'!A:K,MATCH('Ficha técnica - Prod acabado'!C634,'Cadastro de insumo'!E:E,0),2),""))</f>
        <v/>
      </c>
      <c r="E634" s="138" t="str">
        <f>IF(C634="","",IFERROR(INDEX('Cadastro de insumo'!A:K,MATCH('Ficha técnica - Prod acabado'!C634,'Cadastro de insumo'!E:E,0),9),""))</f>
        <v/>
      </c>
      <c r="F634" s="139" t="str">
        <f>IFERROR(VLOOKUP(C634,'Cadastro de insumo'!E:K,7,0),"")</f>
        <v/>
      </c>
      <c r="G634" s="113"/>
      <c r="H634" s="113"/>
      <c r="I634" s="138">
        <f t="shared" si="30"/>
        <v>0</v>
      </c>
      <c r="J634" s="140">
        <f>IF(C634="",0,IF(E634="Pacote",VLOOKUP(C634,'Cadastro de insumo'!E:K,7,0)*G634,IF(OR(E634="kg",E634="L"),F634/1000*G634,F634*G634)))</f>
        <v>0</v>
      </c>
    </row>
    <row r="635" spans="1:18" outlineLevel="1" x14ac:dyDescent="0.25">
      <c r="B635" s="137" t="str">
        <f>IF(C635="","",F618)</f>
        <v/>
      </c>
      <c r="C635" s="123"/>
      <c r="D635" s="138" t="str">
        <f>IF(C635="","",IFERROR(INDEX('Cadastro de insumo'!A:K,MATCH('Ficha técnica - Prod acabado'!C635,'Cadastro de insumo'!E:E,0),2),""))</f>
        <v/>
      </c>
      <c r="E635" s="138" t="str">
        <f>IF(C635="","",IFERROR(INDEX('Cadastro de insumo'!A:K,MATCH('Ficha técnica - Prod acabado'!C635,'Cadastro de insumo'!E:E,0),9),""))</f>
        <v/>
      </c>
      <c r="F635" s="139" t="str">
        <f>IFERROR(VLOOKUP(C635,'Cadastro de insumo'!E:K,7,0),"")</f>
        <v/>
      </c>
      <c r="G635" s="113"/>
      <c r="H635" s="113"/>
      <c r="I635" s="138">
        <f t="shared" si="30"/>
        <v>0</v>
      </c>
      <c r="J635" s="140">
        <f>IF(C635="",0,IF(E635="Pacote",VLOOKUP(C635,'Cadastro de insumo'!E:K,7,0)*G635,IF(OR(E635="kg",E635="L"),F635/1000*G635,F635*G635)))</f>
        <v>0</v>
      </c>
    </row>
    <row r="636" spans="1:18" x14ac:dyDescent="0.25">
      <c r="A636" s="33" t="str">
        <f>"Detalhes: "&amp;F618</f>
        <v xml:space="preserve">Detalhes: </v>
      </c>
      <c r="B636" s="110"/>
      <c r="H636" s="126"/>
      <c r="I636" s="110"/>
      <c r="J636" s="110"/>
      <c r="M636" s="126"/>
    </row>
    <row r="637" spans="1:18" x14ac:dyDescent="0.25">
      <c r="B637" s="110"/>
      <c r="C637" s="126"/>
      <c r="H637" s="126"/>
      <c r="I637" s="110"/>
      <c r="J637" s="110"/>
      <c r="K637" s="110"/>
      <c r="L637" s="110"/>
      <c r="M637" s="126"/>
    </row>
    <row r="638" spans="1:18" ht="31.5" x14ac:dyDescent="0.25">
      <c r="D638" s="110"/>
      <c r="E638" s="34" t="s">
        <v>21</v>
      </c>
      <c r="F638" s="78" t="s">
        <v>0</v>
      </c>
      <c r="G638" s="78" t="s">
        <v>19</v>
      </c>
      <c r="H638" s="79" t="s">
        <v>20</v>
      </c>
      <c r="I638" s="35" t="s">
        <v>22</v>
      </c>
      <c r="J638" s="35" t="s">
        <v>61</v>
      </c>
      <c r="M638" s="126"/>
    </row>
    <row r="639" spans="1:18" x14ac:dyDescent="0.25">
      <c r="D639" s="110"/>
      <c r="E639" s="135">
        <f>E618+1</f>
        <v>31</v>
      </c>
      <c r="F639" s="113"/>
      <c r="G639" s="113"/>
      <c r="H639" s="114"/>
      <c r="I639" s="136">
        <f>SUM(J642:J656)</f>
        <v>0</v>
      </c>
      <c r="J639" s="136" t="str">
        <f>IF(H639="","",I639/H639)</f>
        <v/>
      </c>
      <c r="M639" s="126"/>
      <c r="R639" s="141"/>
    </row>
    <row r="640" spans="1:18" x14ac:dyDescent="0.25">
      <c r="B640" s="117"/>
      <c r="C640" s="118"/>
      <c r="D640" s="110"/>
      <c r="F640" s="118"/>
      <c r="G640" s="118"/>
      <c r="H640" s="119"/>
      <c r="I640" s="120"/>
      <c r="J640" s="121"/>
      <c r="M640" s="126"/>
      <c r="R640" s="141"/>
    </row>
    <row r="641" spans="2:10" ht="47.25" outlineLevel="1" x14ac:dyDescent="0.25">
      <c r="B641" s="34" t="s">
        <v>66</v>
      </c>
      <c r="C641" s="78" t="s">
        <v>13</v>
      </c>
      <c r="D641" s="35" t="s">
        <v>60</v>
      </c>
      <c r="E641" s="35" t="s">
        <v>14</v>
      </c>
      <c r="F641" s="79" t="s">
        <v>17</v>
      </c>
      <c r="G641" s="79" t="s">
        <v>56</v>
      </c>
      <c r="H641" s="79" t="s">
        <v>38</v>
      </c>
      <c r="I641" s="35" t="s">
        <v>16</v>
      </c>
      <c r="J641" s="34" t="s">
        <v>15</v>
      </c>
    </row>
    <row r="642" spans="2:10" outlineLevel="1" x14ac:dyDescent="0.25">
      <c r="B642" s="137" t="str">
        <f>IF(C642="","",F639)</f>
        <v/>
      </c>
      <c r="C642" s="123"/>
      <c r="D642" s="138" t="str">
        <f>IF(C642="","",IFERROR(INDEX('Cadastro de insumo'!A:K,MATCH('Ficha técnica - Prod acabado'!C642,'Cadastro de insumo'!E:E,0),2),""))</f>
        <v/>
      </c>
      <c r="E642" s="138" t="str">
        <f>IF(C642="","",IFERROR(INDEX('Cadastro de insumo'!A:K,MATCH('Ficha técnica - Prod acabado'!C642,'Cadastro de insumo'!E:E,0),9),""))</f>
        <v/>
      </c>
      <c r="F642" s="139" t="str">
        <f>IFERROR(VLOOKUP(C642,'Cadastro de insumo'!E:K,7,0),"")</f>
        <v/>
      </c>
      <c r="G642" s="113"/>
      <c r="H642" s="113"/>
      <c r="I642" s="138">
        <f t="shared" ref="I642:I656" si="31">IF(OR(G642="",H642=""),0,G642/H642)</f>
        <v>0</v>
      </c>
      <c r="J642" s="140">
        <f>IF(C642="",0,IF(E642="Pacote",VLOOKUP(C642,'Cadastro de insumo'!E:K,7,0)*G642,IF(OR(E642="kg",E642="L"),F642/1000*G642,F642*G642)))</f>
        <v>0</v>
      </c>
    </row>
    <row r="643" spans="2:10" outlineLevel="1" x14ac:dyDescent="0.25">
      <c r="B643" s="137" t="str">
        <f>IF(C643="","",F639)</f>
        <v/>
      </c>
      <c r="C643" s="123"/>
      <c r="D643" s="138" t="str">
        <f>IF(C643="","",IFERROR(INDEX('Cadastro de insumo'!A:K,MATCH('Ficha técnica - Prod acabado'!C643,'Cadastro de insumo'!E:E,0),2),""))</f>
        <v/>
      </c>
      <c r="E643" s="138" t="str">
        <f>IF(C643="","",IFERROR(INDEX('Cadastro de insumo'!A:K,MATCH('Ficha técnica - Prod acabado'!C643,'Cadastro de insumo'!E:E,0),9),""))</f>
        <v/>
      </c>
      <c r="F643" s="139" t="str">
        <f>IFERROR(VLOOKUP(C643,'Cadastro de insumo'!E:K,7,0),"")</f>
        <v/>
      </c>
      <c r="G643" s="113"/>
      <c r="H643" s="113"/>
      <c r="I643" s="138">
        <f t="shared" si="31"/>
        <v>0</v>
      </c>
      <c r="J643" s="140">
        <f>IF(C643="",0,IF(E643="Pacote",VLOOKUP(C643,'Cadastro de insumo'!E:K,7,0)*G643,IF(OR(E643="kg",E643="L"),F643/1000*G643,F643*G643)))</f>
        <v>0</v>
      </c>
    </row>
    <row r="644" spans="2:10" outlineLevel="1" x14ac:dyDescent="0.25">
      <c r="B644" s="137" t="str">
        <f>IF(C644="","",F639)</f>
        <v/>
      </c>
      <c r="C644" s="123"/>
      <c r="D644" s="138" t="str">
        <f>IF(C644="","",IFERROR(INDEX('Cadastro de insumo'!A:K,MATCH('Ficha técnica - Prod acabado'!C644,'Cadastro de insumo'!E:E,0),2),""))</f>
        <v/>
      </c>
      <c r="E644" s="138" t="str">
        <f>IF(C644="","",IFERROR(INDEX('Cadastro de insumo'!A:K,MATCH('Ficha técnica - Prod acabado'!C644,'Cadastro de insumo'!E:E,0),9),""))</f>
        <v/>
      </c>
      <c r="F644" s="139" t="str">
        <f>IFERROR(VLOOKUP(C644,'Cadastro de insumo'!E:K,7,0),"")</f>
        <v/>
      </c>
      <c r="G644" s="113"/>
      <c r="H644" s="113"/>
      <c r="I644" s="138">
        <f t="shared" si="31"/>
        <v>0</v>
      </c>
      <c r="J644" s="140">
        <f>IF(C644="",0,IF(E644="Pacote",VLOOKUP(C644,'Cadastro de insumo'!E:K,7,0)*G644,IF(OR(E644="kg",E644="L"),F644/1000*G644,F644*G644)))</f>
        <v>0</v>
      </c>
    </row>
    <row r="645" spans="2:10" outlineLevel="1" x14ac:dyDescent="0.25">
      <c r="B645" s="137" t="str">
        <f>IF(C645="","",F639)</f>
        <v/>
      </c>
      <c r="C645" s="123"/>
      <c r="D645" s="138" t="str">
        <f>IF(C645="","",IFERROR(INDEX('Cadastro de insumo'!A:K,MATCH('Ficha técnica - Prod acabado'!C645,'Cadastro de insumo'!E:E,0),2),""))</f>
        <v/>
      </c>
      <c r="E645" s="138" t="str">
        <f>IF(C645="","",IFERROR(INDEX('Cadastro de insumo'!A:K,MATCH('Ficha técnica - Prod acabado'!C645,'Cadastro de insumo'!E:E,0),9),""))</f>
        <v/>
      </c>
      <c r="F645" s="139" t="str">
        <f>IFERROR(VLOOKUP(C645,'Cadastro de insumo'!E:K,7,0),"")</f>
        <v/>
      </c>
      <c r="G645" s="113"/>
      <c r="H645" s="113"/>
      <c r="I645" s="138">
        <f t="shared" si="31"/>
        <v>0</v>
      </c>
      <c r="J645" s="140">
        <f>IF(C645="",0,IF(E645="Pacote",VLOOKUP(C645,'Cadastro de insumo'!E:K,7,0)*G645,IF(OR(E645="kg",E645="L"),F645/1000*G645,F645*G645)))</f>
        <v>0</v>
      </c>
    </row>
    <row r="646" spans="2:10" outlineLevel="1" x14ac:dyDescent="0.25">
      <c r="B646" s="137" t="str">
        <f>IF(C646="","",F639)</f>
        <v/>
      </c>
      <c r="C646" s="123"/>
      <c r="D646" s="138" t="str">
        <f>IF(C646="","",IFERROR(INDEX('Cadastro de insumo'!A:K,MATCH('Ficha técnica - Prod acabado'!C646,'Cadastro de insumo'!E:E,0),2),""))</f>
        <v/>
      </c>
      <c r="E646" s="138" t="str">
        <f>IF(C646="","",IFERROR(INDEX('Cadastro de insumo'!A:K,MATCH('Ficha técnica - Prod acabado'!C646,'Cadastro de insumo'!E:E,0),9),""))</f>
        <v/>
      </c>
      <c r="F646" s="139" t="str">
        <f>IFERROR(VLOOKUP(C646,'Cadastro de insumo'!E:K,7,0),"")</f>
        <v/>
      </c>
      <c r="G646" s="113"/>
      <c r="H646" s="113"/>
      <c r="I646" s="138">
        <f t="shared" si="31"/>
        <v>0</v>
      </c>
      <c r="J646" s="140">
        <f>IF(C646="",0,IF(E646="Pacote",VLOOKUP(C646,'Cadastro de insumo'!E:K,7,0)*G646,IF(OR(E646="kg",E646="L"),F646/1000*G646,F646*G646)))</f>
        <v>0</v>
      </c>
    </row>
    <row r="647" spans="2:10" outlineLevel="1" x14ac:dyDescent="0.25">
      <c r="B647" s="137" t="str">
        <f>IF(C647="","",F639)</f>
        <v/>
      </c>
      <c r="C647" s="123"/>
      <c r="D647" s="138" t="str">
        <f>IF(C647="","",IFERROR(INDEX('Cadastro de insumo'!A:K,MATCH('Ficha técnica - Prod acabado'!C647,'Cadastro de insumo'!E:E,0),2),""))</f>
        <v/>
      </c>
      <c r="E647" s="138" t="str">
        <f>IF(C647="","",IFERROR(INDEX('Cadastro de insumo'!A:K,MATCH('Ficha técnica - Prod acabado'!C647,'Cadastro de insumo'!E:E,0),9),""))</f>
        <v/>
      </c>
      <c r="F647" s="139" t="str">
        <f>IFERROR(VLOOKUP(C647,'Cadastro de insumo'!E:K,7,0),"")</f>
        <v/>
      </c>
      <c r="G647" s="113"/>
      <c r="H647" s="113"/>
      <c r="I647" s="138">
        <f t="shared" si="31"/>
        <v>0</v>
      </c>
      <c r="J647" s="140">
        <f>IF(C647="",0,IF(E647="Pacote",VLOOKUP(C647,'Cadastro de insumo'!E:K,7,0)*G647,IF(OR(E647="kg",E647="L"),F647/1000*G647,F647*G647)))</f>
        <v>0</v>
      </c>
    </row>
    <row r="648" spans="2:10" outlineLevel="1" x14ac:dyDescent="0.25">
      <c r="B648" s="137" t="str">
        <f>IF(C648="","",F639)</f>
        <v/>
      </c>
      <c r="C648" s="123"/>
      <c r="D648" s="138" t="str">
        <f>IF(C648="","",IFERROR(INDEX('Cadastro de insumo'!A:K,MATCH('Ficha técnica - Prod acabado'!C648,'Cadastro de insumo'!E:E,0),2),""))</f>
        <v/>
      </c>
      <c r="E648" s="138" t="str">
        <f>IF(C648="","",IFERROR(INDEX('Cadastro de insumo'!A:K,MATCH('Ficha técnica - Prod acabado'!C648,'Cadastro de insumo'!E:E,0),9),""))</f>
        <v/>
      </c>
      <c r="F648" s="139" t="str">
        <f>IFERROR(VLOOKUP(C648,'Cadastro de insumo'!E:K,7,0),"")</f>
        <v/>
      </c>
      <c r="G648" s="113"/>
      <c r="H648" s="113"/>
      <c r="I648" s="138">
        <f t="shared" si="31"/>
        <v>0</v>
      </c>
      <c r="J648" s="140">
        <f>IF(C648="",0,IF(E648="Pacote",VLOOKUP(C648,'Cadastro de insumo'!E:K,7,0)*G648,IF(OR(E648="kg",E648="L"),F648/1000*G648,F648*G648)))</f>
        <v>0</v>
      </c>
    </row>
    <row r="649" spans="2:10" outlineLevel="1" x14ac:dyDescent="0.25">
      <c r="B649" s="137" t="str">
        <f>IF(C649="","",F639)</f>
        <v/>
      </c>
      <c r="C649" s="123"/>
      <c r="D649" s="138" t="str">
        <f>IF(C649="","",IFERROR(INDEX('Cadastro de insumo'!A:K,MATCH('Ficha técnica - Prod acabado'!C649,'Cadastro de insumo'!E:E,0),2),""))</f>
        <v/>
      </c>
      <c r="E649" s="138" t="str">
        <f>IF(C649="","",IFERROR(INDEX('Cadastro de insumo'!A:K,MATCH('Ficha técnica - Prod acabado'!C649,'Cadastro de insumo'!E:E,0),9),""))</f>
        <v/>
      </c>
      <c r="F649" s="139" t="str">
        <f>IFERROR(VLOOKUP(C649,'Cadastro de insumo'!E:K,7,0),"")</f>
        <v/>
      </c>
      <c r="G649" s="113"/>
      <c r="H649" s="113"/>
      <c r="I649" s="138">
        <f t="shared" si="31"/>
        <v>0</v>
      </c>
      <c r="J649" s="140">
        <f>IF(C649="",0,IF(E649="Pacote",VLOOKUP(C649,'Cadastro de insumo'!E:K,7,0)*G649,IF(OR(E649="kg",E649="L"),F649/1000*G649,F649*G649)))</f>
        <v>0</v>
      </c>
    </row>
    <row r="650" spans="2:10" outlineLevel="1" x14ac:dyDescent="0.25">
      <c r="B650" s="137" t="str">
        <f>IF(C650="","",F639)</f>
        <v/>
      </c>
      <c r="C650" s="123"/>
      <c r="D650" s="138" t="str">
        <f>IF(C650="","",IFERROR(INDEX('Cadastro de insumo'!A:K,MATCH('Ficha técnica - Prod acabado'!C650,'Cadastro de insumo'!E:E,0),2),""))</f>
        <v/>
      </c>
      <c r="E650" s="138" t="str">
        <f>IF(C650="","",IFERROR(INDEX('Cadastro de insumo'!A:K,MATCH('Ficha técnica - Prod acabado'!C650,'Cadastro de insumo'!E:E,0),9),""))</f>
        <v/>
      </c>
      <c r="F650" s="139" t="str">
        <f>IFERROR(VLOOKUP(C650,'Cadastro de insumo'!E:K,7,0),"")</f>
        <v/>
      </c>
      <c r="G650" s="113"/>
      <c r="H650" s="113"/>
      <c r="I650" s="138">
        <f t="shared" si="31"/>
        <v>0</v>
      </c>
      <c r="J650" s="140">
        <f>IF(C650="",0,IF(E650="Pacote",VLOOKUP(C650,'Cadastro de insumo'!E:K,7,0)*G650,IF(OR(E650="kg",E650="L"),F650/1000*G650,F650*G650)))</f>
        <v>0</v>
      </c>
    </row>
    <row r="651" spans="2:10" outlineLevel="1" x14ac:dyDescent="0.25">
      <c r="B651" s="137" t="str">
        <f>IF(C651="","",F639)</f>
        <v/>
      </c>
      <c r="C651" s="123"/>
      <c r="D651" s="138" t="str">
        <f>IF(C651="","",IFERROR(INDEX('Cadastro de insumo'!A:K,MATCH('Ficha técnica - Prod acabado'!C651,'Cadastro de insumo'!E:E,0),2),""))</f>
        <v/>
      </c>
      <c r="E651" s="138" t="str">
        <f>IF(C651="","",IFERROR(INDEX('Cadastro de insumo'!A:K,MATCH('Ficha técnica - Prod acabado'!C651,'Cadastro de insumo'!E:E,0),9),""))</f>
        <v/>
      </c>
      <c r="F651" s="139" t="str">
        <f>IFERROR(VLOOKUP(C651,'Cadastro de insumo'!E:K,7,0),"")</f>
        <v/>
      </c>
      <c r="G651" s="113"/>
      <c r="H651" s="113"/>
      <c r="I651" s="138">
        <f t="shared" si="31"/>
        <v>0</v>
      </c>
      <c r="J651" s="140">
        <f>IF(C651="",0,IF(E651="Pacote",VLOOKUP(C651,'Cadastro de insumo'!E:K,7,0)*G651,IF(OR(E651="kg",E651="L"),F651/1000*G651,F651*G651)))</f>
        <v>0</v>
      </c>
    </row>
    <row r="652" spans="2:10" outlineLevel="1" x14ac:dyDescent="0.25">
      <c r="B652" s="137" t="str">
        <f>IF(C652="","",F639)</f>
        <v/>
      </c>
      <c r="C652" s="123"/>
      <c r="D652" s="138" t="str">
        <f>IF(C652="","",IFERROR(INDEX('Cadastro de insumo'!A:K,MATCH('Ficha técnica - Prod acabado'!C652,'Cadastro de insumo'!E:E,0),2),""))</f>
        <v/>
      </c>
      <c r="E652" s="138" t="str">
        <f>IF(C652="","",IFERROR(INDEX('Cadastro de insumo'!A:K,MATCH('Ficha técnica - Prod acabado'!C652,'Cadastro de insumo'!E:E,0),9),""))</f>
        <v/>
      </c>
      <c r="F652" s="139" t="str">
        <f>IFERROR(VLOOKUP(C652,'Cadastro de insumo'!E:K,7,0),"")</f>
        <v/>
      </c>
      <c r="G652" s="113"/>
      <c r="H652" s="113"/>
      <c r="I652" s="138">
        <f t="shared" si="31"/>
        <v>0</v>
      </c>
      <c r="J652" s="140">
        <f>IF(C652="",0,IF(E652="Pacote",VLOOKUP(C652,'Cadastro de insumo'!E:K,7,0)*G652,IF(OR(E652="kg",E652="L"),F652/1000*G652,F652*G652)))</f>
        <v>0</v>
      </c>
    </row>
    <row r="653" spans="2:10" outlineLevel="1" x14ac:dyDescent="0.25">
      <c r="B653" s="137" t="str">
        <f>IF(C653="","",F639)</f>
        <v/>
      </c>
      <c r="C653" s="123"/>
      <c r="D653" s="138" t="str">
        <f>IF(C653="","",IFERROR(INDEX('Cadastro de insumo'!A:K,MATCH('Ficha técnica - Prod acabado'!C653,'Cadastro de insumo'!E:E,0),2),""))</f>
        <v/>
      </c>
      <c r="E653" s="138" t="str">
        <f>IF(C653="","",IFERROR(INDEX('Cadastro de insumo'!A:K,MATCH('Ficha técnica - Prod acabado'!C653,'Cadastro de insumo'!E:E,0),9),""))</f>
        <v/>
      </c>
      <c r="F653" s="139" t="str">
        <f>IFERROR(VLOOKUP(C653,'Cadastro de insumo'!E:K,7,0),"")</f>
        <v/>
      </c>
      <c r="G653" s="113"/>
      <c r="H653" s="113"/>
      <c r="I653" s="138">
        <f t="shared" si="31"/>
        <v>0</v>
      </c>
      <c r="J653" s="140">
        <f>IF(C653="",0,IF(E653="Pacote",VLOOKUP(C653,'Cadastro de insumo'!E:K,7,0)*G653,IF(OR(E653="kg",E653="L"),F653/1000*G653,F653*G653)))</f>
        <v>0</v>
      </c>
    </row>
    <row r="654" spans="2:10" outlineLevel="1" x14ac:dyDescent="0.25">
      <c r="B654" s="137" t="str">
        <f>IF(C654="","",F639)</f>
        <v/>
      </c>
      <c r="C654" s="123"/>
      <c r="D654" s="138" t="str">
        <f>IF(C654="","",IFERROR(INDEX('Cadastro de insumo'!A:K,MATCH('Ficha técnica - Prod acabado'!C654,'Cadastro de insumo'!E:E,0),2),""))</f>
        <v/>
      </c>
      <c r="E654" s="138" t="str">
        <f>IF(C654="","",IFERROR(INDEX('Cadastro de insumo'!A:K,MATCH('Ficha técnica - Prod acabado'!C654,'Cadastro de insumo'!E:E,0),9),""))</f>
        <v/>
      </c>
      <c r="F654" s="139" t="str">
        <f>IFERROR(VLOOKUP(C654,'Cadastro de insumo'!E:K,7,0),"")</f>
        <v/>
      </c>
      <c r="G654" s="113"/>
      <c r="H654" s="113"/>
      <c r="I654" s="138">
        <f t="shared" si="31"/>
        <v>0</v>
      </c>
      <c r="J654" s="140">
        <f>IF(C654="",0,IF(E654="Pacote",VLOOKUP(C654,'Cadastro de insumo'!E:K,7,0)*G654,IF(OR(E654="kg",E654="L"),F654/1000*G654,F654*G654)))</f>
        <v>0</v>
      </c>
    </row>
    <row r="655" spans="2:10" outlineLevel="1" x14ac:dyDescent="0.25">
      <c r="B655" s="137" t="str">
        <f>IF(C655="","",F639)</f>
        <v/>
      </c>
      <c r="C655" s="123"/>
      <c r="D655" s="138" t="str">
        <f>IF(C655="","",IFERROR(INDEX('Cadastro de insumo'!A:K,MATCH('Ficha técnica - Prod acabado'!C655,'Cadastro de insumo'!E:E,0),2),""))</f>
        <v/>
      </c>
      <c r="E655" s="138" t="str">
        <f>IF(C655="","",IFERROR(INDEX('Cadastro de insumo'!A:K,MATCH('Ficha técnica - Prod acabado'!C655,'Cadastro de insumo'!E:E,0),9),""))</f>
        <v/>
      </c>
      <c r="F655" s="139" t="str">
        <f>IFERROR(VLOOKUP(C655,'Cadastro de insumo'!E:K,7,0),"")</f>
        <v/>
      </c>
      <c r="G655" s="113"/>
      <c r="H655" s="113"/>
      <c r="I655" s="138">
        <f t="shared" si="31"/>
        <v>0</v>
      </c>
      <c r="J655" s="140">
        <f>IF(C655="",0,IF(E655="Pacote",VLOOKUP(C655,'Cadastro de insumo'!E:K,7,0)*G655,IF(OR(E655="kg",E655="L"),F655/1000*G655,F655*G655)))</f>
        <v>0</v>
      </c>
    </row>
    <row r="656" spans="2:10" outlineLevel="1" x14ac:dyDescent="0.25">
      <c r="B656" s="137" t="str">
        <f>IF(C656="","",F639)</f>
        <v/>
      </c>
      <c r="C656" s="123"/>
      <c r="D656" s="138" t="str">
        <f>IF(C656="","",IFERROR(INDEX('Cadastro de insumo'!A:K,MATCH('Ficha técnica - Prod acabado'!C656,'Cadastro de insumo'!E:E,0),2),""))</f>
        <v/>
      </c>
      <c r="E656" s="138" t="str">
        <f>IF(C656="","",IFERROR(INDEX('Cadastro de insumo'!A:K,MATCH('Ficha técnica - Prod acabado'!C656,'Cadastro de insumo'!E:E,0),9),""))</f>
        <v/>
      </c>
      <c r="F656" s="139" t="str">
        <f>IFERROR(VLOOKUP(C656,'Cadastro de insumo'!E:K,7,0),"")</f>
        <v/>
      </c>
      <c r="G656" s="113"/>
      <c r="H656" s="113"/>
      <c r="I656" s="138">
        <f t="shared" si="31"/>
        <v>0</v>
      </c>
      <c r="J656" s="140">
        <f>IF(C656="",0,IF(E656="Pacote",VLOOKUP(C656,'Cadastro de insumo'!E:K,7,0)*G656,IF(OR(E656="kg",E656="L"),F656/1000*G656,F656*G656)))</f>
        <v>0</v>
      </c>
    </row>
    <row r="657" spans="1:18" x14ac:dyDescent="0.25">
      <c r="A657" s="33" t="str">
        <f>"Detalhes: "&amp;F639</f>
        <v xml:space="preserve">Detalhes: </v>
      </c>
      <c r="B657" s="110"/>
      <c r="H657" s="126"/>
      <c r="I657" s="110"/>
      <c r="J657" s="110"/>
      <c r="M657" s="126"/>
    </row>
    <row r="658" spans="1:18" x14ac:dyDescent="0.25">
      <c r="B658" s="110"/>
      <c r="C658" s="126"/>
      <c r="H658" s="126"/>
      <c r="I658" s="110"/>
      <c r="J658" s="110"/>
      <c r="K658" s="110"/>
      <c r="L658" s="110"/>
      <c r="M658" s="126"/>
    </row>
    <row r="659" spans="1:18" ht="31.5" x14ac:dyDescent="0.25">
      <c r="D659" s="110"/>
      <c r="E659" s="34" t="s">
        <v>21</v>
      </c>
      <c r="F659" s="78" t="s">
        <v>0</v>
      </c>
      <c r="G659" s="78" t="s">
        <v>19</v>
      </c>
      <c r="H659" s="79" t="s">
        <v>20</v>
      </c>
      <c r="I659" s="35" t="s">
        <v>22</v>
      </c>
      <c r="J659" s="35" t="s">
        <v>61</v>
      </c>
      <c r="M659" s="126"/>
    </row>
    <row r="660" spans="1:18" x14ac:dyDescent="0.25">
      <c r="D660" s="110"/>
      <c r="E660" s="135">
        <f>E639+1</f>
        <v>32</v>
      </c>
      <c r="F660" s="113"/>
      <c r="G660" s="113"/>
      <c r="H660" s="114"/>
      <c r="I660" s="136">
        <f>SUM(J663:J677)</f>
        <v>0</v>
      </c>
      <c r="J660" s="136" t="str">
        <f>IF(H660="","",I660/H660)</f>
        <v/>
      </c>
      <c r="M660" s="126"/>
      <c r="R660" s="141"/>
    </row>
    <row r="661" spans="1:18" x14ac:dyDescent="0.25">
      <c r="B661" s="117"/>
      <c r="C661" s="118"/>
      <c r="D661" s="110"/>
      <c r="F661" s="118"/>
      <c r="G661" s="118"/>
      <c r="H661" s="119"/>
      <c r="I661" s="120"/>
      <c r="J661" s="121"/>
      <c r="M661" s="126"/>
      <c r="R661" s="141"/>
    </row>
    <row r="662" spans="1:18" ht="47.25" outlineLevel="1" x14ac:dyDescent="0.25">
      <c r="B662" s="34" t="s">
        <v>66</v>
      </c>
      <c r="C662" s="78" t="s">
        <v>13</v>
      </c>
      <c r="D662" s="35" t="s">
        <v>60</v>
      </c>
      <c r="E662" s="35" t="s">
        <v>14</v>
      </c>
      <c r="F662" s="79" t="s">
        <v>17</v>
      </c>
      <c r="G662" s="79" t="s">
        <v>56</v>
      </c>
      <c r="H662" s="79" t="s">
        <v>38</v>
      </c>
      <c r="I662" s="35" t="s">
        <v>16</v>
      </c>
      <c r="J662" s="34" t="s">
        <v>15</v>
      </c>
    </row>
    <row r="663" spans="1:18" outlineLevel="1" x14ac:dyDescent="0.25">
      <c r="B663" s="137" t="str">
        <f>IF(C663="","",F660)</f>
        <v/>
      </c>
      <c r="C663" s="123"/>
      <c r="D663" s="138" t="str">
        <f>IF(C663="","",IFERROR(INDEX('Cadastro de insumo'!A:K,MATCH('Ficha técnica - Prod acabado'!C663,'Cadastro de insumo'!E:E,0),2),""))</f>
        <v/>
      </c>
      <c r="E663" s="138" t="str">
        <f>IF(C663="","",IFERROR(INDEX('Cadastro de insumo'!A:K,MATCH('Ficha técnica - Prod acabado'!C663,'Cadastro de insumo'!E:E,0),9),""))</f>
        <v/>
      </c>
      <c r="F663" s="139" t="str">
        <f>IFERROR(VLOOKUP(C663,'Cadastro de insumo'!E:K,7,0),"")</f>
        <v/>
      </c>
      <c r="G663" s="113"/>
      <c r="H663" s="113"/>
      <c r="I663" s="138">
        <f t="shared" ref="I663:I677" si="32">IF(OR(G663="",H663=""),0,G663/H663)</f>
        <v>0</v>
      </c>
      <c r="J663" s="140">
        <f>IF(C663="",0,IF(E663="Pacote",VLOOKUP(C663,'Cadastro de insumo'!E:K,7,0)*G663,IF(OR(E663="kg",E663="L"),F663/1000*G663,F663*G663)))</f>
        <v>0</v>
      </c>
    </row>
    <row r="664" spans="1:18" outlineLevel="1" x14ac:dyDescent="0.25">
      <c r="B664" s="137" t="str">
        <f>IF(C664="","",F660)</f>
        <v/>
      </c>
      <c r="C664" s="123"/>
      <c r="D664" s="138" t="str">
        <f>IF(C664="","",IFERROR(INDEX('Cadastro de insumo'!A:K,MATCH('Ficha técnica - Prod acabado'!C664,'Cadastro de insumo'!E:E,0),2),""))</f>
        <v/>
      </c>
      <c r="E664" s="138" t="str">
        <f>IF(C664="","",IFERROR(INDEX('Cadastro de insumo'!A:K,MATCH('Ficha técnica - Prod acabado'!C664,'Cadastro de insumo'!E:E,0),9),""))</f>
        <v/>
      </c>
      <c r="F664" s="139" t="str">
        <f>IFERROR(VLOOKUP(C664,'Cadastro de insumo'!E:K,7,0),"")</f>
        <v/>
      </c>
      <c r="G664" s="113"/>
      <c r="H664" s="113"/>
      <c r="I664" s="138">
        <f t="shared" si="32"/>
        <v>0</v>
      </c>
      <c r="J664" s="140">
        <f>IF(C664="",0,IF(E664="Pacote",VLOOKUP(C664,'Cadastro de insumo'!E:K,7,0)*G664,IF(OR(E664="kg",E664="L"),F664/1000*G664,F664*G664)))</f>
        <v>0</v>
      </c>
    </row>
    <row r="665" spans="1:18" outlineLevel="1" x14ac:dyDescent="0.25">
      <c r="B665" s="137" t="str">
        <f>IF(C665="","",F660)</f>
        <v/>
      </c>
      <c r="C665" s="123"/>
      <c r="D665" s="138" t="str">
        <f>IF(C665="","",IFERROR(INDEX('Cadastro de insumo'!A:K,MATCH('Ficha técnica - Prod acabado'!C665,'Cadastro de insumo'!E:E,0),2),""))</f>
        <v/>
      </c>
      <c r="E665" s="138" t="str">
        <f>IF(C665="","",IFERROR(INDEX('Cadastro de insumo'!A:K,MATCH('Ficha técnica - Prod acabado'!C665,'Cadastro de insumo'!E:E,0),9),""))</f>
        <v/>
      </c>
      <c r="F665" s="139" t="str">
        <f>IFERROR(VLOOKUP(C665,'Cadastro de insumo'!E:K,7,0),"")</f>
        <v/>
      </c>
      <c r="G665" s="113"/>
      <c r="H665" s="113"/>
      <c r="I665" s="138">
        <f t="shared" si="32"/>
        <v>0</v>
      </c>
      <c r="J665" s="140">
        <f>IF(C665="",0,IF(E665="Pacote",VLOOKUP(C665,'Cadastro de insumo'!E:K,7,0)*G665,IF(OR(E665="kg",E665="L"),F665/1000*G665,F665*G665)))</f>
        <v>0</v>
      </c>
    </row>
    <row r="666" spans="1:18" outlineLevel="1" x14ac:dyDescent="0.25">
      <c r="B666" s="137" t="str">
        <f>IF(C666="","",F660)</f>
        <v/>
      </c>
      <c r="C666" s="123"/>
      <c r="D666" s="138" t="str">
        <f>IF(C666="","",IFERROR(INDEX('Cadastro de insumo'!A:K,MATCH('Ficha técnica - Prod acabado'!C666,'Cadastro de insumo'!E:E,0),2),""))</f>
        <v/>
      </c>
      <c r="E666" s="138" t="str">
        <f>IF(C666="","",IFERROR(INDEX('Cadastro de insumo'!A:K,MATCH('Ficha técnica - Prod acabado'!C666,'Cadastro de insumo'!E:E,0),9),""))</f>
        <v/>
      </c>
      <c r="F666" s="139" t="str">
        <f>IFERROR(VLOOKUP(C666,'Cadastro de insumo'!E:K,7,0),"")</f>
        <v/>
      </c>
      <c r="G666" s="113"/>
      <c r="H666" s="113"/>
      <c r="I666" s="138">
        <f t="shared" si="32"/>
        <v>0</v>
      </c>
      <c r="J666" s="140">
        <f>IF(C666="",0,IF(E666="Pacote",VLOOKUP(C666,'Cadastro de insumo'!E:K,7,0)*G666,IF(OR(E666="kg",E666="L"),F666/1000*G666,F666*G666)))</f>
        <v>0</v>
      </c>
    </row>
    <row r="667" spans="1:18" outlineLevel="1" x14ac:dyDescent="0.25">
      <c r="B667" s="137" t="str">
        <f>IF(C667="","",F660)</f>
        <v/>
      </c>
      <c r="C667" s="123"/>
      <c r="D667" s="138" t="str">
        <f>IF(C667="","",IFERROR(INDEX('Cadastro de insumo'!A:K,MATCH('Ficha técnica - Prod acabado'!C667,'Cadastro de insumo'!E:E,0),2),""))</f>
        <v/>
      </c>
      <c r="E667" s="138" t="str">
        <f>IF(C667="","",IFERROR(INDEX('Cadastro de insumo'!A:K,MATCH('Ficha técnica - Prod acabado'!C667,'Cadastro de insumo'!E:E,0),9),""))</f>
        <v/>
      </c>
      <c r="F667" s="139" t="str">
        <f>IFERROR(VLOOKUP(C667,'Cadastro de insumo'!E:K,7,0),"")</f>
        <v/>
      </c>
      <c r="G667" s="113"/>
      <c r="H667" s="113"/>
      <c r="I667" s="138">
        <f t="shared" si="32"/>
        <v>0</v>
      </c>
      <c r="J667" s="140">
        <f>IF(C667="",0,IF(E667="Pacote",VLOOKUP(C667,'Cadastro de insumo'!E:K,7,0)*G667,IF(OR(E667="kg",E667="L"),F667/1000*G667,F667*G667)))</f>
        <v>0</v>
      </c>
    </row>
    <row r="668" spans="1:18" outlineLevel="1" x14ac:dyDescent="0.25">
      <c r="B668" s="137" t="str">
        <f>IF(C668="","",F660)</f>
        <v/>
      </c>
      <c r="C668" s="123"/>
      <c r="D668" s="138" t="str">
        <f>IF(C668="","",IFERROR(INDEX('Cadastro de insumo'!A:K,MATCH('Ficha técnica - Prod acabado'!C668,'Cadastro de insumo'!E:E,0),2),""))</f>
        <v/>
      </c>
      <c r="E668" s="138" t="str">
        <f>IF(C668="","",IFERROR(INDEX('Cadastro de insumo'!A:K,MATCH('Ficha técnica - Prod acabado'!C668,'Cadastro de insumo'!E:E,0),9),""))</f>
        <v/>
      </c>
      <c r="F668" s="139" t="str">
        <f>IFERROR(VLOOKUP(C668,'Cadastro de insumo'!E:K,7,0),"")</f>
        <v/>
      </c>
      <c r="G668" s="113"/>
      <c r="H668" s="113"/>
      <c r="I668" s="138">
        <f t="shared" si="32"/>
        <v>0</v>
      </c>
      <c r="J668" s="140">
        <f>IF(C668="",0,IF(E668="Pacote",VLOOKUP(C668,'Cadastro de insumo'!E:K,7,0)*G668,IF(OR(E668="kg",E668="L"),F668/1000*G668,F668*G668)))</f>
        <v>0</v>
      </c>
    </row>
    <row r="669" spans="1:18" outlineLevel="1" x14ac:dyDescent="0.25">
      <c r="B669" s="137" t="str">
        <f>IF(C669="","",F660)</f>
        <v/>
      </c>
      <c r="C669" s="123"/>
      <c r="D669" s="138" t="str">
        <f>IF(C669="","",IFERROR(INDEX('Cadastro de insumo'!A:K,MATCH('Ficha técnica - Prod acabado'!C669,'Cadastro de insumo'!E:E,0),2),""))</f>
        <v/>
      </c>
      <c r="E669" s="138" t="str">
        <f>IF(C669="","",IFERROR(INDEX('Cadastro de insumo'!A:K,MATCH('Ficha técnica - Prod acabado'!C669,'Cadastro de insumo'!E:E,0),9),""))</f>
        <v/>
      </c>
      <c r="F669" s="139" t="str">
        <f>IFERROR(VLOOKUP(C669,'Cadastro de insumo'!E:K,7,0),"")</f>
        <v/>
      </c>
      <c r="G669" s="113"/>
      <c r="H669" s="113"/>
      <c r="I669" s="138">
        <f t="shared" si="32"/>
        <v>0</v>
      </c>
      <c r="J669" s="140">
        <f>IF(C669="",0,IF(E669="Pacote",VLOOKUP(C669,'Cadastro de insumo'!E:K,7,0)*G669,IF(OR(E669="kg",E669="L"),F669/1000*G669,F669*G669)))</f>
        <v>0</v>
      </c>
    </row>
    <row r="670" spans="1:18" outlineLevel="1" x14ac:dyDescent="0.25">
      <c r="B670" s="137" t="str">
        <f>IF(C670="","",F660)</f>
        <v/>
      </c>
      <c r="C670" s="123"/>
      <c r="D670" s="138" t="str">
        <f>IF(C670="","",IFERROR(INDEX('Cadastro de insumo'!A:K,MATCH('Ficha técnica - Prod acabado'!C670,'Cadastro de insumo'!E:E,0),2),""))</f>
        <v/>
      </c>
      <c r="E670" s="138" t="str">
        <f>IF(C670="","",IFERROR(INDEX('Cadastro de insumo'!A:K,MATCH('Ficha técnica - Prod acabado'!C670,'Cadastro de insumo'!E:E,0),9),""))</f>
        <v/>
      </c>
      <c r="F670" s="139" t="str">
        <f>IFERROR(VLOOKUP(C670,'Cadastro de insumo'!E:K,7,0),"")</f>
        <v/>
      </c>
      <c r="G670" s="113"/>
      <c r="H670" s="113"/>
      <c r="I670" s="138">
        <f t="shared" si="32"/>
        <v>0</v>
      </c>
      <c r="J670" s="140">
        <f>IF(C670="",0,IF(E670="Pacote",VLOOKUP(C670,'Cadastro de insumo'!E:K,7,0)*G670,IF(OR(E670="kg",E670="L"),F670/1000*G670,F670*G670)))</f>
        <v>0</v>
      </c>
    </row>
    <row r="671" spans="1:18" outlineLevel="1" x14ac:dyDescent="0.25">
      <c r="B671" s="137" t="str">
        <f>IF(C671="","",F660)</f>
        <v/>
      </c>
      <c r="C671" s="123"/>
      <c r="D671" s="138" t="str">
        <f>IF(C671="","",IFERROR(INDEX('Cadastro de insumo'!A:K,MATCH('Ficha técnica - Prod acabado'!C671,'Cadastro de insumo'!E:E,0),2),""))</f>
        <v/>
      </c>
      <c r="E671" s="138" t="str">
        <f>IF(C671="","",IFERROR(INDEX('Cadastro de insumo'!A:K,MATCH('Ficha técnica - Prod acabado'!C671,'Cadastro de insumo'!E:E,0),9),""))</f>
        <v/>
      </c>
      <c r="F671" s="139" t="str">
        <f>IFERROR(VLOOKUP(C671,'Cadastro de insumo'!E:K,7,0),"")</f>
        <v/>
      </c>
      <c r="G671" s="113"/>
      <c r="H671" s="113"/>
      <c r="I671" s="138">
        <f t="shared" si="32"/>
        <v>0</v>
      </c>
      <c r="J671" s="140">
        <f>IF(C671="",0,IF(E671="Pacote",VLOOKUP(C671,'Cadastro de insumo'!E:K,7,0)*G671,IF(OR(E671="kg",E671="L"),F671/1000*G671,F671*G671)))</f>
        <v>0</v>
      </c>
    </row>
    <row r="672" spans="1:18" outlineLevel="1" x14ac:dyDescent="0.25">
      <c r="B672" s="137" t="str">
        <f>IF(C672="","",F660)</f>
        <v/>
      </c>
      <c r="C672" s="123"/>
      <c r="D672" s="138" t="str">
        <f>IF(C672="","",IFERROR(INDEX('Cadastro de insumo'!A:K,MATCH('Ficha técnica - Prod acabado'!C672,'Cadastro de insumo'!E:E,0),2),""))</f>
        <v/>
      </c>
      <c r="E672" s="138" t="str">
        <f>IF(C672="","",IFERROR(INDEX('Cadastro de insumo'!A:K,MATCH('Ficha técnica - Prod acabado'!C672,'Cadastro de insumo'!E:E,0),9),""))</f>
        <v/>
      </c>
      <c r="F672" s="139" t="str">
        <f>IFERROR(VLOOKUP(C672,'Cadastro de insumo'!E:K,7,0),"")</f>
        <v/>
      </c>
      <c r="G672" s="113"/>
      <c r="H672" s="113"/>
      <c r="I672" s="138">
        <f t="shared" si="32"/>
        <v>0</v>
      </c>
      <c r="J672" s="140">
        <f>IF(C672="",0,IF(E672="Pacote",VLOOKUP(C672,'Cadastro de insumo'!E:K,7,0)*G672,IF(OR(E672="kg",E672="L"),F672/1000*G672,F672*G672)))</f>
        <v>0</v>
      </c>
    </row>
    <row r="673" spans="1:18" outlineLevel="1" x14ac:dyDescent="0.25">
      <c r="B673" s="137" t="str">
        <f>IF(C673="","",F660)</f>
        <v/>
      </c>
      <c r="C673" s="123"/>
      <c r="D673" s="138" t="str">
        <f>IF(C673="","",IFERROR(INDEX('Cadastro de insumo'!A:K,MATCH('Ficha técnica - Prod acabado'!C673,'Cadastro de insumo'!E:E,0),2),""))</f>
        <v/>
      </c>
      <c r="E673" s="138" t="str">
        <f>IF(C673="","",IFERROR(INDEX('Cadastro de insumo'!A:K,MATCH('Ficha técnica - Prod acabado'!C673,'Cadastro de insumo'!E:E,0),9),""))</f>
        <v/>
      </c>
      <c r="F673" s="139" t="str">
        <f>IFERROR(VLOOKUP(C673,'Cadastro de insumo'!E:K,7,0),"")</f>
        <v/>
      </c>
      <c r="G673" s="113"/>
      <c r="H673" s="113"/>
      <c r="I673" s="138">
        <f t="shared" si="32"/>
        <v>0</v>
      </c>
      <c r="J673" s="140">
        <f>IF(C673="",0,IF(E673="Pacote",VLOOKUP(C673,'Cadastro de insumo'!E:K,7,0)*G673,IF(OR(E673="kg",E673="L"),F673/1000*G673,F673*G673)))</f>
        <v>0</v>
      </c>
    </row>
    <row r="674" spans="1:18" outlineLevel="1" x14ac:dyDescent="0.25">
      <c r="B674" s="137" t="str">
        <f>IF(C674="","",F660)</f>
        <v/>
      </c>
      <c r="C674" s="123"/>
      <c r="D674" s="138" t="str">
        <f>IF(C674="","",IFERROR(INDEX('Cadastro de insumo'!A:K,MATCH('Ficha técnica - Prod acabado'!C674,'Cadastro de insumo'!E:E,0),2),""))</f>
        <v/>
      </c>
      <c r="E674" s="138" t="str">
        <f>IF(C674="","",IFERROR(INDEX('Cadastro de insumo'!A:K,MATCH('Ficha técnica - Prod acabado'!C674,'Cadastro de insumo'!E:E,0),9),""))</f>
        <v/>
      </c>
      <c r="F674" s="139" t="str">
        <f>IFERROR(VLOOKUP(C674,'Cadastro de insumo'!E:K,7,0),"")</f>
        <v/>
      </c>
      <c r="G674" s="113"/>
      <c r="H674" s="113"/>
      <c r="I674" s="138">
        <f t="shared" si="32"/>
        <v>0</v>
      </c>
      <c r="J674" s="140">
        <f>IF(C674="",0,IF(E674="Pacote",VLOOKUP(C674,'Cadastro de insumo'!E:K,7,0)*G674,IF(OR(E674="kg",E674="L"),F674/1000*G674,F674*G674)))</f>
        <v>0</v>
      </c>
    </row>
    <row r="675" spans="1:18" outlineLevel="1" x14ac:dyDescent="0.25">
      <c r="B675" s="137" t="str">
        <f>IF(C675="","",F660)</f>
        <v/>
      </c>
      <c r="C675" s="123"/>
      <c r="D675" s="138" t="str">
        <f>IF(C675="","",IFERROR(INDEX('Cadastro de insumo'!A:K,MATCH('Ficha técnica - Prod acabado'!C675,'Cadastro de insumo'!E:E,0),2),""))</f>
        <v/>
      </c>
      <c r="E675" s="138" t="str">
        <f>IF(C675="","",IFERROR(INDEX('Cadastro de insumo'!A:K,MATCH('Ficha técnica - Prod acabado'!C675,'Cadastro de insumo'!E:E,0),9),""))</f>
        <v/>
      </c>
      <c r="F675" s="139" t="str">
        <f>IFERROR(VLOOKUP(C675,'Cadastro de insumo'!E:K,7,0),"")</f>
        <v/>
      </c>
      <c r="G675" s="113"/>
      <c r="H675" s="113"/>
      <c r="I675" s="138">
        <f t="shared" si="32"/>
        <v>0</v>
      </c>
      <c r="J675" s="140">
        <f>IF(C675="",0,IF(E675="Pacote",VLOOKUP(C675,'Cadastro de insumo'!E:K,7,0)*G675,IF(OR(E675="kg",E675="L"),F675/1000*G675,F675*G675)))</f>
        <v>0</v>
      </c>
    </row>
    <row r="676" spans="1:18" outlineLevel="1" x14ac:dyDescent="0.25">
      <c r="B676" s="137" t="str">
        <f>IF(C676="","",F660)</f>
        <v/>
      </c>
      <c r="C676" s="123"/>
      <c r="D676" s="138" t="str">
        <f>IF(C676="","",IFERROR(INDEX('Cadastro de insumo'!A:K,MATCH('Ficha técnica - Prod acabado'!C676,'Cadastro de insumo'!E:E,0),2),""))</f>
        <v/>
      </c>
      <c r="E676" s="138" t="str">
        <f>IF(C676="","",IFERROR(INDEX('Cadastro de insumo'!A:K,MATCH('Ficha técnica - Prod acabado'!C676,'Cadastro de insumo'!E:E,0),9),""))</f>
        <v/>
      </c>
      <c r="F676" s="139" t="str">
        <f>IFERROR(VLOOKUP(C676,'Cadastro de insumo'!E:K,7,0),"")</f>
        <v/>
      </c>
      <c r="G676" s="113"/>
      <c r="H676" s="113"/>
      <c r="I676" s="138">
        <f t="shared" si="32"/>
        <v>0</v>
      </c>
      <c r="J676" s="140">
        <f>IF(C676="",0,IF(E676="Pacote",VLOOKUP(C676,'Cadastro de insumo'!E:K,7,0)*G676,IF(OR(E676="kg",E676="L"),F676/1000*G676,F676*G676)))</f>
        <v>0</v>
      </c>
    </row>
    <row r="677" spans="1:18" outlineLevel="1" x14ac:dyDescent="0.25">
      <c r="B677" s="137" t="str">
        <f>IF(C677="","",F660)</f>
        <v/>
      </c>
      <c r="C677" s="123"/>
      <c r="D677" s="138" t="str">
        <f>IF(C677="","",IFERROR(INDEX('Cadastro de insumo'!A:K,MATCH('Ficha técnica - Prod acabado'!C677,'Cadastro de insumo'!E:E,0),2),""))</f>
        <v/>
      </c>
      <c r="E677" s="138" t="str">
        <f>IF(C677="","",IFERROR(INDEX('Cadastro de insumo'!A:K,MATCH('Ficha técnica - Prod acabado'!C677,'Cadastro de insumo'!E:E,0),9),""))</f>
        <v/>
      </c>
      <c r="F677" s="139" t="str">
        <f>IFERROR(VLOOKUP(C677,'Cadastro de insumo'!E:K,7,0),"")</f>
        <v/>
      </c>
      <c r="G677" s="113"/>
      <c r="H677" s="113"/>
      <c r="I677" s="138">
        <f t="shared" si="32"/>
        <v>0</v>
      </c>
      <c r="J677" s="140">
        <f>IF(C677="",0,IF(E677="Pacote",VLOOKUP(C677,'Cadastro de insumo'!E:K,7,0)*G677,IF(OR(E677="kg",E677="L"),F677/1000*G677,F677*G677)))</f>
        <v>0</v>
      </c>
    </row>
    <row r="678" spans="1:18" x14ac:dyDescent="0.25">
      <c r="A678" s="33" t="str">
        <f>"Detalhes: "&amp;F660</f>
        <v xml:space="preserve">Detalhes: </v>
      </c>
      <c r="B678" s="110"/>
      <c r="H678" s="126"/>
      <c r="I678" s="110"/>
      <c r="J678" s="110"/>
      <c r="M678" s="126"/>
    </row>
    <row r="679" spans="1:18" x14ac:dyDescent="0.25">
      <c r="B679" s="110"/>
      <c r="C679" s="126"/>
      <c r="H679" s="126"/>
      <c r="I679" s="110"/>
      <c r="J679" s="110"/>
      <c r="K679" s="110"/>
      <c r="L679" s="110"/>
      <c r="M679" s="126"/>
    </row>
    <row r="680" spans="1:18" ht="31.5" x14ac:dyDescent="0.25">
      <c r="D680" s="110"/>
      <c r="E680" s="34" t="s">
        <v>21</v>
      </c>
      <c r="F680" s="78" t="s">
        <v>0</v>
      </c>
      <c r="G680" s="78" t="s">
        <v>19</v>
      </c>
      <c r="H680" s="79" t="s">
        <v>20</v>
      </c>
      <c r="I680" s="35" t="s">
        <v>22</v>
      </c>
      <c r="J680" s="35" t="s">
        <v>61</v>
      </c>
      <c r="M680" s="126"/>
    </row>
    <row r="681" spans="1:18" x14ac:dyDescent="0.25">
      <c r="D681" s="110"/>
      <c r="E681" s="135">
        <f>E660+1</f>
        <v>33</v>
      </c>
      <c r="F681" s="113"/>
      <c r="G681" s="113"/>
      <c r="H681" s="114"/>
      <c r="I681" s="136">
        <f>SUM(J684:J698)</f>
        <v>0</v>
      </c>
      <c r="J681" s="136" t="str">
        <f>IF(H681="","",I681/H681)</f>
        <v/>
      </c>
      <c r="M681" s="126"/>
      <c r="R681" s="141"/>
    </row>
    <row r="682" spans="1:18" x14ac:dyDescent="0.25">
      <c r="B682" s="117"/>
      <c r="C682" s="118"/>
      <c r="D682" s="110"/>
      <c r="F682" s="118"/>
      <c r="G682" s="118"/>
      <c r="H682" s="119"/>
      <c r="I682" s="120"/>
      <c r="J682" s="121"/>
      <c r="M682" s="126"/>
      <c r="R682" s="141"/>
    </row>
    <row r="683" spans="1:18" ht="47.25" outlineLevel="1" x14ac:dyDescent="0.25">
      <c r="B683" s="34" t="s">
        <v>66</v>
      </c>
      <c r="C683" s="78" t="s">
        <v>13</v>
      </c>
      <c r="D683" s="35" t="s">
        <v>60</v>
      </c>
      <c r="E683" s="35" t="s">
        <v>14</v>
      </c>
      <c r="F683" s="79" t="s">
        <v>17</v>
      </c>
      <c r="G683" s="79" t="s">
        <v>56</v>
      </c>
      <c r="H683" s="79" t="s">
        <v>38</v>
      </c>
      <c r="I683" s="35" t="s">
        <v>16</v>
      </c>
      <c r="J683" s="34" t="s">
        <v>15</v>
      </c>
    </row>
    <row r="684" spans="1:18" outlineLevel="1" x14ac:dyDescent="0.25">
      <c r="B684" s="137" t="str">
        <f>IF(C684="","",F681)</f>
        <v/>
      </c>
      <c r="C684" s="123"/>
      <c r="D684" s="138" t="str">
        <f>IF(C684="","",IFERROR(INDEX('Cadastro de insumo'!A:K,MATCH('Ficha técnica - Prod acabado'!C684,'Cadastro de insumo'!E:E,0),2),""))</f>
        <v/>
      </c>
      <c r="E684" s="138" t="str">
        <f>IF(C684="","",IFERROR(INDEX('Cadastro de insumo'!A:K,MATCH('Ficha técnica - Prod acabado'!C684,'Cadastro de insumo'!E:E,0),9),""))</f>
        <v/>
      </c>
      <c r="F684" s="139" t="str">
        <f>IFERROR(VLOOKUP(C684,'Cadastro de insumo'!E:K,7,0),"")</f>
        <v/>
      </c>
      <c r="G684" s="113"/>
      <c r="H684" s="113"/>
      <c r="I684" s="138">
        <f t="shared" ref="I684:I698" si="33">IF(OR(G684="",H684=""),0,G684/H684)</f>
        <v>0</v>
      </c>
      <c r="J684" s="140">
        <f>IF(C684="",0,IF(E684="Pacote",VLOOKUP(C684,'Cadastro de insumo'!E:K,7,0)*G684,IF(OR(E684="kg",E684="L"),F684/1000*G684,F684*G684)))</f>
        <v>0</v>
      </c>
    </row>
    <row r="685" spans="1:18" outlineLevel="1" x14ac:dyDescent="0.25">
      <c r="B685" s="137" t="str">
        <f>IF(C685="","",F681)</f>
        <v/>
      </c>
      <c r="C685" s="123"/>
      <c r="D685" s="138" t="str">
        <f>IF(C685="","",IFERROR(INDEX('Cadastro de insumo'!A:K,MATCH('Ficha técnica - Prod acabado'!C685,'Cadastro de insumo'!E:E,0),2),""))</f>
        <v/>
      </c>
      <c r="E685" s="138" t="str">
        <f>IF(C685="","",IFERROR(INDEX('Cadastro de insumo'!A:K,MATCH('Ficha técnica - Prod acabado'!C685,'Cadastro de insumo'!E:E,0),9),""))</f>
        <v/>
      </c>
      <c r="F685" s="139" t="str">
        <f>IFERROR(VLOOKUP(C685,'Cadastro de insumo'!E:K,7,0),"")</f>
        <v/>
      </c>
      <c r="G685" s="113"/>
      <c r="H685" s="113"/>
      <c r="I685" s="138">
        <f t="shared" si="33"/>
        <v>0</v>
      </c>
      <c r="J685" s="140">
        <f>IF(C685="",0,IF(E685="Pacote",VLOOKUP(C685,'Cadastro de insumo'!E:K,7,0)*G685,IF(OR(E685="kg",E685="L"),F685/1000*G685,F685*G685)))</f>
        <v>0</v>
      </c>
    </row>
    <row r="686" spans="1:18" outlineLevel="1" x14ac:dyDescent="0.25">
      <c r="B686" s="137" t="str">
        <f>IF(C686="","",F681)</f>
        <v/>
      </c>
      <c r="C686" s="123"/>
      <c r="D686" s="138" t="str">
        <f>IF(C686="","",IFERROR(INDEX('Cadastro de insumo'!A:K,MATCH('Ficha técnica - Prod acabado'!C686,'Cadastro de insumo'!E:E,0),2),""))</f>
        <v/>
      </c>
      <c r="E686" s="138" t="str">
        <f>IF(C686="","",IFERROR(INDEX('Cadastro de insumo'!A:K,MATCH('Ficha técnica - Prod acabado'!C686,'Cadastro de insumo'!E:E,0),9),""))</f>
        <v/>
      </c>
      <c r="F686" s="139" t="str">
        <f>IFERROR(VLOOKUP(C686,'Cadastro de insumo'!E:K,7,0),"")</f>
        <v/>
      </c>
      <c r="G686" s="113"/>
      <c r="H686" s="113"/>
      <c r="I686" s="138">
        <f t="shared" si="33"/>
        <v>0</v>
      </c>
      <c r="J686" s="140">
        <f>IF(C686="",0,IF(E686="Pacote",VLOOKUP(C686,'Cadastro de insumo'!E:K,7,0)*G686,IF(OR(E686="kg",E686="L"),F686/1000*G686,F686*G686)))</f>
        <v>0</v>
      </c>
    </row>
    <row r="687" spans="1:18" outlineLevel="1" x14ac:dyDescent="0.25">
      <c r="B687" s="137" t="str">
        <f>IF(C687="","",F681)</f>
        <v/>
      </c>
      <c r="C687" s="123"/>
      <c r="D687" s="138" t="str">
        <f>IF(C687="","",IFERROR(INDEX('Cadastro de insumo'!A:K,MATCH('Ficha técnica - Prod acabado'!C687,'Cadastro de insumo'!E:E,0),2),""))</f>
        <v/>
      </c>
      <c r="E687" s="138" t="str">
        <f>IF(C687="","",IFERROR(INDEX('Cadastro de insumo'!A:K,MATCH('Ficha técnica - Prod acabado'!C687,'Cadastro de insumo'!E:E,0),9),""))</f>
        <v/>
      </c>
      <c r="F687" s="139" t="str">
        <f>IFERROR(VLOOKUP(C687,'Cadastro de insumo'!E:K,7,0),"")</f>
        <v/>
      </c>
      <c r="G687" s="113"/>
      <c r="H687" s="113"/>
      <c r="I687" s="138">
        <f t="shared" si="33"/>
        <v>0</v>
      </c>
      <c r="J687" s="140">
        <f>IF(C687="",0,IF(E687="Pacote",VLOOKUP(C687,'Cadastro de insumo'!E:K,7,0)*G687,IF(OR(E687="kg",E687="L"),F687/1000*G687,F687*G687)))</f>
        <v>0</v>
      </c>
    </row>
    <row r="688" spans="1:18" outlineLevel="1" x14ac:dyDescent="0.25">
      <c r="B688" s="137" t="str">
        <f>IF(C688="","",F681)</f>
        <v/>
      </c>
      <c r="C688" s="123"/>
      <c r="D688" s="138" t="str">
        <f>IF(C688="","",IFERROR(INDEX('Cadastro de insumo'!A:K,MATCH('Ficha técnica - Prod acabado'!C688,'Cadastro de insumo'!E:E,0),2),""))</f>
        <v/>
      </c>
      <c r="E688" s="138" t="str">
        <f>IF(C688="","",IFERROR(INDEX('Cadastro de insumo'!A:K,MATCH('Ficha técnica - Prod acabado'!C688,'Cadastro de insumo'!E:E,0),9),""))</f>
        <v/>
      </c>
      <c r="F688" s="139" t="str">
        <f>IFERROR(VLOOKUP(C688,'Cadastro de insumo'!E:K,7,0),"")</f>
        <v/>
      </c>
      <c r="G688" s="113"/>
      <c r="H688" s="113"/>
      <c r="I688" s="138">
        <f t="shared" si="33"/>
        <v>0</v>
      </c>
      <c r="J688" s="140">
        <f>IF(C688="",0,IF(E688="Pacote",VLOOKUP(C688,'Cadastro de insumo'!E:K,7,0)*G688,IF(OR(E688="kg",E688="L"),F688/1000*G688,F688*G688)))</f>
        <v>0</v>
      </c>
    </row>
    <row r="689" spans="1:18" outlineLevel="1" x14ac:dyDescent="0.25">
      <c r="B689" s="137" t="str">
        <f>IF(C689="","",F681)</f>
        <v/>
      </c>
      <c r="C689" s="123"/>
      <c r="D689" s="138" t="str">
        <f>IF(C689="","",IFERROR(INDEX('Cadastro de insumo'!A:K,MATCH('Ficha técnica - Prod acabado'!C689,'Cadastro de insumo'!E:E,0),2),""))</f>
        <v/>
      </c>
      <c r="E689" s="138" t="str">
        <f>IF(C689="","",IFERROR(INDEX('Cadastro de insumo'!A:K,MATCH('Ficha técnica - Prod acabado'!C689,'Cadastro de insumo'!E:E,0),9),""))</f>
        <v/>
      </c>
      <c r="F689" s="139" t="str">
        <f>IFERROR(VLOOKUP(C689,'Cadastro de insumo'!E:K,7,0),"")</f>
        <v/>
      </c>
      <c r="G689" s="113"/>
      <c r="H689" s="113"/>
      <c r="I689" s="138">
        <f t="shared" si="33"/>
        <v>0</v>
      </c>
      <c r="J689" s="140">
        <f>IF(C689="",0,IF(E689="Pacote",VLOOKUP(C689,'Cadastro de insumo'!E:K,7,0)*G689,IF(OR(E689="kg",E689="L"),F689/1000*G689,F689*G689)))</f>
        <v>0</v>
      </c>
    </row>
    <row r="690" spans="1:18" outlineLevel="1" x14ac:dyDescent="0.25">
      <c r="B690" s="137" t="str">
        <f>IF(C690="","",F681)</f>
        <v/>
      </c>
      <c r="C690" s="123"/>
      <c r="D690" s="138" t="str">
        <f>IF(C690="","",IFERROR(INDEX('Cadastro de insumo'!A:K,MATCH('Ficha técnica - Prod acabado'!C690,'Cadastro de insumo'!E:E,0),2),""))</f>
        <v/>
      </c>
      <c r="E690" s="138" t="str">
        <f>IF(C690="","",IFERROR(INDEX('Cadastro de insumo'!A:K,MATCH('Ficha técnica - Prod acabado'!C690,'Cadastro de insumo'!E:E,0),9),""))</f>
        <v/>
      </c>
      <c r="F690" s="139" t="str">
        <f>IFERROR(VLOOKUP(C690,'Cadastro de insumo'!E:K,7,0),"")</f>
        <v/>
      </c>
      <c r="G690" s="113"/>
      <c r="H690" s="113"/>
      <c r="I690" s="138">
        <f t="shared" si="33"/>
        <v>0</v>
      </c>
      <c r="J690" s="140">
        <f>IF(C690="",0,IF(E690="Pacote",VLOOKUP(C690,'Cadastro de insumo'!E:K,7,0)*G690,IF(OR(E690="kg",E690="L"),F690/1000*G690,F690*G690)))</f>
        <v>0</v>
      </c>
    </row>
    <row r="691" spans="1:18" outlineLevel="1" x14ac:dyDescent="0.25">
      <c r="B691" s="137" t="str">
        <f>IF(C691="","",F681)</f>
        <v/>
      </c>
      <c r="C691" s="123"/>
      <c r="D691" s="138" t="str">
        <f>IF(C691="","",IFERROR(INDEX('Cadastro de insumo'!A:K,MATCH('Ficha técnica - Prod acabado'!C691,'Cadastro de insumo'!E:E,0),2),""))</f>
        <v/>
      </c>
      <c r="E691" s="138" t="str">
        <f>IF(C691="","",IFERROR(INDEX('Cadastro de insumo'!A:K,MATCH('Ficha técnica - Prod acabado'!C691,'Cadastro de insumo'!E:E,0),9),""))</f>
        <v/>
      </c>
      <c r="F691" s="139" t="str">
        <f>IFERROR(VLOOKUP(C691,'Cadastro de insumo'!E:K,7,0),"")</f>
        <v/>
      </c>
      <c r="G691" s="113"/>
      <c r="H691" s="113"/>
      <c r="I691" s="138">
        <f t="shared" si="33"/>
        <v>0</v>
      </c>
      <c r="J691" s="140">
        <f>IF(C691="",0,IF(E691="Pacote",VLOOKUP(C691,'Cadastro de insumo'!E:K,7,0)*G691,IF(OR(E691="kg",E691="L"),F691/1000*G691,F691*G691)))</f>
        <v>0</v>
      </c>
    </row>
    <row r="692" spans="1:18" outlineLevel="1" x14ac:dyDescent="0.25">
      <c r="B692" s="137" t="str">
        <f>IF(C692="","",F681)</f>
        <v/>
      </c>
      <c r="C692" s="123"/>
      <c r="D692" s="138" t="str">
        <f>IF(C692="","",IFERROR(INDEX('Cadastro de insumo'!A:K,MATCH('Ficha técnica - Prod acabado'!C692,'Cadastro de insumo'!E:E,0),2),""))</f>
        <v/>
      </c>
      <c r="E692" s="138" t="str">
        <f>IF(C692="","",IFERROR(INDEX('Cadastro de insumo'!A:K,MATCH('Ficha técnica - Prod acabado'!C692,'Cadastro de insumo'!E:E,0),9),""))</f>
        <v/>
      </c>
      <c r="F692" s="139" t="str">
        <f>IFERROR(VLOOKUP(C692,'Cadastro de insumo'!E:K,7,0),"")</f>
        <v/>
      </c>
      <c r="G692" s="113"/>
      <c r="H692" s="113"/>
      <c r="I692" s="138">
        <f t="shared" si="33"/>
        <v>0</v>
      </c>
      <c r="J692" s="140">
        <f>IF(C692="",0,IF(E692="Pacote",VLOOKUP(C692,'Cadastro de insumo'!E:K,7,0)*G692,IF(OR(E692="kg",E692="L"),F692/1000*G692,F692*G692)))</f>
        <v>0</v>
      </c>
    </row>
    <row r="693" spans="1:18" outlineLevel="1" x14ac:dyDescent="0.25">
      <c r="B693" s="137" t="str">
        <f>IF(C693="","",F681)</f>
        <v/>
      </c>
      <c r="C693" s="123"/>
      <c r="D693" s="138" t="str">
        <f>IF(C693="","",IFERROR(INDEX('Cadastro de insumo'!A:K,MATCH('Ficha técnica - Prod acabado'!C693,'Cadastro de insumo'!E:E,0),2),""))</f>
        <v/>
      </c>
      <c r="E693" s="138" t="str">
        <f>IF(C693="","",IFERROR(INDEX('Cadastro de insumo'!A:K,MATCH('Ficha técnica - Prod acabado'!C693,'Cadastro de insumo'!E:E,0),9),""))</f>
        <v/>
      </c>
      <c r="F693" s="139" t="str">
        <f>IFERROR(VLOOKUP(C693,'Cadastro de insumo'!E:K,7,0),"")</f>
        <v/>
      </c>
      <c r="G693" s="113"/>
      <c r="H693" s="113"/>
      <c r="I693" s="138">
        <f t="shared" si="33"/>
        <v>0</v>
      </c>
      <c r="J693" s="140">
        <f>IF(C693="",0,IF(E693="Pacote",VLOOKUP(C693,'Cadastro de insumo'!E:K,7,0)*G693,IF(OR(E693="kg",E693="L"),F693/1000*G693,F693*G693)))</f>
        <v>0</v>
      </c>
    </row>
    <row r="694" spans="1:18" outlineLevel="1" x14ac:dyDescent="0.25">
      <c r="B694" s="137" t="str">
        <f>IF(C694="","",F681)</f>
        <v/>
      </c>
      <c r="C694" s="123"/>
      <c r="D694" s="138" t="str">
        <f>IF(C694="","",IFERROR(INDEX('Cadastro de insumo'!A:K,MATCH('Ficha técnica - Prod acabado'!C694,'Cadastro de insumo'!E:E,0),2),""))</f>
        <v/>
      </c>
      <c r="E694" s="138" t="str">
        <f>IF(C694="","",IFERROR(INDEX('Cadastro de insumo'!A:K,MATCH('Ficha técnica - Prod acabado'!C694,'Cadastro de insumo'!E:E,0),9),""))</f>
        <v/>
      </c>
      <c r="F694" s="139" t="str">
        <f>IFERROR(VLOOKUP(C694,'Cadastro de insumo'!E:K,7,0),"")</f>
        <v/>
      </c>
      <c r="G694" s="113"/>
      <c r="H694" s="113"/>
      <c r="I694" s="138">
        <f t="shared" si="33"/>
        <v>0</v>
      </c>
      <c r="J694" s="140">
        <f>IF(C694="",0,IF(E694="Pacote",VLOOKUP(C694,'Cadastro de insumo'!E:K,7,0)*G694,IF(OR(E694="kg",E694="L"),F694/1000*G694,F694*G694)))</f>
        <v>0</v>
      </c>
    </row>
    <row r="695" spans="1:18" outlineLevel="1" x14ac:dyDescent="0.25">
      <c r="B695" s="137" t="str">
        <f>IF(C695="","",F681)</f>
        <v/>
      </c>
      <c r="C695" s="123"/>
      <c r="D695" s="138" t="str">
        <f>IF(C695="","",IFERROR(INDEX('Cadastro de insumo'!A:K,MATCH('Ficha técnica - Prod acabado'!C695,'Cadastro de insumo'!E:E,0),2),""))</f>
        <v/>
      </c>
      <c r="E695" s="138" t="str">
        <f>IF(C695="","",IFERROR(INDEX('Cadastro de insumo'!A:K,MATCH('Ficha técnica - Prod acabado'!C695,'Cadastro de insumo'!E:E,0),9),""))</f>
        <v/>
      </c>
      <c r="F695" s="139" t="str">
        <f>IFERROR(VLOOKUP(C695,'Cadastro de insumo'!E:K,7,0),"")</f>
        <v/>
      </c>
      <c r="G695" s="113"/>
      <c r="H695" s="113"/>
      <c r="I695" s="138">
        <f t="shared" si="33"/>
        <v>0</v>
      </c>
      <c r="J695" s="140">
        <f>IF(C695="",0,IF(E695="Pacote",VLOOKUP(C695,'Cadastro de insumo'!E:K,7,0)*G695,IF(OR(E695="kg",E695="L"),F695/1000*G695,F695*G695)))</f>
        <v>0</v>
      </c>
    </row>
    <row r="696" spans="1:18" outlineLevel="1" x14ac:dyDescent="0.25">
      <c r="B696" s="137" t="str">
        <f>IF(C696="","",F681)</f>
        <v/>
      </c>
      <c r="C696" s="123"/>
      <c r="D696" s="138" t="str">
        <f>IF(C696="","",IFERROR(INDEX('Cadastro de insumo'!A:K,MATCH('Ficha técnica - Prod acabado'!C696,'Cadastro de insumo'!E:E,0),2),""))</f>
        <v/>
      </c>
      <c r="E696" s="138" t="str">
        <f>IF(C696="","",IFERROR(INDEX('Cadastro de insumo'!A:K,MATCH('Ficha técnica - Prod acabado'!C696,'Cadastro de insumo'!E:E,0),9),""))</f>
        <v/>
      </c>
      <c r="F696" s="139" t="str">
        <f>IFERROR(VLOOKUP(C696,'Cadastro de insumo'!E:K,7,0),"")</f>
        <v/>
      </c>
      <c r="G696" s="113"/>
      <c r="H696" s="113"/>
      <c r="I696" s="138">
        <f t="shared" si="33"/>
        <v>0</v>
      </c>
      <c r="J696" s="140">
        <f>IF(C696="",0,IF(E696="Pacote",VLOOKUP(C696,'Cadastro de insumo'!E:K,7,0)*G696,IF(OR(E696="kg",E696="L"),F696/1000*G696,F696*G696)))</f>
        <v>0</v>
      </c>
    </row>
    <row r="697" spans="1:18" outlineLevel="1" x14ac:dyDescent="0.25">
      <c r="B697" s="137" t="str">
        <f>IF(C697="","",F681)</f>
        <v/>
      </c>
      <c r="C697" s="123"/>
      <c r="D697" s="138" t="str">
        <f>IF(C697="","",IFERROR(INDEX('Cadastro de insumo'!A:K,MATCH('Ficha técnica - Prod acabado'!C697,'Cadastro de insumo'!E:E,0),2),""))</f>
        <v/>
      </c>
      <c r="E697" s="138" t="str">
        <f>IF(C697="","",IFERROR(INDEX('Cadastro de insumo'!A:K,MATCH('Ficha técnica - Prod acabado'!C697,'Cadastro de insumo'!E:E,0),9),""))</f>
        <v/>
      </c>
      <c r="F697" s="139" t="str">
        <f>IFERROR(VLOOKUP(C697,'Cadastro de insumo'!E:K,7,0),"")</f>
        <v/>
      </c>
      <c r="G697" s="113"/>
      <c r="H697" s="113"/>
      <c r="I697" s="138">
        <f t="shared" si="33"/>
        <v>0</v>
      </c>
      <c r="J697" s="140">
        <f>IF(C697="",0,IF(E697="Pacote",VLOOKUP(C697,'Cadastro de insumo'!E:K,7,0)*G697,IF(OR(E697="kg",E697="L"),F697/1000*G697,F697*G697)))</f>
        <v>0</v>
      </c>
    </row>
    <row r="698" spans="1:18" outlineLevel="1" x14ac:dyDescent="0.25">
      <c r="B698" s="137" t="str">
        <f>IF(C698="","",F681)</f>
        <v/>
      </c>
      <c r="C698" s="123"/>
      <c r="D698" s="138" t="str">
        <f>IF(C698="","",IFERROR(INDEX('Cadastro de insumo'!A:K,MATCH('Ficha técnica - Prod acabado'!C698,'Cadastro de insumo'!E:E,0),2),""))</f>
        <v/>
      </c>
      <c r="E698" s="138" t="str">
        <f>IF(C698="","",IFERROR(INDEX('Cadastro de insumo'!A:K,MATCH('Ficha técnica - Prod acabado'!C698,'Cadastro de insumo'!E:E,0),9),""))</f>
        <v/>
      </c>
      <c r="F698" s="139" t="str">
        <f>IFERROR(VLOOKUP(C698,'Cadastro de insumo'!E:K,7,0),"")</f>
        <v/>
      </c>
      <c r="G698" s="113"/>
      <c r="H698" s="113"/>
      <c r="I698" s="138">
        <f t="shared" si="33"/>
        <v>0</v>
      </c>
      <c r="J698" s="140">
        <f>IF(C698="",0,IF(E698="Pacote",VLOOKUP(C698,'Cadastro de insumo'!E:K,7,0)*G698,IF(OR(E698="kg",E698="L"),F698/1000*G698,F698*G698)))</f>
        <v>0</v>
      </c>
    </row>
    <row r="699" spans="1:18" x14ac:dyDescent="0.25">
      <c r="A699" s="33" t="str">
        <f>"Detalhes: "&amp;F681</f>
        <v xml:space="preserve">Detalhes: </v>
      </c>
      <c r="B699" s="110"/>
      <c r="H699" s="126"/>
      <c r="I699" s="110"/>
      <c r="J699" s="110"/>
      <c r="M699" s="126"/>
    </row>
    <row r="700" spans="1:18" x14ac:dyDescent="0.25">
      <c r="B700" s="110"/>
      <c r="C700" s="126"/>
      <c r="H700" s="126"/>
      <c r="I700" s="110"/>
      <c r="J700" s="110"/>
      <c r="K700" s="110"/>
      <c r="L700" s="110"/>
      <c r="M700" s="126"/>
    </row>
    <row r="701" spans="1:18" ht="31.5" x14ac:dyDescent="0.25">
      <c r="D701" s="110"/>
      <c r="E701" s="34" t="s">
        <v>21</v>
      </c>
      <c r="F701" s="78" t="s">
        <v>0</v>
      </c>
      <c r="G701" s="78" t="s">
        <v>19</v>
      </c>
      <c r="H701" s="79" t="s">
        <v>20</v>
      </c>
      <c r="I701" s="35" t="s">
        <v>22</v>
      </c>
      <c r="J701" s="35" t="s">
        <v>61</v>
      </c>
      <c r="M701" s="126"/>
    </row>
    <row r="702" spans="1:18" x14ac:dyDescent="0.25">
      <c r="D702" s="110"/>
      <c r="E702" s="135">
        <f>E681+1</f>
        <v>34</v>
      </c>
      <c r="F702" s="113"/>
      <c r="G702" s="113"/>
      <c r="H702" s="114"/>
      <c r="I702" s="136">
        <f>SUM(J705:J719)</f>
        <v>0</v>
      </c>
      <c r="J702" s="136" t="str">
        <f>IF(H702="","",I702/H702)</f>
        <v/>
      </c>
      <c r="M702" s="126"/>
      <c r="R702" s="141"/>
    </row>
    <row r="703" spans="1:18" x14ac:dyDescent="0.25">
      <c r="B703" s="117"/>
      <c r="C703" s="118"/>
      <c r="D703" s="110"/>
      <c r="F703" s="118"/>
      <c r="G703" s="118"/>
      <c r="H703" s="119"/>
      <c r="I703" s="120"/>
      <c r="J703" s="121"/>
      <c r="M703" s="126"/>
      <c r="R703" s="141"/>
    </row>
    <row r="704" spans="1:18" ht="47.25" outlineLevel="1" x14ac:dyDescent="0.25">
      <c r="B704" s="34" t="s">
        <v>66</v>
      </c>
      <c r="C704" s="78" t="s">
        <v>13</v>
      </c>
      <c r="D704" s="35" t="s">
        <v>60</v>
      </c>
      <c r="E704" s="35" t="s">
        <v>14</v>
      </c>
      <c r="F704" s="79" t="s">
        <v>17</v>
      </c>
      <c r="G704" s="79" t="s">
        <v>56</v>
      </c>
      <c r="H704" s="79" t="s">
        <v>38</v>
      </c>
      <c r="I704" s="35" t="s">
        <v>16</v>
      </c>
      <c r="J704" s="34" t="s">
        <v>15</v>
      </c>
    </row>
    <row r="705" spans="1:13" outlineLevel="1" x14ac:dyDescent="0.25">
      <c r="B705" s="137" t="str">
        <f>IF(C705="","",F702)</f>
        <v/>
      </c>
      <c r="C705" s="123"/>
      <c r="D705" s="138" t="str">
        <f>IF(C705="","",IFERROR(INDEX('Cadastro de insumo'!A:K,MATCH('Ficha técnica - Prod acabado'!C705,'Cadastro de insumo'!E:E,0),2),""))</f>
        <v/>
      </c>
      <c r="E705" s="138" t="str">
        <f>IF(C705="","",IFERROR(INDEX('Cadastro de insumo'!A:K,MATCH('Ficha técnica - Prod acabado'!C705,'Cadastro de insumo'!E:E,0),9),""))</f>
        <v/>
      </c>
      <c r="F705" s="139" t="str">
        <f>IFERROR(VLOOKUP(C705,'Cadastro de insumo'!E:K,7,0),"")</f>
        <v/>
      </c>
      <c r="G705" s="113"/>
      <c r="H705" s="113"/>
      <c r="I705" s="138">
        <f t="shared" ref="I705:I719" si="34">IF(OR(G705="",H705=""),0,G705/H705)</f>
        <v>0</v>
      </c>
      <c r="J705" s="140">
        <f>IF(C705="",0,IF(E705="Pacote",VLOOKUP(C705,'Cadastro de insumo'!E:K,7,0)*G705,IF(OR(E705="kg",E705="L"),F705/1000*G705,F705*G705)))</f>
        <v>0</v>
      </c>
    </row>
    <row r="706" spans="1:13" outlineLevel="1" x14ac:dyDescent="0.25">
      <c r="B706" s="137" t="str">
        <f>IF(C706="","",F702)</f>
        <v/>
      </c>
      <c r="C706" s="123"/>
      <c r="D706" s="138" t="str">
        <f>IF(C706="","",IFERROR(INDEX('Cadastro de insumo'!A:K,MATCH('Ficha técnica - Prod acabado'!C706,'Cadastro de insumo'!E:E,0),2),""))</f>
        <v/>
      </c>
      <c r="E706" s="138" t="str">
        <f>IF(C706="","",IFERROR(INDEX('Cadastro de insumo'!A:K,MATCH('Ficha técnica - Prod acabado'!C706,'Cadastro de insumo'!E:E,0),9),""))</f>
        <v/>
      </c>
      <c r="F706" s="139" t="str">
        <f>IFERROR(VLOOKUP(C706,'Cadastro de insumo'!E:K,7,0),"")</f>
        <v/>
      </c>
      <c r="G706" s="113"/>
      <c r="H706" s="113"/>
      <c r="I706" s="138">
        <f t="shared" si="34"/>
        <v>0</v>
      </c>
      <c r="J706" s="140">
        <f>IF(C706="",0,IF(E706="Pacote",VLOOKUP(C706,'Cadastro de insumo'!E:K,7,0)*G706,IF(OR(E706="kg",E706="L"),F706/1000*G706,F706*G706)))</f>
        <v>0</v>
      </c>
    </row>
    <row r="707" spans="1:13" outlineLevel="1" x14ac:dyDescent="0.25">
      <c r="B707" s="137" t="str">
        <f>IF(C707="","",F702)</f>
        <v/>
      </c>
      <c r="C707" s="123"/>
      <c r="D707" s="138" t="str">
        <f>IF(C707="","",IFERROR(INDEX('Cadastro de insumo'!A:K,MATCH('Ficha técnica - Prod acabado'!C707,'Cadastro de insumo'!E:E,0),2),""))</f>
        <v/>
      </c>
      <c r="E707" s="138" t="str">
        <f>IF(C707="","",IFERROR(INDEX('Cadastro de insumo'!A:K,MATCH('Ficha técnica - Prod acabado'!C707,'Cadastro de insumo'!E:E,0),9),""))</f>
        <v/>
      </c>
      <c r="F707" s="139" t="str">
        <f>IFERROR(VLOOKUP(C707,'Cadastro de insumo'!E:K,7,0),"")</f>
        <v/>
      </c>
      <c r="G707" s="113"/>
      <c r="H707" s="113"/>
      <c r="I707" s="138">
        <f t="shared" si="34"/>
        <v>0</v>
      </c>
      <c r="J707" s="140">
        <f>IF(C707="",0,IF(E707="Pacote",VLOOKUP(C707,'Cadastro de insumo'!E:K,7,0)*G707,IF(OR(E707="kg",E707="L"),F707/1000*G707,F707*G707)))</f>
        <v>0</v>
      </c>
    </row>
    <row r="708" spans="1:13" outlineLevel="1" x14ac:dyDescent="0.25">
      <c r="B708" s="137" t="str">
        <f>IF(C708="","",F702)</f>
        <v/>
      </c>
      <c r="C708" s="123"/>
      <c r="D708" s="138" t="str">
        <f>IF(C708="","",IFERROR(INDEX('Cadastro de insumo'!A:K,MATCH('Ficha técnica - Prod acabado'!C708,'Cadastro de insumo'!E:E,0),2),""))</f>
        <v/>
      </c>
      <c r="E708" s="138" t="str">
        <f>IF(C708="","",IFERROR(INDEX('Cadastro de insumo'!A:K,MATCH('Ficha técnica - Prod acabado'!C708,'Cadastro de insumo'!E:E,0),9),""))</f>
        <v/>
      </c>
      <c r="F708" s="139" t="str">
        <f>IFERROR(VLOOKUP(C708,'Cadastro de insumo'!E:K,7,0),"")</f>
        <v/>
      </c>
      <c r="G708" s="113"/>
      <c r="H708" s="113"/>
      <c r="I708" s="138">
        <f t="shared" si="34"/>
        <v>0</v>
      </c>
      <c r="J708" s="140">
        <f>IF(C708="",0,IF(E708="Pacote",VLOOKUP(C708,'Cadastro de insumo'!E:K,7,0)*G708,IF(OR(E708="kg",E708="L"),F708/1000*G708,F708*G708)))</f>
        <v>0</v>
      </c>
    </row>
    <row r="709" spans="1:13" outlineLevel="1" x14ac:dyDescent="0.25">
      <c r="B709" s="137" t="str">
        <f>IF(C709="","",F702)</f>
        <v/>
      </c>
      <c r="C709" s="123"/>
      <c r="D709" s="138" t="str">
        <f>IF(C709="","",IFERROR(INDEX('Cadastro de insumo'!A:K,MATCH('Ficha técnica - Prod acabado'!C709,'Cadastro de insumo'!E:E,0),2),""))</f>
        <v/>
      </c>
      <c r="E709" s="138" t="str">
        <f>IF(C709="","",IFERROR(INDEX('Cadastro de insumo'!A:K,MATCH('Ficha técnica - Prod acabado'!C709,'Cadastro de insumo'!E:E,0),9),""))</f>
        <v/>
      </c>
      <c r="F709" s="139" t="str">
        <f>IFERROR(VLOOKUP(C709,'Cadastro de insumo'!E:K,7,0),"")</f>
        <v/>
      </c>
      <c r="G709" s="113"/>
      <c r="H709" s="113"/>
      <c r="I709" s="138">
        <f t="shared" si="34"/>
        <v>0</v>
      </c>
      <c r="J709" s="140">
        <f>IF(C709="",0,IF(E709="Pacote",VLOOKUP(C709,'Cadastro de insumo'!E:K,7,0)*G709,IF(OR(E709="kg",E709="L"),F709/1000*G709,F709*G709)))</f>
        <v>0</v>
      </c>
    </row>
    <row r="710" spans="1:13" outlineLevel="1" x14ac:dyDescent="0.25">
      <c r="B710" s="137" t="str">
        <f>IF(C710="","",F702)</f>
        <v/>
      </c>
      <c r="C710" s="123"/>
      <c r="D710" s="138" t="str">
        <f>IF(C710="","",IFERROR(INDEX('Cadastro de insumo'!A:K,MATCH('Ficha técnica - Prod acabado'!C710,'Cadastro de insumo'!E:E,0),2),""))</f>
        <v/>
      </c>
      <c r="E710" s="138" t="str">
        <f>IF(C710="","",IFERROR(INDEX('Cadastro de insumo'!A:K,MATCH('Ficha técnica - Prod acabado'!C710,'Cadastro de insumo'!E:E,0),9),""))</f>
        <v/>
      </c>
      <c r="F710" s="139" t="str">
        <f>IFERROR(VLOOKUP(C710,'Cadastro de insumo'!E:K,7,0),"")</f>
        <v/>
      </c>
      <c r="G710" s="113"/>
      <c r="H710" s="113"/>
      <c r="I710" s="138">
        <f t="shared" si="34"/>
        <v>0</v>
      </c>
      <c r="J710" s="140">
        <f>IF(C710="",0,IF(E710="Pacote",VLOOKUP(C710,'Cadastro de insumo'!E:K,7,0)*G710,IF(OR(E710="kg",E710="L"),F710/1000*G710,F710*G710)))</f>
        <v>0</v>
      </c>
    </row>
    <row r="711" spans="1:13" outlineLevel="1" x14ac:dyDescent="0.25">
      <c r="B711" s="137" t="str">
        <f>IF(C711="","",F702)</f>
        <v/>
      </c>
      <c r="C711" s="123"/>
      <c r="D711" s="138" t="str">
        <f>IF(C711="","",IFERROR(INDEX('Cadastro de insumo'!A:K,MATCH('Ficha técnica - Prod acabado'!C711,'Cadastro de insumo'!E:E,0),2),""))</f>
        <v/>
      </c>
      <c r="E711" s="138" t="str">
        <f>IF(C711="","",IFERROR(INDEX('Cadastro de insumo'!A:K,MATCH('Ficha técnica - Prod acabado'!C711,'Cadastro de insumo'!E:E,0),9),""))</f>
        <v/>
      </c>
      <c r="F711" s="139" t="str">
        <f>IFERROR(VLOOKUP(C711,'Cadastro de insumo'!E:K,7,0),"")</f>
        <v/>
      </c>
      <c r="G711" s="113"/>
      <c r="H711" s="113"/>
      <c r="I711" s="138">
        <f t="shared" si="34"/>
        <v>0</v>
      </c>
      <c r="J711" s="140">
        <f>IF(C711="",0,IF(E711="Pacote",VLOOKUP(C711,'Cadastro de insumo'!E:K,7,0)*G711,IF(OR(E711="kg",E711="L"),F711/1000*G711,F711*G711)))</f>
        <v>0</v>
      </c>
    </row>
    <row r="712" spans="1:13" outlineLevel="1" x14ac:dyDescent="0.25">
      <c r="B712" s="137" t="str">
        <f>IF(C712="","",F702)</f>
        <v/>
      </c>
      <c r="C712" s="123"/>
      <c r="D712" s="138" t="str">
        <f>IF(C712="","",IFERROR(INDEX('Cadastro de insumo'!A:K,MATCH('Ficha técnica - Prod acabado'!C712,'Cadastro de insumo'!E:E,0),2),""))</f>
        <v/>
      </c>
      <c r="E712" s="138" t="str">
        <f>IF(C712="","",IFERROR(INDEX('Cadastro de insumo'!A:K,MATCH('Ficha técnica - Prod acabado'!C712,'Cadastro de insumo'!E:E,0),9),""))</f>
        <v/>
      </c>
      <c r="F712" s="139" t="str">
        <f>IFERROR(VLOOKUP(C712,'Cadastro de insumo'!E:K,7,0),"")</f>
        <v/>
      </c>
      <c r="G712" s="113"/>
      <c r="H712" s="113"/>
      <c r="I712" s="138">
        <f t="shared" si="34"/>
        <v>0</v>
      </c>
      <c r="J712" s="140">
        <f>IF(C712="",0,IF(E712="Pacote",VLOOKUP(C712,'Cadastro de insumo'!E:K,7,0)*G712,IF(OR(E712="kg",E712="L"),F712/1000*G712,F712*G712)))</f>
        <v>0</v>
      </c>
    </row>
    <row r="713" spans="1:13" outlineLevel="1" x14ac:dyDescent="0.25">
      <c r="B713" s="137" t="str">
        <f>IF(C713="","",F702)</f>
        <v/>
      </c>
      <c r="C713" s="123"/>
      <c r="D713" s="138" t="str">
        <f>IF(C713="","",IFERROR(INDEX('Cadastro de insumo'!A:K,MATCH('Ficha técnica - Prod acabado'!C713,'Cadastro de insumo'!E:E,0),2),""))</f>
        <v/>
      </c>
      <c r="E713" s="138" t="str">
        <f>IF(C713="","",IFERROR(INDEX('Cadastro de insumo'!A:K,MATCH('Ficha técnica - Prod acabado'!C713,'Cadastro de insumo'!E:E,0),9),""))</f>
        <v/>
      </c>
      <c r="F713" s="139" t="str">
        <f>IFERROR(VLOOKUP(C713,'Cadastro de insumo'!E:K,7,0),"")</f>
        <v/>
      </c>
      <c r="G713" s="113"/>
      <c r="H713" s="113"/>
      <c r="I713" s="138">
        <f t="shared" si="34"/>
        <v>0</v>
      </c>
      <c r="J713" s="140">
        <f>IF(C713="",0,IF(E713="Pacote",VLOOKUP(C713,'Cadastro de insumo'!E:K,7,0)*G713,IF(OR(E713="kg",E713="L"),F713/1000*G713,F713*G713)))</f>
        <v>0</v>
      </c>
    </row>
    <row r="714" spans="1:13" outlineLevel="1" x14ac:dyDescent="0.25">
      <c r="B714" s="137" t="str">
        <f>IF(C714="","",F702)</f>
        <v/>
      </c>
      <c r="C714" s="123"/>
      <c r="D714" s="138" t="str">
        <f>IF(C714="","",IFERROR(INDEX('Cadastro de insumo'!A:K,MATCH('Ficha técnica - Prod acabado'!C714,'Cadastro de insumo'!E:E,0),2),""))</f>
        <v/>
      </c>
      <c r="E714" s="138" t="str">
        <f>IF(C714="","",IFERROR(INDEX('Cadastro de insumo'!A:K,MATCH('Ficha técnica - Prod acabado'!C714,'Cadastro de insumo'!E:E,0),9),""))</f>
        <v/>
      </c>
      <c r="F714" s="139" t="str">
        <f>IFERROR(VLOOKUP(C714,'Cadastro de insumo'!E:K,7,0),"")</f>
        <v/>
      </c>
      <c r="G714" s="113"/>
      <c r="H714" s="113"/>
      <c r="I714" s="138">
        <f t="shared" si="34"/>
        <v>0</v>
      </c>
      <c r="J714" s="140">
        <f>IF(C714="",0,IF(E714="Pacote",VLOOKUP(C714,'Cadastro de insumo'!E:K,7,0)*G714,IF(OR(E714="kg",E714="L"),F714/1000*G714,F714*G714)))</f>
        <v>0</v>
      </c>
    </row>
    <row r="715" spans="1:13" outlineLevel="1" x14ac:dyDescent="0.25">
      <c r="B715" s="137" t="str">
        <f>IF(C715="","",F702)</f>
        <v/>
      </c>
      <c r="C715" s="123"/>
      <c r="D715" s="138" t="str">
        <f>IF(C715="","",IFERROR(INDEX('Cadastro de insumo'!A:K,MATCH('Ficha técnica - Prod acabado'!C715,'Cadastro de insumo'!E:E,0),2),""))</f>
        <v/>
      </c>
      <c r="E715" s="138" t="str">
        <f>IF(C715="","",IFERROR(INDEX('Cadastro de insumo'!A:K,MATCH('Ficha técnica - Prod acabado'!C715,'Cadastro de insumo'!E:E,0),9),""))</f>
        <v/>
      </c>
      <c r="F715" s="139" t="str">
        <f>IFERROR(VLOOKUP(C715,'Cadastro de insumo'!E:K,7,0),"")</f>
        <v/>
      </c>
      <c r="G715" s="113"/>
      <c r="H715" s="113"/>
      <c r="I715" s="138">
        <f t="shared" si="34"/>
        <v>0</v>
      </c>
      <c r="J715" s="140">
        <f>IF(C715="",0,IF(E715="Pacote",VLOOKUP(C715,'Cadastro de insumo'!E:K,7,0)*G715,IF(OR(E715="kg",E715="L"),F715/1000*G715,F715*G715)))</f>
        <v>0</v>
      </c>
    </row>
    <row r="716" spans="1:13" outlineLevel="1" x14ac:dyDescent="0.25">
      <c r="B716" s="137" t="str">
        <f>IF(C716="","",F702)</f>
        <v/>
      </c>
      <c r="C716" s="123"/>
      <c r="D716" s="138" t="str">
        <f>IF(C716="","",IFERROR(INDEX('Cadastro de insumo'!A:K,MATCH('Ficha técnica - Prod acabado'!C716,'Cadastro de insumo'!E:E,0),2),""))</f>
        <v/>
      </c>
      <c r="E716" s="138" t="str">
        <f>IF(C716="","",IFERROR(INDEX('Cadastro de insumo'!A:K,MATCH('Ficha técnica - Prod acabado'!C716,'Cadastro de insumo'!E:E,0),9),""))</f>
        <v/>
      </c>
      <c r="F716" s="139" t="str">
        <f>IFERROR(VLOOKUP(C716,'Cadastro de insumo'!E:K,7,0),"")</f>
        <v/>
      </c>
      <c r="G716" s="113"/>
      <c r="H716" s="113"/>
      <c r="I716" s="138">
        <f t="shared" si="34"/>
        <v>0</v>
      </c>
      <c r="J716" s="140">
        <f>IF(C716="",0,IF(E716="Pacote",VLOOKUP(C716,'Cadastro de insumo'!E:K,7,0)*G716,IF(OR(E716="kg",E716="L"),F716/1000*G716,F716*G716)))</f>
        <v>0</v>
      </c>
    </row>
    <row r="717" spans="1:13" outlineLevel="1" x14ac:dyDescent="0.25">
      <c r="B717" s="137" t="str">
        <f>IF(C717="","",F702)</f>
        <v/>
      </c>
      <c r="C717" s="123"/>
      <c r="D717" s="138" t="str">
        <f>IF(C717="","",IFERROR(INDEX('Cadastro de insumo'!A:K,MATCH('Ficha técnica - Prod acabado'!C717,'Cadastro de insumo'!E:E,0),2),""))</f>
        <v/>
      </c>
      <c r="E717" s="138" t="str">
        <f>IF(C717="","",IFERROR(INDEX('Cadastro de insumo'!A:K,MATCH('Ficha técnica - Prod acabado'!C717,'Cadastro de insumo'!E:E,0),9),""))</f>
        <v/>
      </c>
      <c r="F717" s="139" t="str">
        <f>IFERROR(VLOOKUP(C717,'Cadastro de insumo'!E:K,7,0),"")</f>
        <v/>
      </c>
      <c r="G717" s="113"/>
      <c r="H717" s="113"/>
      <c r="I717" s="138">
        <f t="shared" si="34"/>
        <v>0</v>
      </c>
      <c r="J717" s="140">
        <f>IF(C717="",0,IF(E717="Pacote",VLOOKUP(C717,'Cadastro de insumo'!E:K,7,0)*G717,IF(OR(E717="kg",E717="L"),F717/1000*G717,F717*G717)))</f>
        <v>0</v>
      </c>
    </row>
    <row r="718" spans="1:13" outlineLevel="1" x14ac:dyDescent="0.25">
      <c r="B718" s="137" t="str">
        <f>IF(C718="","",F702)</f>
        <v/>
      </c>
      <c r="C718" s="123"/>
      <c r="D718" s="138" t="str">
        <f>IF(C718="","",IFERROR(INDEX('Cadastro de insumo'!A:K,MATCH('Ficha técnica - Prod acabado'!C718,'Cadastro de insumo'!E:E,0),2),""))</f>
        <v/>
      </c>
      <c r="E718" s="138" t="str">
        <f>IF(C718="","",IFERROR(INDEX('Cadastro de insumo'!A:K,MATCH('Ficha técnica - Prod acabado'!C718,'Cadastro de insumo'!E:E,0),9),""))</f>
        <v/>
      </c>
      <c r="F718" s="139" t="str">
        <f>IFERROR(VLOOKUP(C718,'Cadastro de insumo'!E:K,7,0),"")</f>
        <v/>
      </c>
      <c r="G718" s="113"/>
      <c r="H718" s="113"/>
      <c r="I718" s="138">
        <f t="shared" si="34"/>
        <v>0</v>
      </c>
      <c r="J718" s="140">
        <f>IF(C718="",0,IF(E718="Pacote",VLOOKUP(C718,'Cadastro de insumo'!E:K,7,0)*G718,IF(OR(E718="kg",E718="L"),F718/1000*G718,F718*G718)))</f>
        <v>0</v>
      </c>
    </row>
    <row r="719" spans="1:13" outlineLevel="1" x14ac:dyDescent="0.25">
      <c r="B719" s="137" t="str">
        <f>IF(C719="","",F702)</f>
        <v/>
      </c>
      <c r="C719" s="123"/>
      <c r="D719" s="138" t="str">
        <f>IF(C719="","",IFERROR(INDEX('Cadastro de insumo'!A:K,MATCH('Ficha técnica - Prod acabado'!C719,'Cadastro de insumo'!E:E,0),2),""))</f>
        <v/>
      </c>
      <c r="E719" s="138" t="str">
        <f>IF(C719="","",IFERROR(INDEX('Cadastro de insumo'!A:K,MATCH('Ficha técnica - Prod acabado'!C719,'Cadastro de insumo'!E:E,0),9),""))</f>
        <v/>
      </c>
      <c r="F719" s="139" t="str">
        <f>IFERROR(VLOOKUP(C719,'Cadastro de insumo'!E:K,7,0),"")</f>
        <v/>
      </c>
      <c r="G719" s="113"/>
      <c r="H719" s="113"/>
      <c r="I719" s="138">
        <f t="shared" si="34"/>
        <v>0</v>
      </c>
      <c r="J719" s="140">
        <f>IF(C719="",0,IF(E719="Pacote",VLOOKUP(C719,'Cadastro de insumo'!E:K,7,0)*G719,IF(OR(E719="kg",E719="L"),F719/1000*G719,F719*G719)))</f>
        <v>0</v>
      </c>
    </row>
    <row r="720" spans="1:13" x14ac:dyDescent="0.25">
      <c r="A720" s="33" t="str">
        <f>"Detalhes: "&amp;F702</f>
        <v xml:space="preserve">Detalhes: </v>
      </c>
      <c r="B720" s="110"/>
      <c r="H720" s="126"/>
      <c r="I720" s="110"/>
      <c r="J720" s="110"/>
      <c r="M720" s="126"/>
    </row>
    <row r="721" spans="2:18" x14ac:dyDescent="0.25">
      <c r="B721" s="110"/>
      <c r="C721" s="126"/>
      <c r="H721" s="126"/>
      <c r="I721" s="110"/>
      <c r="J721" s="110"/>
      <c r="K721" s="110"/>
      <c r="L721" s="110"/>
      <c r="M721" s="126"/>
    </row>
    <row r="722" spans="2:18" ht="31.5" x14ac:dyDescent="0.25">
      <c r="D722" s="110"/>
      <c r="E722" s="34" t="s">
        <v>21</v>
      </c>
      <c r="F722" s="78" t="s">
        <v>0</v>
      </c>
      <c r="G722" s="78" t="s">
        <v>19</v>
      </c>
      <c r="H722" s="79" t="s">
        <v>20</v>
      </c>
      <c r="I722" s="35" t="s">
        <v>22</v>
      </c>
      <c r="J722" s="35" t="s">
        <v>61</v>
      </c>
      <c r="M722" s="126"/>
    </row>
    <row r="723" spans="2:18" x14ac:dyDescent="0.25">
      <c r="D723" s="110"/>
      <c r="E723" s="135">
        <f>E702+1</f>
        <v>35</v>
      </c>
      <c r="F723" s="113"/>
      <c r="G723" s="113"/>
      <c r="H723" s="114"/>
      <c r="I723" s="136">
        <f>SUM(J726:J740)</f>
        <v>0</v>
      </c>
      <c r="J723" s="136" t="str">
        <f>IF(H723="","",I723/H723)</f>
        <v/>
      </c>
      <c r="M723" s="126"/>
      <c r="R723" s="141"/>
    </row>
    <row r="724" spans="2:18" x14ac:dyDescent="0.25">
      <c r="B724" s="117"/>
      <c r="C724" s="118"/>
      <c r="D724" s="110"/>
      <c r="F724" s="118"/>
      <c r="G724" s="118"/>
      <c r="H724" s="119"/>
      <c r="I724" s="120"/>
      <c r="J724" s="121"/>
      <c r="M724" s="126"/>
      <c r="R724" s="141"/>
    </row>
    <row r="725" spans="2:18" ht="47.25" outlineLevel="1" x14ac:dyDescent="0.25">
      <c r="B725" s="34" t="s">
        <v>66</v>
      </c>
      <c r="C725" s="78" t="s">
        <v>13</v>
      </c>
      <c r="D725" s="35" t="s">
        <v>60</v>
      </c>
      <c r="E725" s="35" t="s">
        <v>14</v>
      </c>
      <c r="F725" s="79" t="s">
        <v>17</v>
      </c>
      <c r="G725" s="79" t="s">
        <v>56</v>
      </c>
      <c r="H725" s="79" t="s">
        <v>38</v>
      </c>
      <c r="I725" s="35" t="s">
        <v>16</v>
      </c>
      <c r="J725" s="34" t="s">
        <v>15</v>
      </c>
    </row>
    <row r="726" spans="2:18" outlineLevel="1" x14ac:dyDescent="0.25">
      <c r="B726" s="137" t="str">
        <f>IF(C726="","",F723)</f>
        <v/>
      </c>
      <c r="C726" s="123"/>
      <c r="D726" s="138" t="str">
        <f>IF(C726="","",IFERROR(INDEX('Cadastro de insumo'!A:K,MATCH('Ficha técnica - Prod acabado'!C726,'Cadastro de insumo'!E:E,0),2),""))</f>
        <v/>
      </c>
      <c r="E726" s="138" t="str">
        <f>IF(C726="","",IFERROR(INDEX('Cadastro de insumo'!A:K,MATCH('Ficha técnica - Prod acabado'!C726,'Cadastro de insumo'!E:E,0),9),""))</f>
        <v/>
      </c>
      <c r="F726" s="139" t="str">
        <f>IFERROR(VLOOKUP(C726,'Cadastro de insumo'!E:K,7,0),"")</f>
        <v/>
      </c>
      <c r="G726" s="113"/>
      <c r="H726" s="113"/>
      <c r="I726" s="138">
        <f t="shared" ref="I726:I740" si="35">IF(OR(G726="",H726=""),0,G726/H726)</f>
        <v>0</v>
      </c>
      <c r="J726" s="140">
        <f>IF(C726="",0,IF(E726="Pacote",VLOOKUP(C726,'Cadastro de insumo'!E:K,7,0)*G726,IF(OR(E726="kg",E726="L"),F726/1000*G726,F726*G726)))</f>
        <v>0</v>
      </c>
    </row>
    <row r="727" spans="2:18" outlineLevel="1" x14ac:dyDescent="0.25">
      <c r="B727" s="137" t="str">
        <f>IF(C727="","",F723)</f>
        <v/>
      </c>
      <c r="C727" s="123"/>
      <c r="D727" s="138" t="str">
        <f>IF(C727="","",IFERROR(INDEX('Cadastro de insumo'!A:K,MATCH('Ficha técnica - Prod acabado'!C727,'Cadastro de insumo'!E:E,0),2),""))</f>
        <v/>
      </c>
      <c r="E727" s="138" t="str">
        <f>IF(C727="","",IFERROR(INDEX('Cadastro de insumo'!A:K,MATCH('Ficha técnica - Prod acabado'!C727,'Cadastro de insumo'!E:E,0),9),""))</f>
        <v/>
      </c>
      <c r="F727" s="139" t="str">
        <f>IFERROR(VLOOKUP(C727,'Cadastro de insumo'!E:K,7,0),"")</f>
        <v/>
      </c>
      <c r="G727" s="113"/>
      <c r="H727" s="113"/>
      <c r="I727" s="138">
        <f t="shared" si="35"/>
        <v>0</v>
      </c>
      <c r="J727" s="140">
        <f>IF(C727="",0,IF(E727="Pacote",VLOOKUP(C727,'Cadastro de insumo'!E:K,7,0)*G727,IF(OR(E727="kg",E727="L"),F727/1000*G727,F727*G727)))</f>
        <v>0</v>
      </c>
    </row>
    <row r="728" spans="2:18" outlineLevel="1" x14ac:dyDescent="0.25">
      <c r="B728" s="137" t="str">
        <f>IF(C728="","",F723)</f>
        <v/>
      </c>
      <c r="C728" s="123"/>
      <c r="D728" s="138" t="str">
        <f>IF(C728="","",IFERROR(INDEX('Cadastro de insumo'!A:K,MATCH('Ficha técnica - Prod acabado'!C728,'Cadastro de insumo'!E:E,0),2),""))</f>
        <v/>
      </c>
      <c r="E728" s="138" t="str">
        <f>IF(C728="","",IFERROR(INDEX('Cadastro de insumo'!A:K,MATCH('Ficha técnica - Prod acabado'!C728,'Cadastro de insumo'!E:E,0),9),""))</f>
        <v/>
      </c>
      <c r="F728" s="139" t="str">
        <f>IFERROR(VLOOKUP(C728,'Cadastro de insumo'!E:K,7,0),"")</f>
        <v/>
      </c>
      <c r="G728" s="113"/>
      <c r="H728" s="113"/>
      <c r="I728" s="138">
        <f t="shared" si="35"/>
        <v>0</v>
      </c>
      <c r="J728" s="140">
        <f>IF(C728="",0,IF(E728="Pacote",VLOOKUP(C728,'Cadastro de insumo'!E:K,7,0)*G728,IF(OR(E728="kg",E728="L"),F728/1000*G728,F728*G728)))</f>
        <v>0</v>
      </c>
    </row>
    <row r="729" spans="2:18" outlineLevel="1" x14ac:dyDescent="0.25">
      <c r="B729" s="137" t="str">
        <f>IF(C729="","",F723)</f>
        <v/>
      </c>
      <c r="C729" s="123"/>
      <c r="D729" s="138" t="str">
        <f>IF(C729="","",IFERROR(INDEX('Cadastro de insumo'!A:K,MATCH('Ficha técnica - Prod acabado'!C729,'Cadastro de insumo'!E:E,0),2),""))</f>
        <v/>
      </c>
      <c r="E729" s="138" t="str">
        <f>IF(C729="","",IFERROR(INDEX('Cadastro de insumo'!A:K,MATCH('Ficha técnica - Prod acabado'!C729,'Cadastro de insumo'!E:E,0),9),""))</f>
        <v/>
      </c>
      <c r="F729" s="139" t="str">
        <f>IFERROR(VLOOKUP(C729,'Cadastro de insumo'!E:K,7,0),"")</f>
        <v/>
      </c>
      <c r="G729" s="113"/>
      <c r="H729" s="113"/>
      <c r="I729" s="138">
        <f t="shared" si="35"/>
        <v>0</v>
      </c>
      <c r="J729" s="140">
        <f>IF(C729="",0,IF(E729="Pacote",VLOOKUP(C729,'Cadastro de insumo'!E:K,7,0)*G729,IF(OR(E729="kg",E729="L"),F729/1000*G729,F729*G729)))</f>
        <v>0</v>
      </c>
    </row>
    <row r="730" spans="2:18" outlineLevel="1" x14ac:dyDescent="0.25">
      <c r="B730" s="137" t="str">
        <f>IF(C730="","",F723)</f>
        <v/>
      </c>
      <c r="C730" s="123"/>
      <c r="D730" s="138" t="str">
        <f>IF(C730="","",IFERROR(INDEX('Cadastro de insumo'!A:K,MATCH('Ficha técnica - Prod acabado'!C730,'Cadastro de insumo'!E:E,0),2),""))</f>
        <v/>
      </c>
      <c r="E730" s="138" t="str">
        <f>IF(C730="","",IFERROR(INDEX('Cadastro de insumo'!A:K,MATCH('Ficha técnica - Prod acabado'!C730,'Cadastro de insumo'!E:E,0),9),""))</f>
        <v/>
      </c>
      <c r="F730" s="139" t="str">
        <f>IFERROR(VLOOKUP(C730,'Cadastro de insumo'!E:K,7,0),"")</f>
        <v/>
      </c>
      <c r="G730" s="113"/>
      <c r="H730" s="113"/>
      <c r="I730" s="138">
        <f t="shared" si="35"/>
        <v>0</v>
      </c>
      <c r="J730" s="140">
        <f>IF(C730="",0,IF(E730="Pacote",VLOOKUP(C730,'Cadastro de insumo'!E:K,7,0)*G730,IF(OR(E730="kg",E730="L"),F730/1000*G730,F730*G730)))</f>
        <v>0</v>
      </c>
    </row>
    <row r="731" spans="2:18" outlineLevel="1" x14ac:dyDescent="0.25">
      <c r="B731" s="137" t="str">
        <f>IF(C731="","",F723)</f>
        <v/>
      </c>
      <c r="C731" s="123"/>
      <c r="D731" s="138" t="str">
        <f>IF(C731="","",IFERROR(INDEX('Cadastro de insumo'!A:K,MATCH('Ficha técnica - Prod acabado'!C731,'Cadastro de insumo'!E:E,0),2),""))</f>
        <v/>
      </c>
      <c r="E731" s="138" t="str">
        <f>IF(C731="","",IFERROR(INDEX('Cadastro de insumo'!A:K,MATCH('Ficha técnica - Prod acabado'!C731,'Cadastro de insumo'!E:E,0),9),""))</f>
        <v/>
      </c>
      <c r="F731" s="139" t="str">
        <f>IFERROR(VLOOKUP(C731,'Cadastro de insumo'!E:K,7,0),"")</f>
        <v/>
      </c>
      <c r="G731" s="113"/>
      <c r="H731" s="113"/>
      <c r="I731" s="138">
        <f t="shared" si="35"/>
        <v>0</v>
      </c>
      <c r="J731" s="140">
        <f>IF(C731="",0,IF(E731="Pacote",VLOOKUP(C731,'Cadastro de insumo'!E:K,7,0)*G731,IF(OR(E731="kg",E731="L"),F731/1000*G731,F731*G731)))</f>
        <v>0</v>
      </c>
    </row>
    <row r="732" spans="2:18" outlineLevel="1" x14ac:dyDescent="0.25">
      <c r="B732" s="137" t="str">
        <f>IF(C732="","",F723)</f>
        <v/>
      </c>
      <c r="C732" s="123"/>
      <c r="D732" s="138" t="str">
        <f>IF(C732="","",IFERROR(INDEX('Cadastro de insumo'!A:K,MATCH('Ficha técnica - Prod acabado'!C732,'Cadastro de insumo'!E:E,0),2),""))</f>
        <v/>
      </c>
      <c r="E732" s="138" t="str">
        <f>IF(C732="","",IFERROR(INDEX('Cadastro de insumo'!A:K,MATCH('Ficha técnica - Prod acabado'!C732,'Cadastro de insumo'!E:E,0),9),""))</f>
        <v/>
      </c>
      <c r="F732" s="139" t="str">
        <f>IFERROR(VLOOKUP(C732,'Cadastro de insumo'!E:K,7,0),"")</f>
        <v/>
      </c>
      <c r="G732" s="113"/>
      <c r="H732" s="113"/>
      <c r="I732" s="138">
        <f t="shared" si="35"/>
        <v>0</v>
      </c>
      <c r="J732" s="140">
        <f>IF(C732="",0,IF(E732="Pacote",VLOOKUP(C732,'Cadastro de insumo'!E:K,7,0)*G732,IF(OR(E732="kg",E732="L"),F732/1000*G732,F732*G732)))</f>
        <v>0</v>
      </c>
    </row>
    <row r="733" spans="2:18" outlineLevel="1" x14ac:dyDescent="0.25">
      <c r="B733" s="137" t="str">
        <f>IF(C733="","",F723)</f>
        <v/>
      </c>
      <c r="C733" s="123"/>
      <c r="D733" s="138" t="str">
        <f>IF(C733="","",IFERROR(INDEX('Cadastro de insumo'!A:K,MATCH('Ficha técnica - Prod acabado'!C733,'Cadastro de insumo'!E:E,0),2),""))</f>
        <v/>
      </c>
      <c r="E733" s="138" t="str">
        <f>IF(C733="","",IFERROR(INDEX('Cadastro de insumo'!A:K,MATCH('Ficha técnica - Prod acabado'!C733,'Cadastro de insumo'!E:E,0),9),""))</f>
        <v/>
      </c>
      <c r="F733" s="139" t="str">
        <f>IFERROR(VLOOKUP(C733,'Cadastro de insumo'!E:K,7,0),"")</f>
        <v/>
      </c>
      <c r="G733" s="113"/>
      <c r="H733" s="113"/>
      <c r="I733" s="138">
        <f t="shared" si="35"/>
        <v>0</v>
      </c>
      <c r="J733" s="140">
        <f>IF(C733="",0,IF(E733="Pacote",VLOOKUP(C733,'Cadastro de insumo'!E:K,7,0)*G733,IF(OR(E733="kg",E733="L"),F733/1000*G733,F733*G733)))</f>
        <v>0</v>
      </c>
    </row>
    <row r="734" spans="2:18" outlineLevel="1" x14ac:dyDescent="0.25">
      <c r="B734" s="137" t="str">
        <f>IF(C734="","",F723)</f>
        <v/>
      </c>
      <c r="C734" s="123"/>
      <c r="D734" s="138" t="str">
        <f>IF(C734="","",IFERROR(INDEX('Cadastro de insumo'!A:K,MATCH('Ficha técnica - Prod acabado'!C734,'Cadastro de insumo'!E:E,0),2),""))</f>
        <v/>
      </c>
      <c r="E734" s="138" t="str">
        <f>IF(C734="","",IFERROR(INDEX('Cadastro de insumo'!A:K,MATCH('Ficha técnica - Prod acabado'!C734,'Cadastro de insumo'!E:E,0),9),""))</f>
        <v/>
      </c>
      <c r="F734" s="139" t="str">
        <f>IFERROR(VLOOKUP(C734,'Cadastro de insumo'!E:K,7,0),"")</f>
        <v/>
      </c>
      <c r="G734" s="113"/>
      <c r="H734" s="113"/>
      <c r="I734" s="138">
        <f t="shared" si="35"/>
        <v>0</v>
      </c>
      <c r="J734" s="140">
        <f>IF(C734="",0,IF(E734="Pacote",VLOOKUP(C734,'Cadastro de insumo'!E:K,7,0)*G734,IF(OR(E734="kg",E734="L"),F734/1000*G734,F734*G734)))</f>
        <v>0</v>
      </c>
    </row>
    <row r="735" spans="2:18" outlineLevel="1" x14ac:dyDescent="0.25">
      <c r="B735" s="137" t="str">
        <f>IF(C735="","",F723)</f>
        <v/>
      </c>
      <c r="C735" s="123"/>
      <c r="D735" s="138" t="str">
        <f>IF(C735="","",IFERROR(INDEX('Cadastro de insumo'!A:K,MATCH('Ficha técnica - Prod acabado'!C735,'Cadastro de insumo'!E:E,0),2),""))</f>
        <v/>
      </c>
      <c r="E735" s="138" t="str">
        <f>IF(C735="","",IFERROR(INDEX('Cadastro de insumo'!A:K,MATCH('Ficha técnica - Prod acabado'!C735,'Cadastro de insumo'!E:E,0),9),""))</f>
        <v/>
      </c>
      <c r="F735" s="139" t="str">
        <f>IFERROR(VLOOKUP(C735,'Cadastro de insumo'!E:K,7,0),"")</f>
        <v/>
      </c>
      <c r="G735" s="113"/>
      <c r="H735" s="113"/>
      <c r="I735" s="138">
        <f t="shared" si="35"/>
        <v>0</v>
      </c>
      <c r="J735" s="140">
        <f>IF(C735="",0,IF(E735="Pacote",VLOOKUP(C735,'Cadastro de insumo'!E:K,7,0)*G735,IF(OR(E735="kg",E735="L"),F735/1000*G735,F735*G735)))</f>
        <v>0</v>
      </c>
    </row>
    <row r="736" spans="2:18" outlineLevel="1" x14ac:dyDescent="0.25">
      <c r="B736" s="137" t="str">
        <f>IF(C736="","",F723)</f>
        <v/>
      </c>
      <c r="C736" s="123"/>
      <c r="D736" s="138" t="str">
        <f>IF(C736="","",IFERROR(INDEX('Cadastro de insumo'!A:K,MATCH('Ficha técnica - Prod acabado'!C736,'Cadastro de insumo'!E:E,0),2),""))</f>
        <v/>
      </c>
      <c r="E736" s="138" t="str">
        <f>IF(C736="","",IFERROR(INDEX('Cadastro de insumo'!A:K,MATCH('Ficha técnica - Prod acabado'!C736,'Cadastro de insumo'!E:E,0),9),""))</f>
        <v/>
      </c>
      <c r="F736" s="139" t="str">
        <f>IFERROR(VLOOKUP(C736,'Cadastro de insumo'!E:K,7,0),"")</f>
        <v/>
      </c>
      <c r="G736" s="113"/>
      <c r="H736" s="113"/>
      <c r="I736" s="138">
        <f t="shared" si="35"/>
        <v>0</v>
      </c>
      <c r="J736" s="140">
        <f>IF(C736="",0,IF(E736="Pacote",VLOOKUP(C736,'Cadastro de insumo'!E:K,7,0)*G736,IF(OR(E736="kg",E736="L"),F736/1000*G736,F736*G736)))</f>
        <v>0</v>
      </c>
    </row>
    <row r="737" spans="1:18" outlineLevel="1" x14ac:dyDescent="0.25">
      <c r="B737" s="137" t="str">
        <f>IF(C737="","",F723)</f>
        <v/>
      </c>
      <c r="C737" s="123"/>
      <c r="D737" s="138" t="str">
        <f>IF(C737="","",IFERROR(INDEX('Cadastro de insumo'!A:K,MATCH('Ficha técnica - Prod acabado'!C737,'Cadastro de insumo'!E:E,0),2),""))</f>
        <v/>
      </c>
      <c r="E737" s="138" t="str">
        <f>IF(C737="","",IFERROR(INDEX('Cadastro de insumo'!A:K,MATCH('Ficha técnica - Prod acabado'!C737,'Cadastro de insumo'!E:E,0),9),""))</f>
        <v/>
      </c>
      <c r="F737" s="139" t="str">
        <f>IFERROR(VLOOKUP(C737,'Cadastro de insumo'!E:K,7,0),"")</f>
        <v/>
      </c>
      <c r="G737" s="113"/>
      <c r="H737" s="113"/>
      <c r="I737" s="138">
        <f t="shared" si="35"/>
        <v>0</v>
      </c>
      <c r="J737" s="140">
        <f>IF(C737="",0,IF(E737="Pacote",VLOOKUP(C737,'Cadastro de insumo'!E:K,7,0)*G737,IF(OR(E737="kg",E737="L"),F737/1000*G737,F737*G737)))</f>
        <v>0</v>
      </c>
    </row>
    <row r="738" spans="1:18" outlineLevel="1" x14ac:dyDescent="0.25">
      <c r="B738" s="137" t="str">
        <f>IF(C738="","",F723)</f>
        <v/>
      </c>
      <c r="C738" s="123"/>
      <c r="D738" s="138" t="str">
        <f>IF(C738="","",IFERROR(INDEX('Cadastro de insumo'!A:K,MATCH('Ficha técnica - Prod acabado'!C738,'Cadastro de insumo'!E:E,0),2),""))</f>
        <v/>
      </c>
      <c r="E738" s="138" t="str">
        <f>IF(C738="","",IFERROR(INDEX('Cadastro de insumo'!A:K,MATCH('Ficha técnica - Prod acabado'!C738,'Cadastro de insumo'!E:E,0),9),""))</f>
        <v/>
      </c>
      <c r="F738" s="139" t="str">
        <f>IFERROR(VLOOKUP(C738,'Cadastro de insumo'!E:K,7,0),"")</f>
        <v/>
      </c>
      <c r="G738" s="113"/>
      <c r="H738" s="113"/>
      <c r="I738" s="138">
        <f t="shared" si="35"/>
        <v>0</v>
      </c>
      <c r="J738" s="140">
        <f>IF(C738="",0,IF(E738="Pacote",VLOOKUP(C738,'Cadastro de insumo'!E:K,7,0)*G738,IF(OR(E738="kg",E738="L"),F738/1000*G738,F738*G738)))</f>
        <v>0</v>
      </c>
    </row>
    <row r="739" spans="1:18" outlineLevel="1" x14ac:dyDescent="0.25">
      <c r="B739" s="137" t="str">
        <f>IF(C739="","",F723)</f>
        <v/>
      </c>
      <c r="C739" s="123"/>
      <c r="D739" s="138" t="str">
        <f>IF(C739="","",IFERROR(INDEX('Cadastro de insumo'!A:K,MATCH('Ficha técnica - Prod acabado'!C739,'Cadastro de insumo'!E:E,0),2),""))</f>
        <v/>
      </c>
      <c r="E739" s="138" t="str">
        <f>IF(C739="","",IFERROR(INDEX('Cadastro de insumo'!A:K,MATCH('Ficha técnica - Prod acabado'!C739,'Cadastro de insumo'!E:E,0),9),""))</f>
        <v/>
      </c>
      <c r="F739" s="139" t="str">
        <f>IFERROR(VLOOKUP(C739,'Cadastro de insumo'!E:K,7,0),"")</f>
        <v/>
      </c>
      <c r="G739" s="113"/>
      <c r="H739" s="113"/>
      <c r="I739" s="138">
        <f t="shared" si="35"/>
        <v>0</v>
      </c>
      <c r="J739" s="140">
        <f>IF(C739="",0,IF(E739="Pacote",VLOOKUP(C739,'Cadastro de insumo'!E:K,7,0)*G739,IF(OR(E739="kg",E739="L"),F739/1000*G739,F739*G739)))</f>
        <v>0</v>
      </c>
    </row>
    <row r="740" spans="1:18" outlineLevel="1" x14ac:dyDescent="0.25">
      <c r="B740" s="137" t="str">
        <f>IF(C740="","",F723)</f>
        <v/>
      </c>
      <c r="C740" s="123"/>
      <c r="D740" s="138" t="str">
        <f>IF(C740="","",IFERROR(INDEX('Cadastro de insumo'!A:K,MATCH('Ficha técnica - Prod acabado'!C740,'Cadastro de insumo'!E:E,0),2),""))</f>
        <v/>
      </c>
      <c r="E740" s="138" t="str">
        <f>IF(C740="","",IFERROR(INDEX('Cadastro de insumo'!A:K,MATCH('Ficha técnica - Prod acabado'!C740,'Cadastro de insumo'!E:E,0),9),""))</f>
        <v/>
      </c>
      <c r="F740" s="139" t="str">
        <f>IFERROR(VLOOKUP(C740,'Cadastro de insumo'!E:K,7,0),"")</f>
        <v/>
      </c>
      <c r="G740" s="113"/>
      <c r="H740" s="113"/>
      <c r="I740" s="138">
        <f t="shared" si="35"/>
        <v>0</v>
      </c>
      <c r="J740" s="140">
        <f>IF(C740="",0,IF(E740="Pacote",VLOOKUP(C740,'Cadastro de insumo'!E:K,7,0)*G740,IF(OR(E740="kg",E740="L"),F740/1000*G740,F740*G740)))</f>
        <v>0</v>
      </c>
    </row>
    <row r="741" spans="1:18" x14ac:dyDescent="0.25">
      <c r="A741" s="33" t="str">
        <f>"Detalhes: "&amp;F723</f>
        <v xml:space="preserve">Detalhes: </v>
      </c>
      <c r="B741" s="110"/>
      <c r="H741" s="126"/>
      <c r="I741" s="110"/>
      <c r="J741" s="110"/>
      <c r="M741" s="126"/>
    </row>
    <row r="742" spans="1:18" x14ac:dyDescent="0.25">
      <c r="B742" s="110"/>
      <c r="C742" s="126"/>
      <c r="H742" s="126"/>
      <c r="I742" s="110"/>
      <c r="J742" s="110"/>
      <c r="K742" s="110"/>
      <c r="L742" s="110"/>
      <c r="M742" s="126"/>
    </row>
    <row r="743" spans="1:18" ht="31.5" x14ac:dyDescent="0.25">
      <c r="D743" s="110"/>
      <c r="E743" s="34" t="s">
        <v>21</v>
      </c>
      <c r="F743" s="78" t="s">
        <v>0</v>
      </c>
      <c r="G743" s="78" t="s">
        <v>19</v>
      </c>
      <c r="H743" s="79" t="s">
        <v>20</v>
      </c>
      <c r="I743" s="35" t="s">
        <v>22</v>
      </c>
      <c r="J743" s="35" t="s">
        <v>61</v>
      </c>
      <c r="M743" s="126"/>
    </row>
    <row r="744" spans="1:18" x14ac:dyDescent="0.25">
      <c r="D744" s="110"/>
      <c r="E744" s="135">
        <f>E723+1</f>
        <v>36</v>
      </c>
      <c r="F744" s="113"/>
      <c r="G744" s="113"/>
      <c r="H744" s="114"/>
      <c r="I744" s="136">
        <f>SUM(J747:J761)</f>
        <v>0</v>
      </c>
      <c r="J744" s="136" t="str">
        <f>IF(H744="","",I744/H744)</f>
        <v/>
      </c>
      <c r="M744" s="126"/>
      <c r="R744" s="141"/>
    </row>
    <row r="745" spans="1:18" x14ac:dyDescent="0.25">
      <c r="B745" s="117"/>
      <c r="C745" s="118"/>
      <c r="D745" s="110"/>
      <c r="F745" s="118"/>
      <c r="G745" s="118"/>
      <c r="H745" s="119"/>
      <c r="I745" s="120"/>
      <c r="J745" s="121"/>
      <c r="M745" s="126"/>
      <c r="R745" s="141"/>
    </row>
    <row r="746" spans="1:18" ht="47.25" outlineLevel="1" x14ac:dyDescent="0.25">
      <c r="B746" s="34" t="s">
        <v>66</v>
      </c>
      <c r="C746" s="78" t="s">
        <v>13</v>
      </c>
      <c r="D746" s="35" t="s">
        <v>60</v>
      </c>
      <c r="E746" s="35" t="s">
        <v>14</v>
      </c>
      <c r="F746" s="79" t="s">
        <v>17</v>
      </c>
      <c r="G746" s="79" t="s">
        <v>56</v>
      </c>
      <c r="H746" s="79" t="s">
        <v>38</v>
      </c>
      <c r="I746" s="35" t="s">
        <v>16</v>
      </c>
      <c r="J746" s="34" t="s">
        <v>15</v>
      </c>
    </row>
    <row r="747" spans="1:18" outlineLevel="1" x14ac:dyDescent="0.25">
      <c r="B747" s="137" t="str">
        <f>IF(C747="","",F744)</f>
        <v/>
      </c>
      <c r="C747" s="123"/>
      <c r="D747" s="138" t="str">
        <f>IF(C747="","",IFERROR(INDEX('Cadastro de insumo'!A:K,MATCH('Ficha técnica - Prod acabado'!C747,'Cadastro de insumo'!E:E,0),2),""))</f>
        <v/>
      </c>
      <c r="E747" s="138" t="str">
        <f>IF(C747="","",IFERROR(INDEX('Cadastro de insumo'!A:K,MATCH('Ficha técnica - Prod acabado'!C747,'Cadastro de insumo'!E:E,0),9),""))</f>
        <v/>
      </c>
      <c r="F747" s="139" t="str">
        <f>IFERROR(VLOOKUP(C747,'Cadastro de insumo'!E:K,7,0),"")</f>
        <v/>
      </c>
      <c r="G747" s="113"/>
      <c r="H747" s="113"/>
      <c r="I747" s="138">
        <f t="shared" ref="I747:I761" si="36">IF(OR(G747="",H747=""),0,G747/H747)</f>
        <v>0</v>
      </c>
      <c r="J747" s="140">
        <f>IF(C747="",0,IF(E747="Pacote",VLOOKUP(C747,'Cadastro de insumo'!E:K,7,0)*G747,IF(OR(E747="kg",E747="L"),F747/1000*G747,F747*G747)))</f>
        <v>0</v>
      </c>
    </row>
    <row r="748" spans="1:18" outlineLevel="1" x14ac:dyDescent="0.25">
      <c r="B748" s="137" t="str">
        <f>IF(C748="","",F744)</f>
        <v/>
      </c>
      <c r="C748" s="123"/>
      <c r="D748" s="138" t="str">
        <f>IF(C748="","",IFERROR(INDEX('Cadastro de insumo'!A:K,MATCH('Ficha técnica - Prod acabado'!C748,'Cadastro de insumo'!E:E,0),2),""))</f>
        <v/>
      </c>
      <c r="E748" s="138" t="str">
        <f>IF(C748="","",IFERROR(INDEX('Cadastro de insumo'!A:K,MATCH('Ficha técnica - Prod acabado'!C748,'Cadastro de insumo'!E:E,0),9),""))</f>
        <v/>
      </c>
      <c r="F748" s="139" t="str">
        <f>IFERROR(VLOOKUP(C748,'Cadastro de insumo'!E:K,7,0),"")</f>
        <v/>
      </c>
      <c r="G748" s="113"/>
      <c r="H748" s="113"/>
      <c r="I748" s="138">
        <f t="shared" si="36"/>
        <v>0</v>
      </c>
      <c r="J748" s="140">
        <f>IF(C748="",0,IF(E748="Pacote",VLOOKUP(C748,'Cadastro de insumo'!E:K,7,0)*G748,IF(OR(E748="kg",E748="L"),F748/1000*G748,F748*G748)))</f>
        <v>0</v>
      </c>
    </row>
    <row r="749" spans="1:18" outlineLevel="1" x14ac:dyDescent="0.25">
      <c r="B749" s="137" t="str">
        <f>IF(C749="","",F744)</f>
        <v/>
      </c>
      <c r="C749" s="123"/>
      <c r="D749" s="138" t="str">
        <f>IF(C749="","",IFERROR(INDEX('Cadastro de insumo'!A:K,MATCH('Ficha técnica - Prod acabado'!C749,'Cadastro de insumo'!E:E,0),2),""))</f>
        <v/>
      </c>
      <c r="E749" s="138" t="str">
        <f>IF(C749="","",IFERROR(INDEX('Cadastro de insumo'!A:K,MATCH('Ficha técnica - Prod acabado'!C749,'Cadastro de insumo'!E:E,0),9),""))</f>
        <v/>
      </c>
      <c r="F749" s="139" t="str">
        <f>IFERROR(VLOOKUP(C749,'Cadastro de insumo'!E:K,7,0),"")</f>
        <v/>
      </c>
      <c r="G749" s="113"/>
      <c r="H749" s="113"/>
      <c r="I749" s="138">
        <f t="shared" si="36"/>
        <v>0</v>
      </c>
      <c r="J749" s="140">
        <f>IF(C749="",0,IF(E749="Pacote",VLOOKUP(C749,'Cadastro de insumo'!E:K,7,0)*G749,IF(OR(E749="kg",E749="L"),F749/1000*G749,F749*G749)))</f>
        <v>0</v>
      </c>
    </row>
    <row r="750" spans="1:18" outlineLevel="1" x14ac:dyDescent="0.25">
      <c r="B750" s="137" t="str">
        <f>IF(C750="","",F744)</f>
        <v/>
      </c>
      <c r="C750" s="123"/>
      <c r="D750" s="138" t="str">
        <f>IF(C750="","",IFERROR(INDEX('Cadastro de insumo'!A:K,MATCH('Ficha técnica - Prod acabado'!C750,'Cadastro de insumo'!E:E,0),2),""))</f>
        <v/>
      </c>
      <c r="E750" s="138" t="str">
        <f>IF(C750="","",IFERROR(INDEX('Cadastro de insumo'!A:K,MATCH('Ficha técnica - Prod acabado'!C750,'Cadastro de insumo'!E:E,0),9),""))</f>
        <v/>
      </c>
      <c r="F750" s="139" t="str">
        <f>IFERROR(VLOOKUP(C750,'Cadastro de insumo'!E:K,7,0),"")</f>
        <v/>
      </c>
      <c r="G750" s="113"/>
      <c r="H750" s="113"/>
      <c r="I750" s="138">
        <f t="shared" si="36"/>
        <v>0</v>
      </c>
      <c r="J750" s="140">
        <f>IF(C750="",0,IF(E750="Pacote",VLOOKUP(C750,'Cadastro de insumo'!E:K,7,0)*G750,IF(OR(E750="kg",E750="L"),F750/1000*G750,F750*G750)))</f>
        <v>0</v>
      </c>
    </row>
    <row r="751" spans="1:18" outlineLevel="1" x14ac:dyDescent="0.25">
      <c r="B751" s="137" t="str">
        <f>IF(C751="","",F744)</f>
        <v/>
      </c>
      <c r="C751" s="123"/>
      <c r="D751" s="138" t="str">
        <f>IF(C751="","",IFERROR(INDEX('Cadastro de insumo'!A:K,MATCH('Ficha técnica - Prod acabado'!C751,'Cadastro de insumo'!E:E,0),2),""))</f>
        <v/>
      </c>
      <c r="E751" s="138" t="str">
        <f>IF(C751="","",IFERROR(INDEX('Cadastro de insumo'!A:K,MATCH('Ficha técnica - Prod acabado'!C751,'Cadastro de insumo'!E:E,0),9),""))</f>
        <v/>
      </c>
      <c r="F751" s="139" t="str">
        <f>IFERROR(VLOOKUP(C751,'Cadastro de insumo'!E:K,7,0),"")</f>
        <v/>
      </c>
      <c r="G751" s="113"/>
      <c r="H751" s="113"/>
      <c r="I751" s="138">
        <f t="shared" si="36"/>
        <v>0</v>
      </c>
      <c r="J751" s="140">
        <f>IF(C751="",0,IF(E751="Pacote",VLOOKUP(C751,'Cadastro de insumo'!E:K,7,0)*G751,IF(OR(E751="kg",E751="L"),F751/1000*G751,F751*G751)))</f>
        <v>0</v>
      </c>
    </row>
    <row r="752" spans="1:18" outlineLevel="1" x14ac:dyDescent="0.25">
      <c r="B752" s="137" t="str">
        <f>IF(C752="","",F744)</f>
        <v/>
      </c>
      <c r="C752" s="123"/>
      <c r="D752" s="138" t="str">
        <f>IF(C752="","",IFERROR(INDEX('Cadastro de insumo'!A:K,MATCH('Ficha técnica - Prod acabado'!C752,'Cadastro de insumo'!E:E,0),2),""))</f>
        <v/>
      </c>
      <c r="E752" s="138" t="str">
        <f>IF(C752="","",IFERROR(INDEX('Cadastro de insumo'!A:K,MATCH('Ficha técnica - Prod acabado'!C752,'Cadastro de insumo'!E:E,0),9),""))</f>
        <v/>
      </c>
      <c r="F752" s="139" t="str">
        <f>IFERROR(VLOOKUP(C752,'Cadastro de insumo'!E:K,7,0),"")</f>
        <v/>
      </c>
      <c r="G752" s="113"/>
      <c r="H752" s="113"/>
      <c r="I752" s="138">
        <f t="shared" si="36"/>
        <v>0</v>
      </c>
      <c r="J752" s="140">
        <f>IF(C752="",0,IF(E752="Pacote",VLOOKUP(C752,'Cadastro de insumo'!E:K,7,0)*G752,IF(OR(E752="kg",E752="L"),F752/1000*G752,F752*G752)))</f>
        <v>0</v>
      </c>
    </row>
    <row r="753" spans="1:18" outlineLevel="1" x14ac:dyDescent="0.25">
      <c r="B753" s="137" t="str">
        <f>IF(C753="","",F744)</f>
        <v/>
      </c>
      <c r="C753" s="123"/>
      <c r="D753" s="138" t="str">
        <f>IF(C753="","",IFERROR(INDEX('Cadastro de insumo'!A:K,MATCH('Ficha técnica - Prod acabado'!C753,'Cadastro de insumo'!E:E,0),2),""))</f>
        <v/>
      </c>
      <c r="E753" s="138" t="str">
        <f>IF(C753="","",IFERROR(INDEX('Cadastro de insumo'!A:K,MATCH('Ficha técnica - Prod acabado'!C753,'Cadastro de insumo'!E:E,0),9),""))</f>
        <v/>
      </c>
      <c r="F753" s="139" t="str">
        <f>IFERROR(VLOOKUP(C753,'Cadastro de insumo'!E:K,7,0),"")</f>
        <v/>
      </c>
      <c r="G753" s="113"/>
      <c r="H753" s="113"/>
      <c r="I753" s="138">
        <f t="shared" si="36"/>
        <v>0</v>
      </c>
      <c r="J753" s="140">
        <f>IF(C753="",0,IF(E753="Pacote",VLOOKUP(C753,'Cadastro de insumo'!E:K,7,0)*G753,IF(OR(E753="kg",E753="L"),F753/1000*G753,F753*G753)))</f>
        <v>0</v>
      </c>
    </row>
    <row r="754" spans="1:18" outlineLevel="1" x14ac:dyDescent="0.25">
      <c r="B754" s="137" t="str">
        <f>IF(C754="","",F744)</f>
        <v/>
      </c>
      <c r="C754" s="123"/>
      <c r="D754" s="138" t="str">
        <f>IF(C754="","",IFERROR(INDEX('Cadastro de insumo'!A:K,MATCH('Ficha técnica - Prod acabado'!C754,'Cadastro de insumo'!E:E,0),2),""))</f>
        <v/>
      </c>
      <c r="E754" s="138" t="str">
        <f>IF(C754="","",IFERROR(INDEX('Cadastro de insumo'!A:K,MATCH('Ficha técnica - Prod acabado'!C754,'Cadastro de insumo'!E:E,0),9),""))</f>
        <v/>
      </c>
      <c r="F754" s="139" t="str">
        <f>IFERROR(VLOOKUP(C754,'Cadastro de insumo'!E:K,7,0),"")</f>
        <v/>
      </c>
      <c r="G754" s="113"/>
      <c r="H754" s="113"/>
      <c r="I754" s="138">
        <f t="shared" si="36"/>
        <v>0</v>
      </c>
      <c r="J754" s="140">
        <f>IF(C754="",0,IF(E754="Pacote",VLOOKUP(C754,'Cadastro de insumo'!E:K,7,0)*G754,IF(OR(E754="kg",E754="L"),F754/1000*G754,F754*G754)))</f>
        <v>0</v>
      </c>
    </row>
    <row r="755" spans="1:18" outlineLevel="1" x14ac:dyDescent="0.25">
      <c r="B755" s="137" t="str">
        <f>IF(C755="","",F744)</f>
        <v/>
      </c>
      <c r="C755" s="123"/>
      <c r="D755" s="138" t="str">
        <f>IF(C755="","",IFERROR(INDEX('Cadastro de insumo'!A:K,MATCH('Ficha técnica - Prod acabado'!C755,'Cadastro de insumo'!E:E,0),2),""))</f>
        <v/>
      </c>
      <c r="E755" s="138" t="str">
        <f>IF(C755="","",IFERROR(INDEX('Cadastro de insumo'!A:K,MATCH('Ficha técnica - Prod acabado'!C755,'Cadastro de insumo'!E:E,0),9),""))</f>
        <v/>
      </c>
      <c r="F755" s="139" t="str">
        <f>IFERROR(VLOOKUP(C755,'Cadastro de insumo'!E:K,7,0),"")</f>
        <v/>
      </c>
      <c r="G755" s="113"/>
      <c r="H755" s="113"/>
      <c r="I755" s="138">
        <f t="shared" si="36"/>
        <v>0</v>
      </c>
      <c r="J755" s="140">
        <f>IF(C755="",0,IF(E755="Pacote",VLOOKUP(C755,'Cadastro de insumo'!E:K,7,0)*G755,IF(OR(E755="kg",E755="L"),F755/1000*G755,F755*G755)))</f>
        <v>0</v>
      </c>
    </row>
    <row r="756" spans="1:18" outlineLevel="1" x14ac:dyDescent="0.25">
      <c r="B756" s="137" t="str">
        <f>IF(C756="","",F744)</f>
        <v/>
      </c>
      <c r="C756" s="123"/>
      <c r="D756" s="138" t="str">
        <f>IF(C756="","",IFERROR(INDEX('Cadastro de insumo'!A:K,MATCH('Ficha técnica - Prod acabado'!C756,'Cadastro de insumo'!E:E,0),2),""))</f>
        <v/>
      </c>
      <c r="E756" s="138" t="str">
        <f>IF(C756="","",IFERROR(INDEX('Cadastro de insumo'!A:K,MATCH('Ficha técnica - Prod acabado'!C756,'Cadastro de insumo'!E:E,0),9),""))</f>
        <v/>
      </c>
      <c r="F756" s="139" t="str">
        <f>IFERROR(VLOOKUP(C756,'Cadastro de insumo'!E:K,7,0),"")</f>
        <v/>
      </c>
      <c r="G756" s="113"/>
      <c r="H756" s="113"/>
      <c r="I756" s="138">
        <f t="shared" si="36"/>
        <v>0</v>
      </c>
      <c r="J756" s="140">
        <f>IF(C756="",0,IF(E756="Pacote",VLOOKUP(C756,'Cadastro de insumo'!E:K,7,0)*G756,IF(OR(E756="kg",E756="L"),F756/1000*G756,F756*G756)))</f>
        <v>0</v>
      </c>
    </row>
    <row r="757" spans="1:18" outlineLevel="1" x14ac:dyDescent="0.25">
      <c r="B757" s="137" t="str">
        <f>IF(C757="","",F744)</f>
        <v/>
      </c>
      <c r="C757" s="123"/>
      <c r="D757" s="138" t="str">
        <f>IF(C757="","",IFERROR(INDEX('Cadastro de insumo'!A:K,MATCH('Ficha técnica - Prod acabado'!C757,'Cadastro de insumo'!E:E,0),2),""))</f>
        <v/>
      </c>
      <c r="E757" s="138" t="str">
        <f>IF(C757="","",IFERROR(INDEX('Cadastro de insumo'!A:K,MATCH('Ficha técnica - Prod acabado'!C757,'Cadastro de insumo'!E:E,0),9),""))</f>
        <v/>
      </c>
      <c r="F757" s="139" t="str">
        <f>IFERROR(VLOOKUP(C757,'Cadastro de insumo'!E:K,7,0),"")</f>
        <v/>
      </c>
      <c r="G757" s="113"/>
      <c r="H757" s="113"/>
      <c r="I757" s="138">
        <f t="shared" si="36"/>
        <v>0</v>
      </c>
      <c r="J757" s="140">
        <f>IF(C757="",0,IF(E757="Pacote",VLOOKUP(C757,'Cadastro de insumo'!E:K,7,0)*G757,IF(OR(E757="kg",E757="L"),F757/1000*G757,F757*G757)))</f>
        <v>0</v>
      </c>
    </row>
    <row r="758" spans="1:18" outlineLevel="1" x14ac:dyDescent="0.25">
      <c r="B758" s="137" t="str">
        <f>IF(C758="","",F744)</f>
        <v/>
      </c>
      <c r="C758" s="123"/>
      <c r="D758" s="138" t="str">
        <f>IF(C758="","",IFERROR(INDEX('Cadastro de insumo'!A:K,MATCH('Ficha técnica - Prod acabado'!C758,'Cadastro de insumo'!E:E,0),2),""))</f>
        <v/>
      </c>
      <c r="E758" s="138" t="str">
        <f>IF(C758="","",IFERROR(INDEX('Cadastro de insumo'!A:K,MATCH('Ficha técnica - Prod acabado'!C758,'Cadastro de insumo'!E:E,0),9),""))</f>
        <v/>
      </c>
      <c r="F758" s="139" t="str">
        <f>IFERROR(VLOOKUP(C758,'Cadastro de insumo'!E:K,7,0),"")</f>
        <v/>
      </c>
      <c r="G758" s="113"/>
      <c r="H758" s="113"/>
      <c r="I758" s="138">
        <f t="shared" si="36"/>
        <v>0</v>
      </c>
      <c r="J758" s="140">
        <f>IF(C758="",0,IF(E758="Pacote",VLOOKUP(C758,'Cadastro de insumo'!E:K,7,0)*G758,IF(OR(E758="kg",E758="L"),F758/1000*G758,F758*G758)))</f>
        <v>0</v>
      </c>
    </row>
    <row r="759" spans="1:18" outlineLevel="1" x14ac:dyDescent="0.25">
      <c r="B759" s="137" t="str">
        <f>IF(C759="","",F744)</f>
        <v/>
      </c>
      <c r="C759" s="123"/>
      <c r="D759" s="138" t="str">
        <f>IF(C759="","",IFERROR(INDEX('Cadastro de insumo'!A:K,MATCH('Ficha técnica - Prod acabado'!C759,'Cadastro de insumo'!E:E,0),2),""))</f>
        <v/>
      </c>
      <c r="E759" s="138" t="str">
        <f>IF(C759="","",IFERROR(INDEX('Cadastro de insumo'!A:K,MATCH('Ficha técnica - Prod acabado'!C759,'Cadastro de insumo'!E:E,0),9),""))</f>
        <v/>
      </c>
      <c r="F759" s="139" t="str">
        <f>IFERROR(VLOOKUP(C759,'Cadastro de insumo'!E:K,7,0),"")</f>
        <v/>
      </c>
      <c r="G759" s="113"/>
      <c r="H759" s="113"/>
      <c r="I759" s="138">
        <f t="shared" si="36"/>
        <v>0</v>
      </c>
      <c r="J759" s="140">
        <f>IF(C759="",0,IF(E759="Pacote",VLOOKUP(C759,'Cadastro de insumo'!E:K,7,0)*G759,IF(OR(E759="kg",E759="L"),F759/1000*G759,F759*G759)))</f>
        <v>0</v>
      </c>
    </row>
    <row r="760" spans="1:18" outlineLevel="1" x14ac:dyDescent="0.25">
      <c r="B760" s="137" t="str">
        <f>IF(C760="","",F744)</f>
        <v/>
      </c>
      <c r="C760" s="123"/>
      <c r="D760" s="138" t="str">
        <f>IF(C760="","",IFERROR(INDEX('Cadastro de insumo'!A:K,MATCH('Ficha técnica - Prod acabado'!C760,'Cadastro de insumo'!E:E,0),2),""))</f>
        <v/>
      </c>
      <c r="E760" s="138" t="str">
        <f>IF(C760="","",IFERROR(INDEX('Cadastro de insumo'!A:K,MATCH('Ficha técnica - Prod acabado'!C760,'Cadastro de insumo'!E:E,0),9),""))</f>
        <v/>
      </c>
      <c r="F760" s="139" t="str">
        <f>IFERROR(VLOOKUP(C760,'Cadastro de insumo'!E:K,7,0),"")</f>
        <v/>
      </c>
      <c r="G760" s="113"/>
      <c r="H760" s="113"/>
      <c r="I760" s="138">
        <f t="shared" si="36"/>
        <v>0</v>
      </c>
      <c r="J760" s="140">
        <f>IF(C760="",0,IF(E760="Pacote",VLOOKUP(C760,'Cadastro de insumo'!E:K,7,0)*G760,IF(OR(E760="kg",E760="L"),F760/1000*G760,F760*G760)))</f>
        <v>0</v>
      </c>
    </row>
    <row r="761" spans="1:18" outlineLevel="1" x14ac:dyDescent="0.25">
      <c r="B761" s="137" t="str">
        <f>IF(C761="","",F744)</f>
        <v/>
      </c>
      <c r="C761" s="123"/>
      <c r="D761" s="138" t="str">
        <f>IF(C761="","",IFERROR(INDEX('Cadastro de insumo'!A:K,MATCH('Ficha técnica - Prod acabado'!C761,'Cadastro de insumo'!E:E,0),2),""))</f>
        <v/>
      </c>
      <c r="E761" s="138" t="str">
        <f>IF(C761="","",IFERROR(INDEX('Cadastro de insumo'!A:K,MATCH('Ficha técnica - Prod acabado'!C761,'Cadastro de insumo'!E:E,0),9),""))</f>
        <v/>
      </c>
      <c r="F761" s="139" t="str">
        <f>IFERROR(VLOOKUP(C761,'Cadastro de insumo'!E:K,7,0),"")</f>
        <v/>
      </c>
      <c r="G761" s="113"/>
      <c r="H761" s="113"/>
      <c r="I761" s="138">
        <f t="shared" si="36"/>
        <v>0</v>
      </c>
      <c r="J761" s="140">
        <f>IF(C761="",0,IF(E761="Pacote",VLOOKUP(C761,'Cadastro de insumo'!E:K,7,0)*G761,IF(OR(E761="kg",E761="L"),F761/1000*G761,F761*G761)))</f>
        <v>0</v>
      </c>
    </row>
    <row r="762" spans="1:18" x14ac:dyDescent="0.25">
      <c r="A762" s="33" t="str">
        <f>"Detalhes: "&amp;F744</f>
        <v xml:space="preserve">Detalhes: </v>
      </c>
      <c r="B762" s="110"/>
      <c r="H762" s="126"/>
      <c r="I762" s="110"/>
      <c r="J762" s="110"/>
      <c r="M762" s="126"/>
    </row>
    <row r="763" spans="1:18" x14ac:dyDescent="0.25">
      <c r="B763" s="110"/>
      <c r="C763" s="126"/>
      <c r="H763" s="126"/>
      <c r="I763" s="110"/>
      <c r="J763" s="110"/>
      <c r="K763" s="110"/>
      <c r="L763" s="110"/>
      <c r="M763" s="126"/>
    </row>
    <row r="764" spans="1:18" ht="31.5" x14ac:dyDescent="0.25">
      <c r="D764" s="110"/>
      <c r="E764" s="34" t="s">
        <v>21</v>
      </c>
      <c r="F764" s="78" t="s">
        <v>0</v>
      </c>
      <c r="G764" s="78" t="s">
        <v>19</v>
      </c>
      <c r="H764" s="79" t="s">
        <v>20</v>
      </c>
      <c r="I764" s="35" t="s">
        <v>22</v>
      </c>
      <c r="J764" s="35" t="s">
        <v>61</v>
      </c>
      <c r="M764" s="126"/>
    </row>
    <row r="765" spans="1:18" x14ac:dyDescent="0.25">
      <c r="D765" s="110"/>
      <c r="E765" s="135">
        <f>E744+1</f>
        <v>37</v>
      </c>
      <c r="F765" s="113"/>
      <c r="G765" s="113"/>
      <c r="H765" s="114"/>
      <c r="I765" s="136">
        <f>SUM(J768:J782)</f>
        <v>0</v>
      </c>
      <c r="J765" s="136" t="str">
        <f>IF(H765="","",I765/H765)</f>
        <v/>
      </c>
      <c r="M765" s="126"/>
      <c r="R765" s="141"/>
    </row>
    <row r="766" spans="1:18" x14ac:dyDescent="0.25">
      <c r="B766" s="117"/>
      <c r="C766" s="118"/>
      <c r="D766" s="110"/>
      <c r="F766" s="118"/>
      <c r="G766" s="118"/>
      <c r="H766" s="119"/>
      <c r="I766" s="120"/>
      <c r="J766" s="121"/>
      <c r="M766" s="126"/>
      <c r="R766" s="141"/>
    </row>
    <row r="767" spans="1:18" ht="47.25" outlineLevel="1" x14ac:dyDescent="0.25">
      <c r="B767" s="34" t="s">
        <v>66</v>
      </c>
      <c r="C767" s="78" t="s">
        <v>13</v>
      </c>
      <c r="D767" s="35" t="s">
        <v>60</v>
      </c>
      <c r="E767" s="35" t="s">
        <v>14</v>
      </c>
      <c r="F767" s="79" t="s">
        <v>17</v>
      </c>
      <c r="G767" s="79" t="s">
        <v>56</v>
      </c>
      <c r="H767" s="79" t="s">
        <v>38</v>
      </c>
      <c r="I767" s="35" t="s">
        <v>16</v>
      </c>
      <c r="J767" s="34" t="s">
        <v>15</v>
      </c>
    </row>
    <row r="768" spans="1:18" outlineLevel="1" x14ac:dyDescent="0.25">
      <c r="B768" s="137" t="str">
        <f>IF(C768="","",F765)</f>
        <v/>
      </c>
      <c r="C768" s="123"/>
      <c r="D768" s="138" t="str">
        <f>IF(C768="","",IFERROR(INDEX('Cadastro de insumo'!A:K,MATCH('Ficha técnica - Prod acabado'!C768,'Cadastro de insumo'!E:E,0),2),""))</f>
        <v/>
      </c>
      <c r="E768" s="138" t="str">
        <f>IF(C768="","",IFERROR(INDEX('Cadastro de insumo'!A:K,MATCH('Ficha técnica - Prod acabado'!C768,'Cadastro de insumo'!E:E,0),9),""))</f>
        <v/>
      </c>
      <c r="F768" s="139" t="str">
        <f>IFERROR(VLOOKUP(C768,'Cadastro de insumo'!E:K,7,0),"")</f>
        <v/>
      </c>
      <c r="G768" s="113"/>
      <c r="H768" s="113"/>
      <c r="I768" s="138">
        <f t="shared" ref="I768:I782" si="37">IF(OR(G768="",H768=""),0,G768/H768)</f>
        <v>0</v>
      </c>
      <c r="J768" s="140">
        <f>IF(C768="",0,IF(E768="Pacote",VLOOKUP(C768,'Cadastro de insumo'!E:K,7,0)*G768,IF(OR(E768="kg",E768="L"),F768/1000*G768,F768*G768)))</f>
        <v>0</v>
      </c>
    </row>
    <row r="769" spans="1:13" outlineLevel="1" x14ac:dyDescent="0.25">
      <c r="B769" s="137" t="str">
        <f>IF(C769="","",F765)</f>
        <v/>
      </c>
      <c r="C769" s="123"/>
      <c r="D769" s="138" t="str">
        <f>IF(C769="","",IFERROR(INDEX('Cadastro de insumo'!A:K,MATCH('Ficha técnica - Prod acabado'!C769,'Cadastro de insumo'!E:E,0),2),""))</f>
        <v/>
      </c>
      <c r="E769" s="138" t="str">
        <f>IF(C769="","",IFERROR(INDEX('Cadastro de insumo'!A:K,MATCH('Ficha técnica - Prod acabado'!C769,'Cadastro de insumo'!E:E,0),9),""))</f>
        <v/>
      </c>
      <c r="F769" s="139" t="str">
        <f>IFERROR(VLOOKUP(C769,'Cadastro de insumo'!E:K,7,0),"")</f>
        <v/>
      </c>
      <c r="G769" s="113"/>
      <c r="H769" s="113"/>
      <c r="I769" s="138">
        <f t="shared" si="37"/>
        <v>0</v>
      </c>
      <c r="J769" s="140">
        <f>IF(C769="",0,IF(E769="Pacote",VLOOKUP(C769,'Cadastro de insumo'!E:K,7,0)*G769,IF(OR(E769="kg",E769="L"),F769/1000*G769,F769*G769)))</f>
        <v>0</v>
      </c>
    </row>
    <row r="770" spans="1:13" outlineLevel="1" x14ac:dyDescent="0.25">
      <c r="B770" s="137" t="str">
        <f>IF(C770="","",F765)</f>
        <v/>
      </c>
      <c r="C770" s="123"/>
      <c r="D770" s="138" t="str">
        <f>IF(C770="","",IFERROR(INDEX('Cadastro de insumo'!A:K,MATCH('Ficha técnica - Prod acabado'!C770,'Cadastro de insumo'!E:E,0),2),""))</f>
        <v/>
      </c>
      <c r="E770" s="138" t="str">
        <f>IF(C770="","",IFERROR(INDEX('Cadastro de insumo'!A:K,MATCH('Ficha técnica - Prod acabado'!C770,'Cadastro de insumo'!E:E,0),9),""))</f>
        <v/>
      </c>
      <c r="F770" s="139" t="str">
        <f>IFERROR(VLOOKUP(C770,'Cadastro de insumo'!E:K,7,0),"")</f>
        <v/>
      </c>
      <c r="G770" s="113"/>
      <c r="H770" s="113"/>
      <c r="I770" s="138">
        <f t="shared" si="37"/>
        <v>0</v>
      </c>
      <c r="J770" s="140">
        <f>IF(C770="",0,IF(E770="Pacote",VLOOKUP(C770,'Cadastro de insumo'!E:K,7,0)*G770,IF(OR(E770="kg",E770="L"),F770/1000*G770,F770*G770)))</f>
        <v>0</v>
      </c>
    </row>
    <row r="771" spans="1:13" outlineLevel="1" x14ac:dyDescent="0.25">
      <c r="B771" s="137" t="str">
        <f>IF(C771="","",F765)</f>
        <v/>
      </c>
      <c r="C771" s="123"/>
      <c r="D771" s="138" t="str">
        <f>IF(C771="","",IFERROR(INDEX('Cadastro de insumo'!A:K,MATCH('Ficha técnica - Prod acabado'!C771,'Cadastro de insumo'!E:E,0),2),""))</f>
        <v/>
      </c>
      <c r="E771" s="138" t="str">
        <f>IF(C771="","",IFERROR(INDEX('Cadastro de insumo'!A:K,MATCH('Ficha técnica - Prod acabado'!C771,'Cadastro de insumo'!E:E,0),9),""))</f>
        <v/>
      </c>
      <c r="F771" s="139" t="str">
        <f>IFERROR(VLOOKUP(C771,'Cadastro de insumo'!E:K,7,0),"")</f>
        <v/>
      </c>
      <c r="G771" s="113"/>
      <c r="H771" s="113"/>
      <c r="I771" s="138">
        <f t="shared" si="37"/>
        <v>0</v>
      </c>
      <c r="J771" s="140">
        <f>IF(C771="",0,IF(E771="Pacote",VLOOKUP(C771,'Cadastro de insumo'!E:K,7,0)*G771,IF(OR(E771="kg",E771="L"),F771/1000*G771,F771*G771)))</f>
        <v>0</v>
      </c>
    </row>
    <row r="772" spans="1:13" outlineLevel="1" x14ac:dyDescent="0.25">
      <c r="B772" s="137" t="str">
        <f>IF(C772="","",F765)</f>
        <v/>
      </c>
      <c r="C772" s="123"/>
      <c r="D772" s="138" t="str">
        <f>IF(C772="","",IFERROR(INDEX('Cadastro de insumo'!A:K,MATCH('Ficha técnica - Prod acabado'!C772,'Cadastro de insumo'!E:E,0),2),""))</f>
        <v/>
      </c>
      <c r="E772" s="138" t="str">
        <f>IF(C772="","",IFERROR(INDEX('Cadastro de insumo'!A:K,MATCH('Ficha técnica - Prod acabado'!C772,'Cadastro de insumo'!E:E,0),9),""))</f>
        <v/>
      </c>
      <c r="F772" s="139" t="str">
        <f>IFERROR(VLOOKUP(C772,'Cadastro de insumo'!E:K,7,0),"")</f>
        <v/>
      </c>
      <c r="G772" s="113"/>
      <c r="H772" s="113"/>
      <c r="I772" s="138">
        <f t="shared" si="37"/>
        <v>0</v>
      </c>
      <c r="J772" s="140">
        <f>IF(C772="",0,IF(E772="Pacote",VLOOKUP(C772,'Cadastro de insumo'!E:K,7,0)*G772,IF(OR(E772="kg",E772="L"),F772/1000*G772,F772*G772)))</f>
        <v>0</v>
      </c>
    </row>
    <row r="773" spans="1:13" outlineLevel="1" x14ac:dyDescent="0.25">
      <c r="B773" s="137" t="str">
        <f>IF(C773="","",F765)</f>
        <v/>
      </c>
      <c r="C773" s="123"/>
      <c r="D773" s="138" t="str">
        <f>IF(C773="","",IFERROR(INDEX('Cadastro de insumo'!A:K,MATCH('Ficha técnica - Prod acabado'!C773,'Cadastro de insumo'!E:E,0),2),""))</f>
        <v/>
      </c>
      <c r="E773" s="138" t="str">
        <f>IF(C773="","",IFERROR(INDEX('Cadastro de insumo'!A:K,MATCH('Ficha técnica - Prod acabado'!C773,'Cadastro de insumo'!E:E,0),9),""))</f>
        <v/>
      </c>
      <c r="F773" s="139" t="str">
        <f>IFERROR(VLOOKUP(C773,'Cadastro de insumo'!E:K,7,0),"")</f>
        <v/>
      </c>
      <c r="G773" s="113"/>
      <c r="H773" s="113"/>
      <c r="I773" s="138">
        <f t="shared" si="37"/>
        <v>0</v>
      </c>
      <c r="J773" s="140">
        <f>IF(C773="",0,IF(E773="Pacote",VLOOKUP(C773,'Cadastro de insumo'!E:K,7,0)*G773,IF(OR(E773="kg",E773="L"),F773/1000*G773,F773*G773)))</f>
        <v>0</v>
      </c>
    </row>
    <row r="774" spans="1:13" outlineLevel="1" x14ac:dyDescent="0.25">
      <c r="B774" s="137" t="str">
        <f>IF(C774="","",F765)</f>
        <v/>
      </c>
      <c r="C774" s="123"/>
      <c r="D774" s="138" t="str">
        <f>IF(C774="","",IFERROR(INDEX('Cadastro de insumo'!A:K,MATCH('Ficha técnica - Prod acabado'!C774,'Cadastro de insumo'!E:E,0),2),""))</f>
        <v/>
      </c>
      <c r="E774" s="138" t="str">
        <f>IF(C774="","",IFERROR(INDEX('Cadastro de insumo'!A:K,MATCH('Ficha técnica - Prod acabado'!C774,'Cadastro de insumo'!E:E,0),9),""))</f>
        <v/>
      </c>
      <c r="F774" s="139" t="str">
        <f>IFERROR(VLOOKUP(C774,'Cadastro de insumo'!E:K,7,0),"")</f>
        <v/>
      </c>
      <c r="G774" s="113"/>
      <c r="H774" s="113"/>
      <c r="I774" s="138">
        <f t="shared" si="37"/>
        <v>0</v>
      </c>
      <c r="J774" s="140">
        <f>IF(C774="",0,IF(E774="Pacote",VLOOKUP(C774,'Cadastro de insumo'!E:K,7,0)*G774,IF(OR(E774="kg",E774="L"),F774/1000*G774,F774*G774)))</f>
        <v>0</v>
      </c>
    </row>
    <row r="775" spans="1:13" outlineLevel="1" x14ac:dyDescent="0.25">
      <c r="B775" s="137" t="str">
        <f>IF(C775="","",F765)</f>
        <v/>
      </c>
      <c r="C775" s="123"/>
      <c r="D775" s="138" t="str">
        <f>IF(C775="","",IFERROR(INDEX('Cadastro de insumo'!A:K,MATCH('Ficha técnica - Prod acabado'!C775,'Cadastro de insumo'!E:E,0),2),""))</f>
        <v/>
      </c>
      <c r="E775" s="138" t="str">
        <f>IF(C775="","",IFERROR(INDEX('Cadastro de insumo'!A:K,MATCH('Ficha técnica - Prod acabado'!C775,'Cadastro de insumo'!E:E,0),9),""))</f>
        <v/>
      </c>
      <c r="F775" s="139" t="str">
        <f>IFERROR(VLOOKUP(C775,'Cadastro de insumo'!E:K,7,0),"")</f>
        <v/>
      </c>
      <c r="G775" s="113"/>
      <c r="H775" s="113"/>
      <c r="I775" s="138">
        <f t="shared" si="37"/>
        <v>0</v>
      </c>
      <c r="J775" s="140">
        <f>IF(C775="",0,IF(E775="Pacote",VLOOKUP(C775,'Cadastro de insumo'!E:K,7,0)*G775,IF(OR(E775="kg",E775="L"),F775/1000*G775,F775*G775)))</f>
        <v>0</v>
      </c>
    </row>
    <row r="776" spans="1:13" outlineLevel="1" x14ac:dyDescent="0.25">
      <c r="B776" s="137" t="str">
        <f>IF(C776="","",F765)</f>
        <v/>
      </c>
      <c r="C776" s="123"/>
      <c r="D776" s="138" t="str">
        <f>IF(C776="","",IFERROR(INDEX('Cadastro de insumo'!A:K,MATCH('Ficha técnica - Prod acabado'!C776,'Cadastro de insumo'!E:E,0),2),""))</f>
        <v/>
      </c>
      <c r="E776" s="138" t="str">
        <f>IF(C776="","",IFERROR(INDEX('Cadastro de insumo'!A:K,MATCH('Ficha técnica - Prod acabado'!C776,'Cadastro de insumo'!E:E,0),9),""))</f>
        <v/>
      </c>
      <c r="F776" s="139" t="str">
        <f>IFERROR(VLOOKUP(C776,'Cadastro de insumo'!E:K,7,0),"")</f>
        <v/>
      </c>
      <c r="G776" s="113"/>
      <c r="H776" s="113"/>
      <c r="I776" s="138">
        <f t="shared" si="37"/>
        <v>0</v>
      </c>
      <c r="J776" s="140">
        <f>IF(C776="",0,IF(E776="Pacote",VLOOKUP(C776,'Cadastro de insumo'!E:K,7,0)*G776,IF(OR(E776="kg",E776="L"),F776/1000*G776,F776*G776)))</f>
        <v>0</v>
      </c>
    </row>
    <row r="777" spans="1:13" outlineLevel="1" x14ac:dyDescent="0.25">
      <c r="B777" s="137" t="str">
        <f>IF(C777="","",F765)</f>
        <v/>
      </c>
      <c r="C777" s="123"/>
      <c r="D777" s="138" t="str">
        <f>IF(C777="","",IFERROR(INDEX('Cadastro de insumo'!A:K,MATCH('Ficha técnica - Prod acabado'!C777,'Cadastro de insumo'!E:E,0),2),""))</f>
        <v/>
      </c>
      <c r="E777" s="138" t="str">
        <f>IF(C777="","",IFERROR(INDEX('Cadastro de insumo'!A:K,MATCH('Ficha técnica - Prod acabado'!C777,'Cadastro de insumo'!E:E,0),9),""))</f>
        <v/>
      </c>
      <c r="F777" s="139" t="str">
        <f>IFERROR(VLOOKUP(C777,'Cadastro de insumo'!E:K,7,0),"")</f>
        <v/>
      </c>
      <c r="G777" s="113"/>
      <c r="H777" s="113"/>
      <c r="I777" s="138">
        <f t="shared" si="37"/>
        <v>0</v>
      </c>
      <c r="J777" s="140">
        <f>IF(C777="",0,IF(E777="Pacote",VLOOKUP(C777,'Cadastro de insumo'!E:K,7,0)*G777,IF(OR(E777="kg",E777="L"),F777/1000*G777,F777*G777)))</f>
        <v>0</v>
      </c>
    </row>
    <row r="778" spans="1:13" outlineLevel="1" x14ac:dyDescent="0.25">
      <c r="B778" s="137" t="str">
        <f>IF(C778="","",F765)</f>
        <v/>
      </c>
      <c r="C778" s="123"/>
      <c r="D778" s="138" t="str">
        <f>IF(C778="","",IFERROR(INDEX('Cadastro de insumo'!A:K,MATCH('Ficha técnica - Prod acabado'!C778,'Cadastro de insumo'!E:E,0),2),""))</f>
        <v/>
      </c>
      <c r="E778" s="138" t="str">
        <f>IF(C778="","",IFERROR(INDEX('Cadastro de insumo'!A:K,MATCH('Ficha técnica - Prod acabado'!C778,'Cadastro de insumo'!E:E,0),9),""))</f>
        <v/>
      </c>
      <c r="F778" s="139" t="str">
        <f>IFERROR(VLOOKUP(C778,'Cadastro de insumo'!E:K,7,0),"")</f>
        <v/>
      </c>
      <c r="G778" s="113"/>
      <c r="H778" s="113"/>
      <c r="I778" s="138">
        <f t="shared" si="37"/>
        <v>0</v>
      </c>
      <c r="J778" s="140">
        <f>IF(C778="",0,IF(E778="Pacote",VLOOKUP(C778,'Cadastro de insumo'!E:K,7,0)*G778,IF(OR(E778="kg",E778="L"),F778/1000*G778,F778*G778)))</f>
        <v>0</v>
      </c>
    </row>
    <row r="779" spans="1:13" outlineLevel="1" x14ac:dyDescent="0.25">
      <c r="B779" s="137" t="str">
        <f>IF(C779="","",F765)</f>
        <v/>
      </c>
      <c r="C779" s="123"/>
      <c r="D779" s="138" t="str">
        <f>IF(C779="","",IFERROR(INDEX('Cadastro de insumo'!A:K,MATCH('Ficha técnica - Prod acabado'!C779,'Cadastro de insumo'!E:E,0),2),""))</f>
        <v/>
      </c>
      <c r="E779" s="138" t="str">
        <f>IF(C779="","",IFERROR(INDEX('Cadastro de insumo'!A:K,MATCH('Ficha técnica - Prod acabado'!C779,'Cadastro de insumo'!E:E,0),9),""))</f>
        <v/>
      </c>
      <c r="F779" s="139" t="str">
        <f>IFERROR(VLOOKUP(C779,'Cadastro de insumo'!E:K,7,0),"")</f>
        <v/>
      </c>
      <c r="G779" s="113"/>
      <c r="H779" s="113"/>
      <c r="I779" s="138">
        <f t="shared" si="37"/>
        <v>0</v>
      </c>
      <c r="J779" s="140">
        <f>IF(C779="",0,IF(E779="Pacote",VLOOKUP(C779,'Cadastro de insumo'!E:K,7,0)*G779,IF(OR(E779="kg",E779="L"),F779/1000*G779,F779*G779)))</f>
        <v>0</v>
      </c>
    </row>
    <row r="780" spans="1:13" outlineLevel="1" x14ac:dyDescent="0.25">
      <c r="B780" s="137" t="str">
        <f>IF(C780="","",F765)</f>
        <v/>
      </c>
      <c r="C780" s="123"/>
      <c r="D780" s="138" t="str">
        <f>IF(C780="","",IFERROR(INDEX('Cadastro de insumo'!A:K,MATCH('Ficha técnica - Prod acabado'!C780,'Cadastro de insumo'!E:E,0),2),""))</f>
        <v/>
      </c>
      <c r="E780" s="138" t="str">
        <f>IF(C780="","",IFERROR(INDEX('Cadastro de insumo'!A:K,MATCH('Ficha técnica - Prod acabado'!C780,'Cadastro de insumo'!E:E,0),9),""))</f>
        <v/>
      </c>
      <c r="F780" s="139" t="str">
        <f>IFERROR(VLOOKUP(C780,'Cadastro de insumo'!E:K,7,0),"")</f>
        <v/>
      </c>
      <c r="G780" s="113"/>
      <c r="H780" s="113"/>
      <c r="I780" s="138">
        <f t="shared" si="37"/>
        <v>0</v>
      </c>
      <c r="J780" s="140">
        <f>IF(C780="",0,IF(E780="Pacote",VLOOKUP(C780,'Cadastro de insumo'!E:K,7,0)*G780,IF(OR(E780="kg",E780="L"),F780/1000*G780,F780*G780)))</f>
        <v>0</v>
      </c>
    </row>
    <row r="781" spans="1:13" outlineLevel="1" x14ac:dyDescent="0.25">
      <c r="B781" s="137" t="str">
        <f>IF(C781="","",F765)</f>
        <v/>
      </c>
      <c r="C781" s="123"/>
      <c r="D781" s="138" t="str">
        <f>IF(C781="","",IFERROR(INDEX('Cadastro de insumo'!A:K,MATCH('Ficha técnica - Prod acabado'!C781,'Cadastro de insumo'!E:E,0),2),""))</f>
        <v/>
      </c>
      <c r="E781" s="138" t="str">
        <f>IF(C781="","",IFERROR(INDEX('Cadastro de insumo'!A:K,MATCH('Ficha técnica - Prod acabado'!C781,'Cadastro de insumo'!E:E,0),9),""))</f>
        <v/>
      </c>
      <c r="F781" s="139" t="str">
        <f>IFERROR(VLOOKUP(C781,'Cadastro de insumo'!E:K,7,0),"")</f>
        <v/>
      </c>
      <c r="G781" s="113"/>
      <c r="H781" s="113"/>
      <c r="I781" s="138">
        <f t="shared" si="37"/>
        <v>0</v>
      </c>
      <c r="J781" s="140">
        <f>IF(C781="",0,IF(E781="Pacote",VLOOKUP(C781,'Cadastro de insumo'!E:K,7,0)*G781,IF(OR(E781="kg",E781="L"),F781/1000*G781,F781*G781)))</f>
        <v>0</v>
      </c>
    </row>
    <row r="782" spans="1:13" outlineLevel="1" x14ac:dyDescent="0.25">
      <c r="B782" s="137" t="str">
        <f>IF(C782="","",F765)</f>
        <v/>
      </c>
      <c r="C782" s="123"/>
      <c r="D782" s="138" t="str">
        <f>IF(C782="","",IFERROR(INDEX('Cadastro de insumo'!A:K,MATCH('Ficha técnica - Prod acabado'!C782,'Cadastro de insumo'!E:E,0),2),""))</f>
        <v/>
      </c>
      <c r="E782" s="138" t="str">
        <f>IF(C782="","",IFERROR(INDEX('Cadastro de insumo'!A:K,MATCH('Ficha técnica - Prod acabado'!C782,'Cadastro de insumo'!E:E,0),9),""))</f>
        <v/>
      </c>
      <c r="F782" s="139" t="str">
        <f>IFERROR(VLOOKUP(C782,'Cadastro de insumo'!E:K,7,0),"")</f>
        <v/>
      </c>
      <c r="G782" s="113"/>
      <c r="H782" s="113"/>
      <c r="I782" s="138">
        <f t="shared" si="37"/>
        <v>0</v>
      </c>
      <c r="J782" s="140">
        <f>IF(C782="",0,IF(E782="Pacote",VLOOKUP(C782,'Cadastro de insumo'!E:K,7,0)*G782,IF(OR(E782="kg",E782="L"),F782/1000*G782,F782*G782)))</f>
        <v>0</v>
      </c>
    </row>
    <row r="783" spans="1:13" x14ac:dyDescent="0.25">
      <c r="A783" s="33" t="str">
        <f>"Detalhes: "&amp;F765</f>
        <v xml:space="preserve">Detalhes: </v>
      </c>
      <c r="B783" s="110"/>
      <c r="H783" s="126"/>
      <c r="I783" s="110"/>
      <c r="J783" s="110"/>
      <c r="M783" s="126"/>
    </row>
    <row r="784" spans="1:13" x14ac:dyDescent="0.25">
      <c r="B784" s="110"/>
      <c r="C784" s="126"/>
      <c r="H784" s="126"/>
      <c r="I784" s="110"/>
      <c r="J784" s="110"/>
      <c r="K784" s="110"/>
      <c r="L784" s="110"/>
      <c r="M784" s="126"/>
    </row>
    <row r="785" spans="2:18" ht="31.5" x14ac:dyDescent="0.25">
      <c r="D785" s="110"/>
      <c r="E785" s="34" t="s">
        <v>21</v>
      </c>
      <c r="F785" s="78" t="s">
        <v>0</v>
      </c>
      <c r="G785" s="78" t="s">
        <v>19</v>
      </c>
      <c r="H785" s="79" t="s">
        <v>20</v>
      </c>
      <c r="I785" s="35" t="s">
        <v>22</v>
      </c>
      <c r="J785" s="35" t="s">
        <v>61</v>
      </c>
      <c r="M785" s="126"/>
    </row>
    <row r="786" spans="2:18" x14ac:dyDescent="0.25">
      <c r="D786" s="110"/>
      <c r="E786" s="135">
        <f>E765+1</f>
        <v>38</v>
      </c>
      <c r="F786" s="113"/>
      <c r="G786" s="113"/>
      <c r="H786" s="114"/>
      <c r="I786" s="136">
        <f>SUM(J789:J803)</f>
        <v>0</v>
      </c>
      <c r="J786" s="136" t="str">
        <f>IF(H786="","",I786/H786)</f>
        <v/>
      </c>
      <c r="M786" s="126"/>
      <c r="R786" s="141"/>
    </row>
    <row r="787" spans="2:18" x14ac:dyDescent="0.25">
      <c r="B787" s="117"/>
      <c r="C787" s="118"/>
      <c r="D787" s="110"/>
      <c r="F787" s="118"/>
      <c r="G787" s="118"/>
      <c r="H787" s="119"/>
      <c r="I787" s="120"/>
      <c r="J787" s="121"/>
      <c r="M787" s="126"/>
      <c r="R787" s="141"/>
    </row>
    <row r="788" spans="2:18" ht="47.25" outlineLevel="1" x14ac:dyDescent="0.25">
      <c r="B788" s="34" t="s">
        <v>66</v>
      </c>
      <c r="C788" s="78" t="s">
        <v>13</v>
      </c>
      <c r="D788" s="35" t="s">
        <v>60</v>
      </c>
      <c r="E788" s="35" t="s">
        <v>14</v>
      </c>
      <c r="F788" s="79" t="s">
        <v>17</v>
      </c>
      <c r="G788" s="79" t="s">
        <v>56</v>
      </c>
      <c r="H788" s="79" t="s">
        <v>38</v>
      </c>
      <c r="I788" s="35" t="s">
        <v>16</v>
      </c>
      <c r="J788" s="34" t="s">
        <v>15</v>
      </c>
    </row>
    <row r="789" spans="2:18" outlineLevel="1" x14ac:dyDescent="0.25">
      <c r="B789" s="137" t="str">
        <f>IF(C789="","",F786)</f>
        <v/>
      </c>
      <c r="C789" s="123"/>
      <c r="D789" s="138" t="str">
        <f>IF(C789="","",IFERROR(INDEX('Cadastro de insumo'!A:K,MATCH('Ficha técnica - Prod acabado'!C789,'Cadastro de insumo'!E:E,0),2),""))</f>
        <v/>
      </c>
      <c r="E789" s="138" t="str">
        <f>IF(C789="","",IFERROR(INDEX('Cadastro de insumo'!A:K,MATCH('Ficha técnica - Prod acabado'!C789,'Cadastro de insumo'!E:E,0),9),""))</f>
        <v/>
      </c>
      <c r="F789" s="139" t="str">
        <f>IFERROR(VLOOKUP(C789,'Cadastro de insumo'!E:K,7,0),"")</f>
        <v/>
      </c>
      <c r="G789" s="113"/>
      <c r="H789" s="113"/>
      <c r="I789" s="138">
        <f t="shared" ref="I789:I803" si="38">IF(OR(G789="",H789=""),0,G789/H789)</f>
        <v>0</v>
      </c>
      <c r="J789" s="140">
        <f>IF(C789="",0,IF(E789="Pacote",VLOOKUP(C789,'Cadastro de insumo'!E:K,7,0)*G789,IF(OR(E789="kg",E789="L"),F789/1000*G789,F789*G789)))</f>
        <v>0</v>
      </c>
    </row>
    <row r="790" spans="2:18" outlineLevel="1" x14ac:dyDescent="0.25">
      <c r="B790" s="137" t="str">
        <f>IF(C790="","",F786)</f>
        <v/>
      </c>
      <c r="C790" s="123"/>
      <c r="D790" s="138" t="str">
        <f>IF(C790="","",IFERROR(INDEX('Cadastro de insumo'!A:K,MATCH('Ficha técnica - Prod acabado'!C790,'Cadastro de insumo'!E:E,0),2),""))</f>
        <v/>
      </c>
      <c r="E790" s="138" t="str">
        <f>IF(C790="","",IFERROR(INDEX('Cadastro de insumo'!A:K,MATCH('Ficha técnica - Prod acabado'!C790,'Cadastro de insumo'!E:E,0),9),""))</f>
        <v/>
      </c>
      <c r="F790" s="139" t="str">
        <f>IFERROR(VLOOKUP(C790,'Cadastro de insumo'!E:K,7,0),"")</f>
        <v/>
      </c>
      <c r="G790" s="113"/>
      <c r="H790" s="113"/>
      <c r="I790" s="138">
        <f t="shared" si="38"/>
        <v>0</v>
      </c>
      <c r="J790" s="140">
        <f>IF(C790="",0,IF(E790="Pacote",VLOOKUP(C790,'Cadastro de insumo'!E:K,7,0)*G790,IF(OR(E790="kg",E790="L"),F790/1000*G790,F790*G790)))</f>
        <v>0</v>
      </c>
    </row>
    <row r="791" spans="2:18" outlineLevel="1" x14ac:dyDescent="0.25">
      <c r="B791" s="137" t="str">
        <f>IF(C791="","",F786)</f>
        <v/>
      </c>
      <c r="C791" s="123"/>
      <c r="D791" s="138" t="str">
        <f>IF(C791="","",IFERROR(INDEX('Cadastro de insumo'!A:K,MATCH('Ficha técnica - Prod acabado'!C791,'Cadastro de insumo'!E:E,0),2),""))</f>
        <v/>
      </c>
      <c r="E791" s="138" t="str">
        <f>IF(C791="","",IFERROR(INDEX('Cadastro de insumo'!A:K,MATCH('Ficha técnica - Prod acabado'!C791,'Cadastro de insumo'!E:E,0),9),""))</f>
        <v/>
      </c>
      <c r="F791" s="139" t="str">
        <f>IFERROR(VLOOKUP(C791,'Cadastro de insumo'!E:K,7,0),"")</f>
        <v/>
      </c>
      <c r="G791" s="113"/>
      <c r="H791" s="113"/>
      <c r="I791" s="138">
        <f t="shared" si="38"/>
        <v>0</v>
      </c>
      <c r="J791" s="140">
        <f>IF(C791="",0,IF(E791="Pacote",VLOOKUP(C791,'Cadastro de insumo'!E:K,7,0)*G791,IF(OR(E791="kg",E791="L"),F791/1000*G791,F791*G791)))</f>
        <v>0</v>
      </c>
    </row>
    <row r="792" spans="2:18" outlineLevel="1" x14ac:dyDescent="0.25">
      <c r="B792" s="137" t="str">
        <f>IF(C792="","",F786)</f>
        <v/>
      </c>
      <c r="C792" s="123"/>
      <c r="D792" s="138" t="str">
        <f>IF(C792="","",IFERROR(INDEX('Cadastro de insumo'!A:K,MATCH('Ficha técnica - Prod acabado'!C792,'Cadastro de insumo'!E:E,0),2),""))</f>
        <v/>
      </c>
      <c r="E792" s="138" t="str">
        <f>IF(C792="","",IFERROR(INDEX('Cadastro de insumo'!A:K,MATCH('Ficha técnica - Prod acabado'!C792,'Cadastro de insumo'!E:E,0),9),""))</f>
        <v/>
      </c>
      <c r="F792" s="139" t="str">
        <f>IFERROR(VLOOKUP(C792,'Cadastro de insumo'!E:K,7,0),"")</f>
        <v/>
      </c>
      <c r="G792" s="113"/>
      <c r="H792" s="113"/>
      <c r="I792" s="138">
        <f t="shared" si="38"/>
        <v>0</v>
      </c>
      <c r="J792" s="140">
        <f>IF(C792="",0,IF(E792="Pacote",VLOOKUP(C792,'Cadastro de insumo'!E:K,7,0)*G792,IF(OR(E792="kg",E792="L"),F792/1000*G792,F792*G792)))</f>
        <v>0</v>
      </c>
    </row>
    <row r="793" spans="2:18" outlineLevel="1" x14ac:dyDescent="0.25">
      <c r="B793" s="137" t="str">
        <f>IF(C793="","",F786)</f>
        <v/>
      </c>
      <c r="C793" s="123"/>
      <c r="D793" s="138" t="str">
        <f>IF(C793="","",IFERROR(INDEX('Cadastro de insumo'!A:K,MATCH('Ficha técnica - Prod acabado'!C793,'Cadastro de insumo'!E:E,0),2),""))</f>
        <v/>
      </c>
      <c r="E793" s="138" t="str">
        <f>IF(C793="","",IFERROR(INDEX('Cadastro de insumo'!A:K,MATCH('Ficha técnica - Prod acabado'!C793,'Cadastro de insumo'!E:E,0),9),""))</f>
        <v/>
      </c>
      <c r="F793" s="139" t="str">
        <f>IFERROR(VLOOKUP(C793,'Cadastro de insumo'!E:K,7,0),"")</f>
        <v/>
      </c>
      <c r="G793" s="113"/>
      <c r="H793" s="113"/>
      <c r="I793" s="138">
        <f t="shared" si="38"/>
        <v>0</v>
      </c>
      <c r="J793" s="140">
        <f>IF(C793="",0,IF(E793="Pacote",VLOOKUP(C793,'Cadastro de insumo'!E:K,7,0)*G793,IF(OR(E793="kg",E793="L"),F793/1000*G793,F793*G793)))</f>
        <v>0</v>
      </c>
    </row>
    <row r="794" spans="2:18" outlineLevel="1" x14ac:dyDescent="0.25">
      <c r="B794" s="137" t="str">
        <f>IF(C794="","",F786)</f>
        <v/>
      </c>
      <c r="C794" s="123"/>
      <c r="D794" s="138" t="str">
        <f>IF(C794="","",IFERROR(INDEX('Cadastro de insumo'!A:K,MATCH('Ficha técnica - Prod acabado'!C794,'Cadastro de insumo'!E:E,0),2),""))</f>
        <v/>
      </c>
      <c r="E794" s="138" t="str">
        <f>IF(C794="","",IFERROR(INDEX('Cadastro de insumo'!A:K,MATCH('Ficha técnica - Prod acabado'!C794,'Cadastro de insumo'!E:E,0),9),""))</f>
        <v/>
      </c>
      <c r="F794" s="139" t="str">
        <f>IFERROR(VLOOKUP(C794,'Cadastro de insumo'!E:K,7,0),"")</f>
        <v/>
      </c>
      <c r="G794" s="113"/>
      <c r="H794" s="113"/>
      <c r="I794" s="138">
        <f t="shared" si="38"/>
        <v>0</v>
      </c>
      <c r="J794" s="140">
        <f>IF(C794="",0,IF(E794="Pacote",VLOOKUP(C794,'Cadastro de insumo'!E:K,7,0)*G794,IF(OR(E794="kg",E794="L"),F794/1000*G794,F794*G794)))</f>
        <v>0</v>
      </c>
    </row>
    <row r="795" spans="2:18" outlineLevel="1" x14ac:dyDescent="0.25">
      <c r="B795" s="137" t="str">
        <f>IF(C795="","",F786)</f>
        <v/>
      </c>
      <c r="C795" s="123"/>
      <c r="D795" s="138" t="str">
        <f>IF(C795="","",IFERROR(INDEX('Cadastro de insumo'!A:K,MATCH('Ficha técnica - Prod acabado'!C795,'Cadastro de insumo'!E:E,0),2),""))</f>
        <v/>
      </c>
      <c r="E795" s="138" t="str">
        <f>IF(C795="","",IFERROR(INDEX('Cadastro de insumo'!A:K,MATCH('Ficha técnica - Prod acabado'!C795,'Cadastro de insumo'!E:E,0),9),""))</f>
        <v/>
      </c>
      <c r="F795" s="139" t="str">
        <f>IFERROR(VLOOKUP(C795,'Cadastro de insumo'!E:K,7,0),"")</f>
        <v/>
      </c>
      <c r="G795" s="113"/>
      <c r="H795" s="113"/>
      <c r="I795" s="138">
        <f t="shared" si="38"/>
        <v>0</v>
      </c>
      <c r="J795" s="140">
        <f>IF(C795="",0,IF(E795="Pacote",VLOOKUP(C795,'Cadastro de insumo'!E:K,7,0)*G795,IF(OR(E795="kg",E795="L"),F795/1000*G795,F795*G795)))</f>
        <v>0</v>
      </c>
    </row>
    <row r="796" spans="2:18" outlineLevel="1" x14ac:dyDescent="0.25">
      <c r="B796" s="137" t="str">
        <f>IF(C796="","",F786)</f>
        <v/>
      </c>
      <c r="C796" s="123"/>
      <c r="D796" s="138" t="str">
        <f>IF(C796="","",IFERROR(INDEX('Cadastro de insumo'!A:K,MATCH('Ficha técnica - Prod acabado'!C796,'Cadastro de insumo'!E:E,0),2),""))</f>
        <v/>
      </c>
      <c r="E796" s="138" t="str">
        <f>IF(C796="","",IFERROR(INDEX('Cadastro de insumo'!A:K,MATCH('Ficha técnica - Prod acabado'!C796,'Cadastro de insumo'!E:E,0),9),""))</f>
        <v/>
      </c>
      <c r="F796" s="139" t="str">
        <f>IFERROR(VLOOKUP(C796,'Cadastro de insumo'!E:K,7,0),"")</f>
        <v/>
      </c>
      <c r="G796" s="113"/>
      <c r="H796" s="113"/>
      <c r="I796" s="138">
        <f t="shared" si="38"/>
        <v>0</v>
      </c>
      <c r="J796" s="140">
        <f>IF(C796="",0,IF(E796="Pacote",VLOOKUP(C796,'Cadastro de insumo'!E:K,7,0)*G796,IF(OR(E796="kg",E796="L"),F796/1000*G796,F796*G796)))</f>
        <v>0</v>
      </c>
    </row>
    <row r="797" spans="2:18" outlineLevel="1" x14ac:dyDescent="0.25">
      <c r="B797" s="137" t="str">
        <f>IF(C797="","",F786)</f>
        <v/>
      </c>
      <c r="C797" s="123"/>
      <c r="D797" s="138" t="str">
        <f>IF(C797="","",IFERROR(INDEX('Cadastro de insumo'!A:K,MATCH('Ficha técnica - Prod acabado'!C797,'Cadastro de insumo'!E:E,0),2),""))</f>
        <v/>
      </c>
      <c r="E797" s="138" t="str">
        <f>IF(C797="","",IFERROR(INDEX('Cadastro de insumo'!A:K,MATCH('Ficha técnica - Prod acabado'!C797,'Cadastro de insumo'!E:E,0),9),""))</f>
        <v/>
      </c>
      <c r="F797" s="139" t="str">
        <f>IFERROR(VLOOKUP(C797,'Cadastro de insumo'!E:K,7,0),"")</f>
        <v/>
      </c>
      <c r="G797" s="113"/>
      <c r="H797" s="113"/>
      <c r="I797" s="138">
        <f t="shared" si="38"/>
        <v>0</v>
      </c>
      <c r="J797" s="140">
        <f>IF(C797="",0,IF(E797="Pacote",VLOOKUP(C797,'Cadastro de insumo'!E:K,7,0)*G797,IF(OR(E797="kg",E797="L"),F797/1000*G797,F797*G797)))</f>
        <v>0</v>
      </c>
    </row>
    <row r="798" spans="2:18" outlineLevel="1" x14ac:dyDescent="0.25">
      <c r="B798" s="137" t="str">
        <f>IF(C798="","",F786)</f>
        <v/>
      </c>
      <c r="C798" s="123"/>
      <c r="D798" s="138" t="str">
        <f>IF(C798="","",IFERROR(INDEX('Cadastro de insumo'!A:K,MATCH('Ficha técnica - Prod acabado'!C798,'Cadastro de insumo'!E:E,0),2),""))</f>
        <v/>
      </c>
      <c r="E798" s="138" t="str">
        <f>IF(C798="","",IFERROR(INDEX('Cadastro de insumo'!A:K,MATCH('Ficha técnica - Prod acabado'!C798,'Cadastro de insumo'!E:E,0),9),""))</f>
        <v/>
      </c>
      <c r="F798" s="139" t="str">
        <f>IFERROR(VLOOKUP(C798,'Cadastro de insumo'!E:K,7,0),"")</f>
        <v/>
      </c>
      <c r="G798" s="113"/>
      <c r="H798" s="113"/>
      <c r="I798" s="138">
        <f t="shared" si="38"/>
        <v>0</v>
      </c>
      <c r="J798" s="140">
        <f>IF(C798="",0,IF(E798="Pacote",VLOOKUP(C798,'Cadastro de insumo'!E:K,7,0)*G798,IF(OR(E798="kg",E798="L"),F798/1000*G798,F798*G798)))</f>
        <v>0</v>
      </c>
    </row>
    <row r="799" spans="2:18" outlineLevel="1" x14ac:dyDescent="0.25">
      <c r="B799" s="137" t="str">
        <f>IF(C799="","",F786)</f>
        <v/>
      </c>
      <c r="C799" s="123"/>
      <c r="D799" s="138" t="str">
        <f>IF(C799="","",IFERROR(INDEX('Cadastro de insumo'!A:K,MATCH('Ficha técnica - Prod acabado'!C799,'Cadastro de insumo'!E:E,0),2),""))</f>
        <v/>
      </c>
      <c r="E799" s="138" t="str">
        <f>IF(C799="","",IFERROR(INDEX('Cadastro de insumo'!A:K,MATCH('Ficha técnica - Prod acabado'!C799,'Cadastro de insumo'!E:E,0),9),""))</f>
        <v/>
      </c>
      <c r="F799" s="139" t="str">
        <f>IFERROR(VLOOKUP(C799,'Cadastro de insumo'!E:K,7,0),"")</f>
        <v/>
      </c>
      <c r="G799" s="113"/>
      <c r="H799" s="113"/>
      <c r="I799" s="138">
        <f t="shared" si="38"/>
        <v>0</v>
      </c>
      <c r="J799" s="140">
        <f>IF(C799="",0,IF(E799="Pacote",VLOOKUP(C799,'Cadastro de insumo'!E:K,7,0)*G799,IF(OR(E799="kg",E799="L"),F799/1000*G799,F799*G799)))</f>
        <v>0</v>
      </c>
    </row>
    <row r="800" spans="2:18" outlineLevel="1" x14ac:dyDescent="0.25">
      <c r="B800" s="137" t="str">
        <f>IF(C800="","",F786)</f>
        <v/>
      </c>
      <c r="C800" s="123"/>
      <c r="D800" s="138" t="str">
        <f>IF(C800="","",IFERROR(INDEX('Cadastro de insumo'!A:K,MATCH('Ficha técnica - Prod acabado'!C800,'Cadastro de insumo'!E:E,0),2),""))</f>
        <v/>
      </c>
      <c r="E800" s="138" t="str">
        <f>IF(C800="","",IFERROR(INDEX('Cadastro de insumo'!A:K,MATCH('Ficha técnica - Prod acabado'!C800,'Cadastro de insumo'!E:E,0),9),""))</f>
        <v/>
      </c>
      <c r="F800" s="139" t="str">
        <f>IFERROR(VLOOKUP(C800,'Cadastro de insumo'!E:K,7,0),"")</f>
        <v/>
      </c>
      <c r="G800" s="113"/>
      <c r="H800" s="113"/>
      <c r="I800" s="138">
        <f t="shared" si="38"/>
        <v>0</v>
      </c>
      <c r="J800" s="140">
        <f>IF(C800="",0,IF(E800="Pacote",VLOOKUP(C800,'Cadastro de insumo'!E:K,7,0)*G800,IF(OR(E800="kg",E800="L"),F800/1000*G800,F800*G800)))</f>
        <v>0</v>
      </c>
    </row>
    <row r="801" spans="1:18" outlineLevel="1" x14ac:dyDescent="0.25">
      <c r="B801" s="137" t="str">
        <f>IF(C801="","",F786)</f>
        <v/>
      </c>
      <c r="C801" s="123"/>
      <c r="D801" s="138" t="str">
        <f>IF(C801="","",IFERROR(INDEX('Cadastro de insumo'!A:K,MATCH('Ficha técnica - Prod acabado'!C801,'Cadastro de insumo'!E:E,0),2),""))</f>
        <v/>
      </c>
      <c r="E801" s="138" t="str">
        <f>IF(C801="","",IFERROR(INDEX('Cadastro de insumo'!A:K,MATCH('Ficha técnica - Prod acabado'!C801,'Cadastro de insumo'!E:E,0),9),""))</f>
        <v/>
      </c>
      <c r="F801" s="139" t="str">
        <f>IFERROR(VLOOKUP(C801,'Cadastro de insumo'!E:K,7,0),"")</f>
        <v/>
      </c>
      <c r="G801" s="113"/>
      <c r="H801" s="113"/>
      <c r="I801" s="138">
        <f t="shared" si="38"/>
        <v>0</v>
      </c>
      <c r="J801" s="140">
        <f>IF(C801="",0,IF(E801="Pacote",VLOOKUP(C801,'Cadastro de insumo'!E:K,7,0)*G801,IF(OR(E801="kg",E801="L"),F801/1000*G801,F801*G801)))</f>
        <v>0</v>
      </c>
    </row>
    <row r="802" spans="1:18" outlineLevel="1" x14ac:dyDescent="0.25">
      <c r="B802" s="137" t="str">
        <f>IF(C802="","",F786)</f>
        <v/>
      </c>
      <c r="C802" s="123"/>
      <c r="D802" s="138" t="str">
        <f>IF(C802="","",IFERROR(INDEX('Cadastro de insumo'!A:K,MATCH('Ficha técnica - Prod acabado'!C802,'Cadastro de insumo'!E:E,0),2),""))</f>
        <v/>
      </c>
      <c r="E802" s="138" t="str">
        <f>IF(C802="","",IFERROR(INDEX('Cadastro de insumo'!A:K,MATCH('Ficha técnica - Prod acabado'!C802,'Cadastro de insumo'!E:E,0),9),""))</f>
        <v/>
      </c>
      <c r="F802" s="139" t="str">
        <f>IFERROR(VLOOKUP(C802,'Cadastro de insumo'!E:K,7,0),"")</f>
        <v/>
      </c>
      <c r="G802" s="113"/>
      <c r="H802" s="113"/>
      <c r="I802" s="138">
        <f t="shared" si="38"/>
        <v>0</v>
      </c>
      <c r="J802" s="140">
        <f>IF(C802="",0,IF(E802="Pacote",VLOOKUP(C802,'Cadastro de insumo'!E:K,7,0)*G802,IF(OR(E802="kg",E802="L"),F802/1000*G802,F802*G802)))</f>
        <v>0</v>
      </c>
    </row>
    <row r="803" spans="1:18" outlineLevel="1" x14ac:dyDescent="0.25">
      <c r="B803" s="137" t="str">
        <f>IF(C803="","",F786)</f>
        <v/>
      </c>
      <c r="C803" s="123"/>
      <c r="D803" s="138" t="str">
        <f>IF(C803="","",IFERROR(INDEX('Cadastro de insumo'!A:K,MATCH('Ficha técnica - Prod acabado'!C803,'Cadastro de insumo'!E:E,0),2),""))</f>
        <v/>
      </c>
      <c r="E803" s="138" t="str">
        <f>IF(C803="","",IFERROR(INDEX('Cadastro de insumo'!A:K,MATCH('Ficha técnica - Prod acabado'!C803,'Cadastro de insumo'!E:E,0),9),""))</f>
        <v/>
      </c>
      <c r="F803" s="139" t="str">
        <f>IFERROR(VLOOKUP(C803,'Cadastro de insumo'!E:K,7,0),"")</f>
        <v/>
      </c>
      <c r="G803" s="113"/>
      <c r="H803" s="113"/>
      <c r="I803" s="138">
        <f t="shared" si="38"/>
        <v>0</v>
      </c>
      <c r="J803" s="140">
        <f>IF(C803="",0,IF(E803="Pacote",VLOOKUP(C803,'Cadastro de insumo'!E:K,7,0)*G803,IF(OR(E803="kg",E803="L"),F803/1000*G803,F803*G803)))</f>
        <v>0</v>
      </c>
    </row>
    <row r="804" spans="1:18" x14ac:dyDescent="0.25">
      <c r="A804" s="33" t="str">
        <f>"Detalhes: "&amp;F786</f>
        <v xml:space="preserve">Detalhes: </v>
      </c>
      <c r="B804" s="110"/>
      <c r="H804" s="126"/>
      <c r="I804" s="110"/>
      <c r="J804" s="110"/>
      <c r="M804" s="126"/>
    </row>
    <row r="805" spans="1:18" x14ac:dyDescent="0.25">
      <c r="B805" s="110"/>
      <c r="C805" s="126"/>
      <c r="H805" s="126"/>
      <c r="I805" s="110"/>
      <c r="J805" s="110"/>
      <c r="K805" s="110"/>
      <c r="L805" s="110"/>
      <c r="M805" s="126"/>
    </row>
    <row r="806" spans="1:18" ht="31.5" x14ac:dyDescent="0.25">
      <c r="D806" s="110"/>
      <c r="E806" s="34" t="s">
        <v>21</v>
      </c>
      <c r="F806" s="78" t="s">
        <v>0</v>
      </c>
      <c r="G806" s="78" t="s">
        <v>19</v>
      </c>
      <c r="H806" s="79" t="s">
        <v>20</v>
      </c>
      <c r="I806" s="35" t="s">
        <v>22</v>
      </c>
      <c r="J806" s="35" t="s">
        <v>61</v>
      </c>
      <c r="M806" s="126"/>
    </row>
    <row r="807" spans="1:18" x14ac:dyDescent="0.25">
      <c r="D807" s="110"/>
      <c r="E807" s="135">
        <f>E786+1</f>
        <v>39</v>
      </c>
      <c r="F807" s="113"/>
      <c r="G807" s="113"/>
      <c r="H807" s="114"/>
      <c r="I807" s="136">
        <f>SUM(J810:J824)</f>
        <v>0</v>
      </c>
      <c r="J807" s="136" t="str">
        <f>IF(H807="","",I807/H807)</f>
        <v/>
      </c>
      <c r="M807" s="126"/>
      <c r="R807" s="141"/>
    </row>
    <row r="808" spans="1:18" x14ac:dyDescent="0.25">
      <c r="B808" s="117"/>
      <c r="C808" s="118"/>
      <c r="D808" s="110"/>
      <c r="F808" s="118"/>
      <c r="G808" s="118"/>
      <c r="H808" s="119"/>
      <c r="I808" s="120"/>
      <c r="J808" s="121"/>
      <c r="M808" s="126"/>
      <c r="R808" s="141"/>
    </row>
    <row r="809" spans="1:18" ht="47.25" outlineLevel="1" x14ac:dyDescent="0.25">
      <c r="B809" s="34" t="s">
        <v>66</v>
      </c>
      <c r="C809" s="78" t="s">
        <v>13</v>
      </c>
      <c r="D809" s="35" t="s">
        <v>60</v>
      </c>
      <c r="E809" s="35" t="s">
        <v>14</v>
      </c>
      <c r="F809" s="79" t="s">
        <v>17</v>
      </c>
      <c r="G809" s="79" t="s">
        <v>56</v>
      </c>
      <c r="H809" s="79" t="s">
        <v>38</v>
      </c>
      <c r="I809" s="35" t="s">
        <v>16</v>
      </c>
      <c r="J809" s="34" t="s">
        <v>15</v>
      </c>
    </row>
    <row r="810" spans="1:18" outlineLevel="1" x14ac:dyDescent="0.25">
      <c r="B810" s="137" t="str">
        <f>IF(C810="","",F807)</f>
        <v/>
      </c>
      <c r="C810" s="123"/>
      <c r="D810" s="138" t="str">
        <f>IF(C810="","",IFERROR(INDEX('Cadastro de insumo'!A:K,MATCH('Ficha técnica - Prod acabado'!C810,'Cadastro de insumo'!E:E,0),2),""))</f>
        <v/>
      </c>
      <c r="E810" s="138" t="str">
        <f>IF(C810="","",IFERROR(INDEX('Cadastro de insumo'!A:K,MATCH('Ficha técnica - Prod acabado'!C810,'Cadastro de insumo'!E:E,0),9),""))</f>
        <v/>
      </c>
      <c r="F810" s="139" t="str">
        <f>IFERROR(VLOOKUP(C810,'Cadastro de insumo'!E:K,7,0),"")</f>
        <v/>
      </c>
      <c r="G810" s="113"/>
      <c r="H810" s="113"/>
      <c r="I810" s="138">
        <f t="shared" ref="I810:I824" si="39">IF(OR(G810="",H810=""),0,G810/H810)</f>
        <v>0</v>
      </c>
      <c r="J810" s="140">
        <f>IF(C810="",0,IF(E810="Pacote",VLOOKUP(C810,'Cadastro de insumo'!E:K,7,0)*G810,IF(OR(E810="kg",E810="L"),F810/1000*G810,F810*G810)))</f>
        <v>0</v>
      </c>
    </row>
    <row r="811" spans="1:18" outlineLevel="1" x14ac:dyDescent="0.25">
      <c r="B811" s="137" t="str">
        <f>IF(C811="","",F807)</f>
        <v/>
      </c>
      <c r="C811" s="123"/>
      <c r="D811" s="138" t="str">
        <f>IF(C811="","",IFERROR(INDEX('Cadastro de insumo'!A:K,MATCH('Ficha técnica - Prod acabado'!C811,'Cadastro de insumo'!E:E,0),2),""))</f>
        <v/>
      </c>
      <c r="E811" s="138" t="str">
        <f>IF(C811="","",IFERROR(INDEX('Cadastro de insumo'!A:K,MATCH('Ficha técnica - Prod acabado'!C811,'Cadastro de insumo'!E:E,0),9),""))</f>
        <v/>
      </c>
      <c r="F811" s="139" t="str">
        <f>IFERROR(VLOOKUP(C811,'Cadastro de insumo'!E:K,7,0),"")</f>
        <v/>
      </c>
      <c r="G811" s="113"/>
      <c r="H811" s="113"/>
      <c r="I811" s="138">
        <f t="shared" si="39"/>
        <v>0</v>
      </c>
      <c r="J811" s="140">
        <f>IF(C811="",0,IF(E811="Pacote",VLOOKUP(C811,'Cadastro de insumo'!E:K,7,0)*G811,IF(OR(E811="kg",E811="L"),F811/1000*G811,F811*G811)))</f>
        <v>0</v>
      </c>
    </row>
    <row r="812" spans="1:18" outlineLevel="1" x14ac:dyDescent="0.25">
      <c r="B812" s="137" t="str">
        <f>IF(C812="","",F807)</f>
        <v/>
      </c>
      <c r="C812" s="123"/>
      <c r="D812" s="138" t="str">
        <f>IF(C812="","",IFERROR(INDEX('Cadastro de insumo'!A:K,MATCH('Ficha técnica - Prod acabado'!C812,'Cadastro de insumo'!E:E,0),2),""))</f>
        <v/>
      </c>
      <c r="E812" s="138" t="str">
        <f>IF(C812="","",IFERROR(INDEX('Cadastro de insumo'!A:K,MATCH('Ficha técnica - Prod acabado'!C812,'Cadastro de insumo'!E:E,0),9),""))</f>
        <v/>
      </c>
      <c r="F812" s="139" t="str">
        <f>IFERROR(VLOOKUP(C812,'Cadastro de insumo'!E:K,7,0),"")</f>
        <v/>
      </c>
      <c r="G812" s="113"/>
      <c r="H812" s="113"/>
      <c r="I812" s="138">
        <f t="shared" si="39"/>
        <v>0</v>
      </c>
      <c r="J812" s="140">
        <f>IF(C812="",0,IF(E812="Pacote",VLOOKUP(C812,'Cadastro de insumo'!E:K,7,0)*G812,IF(OR(E812="kg",E812="L"),F812/1000*G812,F812*G812)))</f>
        <v>0</v>
      </c>
    </row>
    <row r="813" spans="1:18" outlineLevel="1" x14ac:dyDescent="0.25">
      <c r="B813" s="137" t="str">
        <f>IF(C813="","",F807)</f>
        <v/>
      </c>
      <c r="C813" s="123"/>
      <c r="D813" s="138" t="str">
        <f>IF(C813="","",IFERROR(INDEX('Cadastro de insumo'!A:K,MATCH('Ficha técnica - Prod acabado'!C813,'Cadastro de insumo'!E:E,0),2),""))</f>
        <v/>
      </c>
      <c r="E813" s="138" t="str">
        <f>IF(C813="","",IFERROR(INDEX('Cadastro de insumo'!A:K,MATCH('Ficha técnica - Prod acabado'!C813,'Cadastro de insumo'!E:E,0),9),""))</f>
        <v/>
      </c>
      <c r="F813" s="139" t="str">
        <f>IFERROR(VLOOKUP(C813,'Cadastro de insumo'!E:K,7,0),"")</f>
        <v/>
      </c>
      <c r="G813" s="113"/>
      <c r="H813" s="113"/>
      <c r="I813" s="138">
        <f t="shared" si="39"/>
        <v>0</v>
      </c>
      <c r="J813" s="140">
        <f>IF(C813="",0,IF(E813="Pacote",VLOOKUP(C813,'Cadastro de insumo'!E:K,7,0)*G813,IF(OR(E813="kg",E813="L"),F813/1000*G813,F813*G813)))</f>
        <v>0</v>
      </c>
    </row>
    <row r="814" spans="1:18" outlineLevel="1" x14ac:dyDescent="0.25">
      <c r="B814" s="137" t="str">
        <f>IF(C814="","",F807)</f>
        <v/>
      </c>
      <c r="C814" s="123"/>
      <c r="D814" s="138" t="str">
        <f>IF(C814="","",IFERROR(INDEX('Cadastro de insumo'!A:K,MATCH('Ficha técnica - Prod acabado'!C814,'Cadastro de insumo'!E:E,0),2),""))</f>
        <v/>
      </c>
      <c r="E814" s="138" t="str">
        <f>IF(C814="","",IFERROR(INDEX('Cadastro de insumo'!A:K,MATCH('Ficha técnica - Prod acabado'!C814,'Cadastro de insumo'!E:E,0),9),""))</f>
        <v/>
      </c>
      <c r="F814" s="139" t="str">
        <f>IFERROR(VLOOKUP(C814,'Cadastro de insumo'!E:K,7,0),"")</f>
        <v/>
      </c>
      <c r="G814" s="113"/>
      <c r="H814" s="113"/>
      <c r="I814" s="138">
        <f t="shared" si="39"/>
        <v>0</v>
      </c>
      <c r="J814" s="140">
        <f>IF(C814="",0,IF(E814="Pacote",VLOOKUP(C814,'Cadastro de insumo'!E:K,7,0)*G814,IF(OR(E814="kg",E814="L"),F814/1000*G814,F814*G814)))</f>
        <v>0</v>
      </c>
    </row>
    <row r="815" spans="1:18" outlineLevel="1" x14ac:dyDescent="0.25">
      <c r="B815" s="137" t="str">
        <f>IF(C815="","",F807)</f>
        <v/>
      </c>
      <c r="C815" s="123"/>
      <c r="D815" s="138" t="str">
        <f>IF(C815="","",IFERROR(INDEX('Cadastro de insumo'!A:K,MATCH('Ficha técnica - Prod acabado'!C815,'Cadastro de insumo'!E:E,0),2),""))</f>
        <v/>
      </c>
      <c r="E815" s="138" t="str">
        <f>IF(C815="","",IFERROR(INDEX('Cadastro de insumo'!A:K,MATCH('Ficha técnica - Prod acabado'!C815,'Cadastro de insumo'!E:E,0),9),""))</f>
        <v/>
      </c>
      <c r="F815" s="139" t="str">
        <f>IFERROR(VLOOKUP(C815,'Cadastro de insumo'!E:K,7,0),"")</f>
        <v/>
      </c>
      <c r="G815" s="113"/>
      <c r="H815" s="113"/>
      <c r="I815" s="138">
        <f t="shared" si="39"/>
        <v>0</v>
      </c>
      <c r="J815" s="140">
        <f>IF(C815="",0,IF(E815="Pacote",VLOOKUP(C815,'Cadastro de insumo'!E:K,7,0)*G815,IF(OR(E815="kg",E815="L"),F815/1000*G815,F815*G815)))</f>
        <v>0</v>
      </c>
    </row>
    <row r="816" spans="1:18" outlineLevel="1" x14ac:dyDescent="0.25">
      <c r="B816" s="137" t="str">
        <f>IF(C816="","",F807)</f>
        <v/>
      </c>
      <c r="C816" s="123"/>
      <c r="D816" s="138" t="str">
        <f>IF(C816="","",IFERROR(INDEX('Cadastro de insumo'!A:K,MATCH('Ficha técnica - Prod acabado'!C816,'Cadastro de insumo'!E:E,0),2),""))</f>
        <v/>
      </c>
      <c r="E816" s="138" t="str">
        <f>IF(C816="","",IFERROR(INDEX('Cadastro de insumo'!A:K,MATCH('Ficha técnica - Prod acabado'!C816,'Cadastro de insumo'!E:E,0),9),""))</f>
        <v/>
      </c>
      <c r="F816" s="139" t="str">
        <f>IFERROR(VLOOKUP(C816,'Cadastro de insumo'!E:K,7,0),"")</f>
        <v/>
      </c>
      <c r="G816" s="113"/>
      <c r="H816" s="113"/>
      <c r="I816" s="138">
        <f t="shared" si="39"/>
        <v>0</v>
      </c>
      <c r="J816" s="140">
        <f>IF(C816="",0,IF(E816="Pacote",VLOOKUP(C816,'Cadastro de insumo'!E:K,7,0)*G816,IF(OR(E816="kg",E816="L"),F816/1000*G816,F816*G816)))</f>
        <v>0</v>
      </c>
    </row>
    <row r="817" spans="1:18" outlineLevel="1" x14ac:dyDescent="0.25">
      <c r="B817" s="137" t="str">
        <f>IF(C817="","",F807)</f>
        <v/>
      </c>
      <c r="C817" s="123"/>
      <c r="D817" s="138" t="str">
        <f>IF(C817="","",IFERROR(INDEX('Cadastro de insumo'!A:K,MATCH('Ficha técnica - Prod acabado'!C817,'Cadastro de insumo'!E:E,0),2),""))</f>
        <v/>
      </c>
      <c r="E817" s="138" t="str">
        <f>IF(C817="","",IFERROR(INDEX('Cadastro de insumo'!A:K,MATCH('Ficha técnica - Prod acabado'!C817,'Cadastro de insumo'!E:E,0),9),""))</f>
        <v/>
      </c>
      <c r="F817" s="139" t="str">
        <f>IFERROR(VLOOKUP(C817,'Cadastro de insumo'!E:K,7,0),"")</f>
        <v/>
      </c>
      <c r="G817" s="113"/>
      <c r="H817" s="113"/>
      <c r="I817" s="138">
        <f t="shared" si="39"/>
        <v>0</v>
      </c>
      <c r="J817" s="140">
        <f>IF(C817="",0,IF(E817="Pacote",VLOOKUP(C817,'Cadastro de insumo'!E:K,7,0)*G817,IF(OR(E817="kg",E817="L"),F817/1000*G817,F817*G817)))</f>
        <v>0</v>
      </c>
    </row>
    <row r="818" spans="1:18" outlineLevel="1" x14ac:dyDescent="0.25">
      <c r="B818" s="137" t="str">
        <f>IF(C818="","",F807)</f>
        <v/>
      </c>
      <c r="C818" s="123"/>
      <c r="D818" s="138" t="str">
        <f>IF(C818="","",IFERROR(INDEX('Cadastro de insumo'!A:K,MATCH('Ficha técnica - Prod acabado'!C818,'Cadastro de insumo'!E:E,0),2),""))</f>
        <v/>
      </c>
      <c r="E818" s="138" t="str">
        <f>IF(C818="","",IFERROR(INDEX('Cadastro de insumo'!A:K,MATCH('Ficha técnica - Prod acabado'!C818,'Cadastro de insumo'!E:E,0),9),""))</f>
        <v/>
      </c>
      <c r="F818" s="139" t="str">
        <f>IFERROR(VLOOKUP(C818,'Cadastro de insumo'!E:K,7,0),"")</f>
        <v/>
      </c>
      <c r="G818" s="113"/>
      <c r="H818" s="113"/>
      <c r="I818" s="138">
        <f t="shared" si="39"/>
        <v>0</v>
      </c>
      <c r="J818" s="140">
        <f>IF(C818="",0,IF(E818="Pacote",VLOOKUP(C818,'Cadastro de insumo'!E:K,7,0)*G818,IF(OR(E818="kg",E818="L"),F818/1000*G818,F818*G818)))</f>
        <v>0</v>
      </c>
    </row>
    <row r="819" spans="1:18" outlineLevel="1" x14ac:dyDescent="0.25">
      <c r="B819" s="137" t="str">
        <f>IF(C819="","",F807)</f>
        <v/>
      </c>
      <c r="C819" s="123"/>
      <c r="D819" s="138" t="str">
        <f>IF(C819="","",IFERROR(INDEX('Cadastro de insumo'!A:K,MATCH('Ficha técnica - Prod acabado'!C819,'Cadastro de insumo'!E:E,0),2),""))</f>
        <v/>
      </c>
      <c r="E819" s="138" t="str">
        <f>IF(C819="","",IFERROR(INDEX('Cadastro de insumo'!A:K,MATCH('Ficha técnica - Prod acabado'!C819,'Cadastro de insumo'!E:E,0),9),""))</f>
        <v/>
      </c>
      <c r="F819" s="139" t="str">
        <f>IFERROR(VLOOKUP(C819,'Cadastro de insumo'!E:K,7,0),"")</f>
        <v/>
      </c>
      <c r="G819" s="113"/>
      <c r="H819" s="113"/>
      <c r="I819" s="138">
        <f t="shared" si="39"/>
        <v>0</v>
      </c>
      <c r="J819" s="140">
        <f>IF(C819="",0,IF(E819="Pacote",VLOOKUP(C819,'Cadastro de insumo'!E:K,7,0)*G819,IF(OR(E819="kg",E819="L"),F819/1000*G819,F819*G819)))</f>
        <v>0</v>
      </c>
    </row>
    <row r="820" spans="1:18" outlineLevel="1" x14ac:dyDescent="0.25">
      <c r="B820" s="137" t="str">
        <f>IF(C820="","",F807)</f>
        <v/>
      </c>
      <c r="C820" s="123"/>
      <c r="D820" s="138" t="str">
        <f>IF(C820="","",IFERROR(INDEX('Cadastro de insumo'!A:K,MATCH('Ficha técnica - Prod acabado'!C820,'Cadastro de insumo'!E:E,0),2),""))</f>
        <v/>
      </c>
      <c r="E820" s="138" t="str">
        <f>IF(C820="","",IFERROR(INDEX('Cadastro de insumo'!A:K,MATCH('Ficha técnica - Prod acabado'!C820,'Cadastro de insumo'!E:E,0),9),""))</f>
        <v/>
      </c>
      <c r="F820" s="139" t="str">
        <f>IFERROR(VLOOKUP(C820,'Cadastro de insumo'!E:K,7,0),"")</f>
        <v/>
      </c>
      <c r="G820" s="113"/>
      <c r="H820" s="113"/>
      <c r="I820" s="138">
        <f t="shared" si="39"/>
        <v>0</v>
      </c>
      <c r="J820" s="140">
        <f>IF(C820="",0,IF(E820="Pacote",VLOOKUP(C820,'Cadastro de insumo'!E:K,7,0)*G820,IF(OR(E820="kg",E820="L"),F820/1000*G820,F820*G820)))</f>
        <v>0</v>
      </c>
    </row>
    <row r="821" spans="1:18" outlineLevel="1" x14ac:dyDescent="0.25">
      <c r="B821" s="137" t="str">
        <f>IF(C821="","",F807)</f>
        <v/>
      </c>
      <c r="C821" s="123"/>
      <c r="D821" s="138" t="str">
        <f>IF(C821="","",IFERROR(INDEX('Cadastro de insumo'!A:K,MATCH('Ficha técnica - Prod acabado'!C821,'Cadastro de insumo'!E:E,0),2),""))</f>
        <v/>
      </c>
      <c r="E821" s="138" t="str">
        <f>IF(C821="","",IFERROR(INDEX('Cadastro de insumo'!A:K,MATCH('Ficha técnica - Prod acabado'!C821,'Cadastro de insumo'!E:E,0),9),""))</f>
        <v/>
      </c>
      <c r="F821" s="139" t="str">
        <f>IFERROR(VLOOKUP(C821,'Cadastro de insumo'!E:K,7,0),"")</f>
        <v/>
      </c>
      <c r="G821" s="113"/>
      <c r="H821" s="113"/>
      <c r="I821" s="138">
        <f t="shared" si="39"/>
        <v>0</v>
      </c>
      <c r="J821" s="140">
        <f>IF(C821="",0,IF(E821="Pacote",VLOOKUP(C821,'Cadastro de insumo'!E:K,7,0)*G821,IF(OR(E821="kg",E821="L"),F821/1000*G821,F821*G821)))</f>
        <v>0</v>
      </c>
    </row>
    <row r="822" spans="1:18" outlineLevel="1" x14ac:dyDescent="0.25">
      <c r="B822" s="137" t="str">
        <f>IF(C822="","",F807)</f>
        <v/>
      </c>
      <c r="C822" s="123"/>
      <c r="D822" s="138" t="str">
        <f>IF(C822="","",IFERROR(INDEX('Cadastro de insumo'!A:K,MATCH('Ficha técnica - Prod acabado'!C822,'Cadastro de insumo'!E:E,0),2),""))</f>
        <v/>
      </c>
      <c r="E822" s="138" t="str">
        <f>IF(C822="","",IFERROR(INDEX('Cadastro de insumo'!A:K,MATCH('Ficha técnica - Prod acabado'!C822,'Cadastro de insumo'!E:E,0),9),""))</f>
        <v/>
      </c>
      <c r="F822" s="139" t="str">
        <f>IFERROR(VLOOKUP(C822,'Cadastro de insumo'!E:K,7,0),"")</f>
        <v/>
      </c>
      <c r="G822" s="113"/>
      <c r="H822" s="113"/>
      <c r="I822" s="138">
        <f t="shared" si="39"/>
        <v>0</v>
      </c>
      <c r="J822" s="140">
        <f>IF(C822="",0,IF(E822="Pacote",VLOOKUP(C822,'Cadastro de insumo'!E:K,7,0)*G822,IF(OR(E822="kg",E822="L"),F822/1000*G822,F822*G822)))</f>
        <v>0</v>
      </c>
    </row>
    <row r="823" spans="1:18" outlineLevel="1" x14ac:dyDescent="0.25">
      <c r="B823" s="137" t="str">
        <f>IF(C823="","",F807)</f>
        <v/>
      </c>
      <c r="C823" s="123"/>
      <c r="D823" s="138" t="str">
        <f>IF(C823="","",IFERROR(INDEX('Cadastro de insumo'!A:K,MATCH('Ficha técnica - Prod acabado'!C823,'Cadastro de insumo'!E:E,0),2),""))</f>
        <v/>
      </c>
      <c r="E823" s="138" t="str">
        <f>IF(C823="","",IFERROR(INDEX('Cadastro de insumo'!A:K,MATCH('Ficha técnica - Prod acabado'!C823,'Cadastro de insumo'!E:E,0),9),""))</f>
        <v/>
      </c>
      <c r="F823" s="139" t="str">
        <f>IFERROR(VLOOKUP(C823,'Cadastro de insumo'!E:K,7,0),"")</f>
        <v/>
      </c>
      <c r="G823" s="113"/>
      <c r="H823" s="113"/>
      <c r="I823" s="138">
        <f t="shared" si="39"/>
        <v>0</v>
      </c>
      <c r="J823" s="140">
        <f>IF(C823="",0,IF(E823="Pacote",VLOOKUP(C823,'Cadastro de insumo'!E:K,7,0)*G823,IF(OR(E823="kg",E823="L"),F823/1000*G823,F823*G823)))</f>
        <v>0</v>
      </c>
    </row>
    <row r="824" spans="1:18" outlineLevel="1" x14ac:dyDescent="0.25">
      <c r="B824" s="137" t="str">
        <f>IF(C824="","",F807)</f>
        <v/>
      </c>
      <c r="C824" s="123"/>
      <c r="D824" s="138" t="str">
        <f>IF(C824="","",IFERROR(INDEX('Cadastro de insumo'!A:K,MATCH('Ficha técnica - Prod acabado'!C824,'Cadastro de insumo'!E:E,0),2),""))</f>
        <v/>
      </c>
      <c r="E824" s="138" t="str">
        <f>IF(C824="","",IFERROR(INDEX('Cadastro de insumo'!A:K,MATCH('Ficha técnica - Prod acabado'!C824,'Cadastro de insumo'!E:E,0),9),""))</f>
        <v/>
      </c>
      <c r="F824" s="139" t="str">
        <f>IFERROR(VLOOKUP(C824,'Cadastro de insumo'!E:K,7,0),"")</f>
        <v/>
      </c>
      <c r="G824" s="113"/>
      <c r="H824" s="113"/>
      <c r="I824" s="138">
        <f t="shared" si="39"/>
        <v>0</v>
      </c>
      <c r="J824" s="140">
        <f>IF(C824="",0,IF(E824="Pacote",VLOOKUP(C824,'Cadastro de insumo'!E:K,7,0)*G824,IF(OR(E824="kg",E824="L"),F824/1000*G824,F824*G824)))</f>
        <v>0</v>
      </c>
    </row>
    <row r="825" spans="1:18" x14ac:dyDescent="0.25">
      <c r="A825" s="33" t="str">
        <f>"Detalhes: "&amp;F807</f>
        <v xml:space="preserve">Detalhes: </v>
      </c>
      <c r="B825" s="110"/>
      <c r="H825" s="126"/>
      <c r="I825" s="110"/>
      <c r="J825" s="110"/>
      <c r="M825" s="126"/>
    </row>
    <row r="826" spans="1:18" x14ac:dyDescent="0.25">
      <c r="B826" s="110"/>
      <c r="C826" s="126"/>
      <c r="H826" s="126"/>
      <c r="I826" s="110"/>
      <c r="J826" s="110"/>
      <c r="K826" s="110"/>
      <c r="L826" s="110"/>
      <c r="M826" s="126"/>
    </row>
    <row r="827" spans="1:18" ht="31.5" x14ac:dyDescent="0.25">
      <c r="D827" s="110"/>
      <c r="E827" s="34" t="s">
        <v>21</v>
      </c>
      <c r="F827" s="78" t="s">
        <v>0</v>
      </c>
      <c r="G827" s="78" t="s">
        <v>19</v>
      </c>
      <c r="H827" s="79" t="s">
        <v>20</v>
      </c>
      <c r="I827" s="35" t="s">
        <v>22</v>
      </c>
      <c r="J827" s="35" t="s">
        <v>61</v>
      </c>
      <c r="M827" s="126"/>
    </row>
    <row r="828" spans="1:18" x14ac:dyDescent="0.25">
      <c r="D828" s="110"/>
      <c r="E828" s="135">
        <f>E807+1</f>
        <v>40</v>
      </c>
      <c r="F828" s="113"/>
      <c r="G828" s="113"/>
      <c r="H828" s="114"/>
      <c r="I828" s="136">
        <f>SUM(J831:J845)</f>
        <v>0</v>
      </c>
      <c r="J828" s="136" t="str">
        <f>IF(H828="","",I828/H828)</f>
        <v/>
      </c>
      <c r="M828" s="126"/>
      <c r="R828" s="141"/>
    </row>
    <row r="829" spans="1:18" x14ac:dyDescent="0.25">
      <c r="B829" s="117"/>
      <c r="C829" s="118"/>
      <c r="D829" s="110"/>
      <c r="F829" s="118"/>
      <c r="G829" s="118"/>
      <c r="H829" s="119"/>
      <c r="I829" s="120"/>
      <c r="J829" s="121"/>
      <c r="M829" s="126"/>
      <c r="R829" s="141"/>
    </row>
    <row r="830" spans="1:18" ht="47.25" outlineLevel="1" x14ac:dyDescent="0.25">
      <c r="B830" s="34" t="s">
        <v>66</v>
      </c>
      <c r="C830" s="78" t="s">
        <v>13</v>
      </c>
      <c r="D830" s="35" t="s">
        <v>60</v>
      </c>
      <c r="E830" s="35" t="s">
        <v>14</v>
      </c>
      <c r="F830" s="79" t="s">
        <v>17</v>
      </c>
      <c r="G830" s="79" t="s">
        <v>56</v>
      </c>
      <c r="H830" s="79" t="s">
        <v>38</v>
      </c>
      <c r="I830" s="35" t="s">
        <v>16</v>
      </c>
      <c r="J830" s="34" t="s">
        <v>15</v>
      </c>
    </row>
    <row r="831" spans="1:18" outlineLevel="1" x14ac:dyDescent="0.25">
      <c r="B831" s="137" t="str">
        <f>IF(C831="","",F828)</f>
        <v/>
      </c>
      <c r="C831" s="123"/>
      <c r="D831" s="138" t="str">
        <f>IF(C831="","",IFERROR(INDEX('Cadastro de insumo'!A:K,MATCH('Ficha técnica - Prod acabado'!C831,'Cadastro de insumo'!E:E,0),2),""))</f>
        <v/>
      </c>
      <c r="E831" s="138" t="str">
        <f>IF(C831="","",IFERROR(INDEX('Cadastro de insumo'!A:K,MATCH('Ficha técnica - Prod acabado'!C831,'Cadastro de insumo'!E:E,0),9),""))</f>
        <v/>
      </c>
      <c r="F831" s="139" t="str">
        <f>IFERROR(VLOOKUP(C831,'Cadastro de insumo'!E:K,7,0),"")</f>
        <v/>
      </c>
      <c r="G831" s="113"/>
      <c r="H831" s="113"/>
      <c r="I831" s="138">
        <f t="shared" ref="I831:I845" si="40">IF(OR(G831="",H831=""),0,G831/H831)</f>
        <v>0</v>
      </c>
      <c r="J831" s="140">
        <f>IF(C831="",0,IF(E831="Pacote",VLOOKUP(C831,'Cadastro de insumo'!E:K,7,0)*G831,IF(OR(E831="kg",E831="L"),F831/1000*G831,F831*G831)))</f>
        <v>0</v>
      </c>
    </row>
    <row r="832" spans="1:18" outlineLevel="1" x14ac:dyDescent="0.25">
      <c r="B832" s="137" t="str">
        <f>IF(C832="","",F828)</f>
        <v/>
      </c>
      <c r="C832" s="123"/>
      <c r="D832" s="138" t="str">
        <f>IF(C832="","",IFERROR(INDEX('Cadastro de insumo'!A:K,MATCH('Ficha técnica - Prod acabado'!C832,'Cadastro de insumo'!E:E,0),2),""))</f>
        <v/>
      </c>
      <c r="E832" s="138" t="str">
        <f>IF(C832="","",IFERROR(INDEX('Cadastro de insumo'!A:K,MATCH('Ficha técnica - Prod acabado'!C832,'Cadastro de insumo'!E:E,0),9),""))</f>
        <v/>
      </c>
      <c r="F832" s="139" t="str">
        <f>IFERROR(VLOOKUP(C832,'Cadastro de insumo'!E:K,7,0),"")</f>
        <v/>
      </c>
      <c r="G832" s="113"/>
      <c r="H832" s="113"/>
      <c r="I832" s="138">
        <f t="shared" si="40"/>
        <v>0</v>
      </c>
      <c r="J832" s="140">
        <f>IF(C832="",0,IF(E832="Pacote",VLOOKUP(C832,'Cadastro de insumo'!E:K,7,0)*G832,IF(OR(E832="kg",E832="L"),F832/1000*G832,F832*G832)))</f>
        <v>0</v>
      </c>
    </row>
    <row r="833" spans="1:13" outlineLevel="1" x14ac:dyDescent="0.25">
      <c r="B833" s="137" t="str">
        <f>IF(C833="","",F828)</f>
        <v/>
      </c>
      <c r="C833" s="123"/>
      <c r="D833" s="138" t="str">
        <f>IF(C833="","",IFERROR(INDEX('Cadastro de insumo'!A:K,MATCH('Ficha técnica - Prod acabado'!C833,'Cadastro de insumo'!E:E,0),2),""))</f>
        <v/>
      </c>
      <c r="E833" s="138" t="str">
        <f>IF(C833="","",IFERROR(INDEX('Cadastro de insumo'!A:K,MATCH('Ficha técnica - Prod acabado'!C833,'Cadastro de insumo'!E:E,0),9),""))</f>
        <v/>
      </c>
      <c r="F833" s="139" t="str">
        <f>IFERROR(VLOOKUP(C833,'Cadastro de insumo'!E:K,7,0),"")</f>
        <v/>
      </c>
      <c r="G833" s="113"/>
      <c r="H833" s="113"/>
      <c r="I833" s="138">
        <f t="shared" si="40"/>
        <v>0</v>
      </c>
      <c r="J833" s="140">
        <f>IF(C833="",0,IF(E833="Pacote",VLOOKUP(C833,'Cadastro de insumo'!E:K,7,0)*G833,IF(OR(E833="kg",E833="L"),F833/1000*G833,F833*G833)))</f>
        <v>0</v>
      </c>
    </row>
    <row r="834" spans="1:13" outlineLevel="1" x14ac:dyDescent="0.25">
      <c r="B834" s="137" t="str">
        <f>IF(C834="","",F828)</f>
        <v/>
      </c>
      <c r="C834" s="123"/>
      <c r="D834" s="138" t="str">
        <f>IF(C834="","",IFERROR(INDEX('Cadastro de insumo'!A:K,MATCH('Ficha técnica - Prod acabado'!C834,'Cadastro de insumo'!E:E,0),2),""))</f>
        <v/>
      </c>
      <c r="E834" s="138" t="str">
        <f>IF(C834="","",IFERROR(INDEX('Cadastro de insumo'!A:K,MATCH('Ficha técnica - Prod acabado'!C834,'Cadastro de insumo'!E:E,0),9),""))</f>
        <v/>
      </c>
      <c r="F834" s="139" t="str">
        <f>IFERROR(VLOOKUP(C834,'Cadastro de insumo'!E:K,7,0),"")</f>
        <v/>
      </c>
      <c r="G834" s="113"/>
      <c r="H834" s="113"/>
      <c r="I834" s="138">
        <f t="shared" si="40"/>
        <v>0</v>
      </c>
      <c r="J834" s="140">
        <f>IF(C834="",0,IF(E834="Pacote",VLOOKUP(C834,'Cadastro de insumo'!E:K,7,0)*G834,IF(OR(E834="kg",E834="L"),F834/1000*G834,F834*G834)))</f>
        <v>0</v>
      </c>
    </row>
    <row r="835" spans="1:13" outlineLevel="1" x14ac:dyDescent="0.25">
      <c r="B835" s="137" t="str">
        <f>IF(C835="","",F828)</f>
        <v/>
      </c>
      <c r="C835" s="123"/>
      <c r="D835" s="138" t="str">
        <f>IF(C835="","",IFERROR(INDEX('Cadastro de insumo'!A:K,MATCH('Ficha técnica - Prod acabado'!C835,'Cadastro de insumo'!E:E,0),2),""))</f>
        <v/>
      </c>
      <c r="E835" s="138" t="str">
        <f>IF(C835="","",IFERROR(INDEX('Cadastro de insumo'!A:K,MATCH('Ficha técnica - Prod acabado'!C835,'Cadastro de insumo'!E:E,0),9),""))</f>
        <v/>
      </c>
      <c r="F835" s="139" t="str">
        <f>IFERROR(VLOOKUP(C835,'Cadastro de insumo'!E:K,7,0),"")</f>
        <v/>
      </c>
      <c r="G835" s="113"/>
      <c r="H835" s="113"/>
      <c r="I835" s="138">
        <f t="shared" si="40"/>
        <v>0</v>
      </c>
      <c r="J835" s="140">
        <f>IF(C835="",0,IF(E835="Pacote",VLOOKUP(C835,'Cadastro de insumo'!E:K,7,0)*G835,IF(OR(E835="kg",E835="L"),F835/1000*G835,F835*G835)))</f>
        <v>0</v>
      </c>
    </row>
    <row r="836" spans="1:13" outlineLevel="1" x14ac:dyDescent="0.25">
      <c r="B836" s="137" t="str">
        <f>IF(C836="","",F828)</f>
        <v/>
      </c>
      <c r="C836" s="123"/>
      <c r="D836" s="138" t="str">
        <f>IF(C836="","",IFERROR(INDEX('Cadastro de insumo'!A:K,MATCH('Ficha técnica - Prod acabado'!C836,'Cadastro de insumo'!E:E,0),2),""))</f>
        <v/>
      </c>
      <c r="E836" s="138" t="str">
        <f>IF(C836="","",IFERROR(INDEX('Cadastro de insumo'!A:K,MATCH('Ficha técnica - Prod acabado'!C836,'Cadastro de insumo'!E:E,0),9),""))</f>
        <v/>
      </c>
      <c r="F836" s="139" t="str">
        <f>IFERROR(VLOOKUP(C836,'Cadastro de insumo'!E:K,7,0),"")</f>
        <v/>
      </c>
      <c r="G836" s="113"/>
      <c r="H836" s="113"/>
      <c r="I836" s="138">
        <f t="shared" si="40"/>
        <v>0</v>
      </c>
      <c r="J836" s="140">
        <f>IF(C836="",0,IF(E836="Pacote",VLOOKUP(C836,'Cadastro de insumo'!E:K,7,0)*G836,IF(OR(E836="kg",E836="L"),F836/1000*G836,F836*G836)))</f>
        <v>0</v>
      </c>
    </row>
    <row r="837" spans="1:13" outlineLevel="1" x14ac:dyDescent="0.25">
      <c r="B837" s="137" t="str">
        <f>IF(C837="","",F828)</f>
        <v/>
      </c>
      <c r="C837" s="123"/>
      <c r="D837" s="138" t="str">
        <f>IF(C837="","",IFERROR(INDEX('Cadastro de insumo'!A:K,MATCH('Ficha técnica - Prod acabado'!C837,'Cadastro de insumo'!E:E,0),2),""))</f>
        <v/>
      </c>
      <c r="E837" s="138" t="str">
        <f>IF(C837="","",IFERROR(INDEX('Cadastro de insumo'!A:K,MATCH('Ficha técnica - Prod acabado'!C837,'Cadastro de insumo'!E:E,0),9),""))</f>
        <v/>
      </c>
      <c r="F837" s="139" t="str">
        <f>IFERROR(VLOOKUP(C837,'Cadastro de insumo'!E:K,7,0),"")</f>
        <v/>
      </c>
      <c r="G837" s="113"/>
      <c r="H837" s="113"/>
      <c r="I837" s="138">
        <f t="shared" si="40"/>
        <v>0</v>
      </c>
      <c r="J837" s="140">
        <f>IF(C837="",0,IF(E837="Pacote",VLOOKUP(C837,'Cadastro de insumo'!E:K,7,0)*G837,IF(OR(E837="kg",E837="L"),F837/1000*G837,F837*G837)))</f>
        <v>0</v>
      </c>
    </row>
    <row r="838" spans="1:13" outlineLevel="1" x14ac:dyDescent="0.25">
      <c r="B838" s="137" t="str">
        <f>IF(C838="","",F828)</f>
        <v/>
      </c>
      <c r="C838" s="123"/>
      <c r="D838" s="138" t="str">
        <f>IF(C838="","",IFERROR(INDEX('Cadastro de insumo'!A:K,MATCH('Ficha técnica - Prod acabado'!C838,'Cadastro de insumo'!E:E,0),2),""))</f>
        <v/>
      </c>
      <c r="E838" s="138" t="str">
        <f>IF(C838="","",IFERROR(INDEX('Cadastro de insumo'!A:K,MATCH('Ficha técnica - Prod acabado'!C838,'Cadastro de insumo'!E:E,0),9),""))</f>
        <v/>
      </c>
      <c r="F838" s="139" t="str">
        <f>IFERROR(VLOOKUP(C838,'Cadastro de insumo'!E:K,7,0),"")</f>
        <v/>
      </c>
      <c r="G838" s="113"/>
      <c r="H838" s="113"/>
      <c r="I838" s="138">
        <f t="shared" si="40"/>
        <v>0</v>
      </c>
      <c r="J838" s="140">
        <f>IF(C838="",0,IF(E838="Pacote",VLOOKUP(C838,'Cadastro de insumo'!E:K,7,0)*G838,IF(OR(E838="kg",E838="L"),F838/1000*G838,F838*G838)))</f>
        <v>0</v>
      </c>
    </row>
    <row r="839" spans="1:13" outlineLevel="1" x14ac:dyDescent="0.25">
      <c r="B839" s="137" t="str">
        <f>IF(C839="","",F828)</f>
        <v/>
      </c>
      <c r="C839" s="123"/>
      <c r="D839" s="138" t="str">
        <f>IF(C839="","",IFERROR(INDEX('Cadastro de insumo'!A:K,MATCH('Ficha técnica - Prod acabado'!C839,'Cadastro de insumo'!E:E,0),2),""))</f>
        <v/>
      </c>
      <c r="E839" s="138" t="str">
        <f>IF(C839="","",IFERROR(INDEX('Cadastro de insumo'!A:K,MATCH('Ficha técnica - Prod acabado'!C839,'Cadastro de insumo'!E:E,0),9),""))</f>
        <v/>
      </c>
      <c r="F839" s="139" t="str">
        <f>IFERROR(VLOOKUP(C839,'Cadastro de insumo'!E:K,7,0),"")</f>
        <v/>
      </c>
      <c r="G839" s="113"/>
      <c r="H839" s="113"/>
      <c r="I839" s="138">
        <f t="shared" si="40"/>
        <v>0</v>
      </c>
      <c r="J839" s="140">
        <f>IF(C839="",0,IF(E839="Pacote",VLOOKUP(C839,'Cadastro de insumo'!E:K,7,0)*G839,IF(OR(E839="kg",E839="L"),F839/1000*G839,F839*G839)))</f>
        <v>0</v>
      </c>
    </row>
    <row r="840" spans="1:13" outlineLevel="1" x14ac:dyDescent="0.25">
      <c r="B840" s="137" t="str">
        <f>IF(C840="","",F828)</f>
        <v/>
      </c>
      <c r="C840" s="123"/>
      <c r="D840" s="138" t="str">
        <f>IF(C840="","",IFERROR(INDEX('Cadastro de insumo'!A:K,MATCH('Ficha técnica - Prod acabado'!C840,'Cadastro de insumo'!E:E,0),2),""))</f>
        <v/>
      </c>
      <c r="E840" s="138" t="str">
        <f>IF(C840="","",IFERROR(INDEX('Cadastro de insumo'!A:K,MATCH('Ficha técnica - Prod acabado'!C840,'Cadastro de insumo'!E:E,0),9),""))</f>
        <v/>
      </c>
      <c r="F840" s="139" t="str">
        <f>IFERROR(VLOOKUP(C840,'Cadastro de insumo'!E:K,7,0),"")</f>
        <v/>
      </c>
      <c r="G840" s="113"/>
      <c r="H840" s="113"/>
      <c r="I840" s="138">
        <f t="shared" si="40"/>
        <v>0</v>
      </c>
      <c r="J840" s="140">
        <f>IF(C840="",0,IF(E840="Pacote",VLOOKUP(C840,'Cadastro de insumo'!E:K,7,0)*G840,IF(OR(E840="kg",E840="L"),F840/1000*G840,F840*G840)))</f>
        <v>0</v>
      </c>
    </row>
    <row r="841" spans="1:13" outlineLevel="1" x14ac:dyDescent="0.25">
      <c r="B841" s="137" t="str">
        <f>IF(C841="","",F828)</f>
        <v/>
      </c>
      <c r="C841" s="123"/>
      <c r="D841" s="138" t="str">
        <f>IF(C841="","",IFERROR(INDEX('Cadastro de insumo'!A:K,MATCH('Ficha técnica - Prod acabado'!C841,'Cadastro de insumo'!E:E,0),2),""))</f>
        <v/>
      </c>
      <c r="E841" s="138" t="str">
        <f>IF(C841="","",IFERROR(INDEX('Cadastro de insumo'!A:K,MATCH('Ficha técnica - Prod acabado'!C841,'Cadastro de insumo'!E:E,0),9),""))</f>
        <v/>
      </c>
      <c r="F841" s="139" t="str">
        <f>IFERROR(VLOOKUP(C841,'Cadastro de insumo'!E:K,7,0),"")</f>
        <v/>
      </c>
      <c r="G841" s="113"/>
      <c r="H841" s="113"/>
      <c r="I841" s="138">
        <f t="shared" si="40"/>
        <v>0</v>
      </c>
      <c r="J841" s="140">
        <f>IF(C841="",0,IF(E841="Pacote",VLOOKUP(C841,'Cadastro de insumo'!E:K,7,0)*G841,IF(OR(E841="kg",E841="L"),F841/1000*G841,F841*G841)))</f>
        <v>0</v>
      </c>
    </row>
    <row r="842" spans="1:13" outlineLevel="1" x14ac:dyDescent="0.25">
      <c r="B842" s="137" t="str">
        <f>IF(C842="","",F828)</f>
        <v/>
      </c>
      <c r="C842" s="123"/>
      <c r="D842" s="138" t="str">
        <f>IF(C842="","",IFERROR(INDEX('Cadastro de insumo'!A:K,MATCH('Ficha técnica - Prod acabado'!C842,'Cadastro de insumo'!E:E,0),2),""))</f>
        <v/>
      </c>
      <c r="E842" s="138" t="str">
        <f>IF(C842="","",IFERROR(INDEX('Cadastro de insumo'!A:K,MATCH('Ficha técnica - Prod acabado'!C842,'Cadastro de insumo'!E:E,0),9),""))</f>
        <v/>
      </c>
      <c r="F842" s="139" t="str">
        <f>IFERROR(VLOOKUP(C842,'Cadastro de insumo'!E:K,7,0),"")</f>
        <v/>
      </c>
      <c r="G842" s="113"/>
      <c r="H842" s="113"/>
      <c r="I842" s="138">
        <f t="shared" si="40"/>
        <v>0</v>
      </c>
      <c r="J842" s="140">
        <f>IF(C842="",0,IF(E842="Pacote",VLOOKUP(C842,'Cadastro de insumo'!E:K,7,0)*G842,IF(OR(E842="kg",E842="L"),F842/1000*G842,F842*G842)))</f>
        <v>0</v>
      </c>
    </row>
    <row r="843" spans="1:13" outlineLevel="1" x14ac:dyDescent="0.25">
      <c r="B843" s="137" t="str">
        <f>IF(C843="","",F828)</f>
        <v/>
      </c>
      <c r="C843" s="123"/>
      <c r="D843" s="138" t="str">
        <f>IF(C843="","",IFERROR(INDEX('Cadastro de insumo'!A:K,MATCH('Ficha técnica - Prod acabado'!C843,'Cadastro de insumo'!E:E,0),2),""))</f>
        <v/>
      </c>
      <c r="E843" s="138" t="str">
        <f>IF(C843="","",IFERROR(INDEX('Cadastro de insumo'!A:K,MATCH('Ficha técnica - Prod acabado'!C843,'Cadastro de insumo'!E:E,0),9),""))</f>
        <v/>
      </c>
      <c r="F843" s="139" t="str">
        <f>IFERROR(VLOOKUP(C843,'Cadastro de insumo'!E:K,7,0),"")</f>
        <v/>
      </c>
      <c r="G843" s="113"/>
      <c r="H843" s="113"/>
      <c r="I843" s="138">
        <f t="shared" si="40"/>
        <v>0</v>
      </c>
      <c r="J843" s="140">
        <f>IF(C843="",0,IF(E843="Pacote",VLOOKUP(C843,'Cadastro de insumo'!E:K,7,0)*G843,IF(OR(E843="kg",E843="L"),F843/1000*G843,F843*G843)))</f>
        <v>0</v>
      </c>
    </row>
    <row r="844" spans="1:13" outlineLevel="1" x14ac:dyDescent="0.25">
      <c r="B844" s="137" t="str">
        <f>IF(C844="","",F828)</f>
        <v/>
      </c>
      <c r="C844" s="123"/>
      <c r="D844" s="138" t="str">
        <f>IF(C844="","",IFERROR(INDEX('Cadastro de insumo'!A:K,MATCH('Ficha técnica - Prod acabado'!C844,'Cadastro de insumo'!E:E,0),2),""))</f>
        <v/>
      </c>
      <c r="E844" s="138" t="str">
        <f>IF(C844="","",IFERROR(INDEX('Cadastro de insumo'!A:K,MATCH('Ficha técnica - Prod acabado'!C844,'Cadastro de insumo'!E:E,0),9),""))</f>
        <v/>
      </c>
      <c r="F844" s="139" t="str">
        <f>IFERROR(VLOOKUP(C844,'Cadastro de insumo'!E:K,7,0),"")</f>
        <v/>
      </c>
      <c r="G844" s="113"/>
      <c r="H844" s="113"/>
      <c r="I844" s="138">
        <f t="shared" si="40"/>
        <v>0</v>
      </c>
      <c r="J844" s="140">
        <f>IF(C844="",0,IF(E844="Pacote",VLOOKUP(C844,'Cadastro de insumo'!E:K,7,0)*G844,IF(OR(E844="kg",E844="L"),F844/1000*G844,F844*G844)))</f>
        <v>0</v>
      </c>
    </row>
    <row r="845" spans="1:13" outlineLevel="1" x14ac:dyDescent="0.25">
      <c r="B845" s="137" t="str">
        <f>IF(C845="","",F828)</f>
        <v/>
      </c>
      <c r="C845" s="123"/>
      <c r="D845" s="138" t="str">
        <f>IF(C845="","",IFERROR(INDEX('Cadastro de insumo'!A:K,MATCH('Ficha técnica - Prod acabado'!C845,'Cadastro de insumo'!E:E,0),2),""))</f>
        <v/>
      </c>
      <c r="E845" s="138" t="str">
        <f>IF(C845="","",IFERROR(INDEX('Cadastro de insumo'!A:K,MATCH('Ficha técnica - Prod acabado'!C845,'Cadastro de insumo'!E:E,0),9),""))</f>
        <v/>
      </c>
      <c r="F845" s="139" t="str">
        <f>IFERROR(VLOOKUP(C845,'Cadastro de insumo'!E:K,7,0),"")</f>
        <v/>
      </c>
      <c r="G845" s="113"/>
      <c r="H845" s="113"/>
      <c r="I845" s="138">
        <f t="shared" si="40"/>
        <v>0</v>
      </c>
      <c r="J845" s="140">
        <f>IF(C845="",0,IF(E845="Pacote",VLOOKUP(C845,'Cadastro de insumo'!E:K,7,0)*G845,IF(OR(E845="kg",E845="L"),F845/1000*G845,F845*G845)))</f>
        <v>0</v>
      </c>
    </row>
    <row r="846" spans="1:13" x14ac:dyDescent="0.25">
      <c r="A846" s="33" t="str">
        <f>"Detalhes: "&amp;F828</f>
        <v xml:space="preserve">Detalhes: </v>
      </c>
      <c r="B846" s="110"/>
      <c r="H846" s="126"/>
      <c r="I846" s="110"/>
      <c r="J846" s="110"/>
      <c r="M846" s="126"/>
    </row>
    <row r="847" spans="1:13" x14ac:dyDescent="0.25">
      <c r="B847" s="110"/>
      <c r="C847" s="126"/>
      <c r="H847" s="126"/>
      <c r="I847" s="110"/>
      <c r="J847" s="110"/>
      <c r="K847" s="110"/>
      <c r="L847" s="110"/>
      <c r="M847" s="126"/>
    </row>
    <row r="848" spans="1:13" ht="31.5" x14ac:dyDescent="0.25">
      <c r="D848" s="110"/>
      <c r="E848" s="34" t="s">
        <v>21</v>
      </c>
      <c r="F848" s="78" t="s">
        <v>0</v>
      </c>
      <c r="G848" s="78" t="s">
        <v>19</v>
      </c>
      <c r="H848" s="79" t="s">
        <v>20</v>
      </c>
      <c r="I848" s="35" t="s">
        <v>22</v>
      </c>
      <c r="J848" s="35" t="s">
        <v>61</v>
      </c>
      <c r="M848" s="126"/>
    </row>
    <row r="849" spans="2:18" x14ac:dyDescent="0.25">
      <c r="D849" s="110"/>
      <c r="E849" s="135">
        <f>E828+1</f>
        <v>41</v>
      </c>
      <c r="F849" s="113"/>
      <c r="G849" s="113"/>
      <c r="H849" s="114"/>
      <c r="I849" s="136">
        <f>SUM(J852:J866)</f>
        <v>0</v>
      </c>
      <c r="J849" s="136" t="str">
        <f>IF(H849="","",I849/H849)</f>
        <v/>
      </c>
      <c r="M849" s="126"/>
      <c r="R849" s="141"/>
    </row>
    <row r="850" spans="2:18" x14ac:dyDescent="0.25">
      <c r="B850" s="117"/>
      <c r="C850" s="118"/>
      <c r="D850" s="110"/>
      <c r="F850" s="118"/>
      <c r="G850" s="118"/>
      <c r="H850" s="119"/>
      <c r="I850" s="120"/>
      <c r="J850" s="121"/>
      <c r="M850" s="126"/>
      <c r="R850" s="141"/>
    </row>
    <row r="851" spans="2:18" ht="47.25" outlineLevel="1" x14ac:dyDescent="0.25">
      <c r="B851" s="34" t="s">
        <v>66</v>
      </c>
      <c r="C851" s="78" t="s">
        <v>13</v>
      </c>
      <c r="D851" s="35" t="s">
        <v>60</v>
      </c>
      <c r="E851" s="35" t="s">
        <v>14</v>
      </c>
      <c r="F851" s="79" t="s">
        <v>17</v>
      </c>
      <c r="G851" s="79" t="s">
        <v>56</v>
      </c>
      <c r="H851" s="79" t="s">
        <v>38</v>
      </c>
      <c r="I851" s="35" t="s">
        <v>16</v>
      </c>
      <c r="J851" s="34" t="s">
        <v>15</v>
      </c>
    </row>
    <row r="852" spans="2:18" outlineLevel="1" x14ac:dyDescent="0.25">
      <c r="B852" s="137" t="str">
        <f>IF(C852="","",F849)</f>
        <v/>
      </c>
      <c r="C852" s="123"/>
      <c r="D852" s="138" t="str">
        <f>IF(C852="","",IFERROR(INDEX('Cadastro de insumo'!A:K,MATCH('Ficha técnica - Prod acabado'!C852,'Cadastro de insumo'!E:E,0),2),""))</f>
        <v/>
      </c>
      <c r="E852" s="138" t="str">
        <f>IF(C852="","",IFERROR(INDEX('Cadastro de insumo'!A:K,MATCH('Ficha técnica - Prod acabado'!C852,'Cadastro de insumo'!E:E,0),9),""))</f>
        <v/>
      </c>
      <c r="F852" s="139" t="str">
        <f>IFERROR(VLOOKUP(C852,'Cadastro de insumo'!E:K,7,0),"")</f>
        <v/>
      </c>
      <c r="G852" s="113"/>
      <c r="H852" s="113"/>
      <c r="I852" s="138">
        <f t="shared" ref="I852:I866" si="41">IF(OR(G852="",H852=""),0,G852/H852)</f>
        <v>0</v>
      </c>
      <c r="J852" s="140">
        <f>IF(C852="",0,IF(E852="Pacote",VLOOKUP(C852,'Cadastro de insumo'!E:K,7,0)*G852,IF(OR(E852="kg",E852="L"),F852/1000*G852,F852*G852)))</f>
        <v>0</v>
      </c>
    </row>
    <row r="853" spans="2:18" outlineLevel="1" x14ac:dyDescent="0.25">
      <c r="B853" s="137" t="str">
        <f>IF(C853="","",F849)</f>
        <v/>
      </c>
      <c r="C853" s="123"/>
      <c r="D853" s="138" t="str">
        <f>IF(C853="","",IFERROR(INDEX('Cadastro de insumo'!A:K,MATCH('Ficha técnica - Prod acabado'!C853,'Cadastro de insumo'!E:E,0),2),""))</f>
        <v/>
      </c>
      <c r="E853" s="138" t="str">
        <f>IF(C853="","",IFERROR(INDEX('Cadastro de insumo'!A:K,MATCH('Ficha técnica - Prod acabado'!C853,'Cadastro de insumo'!E:E,0),9),""))</f>
        <v/>
      </c>
      <c r="F853" s="139" t="str">
        <f>IFERROR(VLOOKUP(C853,'Cadastro de insumo'!E:K,7,0),"")</f>
        <v/>
      </c>
      <c r="G853" s="113"/>
      <c r="H853" s="113"/>
      <c r="I853" s="138">
        <f t="shared" si="41"/>
        <v>0</v>
      </c>
      <c r="J853" s="140">
        <f>IF(C853="",0,IF(E853="Pacote",VLOOKUP(C853,'Cadastro de insumo'!E:K,7,0)*G853,IF(OR(E853="kg",E853="L"),F853/1000*G853,F853*G853)))</f>
        <v>0</v>
      </c>
    </row>
    <row r="854" spans="2:18" outlineLevel="1" x14ac:dyDescent="0.25">
      <c r="B854" s="137" t="str">
        <f>IF(C854="","",F849)</f>
        <v/>
      </c>
      <c r="C854" s="123"/>
      <c r="D854" s="138" t="str">
        <f>IF(C854="","",IFERROR(INDEX('Cadastro de insumo'!A:K,MATCH('Ficha técnica - Prod acabado'!C854,'Cadastro de insumo'!E:E,0),2),""))</f>
        <v/>
      </c>
      <c r="E854" s="138" t="str">
        <f>IF(C854="","",IFERROR(INDEX('Cadastro de insumo'!A:K,MATCH('Ficha técnica - Prod acabado'!C854,'Cadastro de insumo'!E:E,0),9),""))</f>
        <v/>
      </c>
      <c r="F854" s="139" t="str">
        <f>IFERROR(VLOOKUP(C854,'Cadastro de insumo'!E:K,7,0),"")</f>
        <v/>
      </c>
      <c r="G854" s="113"/>
      <c r="H854" s="113"/>
      <c r="I854" s="138">
        <f t="shared" si="41"/>
        <v>0</v>
      </c>
      <c r="J854" s="140">
        <f>IF(C854="",0,IF(E854="Pacote",VLOOKUP(C854,'Cadastro de insumo'!E:K,7,0)*G854,IF(OR(E854="kg",E854="L"),F854/1000*G854,F854*G854)))</f>
        <v>0</v>
      </c>
    </row>
    <row r="855" spans="2:18" outlineLevel="1" x14ac:dyDescent="0.25">
      <c r="B855" s="137" t="str">
        <f>IF(C855="","",F849)</f>
        <v/>
      </c>
      <c r="C855" s="123"/>
      <c r="D855" s="138" t="str">
        <f>IF(C855="","",IFERROR(INDEX('Cadastro de insumo'!A:K,MATCH('Ficha técnica - Prod acabado'!C855,'Cadastro de insumo'!E:E,0),2),""))</f>
        <v/>
      </c>
      <c r="E855" s="138" t="str">
        <f>IF(C855="","",IFERROR(INDEX('Cadastro de insumo'!A:K,MATCH('Ficha técnica - Prod acabado'!C855,'Cadastro de insumo'!E:E,0),9),""))</f>
        <v/>
      </c>
      <c r="F855" s="139" t="str">
        <f>IFERROR(VLOOKUP(C855,'Cadastro de insumo'!E:K,7,0),"")</f>
        <v/>
      </c>
      <c r="G855" s="113"/>
      <c r="H855" s="113"/>
      <c r="I855" s="138">
        <f t="shared" si="41"/>
        <v>0</v>
      </c>
      <c r="J855" s="140">
        <f>IF(C855="",0,IF(E855="Pacote",VLOOKUP(C855,'Cadastro de insumo'!E:K,7,0)*G855,IF(OR(E855="kg",E855="L"),F855/1000*G855,F855*G855)))</f>
        <v>0</v>
      </c>
    </row>
    <row r="856" spans="2:18" outlineLevel="1" x14ac:dyDescent="0.25">
      <c r="B856" s="137" t="str">
        <f>IF(C856="","",F849)</f>
        <v/>
      </c>
      <c r="C856" s="123"/>
      <c r="D856" s="138" t="str">
        <f>IF(C856="","",IFERROR(INDEX('Cadastro de insumo'!A:K,MATCH('Ficha técnica - Prod acabado'!C856,'Cadastro de insumo'!E:E,0),2),""))</f>
        <v/>
      </c>
      <c r="E856" s="138" t="str">
        <f>IF(C856="","",IFERROR(INDEX('Cadastro de insumo'!A:K,MATCH('Ficha técnica - Prod acabado'!C856,'Cadastro de insumo'!E:E,0),9),""))</f>
        <v/>
      </c>
      <c r="F856" s="139" t="str">
        <f>IFERROR(VLOOKUP(C856,'Cadastro de insumo'!E:K,7,0),"")</f>
        <v/>
      </c>
      <c r="G856" s="113"/>
      <c r="H856" s="113"/>
      <c r="I856" s="138">
        <f t="shared" si="41"/>
        <v>0</v>
      </c>
      <c r="J856" s="140">
        <f>IF(C856="",0,IF(E856="Pacote",VLOOKUP(C856,'Cadastro de insumo'!E:K,7,0)*G856,IF(OR(E856="kg",E856="L"),F856/1000*G856,F856*G856)))</f>
        <v>0</v>
      </c>
    </row>
    <row r="857" spans="2:18" outlineLevel="1" x14ac:dyDescent="0.25">
      <c r="B857" s="137" t="str">
        <f>IF(C857="","",F849)</f>
        <v/>
      </c>
      <c r="C857" s="123"/>
      <c r="D857" s="138" t="str">
        <f>IF(C857="","",IFERROR(INDEX('Cadastro de insumo'!A:K,MATCH('Ficha técnica - Prod acabado'!C857,'Cadastro de insumo'!E:E,0),2),""))</f>
        <v/>
      </c>
      <c r="E857" s="138" t="str">
        <f>IF(C857="","",IFERROR(INDEX('Cadastro de insumo'!A:K,MATCH('Ficha técnica - Prod acabado'!C857,'Cadastro de insumo'!E:E,0),9),""))</f>
        <v/>
      </c>
      <c r="F857" s="139" t="str">
        <f>IFERROR(VLOOKUP(C857,'Cadastro de insumo'!E:K,7,0),"")</f>
        <v/>
      </c>
      <c r="G857" s="113"/>
      <c r="H857" s="113"/>
      <c r="I857" s="138">
        <f t="shared" si="41"/>
        <v>0</v>
      </c>
      <c r="J857" s="140">
        <f>IF(C857="",0,IF(E857="Pacote",VLOOKUP(C857,'Cadastro de insumo'!E:K,7,0)*G857,IF(OR(E857="kg",E857="L"),F857/1000*G857,F857*G857)))</f>
        <v>0</v>
      </c>
    </row>
    <row r="858" spans="2:18" outlineLevel="1" x14ac:dyDescent="0.25">
      <c r="B858" s="137" t="str">
        <f>IF(C858="","",F849)</f>
        <v/>
      </c>
      <c r="C858" s="123"/>
      <c r="D858" s="138" t="str">
        <f>IF(C858="","",IFERROR(INDEX('Cadastro de insumo'!A:K,MATCH('Ficha técnica - Prod acabado'!C858,'Cadastro de insumo'!E:E,0),2),""))</f>
        <v/>
      </c>
      <c r="E858" s="138" t="str">
        <f>IF(C858="","",IFERROR(INDEX('Cadastro de insumo'!A:K,MATCH('Ficha técnica - Prod acabado'!C858,'Cadastro de insumo'!E:E,0),9),""))</f>
        <v/>
      </c>
      <c r="F858" s="139" t="str">
        <f>IFERROR(VLOOKUP(C858,'Cadastro de insumo'!E:K,7,0),"")</f>
        <v/>
      </c>
      <c r="G858" s="113"/>
      <c r="H858" s="113"/>
      <c r="I858" s="138">
        <f t="shared" si="41"/>
        <v>0</v>
      </c>
      <c r="J858" s="140">
        <f>IF(C858="",0,IF(E858="Pacote",VLOOKUP(C858,'Cadastro de insumo'!E:K,7,0)*G858,IF(OR(E858="kg",E858="L"),F858/1000*G858,F858*G858)))</f>
        <v>0</v>
      </c>
    </row>
    <row r="859" spans="2:18" outlineLevel="1" x14ac:dyDescent="0.25">
      <c r="B859" s="137" t="str">
        <f>IF(C859="","",F849)</f>
        <v/>
      </c>
      <c r="C859" s="123"/>
      <c r="D859" s="138" t="str">
        <f>IF(C859="","",IFERROR(INDEX('Cadastro de insumo'!A:K,MATCH('Ficha técnica - Prod acabado'!C859,'Cadastro de insumo'!E:E,0),2),""))</f>
        <v/>
      </c>
      <c r="E859" s="138" t="str">
        <f>IF(C859="","",IFERROR(INDEX('Cadastro de insumo'!A:K,MATCH('Ficha técnica - Prod acabado'!C859,'Cadastro de insumo'!E:E,0),9),""))</f>
        <v/>
      </c>
      <c r="F859" s="139" t="str">
        <f>IFERROR(VLOOKUP(C859,'Cadastro de insumo'!E:K,7,0),"")</f>
        <v/>
      </c>
      <c r="G859" s="113"/>
      <c r="H859" s="113"/>
      <c r="I859" s="138">
        <f t="shared" si="41"/>
        <v>0</v>
      </c>
      <c r="J859" s="140">
        <f>IF(C859="",0,IF(E859="Pacote",VLOOKUP(C859,'Cadastro de insumo'!E:K,7,0)*G859,IF(OR(E859="kg",E859="L"),F859/1000*G859,F859*G859)))</f>
        <v>0</v>
      </c>
    </row>
    <row r="860" spans="2:18" outlineLevel="1" x14ac:dyDescent="0.25">
      <c r="B860" s="137" t="str">
        <f>IF(C860="","",F849)</f>
        <v/>
      </c>
      <c r="C860" s="123"/>
      <c r="D860" s="138" t="str">
        <f>IF(C860="","",IFERROR(INDEX('Cadastro de insumo'!A:K,MATCH('Ficha técnica - Prod acabado'!C860,'Cadastro de insumo'!E:E,0),2),""))</f>
        <v/>
      </c>
      <c r="E860" s="138" t="str">
        <f>IF(C860="","",IFERROR(INDEX('Cadastro de insumo'!A:K,MATCH('Ficha técnica - Prod acabado'!C860,'Cadastro de insumo'!E:E,0),9),""))</f>
        <v/>
      </c>
      <c r="F860" s="139" t="str">
        <f>IFERROR(VLOOKUP(C860,'Cadastro de insumo'!E:K,7,0),"")</f>
        <v/>
      </c>
      <c r="G860" s="113"/>
      <c r="H860" s="113"/>
      <c r="I860" s="138">
        <f t="shared" si="41"/>
        <v>0</v>
      </c>
      <c r="J860" s="140">
        <f>IF(C860="",0,IF(E860="Pacote",VLOOKUP(C860,'Cadastro de insumo'!E:K,7,0)*G860,IF(OR(E860="kg",E860="L"),F860/1000*G860,F860*G860)))</f>
        <v>0</v>
      </c>
    </row>
    <row r="861" spans="2:18" outlineLevel="1" x14ac:dyDescent="0.25">
      <c r="B861" s="137" t="str">
        <f>IF(C861="","",F849)</f>
        <v/>
      </c>
      <c r="C861" s="123"/>
      <c r="D861" s="138" t="str">
        <f>IF(C861="","",IFERROR(INDEX('Cadastro de insumo'!A:K,MATCH('Ficha técnica - Prod acabado'!C861,'Cadastro de insumo'!E:E,0),2),""))</f>
        <v/>
      </c>
      <c r="E861" s="138" t="str">
        <f>IF(C861="","",IFERROR(INDEX('Cadastro de insumo'!A:K,MATCH('Ficha técnica - Prod acabado'!C861,'Cadastro de insumo'!E:E,0),9),""))</f>
        <v/>
      </c>
      <c r="F861" s="139" t="str">
        <f>IFERROR(VLOOKUP(C861,'Cadastro de insumo'!E:K,7,0),"")</f>
        <v/>
      </c>
      <c r="G861" s="113"/>
      <c r="H861" s="113"/>
      <c r="I861" s="138">
        <f t="shared" si="41"/>
        <v>0</v>
      </c>
      <c r="J861" s="140">
        <f>IF(C861="",0,IF(E861="Pacote",VLOOKUP(C861,'Cadastro de insumo'!E:K,7,0)*G861,IF(OR(E861="kg",E861="L"),F861/1000*G861,F861*G861)))</f>
        <v>0</v>
      </c>
    </row>
    <row r="862" spans="2:18" outlineLevel="1" x14ac:dyDescent="0.25">
      <c r="B862" s="137" t="str">
        <f>IF(C862="","",F849)</f>
        <v/>
      </c>
      <c r="C862" s="123"/>
      <c r="D862" s="138" t="str">
        <f>IF(C862="","",IFERROR(INDEX('Cadastro de insumo'!A:K,MATCH('Ficha técnica - Prod acabado'!C862,'Cadastro de insumo'!E:E,0),2),""))</f>
        <v/>
      </c>
      <c r="E862" s="138" t="str">
        <f>IF(C862="","",IFERROR(INDEX('Cadastro de insumo'!A:K,MATCH('Ficha técnica - Prod acabado'!C862,'Cadastro de insumo'!E:E,0),9),""))</f>
        <v/>
      </c>
      <c r="F862" s="139" t="str">
        <f>IFERROR(VLOOKUP(C862,'Cadastro de insumo'!E:K,7,0),"")</f>
        <v/>
      </c>
      <c r="G862" s="113"/>
      <c r="H862" s="113"/>
      <c r="I862" s="138">
        <f t="shared" si="41"/>
        <v>0</v>
      </c>
      <c r="J862" s="140">
        <f>IF(C862="",0,IF(E862="Pacote",VLOOKUP(C862,'Cadastro de insumo'!E:K,7,0)*G862,IF(OR(E862="kg",E862="L"),F862/1000*G862,F862*G862)))</f>
        <v>0</v>
      </c>
    </row>
    <row r="863" spans="2:18" outlineLevel="1" x14ac:dyDescent="0.25">
      <c r="B863" s="137" t="str">
        <f>IF(C863="","",F849)</f>
        <v/>
      </c>
      <c r="C863" s="123"/>
      <c r="D863" s="138" t="str">
        <f>IF(C863="","",IFERROR(INDEX('Cadastro de insumo'!A:K,MATCH('Ficha técnica - Prod acabado'!C863,'Cadastro de insumo'!E:E,0),2),""))</f>
        <v/>
      </c>
      <c r="E863" s="138" t="str">
        <f>IF(C863="","",IFERROR(INDEX('Cadastro de insumo'!A:K,MATCH('Ficha técnica - Prod acabado'!C863,'Cadastro de insumo'!E:E,0),9),""))</f>
        <v/>
      </c>
      <c r="F863" s="139" t="str">
        <f>IFERROR(VLOOKUP(C863,'Cadastro de insumo'!E:K,7,0),"")</f>
        <v/>
      </c>
      <c r="G863" s="113"/>
      <c r="H863" s="113"/>
      <c r="I863" s="138">
        <f t="shared" si="41"/>
        <v>0</v>
      </c>
      <c r="J863" s="140">
        <f>IF(C863="",0,IF(E863="Pacote",VLOOKUP(C863,'Cadastro de insumo'!E:K,7,0)*G863,IF(OR(E863="kg",E863="L"),F863/1000*G863,F863*G863)))</f>
        <v>0</v>
      </c>
    </row>
    <row r="864" spans="2:18" outlineLevel="1" x14ac:dyDescent="0.25">
      <c r="B864" s="137" t="str">
        <f>IF(C864="","",F849)</f>
        <v/>
      </c>
      <c r="C864" s="123"/>
      <c r="D864" s="138" t="str">
        <f>IF(C864="","",IFERROR(INDEX('Cadastro de insumo'!A:K,MATCH('Ficha técnica - Prod acabado'!C864,'Cadastro de insumo'!E:E,0),2),""))</f>
        <v/>
      </c>
      <c r="E864" s="138" t="str">
        <f>IF(C864="","",IFERROR(INDEX('Cadastro de insumo'!A:K,MATCH('Ficha técnica - Prod acabado'!C864,'Cadastro de insumo'!E:E,0),9),""))</f>
        <v/>
      </c>
      <c r="F864" s="139" t="str">
        <f>IFERROR(VLOOKUP(C864,'Cadastro de insumo'!E:K,7,0),"")</f>
        <v/>
      </c>
      <c r="G864" s="113"/>
      <c r="H864" s="113"/>
      <c r="I864" s="138">
        <f t="shared" si="41"/>
        <v>0</v>
      </c>
      <c r="J864" s="140">
        <f>IF(C864="",0,IF(E864="Pacote",VLOOKUP(C864,'Cadastro de insumo'!E:K,7,0)*G864,IF(OR(E864="kg",E864="L"),F864/1000*G864,F864*G864)))</f>
        <v>0</v>
      </c>
    </row>
    <row r="865" spans="1:18" outlineLevel="1" x14ac:dyDescent="0.25">
      <c r="B865" s="137" t="str">
        <f>IF(C865="","",F849)</f>
        <v/>
      </c>
      <c r="C865" s="123"/>
      <c r="D865" s="138" t="str">
        <f>IF(C865="","",IFERROR(INDEX('Cadastro de insumo'!A:K,MATCH('Ficha técnica - Prod acabado'!C865,'Cadastro de insumo'!E:E,0),2),""))</f>
        <v/>
      </c>
      <c r="E865" s="138" t="str">
        <f>IF(C865="","",IFERROR(INDEX('Cadastro de insumo'!A:K,MATCH('Ficha técnica - Prod acabado'!C865,'Cadastro de insumo'!E:E,0),9),""))</f>
        <v/>
      </c>
      <c r="F865" s="139" t="str">
        <f>IFERROR(VLOOKUP(C865,'Cadastro de insumo'!E:K,7,0),"")</f>
        <v/>
      </c>
      <c r="G865" s="113"/>
      <c r="H865" s="113"/>
      <c r="I865" s="138">
        <f t="shared" si="41"/>
        <v>0</v>
      </c>
      <c r="J865" s="140">
        <f>IF(C865="",0,IF(E865="Pacote",VLOOKUP(C865,'Cadastro de insumo'!E:K,7,0)*G865,IF(OR(E865="kg",E865="L"),F865/1000*G865,F865*G865)))</f>
        <v>0</v>
      </c>
    </row>
    <row r="866" spans="1:18" outlineLevel="1" x14ac:dyDescent="0.25">
      <c r="B866" s="137" t="str">
        <f>IF(C866="","",F849)</f>
        <v/>
      </c>
      <c r="C866" s="123"/>
      <c r="D866" s="138" t="str">
        <f>IF(C866="","",IFERROR(INDEX('Cadastro de insumo'!A:K,MATCH('Ficha técnica - Prod acabado'!C866,'Cadastro de insumo'!E:E,0),2),""))</f>
        <v/>
      </c>
      <c r="E866" s="138" t="str">
        <f>IF(C866="","",IFERROR(INDEX('Cadastro de insumo'!A:K,MATCH('Ficha técnica - Prod acabado'!C866,'Cadastro de insumo'!E:E,0),9),""))</f>
        <v/>
      </c>
      <c r="F866" s="139" t="str">
        <f>IFERROR(VLOOKUP(C866,'Cadastro de insumo'!E:K,7,0),"")</f>
        <v/>
      </c>
      <c r="G866" s="113"/>
      <c r="H866" s="113"/>
      <c r="I866" s="138">
        <f t="shared" si="41"/>
        <v>0</v>
      </c>
      <c r="J866" s="140">
        <f>IF(C866="",0,IF(E866="Pacote",VLOOKUP(C866,'Cadastro de insumo'!E:K,7,0)*G866,IF(OR(E866="kg",E866="L"),F866/1000*G866,F866*G866)))</f>
        <v>0</v>
      </c>
    </row>
    <row r="867" spans="1:18" x14ac:dyDescent="0.25">
      <c r="A867" s="33" t="str">
        <f>"Detalhes: "&amp;F849</f>
        <v xml:space="preserve">Detalhes: </v>
      </c>
      <c r="B867" s="110"/>
      <c r="H867" s="126"/>
      <c r="I867" s="110"/>
      <c r="J867" s="110"/>
      <c r="M867" s="126"/>
    </row>
    <row r="868" spans="1:18" x14ac:dyDescent="0.25">
      <c r="B868" s="110"/>
      <c r="C868" s="126"/>
      <c r="H868" s="126"/>
      <c r="I868" s="110"/>
      <c r="J868" s="110"/>
      <c r="K868" s="110"/>
      <c r="L868" s="110"/>
      <c r="M868" s="126"/>
    </row>
    <row r="869" spans="1:18" ht="31.5" x14ac:dyDescent="0.25">
      <c r="D869" s="110"/>
      <c r="E869" s="34" t="s">
        <v>21</v>
      </c>
      <c r="F869" s="78" t="s">
        <v>0</v>
      </c>
      <c r="G869" s="78" t="s">
        <v>19</v>
      </c>
      <c r="H869" s="79" t="s">
        <v>20</v>
      </c>
      <c r="I869" s="35" t="s">
        <v>22</v>
      </c>
      <c r="J869" s="35" t="s">
        <v>61</v>
      </c>
      <c r="M869" s="126"/>
    </row>
    <row r="870" spans="1:18" x14ac:dyDescent="0.25">
      <c r="D870" s="110"/>
      <c r="E870" s="135">
        <f>E849+1</f>
        <v>42</v>
      </c>
      <c r="F870" s="113"/>
      <c r="G870" s="113"/>
      <c r="H870" s="114"/>
      <c r="I870" s="136">
        <f>SUM(J873:J887)</f>
        <v>0</v>
      </c>
      <c r="J870" s="136" t="str">
        <f>IF(H870="","",I870/H870)</f>
        <v/>
      </c>
      <c r="M870" s="126"/>
      <c r="R870" s="141"/>
    </row>
    <row r="871" spans="1:18" x14ac:dyDescent="0.25">
      <c r="B871" s="117"/>
      <c r="C871" s="118"/>
      <c r="D871" s="110"/>
      <c r="F871" s="118"/>
      <c r="G871" s="118"/>
      <c r="H871" s="119"/>
      <c r="I871" s="120"/>
      <c r="J871" s="121"/>
      <c r="M871" s="126"/>
      <c r="R871" s="141"/>
    </row>
    <row r="872" spans="1:18" ht="47.25" outlineLevel="1" x14ac:dyDescent="0.25">
      <c r="B872" s="34" t="s">
        <v>66</v>
      </c>
      <c r="C872" s="78" t="s">
        <v>13</v>
      </c>
      <c r="D872" s="35" t="s">
        <v>60</v>
      </c>
      <c r="E872" s="35" t="s">
        <v>14</v>
      </c>
      <c r="F872" s="79" t="s">
        <v>17</v>
      </c>
      <c r="G872" s="79" t="s">
        <v>56</v>
      </c>
      <c r="H872" s="79" t="s">
        <v>38</v>
      </c>
      <c r="I872" s="35" t="s">
        <v>16</v>
      </c>
      <c r="J872" s="34" t="s">
        <v>15</v>
      </c>
    </row>
    <row r="873" spans="1:18" outlineLevel="1" x14ac:dyDescent="0.25">
      <c r="B873" s="137" t="str">
        <f>IF(C873="","",F870)</f>
        <v/>
      </c>
      <c r="C873" s="123"/>
      <c r="D873" s="138" t="str">
        <f>IF(C873="","",IFERROR(INDEX('Cadastro de insumo'!A:K,MATCH('Ficha técnica - Prod acabado'!C873,'Cadastro de insumo'!E:E,0),2),""))</f>
        <v/>
      </c>
      <c r="E873" s="138" t="str">
        <f>IF(C873="","",IFERROR(INDEX('Cadastro de insumo'!A:K,MATCH('Ficha técnica - Prod acabado'!C873,'Cadastro de insumo'!E:E,0),9),""))</f>
        <v/>
      </c>
      <c r="F873" s="139" t="str">
        <f>IFERROR(VLOOKUP(C873,'Cadastro de insumo'!E:K,7,0),"")</f>
        <v/>
      </c>
      <c r="G873" s="113"/>
      <c r="H873" s="113"/>
      <c r="I873" s="138">
        <f t="shared" ref="I873:I887" si="42">IF(OR(G873="",H873=""),0,G873/H873)</f>
        <v>0</v>
      </c>
      <c r="J873" s="140">
        <f>IF(C873="",0,IF(E873="Pacote",VLOOKUP(C873,'Cadastro de insumo'!E:K,7,0)*G873,IF(OR(E873="kg",E873="L"),F873/1000*G873,F873*G873)))</f>
        <v>0</v>
      </c>
    </row>
    <row r="874" spans="1:18" outlineLevel="1" x14ac:dyDescent="0.25">
      <c r="B874" s="137" t="str">
        <f>IF(C874="","",F870)</f>
        <v/>
      </c>
      <c r="C874" s="123"/>
      <c r="D874" s="138" t="str">
        <f>IF(C874="","",IFERROR(INDEX('Cadastro de insumo'!A:K,MATCH('Ficha técnica - Prod acabado'!C874,'Cadastro de insumo'!E:E,0),2),""))</f>
        <v/>
      </c>
      <c r="E874" s="138" t="str">
        <f>IF(C874="","",IFERROR(INDEX('Cadastro de insumo'!A:K,MATCH('Ficha técnica - Prod acabado'!C874,'Cadastro de insumo'!E:E,0),9),""))</f>
        <v/>
      </c>
      <c r="F874" s="139" t="str">
        <f>IFERROR(VLOOKUP(C874,'Cadastro de insumo'!E:K,7,0),"")</f>
        <v/>
      </c>
      <c r="G874" s="113"/>
      <c r="H874" s="113"/>
      <c r="I874" s="138">
        <f t="shared" si="42"/>
        <v>0</v>
      </c>
      <c r="J874" s="140">
        <f>IF(C874="",0,IF(E874="Pacote",VLOOKUP(C874,'Cadastro de insumo'!E:K,7,0)*G874,IF(OR(E874="kg",E874="L"),F874/1000*G874,F874*G874)))</f>
        <v>0</v>
      </c>
    </row>
    <row r="875" spans="1:18" outlineLevel="1" x14ac:dyDescent="0.25">
      <c r="B875" s="137" t="str">
        <f>IF(C875="","",F870)</f>
        <v/>
      </c>
      <c r="C875" s="123"/>
      <c r="D875" s="138" t="str">
        <f>IF(C875="","",IFERROR(INDEX('Cadastro de insumo'!A:K,MATCH('Ficha técnica - Prod acabado'!C875,'Cadastro de insumo'!E:E,0),2),""))</f>
        <v/>
      </c>
      <c r="E875" s="138" t="str">
        <f>IF(C875="","",IFERROR(INDEX('Cadastro de insumo'!A:K,MATCH('Ficha técnica - Prod acabado'!C875,'Cadastro de insumo'!E:E,0),9),""))</f>
        <v/>
      </c>
      <c r="F875" s="139" t="str">
        <f>IFERROR(VLOOKUP(C875,'Cadastro de insumo'!E:K,7,0),"")</f>
        <v/>
      </c>
      <c r="G875" s="113"/>
      <c r="H875" s="113"/>
      <c r="I875" s="138">
        <f t="shared" si="42"/>
        <v>0</v>
      </c>
      <c r="J875" s="140">
        <f>IF(C875="",0,IF(E875="Pacote",VLOOKUP(C875,'Cadastro de insumo'!E:K,7,0)*G875,IF(OR(E875="kg",E875="L"),F875/1000*G875,F875*G875)))</f>
        <v>0</v>
      </c>
    </row>
    <row r="876" spans="1:18" outlineLevel="1" x14ac:dyDescent="0.25">
      <c r="B876" s="137" t="str">
        <f>IF(C876="","",F870)</f>
        <v/>
      </c>
      <c r="C876" s="123"/>
      <c r="D876" s="138" t="str">
        <f>IF(C876="","",IFERROR(INDEX('Cadastro de insumo'!A:K,MATCH('Ficha técnica - Prod acabado'!C876,'Cadastro de insumo'!E:E,0),2),""))</f>
        <v/>
      </c>
      <c r="E876" s="138" t="str">
        <f>IF(C876="","",IFERROR(INDEX('Cadastro de insumo'!A:K,MATCH('Ficha técnica - Prod acabado'!C876,'Cadastro de insumo'!E:E,0),9),""))</f>
        <v/>
      </c>
      <c r="F876" s="139" t="str">
        <f>IFERROR(VLOOKUP(C876,'Cadastro de insumo'!E:K,7,0),"")</f>
        <v/>
      </c>
      <c r="G876" s="113"/>
      <c r="H876" s="113"/>
      <c r="I876" s="138">
        <f t="shared" si="42"/>
        <v>0</v>
      </c>
      <c r="J876" s="140">
        <f>IF(C876="",0,IF(E876="Pacote",VLOOKUP(C876,'Cadastro de insumo'!E:K,7,0)*G876,IF(OR(E876="kg",E876="L"),F876/1000*G876,F876*G876)))</f>
        <v>0</v>
      </c>
    </row>
    <row r="877" spans="1:18" outlineLevel="1" x14ac:dyDescent="0.25">
      <c r="B877" s="137" t="str">
        <f>IF(C877="","",F870)</f>
        <v/>
      </c>
      <c r="C877" s="123"/>
      <c r="D877" s="138" t="str">
        <f>IF(C877="","",IFERROR(INDEX('Cadastro de insumo'!A:K,MATCH('Ficha técnica - Prod acabado'!C877,'Cadastro de insumo'!E:E,0),2),""))</f>
        <v/>
      </c>
      <c r="E877" s="138" t="str">
        <f>IF(C877="","",IFERROR(INDEX('Cadastro de insumo'!A:K,MATCH('Ficha técnica - Prod acabado'!C877,'Cadastro de insumo'!E:E,0),9),""))</f>
        <v/>
      </c>
      <c r="F877" s="139" t="str">
        <f>IFERROR(VLOOKUP(C877,'Cadastro de insumo'!E:K,7,0),"")</f>
        <v/>
      </c>
      <c r="G877" s="113"/>
      <c r="H877" s="113"/>
      <c r="I877" s="138">
        <f t="shared" si="42"/>
        <v>0</v>
      </c>
      <c r="J877" s="140">
        <f>IF(C877="",0,IF(E877="Pacote",VLOOKUP(C877,'Cadastro de insumo'!E:K,7,0)*G877,IF(OR(E877="kg",E877="L"),F877/1000*G877,F877*G877)))</f>
        <v>0</v>
      </c>
    </row>
    <row r="878" spans="1:18" outlineLevel="1" x14ac:dyDescent="0.25">
      <c r="B878" s="137" t="str">
        <f>IF(C878="","",F870)</f>
        <v/>
      </c>
      <c r="C878" s="123"/>
      <c r="D878" s="138" t="str">
        <f>IF(C878="","",IFERROR(INDEX('Cadastro de insumo'!A:K,MATCH('Ficha técnica - Prod acabado'!C878,'Cadastro de insumo'!E:E,0),2),""))</f>
        <v/>
      </c>
      <c r="E878" s="138" t="str">
        <f>IF(C878="","",IFERROR(INDEX('Cadastro de insumo'!A:K,MATCH('Ficha técnica - Prod acabado'!C878,'Cadastro de insumo'!E:E,0),9),""))</f>
        <v/>
      </c>
      <c r="F878" s="139" t="str">
        <f>IFERROR(VLOOKUP(C878,'Cadastro de insumo'!E:K,7,0),"")</f>
        <v/>
      </c>
      <c r="G878" s="113"/>
      <c r="H878" s="113"/>
      <c r="I878" s="138">
        <f t="shared" si="42"/>
        <v>0</v>
      </c>
      <c r="J878" s="140">
        <f>IF(C878="",0,IF(E878="Pacote",VLOOKUP(C878,'Cadastro de insumo'!E:K,7,0)*G878,IF(OR(E878="kg",E878="L"),F878/1000*G878,F878*G878)))</f>
        <v>0</v>
      </c>
    </row>
    <row r="879" spans="1:18" outlineLevel="1" x14ac:dyDescent="0.25">
      <c r="B879" s="137" t="str">
        <f>IF(C879="","",F870)</f>
        <v/>
      </c>
      <c r="C879" s="123"/>
      <c r="D879" s="138" t="str">
        <f>IF(C879="","",IFERROR(INDEX('Cadastro de insumo'!A:K,MATCH('Ficha técnica - Prod acabado'!C879,'Cadastro de insumo'!E:E,0),2),""))</f>
        <v/>
      </c>
      <c r="E879" s="138" t="str">
        <f>IF(C879="","",IFERROR(INDEX('Cadastro de insumo'!A:K,MATCH('Ficha técnica - Prod acabado'!C879,'Cadastro de insumo'!E:E,0),9),""))</f>
        <v/>
      </c>
      <c r="F879" s="139" t="str">
        <f>IFERROR(VLOOKUP(C879,'Cadastro de insumo'!E:K,7,0),"")</f>
        <v/>
      </c>
      <c r="G879" s="113"/>
      <c r="H879" s="113"/>
      <c r="I879" s="138">
        <f t="shared" si="42"/>
        <v>0</v>
      </c>
      <c r="J879" s="140">
        <f>IF(C879="",0,IF(E879="Pacote",VLOOKUP(C879,'Cadastro de insumo'!E:K,7,0)*G879,IF(OR(E879="kg",E879="L"),F879/1000*G879,F879*G879)))</f>
        <v>0</v>
      </c>
    </row>
    <row r="880" spans="1:18" outlineLevel="1" x14ac:dyDescent="0.25">
      <c r="B880" s="137" t="str">
        <f>IF(C880="","",F870)</f>
        <v/>
      </c>
      <c r="C880" s="123"/>
      <c r="D880" s="138" t="str">
        <f>IF(C880="","",IFERROR(INDEX('Cadastro de insumo'!A:K,MATCH('Ficha técnica - Prod acabado'!C880,'Cadastro de insumo'!E:E,0),2),""))</f>
        <v/>
      </c>
      <c r="E880" s="138" t="str">
        <f>IF(C880="","",IFERROR(INDEX('Cadastro de insumo'!A:K,MATCH('Ficha técnica - Prod acabado'!C880,'Cadastro de insumo'!E:E,0),9),""))</f>
        <v/>
      </c>
      <c r="F880" s="139" t="str">
        <f>IFERROR(VLOOKUP(C880,'Cadastro de insumo'!E:K,7,0),"")</f>
        <v/>
      </c>
      <c r="G880" s="113"/>
      <c r="H880" s="113"/>
      <c r="I880" s="138">
        <f t="shared" si="42"/>
        <v>0</v>
      </c>
      <c r="J880" s="140">
        <f>IF(C880="",0,IF(E880="Pacote",VLOOKUP(C880,'Cadastro de insumo'!E:K,7,0)*G880,IF(OR(E880="kg",E880="L"),F880/1000*G880,F880*G880)))</f>
        <v>0</v>
      </c>
    </row>
    <row r="881" spans="1:18" outlineLevel="1" x14ac:dyDescent="0.25">
      <c r="B881" s="137" t="str">
        <f>IF(C881="","",F870)</f>
        <v/>
      </c>
      <c r="C881" s="123"/>
      <c r="D881" s="138" t="str">
        <f>IF(C881="","",IFERROR(INDEX('Cadastro de insumo'!A:K,MATCH('Ficha técnica - Prod acabado'!C881,'Cadastro de insumo'!E:E,0),2),""))</f>
        <v/>
      </c>
      <c r="E881" s="138" t="str">
        <f>IF(C881="","",IFERROR(INDEX('Cadastro de insumo'!A:K,MATCH('Ficha técnica - Prod acabado'!C881,'Cadastro de insumo'!E:E,0),9),""))</f>
        <v/>
      </c>
      <c r="F881" s="139" t="str">
        <f>IFERROR(VLOOKUP(C881,'Cadastro de insumo'!E:K,7,0),"")</f>
        <v/>
      </c>
      <c r="G881" s="113"/>
      <c r="H881" s="113"/>
      <c r="I881" s="138">
        <f t="shared" si="42"/>
        <v>0</v>
      </c>
      <c r="J881" s="140">
        <f>IF(C881="",0,IF(E881="Pacote",VLOOKUP(C881,'Cadastro de insumo'!E:K,7,0)*G881,IF(OR(E881="kg",E881="L"),F881/1000*G881,F881*G881)))</f>
        <v>0</v>
      </c>
    </row>
    <row r="882" spans="1:18" outlineLevel="1" x14ac:dyDescent="0.25">
      <c r="B882" s="137" t="str">
        <f>IF(C882="","",F870)</f>
        <v/>
      </c>
      <c r="C882" s="123"/>
      <c r="D882" s="138" t="str">
        <f>IF(C882="","",IFERROR(INDEX('Cadastro de insumo'!A:K,MATCH('Ficha técnica - Prod acabado'!C882,'Cadastro de insumo'!E:E,0),2),""))</f>
        <v/>
      </c>
      <c r="E882" s="138" t="str">
        <f>IF(C882="","",IFERROR(INDEX('Cadastro de insumo'!A:K,MATCH('Ficha técnica - Prod acabado'!C882,'Cadastro de insumo'!E:E,0),9),""))</f>
        <v/>
      </c>
      <c r="F882" s="139" t="str">
        <f>IFERROR(VLOOKUP(C882,'Cadastro de insumo'!E:K,7,0),"")</f>
        <v/>
      </c>
      <c r="G882" s="113"/>
      <c r="H882" s="113"/>
      <c r="I882" s="138">
        <f t="shared" si="42"/>
        <v>0</v>
      </c>
      <c r="J882" s="140">
        <f>IF(C882="",0,IF(E882="Pacote",VLOOKUP(C882,'Cadastro de insumo'!E:K,7,0)*G882,IF(OR(E882="kg",E882="L"),F882/1000*G882,F882*G882)))</f>
        <v>0</v>
      </c>
    </row>
    <row r="883" spans="1:18" outlineLevel="1" x14ac:dyDescent="0.25">
      <c r="B883" s="137" t="str">
        <f>IF(C883="","",F870)</f>
        <v/>
      </c>
      <c r="C883" s="123"/>
      <c r="D883" s="138" t="str">
        <f>IF(C883="","",IFERROR(INDEX('Cadastro de insumo'!A:K,MATCH('Ficha técnica - Prod acabado'!C883,'Cadastro de insumo'!E:E,0),2),""))</f>
        <v/>
      </c>
      <c r="E883" s="138" t="str">
        <f>IF(C883="","",IFERROR(INDEX('Cadastro de insumo'!A:K,MATCH('Ficha técnica - Prod acabado'!C883,'Cadastro de insumo'!E:E,0),9),""))</f>
        <v/>
      </c>
      <c r="F883" s="139" t="str">
        <f>IFERROR(VLOOKUP(C883,'Cadastro de insumo'!E:K,7,0),"")</f>
        <v/>
      </c>
      <c r="G883" s="113"/>
      <c r="H883" s="113"/>
      <c r="I883" s="138">
        <f t="shared" si="42"/>
        <v>0</v>
      </c>
      <c r="J883" s="140">
        <f>IF(C883="",0,IF(E883="Pacote",VLOOKUP(C883,'Cadastro de insumo'!E:K,7,0)*G883,IF(OR(E883="kg",E883="L"),F883/1000*G883,F883*G883)))</f>
        <v>0</v>
      </c>
    </row>
    <row r="884" spans="1:18" outlineLevel="1" x14ac:dyDescent="0.25">
      <c r="B884" s="137" t="str">
        <f>IF(C884="","",F870)</f>
        <v/>
      </c>
      <c r="C884" s="123"/>
      <c r="D884" s="138" t="str">
        <f>IF(C884="","",IFERROR(INDEX('Cadastro de insumo'!A:K,MATCH('Ficha técnica - Prod acabado'!C884,'Cadastro de insumo'!E:E,0),2),""))</f>
        <v/>
      </c>
      <c r="E884" s="138" t="str">
        <f>IF(C884="","",IFERROR(INDEX('Cadastro de insumo'!A:K,MATCH('Ficha técnica - Prod acabado'!C884,'Cadastro de insumo'!E:E,0),9),""))</f>
        <v/>
      </c>
      <c r="F884" s="139" t="str">
        <f>IFERROR(VLOOKUP(C884,'Cadastro de insumo'!E:K,7,0),"")</f>
        <v/>
      </c>
      <c r="G884" s="113"/>
      <c r="H884" s="113"/>
      <c r="I884" s="138">
        <f t="shared" si="42"/>
        <v>0</v>
      </c>
      <c r="J884" s="140">
        <f>IF(C884="",0,IF(E884="Pacote",VLOOKUP(C884,'Cadastro de insumo'!E:K,7,0)*G884,IF(OR(E884="kg",E884="L"),F884/1000*G884,F884*G884)))</f>
        <v>0</v>
      </c>
    </row>
    <row r="885" spans="1:18" outlineLevel="1" x14ac:dyDescent="0.25">
      <c r="B885" s="137" t="str">
        <f>IF(C885="","",F870)</f>
        <v/>
      </c>
      <c r="C885" s="123"/>
      <c r="D885" s="138" t="str">
        <f>IF(C885="","",IFERROR(INDEX('Cadastro de insumo'!A:K,MATCH('Ficha técnica - Prod acabado'!C885,'Cadastro de insumo'!E:E,0),2),""))</f>
        <v/>
      </c>
      <c r="E885" s="138" t="str">
        <f>IF(C885="","",IFERROR(INDEX('Cadastro de insumo'!A:K,MATCH('Ficha técnica - Prod acabado'!C885,'Cadastro de insumo'!E:E,0),9),""))</f>
        <v/>
      </c>
      <c r="F885" s="139" t="str">
        <f>IFERROR(VLOOKUP(C885,'Cadastro de insumo'!E:K,7,0),"")</f>
        <v/>
      </c>
      <c r="G885" s="113"/>
      <c r="H885" s="113"/>
      <c r="I885" s="138">
        <f t="shared" si="42"/>
        <v>0</v>
      </c>
      <c r="J885" s="140">
        <f>IF(C885="",0,IF(E885="Pacote",VLOOKUP(C885,'Cadastro de insumo'!E:K,7,0)*G885,IF(OR(E885="kg",E885="L"),F885/1000*G885,F885*G885)))</f>
        <v>0</v>
      </c>
    </row>
    <row r="886" spans="1:18" outlineLevel="1" x14ac:dyDescent="0.25">
      <c r="B886" s="137" t="str">
        <f>IF(C886="","",F870)</f>
        <v/>
      </c>
      <c r="C886" s="123"/>
      <c r="D886" s="138" t="str">
        <f>IF(C886="","",IFERROR(INDEX('Cadastro de insumo'!A:K,MATCH('Ficha técnica - Prod acabado'!C886,'Cadastro de insumo'!E:E,0),2),""))</f>
        <v/>
      </c>
      <c r="E886" s="138" t="str">
        <f>IF(C886="","",IFERROR(INDEX('Cadastro de insumo'!A:K,MATCH('Ficha técnica - Prod acabado'!C886,'Cadastro de insumo'!E:E,0),9),""))</f>
        <v/>
      </c>
      <c r="F886" s="139" t="str">
        <f>IFERROR(VLOOKUP(C886,'Cadastro de insumo'!E:K,7,0),"")</f>
        <v/>
      </c>
      <c r="G886" s="113"/>
      <c r="H886" s="113"/>
      <c r="I886" s="138">
        <f t="shared" si="42"/>
        <v>0</v>
      </c>
      <c r="J886" s="140">
        <f>IF(C886="",0,IF(E886="Pacote",VLOOKUP(C886,'Cadastro de insumo'!E:K,7,0)*G886,IF(OR(E886="kg",E886="L"),F886/1000*G886,F886*G886)))</f>
        <v>0</v>
      </c>
    </row>
    <row r="887" spans="1:18" outlineLevel="1" x14ac:dyDescent="0.25">
      <c r="B887" s="137" t="str">
        <f>IF(C887="","",F870)</f>
        <v/>
      </c>
      <c r="C887" s="123"/>
      <c r="D887" s="138" t="str">
        <f>IF(C887="","",IFERROR(INDEX('Cadastro de insumo'!A:K,MATCH('Ficha técnica - Prod acabado'!C887,'Cadastro de insumo'!E:E,0),2),""))</f>
        <v/>
      </c>
      <c r="E887" s="138" t="str">
        <f>IF(C887="","",IFERROR(INDEX('Cadastro de insumo'!A:K,MATCH('Ficha técnica - Prod acabado'!C887,'Cadastro de insumo'!E:E,0),9),""))</f>
        <v/>
      </c>
      <c r="F887" s="139" t="str">
        <f>IFERROR(VLOOKUP(C887,'Cadastro de insumo'!E:K,7,0),"")</f>
        <v/>
      </c>
      <c r="G887" s="113"/>
      <c r="H887" s="113"/>
      <c r="I887" s="138">
        <f t="shared" si="42"/>
        <v>0</v>
      </c>
      <c r="J887" s="140">
        <f>IF(C887="",0,IF(E887="Pacote",VLOOKUP(C887,'Cadastro de insumo'!E:K,7,0)*G887,IF(OR(E887="kg",E887="L"),F887/1000*G887,F887*G887)))</f>
        <v>0</v>
      </c>
    </row>
    <row r="888" spans="1:18" x14ac:dyDescent="0.25">
      <c r="A888" s="33" t="str">
        <f>"Detalhes: "&amp;F870</f>
        <v xml:space="preserve">Detalhes: </v>
      </c>
      <c r="B888" s="110"/>
      <c r="H888" s="126"/>
      <c r="I888" s="110"/>
      <c r="J888" s="110"/>
      <c r="M888" s="126"/>
    </row>
    <row r="889" spans="1:18" x14ac:dyDescent="0.25">
      <c r="B889" s="110"/>
      <c r="C889" s="126"/>
      <c r="H889" s="126"/>
      <c r="I889" s="110"/>
      <c r="J889" s="110"/>
      <c r="K889" s="110"/>
      <c r="L889" s="110"/>
      <c r="M889" s="126"/>
    </row>
    <row r="890" spans="1:18" ht="31.5" x14ac:dyDescent="0.25">
      <c r="D890" s="110"/>
      <c r="E890" s="34" t="s">
        <v>21</v>
      </c>
      <c r="F890" s="78" t="s">
        <v>0</v>
      </c>
      <c r="G890" s="78" t="s">
        <v>19</v>
      </c>
      <c r="H890" s="79" t="s">
        <v>20</v>
      </c>
      <c r="I890" s="35" t="s">
        <v>22</v>
      </c>
      <c r="J890" s="35" t="s">
        <v>61</v>
      </c>
      <c r="M890" s="126"/>
    </row>
    <row r="891" spans="1:18" x14ac:dyDescent="0.25">
      <c r="D891" s="110"/>
      <c r="E891" s="135">
        <f>E870+1</f>
        <v>43</v>
      </c>
      <c r="F891" s="113"/>
      <c r="G891" s="113"/>
      <c r="H891" s="114"/>
      <c r="I891" s="136">
        <f>SUM(J894:J908)</f>
        <v>0</v>
      </c>
      <c r="J891" s="136" t="str">
        <f>IF(H891="","",I891/H891)</f>
        <v/>
      </c>
      <c r="M891" s="126"/>
      <c r="R891" s="141"/>
    </row>
    <row r="892" spans="1:18" x14ac:dyDescent="0.25">
      <c r="B892" s="117"/>
      <c r="C892" s="118"/>
      <c r="D892" s="110"/>
      <c r="F892" s="118"/>
      <c r="G892" s="118"/>
      <c r="H892" s="119"/>
      <c r="I892" s="120"/>
      <c r="J892" s="121"/>
      <c r="M892" s="126"/>
      <c r="R892" s="141"/>
    </row>
    <row r="893" spans="1:18" ht="47.25" outlineLevel="1" x14ac:dyDescent="0.25">
      <c r="B893" s="34" t="s">
        <v>66</v>
      </c>
      <c r="C893" s="78" t="s">
        <v>13</v>
      </c>
      <c r="D893" s="35" t="s">
        <v>60</v>
      </c>
      <c r="E893" s="35" t="s">
        <v>14</v>
      </c>
      <c r="F893" s="79" t="s">
        <v>17</v>
      </c>
      <c r="G893" s="79" t="s">
        <v>56</v>
      </c>
      <c r="H893" s="79" t="s">
        <v>38</v>
      </c>
      <c r="I893" s="35" t="s">
        <v>16</v>
      </c>
      <c r="J893" s="34" t="s">
        <v>15</v>
      </c>
    </row>
    <row r="894" spans="1:18" outlineLevel="1" x14ac:dyDescent="0.25">
      <c r="B894" s="137" t="str">
        <f>IF(C894="","",F891)</f>
        <v/>
      </c>
      <c r="C894" s="123"/>
      <c r="D894" s="138" t="str">
        <f>IF(C894="","",IFERROR(INDEX('Cadastro de insumo'!A:K,MATCH('Ficha técnica - Prod acabado'!C894,'Cadastro de insumo'!E:E,0),2),""))</f>
        <v/>
      </c>
      <c r="E894" s="138" t="str">
        <f>IF(C894="","",IFERROR(INDEX('Cadastro de insumo'!A:K,MATCH('Ficha técnica - Prod acabado'!C894,'Cadastro de insumo'!E:E,0),9),""))</f>
        <v/>
      </c>
      <c r="F894" s="139" t="str">
        <f>IFERROR(VLOOKUP(C894,'Cadastro de insumo'!E:K,7,0),"")</f>
        <v/>
      </c>
      <c r="G894" s="113"/>
      <c r="H894" s="113"/>
      <c r="I894" s="138">
        <f t="shared" ref="I894:I908" si="43">IF(OR(G894="",H894=""),0,G894/H894)</f>
        <v>0</v>
      </c>
      <c r="J894" s="140">
        <f>IF(C894="",0,IF(E894="Pacote",VLOOKUP(C894,'Cadastro de insumo'!E:K,7,0)*G894,IF(OR(E894="kg",E894="L"),F894/1000*G894,F894*G894)))</f>
        <v>0</v>
      </c>
    </row>
    <row r="895" spans="1:18" outlineLevel="1" x14ac:dyDescent="0.25">
      <c r="B895" s="137" t="str">
        <f>IF(C895="","",F891)</f>
        <v/>
      </c>
      <c r="C895" s="123"/>
      <c r="D895" s="138" t="str">
        <f>IF(C895="","",IFERROR(INDEX('Cadastro de insumo'!A:K,MATCH('Ficha técnica - Prod acabado'!C895,'Cadastro de insumo'!E:E,0),2),""))</f>
        <v/>
      </c>
      <c r="E895" s="138" t="str">
        <f>IF(C895="","",IFERROR(INDEX('Cadastro de insumo'!A:K,MATCH('Ficha técnica - Prod acabado'!C895,'Cadastro de insumo'!E:E,0),9),""))</f>
        <v/>
      </c>
      <c r="F895" s="139" t="str">
        <f>IFERROR(VLOOKUP(C895,'Cadastro de insumo'!E:K,7,0),"")</f>
        <v/>
      </c>
      <c r="G895" s="113"/>
      <c r="H895" s="113"/>
      <c r="I895" s="138">
        <f t="shared" si="43"/>
        <v>0</v>
      </c>
      <c r="J895" s="140">
        <f>IF(C895="",0,IF(E895="Pacote",VLOOKUP(C895,'Cadastro de insumo'!E:K,7,0)*G895,IF(OR(E895="kg",E895="L"),F895/1000*G895,F895*G895)))</f>
        <v>0</v>
      </c>
    </row>
    <row r="896" spans="1:18" outlineLevel="1" x14ac:dyDescent="0.25">
      <c r="B896" s="137" t="str">
        <f>IF(C896="","",F891)</f>
        <v/>
      </c>
      <c r="C896" s="123"/>
      <c r="D896" s="138" t="str">
        <f>IF(C896="","",IFERROR(INDEX('Cadastro de insumo'!A:K,MATCH('Ficha técnica - Prod acabado'!C896,'Cadastro de insumo'!E:E,0),2),""))</f>
        <v/>
      </c>
      <c r="E896" s="138" t="str">
        <f>IF(C896="","",IFERROR(INDEX('Cadastro de insumo'!A:K,MATCH('Ficha técnica - Prod acabado'!C896,'Cadastro de insumo'!E:E,0),9),""))</f>
        <v/>
      </c>
      <c r="F896" s="139" t="str">
        <f>IFERROR(VLOOKUP(C896,'Cadastro de insumo'!E:K,7,0),"")</f>
        <v/>
      </c>
      <c r="G896" s="113"/>
      <c r="H896" s="113"/>
      <c r="I896" s="138">
        <f t="shared" si="43"/>
        <v>0</v>
      </c>
      <c r="J896" s="140">
        <f>IF(C896="",0,IF(E896="Pacote",VLOOKUP(C896,'Cadastro de insumo'!E:K,7,0)*G896,IF(OR(E896="kg",E896="L"),F896/1000*G896,F896*G896)))</f>
        <v>0</v>
      </c>
    </row>
    <row r="897" spans="1:18" outlineLevel="1" x14ac:dyDescent="0.25">
      <c r="B897" s="137" t="str">
        <f>IF(C897="","",F891)</f>
        <v/>
      </c>
      <c r="C897" s="123"/>
      <c r="D897" s="138" t="str">
        <f>IF(C897="","",IFERROR(INDEX('Cadastro de insumo'!A:K,MATCH('Ficha técnica - Prod acabado'!C897,'Cadastro de insumo'!E:E,0),2),""))</f>
        <v/>
      </c>
      <c r="E897" s="138" t="str">
        <f>IF(C897="","",IFERROR(INDEX('Cadastro de insumo'!A:K,MATCH('Ficha técnica - Prod acabado'!C897,'Cadastro de insumo'!E:E,0),9),""))</f>
        <v/>
      </c>
      <c r="F897" s="139" t="str">
        <f>IFERROR(VLOOKUP(C897,'Cadastro de insumo'!E:K,7,0),"")</f>
        <v/>
      </c>
      <c r="G897" s="113"/>
      <c r="H897" s="113"/>
      <c r="I897" s="138">
        <f t="shared" si="43"/>
        <v>0</v>
      </c>
      <c r="J897" s="140">
        <f>IF(C897="",0,IF(E897="Pacote",VLOOKUP(C897,'Cadastro de insumo'!E:K,7,0)*G897,IF(OR(E897="kg",E897="L"),F897/1000*G897,F897*G897)))</f>
        <v>0</v>
      </c>
    </row>
    <row r="898" spans="1:18" outlineLevel="1" x14ac:dyDescent="0.25">
      <c r="B898" s="137" t="str">
        <f>IF(C898="","",F891)</f>
        <v/>
      </c>
      <c r="C898" s="123"/>
      <c r="D898" s="138" t="str">
        <f>IF(C898="","",IFERROR(INDEX('Cadastro de insumo'!A:K,MATCH('Ficha técnica - Prod acabado'!C898,'Cadastro de insumo'!E:E,0),2),""))</f>
        <v/>
      </c>
      <c r="E898" s="138" t="str">
        <f>IF(C898="","",IFERROR(INDEX('Cadastro de insumo'!A:K,MATCH('Ficha técnica - Prod acabado'!C898,'Cadastro de insumo'!E:E,0),9),""))</f>
        <v/>
      </c>
      <c r="F898" s="139" t="str">
        <f>IFERROR(VLOOKUP(C898,'Cadastro de insumo'!E:K,7,0),"")</f>
        <v/>
      </c>
      <c r="G898" s="113"/>
      <c r="H898" s="113"/>
      <c r="I898" s="138">
        <f t="shared" si="43"/>
        <v>0</v>
      </c>
      <c r="J898" s="140">
        <f>IF(C898="",0,IF(E898="Pacote",VLOOKUP(C898,'Cadastro de insumo'!E:K,7,0)*G898,IF(OR(E898="kg",E898="L"),F898/1000*G898,F898*G898)))</f>
        <v>0</v>
      </c>
    </row>
    <row r="899" spans="1:18" outlineLevel="1" x14ac:dyDescent="0.25">
      <c r="B899" s="137" t="str">
        <f>IF(C899="","",F891)</f>
        <v/>
      </c>
      <c r="C899" s="123"/>
      <c r="D899" s="138" t="str">
        <f>IF(C899="","",IFERROR(INDEX('Cadastro de insumo'!A:K,MATCH('Ficha técnica - Prod acabado'!C899,'Cadastro de insumo'!E:E,0),2),""))</f>
        <v/>
      </c>
      <c r="E899" s="138" t="str">
        <f>IF(C899="","",IFERROR(INDEX('Cadastro de insumo'!A:K,MATCH('Ficha técnica - Prod acabado'!C899,'Cadastro de insumo'!E:E,0),9),""))</f>
        <v/>
      </c>
      <c r="F899" s="139" t="str">
        <f>IFERROR(VLOOKUP(C899,'Cadastro de insumo'!E:K,7,0),"")</f>
        <v/>
      </c>
      <c r="G899" s="113"/>
      <c r="H899" s="113"/>
      <c r="I899" s="138">
        <f t="shared" si="43"/>
        <v>0</v>
      </c>
      <c r="J899" s="140">
        <f>IF(C899="",0,IF(E899="Pacote",VLOOKUP(C899,'Cadastro de insumo'!E:K,7,0)*G899,IF(OR(E899="kg",E899="L"),F899/1000*G899,F899*G899)))</f>
        <v>0</v>
      </c>
    </row>
    <row r="900" spans="1:18" outlineLevel="1" x14ac:dyDescent="0.25">
      <c r="B900" s="137" t="str">
        <f>IF(C900="","",F891)</f>
        <v/>
      </c>
      <c r="C900" s="123"/>
      <c r="D900" s="138" t="str">
        <f>IF(C900="","",IFERROR(INDEX('Cadastro de insumo'!A:K,MATCH('Ficha técnica - Prod acabado'!C900,'Cadastro de insumo'!E:E,0),2),""))</f>
        <v/>
      </c>
      <c r="E900" s="138" t="str">
        <f>IF(C900="","",IFERROR(INDEX('Cadastro de insumo'!A:K,MATCH('Ficha técnica - Prod acabado'!C900,'Cadastro de insumo'!E:E,0),9),""))</f>
        <v/>
      </c>
      <c r="F900" s="139" t="str">
        <f>IFERROR(VLOOKUP(C900,'Cadastro de insumo'!E:K,7,0),"")</f>
        <v/>
      </c>
      <c r="G900" s="113"/>
      <c r="H900" s="113"/>
      <c r="I900" s="138">
        <f t="shared" si="43"/>
        <v>0</v>
      </c>
      <c r="J900" s="140">
        <f>IF(C900="",0,IF(E900="Pacote",VLOOKUP(C900,'Cadastro de insumo'!E:K,7,0)*G900,IF(OR(E900="kg",E900="L"),F900/1000*G900,F900*G900)))</f>
        <v>0</v>
      </c>
    </row>
    <row r="901" spans="1:18" outlineLevel="1" x14ac:dyDescent="0.25">
      <c r="B901" s="137" t="str">
        <f>IF(C901="","",F891)</f>
        <v/>
      </c>
      <c r="C901" s="123"/>
      <c r="D901" s="138" t="str">
        <f>IF(C901="","",IFERROR(INDEX('Cadastro de insumo'!A:K,MATCH('Ficha técnica - Prod acabado'!C901,'Cadastro de insumo'!E:E,0),2),""))</f>
        <v/>
      </c>
      <c r="E901" s="138" t="str">
        <f>IF(C901="","",IFERROR(INDEX('Cadastro de insumo'!A:K,MATCH('Ficha técnica - Prod acabado'!C901,'Cadastro de insumo'!E:E,0),9),""))</f>
        <v/>
      </c>
      <c r="F901" s="139" t="str">
        <f>IFERROR(VLOOKUP(C901,'Cadastro de insumo'!E:K,7,0),"")</f>
        <v/>
      </c>
      <c r="G901" s="113"/>
      <c r="H901" s="113"/>
      <c r="I901" s="138">
        <f t="shared" si="43"/>
        <v>0</v>
      </c>
      <c r="J901" s="140">
        <f>IF(C901="",0,IF(E901="Pacote",VLOOKUP(C901,'Cadastro de insumo'!E:K,7,0)*G901,IF(OR(E901="kg",E901="L"),F901/1000*G901,F901*G901)))</f>
        <v>0</v>
      </c>
    </row>
    <row r="902" spans="1:18" outlineLevel="1" x14ac:dyDescent="0.25">
      <c r="B902" s="137" t="str">
        <f>IF(C902="","",F891)</f>
        <v/>
      </c>
      <c r="C902" s="123"/>
      <c r="D902" s="138" t="str">
        <f>IF(C902="","",IFERROR(INDEX('Cadastro de insumo'!A:K,MATCH('Ficha técnica - Prod acabado'!C902,'Cadastro de insumo'!E:E,0),2),""))</f>
        <v/>
      </c>
      <c r="E902" s="138" t="str">
        <f>IF(C902="","",IFERROR(INDEX('Cadastro de insumo'!A:K,MATCH('Ficha técnica - Prod acabado'!C902,'Cadastro de insumo'!E:E,0),9),""))</f>
        <v/>
      </c>
      <c r="F902" s="139" t="str">
        <f>IFERROR(VLOOKUP(C902,'Cadastro de insumo'!E:K,7,0),"")</f>
        <v/>
      </c>
      <c r="G902" s="113"/>
      <c r="H902" s="113"/>
      <c r="I902" s="138">
        <f t="shared" si="43"/>
        <v>0</v>
      </c>
      <c r="J902" s="140">
        <f>IF(C902="",0,IF(E902="Pacote",VLOOKUP(C902,'Cadastro de insumo'!E:K,7,0)*G902,IF(OR(E902="kg",E902="L"),F902/1000*G902,F902*G902)))</f>
        <v>0</v>
      </c>
    </row>
    <row r="903" spans="1:18" outlineLevel="1" x14ac:dyDescent="0.25">
      <c r="B903" s="137" t="str">
        <f>IF(C903="","",F891)</f>
        <v/>
      </c>
      <c r="C903" s="123"/>
      <c r="D903" s="138" t="str">
        <f>IF(C903="","",IFERROR(INDEX('Cadastro de insumo'!A:K,MATCH('Ficha técnica - Prod acabado'!C903,'Cadastro de insumo'!E:E,0),2),""))</f>
        <v/>
      </c>
      <c r="E903" s="138" t="str">
        <f>IF(C903="","",IFERROR(INDEX('Cadastro de insumo'!A:K,MATCH('Ficha técnica - Prod acabado'!C903,'Cadastro de insumo'!E:E,0),9),""))</f>
        <v/>
      </c>
      <c r="F903" s="139" t="str">
        <f>IFERROR(VLOOKUP(C903,'Cadastro de insumo'!E:K,7,0),"")</f>
        <v/>
      </c>
      <c r="G903" s="113"/>
      <c r="H903" s="113"/>
      <c r="I903" s="138">
        <f t="shared" si="43"/>
        <v>0</v>
      </c>
      <c r="J903" s="140">
        <f>IF(C903="",0,IF(E903="Pacote",VLOOKUP(C903,'Cadastro de insumo'!E:K,7,0)*G903,IF(OR(E903="kg",E903="L"),F903/1000*G903,F903*G903)))</f>
        <v>0</v>
      </c>
    </row>
    <row r="904" spans="1:18" outlineLevel="1" x14ac:dyDescent="0.25">
      <c r="B904" s="137" t="str">
        <f>IF(C904="","",F891)</f>
        <v/>
      </c>
      <c r="C904" s="123"/>
      <c r="D904" s="138" t="str">
        <f>IF(C904="","",IFERROR(INDEX('Cadastro de insumo'!A:K,MATCH('Ficha técnica - Prod acabado'!C904,'Cadastro de insumo'!E:E,0),2),""))</f>
        <v/>
      </c>
      <c r="E904" s="138" t="str">
        <f>IF(C904="","",IFERROR(INDEX('Cadastro de insumo'!A:K,MATCH('Ficha técnica - Prod acabado'!C904,'Cadastro de insumo'!E:E,0),9),""))</f>
        <v/>
      </c>
      <c r="F904" s="139" t="str">
        <f>IFERROR(VLOOKUP(C904,'Cadastro de insumo'!E:K,7,0),"")</f>
        <v/>
      </c>
      <c r="G904" s="113"/>
      <c r="H904" s="113"/>
      <c r="I904" s="138">
        <f t="shared" si="43"/>
        <v>0</v>
      </c>
      <c r="J904" s="140">
        <f>IF(C904="",0,IF(E904="Pacote",VLOOKUP(C904,'Cadastro de insumo'!E:K,7,0)*G904,IF(OR(E904="kg",E904="L"),F904/1000*G904,F904*G904)))</f>
        <v>0</v>
      </c>
    </row>
    <row r="905" spans="1:18" outlineLevel="1" x14ac:dyDescent="0.25">
      <c r="B905" s="137" t="str">
        <f>IF(C905="","",F891)</f>
        <v/>
      </c>
      <c r="C905" s="123"/>
      <c r="D905" s="138" t="str">
        <f>IF(C905="","",IFERROR(INDEX('Cadastro de insumo'!A:K,MATCH('Ficha técnica - Prod acabado'!C905,'Cadastro de insumo'!E:E,0),2),""))</f>
        <v/>
      </c>
      <c r="E905" s="138" t="str">
        <f>IF(C905="","",IFERROR(INDEX('Cadastro de insumo'!A:K,MATCH('Ficha técnica - Prod acabado'!C905,'Cadastro de insumo'!E:E,0),9),""))</f>
        <v/>
      </c>
      <c r="F905" s="139" t="str">
        <f>IFERROR(VLOOKUP(C905,'Cadastro de insumo'!E:K,7,0),"")</f>
        <v/>
      </c>
      <c r="G905" s="113"/>
      <c r="H905" s="113"/>
      <c r="I905" s="138">
        <f t="shared" si="43"/>
        <v>0</v>
      </c>
      <c r="J905" s="140">
        <f>IF(C905="",0,IF(E905="Pacote",VLOOKUP(C905,'Cadastro de insumo'!E:K,7,0)*G905,IF(OR(E905="kg",E905="L"),F905/1000*G905,F905*G905)))</f>
        <v>0</v>
      </c>
    </row>
    <row r="906" spans="1:18" outlineLevel="1" x14ac:dyDescent="0.25">
      <c r="B906" s="137" t="str">
        <f>IF(C906="","",F891)</f>
        <v/>
      </c>
      <c r="C906" s="123"/>
      <c r="D906" s="138" t="str">
        <f>IF(C906="","",IFERROR(INDEX('Cadastro de insumo'!A:K,MATCH('Ficha técnica - Prod acabado'!C906,'Cadastro de insumo'!E:E,0),2),""))</f>
        <v/>
      </c>
      <c r="E906" s="138" t="str">
        <f>IF(C906="","",IFERROR(INDEX('Cadastro de insumo'!A:K,MATCH('Ficha técnica - Prod acabado'!C906,'Cadastro de insumo'!E:E,0),9),""))</f>
        <v/>
      </c>
      <c r="F906" s="139" t="str">
        <f>IFERROR(VLOOKUP(C906,'Cadastro de insumo'!E:K,7,0),"")</f>
        <v/>
      </c>
      <c r="G906" s="113"/>
      <c r="H906" s="113"/>
      <c r="I906" s="138">
        <f t="shared" si="43"/>
        <v>0</v>
      </c>
      <c r="J906" s="140">
        <f>IF(C906="",0,IF(E906="Pacote",VLOOKUP(C906,'Cadastro de insumo'!E:K,7,0)*G906,IF(OR(E906="kg",E906="L"),F906/1000*G906,F906*G906)))</f>
        <v>0</v>
      </c>
    </row>
    <row r="907" spans="1:18" outlineLevel="1" x14ac:dyDescent="0.25">
      <c r="B907" s="137" t="str">
        <f>IF(C907="","",F891)</f>
        <v/>
      </c>
      <c r="C907" s="123"/>
      <c r="D907" s="138" t="str">
        <f>IF(C907="","",IFERROR(INDEX('Cadastro de insumo'!A:K,MATCH('Ficha técnica - Prod acabado'!C907,'Cadastro de insumo'!E:E,0),2),""))</f>
        <v/>
      </c>
      <c r="E907" s="138" t="str">
        <f>IF(C907="","",IFERROR(INDEX('Cadastro de insumo'!A:K,MATCH('Ficha técnica - Prod acabado'!C907,'Cadastro de insumo'!E:E,0),9),""))</f>
        <v/>
      </c>
      <c r="F907" s="139" t="str">
        <f>IFERROR(VLOOKUP(C907,'Cadastro de insumo'!E:K,7,0),"")</f>
        <v/>
      </c>
      <c r="G907" s="113"/>
      <c r="H907" s="113"/>
      <c r="I907" s="138">
        <f t="shared" si="43"/>
        <v>0</v>
      </c>
      <c r="J907" s="140">
        <f>IF(C907="",0,IF(E907="Pacote",VLOOKUP(C907,'Cadastro de insumo'!E:K,7,0)*G907,IF(OR(E907="kg",E907="L"),F907/1000*G907,F907*G907)))</f>
        <v>0</v>
      </c>
    </row>
    <row r="908" spans="1:18" outlineLevel="1" x14ac:dyDescent="0.25">
      <c r="B908" s="137" t="str">
        <f>IF(C908="","",F891)</f>
        <v/>
      </c>
      <c r="C908" s="123"/>
      <c r="D908" s="138" t="str">
        <f>IF(C908="","",IFERROR(INDEX('Cadastro de insumo'!A:K,MATCH('Ficha técnica - Prod acabado'!C908,'Cadastro de insumo'!E:E,0),2),""))</f>
        <v/>
      </c>
      <c r="E908" s="138" t="str">
        <f>IF(C908="","",IFERROR(INDEX('Cadastro de insumo'!A:K,MATCH('Ficha técnica - Prod acabado'!C908,'Cadastro de insumo'!E:E,0),9),""))</f>
        <v/>
      </c>
      <c r="F908" s="139" t="str">
        <f>IFERROR(VLOOKUP(C908,'Cadastro de insumo'!E:K,7,0),"")</f>
        <v/>
      </c>
      <c r="G908" s="113"/>
      <c r="H908" s="113"/>
      <c r="I908" s="138">
        <f t="shared" si="43"/>
        <v>0</v>
      </c>
      <c r="J908" s="140">
        <f>IF(C908="",0,IF(E908="Pacote",VLOOKUP(C908,'Cadastro de insumo'!E:K,7,0)*G908,IF(OR(E908="kg",E908="L"),F908/1000*G908,F908*G908)))</f>
        <v>0</v>
      </c>
    </row>
    <row r="909" spans="1:18" x14ac:dyDescent="0.25">
      <c r="A909" s="33" t="str">
        <f>"Detalhes: "&amp;F891</f>
        <v xml:space="preserve">Detalhes: </v>
      </c>
      <c r="B909" s="110"/>
      <c r="H909" s="126"/>
      <c r="I909" s="110"/>
      <c r="J909" s="110"/>
      <c r="M909" s="126"/>
    </row>
    <row r="910" spans="1:18" x14ac:dyDescent="0.25">
      <c r="B910" s="110"/>
      <c r="C910" s="126"/>
      <c r="H910" s="126"/>
      <c r="I910" s="110"/>
      <c r="J910" s="110"/>
      <c r="K910" s="110"/>
      <c r="L910" s="110"/>
      <c r="M910" s="126"/>
    </row>
    <row r="911" spans="1:18" ht="31.5" x14ac:dyDescent="0.25">
      <c r="D911" s="110"/>
      <c r="E911" s="34" t="s">
        <v>21</v>
      </c>
      <c r="F911" s="78" t="s">
        <v>0</v>
      </c>
      <c r="G911" s="78" t="s">
        <v>19</v>
      </c>
      <c r="H911" s="79" t="s">
        <v>20</v>
      </c>
      <c r="I911" s="35" t="s">
        <v>22</v>
      </c>
      <c r="J911" s="35" t="s">
        <v>61</v>
      </c>
      <c r="M911" s="126"/>
    </row>
    <row r="912" spans="1:18" x14ac:dyDescent="0.25">
      <c r="D912" s="110"/>
      <c r="E912" s="135">
        <f>E891+1</f>
        <v>44</v>
      </c>
      <c r="F912" s="113"/>
      <c r="G912" s="113"/>
      <c r="H912" s="114"/>
      <c r="I912" s="136">
        <f>SUM(J915:J929)</f>
        <v>0</v>
      </c>
      <c r="J912" s="136" t="str">
        <f>IF(H912="","",I912/H912)</f>
        <v/>
      </c>
      <c r="M912" s="126"/>
      <c r="R912" s="141"/>
    </row>
    <row r="913" spans="2:18" x14ac:dyDescent="0.25">
      <c r="B913" s="117"/>
      <c r="C913" s="118"/>
      <c r="D913" s="110"/>
      <c r="F913" s="118"/>
      <c r="G913" s="118"/>
      <c r="H913" s="119"/>
      <c r="I913" s="120"/>
      <c r="J913" s="121"/>
      <c r="M913" s="126"/>
      <c r="R913" s="141"/>
    </row>
    <row r="914" spans="2:18" ht="47.25" outlineLevel="1" x14ac:dyDescent="0.25">
      <c r="B914" s="34" t="s">
        <v>66</v>
      </c>
      <c r="C914" s="78" t="s">
        <v>13</v>
      </c>
      <c r="D914" s="35" t="s">
        <v>60</v>
      </c>
      <c r="E914" s="35" t="s">
        <v>14</v>
      </c>
      <c r="F914" s="79" t="s">
        <v>17</v>
      </c>
      <c r="G914" s="79" t="s">
        <v>56</v>
      </c>
      <c r="H914" s="79" t="s">
        <v>38</v>
      </c>
      <c r="I914" s="35" t="s">
        <v>16</v>
      </c>
      <c r="J914" s="34" t="s">
        <v>15</v>
      </c>
    </row>
    <row r="915" spans="2:18" outlineLevel="1" x14ac:dyDescent="0.25">
      <c r="B915" s="137" t="str">
        <f>IF(C915="","",F912)</f>
        <v/>
      </c>
      <c r="C915" s="123"/>
      <c r="D915" s="138" t="str">
        <f>IF(C915="","",IFERROR(INDEX('Cadastro de insumo'!A:K,MATCH('Ficha técnica - Prod acabado'!C915,'Cadastro de insumo'!E:E,0),2),""))</f>
        <v/>
      </c>
      <c r="E915" s="138" t="str">
        <f>IF(C915="","",IFERROR(INDEX('Cadastro de insumo'!A:K,MATCH('Ficha técnica - Prod acabado'!C915,'Cadastro de insumo'!E:E,0),9),""))</f>
        <v/>
      </c>
      <c r="F915" s="139" t="str">
        <f>IFERROR(VLOOKUP(C915,'Cadastro de insumo'!E:K,7,0),"")</f>
        <v/>
      </c>
      <c r="G915" s="113"/>
      <c r="H915" s="113"/>
      <c r="I915" s="138">
        <f t="shared" ref="I915:I929" si="44">IF(OR(G915="",H915=""),0,G915/H915)</f>
        <v>0</v>
      </c>
      <c r="J915" s="140">
        <f>IF(C915="",0,IF(E915="Pacote",VLOOKUP(C915,'Cadastro de insumo'!E:K,7,0)*G915,IF(OR(E915="kg",E915="L"),F915/1000*G915,F915*G915)))</f>
        <v>0</v>
      </c>
    </row>
    <row r="916" spans="2:18" outlineLevel="1" x14ac:dyDescent="0.25">
      <c r="B916" s="137" t="str">
        <f>IF(C916="","",F912)</f>
        <v/>
      </c>
      <c r="C916" s="123"/>
      <c r="D916" s="138" t="str">
        <f>IF(C916="","",IFERROR(INDEX('Cadastro de insumo'!A:K,MATCH('Ficha técnica - Prod acabado'!C916,'Cadastro de insumo'!E:E,0),2),""))</f>
        <v/>
      </c>
      <c r="E916" s="138" t="str">
        <f>IF(C916="","",IFERROR(INDEX('Cadastro de insumo'!A:K,MATCH('Ficha técnica - Prod acabado'!C916,'Cadastro de insumo'!E:E,0),9),""))</f>
        <v/>
      </c>
      <c r="F916" s="139" t="str">
        <f>IFERROR(VLOOKUP(C916,'Cadastro de insumo'!E:K,7,0),"")</f>
        <v/>
      </c>
      <c r="G916" s="113"/>
      <c r="H916" s="113"/>
      <c r="I916" s="138">
        <f t="shared" si="44"/>
        <v>0</v>
      </c>
      <c r="J916" s="140">
        <f>IF(C916="",0,IF(E916="Pacote",VLOOKUP(C916,'Cadastro de insumo'!E:K,7,0)*G916,IF(OR(E916="kg",E916="L"),F916/1000*G916,F916*G916)))</f>
        <v>0</v>
      </c>
    </row>
    <row r="917" spans="2:18" outlineLevel="1" x14ac:dyDescent="0.25">
      <c r="B917" s="137" t="str">
        <f>IF(C917="","",F912)</f>
        <v/>
      </c>
      <c r="C917" s="123"/>
      <c r="D917" s="138" t="str">
        <f>IF(C917="","",IFERROR(INDEX('Cadastro de insumo'!A:K,MATCH('Ficha técnica - Prod acabado'!C917,'Cadastro de insumo'!E:E,0),2),""))</f>
        <v/>
      </c>
      <c r="E917" s="138" t="str">
        <f>IF(C917="","",IFERROR(INDEX('Cadastro de insumo'!A:K,MATCH('Ficha técnica - Prod acabado'!C917,'Cadastro de insumo'!E:E,0),9),""))</f>
        <v/>
      </c>
      <c r="F917" s="139" t="str">
        <f>IFERROR(VLOOKUP(C917,'Cadastro de insumo'!E:K,7,0),"")</f>
        <v/>
      </c>
      <c r="G917" s="113"/>
      <c r="H917" s="113"/>
      <c r="I917" s="138">
        <f t="shared" si="44"/>
        <v>0</v>
      </c>
      <c r="J917" s="140">
        <f>IF(C917="",0,IF(E917="Pacote",VLOOKUP(C917,'Cadastro de insumo'!E:K,7,0)*G917,IF(OR(E917="kg",E917="L"),F917/1000*G917,F917*G917)))</f>
        <v>0</v>
      </c>
    </row>
    <row r="918" spans="2:18" outlineLevel="1" x14ac:dyDescent="0.25">
      <c r="B918" s="137" t="str">
        <f>IF(C918="","",F912)</f>
        <v/>
      </c>
      <c r="C918" s="123"/>
      <c r="D918" s="138" t="str">
        <f>IF(C918="","",IFERROR(INDEX('Cadastro de insumo'!A:K,MATCH('Ficha técnica - Prod acabado'!C918,'Cadastro de insumo'!E:E,0),2),""))</f>
        <v/>
      </c>
      <c r="E918" s="138" t="str">
        <f>IF(C918="","",IFERROR(INDEX('Cadastro de insumo'!A:K,MATCH('Ficha técnica - Prod acabado'!C918,'Cadastro de insumo'!E:E,0),9),""))</f>
        <v/>
      </c>
      <c r="F918" s="139" t="str">
        <f>IFERROR(VLOOKUP(C918,'Cadastro de insumo'!E:K,7,0),"")</f>
        <v/>
      </c>
      <c r="G918" s="113"/>
      <c r="H918" s="113"/>
      <c r="I918" s="138">
        <f t="shared" si="44"/>
        <v>0</v>
      </c>
      <c r="J918" s="140">
        <f>IF(C918="",0,IF(E918="Pacote",VLOOKUP(C918,'Cadastro de insumo'!E:K,7,0)*G918,IF(OR(E918="kg",E918="L"),F918/1000*G918,F918*G918)))</f>
        <v>0</v>
      </c>
    </row>
    <row r="919" spans="2:18" outlineLevel="1" x14ac:dyDescent="0.25">
      <c r="B919" s="137" t="str">
        <f>IF(C919="","",F912)</f>
        <v/>
      </c>
      <c r="C919" s="123"/>
      <c r="D919" s="138" t="str">
        <f>IF(C919="","",IFERROR(INDEX('Cadastro de insumo'!A:K,MATCH('Ficha técnica - Prod acabado'!C919,'Cadastro de insumo'!E:E,0),2),""))</f>
        <v/>
      </c>
      <c r="E919" s="138" t="str">
        <f>IF(C919="","",IFERROR(INDEX('Cadastro de insumo'!A:K,MATCH('Ficha técnica - Prod acabado'!C919,'Cadastro de insumo'!E:E,0),9),""))</f>
        <v/>
      </c>
      <c r="F919" s="139" t="str">
        <f>IFERROR(VLOOKUP(C919,'Cadastro de insumo'!E:K,7,0),"")</f>
        <v/>
      </c>
      <c r="G919" s="113"/>
      <c r="H919" s="113"/>
      <c r="I919" s="138">
        <f t="shared" si="44"/>
        <v>0</v>
      </c>
      <c r="J919" s="140">
        <f>IF(C919="",0,IF(E919="Pacote",VLOOKUP(C919,'Cadastro de insumo'!E:K,7,0)*G919,IF(OR(E919="kg",E919="L"),F919/1000*G919,F919*G919)))</f>
        <v>0</v>
      </c>
    </row>
    <row r="920" spans="2:18" outlineLevel="1" x14ac:dyDescent="0.25">
      <c r="B920" s="137" t="str">
        <f>IF(C920="","",F912)</f>
        <v/>
      </c>
      <c r="C920" s="123"/>
      <c r="D920" s="138" t="str">
        <f>IF(C920="","",IFERROR(INDEX('Cadastro de insumo'!A:K,MATCH('Ficha técnica - Prod acabado'!C920,'Cadastro de insumo'!E:E,0),2),""))</f>
        <v/>
      </c>
      <c r="E920" s="138" t="str">
        <f>IF(C920="","",IFERROR(INDEX('Cadastro de insumo'!A:K,MATCH('Ficha técnica - Prod acabado'!C920,'Cadastro de insumo'!E:E,0),9),""))</f>
        <v/>
      </c>
      <c r="F920" s="139" t="str">
        <f>IFERROR(VLOOKUP(C920,'Cadastro de insumo'!E:K,7,0),"")</f>
        <v/>
      </c>
      <c r="G920" s="113"/>
      <c r="H920" s="113"/>
      <c r="I920" s="138">
        <f t="shared" si="44"/>
        <v>0</v>
      </c>
      <c r="J920" s="140">
        <f>IF(C920="",0,IF(E920="Pacote",VLOOKUP(C920,'Cadastro de insumo'!E:K,7,0)*G920,IF(OR(E920="kg",E920="L"),F920/1000*G920,F920*G920)))</f>
        <v>0</v>
      </c>
    </row>
    <row r="921" spans="2:18" outlineLevel="1" x14ac:dyDescent="0.25">
      <c r="B921" s="137" t="str">
        <f>IF(C921="","",F912)</f>
        <v/>
      </c>
      <c r="C921" s="123"/>
      <c r="D921" s="138" t="str">
        <f>IF(C921="","",IFERROR(INDEX('Cadastro de insumo'!A:K,MATCH('Ficha técnica - Prod acabado'!C921,'Cadastro de insumo'!E:E,0),2),""))</f>
        <v/>
      </c>
      <c r="E921" s="138" t="str">
        <f>IF(C921="","",IFERROR(INDEX('Cadastro de insumo'!A:K,MATCH('Ficha técnica - Prod acabado'!C921,'Cadastro de insumo'!E:E,0),9),""))</f>
        <v/>
      </c>
      <c r="F921" s="139" t="str">
        <f>IFERROR(VLOOKUP(C921,'Cadastro de insumo'!E:K,7,0),"")</f>
        <v/>
      </c>
      <c r="G921" s="113"/>
      <c r="H921" s="113"/>
      <c r="I921" s="138">
        <f t="shared" si="44"/>
        <v>0</v>
      </c>
      <c r="J921" s="140">
        <f>IF(C921="",0,IF(E921="Pacote",VLOOKUP(C921,'Cadastro de insumo'!E:K,7,0)*G921,IF(OR(E921="kg",E921="L"),F921/1000*G921,F921*G921)))</f>
        <v>0</v>
      </c>
    </row>
    <row r="922" spans="2:18" outlineLevel="1" x14ac:dyDescent="0.25">
      <c r="B922" s="137" t="str">
        <f>IF(C922="","",F912)</f>
        <v/>
      </c>
      <c r="C922" s="123"/>
      <c r="D922" s="138" t="str">
        <f>IF(C922="","",IFERROR(INDEX('Cadastro de insumo'!A:K,MATCH('Ficha técnica - Prod acabado'!C922,'Cadastro de insumo'!E:E,0),2),""))</f>
        <v/>
      </c>
      <c r="E922" s="138" t="str">
        <f>IF(C922="","",IFERROR(INDEX('Cadastro de insumo'!A:K,MATCH('Ficha técnica - Prod acabado'!C922,'Cadastro de insumo'!E:E,0),9),""))</f>
        <v/>
      </c>
      <c r="F922" s="139" t="str">
        <f>IFERROR(VLOOKUP(C922,'Cadastro de insumo'!E:K,7,0),"")</f>
        <v/>
      </c>
      <c r="G922" s="113"/>
      <c r="H922" s="113"/>
      <c r="I922" s="138">
        <f t="shared" si="44"/>
        <v>0</v>
      </c>
      <c r="J922" s="140">
        <f>IF(C922="",0,IF(E922="Pacote",VLOOKUP(C922,'Cadastro de insumo'!E:K,7,0)*G922,IF(OR(E922="kg",E922="L"),F922/1000*G922,F922*G922)))</f>
        <v>0</v>
      </c>
    </row>
    <row r="923" spans="2:18" outlineLevel="1" x14ac:dyDescent="0.25">
      <c r="B923" s="137" t="str">
        <f>IF(C923="","",F912)</f>
        <v/>
      </c>
      <c r="C923" s="123"/>
      <c r="D923" s="138" t="str">
        <f>IF(C923="","",IFERROR(INDEX('Cadastro de insumo'!A:K,MATCH('Ficha técnica - Prod acabado'!C923,'Cadastro de insumo'!E:E,0),2),""))</f>
        <v/>
      </c>
      <c r="E923" s="138" t="str">
        <f>IF(C923="","",IFERROR(INDEX('Cadastro de insumo'!A:K,MATCH('Ficha técnica - Prod acabado'!C923,'Cadastro de insumo'!E:E,0),9),""))</f>
        <v/>
      </c>
      <c r="F923" s="139" t="str">
        <f>IFERROR(VLOOKUP(C923,'Cadastro de insumo'!E:K,7,0),"")</f>
        <v/>
      </c>
      <c r="G923" s="113"/>
      <c r="H923" s="113"/>
      <c r="I923" s="138">
        <f t="shared" si="44"/>
        <v>0</v>
      </c>
      <c r="J923" s="140">
        <f>IF(C923="",0,IF(E923="Pacote",VLOOKUP(C923,'Cadastro de insumo'!E:K,7,0)*G923,IF(OR(E923="kg",E923="L"),F923/1000*G923,F923*G923)))</f>
        <v>0</v>
      </c>
    </row>
    <row r="924" spans="2:18" outlineLevel="1" x14ac:dyDescent="0.25">
      <c r="B924" s="137" t="str">
        <f>IF(C924="","",F912)</f>
        <v/>
      </c>
      <c r="C924" s="123"/>
      <c r="D924" s="138" t="str">
        <f>IF(C924="","",IFERROR(INDEX('Cadastro de insumo'!A:K,MATCH('Ficha técnica - Prod acabado'!C924,'Cadastro de insumo'!E:E,0),2),""))</f>
        <v/>
      </c>
      <c r="E924" s="138" t="str">
        <f>IF(C924="","",IFERROR(INDEX('Cadastro de insumo'!A:K,MATCH('Ficha técnica - Prod acabado'!C924,'Cadastro de insumo'!E:E,0),9),""))</f>
        <v/>
      </c>
      <c r="F924" s="139" t="str">
        <f>IFERROR(VLOOKUP(C924,'Cadastro de insumo'!E:K,7,0),"")</f>
        <v/>
      </c>
      <c r="G924" s="113"/>
      <c r="H924" s="113"/>
      <c r="I924" s="138">
        <f t="shared" si="44"/>
        <v>0</v>
      </c>
      <c r="J924" s="140">
        <f>IF(C924="",0,IF(E924="Pacote",VLOOKUP(C924,'Cadastro de insumo'!E:K,7,0)*G924,IF(OR(E924="kg",E924="L"),F924/1000*G924,F924*G924)))</f>
        <v>0</v>
      </c>
    </row>
    <row r="925" spans="2:18" outlineLevel="1" x14ac:dyDescent="0.25">
      <c r="B925" s="137" t="str">
        <f>IF(C925="","",F912)</f>
        <v/>
      </c>
      <c r="C925" s="123"/>
      <c r="D925" s="138" t="str">
        <f>IF(C925="","",IFERROR(INDEX('Cadastro de insumo'!A:K,MATCH('Ficha técnica - Prod acabado'!C925,'Cadastro de insumo'!E:E,0),2),""))</f>
        <v/>
      </c>
      <c r="E925" s="138" t="str">
        <f>IF(C925="","",IFERROR(INDEX('Cadastro de insumo'!A:K,MATCH('Ficha técnica - Prod acabado'!C925,'Cadastro de insumo'!E:E,0),9),""))</f>
        <v/>
      </c>
      <c r="F925" s="139" t="str">
        <f>IFERROR(VLOOKUP(C925,'Cadastro de insumo'!E:K,7,0),"")</f>
        <v/>
      </c>
      <c r="G925" s="113"/>
      <c r="H925" s="113"/>
      <c r="I925" s="138">
        <f t="shared" si="44"/>
        <v>0</v>
      </c>
      <c r="J925" s="140">
        <f>IF(C925="",0,IF(E925="Pacote",VLOOKUP(C925,'Cadastro de insumo'!E:K,7,0)*G925,IF(OR(E925="kg",E925="L"),F925/1000*G925,F925*G925)))</f>
        <v>0</v>
      </c>
    </row>
    <row r="926" spans="2:18" outlineLevel="1" x14ac:dyDescent="0.25">
      <c r="B926" s="137" t="str">
        <f>IF(C926="","",F912)</f>
        <v/>
      </c>
      <c r="C926" s="123"/>
      <c r="D926" s="138" t="str">
        <f>IF(C926="","",IFERROR(INDEX('Cadastro de insumo'!A:K,MATCH('Ficha técnica - Prod acabado'!C926,'Cadastro de insumo'!E:E,0),2),""))</f>
        <v/>
      </c>
      <c r="E926" s="138" t="str">
        <f>IF(C926="","",IFERROR(INDEX('Cadastro de insumo'!A:K,MATCH('Ficha técnica - Prod acabado'!C926,'Cadastro de insumo'!E:E,0),9),""))</f>
        <v/>
      </c>
      <c r="F926" s="139" t="str">
        <f>IFERROR(VLOOKUP(C926,'Cadastro de insumo'!E:K,7,0),"")</f>
        <v/>
      </c>
      <c r="G926" s="113"/>
      <c r="H926" s="113"/>
      <c r="I926" s="138">
        <f t="shared" si="44"/>
        <v>0</v>
      </c>
      <c r="J926" s="140">
        <f>IF(C926="",0,IF(E926="Pacote",VLOOKUP(C926,'Cadastro de insumo'!E:K,7,0)*G926,IF(OR(E926="kg",E926="L"),F926/1000*G926,F926*G926)))</f>
        <v>0</v>
      </c>
    </row>
    <row r="927" spans="2:18" outlineLevel="1" x14ac:dyDescent="0.25">
      <c r="B927" s="137" t="str">
        <f>IF(C927="","",F912)</f>
        <v/>
      </c>
      <c r="C927" s="123"/>
      <c r="D927" s="138" t="str">
        <f>IF(C927="","",IFERROR(INDEX('Cadastro de insumo'!A:K,MATCH('Ficha técnica - Prod acabado'!C927,'Cadastro de insumo'!E:E,0),2),""))</f>
        <v/>
      </c>
      <c r="E927" s="138" t="str">
        <f>IF(C927="","",IFERROR(INDEX('Cadastro de insumo'!A:K,MATCH('Ficha técnica - Prod acabado'!C927,'Cadastro de insumo'!E:E,0),9),""))</f>
        <v/>
      </c>
      <c r="F927" s="139" t="str">
        <f>IFERROR(VLOOKUP(C927,'Cadastro de insumo'!E:K,7,0),"")</f>
        <v/>
      </c>
      <c r="G927" s="113"/>
      <c r="H927" s="113"/>
      <c r="I927" s="138">
        <f t="shared" si="44"/>
        <v>0</v>
      </c>
      <c r="J927" s="140">
        <f>IF(C927="",0,IF(E927="Pacote",VLOOKUP(C927,'Cadastro de insumo'!E:K,7,0)*G927,IF(OR(E927="kg",E927="L"),F927/1000*G927,F927*G927)))</f>
        <v>0</v>
      </c>
    </row>
    <row r="928" spans="2:18" outlineLevel="1" x14ac:dyDescent="0.25">
      <c r="B928" s="137" t="str">
        <f>IF(C928="","",F912)</f>
        <v/>
      </c>
      <c r="C928" s="123"/>
      <c r="D928" s="138" t="str">
        <f>IF(C928="","",IFERROR(INDEX('Cadastro de insumo'!A:K,MATCH('Ficha técnica - Prod acabado'!C928,'Cadastro de insumo'!E:E,0),2),""))</f>
        <v/>
      </c>
      <c r="E928" s="138" t="str">
        <f>IF(C928="","",IFERROR(INDEX('Cadastro de insumo'!A:K,MATCH('Ficha técnica - Prod acabado'!C928,'Cadastro de insumo'!E:E,0),9),""))</f>
        <v/>
      </c>
      <c r="F928" s="139" t="str">
        <f>IFERROR(VLOOKUP(C928,'Cadastro de insumo'!E:K,7,0),"")</f>
        <v/>
      </c>
      <c r="G928" s="113"/>
      <c r="H928" s="113"/>
      <c r="I928" s="138">
        <f t="shared" si="44"/>
        <v>0</v>
      </c>
      <c r="J928" s="140">
        <f>IF(C928="",0,IF(E928="Pacote",VLOOKUP(C928,'Cadastro de insumo'!E:K,7,0)*G928,IF(OR(E928="kg",E928="L"),F928/1000*G928,F928*G928)))</f>
        <v>0</v>
      </c>
    </row>
    <row r="929" spans="1:18" outlineLevel="1" x14ac:dyDescent="0.25">
      <c r="B929" s="137" t="str">
        <f>IF(C929="","",F912)</f>
        <v/>
      </c>
      <c r="C929" s="123"/>
      <c r="D929" s="138" t="str">
        <f>IF(C929="","",IFERROR(INDEX('Cadastro de insumo'!A:K,MATCH('Ficha técnica - Prod acabado'!C929,'Cadastro de insumo'!E:E,0),2),""))</f>
        <v/>
      </c>
      <c r="E929" s="138" t="str">
        <f>IF(C929="","",IFERROR(INDEX('Cadastro de insumo'!A:K,MATCH('Ficha técnica - Prod acabado'!C929,'Cadastro de insumo'!E:E,0),9),""))</f>
        <v/>
      </c>
      <c r="F929" s="139" t="str">
        <f>IFERROR(VLOOKUP(C929,'Cadastro de insumo'!E:K,7,0),"")</f>
        <v/>
      </c>
      <c r="G929" s="113"/>
      <c r="H929" s="113"/>
      <c r="I929" s="138">
        <f t="shared" si="44"/>
        <v>0</v>
      </c>
      <c r="J929" s="140">
        <f>IF(C929="",0,IF(E929="Pacote",VLOOKUP(C929,'Cadastro de insumo'!E:K,7,0)*G929,IF(OR(E929="kg",E929="L"),F929/1000*G929,F929*G929)))</f>
        <v>0</v>
      </c>
    </row>
    <row r="930" spans="1:18" x14ac:dyDescent="0.25">
      <c r="A930" s="33" t="str">
        <f>"Detalhes: "&amp;F912</f>
        <v xml:space="preserve">Detalhes: </v>
      </c>
      <c r="B930" s="110"/>
      <c r="H930" s="126"/>
      <c r="I930" s="110"/>
      <c r="J930" s="110"/>
      <c r="M930" s="126"/>
    </row>
    <row r="931" spans="1:18" x14ac:dyDescent="0.25">
      <c r="B931" s="110"/>
      <c r="C931" s="126"/>
      <c r="H931" s="126"/>
      <c r="I931" s="110"/>
      <c r="J931" s="110"/>
      <c r="K931" s="110"/>
      <c r="L931" s="110"/>
      <c r="M931" s="126"/>
    </row>
    <row r="932" spans="1:18" ht="31.5" x14ac:dyDescent="0.25">
      <c r="D932" s="110"/>
      <c r="E932" s="34" t="s">
        <v>21</v>
      </c>
      <c r="F932" s="78" t="s">
        <v>0</v>
      </c>
      <c r="G932" s="78" t="s">
        <v>19</v>
      </c>
      <c r="H932" s="79" t="s">
        <v>20</v>
      </c>
      <c r="I932" s="35" t="s">
        <v>22</v>
      </c>
      <c r="J932" s="35" t="s">
        <v>61</v>
      </c>
      <c r="M932" s="126"/>
    </row>
    <row r="933" spans="1:18" x14ac:dyDescent="0.25">
      <c r="D933" s="110"/>
      <c r="E933" s="135">
        <f>E912+1</f>
        <v>45</v>
      </c>
      <c r="F933" s="113"/>
      <c r="G933" s="113"/>
      <c r="H933" s="114"/>
      <c r="I933" s="136">
        <f>SUM(J936:J950)</f>
        <v>0</v>
      </c>
      <c r="J933" s="136" t="str">
        <f>IF(H933="","",I933/H933)</f>
        <v/>
      </c>
      <c r="M933" s="126"/>
      <c r="R933" s="141"/>
    </row>
    <row r="934" spans="1:18" x14ac:dyDescent="0.25">
      <c r="B934" s="117"/>
      <c r="C934" s="118"/>
      <c r="D934" s="110"/>
      <c r="F934" s="118"/>
      <c r="G934" s="118"/>
      <c r="H934" s="119"/>
      <c r="I934" s="120"/>
      <c r="J934" s="121"/>
      <c r="M934" s="126"/>
      <c r="R934" s="141"/>
    </row>
    <row r="935" spans="1:18" ht="47.25" outlineLevel="1" x14ac:dyDescent="0.25">
      <c r="B935" s="34" t="s">
        <v>66</v>
      </c>
      <c r="C935" s="78" t="s">
        <v>13</v>
      </c>
      <c r="D935" s="35" t="s">
        <v>60</v>
      </c>
      <c r="E935" s="35" t="s">
        <v>14</v>
      </c>
      <c r="F935" s="79" t="s">
        <v>17</v>
      </c>
      <c r="G935" s="79" t="s">
        <v>56</v>
      </c>
      <c r="H935" s="79" t="s">
        <v>38</v>
      </c>
      <c r="I935" s="35" t="s">
        <v>16</v>
      </c>
      <c r="J935" s="34" t="s">
        <v>15</v>
      </c>
    </row>
    <row r="936" spans="1:18" outlineLevel="1" x14ac:dyDescent="0.25">
      <c r="B936" s="137" t="str">
        <f>IF(C936="","",F933)</f>
        <v/>
      </c>
      <c r="C936" s="123"/>
      <c r="D936" s="138" t="str">
        <f>IF(C936="","",IFERROR(INDEX('Cadastro de insumo'!A:K,MATCH('Ficha técnica - Prod acabado'!C936,'Cadastro de insumo'!E:E,0),2),""))</f>
        <v/>
      </c>
      <c r="E936" s="138" t="str">
        <f>IF(C936="","",IFERROR(INDEX('Cadastro de insumo'!A:K,MATCH('Ficha técnica - Prod acabado'!C936,'Cadastro de insumo'!E:E,0),9),""))</f>
        <v/>
      </c>
      <c r="F936" s="139" t="str">
        <f>IFERROR(VLOOKUP(C936,'Cadastro de insumo'!E:K,7,0),"")</f>
        <v/>
      </c>
      <c r="G936" s="113"/>
      <c r="H936" s="113"/>
      <c r="I936" s="138">
        <f t="shared" ref="I936:I950" si="45">IF(OR(G936="",H936=""),0,G936/H936)</f>
        <v>0</v>
      </c>
      <c r="J936" s="140">
        <f>IF(C936="",0,IF(E936="Pacote",VLOOKUP(C936,'Cadastro de insumo'!E:K,7,0)*G936,IF(OR(E936="kg",E936="L"),F936/1000*G936,F936*G936)))</f>
        <v>0</v>
      </c>
    </row>
    <row r="937" spans="1:18" outlineLevel="1" x14ac:dyDescent="0.25">
      <c r="B937" s="137" t="str">
        <f>IF(C937="","",F933)</f>
        <v/>
      </c>
      <c r="C937" s="123"/>
      <c r="D937" s="138" t="str">
        <f>IF(C937="","",IFERROR(INDEX('Cadastro de insumo'!A:K,MATCH('Ficha técnica - Prod acabado'!C937,'Cadastro de insumo'!E:E,0),2),""))</f>
        <v/>
      </c>
      <c r="E937" s="138" t="str">
        <f>IF(C937="","",IFERROR(INDEX('Cadastro de insumo'!A:K,MATCH('Ficha técnica - Prod acabado'!C937,'Cadastro de insumo'!E:E,0),9),""))</f>
        <v/>
      </c>
      <c r="F937" s="139" t="str">
        <f>IFERROR(VLOOKUP(C937,'Cadastro de insumo'!E:K,7,0),"")</f>
        <v/>
      </c>
      <c r="G937" s="113"/>
      <c r="H937" s="113"/>
      <c r="I937" s="138">
        <f t="shared" si="45"/>
        <v>0</v>
      </c>
      <c r="J937" s="140">
        <f>IF(C937="",0,IF(E937="Pacote",VLOOKUP(C937,'Cadastro de insumo'!E:K,7,0)*G937,IF(OR(E937="kg",E937="L"),F937/1000*G937,F937*G937)))</f>
        <v>0</v>
      </c>
    </row>
    <row r="938" spans="1:18" outlineLevel="1" x14ac:dyDescent="0.25">
      <c r="B938" s="137" t="str">
        <f>IF(C938="","",F933)</f>
        <v/>
      </c>
      <c r="C938" s="123"/>
      <c r="D938" s="138" t="str">
        <f>IF(C938="","",IFERROR(INDEX('Cadastro de insumo'!A:K,MATCH('Ficha técnica - Prod acabado'!C938,'Cadastro de insumo'!E:E,0),2),""))</f>
        <v/>
      </c>
      <c r="E938" s="138" t="str">
        <f>IF(C938="","",IFERROR(INDEX('Cadastro de insumo'!A:K,MATCH('Ficha técnica - Prod acabado'!C938,'Cadastro de insumo'!E:E,0),9),""))</f>
        <v/>
      </c>
      <c r="F938" s="139" t="str">
        <f>IFERROR(VLOOKUP(C938,'Cadastro de insumo'!E:K,7,0),"")</f>
        <v/>
      </c>
      <c r="G938" s="113"/>
      <c r="H938" s="113"/>
      <c r="I938" s="138">
        <f t="shared" si="45"/>
        <v>0</v>
      </c>
      <c r="J938" s="140">
        <f>IF(C938="",0,IF(E938="Pacote",VLOOKUP(C938,'Cadastro de insumo'!E:K,7,0)*G938,IF(OR(E938="kg",E938="L"),F938/1000*G938,F938*G938)))</f>
        <v>0</v>
      </c>
    </row>
    <row r="939" spans="1:18" outlineLevel="1" x14ac:dyDescent="0.25">
      <c r="B939" s="137" t="str">
        <f>IF(C939="","",F933)</f>
        <v/>
      </c>
      <c r="C939" s="123"/>
      <c r="D939" s="138" t="str">
        <f>IF(C939="","",IFERROR(INDEX('Cadastro de insumo'!A:K,MATCH('Ficha técnica - Prod acabado'!C939,'Cadastro de insumo'!E:E,0),2),""))</f>
        <v/>
      </c>
      <c r="E939" s="138" t="str">
        <f>IF(C939="","",IFERROR(INDEX('Cadastro de insumo'!A:K,MATCH('Ficha técnica - Prod acabado'!C939,'Cadastro de insumo'!E:E,0),9),""))</f>
        <v/>
      </c>
      <c r="F939" s="139" t="str">
        <f>IFERROR(VLOOKUP(C939,'Cadastro de insumo'!E:K,7,0),"")</f>
        <v/>
      </c>
      <c r="G939" s="113"/>
      <c r="H939" s="113"/>
      <c r="I939" s="138">
        <f t="shared" si="45"/>
        <v>0</v>
      </c>
      <c r="J939" s="140">
        <f>IF(C939="",0,IF(E939="Pacote",VLOOKUP(C939,'Cadastro de insumo'!E:K,7,0)*G939,IF(OR(E939="kg",E939="L"),F939/1000*G939,F939*G939)))</f>
        <v>0</v>
      </c>
    </row>
    <row r="940" spans="1:18" outlineLevel="1" x14ac:dyDescent="0.25">
      <c r="B940" s="137" t="str">
        <f>IF(C940="","",F933)</f>
        <v/>
      </c>
      <c r="C940" s="123"/>
      <c r="D940" s="138" t="str">
        <f>IF(C940="","",IFERROR(INDEX('Cadastro de insumo'!A:K,MATCH('Ficha técnica - Prod acabado'!C940,'Cadastro de insumo'!E:E,0),2),""))</f>
        <v/>
      </c>
      <c r="E940" s="138" t="str">
        <f>IF(C940="","",IFERROR(INDEX('Cadastro de insumo'!A:K,MATCH('Ficha técnica - Prod acabado'!C940,'Cadastro de insumo'!E:E,0),9),""))</f>
        <v/>
      </c>
      <c r="F940" s="139" t="str">
        <f>IFERROR(VLOOKUP(C940,'Cadastro de insumo'!E:K,7,0),"")</f>
        <v/>
      </c>
      <c r="G940" s="113"/>
      <c r="H940" s="113"/>
      <c r="I940" s="138">
        <f t="shared" si="45"/>
        <v>0</v>
      </c>
      <c r="J940" s="140">
        <f>IF(C940="",0,IF(E940="Pacote",VLOOKUP(C940,'Cadastro de insumo'!E:K,7,0)*G940,IF(OR(E940="kg",E940="L"),F940/1000*G940,F940*G940)))</f>
        <v>0</v>
      </c>
    </row>
    <row r="941" spans="1:18" outlineLevel="1" x14ac:dyDescent="0.25">
      <c r="B941" s="137" t="str">
        <f>IF(C941="","",F933)</f>
        <v/>
      </c>
      <c r="C941" s="123"/>
      <c r="D941" s="138" t="str">
        <f>IF(C941="","",IFERROR(INDEX('Cadastro de insumo'!A:K,MATCH('Ficha técnica - Prod acabado'!C941,'Cadastro de insumo'!E:E,0),2),""))</f>
        <v/>
      </c>
      <c r="E941" s="138" t="str">
        <f>IF(C941="","",IFERROR(INDEX('Cadastro de insumo'!A:K,MATCH('Ficha técnica - Prod acabado'!C941,'Cadastro de insumo'!E:E,0),9),""))</f>
        <v/>
      </c>
      <c r="F941" s="139" t="str">
        <f>IFERROR(VLOOKUP(C941,'Cadastro de insumo'!E:K,7,0),"")</f>
        <v/>
      </c>
      <c r="G941" s="113"/>
      <c r="H941" s="113"/>
      <c r="I941" s="138">
        <f t="shared" si="45"/>
        <v>0</v>
      </c>
      <c r="J941" s="140">
        <f>IF(C941="",0,IF(E941="Pacote",VLOOKUP(C941,'Cadastro de insumo'!E:K,7,0)*G941,IF(OR(E941="kg",E941="L"),F941/1000*G941,F941*G941)))</f>
        <v>0</v>
      </c>
    </row>
    <row r="942" spans="1:18" outlineLevel="1" x14ac:dyDescent="0.25">
      <c r="B942" s="137" t="str">
        <f>IF(C942="","",F933)</f>
        <v/>
      </c>
      <c r="C942" s="123"/>
      <c r="D942" s="138" t="str">
        <f>IF(C942="","",IFERROR(INDEX('Cadastro de insumo'!A:K,MATCH('Ficha técnica - Prod acabado'!C942,'Cadastro de insumo'!E:E,0),2),""))</f>
        <v/>
      </c>
      <c r="E942" s="138" t="str">
        <f>IF(C942="","",IFERROR(INDEX('Cadastro de insumo'!A:K,MATCH('Ficha técnica - Prod acabado'!C942,'Cadastro de insumo'!E:E,0),9),""))</f>
        <v/>
      </c>
      <c r="F942" s="139" t="str">
        <f>IFERROR(VLOOKUP(C942,'Cadastro de insumo'!E:K,7,0),"")</f>
        <v/>
      </c>
      <c r="G942" s="113"/>
      <c r="H942" s="113"/>
      <c r="I942" s="138">
        <f t="shared" si="45"/>
        <v>0</v>
      </c>
      <c r="J942" s="140">
        <f>IF(C942="",0,IF(E942="Pacote",VLOOKUP(C942,'Cadastro de insumo'!E:K,7,0)*G942,IF(OR(E942="kg",E942="L"),F942/1000*G942,F942*G942)))</f>
        <v>0</v>
      </c>
    </row>
    <row r="943" spans="1:18" outlineLevel="1" x14ac:dyDescent="0.25">
      <c r="B943" s="137" t="str">
        <f>IF(C943="","",F933)</f>
        <v/>
      </c>
      <c r="C943" s="123"/>
      <c r="D943" s="138" t="str">
        <f>IF(C943="","",IFERROR(INDEX('Cadastro de insumo'!A:K,MATCH('Ficha técnica - Prod acabado'!C943,'Cadastro de insumo'!E:E,0),2),""))</f>
        <v/>
      </c>
      <c r="E943" s="138" t="str">
        <f>IF(C943="","",IFERROR(INDEX('Cadastro de insumo'!A:K,MATCH('Ficha técnica - Prod acabado'!C943,'Cadastro de insumo'!E:E,0),9),""))</f>
        <v/>
      </c>
      <c r="F943" s="139" t="str">
        <f>IFERROR(VLOOKUP(C943,'Cadastro de insumo'!E:K,7,0),"")</f>
        <v/>
      </c>
      <c r="G943" s="113"/>
      <c r="H943" s="113"/>
      <c r="I943" s="138">
        <f t="shared" si="45"/>
        <v>0</v>
      </c>
      <c r="J943" s="140">
        <f>IF(C943="",0,IF(E943="Pacote",VLOOKUP(C943,'Cadastro de insumo'!E:K,7,0)*G943,IF(OR(E943="kg",E943="L"),F943/1000*G943,F943*G943)))</f>
        <v>0</v>
      </c>
    </row>
    <row r="944" spans="1:18" outlineLevel="1" x14ac:dyDescent="0.25">
      <c r="B944" s="137" t="str">
        <f>IF(C944="","",F933)</f>
        <v/>
      </c>
      <c r="C944" s="123"/>
      <c r="D944" s="138" t="str">
        <f>IF(C944="","",IFERROR(INDEX('Cadastro de insumo'!A:K,MATCH('Ficha técnica - Prod acabado'!C944,'Cadastro de insumo'!E:E,0),2),""))</f>
        <v/>
      </c>
      <c r="E944" s="138" t="str">
        <f>IF(C944="","",IFERROR(INDEX('Cadastro de insumo'!A:K,MATCH('Ficha técnica - Prod acabado'!C944,'Cadastro de insumo'!E:E,0),9),""))</f>
        <v/>
      </c>
      <c r="F944" s="139" t="str">
        <f>IFERROR(VLOOKUP(C944,'Cadastro de insumo'!E:K,7,0),"")</f>
        <v/>
      </c>
      <c r="G944" s="113"/>
      <c r="H944" s="113"/>
      <c r="I944" s="138">
        <f t="shared" si="45"/>
        <v>0</v>
      </c>
      <c r="J944" s="140">
        <f>IF(C944="",0,IF(E944="Pacote",VLOOKUP(C944,'Cadastro de insumo'!E:K,7,0)*G944,IF(OR(E944="kg",E944="L"),F944/1000*G944,F944*G944)))</f>
        <v>0</v>
      </c>
    </row>
    <row r="945" spans="1:18" outlineLevel="1" x14ac:dyDescent="0.25">
      <c r="B945" s="137" t="str">
        <f>IF(C945="","",F933)</f>
        <v/>
      </c>
      <c r="C945" s="123"/>
      <c r="D945" s="138" t="str">
        <f>IF(C945="","",IFERROR(INDEX('Cadastro de insumo'!A:K,MATCH('Ficha técnica - Prod acabado'!C945,'Cadastro de insumo'!E:E,0),2),""))</f>
        <v/>
      </c>
      <c r="E945" s="138" t="str">
        <f>IF(C945="","",IFERROR(INDEX('Cadastro de insumo'!A:K,MATCH('Ficha técnica - Prod acabado'!C945,'Cadastro de insumo'!E:E,0),9),""))</f>
        <v/>
      </c>
      <c r="F945" s="139" t="str">
        <f>IFERROR(VLOOKUP(C945,'Cadastro de insumo'!E:K,7,0),"")</f>
        <v/>
      </c>
      <c r="G945" s="113"/>
      <c r="H945" s="113"/>
      <c r="I945" s="138">
        <f t="shared" si="45"/>
        <v>0</v>
      </c>
      <c r="J945" s="140">
        <f>IF(C945="",0,IF(E945="Pacote",VLOOKUP(C945,'Cadastro de insumo'!E:K,7,0)*G945,IF(OR(E945="kg",E945="L"),F945/1000*G945,F945*G945)))</f>
        <v>0</v>
      </c>
    </row>
    <row r="946" spans="1:18" outlineLevel="1" x14ac:dyDescent="0.25">
      <c r="B946" s="137" t="str">
        <f>IF(C946="","",F933)</f>
        <v/>
      </c>
      <c r="C946" s="123"/>
      <c r="D946" s="138" t="str">
        <f>IF(C946="","",IFERROR(INDEX('Cadastro de insumo'!A:K,MATCH('Ficha técnica - Prod acabado'!C946,'Cadastro de insumo'!E:E,0),2),""))</f>
        <v/>
      </c>
      <c r="E946" s="138" t="str">
        <f>IF(C946="","",IFERROR(INDEX('Cadastro de insumo'!A:K,MATCH('Ficha técnica - Prod acabado'!C946,'Cadastro de insumo'!E:E,0),9),""))</f>
        <v/>
      </c>
      <c r="F946" s="139" t="str">
        <f>IFERROR(VLOOKUP(C946,'Cadastro de insumo'!E:K,7,0),"")</f>
        <v/>
      </c>
      <c r="G946" s="113"/>
      <c r="H946" s="113"/>
      <c r="I946" s="138">
        <f t="shared" si="45"/>
        <v>0</v>
      </c>
      <c r="J946" s="140">
        <f>IF(C946="",0,IF(E946="Pacote",VLOOKUP(C946,'Cadastro de insumo'!E:K,7,0)*G946,IF(OR(E946="kg",E946="L"),F946/1000*G946,F946*G946)))</f>
        <v>0</v>
      </c>
    </row>
    <row r="947" spans="1:18" outlineLevel="1" x14ac:dyDescent="0.25">
      <c r="B947" s="137" t="str">
        <f>IF(C947="","",F933)</f>
        <v/>
      </c>
      <c r="C947" s="123"/>
      <c r="D947" s="138" t="str">
        <f>IF(C947="","",IFERROR(INDEX('Cadastro de insumo'!A:K,MATCH('Ficha técnica - Prod acabado'!C947,'Cadastro de insumo'!E:E,0),2),""))</f>
        <v/>
      </c>
      <c r="E947" s="138" t="str">
        <f>IF(C947="","",IFERROR(INDEX('Cadastro de insumo'!A:K,MATCH('Ficha técnica - Prod acabado'!C947,'Cadastro de insumo'!E:E,0),9),""))</f>
        <v/>
      </c>
      <c r="F947" s="139" t="str">
        <f>IFERROR(VLOOKUP(C947,'Cadastro de insumo'!E:K,7,0),"")</f>
        <v/>
      </c>
      <c r="G947" s="113"/>
      <c r="H947" s="113"/>
      <c r="I947" s="138">
        <f t="shared" si="45"/>
        <v>0</v>
      </c>
      <c r="J947" s="140">
        <f>IF(C947="",0,IF(E947="Pacote",VLOOKUP(C947,'Cadastro de insumo'!E:K,7,0)*G947,IF(OR(E947="kg",E947="L"),F947/1000*G947,F947*G947)))</f>
        <v>0</v>
      </c>
    </row>
    <row r="948" spans="1:18" outlineLevel="1" x14ac:dyDescent="0.25">
      <c r="B948" s="137" t="str">
        <f>IF(C948="","",F933)</f>
        <v/>
      </c>
      <c r="C948" s="123"/>
      <c r="D948" s="138" t="str">
        <f>IF(C948="","",IFERROR(INDEX('Cadastro de insumo'!A:K,MATCH('Ficha técnica - Prod acabado'!C948,'Cadastro de insumo'!E:E,0),2),""))</f>
        <v/>
      </c>
      <c r="E948" s="138" t="str">
        <f>IF(C948="","",IFERROR(INDEX('Cadastro de insumo'!A:K,MATCH('Ficha técnica - Prod acabado'!C948,'Cadastro de insumo'!E:E,0),9),""))</f>
        <v/>
      </c>
      <c r="F948" s="139" t="str">
        <f>IFERROR(VLOOKUP(C948,'Cadastro de insumo'!E:K,7,0),"")</f>
        <v/>
      </c>
      <c r="G948" s="113"/>
      <c r="H948" s="113"/>
      <c r="I948" s="138">
        <f t="shared" si="45"/>
        <v>0</v>
      </c>
      <c r="J948" s="140">
        <f>IF(C948="",0,IF(E948="Pacote",VLOOKUP(C948,'Cadastro de insumo'!E:K,7,0)*G948,IF(OR(E948="kg",E948="L"),F948/1000*G948,F948*G948)))</f>
        <v>0</v>
      </c>
    </row>
    <row r="949" spans="1:18" outlineLevel="1" x14ac:dyDescent="0.25">
      <c r="B949" s="137" t="str">
        <f>IF(C949="","",F933)</f>
        <v/>
      </c>
      <c r="C949" s="123"/>
      <c r="D949" s="138" t="str">
        <f>IF(C949="","",IFERROR(INDEX('Cadastro de insumo'!A:K,MATCH('Ficha técnica - Prod acabado'!C949,'Cadastro de insumo'!E:E,0),2),""))</f>
        <v/>
      </c>
      <c r="E949" s="138" t="str">
        <f>IF(C949="","",IFERROR(INDEX('Cadastro de insumo'!A:K,MATCH('Ficha técnica - Prod acabado'!C949,'Cadastro de insumo'!E:E,0),9),""))</f>
        <v/>
      </c>
      <c r="F949" s="139" t="str">
        <f>IFERROR(VLOOKUP(C949,'Cadastro de insumo'!E:K,7,0),"")</f>
        <v/>
      </c>
      <c r="G949" s="113"/>
      <c r="H949" s="113"/>
      <c r="I949" s="138">
        <f t="shared" si="45"/>
        <v>0</v>
      </c>
      <c r="J949" s="140">
        <f>IF(C949="",0,IF(E949="Pacote",VLOOKUP(C949,'Cadastro de insumo'!E:K,7,0)*G949,IF(OR(E949="kg",E949="L"),F949/1000*G949,F949*G949)))</f>
        <v>0</v>
      </c>
    </row>
    <row r="950" spans="1:18" outlineLevel="1" x14ac:dyDescent="0.25">
      <c r="B950" s="137" t="str">
        <f>IF(C950="","",F933)</f>
        <v/>
      </c>
      <c r="C950" s="123"/>
      <c r="D950" s="138" t="str">
        <f>IF(C950="","",IFERROR(INDEX('Cadastro de insumo'!A:K,MATCH('Ficha técnica - Prod acabado'!C950,'Cadastro de insumo'!E:E,0),2),""))</f>
        <v/>
      </c>
      <c r="E950" s="138" t="str">
        <f>IF(C950="","",IFERROR(INDEX('Cadastro de insumo'!A:K,MATCH('Ficha técnica - Prod acabado'!C950,'Cadastro de insumo'!E:E,0),9),""))</f>
        <v/>
      </c>
      <c r="F950" s="139" t="str">
        <f>IFERROR(VLOOKUP(C950,'Cadastro de insumo'!E:K,7,0),"")</f>
        <v/>
      </c>
      <c r="G950" s="113"/>
      <c r="H950" s="113"/>
      <c r="I950" s="138">
        <f t="shared" si="45"/>
        <v>0</v>
      </c>
      <c r="J950" s="140">
        <f>IF(C950="",0,IF(E950="Pacote",VLOOKUP(C950,'Cadastro de insumo'!E:K,7,0)*G950,IF(OR(E950="kg",E950="L"),F950/1000*G950,F950*G950)))</f>
        <v>0</v>
      </c>
    </row>
    <row r="951" spans="1:18" x14ac:dyDescent="0.25">
      <c r="A951" s="33" t="str">
        <f>"Detalhes: "&amp;F933</f>
        <v xml:space="preserve">Detalhes: </v>
      </c>
      <c r="B951" s="110"/>
      <c r="H951" s="126"/>
      <c r="I951" s="110"/>
      <c r="J951" s="110"/>
      <c r="M951" s="126"/>
    </row>
    <row r="952" spans="1:18" x14ac:dyDescent="0.25">
      <c r="B952" s="110"/>
      <c r="C952" s="126"/>
      <c r="H952" s="126"/>
      <c r="I952" s="110"/>
      <c r="J952" s="110"/>
      <c r="K952" s="110"/>
      <c r="L952" s="110"/>
      <c r="M952" s="126"/>
    </row>
    <row r="953" spans="1:18" ht="31.5" x14ac:dyDescent="0.25">
      <c r="D953" s="110"/>
      <c r="E953" s="34" t="s">
        <v>21</v>
      </c>
      <c r="F953" s="78" t="s">
        <v>0</v>
      </c>
      <c r="G953" s="78" t="s">
        <v>19</v>
      </c>
      <c r="H953" s="79" t="s">
        <v>20</v>
      </c>
      <c r="I953" s="35" t="s">
        <v>22</v>
      </c>
      <c r="J953" s="35" t="s">
        <v>61</v>
      </c>
      <c r="M953" s="126"/>
    </row>
    <row r="954" spans="1:18" x14ac:dyDescent="0.25">
      <c r="D954" s="110"/>
      <c r="E954" s="135">
        <f>E933+1</f>
        <v>46</v>
      </c>
      <c r="F954" s="113"/>
      <c r="G954" s="113"/>
      <c r="H954" s="114"/>
      <c r="I954" s="136">
        <f>SUM(J957:J971)</f>
        <v>0</v>
      </c>
      <c r="J954" s="136" t="str">
        <f>IF(H954="","",I954/H954)</f>
        <v/>
      </c>
      <c r="M954" s="126"/>
      <c r="R954" s="141"/>
    </row>
    <row r="955" spans="1:18" x14ac:dyDescent="0.25">
      <c r="B955" s="117"/>
      <c r="C955" s="118"/>
      <c r="D955" s="110"/>
      <c r="F955" s="118"/>
      <c r="G955" s="118"/>
      <c r="H955" s="119"/>
      <c r="I955" s="120"/>
      <c r="J955" s="121"/>
      <c r="M955" s="126"/>
      <c r="R955" s="141"/>
    </row>
    <row r="956" spans="1:18" ht="47.25" outlineLevel="1" x14ac:dyDescent="0.25">
      <c r="B956" s="34" t="s">
        <v>66</v>
      </c>
      <c r="C956" s="78" t="s">
        <v>13</v>
      </c>
      <c r="D956" s="35" t="s">
        <v>60</v>
      </c>
      <c r="E956" s="35" t="s">
        <v>14</v>
      </c>
      <c r="F956" s="79" t="s">
        <v>17</v>
      </c>
      <c r="G956" s="79" t="s">
        <v>56</v>
      </c>
      <c r="H956" s="79" t="s">
        <v>38</v>
      </c>
      <c r="I956" s="35" t="s">
        <v>16</v>
      </c>
      <c r="J956" s="34" t="s">
        <v>15</v>
      </c>
    </row>
    <row r="957" spans="1:18" outlineLevel="1" x14ac:dyDescent="0.25">
      <c r="B957" s="137" t="str">
        <f>IF(C957="","",F954)</f>
        <v/>
      </c>
      <c r="C957" s="123"/>
      <c r="D957" s="138" t="str">
        <f>IF(C957="","",IFERROR(INDEX('Cadastro de insumo'!A:K,MATCH('Ficha técnica - Prod acabado'!C957,'Cadastro de insumo'!E:E,0),2),""))</f>
        <v/>
      </c>
      <c r="E957" s="138" t="str">
        <f>IF(C957="","",IFERROR(INDEX('Cadastro de insumo'!A:K,MATCH('Ficha técnica - Prod acabado'!C957,'Cadastro de insumo'!E:E,0),9),""))</f>
        <v/>
      </c>
      <c r="F957" s="139" t="str">
        <f>IFERROR(VLOOKUP(C957,'Cadastro de insumo'!E:K,7,0),"")</f>
        <v/>
      </c>
      <c r="G957" s="113"/>
      <c r="H957" s="113"/>
      <c r="I957" s="138">
        <f t="shared" ref="I957:I971" si="46">IF(OR(G957="",H957=""),0,G957/H957)</f>
        <v>0</v>
      </c>
      <c r="J957" s="140">
        <f>IF(C957="",0,IF(E957="Pacote",VLOOKUP(C957,'Cadastro de insumo'!E:K,7,0)*G957,IF(OR(E957="kg",E957="L"),F957/1000*G957,F957*G957)))</f>
        <v>0</v>
      </c>
    </row>
    <row r="958" spans="1:18" outlineLevel="1" x14ac:dyDescent="0.25">
      <c r="B958" s="137" t="str">
        <f>IF(C958="","",F954)</f>
        <v/>
      </c>
      <c r="C958" s="123"/>
      <c r="D958" s="138" t="str">
        <f>IF(C958="","",IFERROR(INDEX('Cadastro de insumo'!A:K,MATCH('Ficha técnica - Prod acabado'!C958,'Cadastro de insumo'!E:E,0),2),""))</f>
        <v/>
      </c>
      <c r="E958" s="138" t="str">
        <f>IF(C958="","",IFERROR(INDEX('Cadastro de insumo'!A:K,MATCH('Ficha técnica - Prod acabado'!C958,'Cadastro de insumo'!E:E,0),9),""))</f>
        <v/>
      </c>
      <c r="F958" s="139" t="str">
        <f>IFERROR(VLOOKUP(C958,'Cadastro de insumo'!E:K,7,0),"")</f>
        <v/>
      </c>
      <c r="G958" s="113"/>
      <c r="H958" s="113"/>
      <c r="I958" s="138">
        <f t="shared" si="46"/>
        <v>0</v>
      </c>
      <c r="J958" s="140">
        <f>IF(C958="",0,IF(E958="Pacote",VLOOKUP(C958,'Cadastro de insumo'!E:K,7,0)*G958,IF(OR(E958="kg",E958="L"),F958/1000*G958,F958*G958)))</f>
        <v>0</v>
      </c>
    </row>
    <row r="959" spans="1:18" outlineLevel="1" x14ac:dyDescent="0.25">
      <c r="B959" s="137" t="str">
        <f>IF(C959="","",F954)</f>
        <v/>
      </c>
      <c r="C959" s="123"/>
      <c r="D959" s="138" t="str">
        <f>IF(C959="","",IFERROR(INDEX('Cadastro de insumo'!A:K,MATCH('Ficha técnica - Prod acabado'!C959,'Cadastro de insumo'!E:E,0),2),""))</f>
        <v/>
      </c>
      <c r="E959" s="138" t="str">
        <f>IF(C959="","",IFERROR(INDEX('Cadastro de insumo'!A:K,MATCH('Ficha técnica - Prod acabado'!C959,'Cadastro de insumo'!E:E,0),9),""))</f>
        <v/>
      </c>
      <c r="F959" s="139" t="str">
        <f>IFERROR(VLOOKUP(C959,'Cadastro de insumo'!E:K,7,0),"")</f>
        <v/>
      </c>
      <c r="G959" s="113"/>
      <c r="H959" s="113"/>
      <c r="I959" s="138">
        <f t="shared" si="46"/>
        <v>0</v>
      </c>
      <c r="J959" s="140">
        <f>IF(C959="",0,IF(E959="Pacote",VLOOKUP(C959,'Cadastro de insumo'!E:K,7,0)*G959,IF(OR(E959="kg",E959="L"),F959/1000*G959,F959*G959)))</f>
        <v>0</v>
      </c>
    </row>
    <row r="960" spans="1:18" outlineLevel="1" x14ac:dyDescent="0.25">
      <c r="B960" s="137" t="str">
        <f>IF(C960="","",F954)</f>
        <v/>
      </c>
      <c r="C960" s="123"/>
      <c r="D960" s="138" t="str">
        <f>IF(C960="","",IFERROR(INDEX('Cadastro de insumo'!A:K,MATCH('Ficha técnica - Prod acabado'!C960,'Cadastro de insumo'!E:E,0),2),""))</f>
        <v/>
      </c>
      <c r="E960" s="138" t="str">
        <f>IF(C960="","",IFERROR(INDEX('Cadastro de insumo'!A:K,MATCH('Ficha técnica - Prod acabado'!C960,'Cadastro de insumo'!E:E,0),9),""))</f>
        <v/>
      </c>
      <c r="F960" s="139" t="str">
        <f>IFERROR(VLOOKUP(C960,'Cadastro de insumo'!E:K,7,0),"")</f>
        <v/>
      </c>
      <c r="G960" s="113"/>
      <c r="H960" s="113"/>
      <c r="I960" s="138">
        <f t="shared" si="46"/>
        <v>0</v>
      </c>
      <c r="J960" s="140">
        <f>IF(C960="",0,IF(E960="Pacote",VLOOKUP(C960,'Cadastro de insumo'!E:K,7,0)*G960,IF(OR(E960="kg",E960="L"),F960/1000*G960,F960*G960)))</f>
        <v>0</v>
      </c>
    </row>
    <row r="961" spans="1:18" outlineLevel="1" x14ac:dyDescent="0.25">
      <c r="B961" s="137" t="str">
        <f>IF(C961="","",F954)</f>
        <v/>
      </c>
      <c r="C961" s="123"/>
      <c r="D961" s="138" t="str">
        <f>IF(C961="","",IFERROR(INDEX('Cadastro de insumo'!A:K,MATCH('Ficha técnica - Prod acabado'!C961,'Cadastro de insumo'!E:E,0),2),""))</f>
        <v/>
      </c>
      <c r="E961" s="138" t="str">
        <f>IF(C961="","",IFERROR(INDEX('Cadastro de insumo'!A:K,MATCH('Ficha técnica - Prod acabado'!C961,'Cadastro de insumo'!E:E,0),9),""))</f>
        <v/>
      </c>
      <c r="F961" s="139" t="str">
        <f>IFERROR(VLOOKUP(C961,'Cadastro de insumo'!E:K,7,0),"")</f>
        <v/>
      </c>
      <c r="G961" s="113"/>
      <c r="H961" s="113"/>
      <c r="I961" s="138">
        <f t="shared" si="46"/>
        <v>0</v>
      </c>
      <c r="J961" s="140">
        <f>IF(C961="",0,IF(E961="Pacote",VLOOKUP(C961,'Cadastro de insumo'!E:K,7,0)*G961,IF(OR(E961="kg",E961="L"),F961/1000*G961,F961*G961)))</f>
        <v>0</v>
      </c>
    </row>
    <row r="962" spans="1:18" outlineLevel="1" x14ac:dyDescent="0.25">
      <c r="B962" s="137" t="str">
        <f>IF(C962="","",F954)</f>
        <v/>
      </c>
      <c r="C962" s="123"/>
      <c r="D962" s="138" t="str">
        <f>IF(C962="","",IFERROR(INDEX('Cadastro de insumo'!A:K,MATCH('Ficha técnica - Prod acabado'!C962,'Cadastro de insumo'!E:E,0),2),""))</f>
        <v/>
      </c>
      <c r="E962" s="138" t="str">
        <f>IF(C962="","",IFERROR(INDEX('Cadastro de insumo'!A:K,MATCH('Ficha técnica - Prod acabado'!C962,'Cadastro de insumo'!E:E,0),9),""))</f>
        <v/>
      </c>
      <c r="F962" s="139" t="str">
        <f>IFERROR(VLOOKUP(C962,'Cadastro de insumo'!E:K,7,0),"")</f>
        <v/>
      </c>
      <c r="G962" s="113"/>
      <c r="H962" s="113"/>
      <c r="I962" s="138">
        <f t="shared" si="46"/>
        <v>0</v>
      </c>
      <c r="J962" s="140">
        <f>IF(C962="",0,IF(E962="Pacote",VLOOKUP(C962,'Cadastro de insumo'!E:K,7,0)*G962,IF(OR(E962="kg",E962="L"),F962/1000*G962,F962*G962)))</f>
        <v>0</v>
      </c>
    </row>
    <row r="963" spans="1:18" outlineLevel="1" x14ac:dyDescent="0.25">
      <c r="B963" s="137" t="str">
        <f>IF(C963="","",F954)</f>
        <v/>
      </c>
      <c r="C963" s="123"/>
      <c r="D963" s="138" t="str">
        <f>IF(C963="","",IFERROR(INDEX('Cadastro de insumo'!A:K,MATCH('Ficha técnica - Prod acabado'!C963,'Cadastro de insumo'!E:E,0),2),""))</f>
        <v/>
      </c>
      <c r="E963" s="138" t="str">
        <f>IF(C963="","",IFERROR(INDEX('Cadastro de insumo'!A:K,MATCH('Ficha técnica - Prod acabado'!C963,'Cadastro de insumo'!E:E,0),9),""))</f>
        <v/>
      </c>
      <c r="F963" s="139" t="str">
        <f>IFERROR(VLOOKUP(C963,'Cadastro de insumo'!E:K,7,0),"")</f>
        <v/>
      </c>
      <c r="G963" s="113"/>
      <c r="H963" s="113"/>
      <c r="I963" s="138">
        <f t="shared" si="46"/>
        <v>0</v>
      </c>
      <c r="J963" s="140">
        <f>IF(C963="",0,IF(E963="Pacote",VLOOKUP(C963,'Cadastro de insumo'!E:K,7,0)*G963,IF(OR(E963="kg",E963="L"),F963/1000*G963,F963*G963)))</f>
        <v>0</v>
      </c>
    </row>
    <row r="964" spans="1:18" outlineLevel="1" x14ac:dyDescent="0.25">
      <c r="B964" s="137" t="str">
        <f>IF(C964="","",F954)</f>
        <v/>
      </c>
      <c r="C964" s="123"/>
      <c r="D964" s="138" t="str">
        <f>IF(C964="","",IFERROR(INDEX('Cadastro de insumo'!A:K,MATCH('Ficha técnica - Prod acabado'!C964,'Cadastro de insumo'!E:E,0),2),""))</f>
        <v/>
      </c>
      <c r="E964" s="138" t="str">
        <f>IF(C964="","",IFERROR(INDEX('Cadastro de insumo'!A:K,MATCH('Ficha técnica - Prod acabado'!C964,'Cadastro de insumo'!E:E,0),9),""))</f>
        <v/>
      </c>
      <c r="F964" s="139" t="str">
        <f>IFERROR(VLOOKUP(C964,'Cadastro de insumo'!E:K,7,0),"")</f>
        <v/>
      </c>
      <c r="G964" s="113"/>
      <c r="H964" s="113"/>
      <c r="I964" s="138">
        <f t="shared" si="46"/>
        <v>0</v>
      </c>
      <c r="J964" s="140">
        <f>IF(C964="",0,IF(E964="Pacote",VLOOKUP(C964,'Cadastro de insumo'!E:K,7,0)*G964,IF(OR(E964="kg",E964="L"),F964/1000*G964,F964*G964)))</f>
        <v>0</v>
      </c>
    </row>
    <row r="965" spans="1:18" outlineLevel="1" x14ac:dyDescent="0.25">
      <c r="B965" s="137" t="str">
        <f>IF(C965="","",F954)</f>
        <v/>
      </c>
      <c r="C965" s="123"/>
      <c r="D965" s="138" t="str">
        <f>IF(C965="","",IFERROR(INDEX('Cadastro de insumo'!A:K,MATCH('Ficha técnica - Prod acabado'!C965,'Cadastro de insumo'!E:E,0),2),""))</f>
        <v/>
      </c>
      <c r="E965" s="138" t="str">
        <f>IF(C965="","",IFERROR(INDEX('Cadastro de insumo'!A:K,MATCH('Ficha técnica - Prod acabado'!C965,'Cadastro de insumo'!E:E,0),9),""))</f>
        <v/>
      </c>
      <c r="F965" s="139" t="str">
        <f>IFERROR(VLOOKUP(C965,'Cadastro de insumo'!E:K,7,0),"")</f>
        <v/>
      </c>
      <c r="G965" s="113"/>
      <c r="H965" s="113"/>
      <c r="I965" s="138">
        <f t="shared" si="46"/>
        <v>0</v>
      </c>
      <c r="J965" s="140">
        <f>IF(C965="",0,IF(E965="Pacote",VLOOKUP(C965,'Cadastro de insumo'!E:K,7,0)*G965,IF(OR(E965="kg",E965="L"),F965/1000*G965,F965*G965)))</f>
        <v>0</v>
      </c>
    </row>
    <row r="966" spans="1:18" outlineLevel="1" x14ac:dyDescent="0.25">
      <c r="B966" s="137" t="str">
        <f>IF(C966="","",F954)</f>
        <v/>
      </c>
      <c r="C966" s="123"/>
      <c r="D966" s="138" t="str">
        <f>IF(C966="","",IFERROR(INDEX('Cadastro de insumo'!A:K,MATCH('Ficha técnica - Prod acabado'!C966,'Cadastro de insumo'!E:E,0),2),""))</f>
        <v/>
      </c>
      <c r="E966" s="138" t="str">
        <f>IF(C966="","",IFERROR(INDEX('Cadastro de insumo'!A:K,MATCH('Ficha técnica - Prod acabado'!C966,'Cadastro de insumo'!E:E,0),9),""))</f>
        <v/>
      </c>
      <c r="F966" s="139" t="str">
        <f>IFERROR(VLOOKUP(C966,'Cadastro de insumo'!E:K,7,0),"")</f>
        <v/>
      </c>
      <c r="G966" s="113"/>
      <c r="H966" s="113"/>
      <c r="I966" s="138">
        <f t="shared" si="46"/>
        <v>0</v>
      </c>
      <c r="J966" s="140">
        <f>IF(C966="",0,IF(E966="Pacote",VLOOKUP(C966,'Cadastro de insumo'!E:K,7,0)*G966,IF(OR(E966="kg",E966="L"),F966/1000*G966,F966*G966)))</f>
        <v>0</v>
      </c>
    </row>
    <row r="967" spans="1:18" outlineLevel="1" x14ac:dyDescent="0.25">
      <c r="B967" s="137" t="str">
        <f>IF(C967="","",F954)</f>
        <v/>
      </c>
      <c r="C967" s="123"/>
      <c r="D967" s="138" t="str">
        <f>IF(C967="","",IFERROR(INDEX('Cadastro de insumo'!A:K,MATCH('Ficha técnica - Prod acabado'!C967,'Cadastro de insumo'!E:E,0),2),""))</f>
        <v/>
      </c>
      <c r="E967" s="138" t="str">
        <f>IF(C967="","",IFERROR(INDEX('Cadastro de insumo'!A:K,MATCH('Ficha técnica - Prod acabado'!C967,'Cadastro de insumo'!E:E,0),9),""))</f>
        <v/>
      </c>
      <c r="F967" s="139" t="str">
        <f>IFERROR(VLOOKUP(C967,'Cadastro de insumo'!E:K,7,0),"")</f>
        <v/>
      </c>
      <c r="G967" s="113"/>
      <c r="H967" s="113"/>
      <c r="I967" s="138">
        <f t="shared" si="46"/>
        <v>0</v>
      </c>
      <c r="J967" s="140">
        <f>IF(C967="",0,IF(E967="Pacote",VLOOKUP(C967,'Cadastro de insumo'!E:K,7,0)*G967,IF(OR(E967="kg",E967="L"),F967/1000*G967,F967*G967)))</f>
        <v>0</v>
      </c>
    </row>
    <row r="968" spans="1:18" outlineLevel="1" x14ac:dyDescent="0.25">
      <c r="B968" s="137" t="str">
        <f>IF(C968="","",F954)</f>
        <v/>
      </c>
      <c r="C968" s="123"/>
      <c r="D968" s="138" t="str">
        <f>IF(C968="","",IFERROR(INDEX('Cadastro de insumo'!A:K,MATCH('Ficha técnica - Prod acabado'!C968,'Cadastro de insumo'!E:E,0),2),""))</f>
        <v/>
      </c>
      <c r="E968" s="138" t="str">
        <f>IF(C968="","",IFERROR(INDEX('Cadastro de insumo'!A:K,MATCH('Ficha técnica - Prod acabado'!C968,'Cadastro de insumo'!E:E,0),9),""))</f>
        <v/>
      </c>
      <c r="F968" s="139" t="str">
        <f>IFERROR(VLOOKUP(C968,'Cadastro de insumo'!E:K,7,0),"")</f>
        <v/>
      </c>
      <c r="G968" s="113"/>
      <c r="H968" s="113"/>
      <c r="I968" s="138">
        <f t="shared" si="46"/>
        <v>0</v>
      </c>
      <c r="J968" s="140">
        <f>IF(C968="",0,IF(E968="Pacote",VLOOKUP(C968,'Cadastro de insumo'!E:K,7,0)*G968,IF(OR(E968="kg",E968="L"),F968/1000*G968,F968*G968)))</f>
        <v>0</v>
      </c>
    </row>
    <row r="969" spans="1:18" outlineLevel="1" x14ac:dyDescent="0.25">
      <c r="B969" s="137" t="str">
        <f>IF(C969="","",F954)</f>
        <v/>
      </c>
      <c r="C969" s="123"/>
      <c r="D969" s="138" t="str">
        <f>IF(C969="","",IFERROR(INDEX('Cadastro de insumo'!A:K,MATCH('Ficha técnica - Prod acabado'!C969,'Cadastro de insumo'!E:E,0),2),""))</f>
        <v/>
      </c>
      <c r="E969" s="138" t="str">
        <f>IF(C969="","",IFERROR(INDEX('Cadastro de insumo'!A:K,MATCH('Ficha técnica - Prod acabado'!C969,'Cadastro de insumo'!E:E,0),9),""))</f>
        <v/>
      </c>
      <c r="F969" s="139" t="str">
        <f>IFERROR(VLOOKUP(C969,'Cadastro de insumo'!E:K,7,0),"")</f>
        <v/>
      </c>
      <c r="G969" s="113"/>
      <c r="H969" s="113"/>
      <c r="I969" s="138">
        <f t="shared" si="46"/>
        <v>0</v>
      </c>
      <c r="J969" s="140">
        <f>IF(C969="",0,IF(E969="Pacote",VLOOKUP(C969,'Cadastro de insumo'!E:K,7,0)*G969,IF(OR(E969="kg",E969="L"),F969/1000*G969,F969*G969)))</f>
        <v>0</v>
      </c>
    </row>
    <row r="970" spans="1:18" outlineLevel="1" x14ac:dyDescent="0.25">
      <c r="B970" s="137" t="str">
        <f>IF(C970="","",F954)</f>
        <v/>
      </c>
      <c r="C970" s="123"/>
      <c r="D970" s="138" t="str">
        <f>IF(C970="","",IFERROR(INDEX('Cadastro de insumo'!A:K,MATCH('Ficha técnica - Prod acabado'!C970,'Cadastro de insumo'!E:E,0),2),""))</f>
        <v/>
      </c>
      <c r="E970" s="138" t="str">
        <f>IF(C970="","",IFERROR(INDEX('Cadastro de insumo'!A:K,MATCH('Ficha técnica - Prod acabado'!C970,'Cadastro de insumo'!E:E,0),9),""))</f>
        <v/>
      </c>
      <c r="F970" s="139" t="str">
        <f>IFERROR(VLOOKUP(C970,'Cadastro de insumo'!E:K,7,0),"")</f>
        <v/>
      </c>
      <c r="G970" s="113"/>
      <c r="H970" s="113"/>
      <c r="I970" s="138">
        <f t="shared" si="46"/>
        <v>0</v>
      </c>
      <c r="J970" s="140">
        <f>IF(C970="",0,IF(E970="Pacote",VLOOKUP(C970,'Cadastro de insumo'!E:K,7,0)*G970,IF(OR(E970="kg",E970="L"),F970/1000*G970,F970*G970)))</f>
        <v>0</v>
      </c>
    </row>
    <row r="971" spans="1:18" outlineLevel="1" x14ac:dyDescent="0.25">
      <c r="B971" s="137" t="str">
        <f>IF(C971="","",F954)</f>
        <v/>
      </c>
      <c r="C971" s="123"/>
      <c r="D971" s="138" t="str">
        <f>IF(C971="","",IFERROR(INDEX('Cadastro de insumo'!A:K,MATCH('Ficha técnica - Prod acabado'!C971,'Cadastro de insumo'!E:E,0),2),""))</f>
        <v/>
      </c>
      <c r="E971" s="138" t="str">
        <f>IF(C971="","",IFERROR(INDEX('Cadastro de insumo'!A:K,MATCH('Ficha técnica - Prod acabado'!C971,'Cadastro de insumo'!E:E,0),9),""))</f>
        <v/>
      </c>
      <c r="F971" s="139" t="str">
        <f>IFERROR(VLOOKUP(C971,'Cadastro de insumo'!E:K,7,0),"")</f>
        <v/>
      </c>
      <c r="G971" s="113"/>
      <c r="H971" s="113"/>
      <c r="I971" s="138">
        <f t="shared" si="46"/>
        <v>0</v>
      </c>
      <c r="J971" s="140">
        <f>IF(C971="",0,IF(E971="Pacote",VLOOKUP(C971,'Cadastro de insumo'!E:K,7,0)*G971,IF(OR(E971="kg",E971="L"),F971/1000*G971,F971*G971)))</f>
        <v>0</v>
      </c>
    </row>
    <row r="972" spans="1:18" x14ac:dyDescent="0.25">
      <c r="A972" s="33" t="str">
        <f>"Detalhes: "&amp;F954</f>
        <v xml:space="preserve">Detalhes: </v>
      </c>
      <c r="B972" s="110"/>
      <c r="H972" s="126"/>
      <c r="I972" s="110"/>
      <c r="J972" s="110"/>
      <c r="M972" s="126"/>
    </row>
    <row r="973" spans="1:18" x14ac:dyDescent="0.25">
      <c r="B973" s="110"/>
      <c r="C973" s="126"/>
      <c r="H973" s="126"/>
      <c r="I973" s="110"/>
      <c r="J973" s="110"/>
      <c r="K973" s="110"/>
      <c r="L973" s="110"/>
      <c r="M973" s="126"/>
    </row>
    <row r="974" spans="1:18" ht="31.5" x14ac:dyDescent="0.25">
      <c r="D974" s="110"/>
      <c r="E974" s="34" t="s">
        <v>21</v>
      </c>
      <c r="F974" s="78" t="s">
        <v>0</v>
      </c>
      <c r="G974" s="78" t="s">
        <v>19</v>
      </c>
      <c r="H974" s="79" t="s">
        <v>20</v>
      </c>
      <c r="I974" s="35" t="s">
        <v>22</v>
      </c>
      <c r="J974" s="35" t="s">
        <v>61</v>
      </c>
      <c r="M974" s="126"/>
    </row>
    <row r="975" spans="1:18" x14ac:dyDescent="0.25">
      <c r="D975" s="110"/>
      <c r="E975" s="135">
        <f>E954+1</f>
        <v>47</v>
      </c>
      <c r="F975" s="113"/>
      <c r="G975" s="113"/>
      <c r="H975" s="114"/>
      <c r="I975" s="136">
        <f>SUM(J978:J992)</f>
        <v>0</v>
      </c>
      <c r="J975" s="136" t="str">
        <f>IF(H975="","",I975/H975)</f>
        <v/>
      </c>
      <c r="M975" s="126"/>
      <c r="R975" s="141"/>
    </row>
    <row r="976" spans="1:18" x14ac:dyDescent="0.25">
      <c r="B976" s="117"/>
      <c r="C976" s="118"/>
      <c r="D976" s="110"/>
      <c r="F976" s="118"/>
      <c r="G976" s="118"/>
      <c r="H976" s="119"/>
      <c r="I976" s="120"/>
      <c r="J976" s="121"/>
      <c r="M976" s="126"/>
      <c r="R976" s="141"/>
    </row>
    <row r="977" spans="2:10" ht="47.25" outlineLevel="1" x14ac:dyDescent="0.25">
      <c r="B977" s="34" t="s">
        <v>66</v>
      </c>
      <c r="C977" s="78" t="s">
        <v>13</v>
      </c>
      <c r="D977" s="35" t="s">
        <v>60</v>
      </c>
      <c r="E977" s="35" t="s">
        <v>14</v>
      </c>
      <c r="F977" s="79" t="s">
        <v>17</v>
      </c>
      <c r="G977" s="79" t="s">
        <v>56</v>
      </c>
      <c r="H977" s="79" t="s">
        <v>38</v>
      </c>
      <c r="I977" s="35" t="s">
        <v>16</v>
      </c>
      <c r="J977" s="34" t="s">
        <v>15</v>
      </c>
    </row>
    <row r="978" spans="2:10" outlineLevel="1" x14ac:dyDescent="0.25">
      <c r="B978" s="137" t="str">
        <f>IF(C978="","",F975)</f>
        <v/>
      </c>
      <c r="C978" s="123"/>
      <c r="D978" s="138" t="str">
        <f>IF(C978="","",IFERROR(INDEX('Cadastro de insumo'!A:K,MATCH('Ficha técnica - Prod acabado'!C978,'Cadastro de insumo'!E:E,0),2),""))</f>
        <v/>
      </c>
      <c r="E978" s="138" t="str">
        <f>IF(C978="","",IFERROR(INDEX('Cadastro de insumo'!A:K,MATCH('Ficha técnica - Prod acabado'!C978,'Cadastro de insumo'!E:E,0),9),""))</f>
        <v/>
      </c>
      <c r="F978" s="139" t="str">
        <f>IFERROR(VLOOKUP(C978,'Cadastro de insumo'!E:K,7,0),"")</f>
        <v/>
      </c>
      <c r="G978" s="113"/>
      <c r="H978" s="113"/>
      <c r="I978" s="138">
        <f t="shared" ref="I978:I992" si="47">IF(OR(G978="",H978=""),0,G978/H978)</f>
        <v>0</v>
      </c>
      <c r="J978" s="140">
        <f>IF(C978="",0,IF(E978="Pacote",VLOOKUP(C978,'Cadastro de insumo'!E:K,7,0)*G978,IF(OR(E978="kg",E978="L"),F978/1000*G978,F978*G978)))</f>
        <v>0</v>
      </c>
    </row>
    <row r="979" spans="2:10" outlineLevel="1" x14ac:dyDescent="0.25">
      <c r="B979" s="137" t="str">
        <f>IF(C979="","",F975)</f>
        <v/>
      </c>
      <c r="C979" s="123"/>
      <c r="D979" s="138" t="str">
        <f>IF(C979="","",IFERROR(INDEX('Cadastro de insumo'!A:K,MATCH('Ficha técnica - Prod acabado'!C979,'Cadastro de insumo'!E:E,0),2),""))</f>
        <v/>
      </c>
      <c r="E979" s="138" t="str">
        <f>IF(C979="","",IFERROR(INDEX('Cadastro de insumo'!A:K,MATCH('Ficha técnica - Prod acabado'!C979,'Cadastro de insumo'!E:E,0),9),""))</f>
        <v/>
      </c>
      <c r="F979" s="139" t="str">
        <f>IFERROR(VLOOKUP(C979,'Cadastro de insumo'!E:K,7,0),"")</f>
        <v/>
      </c>
      <c r="G979" s="113"/>
      <c r="H979" s="113"/>
      <c r="I979" s="138">
        <f t="shared" si="47"/>
        <v>0</v>
      </c>
      <c r="J979" s="140">
        <f>IF(C979="",0,IF(E979="Pacote",VLOOKUP(C979,'Cadastro de insumo'!E:K,7,0)*G979,IF(OR(E979="kg",E979="L"),F979/1000*G979,F979*G979)))</f>
        <v>0</v>
      </c>
    </row>
    <row r="980" spans="2:10" outlineLevel="1" x14ac:dyDescent="0.25">
      <c r="B980" s="137" t="str">
        <f>IF(C980="","",F975)</f>
        <v/>
      </c>
      <c r="C980" s="123"/>
      <c r="D980" s="138" t="str">
        <f>IF(C980="","",IFERROR(INDEX('Cadastro de insumo'!A:K,MATCH('Ficha técnica - Prod acabado'!C980,'Cadastro de insumo'!E:E,0),2),""))</f>
        <v/>
      </c>
      <c r="E980" s="138" t="str">
        <f>IF(C980="","",IFERROR(INDEX('Cadastro de insumo'!A:K,MATCH('Ficha técnica - Prod acabado'!C980,'Cadastro de insumo'!E:E,0),9),""))</f>
        <v/>
      </c>
      <c r="F980" s="139" t="str">
        <f>IFERROR(VLOOKUP(C980,'Cadastro de insumo'!E:K,7,0),"")</f>
        <v/>
      </c>
      <c r="G980" s="113"/>
      <c r="H980" s="113"/>
      <c r="I980" s="138">
        <f t="shared" si="47"/>
        <v>0</v>
      </c>
      <c r="J980" s="140">
        <f>IF(C980="",0,IF(E980="Pacote",VLOOKUP(C980,'Cadastro de insumo'!E:K,7,0)*G980,IF(OR(E980="kg",E980="L"),F980/1000*G980,F980*G980)))</f>
        <v>0</v>
      </c>
    </row>
    <row r="981" spans="2:10" outlineLevel="1" x14ac:dyDescent="0.25">
      <c r="B981" s="137" t="str">
        <f>IF(C981="","",F975)</f>
        <v/>
      </c>
      <c r="C981" s="123"/>
      <c r="D981" s="138" t="str">
        <f>IF(C981="","",IFERROR(INDEX('Cadastro de insumo'!A:K,MATCH('Ficha técnica - Prod acabado'!C981,'Cadastro de insumo'!E:E,0),2),""))</f>
        <v/>
      </c>
      <c r="E981" s="138" t="str">
        <f>IF(C981="","",IFERROR(INDEX('Cadastro de insumo'!A:K,MATCH('Ficha técnica - Prod acabado'!C981,'Cadastro de insumo'!E:E,0),9),""))</f>
        <v/>
      </c>
      <c r="F981" s="139" t="str">
        <f>IFERROR(VLOOKUP(C981,'Cadastro de insumo'!E:K,7,0),"")</f>
        <v/>
      </c>
      <c r="G981" s="113"/>
      <c r="H981" s="113"/>
      <c r="I981" s="138">
        <f t="shared" si="47"/>
        <v>0</v>
      </c>
      <c r="J981" s="140">
        <f>IF(C981="",0,IF(E981="Pacote",VLOOKUP(C981,'Cadastro de insumo'!E:K,7,0)*G981,IF(OR(E981="kg",E981="L"),F981/1000*G981,F981*G981)))</f>
        <v>0</v>
      </c>
    </row>
    <row r="982" spans="2:10" outlineLevel="1" x14ac:dyDescent="0.25">
      <c r="B982" s="137" t="str">
        <f>IF(C982="","",F975)</f>
        <v/>
      </c>
      <c r="C982" s="123"/>
      <c r="D982" s="138" t="str">
        <f>IF(C982="","",IFERROR(INDEX('Cadastro de insumo'!A:K,MATCH('Ficha técnica - Prod acabado'!C982,'Cadastro de insumo'!E:E,0),2),""))</f>
        <v/>
      </c>
      <c r="E982" s="138" t="str">
        <f>IF(C982="","",IFERROR(INDEX('Cadastro de insumo'!A:K,MATCH('Ficha técnica - Prod acabado'!C982,'Cadastro de insumo'!E:E,0),9),""))</f>
        <v/>
      </c>
      <c r="F982" s="139" t="str">
        <f>IFERROR(VLOOKUP(C982,'Cadastro de insumo'!E:K,7,0),"")</f>
        <v/>
      </c>
      <c r="G982" s="113"/>
      <c r="H982" s="113"/>
      <c r="I982" s="138">
        <f t="shared" si="47"/>
        <v>0</v>
      </c>
      <c r="J982" s="140">
        <f>IF(C982="",0,IF(E982="Pacote",VLOOKUP(C982,'Cadastro de insumo'!E:K,7,0)*G982,IF(OR(E982="kg",E982="L"),F982/1000*G982,F982*G982)))</f>
        <v>0</v>
      </c>
    </row>
    <row r="983" spans="2:10" outlineLevel="1" x14ac:dyDescent="0.25">
      <c r="B983" s="137" t="str">
        <f>IF(C983="","",F975)</f>
        <v/>
      </c>
      <c r="C983" s="123"/>
      <c r="D983" s="138" t="str">
        <f>IF(C983="","",IFERROR(INDEX('Cadastro de insumo'!A:K,MATCH('Ficha técnica - Prod acabado'!C983,'Cadastro de insumo'!E:E,0),2),""))</f>
        <v/>
      </c>
      <c r="E983" s="138" t="str">
        <f>IF(C983="","",IFERROR(INDEX('Cadastro de insumo'!A:K,MATCH('Ficha técnica - Prod acabado'!C983,'Cadastro de insumo'!E:E,0),9),""))</f>
        <v/>
      </c>
      <c r="F983" s="139" t="str">
        <f>IFERROR(VLOOKUP(C983,'Cadastro de insumo'!E:K,7,0),"")</f>
        <v/>
      </c>
      <c r="G983" s="113"/>
      <c r="H983" s="113"/>
      <c r="I983" s="138">
        <f t="shared" si="47"/>
        <v>0</v>
      </c>
      <c r="J983" s="140">
        <f>IF(C983="",0,IF(E983="Pacote",VLOOKUP(C983,'Cadastro de insumo'!E:K,7,0)*G983,IF(OR(E983="kg",E983="L"),F983/1000*G983,F983*G983)))</f>
        <v>0</v>
      </c>
    </row>
    <row r="984" spans="2:10" outlineLevel="1" x14ac:dyDescent="0.25">
      <c r="B984" s="137" t="str">
        <f>IF(C984="","",F975)</f>
        <v/>
      </c>
      <c r="C984" s="123"/>
      <c r="D984" s="138" t="str">
        <f>IF(C984="","",IFERROR(INDEX('Cadastro de insumo'!A:K,MATCH('Ficha técnica - Prod acabado'!C984,'Cadastro de insumo'!E:E,0),2),""))</f>
        <v/>
      </c>
      <c r="E984" s="138" t="str">
        <f>IF(C984="","",IFERROR(INDEX('Cadastro de insumo'!A:K,MATCH('Ficha técnica - Prod acabado'!C984,'Cadastro de insumo'!E:E,0),9),""))</f>
        <v/>
      </c>
      <c r="F984" s="139" t="str">
        <f>IFERROR(VLOOKUP(C984,'Cadastro de insumo'!E:K,7,0),"")</f>
        <v/>
      </c>
      <c r="G984" s="113"/>
      <c r="H984" s="113"/>
      <c r="I984" s="138">
        <f t="shared" si="47"/>
        <v>0</v>
      </c>
      <c r="J984" s="140">
        <f>IF(C984="",0,IF(E984="Pacote",VLOOKUP(C984,'Cadastro de insumo'!E:K,7,0)*G984,IF(OR(E984="kg",E984="L"),F984/1000*G984,F984*G984)))</f>
        <v>0</v>
      </c>
    </row>
    <row r="985" spans="2:10" outlineLevel="1" x14ac:dyDescent="0.25">
      <c r="B985" s="137" t="str">
        <f>IF(C985="","",F975)</f>
        <v/>
      </c>
      <c r="C985" s="123"/>
      <c r="D985" s="138" t="str">
        <f>IF(C985="","",IFERROR(INDEX('Cadastro de insumo'!A:K,MATCH('Ficha técnica - Prod acabado'!C985,'Cadastro de insumo'!E:E,0),2),""))</f>
        <v/>
      </c>
      <c r="E985" s="138" t="str">
        <f>IF(C985="","",IFERROR(INDEX('Cadastro de insumo'!A:K,MATCH('Ficha técnica - Prod acabado'!C985,'Cadastro de insumo'!E:E,0),9),""))</f>
        <v/>
      </c>
      <c r="F985" s="139" t="str">
        <f>IFERROR(VLOOKUP(C985,'Cadastro de insumo'!E:K,7,0),"")</f>
        <v/>
      </c>
      <c r="G985" s="113"/>
      <c r="H985" s="113"/>
      <c r="I985" s="138">
        <f t="shared" si="47"/>
        <v>0</v>
      </c>
      <c r="J985" s="140">
        <f>IF(C985="",0,IF(E985="Pacote",VLOOKUP(C985,'Cadastro de insumo'!E:K,7,0)*G985,IF(OR(E985="kg",E985="L"),F985/1000*G985,F985*G985)))</f>
        <v>0</v>
      </c>
    </row>
    <row r="986" spans="2:10" outlineLevel="1" x14ac:dyDescent="0.25">
      <c r="B986" s="137" t="str">
        <f>IF(C986="","",F975)</f>
        <v/>
      </c>
      <c r="C986" s="123"/>
      <c r="D986" s="138" t="str">
        <f>IF(C986="","",IFERROR(INDEX('Cadastro de insumo'!A:K,MATCH('Ficha técnica - Prod acabado'!C986,'Cadastro de insumo'!E:E,0),2),""))</f>
        <v/>
      </c>
      <c r="E986" s="138" t="str">
        <f>IF(C986="","",IFERROR(INDEX('Cadastro de insumo'!A:K,MATCH('Ficha técnica - Prod acabado'!C986,'Cadastro de insumo'!E:E,0),9),""))</f>
        <v/>
      </c>
      <c r="F986" s="139" t="str">
        <f>IFERROR(VLOOKUP(C986,'Cadastro de insumo'!E:K,7,0),"")</f>
        <v/>
      </c>
      <c r="G986" s="113"/>
      <c r="H986" s="113"/>
      <c r="I986" s="138">
        <f t="shared" si="47"/>
        <v>0</v>
      </c>
      <c r="J986" s="140">
        <f>IF(C986="",0,IF(E986="Pacote",VLOOKUP(C986,'Cadastro de insumo'!E:K,7,0)*G986,IF(OR(E986="kg",E986="L"),F986/1000*G986,F986*G986)))</f>
        <v>0</v>
      </c>
    </row>
    <row r="987" spans="2:10" outlineLevel="1" x14ac:dyDescent="0.25">
      <c r="B987" s="137" t="str">
        <f>IF(C987="","",F975)</f>
        <v/>
      </c>
      <c r="C987" s="123"/>
      <c r="D987" s="138" t="str">
        <f>IF(C987="","",IFERROR(INDEX('Cadastro de insumo'!A:K,MATCH('Ficha técnica - Prod acabado'!C987,'Cadastro de insumo'!E:E,0),2),""))</f>
        <v/>
      </c>
      <c r="E987" s="138" t="str">
        <f>IF(C987="","",IFERROR(INDEX('Cadastro de insumo'!A:K,MATCH('Ficha técnica - Prod acabado'!C987,'Cadastro de insumo'!E:E,0),9),""))</f>
        <v/>
      </c>
      <c r="F987" s="139" t="str">
        <f>IFERROR(VLOOKUP(C987,'Cadastro de insumo'!E:K,7,0),"")</f>
        <v/>
      </c>
      <c r="G987" s="113"/>
      <c r="H987" s="113"/>
      <c r="I987" s="138">
        <f t="shared" si="47"/>
        <v>0</v>
      </c>
      <c r="J987" s="140">
        <f>IF(C987="",0,IF(E987="Pacote",VLOOKUP(C987,'Cadastro de insumo'!E:K,7,0)*G987,IF(OR(E987="kg",E987="L"),F987/1000*G987,F987*G987)))</f>
        <v>0</v>
      </c>
    </row>
    <row r="988" spans="2:10" outlineLevel="1" x14ac:dyDescent="0.25">
      <c r="B988" s="137" t="str">
        <f>IF(C988="","",F975)</f>
        <v/>
      </c>
      <c r="C988" s="123"/>
      <c r="D988" s="138" t="str">
        <f>IF(C988="","",IFERROR(INDEX('Cadastro de insumo'!A:K,MATCH('Ficha técnica - Prod acabado'!C988,'Cadastro de insumo'!E:E,0),2),""))</f>
        <v/>
      </c>
      <c r="E988" s="138" t="str">
        <f>IF(C988="","",IFERROR(INDEX('Cadastro de insumo'!A:K,MATCH('Ficha técnica - Prod acabado'!C988,'Cadastro de insumo'!E:E,0),9),""))</f>
        <v/>
      </c>
      <c r="F988" s="139" t="str">
        <f>IFERROR(VLOOKUP(C988,'Cadastro de insumo'!E:K,7,0),"")</f>
        <v/>
      </c>
      <c r="G988" s="113"/>
      <c r="H988" s="113"/>
      <c r="I988" s="138">
        <f t="shared" si="47"/>
        <v>0</v>
      </c>
      <c r="J988" s="140">
        <f>IF(C988="",0,IF(E988="Pacote",VLOOKUP(C988,'Cadastro de insumo'!E:K,7,0)*G988,IF(OR(E988="kg",E988="L"),F988/1000*G988,F988*G988)))</f>
        <v>0</v>
      </c>
    </row>
    <row r="989" spans="2:10" outlineLevel="1" x14ac:dyDescent="0.25">
      <c r="B989" s="137" t="str">
        <f>IF(C989="","",F975)</f>
        <v/>
      </c>
      <c r="C989" s="123"/>
      <c r="D989" s="138" t="str">
        <f>IF(C989="","",IFERROR(INDEX('Cadastro de insumo'!A:K,MATCH('Ficha técnica - Prod acabado'!C989,'Cadastro de insumo'!E:E,0),2),""))</f>
        <v/>
      </c>
      <c r="E989" s="138" t="str">
        <f>IF(C989="","",IFERROR(INDEX('Cadastro de insumo'!A:K,MATCH('Ficha técnica - Prod acabado'!C989,'Cadastro de insumo'!E:E,0),9),""))</f>
        <v/>
      </c>
      <c r="F989" s="139" t="str">
        <f>IFERROR(VLOOKUP(C989,'Cadastro de insumo'!E:K,7,0),"")</f>
        <v/>
      </c>
      <c r="G989" s="113"/>
      <c r="H989" s="113"/>
      <c r="I989" s="138">
        <f t="shared" si="47"/>
        <v>0</v>
      </c>
      <c r="J989" s="140">
        <f>IF(C989="",0,IF(E989="Pacote",VLOOKUP(C989,'Cadastro de insumo'!E:K,7,0)*G989,IF(OR(E989="kg",E989="L"),F989/1000*G989,F989*G989)))</f>
        <v>0</v>
      </c>
    </row>
    <row r="990" spans="2:10" outlineLevel="1" x14ac:dyDescent="0.25">
      <c r="B990" s="137" t="str">
        <f>IF(C990="","",F975)</f>
        <v/>
      </c>
      <c r="C990" s="123"/>
      <c r="D990" s="138" t="str">
        <f>IF(C990="","",IFERROR(INDEX('Cadastro de insumo'!A:K,MATCH('Ficha técnica - Prod acabado'!C990,'Cadastro de insumo'!E:E,0),2),""))</f>
        <v/>
      </c>
      <c r="E990" s="138" t="str">
        <f>IF(C990="","",IFERROR(INDEX('Cadastro de insumo'!A:K,MATCH('Ficha técnica - Prod acabado'!C990,'Cadastro de insumo'!E:E,0),9),""))</f>
        <v/>
      </c>
      <c r="F990" s="139" t="str">
        <f>IFERROR(VLOOKUP(C990,'Cadastro de insumo'!E:K,7,0),"")</f>
        <v/>
      </c>
      <c r="G990" s="113"/>
      <c r="H990" s="113"/>
      <c r="I990" s="138">
        <f t="shared" si="47"/>
        <v>0</v>
      </c>
      <c r="J990" s="140">
        <f>IF(C990="",0,IF(E990="Pacote",VLOOKUP(C990,'Cadastro de insumo'!E:K,7,0)*G990,IF(OR(E990="kg",E990="L"),F990/1000*G990,F990*G990)))</f>
        <v>0</v>
      </c>
    </row>
    <row r="991" spans="2:10" outlineLevel="1" x14ac:dyDescent="0.25">
      <c r="B991" s="137" t="str">
        <f>IF(C991="","",F975)</f>
        <v/>
      </c>
      <c r="C991" s="123"/>
      <c r="D991" s="138" t="str">
        <f>IF(C991="","",IFERROR(INDEX('Cadastro de insumo'!A:K,MATCH('Ficha técnica - Prod acabado'!C991,'Cadastro de insumo'!E:E,0),2),""))</f>
        <v/>
      </c>
      <c r="E991" s="138" t="str">
        <f>IF(C991="","",IFERROR(INDEX('Cadastro de insumo'!A:K,MATCH('Ficha técnica - Prod acabado'!C991,'Cadastro de insumo'!E:E,0),9),""))</f>
        <v/>
      </c>
      <c r="F991" s="139" t="str">
        <f>IFERROR(VLOOKUP(C991,'Cadastro de insumo'!E:K,7,0),"")</f>
        <v/>
      </c>
      <c r="G991" s="113"/>
      <c r="H991" s="113"/>
      <c r="I991" s="138">
        <f t="shared" si="47"/>
        <v>0</v>
      </c>
      <c r="J991" s="140">
        <f>IF(C991="",0,IF(E991="Pacote",VLOOKUP(C991,'Cadastro de insumo'!E:K,7,0)*G991,IF(OR(E991="kg",E991="L"),F991/1000*G991,F991*G991)))</f>
        <v>0</v>
      </c>
    </row>
    <row r="992" spans="2:10" outlineLevel="1" x14ac:dyDescent="0.25">
      <c r="B992" s="137" t="str">
        <f>IF(C992="","",F975)</f>
        <v/>
      </c>
      <c r="C992" s="123"/>
      <c r="D992" s="138" t="str">
        <f>IF(C992="","",IFERROR(INDEX('Cadastro de insumo'!A:K,MATCH('Ficha técnica - Prod acabado'!C992,'Cadastro de insumo'!E:E,0),2),""))</f>
        <v/>
      </c>
      <c r="E992" s="138" t="str">
        <f>IF(C992="","",IFERROR(INDEX('Cadastro de insumo'!A:K,MATCH('Ficha técnica - Prod acabado'!C992,'Cadastro de insumo'!E:E,0),9),""))</f>
        <v/>
      </c>
      <c r="F992" s="139" t="str">
        <f>IFERROR(VLOOKUP(C992,'Cadastro de insumo'!E:K,7,0),"")</f>
        <v/>
      </c>
      <c r="G992" s="113"/>
      <c r="H992" s="113"/>
      <c r="I992" s="138">
        <f t="shared" si="47"/>
        <v>0</v>
      </c>
      <c r="J992" s="140">
        <f>IF(C992="",0,IF(E992="Pacote",VLOOKUP(C992,'Cadastro de insumo'!E:K,7,0)*G992,IF(OR(E992="kg",E992="L"),F992/1000*G992,F992*G992)))</f>
        <v>0</v>
      </c>
    </row>
    <row r="993" spans="1:18" x14ac:dyDescent="0.25">
      <c r="A993" s="33" t="str">
        <f>"Detalhes: "&amp;F975</f>
        <v xml:space="preserve">Detalhes: </v>
      </c>
      <c r="B993" s="110"/>
      <c r="H993" s="126"/>
      <c r="I993" s="110"/>
      <c r="J993" s="110"/>
      <c r="M993" s="126"/>
    </row>
    <row r="994" spans="1:18" x14ac:dyDescent="0.25">
      <c r="B994" s="110"/>
      <c r="C994" s="126"/>
      <c r="H994" s="126"/>
      <c r="I994" s="110"/>
      <c r="J994" s="110"/>
      <c r="K994" s="110"/>
      <c r="L994" s="110"/>
      <c r="M994" s="126"/>
    </row>
    <row r="995" spans="1:18" ht="31.5" x14ac:dyDescent="0.25">
      <c r="D995" s="110"/>
      <c r="E995" s="34" t="s">
        <v>21</v>
      </c>
      <c r="F995" s="78" t="s">
        <v>0</v>
      </c>
      <c r="G995" s="78" t="s">
        <v>19</v>
      </c>
      <c r="H995" s="79" t="s">
        <v>20</v>
      </c>
      <c r="I995" s="35" t="s">
        <v>22</v>
      </c>
      <c r="J995" s="35" t="s">
        <v>61</v>
      </c>
      <c r="M995" s="126"/>
    </row>
    <row r="996" spans="1:18" x14ac:dyDescent="0.25">
      <c r="D996" s="110"/>
      <c r="E996" s="135">
        <f>E975+1</f>
        <v>48</v>
      </c>
      <c r="F996" s="113"/>
      <c r="G996" s="113"/>
      <c r="H996" s="114"/>
      <c r="I996" s="136">
        <f>SUM(J999:J1013)</f>
        <v>0</v>
      </c>
      <c r="J996" s="136" t="str">
        <f>IF(H996="","",I996/H996)</f>
        <v/>
      </c>
      <c r="M996" s="126"/>
      <c r="R996" s="141"/>
    </row>
    <row r="997" spans="1:18" x14ac:dyDescent="0.25">
      <c r="B997" s="117"/>
      <c r="C997" s="118"/>
      <c r="D997" s="110"/>
      <c r="F997" s="118"/>
      <c r="G997" s="118"/>
      <c r="H997" s="119"/>
      <c r="I997" s="120"/>
      <c r="J997" s="121"/>
      <c r="M997" s="126"/>
      <c r="R997" s="141"/>
    </row>
    <row r="998" spans="1:18" ht="47.25" outlineLevel="1" x14ac:dyDescent="0.25">
      <c r="B998" s="34" t="s">
        <v>66</v>
      </c>
      <c r="C998" s="78" t="s">
        <v>13</v>
      </c>
      <c r="D998" s="35" t="s">
        <v>60</v>
      </c>
      <c r="E998" s="35" t="s">
        <v>14</v>
      </c>
      <c r="F998" s="79" t="s">
        <v>17</v>
      </c>
      <c r="G998" s="79" t="s">
        <v>56</v>
      </c>
      <c r="H998" s="79" t="s">
        <v>38</v>
      </c>
      <c r="I998" s="35" t="s">
        <v>16</v>
      </c>
      <c r="J998" s="34" t="s">
        <v>15</v>
      </c>
    </row>
    <row r="999" spans="1:18" outlineLevel="1" x14ac:dyDescent="0.25">
      <c r="B999" s="137" t="str">
        <f>IF(C999="","",F996)</f>
        <v/>
      </c>
      <c r="C999" s="123"/>
      <c r="D999" s="138" t="str">
        <f>IF(C999="","",IFERROR(INDEX('Cadastro de insumo'!A:K,MATCH('Ficha técnica - Prod acabado'!C999,'Cadastro de insumo'!E:E,0),2),""))</f>
        <v/>
      </c>
      <c r="E999" s="138" t="str">
        <f>IF(C999="","",IFERROR(INDEX('Cadastro de insumo'!A:K,MATCH('Ficha técnica - Prod acabado'!C999,'Cadastro de insumo'!E:E,0),9),""))</f>
        <v/>
      </c>
      <c r="F999" s="139" t="str">
        <f>IFERROR(VLOOKUP(C999,'Cadastro de insumo'!E:K,7,0),"")</f>
        <v/>
      </c>
      <c r="G999" s="113"/>
      <c r="H999" s="113"/>
      <c r="I999" s="138">
        <f t="shared" ref="I999:I1013" si="48">IF(OR(G999="",H999=""),0,G999/H999)</f>
        <v>0</v>
      </c>
      <c r="J999" s="140">
        <f>IF(C999="",0,IF(E999="Pacote",VLOOKUP(C999,'Cadastro de insumo'!E:K,7,0)*G999,IF(OR(E999="kg",E999="L"),F999/1000*G999,F999*G999)))</f>
        <v>0</v>
      </c>
    </row>
    <row r="1000" spans="1:18" outlineLevel="1" x14ac:dyDescent="0.25">
      <c r="B1000" s="137" t="str">
        <f>IF(C1000="","",F996)</f>
        <v/>
      </c>
      <c r="C1000" s="123"/>
      <c r="D1000" s="138" t="str">
        <f>IF(C1000="","",IFERROR(INDEX('Cadastro de insumo'!A:K,MATCH('Ficha técnica - Prod acabado'!C1000,'Cadastro de insumo'!E:E,0),2),""))</f>
        <v/>
      </c>
      <c r="E1000" s="138" t="str">
        <f>IF(C1000="","",IFERROR(INDEX('Cadastro de insumo'!A:K,MATCH('Ficha técnica - Prod acabado'!C1000,'Cadastro de insumo'!E:E,0),9),""))</f>
        <v/>
      </c>
      <c r="F1000" s="139" t="str">
        <f>IFERROR(VLOOKUP(C1000,'Cadastro de insumo'!E:K,7,0),"")</f>
        <v/>
      </c>
      <c r="G1000" s="113"/>
      <c r="H1000" s="113"/>
      <c r="I1000" s="138">
        <f t="shared" si="48"/>
        <v>0</v>
      </c>
      <c r="J1000" s="140">
        <f>IF(C1000="",0,IF(E1000="Pacote",VLOOKUP(C1000,'Cadastro de insumo'!E:K,7,0)*G1000,IF(OR(E1000="kg",E1000="L"),F1000/1000*G1000,F1000*G1000)))</f>
        <v>0</v>
      </c>
    </row>
    <row r="1001" spans="1:18" outlineLevel="1" x14ac:dyDescent="0.25">
      <c r="B1001" s="137" t="str">
        <f>IF(C1001="","",F996)</f>
        <v/>
      </c>
      <c r="C1001" s="123"/>
      <c r="D1001" s="138" t="str">
        <f>IF(C1001="","",IFERROR(INDEX('Cadastro de insumo'!A:K,MATCH('Ficha técnica - Prod acabado'!C1001,'Cadastro de insumo'!E:E,0),2),""))</f>
        <v/>
      </c>
      <c r="E1001" s="138" t="str">
        <f>IF(C1001="","",IFERROR(INDEX('Cadastro de insumo'!A:K,MATCH('Ficha técnica - Prod acabado'!C1001,'Cadastro de insumo'!E:E,0),9),""))</f>
        <v/>
      </c>
      <c r="F1001" s="139" t="str">
        <f>IFERROR(VLOOKUP(C1001,'Cadastro de insumo'!E:K,7,0),"")</f>
        <v/>
      </c>
      <c r="G1001" s="113"/>
      <c r="H1001" s="113"/>
      <c r="I1001" s="138">
        <f t="shared" si="48"/>
        <v>0</v>
      </c>
      <c r="J1001" s="140">
        <f>IF(C1001="",0,IF(E1001="Pacote",VLOOKUP(C1001,'Cadastro de insumo'!E:K,7,0)*G1001,IF(OR(E1001="kg",E1001="L"),F1001/1000*G1001,F1001*G1001)))</f>
        <v>0</v>
      </c>
    </row>
    <row r="1002" spans="1:18" outlineLevel="1" x14ac:dyDescent="0.25">
      <c r="B1002" s="137" t="str">
        <f>IF(C1002="","",F996)</f>
        <v/>
      </c>
      <c r="C1002" s="123"/>
      <c r="D1002" s="138" t="str">
        <f>IF(C1002="","",IFERROR(INDEX('Cadastro de insumo'!A:K,MATCH('Ficha técnica - Prod acabado'!C1002,'Cadastro de insumo'!E:E,0),2),""))</f>
        <v/>
      </c>
      <c r="E1002" s="138" t="str">
        <f>IF(C1002="","",IFERROR(INDEX('Cadastro de insumo'!A:K,MATCH('Ficha técnica - Prod acabado'!C1002,'Cadastro de insumo'!E:E,0),9),""))</f>
        <v/>
      </c>
      <c r="F1002" s="139" t="str">
        <f>IFERROR(VLOOKUP(C1002,'Cadastro de insumo'!E:K,7,0),"")</f>
        <v/>
      </c>
      <c r="G1002" s="113"/>
      <c r="H1002" s="113"/>
      <c r="I1002" s="138">
        <f t="shared" si="48"/>
        <v>0</v>
      </c>
      <c r="J1002" s="140">
        <f>IF(C1002="",0,IF(E1002="Pacote",VLOOKUP(C1002,'Cadastro de insumo'!E:K,7,0)*G1002,IF(OR(E1002="kg",E1002="L"),F1002/1000*G1002,F1002*G1002)))</f>
        <v>0</v>
      </c>
    </row>
    <row r="1003" spans="1:18" outlineLevel="1" x14ac:dyDescent="0.25">
      <c r="B1003" s="137" t="str">
        <f>IF(C1003="","",F996)</f>
        <v/>
      </c>
      <c r="C1003" s="123"/>
      <c r="D1003" s="138" t="str">
        <f>IF(C1003="","",IFERROR(INDEX('Cadastro de insumo'!A:K,MATCH('Ficha técnica - Prod acabado'!C1003,'Cadastro de insumo'!E:E,0),2),""))</f>
        <v/>
      </c>
      <c r="E1003" s="138" t="str">
        <f>IF(C1003="","",IFERROR(INDEX('Cadastro de insumo'!A:K,MATCH('Ficha técnica - Prod acabado'!C1003,'Cadastro de insumo'!E:E,0),9),""))</f>
        <v/>
      </c>
      <c r="F1003" s="139" t="str">
        <f>IFERROR(VLOOKUP(C1003,'Cadastro de insumo'!E:K,7,0),"")</f>
        <v/>
      </c>
      <c r="G1003" s="113"/>
      <c r="H1003" s="113"/>
      <c r="I1003" s="138">
        <f t="shared" si="48"/>
        <v>0</v>
      </c>
      <c r="J1003" s="140">
        <f>IF(C1003="",0,IF(E1003="Pacote",VLOOKUP(C1003,'Cadastro de insumo'!E:K,7,0)*G1003,IF(OR(E1003="kg",E1003="L"),F1003/1000*G1003,F1003*G1003)))</f>
        <v>0</v>
      </c>
    </row>
    <row r="1004" spans="1:18" outlineLevel="1" x14ac:dyDescent="0.25">
      <c r="B1004" s="137" t="str">
        <f>IF(C1004="","",F996)</f>
        <v/>
      </c>
      <c r="C1004" s="123"/>
      <c r="D1004" s="138" t="str">
        <f>IF(C1004="","",IFERROR(INDEX('Cadastro de insumo'!A:K,MATCH('Ficha técnica - Prod acabado'!C1004,'Cadastro de insumo'!E:E,0),2),""))</f>
        <v/>
      </c>
      <c r="E1004" s="138" t="str">
        <f>IF(C1004="","",IFERROR(INDEX('Cadastro de insumo'!A:K,MATCH('Ficha técnica - Prod acabado'!C1004,'Cadastro de insumo'!E:E,0),9),""))</f>
        <v/>
      </c>
      <c r="F1004" s="139" t="str">
        <f>IFERROR(VLOOKUP(C1004,'Cadastro de insumo'!E:K,7,0),"")</f>
        <v/>
      </c>
      <c r="G1004" s="113"/>
      <c r="H1004" s="113"/>
      <c r="I1004" s="138">
        <f t="shared" si="48"/>
        <v>0</v>
      </c>
      <c r="J1004" s="140">
        <f>IF(C1004="",0,IF(E1004="Pacote",VLOOKUP(C1004,'Cadastro de insumo'!E:K,7,0)*G1004,IF(OR(E1004="kg",E1004="L"),F1004/1000*G1004,F1004*G1004)))</f>
        <v>0</v>
      </c>
    </row>
    <row r="1005" spans="1:18" outlineLevel="1" x14ac:dyDescent="0.25">
      <c r="B1005" s="137" t="str">
        <f>IF(C1005="","",F996)</f>
        <v/>
      </c>
      <c r="C1005" s="123"/>
      <c r="D1005" s="138" t="str">
        <f>IF(C1005="","",IFERROR(INDEX('Cadastro de insumo'!A:K,MATCH('Ficha técnica - Prod acabado'!C1005,'Cadastro de insumo'!E:E,0),2),""))</f>
        <v/>
      </c>
      <c r="E1005" s="138" t="str">
        <f>IF(C1005="","",IFERROR(INDEX('Cadastro de insumo'!A:K,MATCH('Ficha técnica - Prod acabado'!C1005,'Cadastro de insumo'!E:E,0),9),""))</f>
        <v/>
      </c>
      <c r="F1005" s="139" t="str">
        <f>IFERROR(VLOOKUP(C1005,'Cadastro de insumo'!E:K,7,0),"")</f>
        <v/>
      </c>
      <c r="G1005" s="113"/>
      <c r="H1005" s="113"/>
      <c r="I1005" s="138">
        <f t="shared" si="48"/>
        <v>0</v>
      </c>
      <c r="J1005" s="140">
        <f>IF(C1005="",0,IF(E1005="Pacote",VLOOKUP(C1005,'Cadastro de insumo'!E:K,7,0)*G1005,IF(OR(E1005="kg",E1005="L"),F1005/1000*G1005,F1005*G1005)))</f>
        <v>0</v>
      </c>
    </row>
    <row r="1006" spans="1:18" outlineLevel="1" x14ac:dyDescent="0.25">
      <c r="B1006" s="137" t="str">
        <f>IF(C1006="","",F996)</f>
        <v/>
      </c>
      <c r="C1006" s="123"/>
      <c r="D1006" s="138" t="str">
        <f>IF(C1006="","",IFERROR(INDEX('Cadastro de insumo'!A:K,MATCH('Ficha técnica - Prod acabado'!C1006,'Cadastro de insumo'!E:E,0),2),""))</f>
        <v/>
      </c>
      <c r="E1006" s="138" t="str">
        <f>IF(C1006="","",IFERROR(INDEX('Cadastro de insumo'!A:K,MATCH('Ficha técnica - Prod acabado'!C1006,'Cadastro de insumo'!E:E,0),9),""))</f>
        <v/>
      </c>
      <c r="F1006" s="139" t="str">
        <f>IFERROR(VLOOKUP(C1006,'Cadastro de insumo'!E:K,7,0),"")</f>
        <v/>
      </c>
      <c r="G1006" s="113"/>
      <c r="H1006" s="113"/>
      <c r="I1006" s="138">
        <f t="shared" si="48"/>
        <v>0</v>
      </c>
      <c r="J1006" s="140">
        <f>IF(C1006="",0,IF(E1006="Pacote",VLOOKUP(C1006,'Cadastro de insumo'!E:K,7,0)*G1006,IF(OR(E1006="kg",E1006="L"),F1006/1000*G1006,F1006*G1006)))</f>
        <v>0</v>
      </c>
    </row>
    <row r="1007" spans="1:18" outlineLevel="1" x14ac:dyDescent="0.25">
      <c r="B1007" s="137" t="str">
        <f>IF(C1007="","",F996)</f>
        <v/>
      </c>
      <c r="C1007" s="123"/>
      <c r="D1007" s="138" t="str">
        <f>IF(C1007="","",IFERROR(INDEX('Cadastro de insumo'!A:K,MATCH('Ficha técnica - Prod acabado'!C1007,'Cadastro de insumo'!E:E,0),2),""))</f>
        <v/>
      </c>
      <c r="E1007" s="138" t="str">
        <f>IF(C1007="","",IFERROR(INDEX('Cadastro de insumo'!A:K,MATCH('Ficha técnica - Prod acabado'!C1007,'Cadastro de insumo'!E:E,0),9),""))</f>
        <v/>
      </c>
      <c r="F1007" s="139" t="str">
        <f>IFERROR(VLOOKUP(C1007,'Cadastro de insumo'!E:K,7,0),"")</f>
        <v/>
      </c>
      <c r="G1007" s="113"/>
      <c r="H1007" s="113"/>
      <c r="I1007" s="138">
        <f t="shared" si="48"/>
        <v>0</v>
      </c>
      <c r="J1007" s="140">
        <f>IF(C1007="",0,IF(E1007="Pacote",VLOOKUP(C1007,'Cadastro de insumo'!E:K,7,0)*G1007,IF(OR(E1007="kg",E1007="L"),F1007/1000*G1007,F1007*G1007)))</f>
        <v>0</v>
      </c>
    </row>
    <row r="1008" spans="1:18" outlineLevel="1" x14ac:dyDescent="0.25">
      <c r="B1008" s="137" t="str">
        <f>IF(C1008="","",F996)</f>
        <v/>
      </c>
      <c r="C1008" s="123"/>
      <c r="D1008" s="138" t="str">
        <f>IF(C1008="","",IFERROR(INDEX('Cadastro de insumo'!A:K,MATCH('Ficha técnica - Prod acabado'!C1008,'Cadastro de insumo'!E:E,0),2),""))</f>
        <v/>
      </c>
      <c r="E1008" s="138" t="str">
        <f>IF(C1008="","",IFERROR(INDEX('Cadastro de insumo'!A:K,MATCH('Ficha técnica - Prod acabado'!C1008,'Cadastro de insumo'!E:E,0),9),""))</f>
        <v/>
      </c>
      <c r="F1008" s="139" t="str">
        <f>IFERROR(VLOOKUP(C1008,'Cadastro de insumo'!E:K,7,0),"")</f>
        <v/>
      </c>
      <c r="G1008" s="113"/>
      <c r="H1008" s="113"/>
      <c r="I1008" s="138">
        <f t="shared" si="48"/>
        <v>0</v>
      </c>
      <c r="J1008" s="140">
        <f>IF(C1008="",0,IF(E1008="Pacote",VLOOKUP(C1008,'Cadastro de insumo'!E:K,7,0)*G1008,IF(OR(E1008="kg",E1008="L"),F1008/1000*G1008,F1008*G1008)))</f>
        <v>0</v>
      </c>
    </row>
    <row r="1009" spans="1:18" outlineLevel="1" x14ac:dyDescent="0.25">
      <c r="B1009" s="137" t="str">
        <f>IF(C1009="","",F996)</f>
        <v/>
      </c>
      <c r="C1009" s="123"/>
      <c r="D1009" s="138" t="str">
        <f>IF(C1009="","",IFERROR(INDEX('Cadastro de insumo'!A:K,MATCH('Ficha técnica - Prod acabado'!C1009,'Cadastro de insumo'!E:E,0),2),""))</f>
        <v/>
      </c>
      <c r="E1009" s="138" t="str">
        <f>IF(C1009="","",IFERROR(INDEX('Cadastro de insumo'!A:K,MATCH('Ficha técnica - Prod acabado'!C1009,'Cadastro de insumo'!E:E,0),9),""))</f>
        <v/>
      </c>
      <c r="F1009" s="139" t="str">
        <f>IFERROR(VLOOKUP(C1009,'Cadastro de insumo'!E:K,7,0),"")</f>
        <v/>
      </c>
      <c r="G1009" s="113"/>
      <c r="H1009" s="113"/>
      <c r="I1009" s="138">
        <f t="shared" si="48"/>
        <v>0</v>
      </c>
      <c r="J1009" s="140">
        <f>IF(C1009="",0,IF(E1009="Pacote",VLOOKUP(C1009,'Cadastro de insumo'!E:K,7,0)*G1009,IF(OR(E1009="kg",E1009="L"),F1009/1000*G1009,F1009*G1009)))</f>
        <v>0</v>
      </c>
    </row>
    <row r="1010" spans="1:18" outlineLevel="1" x14ac:dyDescent="0.25">
      <c r="B1010" s="137" t="str">
        <f>IF(C1010="","",F996)</f>
        <v/>
      </c>
      <c r="C1010" s="123"/>
      <c r="D1010" s="138" t="str">
        <f>IF(C1010="","",IFERROR(INDEX('Cadastro de insumo'!A:K,MATCH('Ficha técnica - Prod acabado'!C1010,'Cadastro de insumo'!E:E,0),2),""))</f>
        <v/>
      </c>
      <c r="E1010" s="138" t="str">
        <f>IF(C1010="","",IFERROR(INDEX('Cadastro de insumo'!A:K,MATCH('Ficha técnica - Prod acabado'!C1010,'Cadastro de insumo'!E:E,0),9),""))</f>
        <v/>
      </c>
      <c r="F1010" s="139" t="str">
        <f>IFERROR(VLOOKUP(C1010,'Cadastro de insumo'!E:K,7,0),"")</f>
        <v/>
      </c>
      <c r="G1010" s="113"/>
      <c r="H1010" s="113"/>
      <c r="I1010" s="138">
        <f t="shared" si="48"/>
        <v>0</v>
      </c>
      <c r="J1010" s="140">
        <f>IF(C1010="",0,IF(E1010="Pacote",VLOOKUP(C1010,'Cadastro de insumo'!E:K,7,0)*G1010,IF(OR(E1010="kg",E1010="L"),F1010/1000*G1010,F1010*G1010)))</f>
        <v>0</v>
      </c>
    </row>
    <row r="1011" spans="1:18" outlineLevel="1" x14ac:dyDescent="0.25">
      <c r="B1011" s="137" t="str">
        <f>IF(C1011="","",F996)</f>
        <v/>
      </c>
      <c r="C1011" s="123"/>
      <c r="D1011" s="138" t="str">
        <f>IF(C1011="","",IFERROR(INDEX('Cadastro de insumo'!A:K,MATCH('Ficha técnica - Prod acabado'!C1011,'Cadastro de insumo'!E:E,0),2),""))</f>
        <v/>
      </c>
      <c r="E1011" s="138" t="str">
        <f>IF(C1011="","",IFERROR(INDEX('Cadastro de insumo'!A:K,MATCH('Ficha técnica - Prod acabado'!C1011,'Cadastro de insumo'!E:E,0),9),""))</f>
        <v/>
      </c>
      <c r="F1011" s="139" t="str">
        <f>IFERROR(VLOOKUP(C1011,'Cadastro de insumo'!E:K,7,0),"")</f>
        <v/>
      </c>
      <c r="G1011" s="113"/>
      <c r="H1011" s="113"/>
      <c r="I1011" s="138">
        <f t="shared" si="48"/>
        <v>0</v>
      </c>
      <c r="J1011" s="140">
        <f>IF(C1011="",0,IF(E1011="Pacote",VLOOKUP(C1011,'Cadastro de insumo'!E:K,7,0)*G1011,IF(OR(E1011="kg",E1011="L"),F1011/1000*G1011,F1011*G1011)))</f>
        <v>0</v>
      </c>
    </row>
    <row r="1012" spans="1:18" outlineLevel="1" x14ac:dyDescent="0.25">
      <c r="B1012" s="137" t="str">
        <f>IF(C1012="","",F996)</f>
        <v/>
      </c>
      <c r="C1012" s="123"/>
      <c r="D1012" s="138" t="str">
        <f>IF(C1012="","",IFERROR(INDEX('Cadastro de insumo'!A:K,MATCH('Ficha técnica - Prod acabado'!C1012,'Cadastro de insumo'!E:E,0),2),""))</f>
        <v/>
      </c>
      <c r="E1012" s="138" t="str">
        <f>IF(C1012="","",IFERROR(INDEX('Cadastro de insumo'!A:K,MATCH('Ficha técnica - Prod acabado'!C1012,'Cadastro de insumo'!E:E,0),9),""))</f>
        <v/>
      </c>
      <c r="F1012" s="139" t="str">
        <f>IFERROR(VLOOKUP(C1012,'Cadastro de insumo'!E:K,7,0),"")</f>
        <v/>
      </c>
      <c r="G1012" s="113"/>
      <c r="H1012" s="113"/>
      <c r="I1012" s="138">
        <f t="shared" si="48"/>
        <v>0</v>
      </c>
      <c r="J1012" s="140">
        <f>IF(C1012="",0,IF(E1012="Pacote",VLOOKUP(C1012,'Cadastro de insumo'!E:K,7,0)*G1012,IF(OR(E1012="kg",E1012="L"),F1012/1000*G1012,F1012*G1012)))</f>
        <v>0</v>
      </c>
    </row>
    <row r="1013" spans="1:18" outlineLevel="1" x14ac:dyDescent="0.25">
      <c r="B1013" s="137" t="str">
        <f>IF(C1013="","",F996)</f>
        <v/>
      </c>
      <c r="C1013" s="123"/>
      <c r="D1013" s="138" t="str">
        <f>IF(C1013="","",IFERROR(INDEX('Cadastro de insumo'!A:K,MATCH('Ficha técnica - Prod acabado'!C1013,'Cadastro de insumo'!E:E,0),2),""))</f>
        <v/>
      </c>
      <c r="E1013" s="138" t="str">
        <f>IF(C1013="","",IFERROR(INDEX('Cadastro de insumo'!A:K,MATCH('Ficha técnica - Prod acabado'!C1013,'Cadastro de insumo'!E:E,0),9),""))</f>
        <v/>
      </c>
      <c r="F1013" s="139" t="str">
        <f>IFERROR(VLOOKUP(C1013,'Cadastro de insumo'!E:K,7,0),"")</f>
        <v/>
      </c>
      <c r="G1013" s="113"/>
      <c r="H1013" s="113"/>
      <c r="I1013" s="138">
        <f t="shared" si="48"/>
        <v>0</v>
      </c>
      <c r="J1013" s="140">
        <f>IF(C1013="",0,IF(E1013="Pacote",VLOOKUP(C1013,'Cadastro de insumo'!E:K,7,0)*G1013,IF(OR(E1013="kg",E1013="L"),F1013/1000*G1013,F1013*G1013)))</f>
        <v>0</v>
      </c>
    </row>
    <row r="1014" spans="1:18" x14ac:dyDescent="0.25">
      <c r="A1014" s="33" t="str">
        <f>"Detalhes: "&amp;F996</f>
        <v xml:space="preserve">Detalhes: </v>
      </c>
      <c r="B1014" s="110"/>
      <c r="H1014" s="126"/>
      <c r="I1014" s="110"/>
      <c r="J1014" s="110"/>
      <c r="M1014" s="126"/>
    </row>
    <row r="1015" spans="1:18" x14ac:dyDescent="0.25">
      <c r="B1015" s="110"/>
      <c r="C1015" s="126"/>
      <c r="H1015" s="126"/>
      <c r="I1015" s="110"/>
      <c r="J1015" s="110"/>
      <c r="K1015" s="110"/>
      <c r="L1015" s="110"/>
      <c r="M1015" s="126"/>
    </row>
    <row r="1016" spans="1:18" ht="31.5" x14ac:dyDescent="0.25">
      <c r="D1016" s="110"/>
      <c r="E1016" s="34" t="s">
        <v>21</v>
      </c>
      <c r="F1016" s="78" t="s">
        <v>0</v>
      </c>
      <c r="G1016" s="78" t="s">
        <v>19</v>
      </c>
      <c r="H1016" s="79" t="s">
        <v>20</v>
      </c>
      <c r="I1016" s="35" t="s">
        <v>22</v>
      </c>
      <c r="J1016" s="35" t="s">
        <v>61</v>
      </c>
      <c r="M1016" s="126"/>
    </row>
    <row r="1017" spans="1:18" x14ac:dyDescent="0.25">
      <c r="D1017" s="110"/>
      <c r="E1017" s="135">
        <f>E996+1</f>
        <v>49</v>
      </c>
      <c r="F1017" s="113"/>
      <c r="G1017" s="113"/>
      <c r="H1017" s="114"/>
      <c r="I1017" s="136">
        <f>SUM(J1020:J1034)</f>
        <v>0</v>
      </c>
      <c r="J1017" s="136" t="str">
        <f>IF(H1017="","",I1017/H1017)</f>
        <v/>
      </c>
      <c r="M1017" s="126"/>
      <c r="R1017" s="141"/>
    </row>
    <row r="1018" spans="1:18" x14ac:dyDescent="0.25">
      <c r="B1018" s="117"/>
      <c r="C1018" s="118"/>
      <c r="D1018" s="110"/>
      <c r="F1018" s="118"/>
      <c r="G1018" s="118"/>
      <c r="H1018" s="119"/>
      <c r="I1018" s="120"/>
      <c r="J1018" s="121"/>
      <c r="M1018" s="126"/>
      <c r="R1018" s="141"/>
    </row>
    <row r="1019" spans="1:18" ht="47.25" outlineLevel="1" x14ac:dyDescent="0.25">
      <c r="B1019" s="34" t="s">
        <v>66</v>
      </c>
      <c r="C1019" s="78" t="s">
        <v>13</v>
      </c>
      <c r="D1019" s="35" t="s">
        <v>60</v>
      </c>
      <c r="E1019" s="35" t="s">
        <v>14</v>
      </c>
      <c r="F1019" s="79" t="s">
        <v>17</v>
      </c>
      <c r="G1019" s="79" t="s">
        <v>56</v>
      </c>
      <c r="H1019" s="79" t="s">
        <v>38</v>
      </c>
      <c r="I1019" s="35" t="s">
        <v>16</v>
      </c>
      <c r="J1019" s="34" t="s">
        <v>15</v>
      </c>
    </row>
    <row r="1020" spans="1:18" outlineLevel="1" x14ac:dyDescent="0.25">
      <c r="B1020" s="137" t="str">
        <f>IF(C1020="","",F1017)</f>
        <v/>
      </c>
      <c r="C1020" s="123"/>
      <c r="D1020" s="138" t="str">
        <f>IF(C1020="","",IFERROR(INDEX('Cadastro de insumo'!A:K,MATCH('Ficha técnica - Prod acabado'!C1020,'Cadastro de insumo'!E:E,0),2),""))</f>
        <v/>
      </c>
      <c r="E1020" s="138" t="str">
        <f>IF(C1020="","",IFERROR(INDEX('Cadastro de insumo'!A:K,MATCH('Ficha técnica - Prod acabado'!C1020,'Cadastro de insumo'!E:E,0),9),""))</f>
        <v/>
      </c>
      <c r="F1020" s="139" t="str">
        <f>IFERROR(VLOOKUP(C1020,'Cadastro de insumo'!E:K,7,0),"")</f>
        <v/>
      </c>
      <c r="G1020" s="113"/>
      <c r="H1020" s="113"/>
      <c r="I1020" s="138">
        <f t="shared" ref="I1020:I1034" si="49">IF(OR(G1020="",H1020=""),0,G1020/H1020)</f>
        <v>0</v>
      </c>
      <c r="J1020" s="140">
        <f>IF(C1020="",0,IF(E1020="Pacote",VLOOKUP(C1020,'Cadastro de insumo'!E:K,7,0)*G1020,IF(OR(E1020="kg",E1020="L"),F1020/1000*G1020,F1020*G1020)))</f>
        <v>0</v>
      </c>
    </row>
    <row r="1021" spans="1:18" outlineLevel="1" x14ac:dyDescent="0.25">
      <c r="B1021" s="137" t="str">
        <f>IF(C1021="","",F1017)</f>
        <v/>
      </c>
      <c r="C1021" s="123"/>
      <c r="D1021" s="138" t="str">
        <f>IF(C1021="","",IFERROR(INDEX('Cadastro de insumo'!A:K,MATCH('Ficha técnica - Prod acabado'!C1021,'Cadastro de insumo'!E:E,0),2),""))</f>
        <v/>
      </c>
      <c r="E1021" s="138" t="str">
        <f>IF(C1021="","",IFERROR(INDEX('Cadastro de insumo'!A:K,MATCH('Ficha técnica - Prod acabado'!C1021,'Cadastro de insumo'!E:E,0),9),""))</f>
        <v/>
      </c>
      <c r="F1021" s="139" t="str">
        <f>IFERROR(VLOOKUP(C1021,'Cadastro de insumo'!E:K,7,0),"")</f>
        <v/>
      </c>
      <c r="G1021" s="113"/>
      <c r="H1021" s="113"/>
      <c r="I1021" s="138">
        <f t="shared" si="49"/>
        <v>0</v>
      </c>
      <c r="J1021" s="140">
        <f>IF(C1021="",0,IF(E1021="Pacote",VLOOKUP(C1021,'Cadastro de insumo'!E:K,7,0)*G1021,IF(OR(E1021="kg",E1021="L"),F1021/1000*G1021,F1021*G1021)))</f>
        <v>0</v>
      </c>
    </row>
    <row r="1022" spans="1:18" outlineLevel="1" x14ac:dyDescent="0.25">
      <c r="B1022" s="137" t="str">
        <f>IF(C1022="","",F1017)</f>
        <v/>
      </c>
      <c r="C1022" s="123"/>
      <c r="D1022" s="138" t="str">
        <f>IF(C1022="","",IFERROR(INDEX('Cadastro de insumo'!A:K,MATCH('Ficha técnica - Prod acabado'!C1022,'Cadastro de insumo'!E:E,0),2),""))</f>
        <v/>
      </c>
      <c r="E1022" s="138" t="str">
        <f>IF(C1022="","",IFERROR(INDEX('Cadastro de insumo'!A:K,MATCH('Ficha técnica - Prod acabado'!C1022,'Cadastro de insumo'!E:E,0),9),""))</f>
        <v/>
      </c>
      <c r="F1022" s="139" t="str">
        <f>IFERROR(VLOOKUP(C1022,'Cadastro de insumo'!E:K,7,0),"")</f>
        <v/>
      </c>
      <c r="G1022" s="113"/>
      <c r="H1022" s="113"/>
      <c r="I1022" s="138">
        <f t="shared" si="49"/>
        <v>0</v>
      </c>
      <c r="J1022" s="140">
        <f>IF(C1022="",0,IF(E1022="Pacote",VLOOKUP(C1022,'Cadastro de insumo'!E:K,7,0)*G1022,IF(OR(E1022="kg",E1022="L"),F1022/1000*G1022,F1022*G1022)))</f>
        <v>0</v>
      </c>
    </row>
    <row r="1023" spans="1:18" outlineLevel="1" x14ac:dyDescent="0.25">
      <c r="B1023" s="137" t="str">
        <f>IF(C1023="","",F1017)</f>
        <v/>
      </c>
      <c r="C1023" s="123"/>
      <c r="D1023" s="138" t="str">
        <f>IF(C1023="","",IFERROR(INDEX('Cadastro de insumo'!A:K,MATCH('Ficha técnica - Prod acabado'!C1023,'Cadastro de insumo'!E:E,0),2),""))</f>
        <v/>
      </c>
      <c r="E1023" s="138" t="str">
        <f>IF(C1023="","",IFERROR(INDEX('Cadastro de insumo'!A:K,MATCH('Ficha técnica - Prod acabado'!C1023,'Cadastro de insumo'!E:E,0),9),""))</f>
        <v/>
      </c>
      <c r="F1023" s="139" t="str">
        <f>IFERROR(VLOOKUP(C1023,'Cadastro de insumo'!E:K,7,0),"")</f>
        <v/>
      </c>
      <c r="G1023" s="113"/>
      <c r="H1023" s="113"/>
      <c r="I1023" s="138">
        <f t="shared" si="49"/>
        <v>0</v>
      </c>
      <c r="J1023" s="140">
        <f>IF(C1023="",0,IF(E1023="Pacote",VLOOKUP(C1023,'Cadastro de insumo'!E:K,7,0)*G1023,IF(OR(E1023="kg",E1023="L"),F1023/1000*G1023,F1023*G1023)))</f>
        <v>0</v>
      </c>
    </row>
    <row r="1024" spans="1:18" outlineLevel="1" x14ac:dyDescent="0.25">
      <c r="B1024" s="137" t="str">
        <f>IF(C1024="","",F1017)</f>
        <v/>
      </c>
      <c r="C1024" s="123"/>
      <c r="D1024" s="138" t="str">
        <f>IF(C1024="","",IFERROR(INDEX('Cadastro de insumo'!A:K,MATCH('Ficha técnica - Prod acabado'!C1024,'Cadastro de insumo'!E:E,0),2),""))</f>
        <v/>
      </c>
      <c r="E1024" s="138" t="str">
        <f>IF(C1024="","",IFERROR(INDEX('Cadastro de insumo'!A:K,MATCH('Ficha técnica - Prod acabado'!C1024,'Cadastro de insumo'!E:E,0),9),""))</f>
        <v/>
      </c>
      <c r="F1024" s="139" t="str">
        <f>IFERROR(VLOOKUP(C1024,'Cadastro de insumo'!E:K,7,0),"")</f>
        <v/>
      </c>
      <c r="G1024" s="113"/>
      <c r="H1024" s="113"/>
      <c r="I1024" s="138">
        <f t="shared" si="49"/>
        <v>0</v>
      </c>
      <c r="J1024" s="140">
        <f>IF(C1024="",0,IF(E1024="Pacote",VLOOKUP(C1024,'Cadastro de insumo'!E:K,7,0)*G1024,IF(OR(E1024="kg",E1024="L"),F1024/1000*G1024,F1024*G1024)))</f>
        <v>0</v>
      </c>
    </row>
    <row r="1025" spans="1:18" outlineLevel="1" x14ac:dyDescent="0.25">
      <c r="B1025" s="137" t="str">
        <f>IF(C1025="","",F1017)</f>
        <v/>
      </c>
      <c r="C1025" s="123"/>
      <c r="D1025" s="138" t="str">
        <f>IF(C1025="","",IFERROR(INDEX('Cadastro de insumo'!A:K,MATCH('Ficha técnica - Prod acabado'!C1025,'Cadastro de insumo'!E:E,0),2),""))</f>
        <v/>
      </c>
      <c r="E1025" s="138" t="str">
        <f>IF(C1025="","",IFERROR(INDEX('Cadastro de insumo'!A:K,MATCH('Ficha técnica - Prod acabado'!C1025,'Cadastro de insumo'!E:E,0),9),""))</f>
        <v/>
      </c>
      <c r="F1025" s="139" t="str">
        <f>IFERROR(VLOOKUP(C1025,'Cadastro de insumo'!E:K,7,0),"")</f>
        <v/>
      </c>
      <c r="G1025" s="113"/>
      <c r="H1025" s="113"/>
      <c r="I1025" s="138">
        <f t="shared" si="49"/>
        <v>0</v>
      </c>
      <c r="J1025" s="140">
        <f>IF(C1025="",0,IF(E1025="Pacote",VLOOKUP(C1025,'Cadastro de insumo'!E:K,7,0)*G1025,IF(OR(E1025="kg",E1025="L"),F1025/1000*G1025,F1025*G1025)))</f>
        <v>0</v>
      </c>
    </row>
    <row r="1026" spans="1:18" outlineLevel="1" x14ac:dyDescent="0.25">
      <c r="B1026" s="137" t="str">
        <f>IF(C1026="","",F1017)</f>
        <v/>
      </c>
      <c r="C1026" s="123"/>
      <c r="D1026" s="138" t="str">
        <f>IF(C1026="","",IFERROR(INDEX('Cadastro de insumo'!A:K,MATCH('Ficha técnica - Prod acabado'!C1026,'Cadastro de insumo'!E:E,0),2),""))</f>
        <v/>
      </c>
      <c r="E1026" s="138" t="str">
        <f>IF(C1026="","",IFERROR(INDEX('Cadastro de insumo'!A:K,MATCH('Ficha técnica - Prod acabado'!C1026,'Cadastro de insumo'!E:E,0),9),""))</f>
        <v/>
      </c>
      <c r="F1026" s="139" t="str">
        <f>IFERROR(VLOOKUP(C1026,'Cadastro de insumo'!E:K,7,0),"")</f>
        <v/>
      </c>
      <c r="G1026" s="113"/>
      <c r="H1026" s="113"/>
      <c r="I1026" s="138">
        <f t="shared" si="49"/>
        <v>0</v>
      </c>
      <c r="J1026" s="140">
        <f>IF(C1026="",0,IF(E1026="Pacote",VLOOKUP(C1026,'Cadastro de insumo'!E:K,7,0)*G1026,IF(OR(E1026="kg",E1026="L"),F1026/1000*G1026,F1026*G1026)))</f>
        <v>0</v>
      </c>
    </row>
    <row r="1027" spans="1:18" outlineLevel="1" x14ac:dyDescent="0.25">
      <c r="B1027" s="137" t="str">
        <f>IF(C1027="","",F1017)</f>
        <v/>
      </c>
      <c r="C1027" s="123"/>
      <c r="D1027" s="138" t="str">
        <f>IF(C1027="","",IFERROR(INDEX('Cadastro de insumo'!A:K,MATCH('Ficha técnica - Prod acabado'!C1027,'Cadastro de insumo'!E:E,0),2),""))</f>
        <v/>
      </c>
      <c r="E1027" s="138" t="str">
        <f>IF(C1027="","",IFERROR(INDEX('Cadastro de insumo'!A:K,MATCH('Ficha técnica - Prod acabado'!C1027,'Cadastro de insumo'!E:E,0),9),""))</f>
        <v/>
      </c>
      <c r="F1027" s="139" t="str">
        <f>IFERROR(VLOOKUP(C1027,'Cadastro de insumo'!E:K,7,0),"")</f>
        <v/>
      </c>
      <c r="G1027" s="113"/>
      <c r="H1027" s="113"/>
      <c r="I1027" s="138">
        <f t="shared" si="49"/>
        <v>0</v>
      </c>
      <c r="J1027" s="140">
        <f>IF(C1027="",0,IF(E1027="Pacote",VLOOKUP(C1027,'Cadastro de insumo'!E:K,7,0)*G1027,IF(OR(E1027="kg",E1027="L"),F1027/1000*G1027,F1027*G1027)))</f>
        <v>0</v>
      </c>
    </row>
    <row r="1028" spans="1:18" outlineLevel="1" x14ac:dyDescent="0.25">
      <c r="B1028" s="137" t="str">
        <f>IF(C1028="","",F1017)</f>
        <v/>
      </c>
      <c r="C1028" s="123"/>
      <c r="D1028" s="138" t="str">
        <f>IF(C1028="","",IFERROR(INDEX('Cadastro de insumo'!A:K,MATCH('Ficha técnica - Prod acabado'!C1028,'Cadastro de insumo'!E:E,0),2),""))</f>
        <v/>
      </c>
      <c r="E1028" s="138" t="str">
        <f>IF(C1028="","",IFERROR(INDEX('Cadastro de insumo'!A:K,MATCH('Ficha técnica - Prod acabado'!C1028,'Cadastro de insumo'!E:E,0),9),""))</f>
        <v/>
      </c>
      <c r="F1028" s="139" t="str">
        <f>IFERROR(VLOOKUP(C1028,'Cadastro de insumo'!E:K,7,0),"")</f>
        <v/>
      </c>
      <c r="G1028" s="113"/>
      <c r="H1028" s="113"/>
      <c r="I1028" s="138">
        <f t="shared" si="49"/>
        <v>0</v>
      </c>
      <c r="J1028" s="140">
        <f>IF(C1028="",0,IF(E1028="Pacote",VLOOKUP(C1028,'Cadastro de insumo'!E:K,7,0)*G1028,IF(OR(E1028="kg",E1028="L"),F1028/1000*G1028,F1028*G1028)))</f>
        <v>0</v>
      </c>
    </row>
    <row r="1029" spans="1:18" outlineLevel="1" x14ac:dyDescent="0.25">
      <c r="B1029" s="137" t="str">
        <f>IF(C1029="","",F1017)</f>
        <v/>
      </c>
      <c r="C1029" s="123"/>
      <c r="D1029" s="138" t="str">
        <f>IF(C1029="","",IFERROR(INDEX('Cadastro de insumo'!A:K,MATCH('Ficha técnica - Prod acabado'!C1029,'Cadastro de insumo'!E:E,0),2),""))</f>
        <v/>
      </c>
      <c r="E1029" s="138" t="str">
        <f>IF(C1029="","",IFERROR(INDEX('Cadastro de insumo'!A:K,MATCH('Ficha técnica - Prod acabado'!C1029,'Cadastro de insumo'!E:E,0),9),""))</f>
        <v/>
      </c>
      <c r="F1029" s="139" t="str">
        <f>IFERROR(VLOOKUP(C1029,'Cadastro de insumo'!E:K,7,0),"")</f>
        <v/>
      </c>
      <c r="G1029" s="113"/>
      <c r="H1029" s="113"/>
      <c r="I1029" s="138">
        <f t="shared" si="49"/>
        <v>0</v>
      </c>
      <c r="J1029" s="140">
        <f>IF(C1029="",0,IF(E1029="Pacote",VLOOKUP(C1029,'Cadastro de insumo'!E:K,7,0)*G1029,IF(OR(E1029="kg",E1029="L"),F1029/1000*G1029,F1029*G1029)))</f>
        <v>0</v>
      </c>
    </row>
    <row r="1030" spans="1:18" outlineLevel="1" x14ac:dyDescent="0.25">
      <c r="B1030" s="137" t="str">
        <f>IF(C1030="","",F1017)</f>
        <v/>
      </c>
      <c r="C1030" s="123"/>
      <c r="D1030" s="138" t="str">
        <f>IF(C1030="","",IFERROR(INDEX('Cadastro de insumo'!A:K,MATCH('Ficha técnica - Prod acabado'!C1030,'Cadastro de insumo'!E:E,0),2),""))</f>
        <v/>
      </c>
      <c r="E1030" s="138" t="str">
        <f>IF(C1030="","",IFERROR(INDEX('Cadastro de insumo'!A:K,MATCH('Ficha técnica - Prod acabado'!C1030,'Cadastro de insumo'!E:E,0),9),""))</f>
        <v/>
      </c>
      <c r="F1030" s="139" t="str">
        <f>IFERROR(VLOOKUP(C1030,'Cadastro de insumo'!E:K,7,0),"")</f>
        <v/>
      </c>
      <c r="G1030" s="113"/>
      <c r="H1030" s="113"/>
      <c r="I1030" s="138">
        <f t="shared" si="49"/>
        <v>0</v>
      </c>
      <c r="J1030" s="140">
        <f>IF(C1030="",0,IF(E1030="Pacote",VLOOKUP(C1030,'Cadastro de insumo'!E:K,7,0)*G1030,IF(OR(E1030="kg",E1030="L"),F1030/1000*G1030,F1030*G1030)))</f>
        <v>0</v>
      </c>
    </row>
    <row r="1031" spans="1:18" outlineLevel="1" x14ac:dyDescent="0.25">
      <c r="B1031" s="137" t="str">
        <f>IF(C1031="","",F1017)</f>
        <v/>
      </c>
      <c r="C1031" s="123"/>
      <c r="D1031" s="138" t="str">
        <f>IF(C1031="","",IFERROR(INDEX('Cadastro de insumo'!A:K,MATCH('Ficha técnica - Prod acabado'!C1031,'Cadastro de insumo'!E:E,0),2),""))</f>
        <v/>
      </c>
      <c r="E1031" s="138" t="str">
        <f>IF(C1031="","",IFERROR(INDEX('Cadastro de insumo'!A:K,MATCH('Ficha técnica - Prod acabado'!C1031,'Cadastro de insumo'!E:E,0),9),""))</f>
        <v/>
      </c>
      <c r="F1031" s="139" t="str">
        <f>IFERROR(VLOOKUP(C1031,'Cadastro de insumo'!E:K,7,0),"")</f>
        <v/>
      </c>
      <c r="G1031" s="113"/>
      <c r="H1031" s="113"/>
      <c r="I1031" s="138">
        <f t="shared" si="49"/>
        <v>0</v>
      </c>
      <c r="J1031" s="140">
        <f>IF(C1031="",0,IF(E1031="Pacote",VLOOKUP(C1031,'Cadastro de insumo'!E:K,7,0)*G1031,IF(OR(E1031="kg",E1031="L"),F1031/1000*G1031,F1031*G1031)))</f>
        <v>0</v>
      </c>
    </row>
    <row r="1032" spans="1:18" outlineLevel="1" x14ac:dyDescent="0.25">
      <c r="B1032" s="137" t="str">
        <f>IF(C1032="","",F1017)</f>
        <v/>
      </c>
      <c r="C1032" s="123"/>
      <c r="D1032" s="138" t="str">
        <f>IF(C1032="","",IFERROR(INDEX('Cadastro de insumo'!A:K,MATCH('Ficha técnica - Prod acabado'!C1032,'Cadastro de insumo'!E:E,0),2),""))</f>
        <v/>
      </c>
      <c r="E1032" s="138" t="str">
        <f>IF(C1032="","",IFERROR(INDEX('Cadastro de insumo'!A:K,MATCH('Ficha técnica - Prod acabado'!C1032,'Cadastro de insumo'!E:E,0),9),""))</f>
        <v/>
      </c>
      <c r="F1032" s="139" t="str">
        <f>IFERROR(VLOOKUP(C1032,'Cadastro de insumo'!E:K,7,0),"")</f>
        <v/>
      </c>
      <c r="G1032" s="113"/>
      <c r="H1032" s="113"/>
      <c r="I1032" s="138">
        <f t="shared" si="49"/>
        <v>0</v>
      </c>
      <c r="J1032" s="140">
        <f>IF(C1032="",0,IF(E1032="Pacote",VLOOKUP(C1032,'Cadastro de insumo'!E:K,7,0)*G1032,IF(OR(E1032="kg",E1032="L"),F1032/1000*G1032,F1032*G1032)))</f>
        <v>0</v>
      </c>
    </row>
    <row r="1033" spans="1:18" outlineLevel="1" x14ac:dyDescent="0.25">
      <c r="B1033" s="137" t="str">
        <f>IF(C1033="","",F1017)</f>
        <v/>
      </c>
      <c r="C1033" s="123"/>
      <c r="D1033" s="138" t="str">
        <f>IF(C1033="","",IFERROR(INDEX('Cadastro de insumo'!A:K,MATCH('Ficha técnica - Prod acabado'!C1033,'Cadastro de insumo'!E:E,0),2),""))</f>
        <v/>
      </c>
      <c r="E1033" s="138" t="str">
        <f>IF(C1033="","",IFERROR(INDEX('Cadastro de insumo'!A:K,MATCH('Ficha técnica - Prod acabado'!C1033,'Cadastro de insumo'!E:E,0),9),""))</f>
        <v/>
      </c>
      <c r="F1033" s="139" t="str">
        <f>IFERROR(VLOOKUP(C1033,'Cadastro de insumo'!E:K,7,0),"")</f>
        <v/>
      </c>
      <c r="G1033" s="113"/>
      <c r="H1033" s="113"/>
      <c r="I1033" s="138">
        <f t="shared" si="49"/>
        <v>0</v>
      </c>
      <c r="J1033" s="140">
        <f>IF(C1033="",0,IF(E1033="Pacote",VLOOKUP(C1033,'Cadastro de insumo'!E:K,7,0)*G1033,IF(OR(E1033="kg",E1033="L"),F1033/1000*G1033,F1033*G1033)))</f>
        <v>0</v>
      </c>
    </row>
    <row r="1034" spans="1:18" outlineLevel="1" x14ac:dyDescent="0.25">
      <c r="B1034" s="137" t="str">
        <f>IF(C1034="","",F1017)</f>
        <v/>
      </c>
      <c r="C1034" s="123"/>
      <c r="D1034" s="138" t="str">
        <f>IF(C1034="","",IFERROR(INDEX('Cadastro de insumo'!A:K,MATCH('Ficha técnica - Prod acabado'!C1034,'Cadastro de insumo'!E:E,0),2),""))</f>
        <v/>
      </c>
      <c r="E1034" s="138" t="str">
        <f>IF(C1034="","",IFERROR(INDEX('Cadastro de insumo'!A:K,MATCH('Ficha técnica - Prod acabado'!C1034,'Cadastro de insumo'!E:E,0),9),""))</f>
        <v/>
      </c>
      <c r="F1034" s="139" t="str">
        <f>IFERROR(VLOOKUP(C1034,'Cadastro de insumo'!E:K,7,0),"")</f>
        <v/>
      </c>
      <c r="G1034" s="113"/>
      <c r="H1034" s="113"/>
      <c r="I1034" s="138">
        <f t="shared" si="49"/>
        <v>0</v>
      </c>
      <c r="J1034" s="140">
        <f>IF(C1034="",0,IF(E1034="Pacote",VLOOKUP(C1034,'Cadastro de insumo'!E:K,7,0)*G1034,IF(OR(E1034="kg",E1034="L"),F1034/1000*G1034,F1034*G1034)))</f>
        <v>0</v>
      </c>
    </row>
    <row r="1035" spans="1:18" x14ac:dyDescent="0.25">
      <c r="A1035" s="33" t="str">
        <f>"Detalhes: "&amp;F1017</f>
        <v xml:space="preserve">Detalhes: </v>
      </c>
      <c r="B1035" s="110"/>
      <c r="H1035" s="126"/>
      <c r="I1035" s="110"/>
      <c r="J1035" s="110"/>
      <c r="M1035" s="126"/>
    </row>
    <row r="1036" spans="1:18" x14ac:dyDescent="0.25">
      <c r="B1036" s="110"/>
      <c r="C1036" s="126"/>
      <c r="H1036" s="126"/>
      <c r="I1036" s="110"/>
      <c r="J1036" s="110"/>
      <c r="K1036" s="110"/>
      <c r="L1036" s="110"/>
      <c r="M1036" s="126"/>
    </row>
    <row r="1037" spans="1:18" ht="31.5" x14ac:dyDescent="0.25">
      <c r="D1037" s="110"/>
      <c r="E1037" s="34" t="s">
        <v>21</v>
      </c>
      <c r="F1037" s="78" t="s">
        <v>0</v>
      </c>
      <c r="G1037" s="78" t="s">
        <v>19</v>
      </c>
      <c r="H1037" s="79" t="s">
        <v>20</v>
      </c>
      <c r="I1037" s="35" t="s">
        <v>22</v>
      </c>
      <c r="J1037" s="35" t="s">
        <v>61</v>
      </c>
      <c r="M1037" s="126"/>
    </row>
    <row r="1038" spans="1:18" x14ac:dyDescent="0.25">
      <c r="D1038" s="110"/>
      <c r="E1038" s="135">
        <f>E1017+1</f>
        <v>50</v>
      </c>
      <c r="F1038" s="113"/>
      <c r="G1038" s="113"/>
      <c r="H1038" s="114"/>
      <c r="I1038" s="136">
        <f>SUM(J1041:J1055)</f>
        <v>0</v>
      </c>
      <c r="J1038" s="136" t="str">
        <f>IF(H1038="","",I1038/H1038)</f>
        <v/>
      </c>
      <c r="M1038" s="126"/>
      <c r="R1038" s="141"/>
    </row>
    <row r="1039" spans="1:18" x14ac:dyDescent="0.25">
      <c r="B1039" s="117"/>
      <c r="C1039" s="118"/>
      <c r="D1039" s="110"/>
      <c r="F1039" s="118"/>
      <c r="G1039" s="118"/>
      <c r="H1039" s="119"/>
      <c r="I1039" s="120"/>
      <c r="J1039" s="121"/>
      <c r="M1039" s="126"/>
      <c r="R1039" s="141"/>
    </row>
    <row r="1040" spans="1:18" ht="47.25" outlineLevel="1" x14ac:dyDescent="0.25">
      <c r="B1040" s="34" t="s">
        <v>66</v>
      </c>
      <c r="C1040" s="78" t="s">
        <v>13</v>
      </c>
      <c r="D1040" s="35" t="s">
        <v>60</v>
      </c>
      <c r="E1040" s="35" t="s">
        <v>14</v>
      </c>
      <c r="F1040" s="79" t="s">
        <v>17</v>
      </c>
      <c r="G1040" s="79" t="s">
        <v>56</v>
      </c>
      <c r="H1040" s="79" t="s">
        <v>38</v>
      </c>
      <c r="I1040" s="35" t="s">
        <v>16</v>
      </c>
      <c r="J1040" s="34" t="s">
        <v>15</v>
      </c>
    </row>
    <row r="1041" spans="1:13" outlineLevel="1" x14ac:dyDescent="0.25">
      <c r="B1041" s="137" t="str">
        <f>IF(C1041="","",F1038)</f>
        <v/>
      </c>
      <c r="C1041" s="123"/>
      <c r="D1041" s="138" t="str">
        <f>IF(C1041="","",IFERROR(INDEX('Cadastro de insumo'!A:K,MATCH('Ficha técnica - Prod acabado'!C1041,'Cadastro de insumo'!E:E,0),2),""))</f>
        <v/>
      </c>
      <c r="E1041" s="138" t="str">
        <f>IF(C1041="","",IFERROR(INDEX('Cadastro de insumo'!A:K,MATCH('Ficha técnica - Prod acabado'!C1041,'Cadastro de insumo'!E:E,0),9),""))</f>
        <v/>
      </c>
      <c r="F1041" s="139" t="str">
        <f>IFERROR(VLOOKUP(C1041,'Cadastro de insumo'!E:K,7,0),"")</f>
        <v/>
      </c>
      <c r="G1041" s="113"/>
      <c r="H1041" s="113"/>
      <c r="I1041" s="138">
        <f t="shared" ref="I1041:I1055" si="50">IF(OR(G1041="",H1041=""),0,G1041/H1041)</f>
        <v>0</v>
      </c>
      <c r="J1041" s="140">
        <f>IF(C1041="",0,IF(E1041="Pacote",VLOOKUP(C1041,'Cadastro de insumo'!E:K,7,0)*G1041,IF(OR(E1041="kg",E1041="L"),F1041/1000*G1041,F1041*G1041)))</f>
        <v>0</v>
      </c>
    </row>
    <row r="1042" spans="1:13" outlineLevel="1" x14ac:dyDescent="0.25">
      <c r="B1042" s="137" t="str">
        <f>IF(C1042="","",F1038)</f>
        <v/>
      </c>
      <c r="C1042" s="123"/>
      <c r="D1042" s="138" t="str">
        <f>IF(C1042="","",IFERROR(INDEX('Cadastro de insumo'!A:K,MATCH('Ficha técnica - Prod acabado'!C1042,'Cadastro de insumo'!E:E,0),2),""))</f>
        <v/>
      </c>
      <c r="E1042" s="138" t="str">
        <f>IF(C1042="","",IFERROR(INDEX('Cadastro de insumo'!A:K,MATCH('Ficha técnica - Prod acabado'!C1042,'Cadastro de insumo'!E:E,0),9),""))</f>
        <v/>
      </c>
      <c r="F1042" s="139" t="str">
        <f>IFERROR(VLOOKUP(C1042,'Cadastro de insumo'!E:K,7,0),"")</f>
        <v/>
      </c>
      <c r="G1042" s="113"/>
      <c r="H1042" s="113"/>
      <c r="I1042" s="138">
        <f t="shared" si="50"/>
        <v>0</v>
      </c>
      <c r="J1042" s="140">
        <f>IF(C1042="",0,IF(E1042="Pacote",VLOOKUP(C1042,'Cadastro de insumo'!E:K,7,0)*G1042,IF(OR(E1042="kg",E1042="L"),F1042/1000*G1042,F1042*G1042)))</f>
        <v>0</v>
      </c>
    </row>
    <row r="1043" spans="1:13" outlineLevel="1" x14ac:dyDescent="0.25">
      <c r="B1043" s="137" t="str">
        <f>IF(C1043="","",F1038)</f>
        <v/>
      </c>
      <c r="C1043" s="123"/>
      <c r="D1043" s="138" t="str">
        <f>IF(C1043="","",IFERROR(INDEX('Cadastro de insumo'!A:K,MATCH('Ficha técnica - Prod acabado'!C1043,'Cadastro de insumo'!E:E,0),2),""))</f>
        <v/>
      </c>
      <c r="E1043" s="138" t="str">
        <f>IF(C1043="","",IFERROR(INDEX('Cadastro de insumo'!A:K,MATCH('Ficha técnica - Prod acabado'!C1043,'Cadastro de insumo'!E:E,0),9),""))</f>
        <v/>
      </c>
      <c r="F1043" s="139" t="str">
        <f>IFERROR(VLOOKUP(C1043,'Cadastro de insumo'!E:K,7,0),"")</f>
        <v/>
      </c>
      <c r="G1043" s="113"/>
      <c r="H1043" s="113"/>
      <c r="I1043" s="138">
        <f t="shared" si="50"/>
        <v>0</v>
      </c>
      <c r="J1043" s="140">
        <f>IF(C1043="",0,IF(E1043="Pacote",VLOOKUP(C1043,'Cadastro de insumo'!E:K,7,0)*G1043,IF(OR(E1043="kg",E1043="L"),F1043/1000*G1043,F1043*G1043)))</f>
        <v>0</v>
      </c>
    </row>
    <row r="1044" spans="1:13" outlineLevel="1" x14ac:dyDescent="0.25">
      <c r="B1044" s="137" t="str">
        <f>IF(C1044="","",F1038)</f>
        <v/>
      </c>
      <c r="C1044" s="123"/>
      <c r="D1044" s="138" t="str">
        <f>IF(C1044="","",IFERROR(INDEX('Cadastro de insumo'!A:K,MATCH('Ficha técnica - Prod acabado'!C1044,'Cadastro de insumo'!E:E,0),2),""))</f>
        <v/>
      </c>
      <c r="E1044" s="138" t="str">
        <f>IF(C1044="","",IFERROR(INDEX('Cadastro de insumo'!A:K,MATCH('Ficha técnica - Prod acabado'!C1044,'Cadastro de insumo'!E:E,0),9),""))</f>
        <v/>
      </c>
      <c r="F1044" s="139" t="str">
        <f>IFERROR(VLOOKUP(C1044,'Cadastro de insumo'!E:K,7,0),"")</f>
        <v/>
      </c>
      <c r="G1044" s="113"/>
      <c r="H1044" s="113"/>
      <c r="I1044" s="138">
        <f t="shared" si="50"/>
        <v>0</v>
      </c>
      <c r="J1044" s="140">
        <f>IF(C1044="",0,IF(E1044="Pacote",VLOOKUP(C1044,'Cadastro de insumo'!E:K,7,0)*G1044,IF(OR(E1044="kg",E1044="L"),F1044/1000*G1044,F1044*G1044)))</f>
        <v>0</v>
      </c>
    </row>
    <row r="1045" spans="1:13" outlineLevel="1" x14ac:dyDescent="0.25">
      <c r="B1045" s="137" t="str">
        <f>IF(C1045="","",F1038)</f>
        <v/>
      </c>
      <c r="C1045" s="123"/>
      <c r="D1045" s="138" t="str">
        <f>IF(C1045="","",IFERROR(INDEX('Cadastro de insumo'!A:K,MATCH('Ficha técnica - Prod acabado'!C1045,'Cadastro de insumo'!E:E,0),2),""))</f>
        <v/>
      </c>
      <c r="E1045" s="138" t="str">
        <f>IF(C1045="","",IFERROR(INDEX('Cadastro de insumo'!A:K,MATCH('Ficha técnica - Prod acabado'!C1045,'Cadastro de insumo'!E:E,0),9),""))</f>
        <v/>
      </c>
      <c r="F1045" s="139" t="str">
        <f>IFERROR(VLOOKUP(C1045,'Cadastro de insumo'!E:K,7,0),"")</f>
        <v/>
      </c>
      <c r="G1045" s="113"/>
      <c r="H1045" s="113"/>
      <c r="I1045" s="138">
        <f t="shared" si="50"/>
        <v>0</v>
      </c>
      <c r="J1045" s="140">
        <f>IF(C1045="",0,IF(E1045="Pacote",VLOOKUP(C1045,'Cadastro de insumo'!E:K,7,0)*G1045,IF(OR(E1045="kg",E1045="L"),F1045/1000*G1045,F1045*G1045)))</f>
        <v>0</v>
      </c>
    </row>
    <row r="1046" spans="1:13" outlineLevel="1" x14ac:dyDescent="0.25">
      <c r="B1046" s="137" t="str">
        <f>IF(C1046="","",F1038)</f>
        <v/>
      </c>
      <c r="C1046" s="123"/>
      <c r="D1046" s="138" t="str">
        <f>IF(C1046="","",IFERROR(INDEX('Cadastro de insumo'!A:K,MATCH('Ficha técnica - Prod acabado'!C1046,'Cadastro de insumo'!E:E,0),2),""))</f>
        <v/>
      </c>
      <c r="E1046" s="138" t="str">
        <f>IF(C1046="","",IFERROR(INDEX('Cadastro de insumo'!A:K,MATCH('Ficha técnica - Prod acabado'!C1046,'Cadastro de insumo'!E:E,0),9),""))</f>
        <v/>
      </c>
      <c r="F1046" s="139" t="str">
        <f>IFERROR(VLOOKUP(C1046,'Cadastro de insumo'!E:K,7,0),"")</f>
        <v/>
      </c>
      <c r="G1046" s="113"/>
      <c r="H1046" s="113"/>
      <c r="I1046" s="138">
        <f t="shared" si="50"/>
        <v>0</v>
      </c>
      <c r="J1046" s="140">
        <f>IF(C1046="",0,IF(E1046="Pacote",VLOOKUP(C1046,'Cadastro de insumo'!E:K,7,0)*G1046,IF(OR(E1046="kg",E1046="L"),F1046/1000*G1046,F1046*G1046)))</f>
        <v>0</v>
      </c>
    </row>
    <row r="1047" spans="1:13" outlineLevel="1" x14ac:dyDescent="0.25">
      <c r="B1047" s="137" t="str">
        <f>IF(C1047="","",F1038)</f>
        <v/>
      </c>
      <c r="C1047" s="123"/>
      <c r="D1047" s="138" t="str">
        <f>IF(C1047="","",IFERROR(INDEX('Cadastro de insumo'!A:K,MATCH('Ficha técnica - Prod acabado'!C1047,'Cadastro de insumo'!E:E,0),2),""))</f>
        <v/>
      </c>
      <c r="E1047" s="138" t="str">
        <f>IF(C1047="","",IFERROR(INDEX('Cadastro de insumo'!A:K,MATCH('Ficha técnica - Prod acabado'!C1047,'Cadastro de insumo'!E:E,0),9),""))</f>
        <v/>
      </c>
      <c r="F1047" s="139" t="str">
        <f>IFERROR(VLOOKUP(C1047,'Cadastro de insumo'!E:K,7,0),"")</f>
        <v/>
      </c>
      <c r="G1047" s="113"/>
      <c r="H1047" s="113"/>
      <c r="I1047" s="138">
        <f t="shared" si="50"/>
        <v>0</v>
      </c>
      <c r="J1047" s="140">
        <f>IF(C1047="",0,IF(E1047="Pacote",VLOOKUP(C1047,'Cadastro de insumo'!E:K,7,0)*G1047,IF(OR(E1047="kg",E1047="L"),F1047/1000*G1047,F1047*G1047)))</f>
        <v>0</v>
      </c>
    </row>
    <row r="1048" spans="1:13" outlineLevel="1" x14ac:dyDescent="0.25">
      <c r="B1048" s="137" t="str">
        <f>IF(C1048="","",F1038)</f>
        <v/>
      </c>
      <c r="C1048" s="123"/>
      <c r="D1048" s="138" t="str">
        <f>IF(C1048="","",IFERROR(INDEX('Cadastro de insumo'!A:K,MATCH('Ficha técnica - Prod acabado'!C1048,'Cadastro de insumo'!E:E,0),2),""))</f>
        <v/>
      </c>
      <c r="E1048" s="138" t="str">
        <f>IF(C1048="","",IFERROR(INDEX('Cadastro de insumo'!A:K,MATCH('Ficha técnica - Prod acabado'!C1048,'Cadastro de insumo'!E:E,0),9),""))</f>
        <v/>
      </c>
      <c r="F1048" s="139" t="str">
        <f>IFERROR(VLOOKUP(C1048,'Cadastro de insumo'!E:K,7,0),"")</f>
        <v/>
      </c>
      <c r="G1048" s="113"/>
      <c r="H1048" s="113"/>
      <c r="I1048" s="138">
        <f t="shared" si="50"/>
        <v>0</v>
      </c>
      <c r="J1048" s="140">
        <f>IF(C1048="",0,IF(E1048="Pacote",VLOOKUP(C1048,'Cadastro de insumo'!E:K,7,0)*G1048,IF(OR(E1048="kg",E1048="L"),F1048/1000*G1048,F1048*G1048)))</f>
        <v>0</v>
      </c>
    </row>
    <row r="1049" spans="1:13" outlineLevel="1" x14ac:dyDescent="0.25">
      <c r="B1049" s="137" t="str">
        <f>IF(C1049="","",F1038)</f>
        <v/>
      </c>
      <c r="C1049" s="123"/>
      <c r="D1049" s="138" t="str">
        <f>IF(C1049="","",IFERROR(INDEX('Cadastro de insumo'!A:K,MATCH('Ficha técnica - Prod acabado'!C1049,'Cadastro de insumo'!E:E,0),2),""))</f>
        <v/>
      </c>
      <c r="E1049" s="138" t="str">
        <f>IF(C1049="","",IFERROR(INDEX('Cadastro de insumo'!A:K,MATCH('Ficha técnica - Prod acabado'!C1049,'Cadastro de insumo'!E:E,0),9),""))</f>
        <v/>
      </c>
      <c r="F1049" s="139" t="str">
        <f>IFERROR(VLOOKUP(C1049,'Cadastro de insumo'!E:K,7,0),"")</f>
        <v/>
      </c>
      <c r="G1049" s="113"/>
      <c r="H1049" s="113"/>
      <c r="I1049" s="138">
        <f t="shared" si="50"/>
        <v>0</v>
      </c>
      <c r="J1049" s="140">
        <f>IF(C1049="",0,IF(E1049="Pacote",VLOOKUP(C1049,'Cadastro de insumo'!E:K,7,0)*G1049,IF(OR(E1049="kg",E1049="L"),F1049/1000*G1049,F1049*G1049)))</f>
        <v>0</v>
      </c>
    </row>
    <row r="1050" spans="1:13" outlineLevel="1" x14ac:dyDescent="0.25">
      <c r="B1050" s="137" t="str">
        <f>IF(C1050="","",F1038)</f>
        <v/>
      </c>
      <c r="C1050" s="123"/>
      <c r="D1050" s="138" t="str">
        <f>IF(C1050="","",IFERROR(INDEX('Cadastro de insumo'!A:K,MATCH('Ficha técnica - Prod acabado'!C1050,'Cadastro de insumo'!E:E,0),2),""))</f>
        <v/>
      </c>
      <c r="E1050" s="138" t="str">
        <f>IF(C1050="","",IFERROR(INDEX('Cadastro de insumo'!A:K,MATCH('Ficha técnica - Prod acabado'!C1050,'Cadastro de insumo'!E:E,0),9),""))</f>
        <v/>
      </c>
      <c r="F1050" s="139" t="str">
        <f>IFERROR(VLOOKUP(C1050,'Cadastro de insumo'!E:K,7,0),"")</f>
        <v/>
      </c>
      <c r="G1050" s="113"/>
      <c r="H1050" s="113"/>
      <c r="I1050" s="138">
        <f t="shared" si="50"/>
        <v>0</v>
      </c>
      <c r="J1050" s="140">
        <f>IF(C1050="",0,IF(E1050="Pacote",VLOOKUP(C1050,'Cadastro de insumo'!E:K,7,0)*G1050,IF(OR(E1050="kg",E1050="L"),F1050/1000*G1050,F1050*G1050)))</f>
        <v>0</v>
      </c>
    </row>
    <row r="1051" spans="1:13" outlineLevel="1" x14ac:dyDescent="0.25">
      <c r="B1051" s="137" t="str">
        <f>IF(C1051="","",F1038)</f>
        <v/>
      </c>
      <c r="C1051" s="123"/>
      <c r="D1051" s="138" t="str">
        <f>IF(C1051="","",IFERROR(INDEX('Cadastro de insumo'!A:K,MATCH('Ficha técnica - Prod acabado'!C1051,'Cadastro de insumo'!E:E,0),2),""))</f>
        <v/>
      </c>
      <c r="E1051" s="138" t="str">
        <f>IF(C1051="","",IFERROR(INDEX('Cadastro de insumo'!A:K,MATCH('Ficha técnica - Prod acabado'!C1051,'Cadastro de insumo'!E:E,0),9),""))</f>
        <v/>
      </c>
      <c r="F1051" s="139" t="str">
        <f>IFERROR(VLOOKUP(C1051,'Cadastro de insumo'!E:K,7,0),"")</f>
        <v/>
      </c>
      <c r="G1051" s="113"/>
      <c r="H1051" s="113"/>
      <c r="I1051" s="138">
        <f t="shared" si="50"/>
        <v>0</v>
      </c>
      <c r="J1051" s="140">
        <f>IF(C1051="",0,IF(E1051="Pacote",VLOOKUP(C1051,'Cadastro de insumo'!E:K,7,0)*G1051,IF(OR(E1051="kg",E1051="L"),F1051/1000*G1051,F1051*G1051)))</f>
        <v>0</v>
      </c>
    </row>
    <row r="1052" spans="1:13" outlineLevel="1" x14ac:dyDescent="0.25">
      <c r="B1052" s="137" t="str">
        <f>IF(C1052="","",F1038)</f>
        <v/>
      </c>
      <c r="C1052" s="123"/>
      <c r="D1052" s="138" t="str">
        <f>IF(C1052="","",IFERROR(INDEX('Cadastro de insumo'!A:K,MATCH('Ficha técnica - Prod acabado'!C1052,'Cadastro de insumo'!E:E,0),2),""))</f>
        <v/>
      </c>
      <c r="E1052" s="138" t="str">
        <f>IF(C1052="","",IFERROR(INDEX('Cadastro de insumo'!A:K,MATCH('Ficha técnica - Prod acabado'!C1052,'Cadastro de insumo'!E:E,0),9),""))</f>
        <v/>
      </c>
      <c r="F1052" s="139" t="str">
        <f>IFERROR(VLOOKUP(C1052,'Cadastro de insumo'!E:K,7,0),"")</f>
        <v/>
      </c>
      <c r="G1052" s="113"/>
      <c r="H1052" s="113"/>
      <c r="I1052" s="138">
        <f t="shared" si="50"/>
        <v>0</v>
      </c>
      <c r="J1052" s="140">
        <f>IF(C1052="",0,IF(E1052="Pacote",VLOOKUP(C1052,'Cadastro de insumo'!E:K,7,0)*G1052,IF(OR(E1052="kg",E1052="L"),F1052/1000*G1052,F1052*G1052)))</f>
        <v>0</v>
      </c>
    </row>
    <row r="1053" spans="1:13" outlineLevel="1" x14ac:dyDescent="0.25">
      <c r="B1053" s="137" t="str">
        <f>IF(C1053="","",F1038)</f>
        <v/>
      </c>
      <c r="C1053" s="123"/>
      <c r="D1053" s="138" t="str">
        <f>IF(C1053="","",IFERROR(INDEX('Cadastro de insumo'!A:K,MATCH('Ficha técnica - Prod acabado'!C1053,'Cadastro de insumo'!E:E,0),2),""))</f>
        <v/>
      </c>
      <c r="E1053" s="138" t="str">
        <f>IF(C1053="","",IFERROR(INDEX('Cadastro de insumo'!A:K,MATCH('Ficha técnica - Prod acabado'!C1053,'Cadastro de insumo'!E:E,0),9),""))</f>
        <v/>
      </c>
      <c r="F1053" s="139" t="str">
        <f>IFERROR(VLOOKUP(C1053,'Cadastro de insumo'!E:K,7,0),"")</f>
        <v/>
      </c>
      <c r="G1053" s="113"/>
      <c r="H1053" s="113"/>
      <c r="I1053" s="138">
        <f t="shared" si="50"/>
        <v>0</v>
      </c>
      <c r="J1053" s="140">
        <f>IF(C1053="",0,IF(E1053="Pacote",VLOOKUP(C1053,'Cadastro de insumo'!E:K,7,0)*G1053,IF(OR(E1053="kg",E1053="L"),F1053/1000*G1053,F1053*G1053)))</f>
        <v>0</v>
      </c>
    </row>
    <row r="1054" spans="1:13" outlineLevel="1" x14ac:dyDescent="0.25">
      <c r="B1054" s="137" t="str">
        <f>IF(C1054="","",F1038)</f>
        <v/>
      </c>
      <c r="C1054" s="123"/>
      <c r="D1054" s="138" t="str">
        <f>IF(C1054="","",IFERROR(INDEX('Cadastro de insumo'!A:K,MATCH('Ficha técnica - Prod acabado'!C1054,'Cadastro de insumo'!E:E,0),2),""))</f>
        <v/>
      </c>
      <c r="E1054" s="138" t="str">
        <f>IF(C1054="","",IFERROR(INDEX('Cadastro de insumo'!A:K,MATCH('Ficha técnica - Prod acabado'!C1054,'Cadastro de insumo'!E:E,0),9),""))</f>
        <v/>
      </c>
      <c r="F1054" s="139" t="str">
        <f>IFERROR(VLOOKUP(C1054,'Cadastro de insumo'!E:K,7,0),"")</f>
        <v/>
      </c>
      <c r="G1054" s="113"/>
      <c r="H1054" s="113"/>
      <c r="I1054" s="138">
        <f t="shared" si="50"/>
        <v>0</v>
      </c>
      <c r="J1054" s="140">
        <f>IF(C1054="",0,IF(E1054="Pacote",VLOOKUP(C1054,'Cadastro de insumo'!E:K,7,0)*G1054,IF(OR(E1054="kg",E1054="L"),F1054/1000*G1054,F1054*G1054)))</f>
        <v>0</v>
      </c>
    </row>
    <row r="1055" spans="1:13" outlineLevel="1" x14ac:dyDescent="0.25">
      <c r="B1055" s="137" t="str">
        <f>IF(C1055="","",F1038)</f>
        <v/>
      </c>
      <c r="C1055" s="123"/>
      <c r="D1055" s="138" t="str">
        <f>IF(C1055="","",IFERROR(INDEX('Cadastro de insumo'!A:K,MATCH('Ficha técnica - Prod acabado'!C1055,'Cadastro de insumo'!E:E,0),2),""))</f>
        <v/>
      </c>
      <c r="E1055" s="138" t="str">
        <f>IF(C1055="","",IFERROR(INDEX('Cadastro de insumo'!A:K,MATCH('Ficha técnica - Prod acabado'!C1055,'Cadastro de insumo'!E:E,0),9),""))</f>
        <v/>
      </c>
      <c r="F1055" s="139" t="str">
        <f>IFERROR(VLOOKUP(C1055,'Cadastro de insumo'!E:K,7,0),"")</f>
        <v/>
      </c>
      <c r="G1055" s="113"/>
      <c r="H1055" s="113"/>
      <c r="I1055" s="138">
        <f t="shared" si="50"/>
        <v>0</v>
      </c>
      <c r="J1055" s="140">
        <f>IF(C1055="",0,IF(E1055="Pacote",VLOOKUP(C1055,'Cadastro de insumo'!E:K,7,0)*G1055,IF(OR(E1055="kg",E1055="L"),F1055/1000*G1055,F1055*G1055)))</f>
        <v>0</v>
      </c>
    </row>
    <row r="1056" spans="1:13" x14ac:dyDescent="0.25">
      <c r="A1056" s="33" t="str">
        <f>"Detalhes: "&amp;F1038</f>
        <v xml:space="preserve">Detalhes: </v>
      </c>
      <c r="B1056" s="110"/>
      <c r="H1056" s="126"/>
      <c r="I1056" s="110"/>
      <c r="J1056" s="110"/>
      <c r="M1056" s="126"/>
    </row>
    <row r="1057" spans="2:18" x14ac:dyDescent="0.25">
      <c r="B1057" s="110"/>
      <c r="C1057" s="126"/>
      <c r="H1057" s="126"/>
      <c r="I1057" s="110"/>
      <c r="J1057" s="110"/>
      <c r="K1057" s="110"/>
      <c r="L1057" s="110"/>
      <c r="M1057" s="126"/>
    </row>
    <row r="1058" spans="2:18" ht="31.5" x14ac:dyDescent="0.25">
      <c r="D1058" s="110"/>
      <c r="E1058" s="34" t="s">
        <v>21</v>
      </c>
      <c r="F1058" s="78" t="s">
        <v>0</v>
      </c>
      <c r="G1058" s="78" t="s">
        <v>19</v>
      </c>
      <c r="H1058" s="79" t="s">
        <v>20</v>
      </c>
      <c r="I1058" s="35" t="s">
        <v>22</v>
      </c>
      <c r="J1058" s="35" t="s">
        <v>61</v>
      </c>
      <c r="M1058" s="126"/>
    </row>
    <row r="1059" spans="2:18" x14ac:dyDescent="0.25">
      <c r="D1059" s="110"/>
      <c r="E1059" s="135">
        <f>E1038+1</f>
        <v>51</v>
      </c>
      <c r="F1059" s="113"/>
      <c r="G1059" s="113"/>
      <c r="H1059" s="114"/>
      <c r="I1059" s="136">
        <f>SUM(J1062:J1076)</f>
        <v>0</v>
      </c>
      <c r="J1059" s="136" t="str">
        <f>IF(H1059="","",I1059/H1059)</f>
        <v/>
      </c>
      <c r="M1059" s="126"/>
      <c r="R1059" s="141"/>
    </row>
    <row r="1060" spans="2:18" x14ac:dyDescent="0.25">
      <c r="B1060" s="117"/>
      <c r="C1060" s="118"/>
      <c r="D1060" s="110"/>
      <c r="F1060" s="118"/>
      <c r="G1060" s="118"/>
      <c r="H1060" s="119"/>
      <c r="I1060" s="120"/>
      <c r="J1060" s="121"/>
      <c r="M1060" s="126"/>
      <c r="R1060" s="141"/>
    </row>
    <row r="1061" spans="2:18" ht="47.25" outlineLevel="1" x14ac:dyDescent="0.25">
      <c r="B1061" s="34" t="s">
        <v>66</v>
      </c>
      <c r="C1061" s="78" t="s">
        <v>13</v>
      </c>
      <c r="D1061" s="35" t="s">
        <v>60</v>
      </c>
      <c r="E1061" s="35" t="s">
        <v>14</v>
      </c>
      <c r="F1061" s="79" t="s">
        <v>17</v>
      </c>
      <c r="G1061" s="79" t="s">
        <v>56</v>
      </c>
      <c r="H1061" s="79" t="s">
        <v>38</v>
      </c>
      <c r="I1061" s="35" t="s">
        <v>16</v>
      </c>
      <c r="J1061" s="34" t="s">
        <v>15</v>
      </c>
    </row>
    <row r="1062" spans="2:18" outlineLevel="1" x14ac:dyDescent="0.25">
      <c r="B1062" s="137" t="str">
        <f>IF(C1062="","",F1059)</f>
        <v/>
      </c>
      <c r="C1062" s="123"/>
      <c r="D1062" s="138" t="str">
        <f>IF(C1062="","",IFERROR(INDEX('Cadastro de insumo'!A:K,MATCH('Ficha técnica - Prod acabado'!C1062,'Cadastro de insumo'!E:E,0),2),""))</f>
        <v/>
      </c>
      <c r="E1062" s="138" t="str">
        <f>IF(C1062="","",IFERROR(INDEX('Cadastro de insumo'!A:K,MATCH('Ficha técnica - Prod acabado'!C1062,'Cadastro de insumo'!E:E,0),9),""))</f>
        <v/>
      </c>
      <c r="F1062" s="139" t="str">
        <f>IFERROR(VLOOKUP(C1062,'Cadastro de insumo'!E:K,7,0),"")</f>
        <v/>
      </c>
      <c r="G1062" s="113"/>
      <c r="H1062" s="113"/>
      <c r="I1062" s="138">
        <f t="shared" ref="I1062:I1076" si="51">IF(OR(G1062="",H1062=""),0,G1062/H1062)</f>
        <v>0</v>
      </c>
      <c r="J1062" s="140">
        <f>IF(C1062="",0,IF(E1062="Pacote",VLOOKUP(C1062,'Cadastro de insumo'!E:K,7,0)*G1062,IF(OR(E1062="kg",E1062="L"),F1062/1000*G1062,F1062*G1062)))</f>
        <v>0</v>
      </c>
    </row>
    <row r="1063" spans="2:18" outlineLevel="1" x14ac:dyDescent="0.25">
      <c r="B1063" s="137" t="str">
        <f>IF(C1063="","",F1059)</f>
        <v/>
      </c>
      <c r="C1063" s="123"/>
      <c r="D1063" s="138" t="str">
        <f>IF(C1063="","",IFERROR(INDEX('Cadastro de insumo'!A:K,MATCH('Ficha técnica - Prod acabado'!C1063,'Cadastro de insumo'!E:E,0),2),""))</f>
        <v/>
      </c>
      <c r="E1063" s="138" t="str">
        <f>IF(C1063="","",IFERROR(INDEX('Cadastro de insumo'!A:K,MATCH('Ficha técnica - Prod acabado'!C1063,'Cadastro de insumo'!E:E,0),9),""))</f>
        <v/>
      </c>
      <c r="F1063" s="139" t="str">
        <f>IFERROR(VLOOKUP(C1063,'Cadastro de insumo'!E:K,7,0),"")</f>
        <v/>
      </c>
      <c r="G1063" s="113"/>
      <c r="H1063" s="113"/>
      <c r="I1063" s="138">
        <f t="shared" si="51"/>
        <v>0</v>
      </c>
      <c r="J1063" s="140">
        <f>IF(C1063="",0,IF(E1063="Pacote",VLOOKUP(C1063,'Cadastro de insumo'!E:K,7,0)*G1063,IF(OR(E1063="kg",E1063="L"),F1063/1000*G1063,F1063*G1063)))</f>
        <v>0</v>
      </c>
    </row>
    <row r="1064" spans="2:18" outlineLevel="1" x14ac:dyDescent="0.25">
      <c r="B1064" s="137" t="str">
        <f>IF(C1064="","",F1059)</f>
        <v/>
      </c>
      <c r="C1064" s="123"/>
      <c r="D1064" s="138" t="str">
        <f>IF(C1064="","",IFERROR(INDEX('Cadastro de insumo'!A:K,MATCH('Ficha técnica - Prod acabado'!C1064,'Cadastro de insumo'!E:E,0),2),""))</f>
        <v/>
      </c>
      <c r="E1064" s="138" t="str">
        <f>IF(C1064="","",IFERROR(INDEX('Cadastro de insumo'!A:K,MATCH('Ficha técnica - Prod acabado'!C1064,'Cadastro de insumo'!E:E,0),9),""))</f>
        <v/>
      </c>
      <c r="F1064" s="139" t="str">
        <f>IFERROR(VLOOKUP(C1064,'Cadastro de insumo'!E:K,7,0),"")</f>
        <v/>
      </c>
      <c r="G1064" s="113"/>
      <c r="H1064" s="113"/>
      <c r="I1064" s="138">
        <f t="shared" si="51"/>
        <v>0</v>
      </c>
      <c r="J1064" s="140">
        <f>IF(C1064="",0,IF(E1064="Pacote",VLOOKUP(C1064,'Cadastro de insumo'!E:K,7,0)*G1064,IF(OR(E1064="kg",E1064="L"),F1064/1000*G1064,F1064*G1064)))</f>
        <v>0</v>
      </c>
    </row>
    <row r="1065" spans="2:18" outlineLevel="1" x14ac:dyDescent="0.25">
      <c r="B1065" s="137" t="str">
        <f>IF(C1065="","",F1059)</f>
        <v/>
      </c>
      <c r="C1065" s="123"/>
      <c r="D1065" s="138" t="str">
        <f>IF(C1065="","",IFERROR(INDEX('Cadastro de insumo'!A:K,MATCH('Ficha técnica - Prod acabado'!C1065,'Cadastro de insumo'!E:E,0),2),""))</f>
        <v/>
      </c>
      <c r="E1065" s="138" t="str">
        <f>IF(C1065="","",IFERROR(INDEX('Cadastro de insumo'!A:K,MATCH('Ficha técnica - Prod acabado'!C1065,'Cadastro de insumo'!E:E,0),9),""))</f>
        <v/>
      </c>
      <c r="F1065" s="139" t="str">
        <f>IFERROR(VLOOKUP(C1065,'Cadastro de insumo'!E:K,7,0),"")</f>
        <v/>
      </c>
      <c r="G1065" s="113"/>
      <c r="H1065" s="113"/>
      <c r="I1065" s="138">
        <f t="shared" si="51"/>
        <v>0</v>
      </c>
      <c r="J1065" s="140">
        <f>IF(C1065="",0,IF(E1065="Pacote",VLOOKUP(C1065,'Cadastro de insumo'!E:K,7,0)*G1065,IF(OR(E1065="kg",E1065="L"),F1065/1000*G1065,F1065*G1065)))</f>
        <v>0</v>
      </c>
    </row>
    <row r="1066" spans="2:18" outlineLevel="1" x14ac:dyDescent="0.25">
      <c r="B1066" s="137" t="str">
        <f>IF(C1066="","",F1059)</f>
        <v/>
      </c>
      <c r="C1066" s="123"/>
      <c r="D1066" s="138" t="str">
        <f>IF(C1066="","",IFERROR(INDEX('Cadastro de insumo'!A:K,MATCH('Ficha técnica - Prod acabado'!C1066,'Cadastro de insumo'!E:E,0),2),""))</f>
        <v/>
      </c>
      <c r="E1066" s="138" t="str">
        <f>IF(C1066="","",IFERROR(INDEX('Cadastro de insumo'!A:K,MATCH('Ficha técnica - Prod acabado'!C1066,'Cadastro de insumo'!E:E,0),9),""))</f>
        <v/>
      </c>
      <c r="F1066" s="139" t="str">
        <f>IFERROR(VLOOKUP(C1066,'Cadastro de insumo'!E:K,7,0),"")</f>
        <v/>
      </c>
      <c r="G1066" s="113"/>
      <c r="H1066" s="113"/>
      <c r="I1066" s="138">
        <f t="shared" si="51"/>
        <v>0</v>
      </c>
      <c r="J1066" s="140">
        <f>IF(C1066="",0,IF(E1066="Pacote",VLOOKUP(C1066,'Cadastro de insumo'!E:K,7,0)*G1066,IF(OR(E1066="kg",E1066="L"),F1066/1000*G1066,F1066*G1066)))</f>
        <v>0</v>
      </c>
    </row>
    <row r="1067" spans="2:18" outlineLevel="1" x14ac:dyDescent="0.25">
      <c r="B1067" s="137" t="str">
        <f>IF(C1067="","",F1059)</f>
        <v/>
      </c>
      <c r="C1067" s="123"/>
      <c r="D1067" s="138" t="str">
        <f>IF(C1067="","",IFERROR(INDEX('Cadastro de insumo'!A:K,MATCH('Ficha técnica - Prod acabado'!C1067,'Cadastro de insumo'!E:E,0),2),""))</f>
        <v/>
      </c>
      <c r="E1067" s="138" t="str">
        <f>IF(C1067="","",IFERROR(INDEX('Cadastro de insumo'!A:K,MATCH('Ficha técnica - Prod acabado'!C1067,'Cadastro de insumo'!E:E,0),9),""))</f>
        <v/>
      </c>
      <c r="F1067" s="139" t="str">
        <f>IFERROR(VLOOKUP(C1067,'Cadastro de insumo'!E:K,7,0),"")</f>
        <v/>
      </c>
      <c r="G1067" s="113"/>
      <c r="H1067" s="113"/>
      <c r="I1067" s="138">
        <f t="shared" si="51"/>
        <v>0</v>
      </c>
      <c r="J1067" s="140">
        <f>IF(C1067="",0,IF(E1067="Pacote",VLOOKUP(C1067,'Cadastro de insumo'!E:K,7,0)*G1067,IF(OR(E1067="kg",E1067="L"),F1067/1000*G1067,F1067*G1067)))</f>
        <v>0</v>
      </c>
    </row>
    <row r="1068" spans="2:18" outlineLevel="1" x14ac:dyDescent="0.25">
      <c r="B1068" s="137" t="str">
        <f>IF(C1068="","",F1059)</f>
        <v/>
      </c>
      <c r="C1068" s="123"/>
      <c r="D1068" s="138" t="str">
        <f>IF(C1068="","",IFERROR(INDEX('Cadastro de insumo'!A:K,MATCH('Ficha técnica - Prod acabado'!C1068,'Cadastro de insumo'!E:E,0),2),""))</f>
        <v/>
      </c>
      <c r="E1068" s="138" t="str">
        <f>IF(C1068="","",IFERROR(INDEX('Cadastro de insumo'!A:K,MATCH('Ficha técnica - Prod acabado'!C1068,'Cadastro de insumo'!E:E,0),9),""))</f>
        <v/>
      </c>
      <c r="F1068" s="139" t="str">
        <f>IFERROR(VLOOKUP(C1068,'Cadastro de insumo'!E:K,7,0),"")</f>
        <v/>
      </c>
      <c r="G1068" s="113"/>
      <c r="H1068" s="113"/>
      <c r="I1068" s="138">
        <f t="shared" si="51"/>
        <v>0</v>
      </c>
      <c r="J1068" s="140">
        <f>IF(C1068="",0,IF(E1068="Pacote",VLOOKUP(C1068,'Cadastro de insumo'!E:K,7,0)*G1068,IF(OR(E1068="kg",E1068="L"),F1068/1000*G1068,F1068*G1068)))</f>
        <v>0</v>
      </c>
    </row>
    <row r="1069" spans="2:18" outlineLevel="1" x14ac:dyDescent="0.25">
      <c r="B1069" s="137" t="str">
        <f>IF(C1069="","",F1059)</f>
        <v/>
      </c>
      <c r="C1069" s="123"/>
      <c r="D1069" s="138" t="str">
        <f>IF(C1069="","",IFERROR(INDEX('Cadastro de insumo'!A:K,MATCH('Ficha técnica - Prod acabado'!C1069,'Cadastro de insumo'!E:E,0),2),""))</f>
        <v/>
      </c>
      <c r="E1069" s="138" t="str">
        <f>IF(C1069="","",IFERROR(INDEX('Cadastro de insumo'!A:K,MATCH('Ficha técnica - Prod acabado'!C1069,'Cadastro de insumo'!E:E,0),9),""))</f>
        <v/>
      </c>
      <c r="F1069" s="139" t="str">
        <f>IFERROR(VLOOKUP(C1069,'Cadastro de insumo'!E:K,7,0),"")</f>
        <v/>
      </c>
      <c r="G1069" s="113"/>
      <c r="H1069" s="113"/>
      <c r="I1069" s="138">
        <f t="shared" si="51"/>
        <v>0</v>
      </c>
      <c r="J1069" s="140">
        <f>IF(C1069="",0,IF(E1069="Pacote",VLOOKUP(C1069,'Cadastro de insumo'!E:K,7,0)*G1069,IF(OR(E1069="kg",E1069="L"),F1069/1000*G1069,F1069*G1069)))</f>
        <v>0</v>
      </c>
    </row>
    <row r="1070" spans="2:18" outlineLevel="1" x14ac:dyDescent="0.25">
      <c r="B1070" s="137" t="str">
        <f>IF(C1070="","",F1059)</f>
        <v/>
      </c>
      <c r="C1070" s="123"/>
      <c r="D1070" s="138" t="str">
        <f>IF(C1070="","",IFERROR(INDEX('Cadastro de insumo'!A:K,MATCH('Ficha técnica - Prod acabado'!C1070,'Cadastro de insumo'!E:E,0),2),""))</f>
        <v/>
      </c>
      <c r="E1070" s="138" t="str">
        <f>IF(C1070="","",IFERROR(INDEX('Cadastro de insumo'!A:K,MATCH('Ficha técnica - Prod acabado'!C1070,'Cadastro de insumo'!E:E,0),9),""))</f>
        <v/>
      </c>
      <c r="F1070" s="139" t="str">
        <f>IFERROR(VLOOKUP(C1070,'Cadastro de insumo'!E:K,7,0),"")</f>
        <v/>
      </c>
      <c r="G1070" s="113"/>
      <c r="H1070" s="113"/>
      <c r="I1070" s="138">
        <f t="shared" si="51"/>
        <v>0</v>
      </c>
      <c r="J1070" s="140">
        <f>IF(C1070="",0,IF(E1070="Pacote",VLOOKUP(C1070,'Cadastro de insumo'!E:K,7,0)*G1070,IF(OR(E1070="kg",E1070="L"),F1070/1000*G1070,F1070*G1070)))</f>
        <v>0</v>
      </c>
    </row>
    <row r="1071" spans="2:18" outlineLevel="1" x14ac:dyDescent="0.25">
      <c r="B1071" s="137" t="str">
        <f>IF(C1071="","",F1059)</f>
        <v/>
      </c>
      <c r="C1071" s="123"/>
      <c r="D1071" s="138" t="str">
        <f>IF(C1071="","",IFERROR(INDEX('Cadastro de insumo'!A:K,MATCH('Ficha técnica - Prod acabado'!C1071,'Cadastro de insumo'!E:E,0),2),""))</f>
        <v/>
      </c>
      <c r="E1071" s="138" t="str">
        <f>IF(C1071="","",IFERROR(INDEX('Cadastro de insumo'!A:K,MATCH('Ficha técnica - Prod acabado'!C1071,'Cadastro de insumo'!E:E,0),9),""))</f>
        <v/>
      </c>
      <c r="F1071" s="139" t="str">
        <f>IFERROR(VLOOKUP(C1071,'Cadastro de insumo'!E:K,7,0),"")</f>
        <v/>
      </c>
      <c r="G1071" s="113"/>
      <c r="H1071" s="113"/>
      <c r="I1071" s="138">
        <f t="shared" si="51"/>
        <v>0</v>
      </c>
      <c r="J1071" s="140">
        <f>IF(C1071="",0,IF(E1071="Pacote",VLOOKUP(C1071,'Cadastro de insumo'!E:K,7,0)*G1071,IF(OR(E1071="kg",E1071="L"),F1071/1000*G1071,F1071*G1071)))</f>
        <v>0</v>
      </c>
    </row>
    <row r="1072" spans="2:18" outlineLevel="1" x14ac:dyDescent="0.25">
      <c r="B1072" s="137" t="str">
        <f>IF(C1072="","",F1059)</f>
        <v/>
      </c>
      <c r="C1072" s="123"/>
      <c r="D1072" s="138" t="str">
        <f>IF(C1072="","",IFERROR(INDEX('Cadastro de insumo'!A:K,MATCH('Ficha técnica - Prod acabado'!C1072,'Cadastro de insumo'!E:E,0),2),""))</f>
        <v/>
      </c>
      <c r="E1072" s="138" t="str">
        <f>IF(C1072="","",IFERROR(INDEX('Cadastro de insumo'!A:K,MATCH('Ficha técnica - Prod acabado'!C1072,'Cadastro de insumo'!E:E,0),9),""))</f>
        <v/>
      </c>
      <c r="F1072" s="139" t="str">
        <f>IFERROR(VLOOKUP(C1072,'Cadastro de insumo'!E:K,7,0),"")</f>
        <v/>
      </c>
      <c r="G1072" s="113"/>
      <c r="H1072" s="113"/>
      <c r="I1072" s="138">
        <f t="shared" si="51"/>
        <v>0</v>
      </c>
      <c r="J1072" s="140">
        <f>IF(C1072="",0,IF(E1072="Pacote",VLOOKUP(C1072,'Cadastro de insumo'!E:K,7,0)*G1072,IF(OR(E1072="kg",E1072="L"),F1072/1000*G1072,F1072*G1072)))</f>
        <v>0</v>
      </c>
    </row>
    <row r="1073" spans="1:18" outlineLevel="1" x14ac:dyDescent="0.25">
      <c r="B1073" s="137" t="str">
        <f>IF(C1073="","",F1059)</f>
        <v/>
      </c>
      <c r="C1073" s="123"/>
      <c r="D1073" s="138" t="str">
        <f>IF(C1073="","",IFERROR(INDEX('Cadastro de insumo'!A:K,MATCH('Ficha técnica - Prod acabado'!C1073,'Cadastro de insumo'!E:E,0),2),""))</f>
        <v/>
      </c>
      <c r="E1073" s="138" t="str">
        <f>IF(C1073="","",IFERROR(INDEX('Cadastro de insumo'!A:K,MATCH('Ficha técnica - Prod acabado'!C1073,'Cadastro de insumo'!E:E,0),9),""))</f>
        <v/>
      </c>
      <c r="F1073" s="139" t="str">
        <f>IFERROR(VLOOKUP(C1073,'Cadastro de insumo'!E:K,7,0),"")</f>
        <v/>
      </c>
      <c r="G1073" s="113"/>
      <c r="H1073" s="113"/>
      <c r="I1073" s="138">
        <f t="shared" si="51"/>
        <v>0</v>
      </c>
      <c r="J1073" s="140">
        <f>IF(C1073="",0,IF(E1073="Pacote",VLOOKUP(C1073,'Cadastro de insumo'!E:K,7,0)*G1073,IF(OR(E1073="kg",E1073="L"),F1073/1000*G1073,F1073*G1073)))</f>
        <v>0</v>
      </c>
    </row>
    <row r="1074" spans="1:18" outlineLevel="1" x14ac:dyDescent="0.25">
      <c r="B1074" s="137" t="str">
        <f>IF(C1074="","",F1059)</f>
        <v/>
      </c>
      <c r="C1074" s="123"/>
      <c r="D1074" s="138" t="str">
        <f>IF(C1074="","",IFERROR(INDEX('Cadastro de insumo'!A:K,MATCH('Ficha técnica - Prod acabado'!C1074,'Cadastro de insumo'!E:E,0),2),""))</f>
        <v/>
      </c>
      <c r="E1074" s="138" t="str">
        <f>IF(C1074="","",IFERROR(INDEX('Cadastro de insumo'!A:K,MATCH('Ficha técnica - Prod acabado'!C1074,'Cadastro de insumo'!E:E,0),9),""))</f>
        <v/>
      </c>
      <c r="F1074" s="139" t="str">
        <f>IFERROR(VLOOKUP(C1074,'Cadastro de insumo'!E:K,7,0),"")</f>
        <v/>
      </c>
      <c r="G1074" s="113"/>
      <c r="H1074" s="113"/>
      <c r="I1074" s="138">
        <f t="shared" si="51"/>
        <v>0</v>
      </c>
      <c r="J1074" s="140">
        <f>IF(C1074="",0,IF(E1074="Pacote",VLOOKUP(C1074,'Cadastro de insumo'!E:K,7,0)*G1074,IF(OR(E1074="kg",E1074="L"),F1074/1000*G1074,F1074*G1074)))</f>
        <v>0</v>
      </c>
    </row>
    <row r="1075" spans="1:18" outlineLevel="1" x14ac:dyDescent="0.25">
      <c r="B1075" s="137" t="str">
        <f>IF(C1075="","",F1059)</f>
        <v/>
      </c>
      <c r="C1075" s="123"/>
      <c r="D1075" s="138" t="str">
        <f>IF(C1075="","",IFERROR(INDEX('Cadastro de insumo'!A:K,MATCH('Ficha técnica - Prod acabado'!C1075,'Cadastro de insumo'!E:E,0),2),""))</f>
        <v/>
      </c>
      <c r="E1075" s="138" t="str">
        <f>IF(C1075="","",IFERROR(INDEX('Cadastro de insumo'!A:K,MATCH('Ficha técnica - Prod acabado'!C1075,'Cadastro de insumo'!E:E,0),9),""))</f>
        <v/>
      </c>
      <c r="F1075" s="139" t="str">
        <f>IFERROR(VLOOKUP(C1075,'Cadastro de insumo'!E:K,7,0),"")</f>
        <v/>
      </c>
      <c r="G1075" s="113"/>
      <c r="H1075" s="113"/>
      <c r="I1075" s="138">
        <f t="shared" si="51"/>
        <v>0</v>
      </c>
      <c r="J1075" s="140">
        <f>IF(C1075="",0,IF(E1075="Pacote",VLOOKUP(C1075,'Cadastro de insumo'!E:K,7,0)*G1075,IF(OR(E1075="kg",E1075="L"),F1075/1000*G1075,F1075*G1075)))</f>
        <v>0</v>
      </c>
    </row>
    <row r="1076" spans="1:18" outlineLevel="1" x14ac:dyDescent="0.25">
      <c r="B1076" s="137" t="str">
        <f>IF(C1076="","",F1059)</f>
        <v/>
      </c>
      <c r="C1076" s="123"/>
      <c r="D1076" s="138" t="str">
        <f>IF(C1076="","",IFERROR(INDEX('Cadastro de insumo'!A:K,MATCH('Ficha técnica - Prod acabado'!C1076,'Cadastro de insumo'!E:E,0),2),""))</f>
        <v/>
      </c>
      <c r="E1076" s="138" t="str">
        <f>IF(C1076="","",IFERROR(INDEX('Cadastro de insumo'!A:K,MATCH('Ficha técnica - Prod acabado'!C1076,'Cadastro de insumo'!E:E,0),9),""))</f>
        <v/>
      </c>
      <c r="F1076" s="139" t="str">
        <f>IFERROR(VLOOKUP(C1076,'Cadastro de insumo'!E:K,7,0),"")</f>
        <v/>
      </c>
      <c r="G1076" s="113"/>
      <c r="H1076" s="113"/>
      <c r="I1076" s="138">
        <f t="shared" si="51"/>
        <v>0</v>
      </c>
      <c r="J1076" s="140">
        <f>IF(C1076="",0,IF(E1076="Pacote",VLOOKUP(C1076,'Cadastro de insumo'!E:K,7,0)*G1076,IF(OR(E1076="kg",E1076="L"),F1076/1000*G1076,F1076*G1076)))</f>
        <v>0</v>
      </c>
    </row>
    <row r="1077" spans="1:18" x14ac:dyDescent="0.25">
      <c r="A1077" s="33" t="str">
        <f>"Detalhes: "&amp;F1059</f>
        <v xml:space="preserve">Detalhes: </v>
      </c>
      <c r="B1077" s="110"/>
      <c r="H1077" s="126"/>
      <c r="I1077" s="110"/>
      <c r="J1077" s="110"/>
      <c r="M1077" s="126"/>
    </row>
    <row r="1078" spans="1:18" x14ac:dyDescent="0.25">
      <c r="B1078" s="110"/>
      <c r="C1078" s="126"/>
      <c r="H1078" s="126"/>
      <c r="I1078" s="110"/>
      <c r="J1078" s="110"/>
      <c r="K1078" s="110"/>
      <c r="L1078" s="110"/>
      <c r="M1078" s="126"/>
    </row>
    <row r="1079" spans="1:18" ht="31.5" x14ac:dyDescent="0.25">
      <c r="D1079" s="110"/>
      <c r="E1079" s="34" t="s">
        <v>21</v>
      </c>
      <c r="F1079" s="78" t="s">
        <v>0</v>
      </c>
      <c r="G1079" s="78" t="s">
        <v>19</v>
      </c>
      <c r="H1079" s="79" t="s">
        <v>20</v>
      </c>
      <c r="I1079" s="35" t="s">
        <v>22</v>
      </c>
      <c r="J1079" s="35" t="s">
        <v>61</v>
      </c>
      <c r="M1079" s="126"/>
    </row>
    <row r="1080" spans="1:18" x14ac:dyDescent="0.25">
      <c r="D1080" s="110"/>
      <c r="E1080" s="135">
        <f>E1059+1</f>
        <v>52</v>
      </c>
      <c r="F1080" s="113"/>
      <c r="G1080" s="113"/>
      <c r="H1080" s="114"/>
      <c r="I1080" s="136">
        <f>SUM(J1083:J1097)</f>
        <v>0</v>
      </c>
      <c r="J1080" s="136" t="str">
        <f>IF(H1080="","",I1080/H1080)</f>
        <v/>
      </c>
      <c r="M1080" s="126"/>
      <c r="R1080" s="141"/>
    </row>
    <row r="1081" spans="1:18" x14ac:dyDescent="0.25">
      <c r="B1081" s="117"/>
      <c r="C1081" s="118"/>
      <c r="D1081" s="110"/>
      <c r="F1081" s="118"/>
      <c r="G1081" s="118"/>
      <c r="H1081" s="119"/>
      <c r="I1081" s="120"/>
      <c r="J1081" s="121"/>
      <c r="M1081" s="126"/>
      <c r="R1081" s="141"/>
    </row>
    <row r="1082" spans="1:18" ht="47.25" outlineLevel="1" x14ac:dyDescent="0.25">
      <c r="B1082" s="34" t="s">
        <v>66</v>
      </c>
      <c r="C1082" s="78" t="s">
        <v>13</v>
      </c>
      <c r="D1082" s="35" t="s">
        <v>60</v>
      </c>
      <c r="E1082" s="35" t="s">
        <v>14</v>
      </c>
      <c r="F1082" s="79" t="s">
        <v>17</v>
      </c>
      <c r="G1082" s="79" t="s">
        <v>56</v>
      </c>
      <c r="H1082" s="79" t="s">
        <v>38</v>
      </c>
      <c r="I1082" s="35" t="s">
        <v>16</v>
      </c>
      <c r="J1082" s="34" t="s">
        <v>15</v>
      </c>
    </row>
    <row r="1083" spans="1:18" outlineLevel="1" x14ac:dyDescent="0.25">
      <c r="B1083" s="137" t="str">
        <f>IF(C1083="","",F1080)</f>
        <v/>
      </c>
      <c r="C1083" s="123"/>
      <c r="D1083" s="138" t="str">
        <f>IF(C1083="","",IFERROR(INDEX('Cadastro de insumo'!A:K,MATCH('Ficha técnica - Prod acabado'!C1083,'Cadastro de insumo'!E:E,0),2),""))</f>
        <v/>
      </c>
      <c r="E1083" s="138" t="str">
        <f>IF(C1083="","",IFERROR(INDEX('Cadastro de insumo'!A:K,MATCH('Ficha técnica - Prod acabado'!C1083,'Cadastro de insumo'!E:E,0),9),""))</f>
        <v/>
      </c>
      <c r="F1083" s="139" t="str">
        <f>IFERROR(VLOOKUP(C1083,'Cadastro de insumo'!E:K,7,0),"")</f>
        <v/>
      </c>
      <c r="G1083" s="113"/>
      <c r="H1083" s="113"/>
      <c r="I1083" s="138">
        <f t="shared" ref="I1083:I1097" si="52">IF(OR(G1083="",H1083=""),0,G1083/H1083)</f>
        <v>0</v>
      </c>
      <c r="J1083" s="140">
        <f>IF(C1083="",0,IF(E1083="Pacote",VLOOKUP(C1083,'Cadastro de insumo'!E:K,7,0)*G1083,IF(OR(E1083="kg",E1083="L"),F1083/1000*G1083,F1083*G1083)))</f>
        <v>0</v>
      </c>
    </row>
    <row r="1084" spans="1:18" outlineLevel="1" x14ac:dyDescent="0.25">
      <c r="B1084" s="137" t="str">
        <f>IF(C1084="","",F1080)</f>
        <v/>
      </c>
      <c r="C1084" s="123"/>
      <c r="D1084" s="138" t="str">
        <f>IF(C1084="","",IFERROR(INDEX('Cadastro de insumo'!A:K,MATCH('Ficha técnica - Prod acabado'!C1084,'Cadastro de insumo'!E:E,0),2),""))</f>
        <v/>
      </c>
      <c r="E1084" s="138" t="str">
        <f>IF(C1084="","",IFERROR(INDEX('Cadastro de insumo'!A:K,MATCH('Ficha técnica - Prod acabado'!C1084,'Cadastro de insumo'!E:E,0),9),""))</f>
        <v/>
      </c>
      <c r="F1084" s="139" t="str">
        <f>IFERROR(VLOOKUP(C1084,'Cadastro de insumo'!E:K,7,0),"")</f>
        <v/>
      </c>
      <c r="G1084" s="113"/>
      <c r="H1084" s="113"/>
      <c r="I1084" s="138">
        <f t="shared" si="52"/>
        <v>0</v>
      </c>
      <c r="J1084" s="140">
        <f>IF(C1084="",0,IF(E1084="Pacote",VLOOKUP(C1084,'Cadastro de insumo'!E:K,7,0)*G1084,IF(OR(E1084="kg",E1084="L"),F1084/1000*G1084,F1084*G1084)))</f>
        <v>0</v>
      </c>
    </row>
    <row r="1085" spans="1:18" outlineLevel="1" x14ac:dyDescent="0.25">
      <c r="B1085" s="137" t="str">
        <f>IF(C1085="","",F1080)</f>
        <v/>
      </c>
      <c r="C1085" s="123"/>
      <c r="D1085" s="138" t="str">
        <f>IF(C1085="","",IFERROR(INDEX('Cadastro de insumo'!A:K,MATCH('Ficha técnica - Prod acabado'!C1085,'Cadastro de insumo'!E:E,0),2),""))</f>
        <v/>
      </c>
      <c r="E1085" s="138" t="str">
        <f>IF(C1085="","",IFERROR(INDEX('Cadastro de insumo'!A:K,MATCH('Ficha técnica - Prod acabado'!C1085,'Cadastro de insumo'!E:E,0),9),""))</f>
        <v/>
      </c>
      <c r="F1085" s="139" t="str">
        <f>IFERROR(VLOOKUP(C1085,'Cadastro de insumo'!E:K,7,0),"")</f>
        <v/>
      </c>
      <c r="G1085" s="113"/>
      <c r="H1085" s="113"/>
      <c r="I1085" s="138">
        <f t="shared" si="52"/>
        <v>0</v>
      </c>
      <c r="J1085" s="140">
        <f>IF(C1085="",0,IF(E1085="Pacote",VLOOKUP(C1085,'Cadastro de insumo'!E:K,7,0)*G1085,IF(OR(E1085="kg",E1085="L"),F1085/1000*G1085,F1085*G1085)))</f>
        <v>0</v>
      </c>
    </row>
    <row r="1086" spans="1:18" outlineLevel="1" x14ac:dyDescent="0.25">
      <c r="B1086" s="137" t="str">
        <f>IF(C1086="","",F1080)</f>
        <v/>
      </c>
      <c r="C1086" s="123"/>
      <c r="D1086" s="138" t="str">
        <f>IF(C1086="","",IFERROR(INDEX('Cadastro de insumo'!A:K,MATCH('Ficha técnica - Prod acabado'!C1086,'Cadastro de insumo'!E:E,0),2),""))</f>
        <v/>
      </c>
      <c r="E1086" s="138" t="str">
        <f>IF(C1086="","",IFERROR(INDEX('Cadastro de insumo'!A:K,MATCH('Ficha técnica - Prod acabado'!C1086,'Cadastro de insumo'!E:E,0),9),""))</f>
        <v/>
      </c>
      <c r="F1086" s="139" t="str">
        <f>IFERROR(VLOOKUP(C1086,'Cadastro de insumo'!E:K,7,0),"")</f>
        <v/>
      </c>
      <c r="G1086" s="113"/>
      <c r="H1086" s="113"/>
      <c r="I1086" s="138">
        <f t="shared" si="52"/>
        <v>0</v>
      </c>
      <c r="J1086" s="140">
        <f>IF(C1086="",0,IF(E1086="Pacote",VLOOKUP(C1086,'Cadastro de insumo'!E:K,7,0)*G1086,IF(OR(E1086="kg",E1086="L"),F1086/1000*G1086,F1086*G1086)))</f>
        <v>0</v>
      </c>
    </row>
    <row r="1087" spans="1:18" outlineLevel="1" x14ac:dyDescent="0.25">
      <c r="B1087" s="137" t="str">
        <f>IF(C1087="","",F1080)</f>
        <v/>
      </c>
      <c r="C1087" s="123"/>
      <c r="D1087" s="138" t="str">
        <f>IF(C1087="","",IFERROR(INDEX('Cadastro de insumo'!A:K,MATCH('Ficha técnica - Prod acabado'!C1087,'Cadastro de insumo'!E:E,0),2),""))</f>
        <v/>
      </c>
      <c r="E1087" s="138" t="str">
        <f>IF(C1087="","",IFERROR(INDEX('Cadastro de insumo'!A:K,MATCH('Ficha técnica - Prod acabado'!C1087,'Cadastro de insumo'!E:E,0),9),""))</f>
        <v/>
      </c>
      <c r="F1087" s="139" t="str">
        <f>IFERROR(VLOOKUP(C1087,'Cadastro de insumo'!E:K,7,0),"")</f>
        <v/>
      </c>
      <c r="G1087" s="113"/>
      <c r="H1087" s="113"/>
      <c r="I1087" s="138">
        <f t="shared" si="52"/>
        <v>0</v>
      </c>
      <c r="J1087" s="140">
        <f>IF(C1087="",0,IF(E1087="Pacote",VLOOKUP(C1087,'Cadastro de insumo'!E:K,7,0)*G1087,IF(OR(E1087="kg",E1087="L"),F1087/1000*G1087,F1087*G1087)))</f>
        <v>0</v>
      </c>
    </row>
    <row r="1088" spans="1:18" outlineLevel="1" x14ac:dyDescent="0.25">
      <c r="B1088" s="137" t="str">
        <f>IF(C1088="","",F1080)</f>
        <v/>
      </c>
      <c r="C1088" s="123"/>
      <c r="D1088" s="138" t="str">
        <f>IF(C1088="","",IFERROR(INDEX('Cadastro de insumo'!A:K,MATCH('Ficha técnica - Prod acabado'!C1088,'Cadastro de insumo'!E:E,0),2),""))</f>
        <v/>
      </c>
      <c r="E1088" s="138" t="str">
        <f>IF(C1088="","",IFERROR(INDEX('Cadastro de insumo'!A:K,MATCH('Ficha técnica - Prod acabado'!C1088,'Cadastro de insumo'!E:E,0),9),""))</f>
        <v/>
      </c>
      <c r="F1088" s="139" t="str">
        <f>IFERROR(VLOOKUP(C1088,'Cadastro de insumo'!E:K,7,0),"")</f>
        <v/>
      </c>
      <c r="G1088" s="113"/>
      <c r="H1088" s="113"/>
      <c r="I1088" s="138">
        <f t="shared" si="52"/>
        <v>0</v>
      </c>
      <c r="J1088" s="140">
        <f>IF(C1088="",0,IF(E1088="Pacote",VLOOKUP(C1088,'Cadastro de insumo'!E:K,7,0)*G1088,IF(OR(E1088="kg",E1088="L"),F1088/1000*G1088,F1088*G1088)))</f>
        <v>0</v>
      </c>
    </row>
    <row r="1089" spans="1:18" outlineLevel="1" x14ac:dyDescent="0.25">
      <c r="B1089" s="137" t="str">
        <f>IF(C1089="","",F1080)</f>
        <v/>
      </c>
      <c r="C1089" s="123"/>
      <c r="D1089" s="138" t="str">
        <f>IF(C1089="","",IFERROR(INDEX('Cadastro de insumo'!A:K,MATCH('Ficha técnica - Prod acabado'!C1089,'Cadastro de insumo'!E:E,0),2),""))</f>
        <v/>
      </c>
      <c r="E1089" s="138" t="str">
        <f>IF(C1089="","",IFERROR(INDEX('Cadastro de insumo'!A:K,MATCH('Ficha técnica - Prod acabado'!C1089,'Cadastro de insumo'!E:E,0),9),""))</f>
        <v/>
      </c>
      <c r="F1089" s="139" t="str">
        <f>IFERROR(VLOOKUP(C1089,'Cadastro de insumo'!E:K,7,0),"")</f>
        <v/>
      </c>
      <c r="G1089" s="113"/>
      <c r="H1089" s="113"/>
      <c r="I1089" s="138">
        <f t="shared" si="52"/>
        <v>0</v>
      </c>
      <c r="J1089" s="140">
        <f>IF(C1089="",0,IF(E1089="Pacote",VLOOKUP(C1089,'Cadastro de insumo'!E:K,7,0)*G1089,IF(OR(E1089="kg",E1089="L"),F1089/1000*G1089,F1089*G1089)))</f>
        <v>0</v>
      </c>
    </row>
    <row r="1090" spans="1:18" outlineLevel="1" x14ac:dyDescent="0.25">
      <c r="B1090" s="137" t="str">
        <f>IF(C1090="","",F1080)</f>
        <v/>
      </c>
      <c r="C1090" s="123"/>
      <c r="D1090" s="138" t="str">
        <f>IF(C1090="","",IFERROR(INDEX('Cadastro de insumo'!A:K,MATCH('Ficha técnica - Prod acabado'!C1090,'Cadastro de insumo'!E:E,0),2),""))</f>
        <v/>
      </c>
      <c r="E1090" s="138" t="str">
        <f>IF(C1090="","",IFERROR(INDEX('Cadastro de insumo'!A:K,MATCH('Ficha técnica - Prod acabado'!C1090,'Cadastro de insumo'!E:E,0),9),""))</f>
        <v/>
      </c>
      <c r="F1090" s="139" t="str">
        <f>IFERROR(VLOOKUP(C1090,'Cadastro de insumo'!E:K,7,0),"")</f>
        <v/>
      </c>
      <c r="G1090" s="113"/>
      <c r="H1090" s="113"/>
      <c r="I1090" s="138">
        <f t="shared" si="52"/>
        <v>0</v>
      </c>
      <c r="J1090" s="140">
        <f>IF(C1090="",0,IF(E1090="Pacote",VLOOKUP(C1090,'Cadastro de insumo'!E:K,7,0)*G1090,IF(OR(E1090="kg",E1090="L"),F1090/1000*G1090,F1090*G1090)))</f>
        <v>0</v>
      </c>
    </row>
    <row r="1091" spans="1:18" outlineLevel="1" x14ac:dyDescent="0.25">
      <c r="B1091" s="137" t="str">
        <f>IF(C1091="","",F1080)</f>
        <v/>
      </c>
      <c r="C1091" s="123"/>
      <c r="D1091" s="138" t="str">
        <f>IF(C1091="","",IFERROR(INDEX('Cadastro de insumo'!A:K,MATCH('Ficha técnica - Prod acabado'!C1091,'Cadastro de insumo'!E:E,0),2),""))</f>
        <v/>
      </c>
      <c r="E1091" s="138" t="str">
        <f>IF(C1091="","",IFERROR(INDEX('Cadastro de insumo'!A:K,MATCH('Ficha técnica - Prod acabado'!C1091,'Cadastro de insumo'!E:E,0),9),""))</f>
        <v/>
      </c>
      <c r="F1091" s="139" t="str">
        <f>IFERROR(VLOOKUP(C1091,'Cadastro de insumo'!E:K,7,0),"")</f>
        <v/>
      </c>
      <c r="G1091" s="113"/>
      <c r="H1091" s="113"/>
      <c r="I1091" s="138">
        <f t="shared" si="52"/>
        <v>0</v>
      </c>
      <c r="J1091" s="140">
        <f>IF(C1091="",0,IF(E1091="Pacote",VLOOKUP(C1091,'Cadastro de insumo'!E:K,7,0)*G1091,IF(OR(E1091="kg",E1091="L"),F1091/1000*G1091,F1091*G1091)))</f>
        <v>0</v>
      </c>
    </row>
    <row r="1092" spans="1:18" outlineLevel="1" x14ac:dyDescent="0.25">
      <c r="B1092" s="137" t="str">
        <f>IF(C1092="","",F1080)</f>
        <v/>
      </c>
      <c r="C1092" s="123"/>
      <c r="D1092" s="138" t="str">
        <f>IF(C1092="","",IFERROR(INDEX('Cadastro de insumo'!A:K,MATCH('Ficha técnica - Prod acabado'!C1092,'Cadastro de insumo'!E:E,0),2),""))</f>
        <v/>
      </c>
      <c r="E1092" s="138" t="str">
        <f>IF(C1092="","",IFERROR(INDEX('Cadastro de insumo'!A:K,MATCH('Ficha técnica - Prod acabado'!C1092,'Cadastro de insumo'!E:E,0),9),""))</f>
        <v/>
      </c>
      <c r="F1092" s="139" t="str">
        <f>IFERROR(VLOOKUP(C1092,'Cadastro de insumo'!E:K,7,0),"")</f>
        <v/>
      </c>
      <c r="G1092" s="113"/>
      <c r="H1092" s="113"/>
      <c r="I1092" s="138">
        <f t="shared" si="52"/>
        <v>0</v>
      </c>
      <c r="J1092" s="140">
        <f>IF(C1092="",0,IF(E1092="Pacote",VLOOKUP(C1092,'Cadastro de insumo'!E:K,7,0)*G1092,IF(OR(E1092="kg",E1092="L"),F1092/1000*G1092,F1092*G1092)))</f>
        <v>0</v>
      </c>
    </row>
    <row r="1093" spans="1:18" outlineLevel="1" x14ac:dyDescent="0.25">
      <c r="B1093" s="137" t="str">
        <f>IF(C1093="","",F1080)</f>
        <v/>
      </c>
      <c r="C1093" s="123"/>
      <c r="D1093" s="138" t="str">
        <f>IF(C1093="","",IFERROR(INDEX('Cadastro de insumo'!A:K,MATCH('Ficha técnica - Prod acabado'!C1093,'Cadastro de insumo'!E:E,0),2),""))</f>
        <v/>
      </c>
      <c r="E1093" s="138" t="str">
        <f>IF(C1093="","",IFERROR(INDEX('Cadastro de insumo'!A:K,MATCH('Ficha técnica - Prod acabado'!C1093,'Cadastro de insumo'!E:E,0),9),""))</f>
        <v/>
      </c>
      <c r="F1093" s="139" t="str">
        <f>IFERROR(VLOOKUP(C1093,'Cadastro de insumo'!E:K,7,0),"")</f>
        <v/>
      </c>
      <c r="G1093" s="113"/>
      <c r="H1093" s="113"/>
      <c r="I1093" s="138">
        <f t="shared" si="52"/>
        <v>0</v>
      </c>
      <c r="J1093" s="140">
        <f>IF(C1093="",0,IF(E1093="Pacote",VLOOKUP(C1093,'Cadastro de insumo'!E:K,7,0)*G1093,IF(OR(E1093="kg",E1093="L"),F1093/1000*G1093,F1093*G1093)))</f>
        <v>0</v>
      </c>
    </row>
    <row r="1094" spans="1:18" outlineLevel="1" x14ac:dyDescent="0.25">
      <c r="B1094" s="137" t="str">
        <f>IF(C1094="","",F1080)</f>
        <v/>
      </c>
      <c r="C1094" s="123"/>
      <c r="D1094" s="138" t="str">
        <f>IF(C1094="","",IFERROR(INDEX('Cadastro de insumo'!A:K,MATCH('Ficha técnica - Prod acabado'!C1094,'Cadastro de insumo'!E:E,0),2),""))</f>
        <v/>
      </c>
      <c r="E1094" s="138" t="str">
        <f>IF(C1094="","",IFERROR(INDEX('Cadastro de insumo'!A:K,MATCH('Ficha técnica - Prod acabado'!C1094,'Cadastro de insumo'!E:E,0),9),""))</f>
        <v/>
      </c>
      <c r="F1094" s="139" t="str">
        <f>IFERROR(VLOOKUP(C1094,'Cadastro de insumo'!E:K,7,0),"")</f>
        <v/>
      </c>
      <c r="G1094" s="113"/>
      <c r="H1094" s="113"/>
      <c r="I1094" s="138">
        <f t="shared" si="52"/>
        <v>0</v>
      </c>
      <c r="J1094" s="140">
        <f>IF(C1094="",0,IF(E1094="Pacote",VLOOKUP(C1094,'Cadastro de insumo'!E:K,7,0)*G1094,IF(OR(E1094="kg",E1094="L"),F1094/1000*G1094,F1094*G1094)))</f>
        <v>0</v>
      </c>
    </row>
    <row r="1095" spans="1:18" outlineLevel="1" x14ac:dyDescent="0.25">
      <c r="B1095" s="137" t="str">
        <f>IF(C1095="","",F1080)</f>
        <v/>
      </c>
      <c r="C1095" s="123"/>
      <c r="D1095" s="138" t="str">
        <f>IF(C1095="","",IFERROR(INDEX('Cadastro de insumo'!A:K,MATCH('Ficha técnica - Prod acabado'!C1095,'Cadastro de insumo'!E:E,0),2),""))</f>
        <v/>
      </c>
      <c r="E1095" s="138" t="str">
        <f>IF(C1095="","",IFERROR(INDEX('Cadastro de insumo'!A:K,MATCH('Ficha técnica - Prod acabado'!C1095,'Cadastro de insumo'!E:E,0),9),""))</f>
        <v/>
      </c>
      <c r="F1095" s="139" t="str">
        <f>IFERROR(VLOOKUP(C1095,'Cadastro de insumo'!E:K,7,0),"")</f>
        <v/>
      </c>
      <c r="G1095" s="113"/>
      <c r="H1095" s="113"/>
      <c r="I1095" s="138">
        <f t="shared" si="52"/>
        <v>0</v>
      </c>
      <c r="J1095" s="140">
        <f>IF(C1095="",0,IF(E1095="Pacote",VLOOKUP(C1095,'Cadastro de insumo'!E:K,7,0)*G1095,IF(OR(E1095="kg",E1095="L"),F1095/1000*G1095,F1095*G1095)))</f>
        <v>0</v>
      </c>
    </row>
    <row r="1096" spans="1:18" outlineLevel="1" x14ac:dyDescent="0.25">
      <c r="B1096" s="137" t="str">
        <f>IF(C1096="","",F1080)</f>
        <v/>
      </c>
      <c r="C1096" s="123"/>
      <c r="D1096" s="138" t="str">
        <f>IF(C1096="","",IFERROR(INDEX('Cadastro de insumo'!A:K,MATCH('Ficha técnica - Prod acabado'!C1096,'Cadastro de insumo'!E:E,0),2),""))</f>
        <v/>
      </c>
      <c r="E1096" s="138" t="str">
        <f>IF(C1096="","",IFERROR(INDEX('Cadastro de insumo'!A:K,MATCH('Ficha técnica - Prod acabado'!C1096,'Cadastro de insumo'!E:E,0),9),""))</f>
        <v/>
      </c>
      <c r="F1096" s="139" t="str">
        <f>IFERROR(VLOOKUP(C1096,'Cadastro de insumo'!E:K,7,0),"")</f>
        <v/>
      </c>
      <c r="G1096" s="113"/>
      <c r="H1096" s="113"/>
      <c r="I1096" s="138">
        <f t="shared" si="52"/>
        <v>0</v>
      </c>
      <c r="J1096" s="140">
        <f>IF(C1096="",0,IF(E1096="Pacote",VLOOKUP(C1096,'Cadastro de insumo'!E:K,7,0)*G1096,IF(OR(E1096="kg",E1096="L"),F1096/1000*G1096,F1096*G1096)))</f>
        <v>0</v>
      </c>
    </row>
    <row r="1097" spans="1:18" outlineLevel="1" x14ac:dyDescent="0.25">
      <c r="B1097" s="137" t="str">
        <f>IF(C1097="","",F1080)</f>
        <v/>
      </c>
      <c r="C1097" s="123"/>
      <c r="D1097" s="138" t="str">
        <f>IF(C1097="","",IFERROR(INDEX('Cadastro de insumo'!A:K,MATCH('Ficha técnica - Prod acabado'!C1097,'Cadastro de insumo'!E:E,0),2),""))</f>
        <v/>
      </c>
      <c r="E1097" s="138" t="str">
        <f>IF(C1097="","",IFERROR(INDEX('Cadastro de insumo'!A:K,MATCH('Ficha técnica - Prod acabado'!C1097,'Cadastro de insumo'!E:E,0),9),""))</f>
        <v/>
      </c>
      <c r="F1097" s="139" t="str">
        <f>IFERROR(VLOOKUP(C1097,'Cadastro de insumo'!E:K,7,0),"")</f>
        <v/>
      </c>
      <c r="G1097" s="113"/>
      <c r="H1097" s="113"/>
      <c r="I1097" s="138">
        <f t="shared" si="52"/>
        <v>0</v>
      </c>
      <c r="J1097" s="140">
        <f>IF(C1097="",0,IF(E1097="Pacote",VLOOKUP(C1097,'Cadastro de insumo'!E:K,7,0)*G1097,IF(OR(E1097="kg",E1097="L"),F1097/1000*G1097,F1097*G1097)))</f>
        <v>0</v>
      </c>
    </row>
    <row r="1098" spans="1:18" x14ac:dyDescent="0.25">
      <c r="A1098" s="33" t="str">
        <f>"Detalhes: "&amp;F1080</f>
        <v xml:space="preserve">Detalhes: </v>
      </c>
      <c r="B1098" s="110"/>
      <c r="H1098" s="126"/>
      <c r="I1098" s="110"/>
      <c r="J1098" s="110"/>
      <c r="M1098" s="126"/>
    </row>
    <row r="1099" spans="1:18" x14ac:dyDescent="0.25">
      <c r="B1099" s="110"/>
      <c r="C1099" s="126"/>
      <c r="H1099" s="126"/>
      <c r="I1099" s="110"/>
      <c r="J1099" s="110"/>
      <c r="K1099" s="110"/>
      <c r="L1099" s="110"/>
      <c r="M1099" s="126"/>
    </row>
    <row r="1100" spans="1:18" ht="31.5" x14ac:dyDescent="0.25">
      <c r="D1100" s="110"/>
      <c r="E1100" s="34" t="s">
        <v>21</v>
      </c>
      <c r="F1100" s="78" t="s">
        <v>0</v>
      </c>
      <c r="G1100" s="78" t="s">
        <v>19</v>
      </c>
      <c r="H1100" s="79" t="s">
        <v>20</v>
      </c>
      <c r="I1100" s="35" t="s">
        <v>22</v>
      </c>
      <c r="J1100" s="35" t="s">
        <v>61</v>
      </c>
      <c r="M1100" s="126"/>
    </row>
    <row r="1101" spans="1:18" x14ac:dyDescent="0.25">
      <c r="D1101" s="110"/>
      <c r="E1101" s="135">
        <f>E1080+1</f>
        <v>53</v>
      </c>
      <c r="F1101" s="113"/>
      <c r="G1101" s="113"/>
      <c r="H1101" s="114"/>
      <c r="I1101" s="136">
        <f>SUM(J1104:J1118)</f>
        <v>0</v>
      </c>
      <c r="J1101" s="136" t="str">
        <f>IF(H1101="","",I1101/H1101)</f>
        <v/>
      </c>
      <c r="M1101" s="126"/>
      <c r="R1101" s="141"/>
    </row>
    <row r="1102" spans="1:18" x14ac:dyDescent="0.25">
      <c r="B1102" s="117"/>
      <c r="C1102" s="118"/>
      <c r="D1102" s="110"/>
      <c r="F1102" s="118"/>
      <c r="G1102" s="118"/>
      <c r="H1102" s="119"/>
      <c r="I1102" s="120"/>
      <c r="J1102" s="121"/>
      <c r="M1102" s="126"/>
      <c r="R1102" s="141"/>
    </row>
    <row r="1103" spans="1:18" ht="47.25" outlineLevel="1" x14ac:dyDescent="0.25">
      <c r="B1103" s="34" t="s">
        <v>66</v>
      </c>
      <c r="C1103" s="78" t="s">
        <v>13</v>
      </c>
      <c r="D1103" s="35" t="s">
        <v>60</v>
      </c>
      <c r="E1103" s="35" t="s">
        <v>14</v>
      </c>
      <c r="F1103" s="79" t="s">
        <v>17</v>
      </c>
      <c r="G1103" s="79" t="s">
        <v>56</v>
      </c>
      <c r="H1103" s="79" t="s">
        <v>38</v>
      </c>
      <c r="I1103" s="35" t="s">
        <v>16</v>
      </c>
      <c r="J1103" s="34" t="s">
        <v>15</v>
      </c>
    </row>
    <row r="1104" spans="1:18" outlineLevel="1" x14ac:dyDescent="0.25">
      <c r="B1104" s="137" t="str">
        <f>IF(C1104="","",F1101)</f>
        <v/>
      </c>
      <c r="C1104" s="123"/>
      <c r="D1104" s="138" t="str">
        <f>IF(C1104="","",IFERROR(INDEX('Cadastro de insumo'!A:K,MATCH('Ficha técnica - Prod acabado'!C1104,'Cadastro de insumo'!E:E,0),2),""))</f>
        <v/>
      </c>
      <c r="E1104" s="138" t="str">
        <f>IF(C1104="","",IFERROR(INDEX('Cadastro de insumo'!A:K,MATCH('Ficha técnica - Prod acabado'!C1104,'Cadastro de insumo'!E:E,0),9),""))</f>
        <v/>
      </c>
      <c r="F1104" s="139" t="str">
        <f>IFERROR(VLOOKUP(C1104,'Cadastro de insumo'!E:K,7,0),"")</f>
        <v/>
      </c>
      <c r="G1104" s="113"/>
      <c r="H1104" s="113"/>
      <c r="I1104" s="138">
        <f t="shared" ref="I1104:I1118" si="53">IF(OR(G1104="",H1104=""),0,G1104/H1104)</f>
        <v>0</v>
      </c>
      <c r="J1104" s="140">
        <f>IF(C1104="",0,IF(E1104="Pacote",VLOOKUP(C1104,'Cadastro de insumo'!E:K,7,0)*G1104,IF(OR(E1104="kg",E1104="L"),F1104/1000*G1104,F1104*G1104)))</f>
        <v>0</v>
      </c>
    </row>
    <row r="1105" spans="1:13" outlineLevel="1" x14ac:dyDescent="0.25">
      <c r="B1105" s="137" t="str">
        <f>IF(C1105="","",F1101)</f>
        <v/>
      </c>
      <c r="C1105" s="123"/>
      <c r="D1105" s="138" t="str">
        <f>IF(C1105="","",IFERROR(INDEX('Cadastro de insumo'!A:K,MATCH('Ficha técnica - Prod acabado'!C1105,'Cadastro de insumo'!E:E,0),2),""))</f>
        <v/>
      </c>
      <c r="E1105" s="138" t="str">
        <f>IF(C1105="","",IFERROR(INDEX('Cadastro de insumo'!A:K,MATCH('Ficha técnica - Prod acabado'!C1105,'Cadastro de insumo'!E:E,0),9),""))</f>
        <v/>
      </c>
      <c r="F1105" s="139" t="str">
        <f>IFERROR(VLOOKUP(C1105,'Cadastro de insumo'!E:K,7,0),"")</f>
        <v/>
      </c>
      <c r="G1105" s="113"/>
      <c r="H1105" s="113"/>
      <c r="I1105" s="138">
        <f t="shared" si="53"/>
        <v>0</v>
      </c>
      <c r="J1105" s="140">
        <f>IF(C1105="",0,IF(E1105="Pacote",VLOOKUP(C1105,'Cadastro de insumo'!E:K,7,0)*G1105,IF(OR(E1105="kg",E1105="L"),F1105/1000*G1105,F1105*G1105)))</f>
        <v>0</v>
      </c>
    </row>
    <row r="1106" spans="1:13" outlineLevel="1" x14ac:dyDescent="0.25">
      <c r="B1106" s="137" t="str">
        <f>IF(C1106="","",F1101)</f>
        <v/>
      </c>
      <c r="C1106" s="123"/>
      <c r="D1106" s="138" t="str">
        <f>IF(C1106="","",IFERROR(INDEX('Cadastro de insumo'!A:K,MATCH('Ficha técnica - Prod acabado'!C1106,'Cadastro de insumo'!E:E,0),2),""))</f>
        <v/>
      </c>
      <c r="E1106" s="138" t="str">
        <f>IF(C1106="","",IFERROR(INDEX('Cadastro de insumo'!A:K,MATCH('Ficha técnica - Prod acabado'!C1106,'Cadastro de insumo'!E:E,0),9),""))</f>
        <v/>
      </c>
      <c r="F1106" s="139" t="str">
        <f>IFERROR(VLOOKUP(C1106,'Cadastro de insumo'!E:K,7,0),"")</f>
        <v/>
      </c>
      <c r="G1106" s="113"/>
      <c r="H1106" s="113"/>
      <c r="I1106" s="138">
        <f t="shared" si="53"/>
        <v>0</v>
      </c>
      <c r="J1106" s="140">
        <f>IF(C1106="",0,IF(E1106="Pacote",VLOOKUP(C1106,'Cadastro de insumo'!E:K,7,0)*G1106,IF(OR(E1106="kg",E1106="L"),F1106/1000*G1106,F1106*G1106)))</f>
        <v>0</v>
      </c>
    </row>
    <row r="1107" spans="1:13" outlineLevel="1" x14ac:dyDescent="0.25">
      <c r="B1107" s="137" t="str">
        <f>IF(C1107="","",F1101)</f>
        <v/>
      </c>
      <c r="C1107" s="123"/>
      <c r="D1107" s="138" t="str">
        <f>IF(C1107="","",IFERROR(INDEX('Cadastro de insumo'!A:K,MATCH('Ficha técnica - Prod acabado'!C1107,'Cadastro de insumo'!E:E,0),2),""))</f>
        <v/>
      </c>
      <c r="E1107" s="138" t="str">
        <f>IF(C1107="","",IFERROR(INDEX('Cadastro de insumo'!A:K,MATCH('Ficha técnica - Prod acabado'!C1107,'Cadastro de insumo'!E:E,0),9),""))</f>
        <v/>
      </c>
      <c r="F1107" s="139" t="str">
        <f>IFERROR(VLOOKUP(C1107,'Cadastro de insumo'!E:K,7,0),"")</f>
        <v/>
      </c>
      <c r="G1107" s="113"/>
      <c r="H1107" s="113"/>
      <c r="I1107" s="138">
        <f t="shared" si="53"/>
        <v>0</v>
      </c>
      <c r="J1107" s="140">
        <f>IF(C1107="",0,IF(E1107="Pacote",VLOOKUP(C1107,'Cadastro de insumo'!E:K,7,0)*G1107,IF(OR(E1107="kg",E1107="L"),F1107/1000*G1107,F1107*G1107)))</f>
        <v>0</v>
      </c>
    </row>
    <row r="1108" spans="1:13" outlineLevel="1" x14ac:dyDescent="0.25">
      <c r="B1108" s="137" t="str">
        <f>IF(C1108="","",F1101)</f>
        <v/>
      </c>
      <c r="C1108" s="123"/>
      <c r="D1108" s="138" t="str">
        <f>IF(C1108="","",IFERROR(INDEX('Cadastro de insumo'!A:K,MATCH('Ficha técnica - Prod acabado'!C1108,'Cadastro de insumo'!E:E,0),2),""))</f>
        <v/>
      </c>
      <c r="E1108" s="138" t="str">
        <f>IF(C1108="","",IFERROR(INDEX('Cadastro de insumo'!A:K,MATCH('Ficha técnica - Prod acabado'!C1108,'Cadastro de insumo'!E:E,0),9),""))</f>
        <v/>
      </c>
      <c r="F1108" s="139" t="str">
        <f>IFERROR(VLOOKUP(C1108,'Cadastro de insumo'!E:K,7,0),"")</f>
        <v/>
      </c>
      <c r="G1108" s="113"/>
      <c r="H1108" s="113"/>
      <c r="I1108" s="138">
        <f t="shared" si="53"/>
        <v>0</v>
      </c>
      <c r="J1108" s="140">
        <f>IF(C1108="",0,IF(E1108="Pacote",VLOOKUP(C1108,'Cadastro de insumo'!E:K,7,0)*G1108,IF(OR(E1108="kg",E1108="L"),F1108/1000*G1108,F1108*G1108)))</f>
        <v>0</v>
      </c>
    </row>
    <row r="1109" spans="1:13" outlineLevel="1" x14ac:dyDescent="0.25">
      <c r="B1109" s="137" t="str">
        <f>IF(C1109="","",F1101)</f>
        <v/>
      </c>
      <c r="C1109" s="123"/>
      <c r="D1109" s="138" t="str">
        <f>IF(C1109="","",IFERROR(INDEX('Cadastro de insumo'!A:K,MATCH('Ficha técnica - Prod acabado'!C1109,'Cadastro de insumo'!E:E,0),2),""))</f>
        <v/>
      </c>
      <c r="E1109" s="138" t="str">
        <f>IF(C1109="","",IFERROR(INDEX('Cadastro de insumo'!A:K,MATCH('Ficha técnica - Prod acabado'!C1109,'Cadastro de insumo'!E:E,0),9),""))</f>
        <v/>
      </c>
      <c r="F1109" s="139" t="str">
        <f>IFERROR(VLOOKUP(C1109,'Cadastro de insumo'!E:K,7,0),"")</f>
        <v/>
      </c>
      <c r="G1109" s="113"/>
      <c r="H1109" s="113"/>
      <c r="I1109" s="138">
        <f t="shared" si="53"/>
        <v>0</v>
      </c>
      <c r="J1109" s="140">
        <f>IF(C1109="",0,IF(E1109="Pacote",VLOOKUP(C1109,'Cadastro de insumo'!E:K,7,0)*G1109,IF(OR(E1109="kg",E1109="L"),F1109/1000*G1109,F1109*G1109)))</f>
        <v>0</v>
      </c>
    </row>
    <row r="1110" spans="1:13" outlineLevel="1" x14ac:dyDescent="0.25">
      <c r="B1110" s="137" t="str">
        <f>IF(C1110="","",F1101)</f>
        <v/>
      </c>
      <c r="C1110" s="123"/>
      <c r="D1110" s="138" t="str">
        <f>IF(C1110="","",IFERROR(INDEX('Cadastro de insumo'!A:K,MATCH('Ficha técnica - Prod acabado'!C1110,'Cadastro de insumo'!E:E,0),2),""))</f>
        <v/>
      </c>
      <c r="E1110" s="138" t="str">
        <f>IF(C1110="","",IFERROR(INDEX('Cadastro de insumo'!A:K,MATCH('Ficha técnica - Prod acabado'!C1110,'Cadastro de insumo'!E:E,0),9),""))</f>
        <v/>
      </c>
      <c r="F1110" s="139" t="str">
        <f>IFERROR(VLOOKUP(C1110,'Cadastro de insumo'!E:K,7,0),"")</f>
        <v/>
      </c>
      <c r="G1110" s="113"/>
      <c r="H1110" s="113"/>
      <c r="I1110" s="138">
        <f t="shared" si="53"/>
        <v>0</v>
      </c>
      <c r="J1110" s="140">
        <f>IF(C1110="",0,IF(E1110="Pacote",VLOOKUP(C1110,'Cadastro de insumo'!E:K,7,0)*G1110,IF(OR(E1110="kg",E1110="L"),F1110/1000*G1110,F1110*G1110)))</f>
        <v>0</v>
      </c>
    </row>
    <row r="1111" spans="1:13" outlineLevel="1" x14ac:dyDescent="0.25">
      <c r="B1111" s="137" t="str">
        <f>IF(C1111="","",F1101)</f>
        <v/>
      </c>
      <c r="C1111" s="123"/>
      <c r="D1111" s="138" t="str">
        <f>IF(C1111="","",IFERROR(INDEX('Cadastro de insumo'!A:K,MATCH('Ficha técnica - Prod acabado'!C1111,'Cadastro de insumo'!E:E,0),2),""))</f>
        <v/>
      </c>
      <c r="E1111" s="138" t="str">
        <f>IF(C1111="","",IFERROR(INDEX('Cadastro de insumo'!A:K,MATCH('Ficha técnica - Prod acabado'!C1111,'Cadastro de insumo'!E:E,0),9),""))</f>
        <v/>
      </c>
      <c r="F1111" s="139" t="str">
        <f>IFERROR(VLOOKUP(C1111,'Cadastro de insumo'!E:K,7,0),"")</f>
        <v/>
      </c>
      <c r="G1111" s="113"/>
      <c r="H1111" s="113"/>
      <c r="I1111" s="138">
        <f t="shared" si="53"/>
        <v>0</v>
      </c>
      <c r="J1111" s="140">
        <f>IF(C1111="",0,IF(E1111="Pacote",VLOOKUP(C1111,'Cadastro de insumo'!E:K,7,0)*G1111,IF(OR(E1111="kg",E1111="L"),F1111/1000*G1111,F1111*G1111)))</f>
        <v>0</v>
      </c>
    </row>
    <row r="1112" spans="1:13" outlineLevel="1" x14ac:dyDescent="0.25">
      <c r="B1112" s="137" t="str">
        <f>IF(C1112="","",F1101)</f>
        <v/>
      </c>
      <c r="C1112" s="123"/>
      <c r="D1112" s="138" t="str">
        <f>IF(C1112="","",IFERROR(INDEX('Cadastro de insumo'!A:K,MATCH('Ficha técnica - Prod acabado'!C1112,'Cadastro de insumo'!E:E,0),2),""))</f>
        <v/>
      </c>
      <c r="E1112" s="138" t="str">
        <f>IF(C1112="","",IFERROR(INDEX('Cadastro de insumo'!A:K,MATCH('Ficha técnica - Prod acabado'!C1112,'Cadastro de insumo'!E:E,0),9),""))</f>
        <v/>
      </c>
      <c r="F1112" s="139" t="str">
        <f>IFERROR(VLOOKUP(C1112,'Cadastro de insumo'!E:K,7,0),"")</f>
        <v/>
      </c>
      <c r="G1112" s="113"/>
      <c r="H1112" s="113"/>
      <c r="I1112" s="138">
        <f t="shared" si="53"/>
        <v>0</v>
      </c>
      <c r="J1112" s="140">
        <f>IF(C1112="",0,IF(E1112="Pacote",VLOOKUP(C1112,'Cadastro de insumo'!E:K,7,0)*G1112,IF(OR(E1112="kg",E1112="L"),F1112/1000*G1112,F1112*G1112)))</f>
        <v>0</v>
      </c>
    </row>
    <row r="1113" spans="1:13" outlineLevel="1" x14ac:dyDescent="0.25">
      <c r="B1113" s="137" t="str">
        <f>IF(C1113="","",F1101)</f>
        <v/>
      </c>
      <c r="C1113" s="123"/>
      <c r="D1113" s="138" t="str">
        <f>IF(C1113="","",IFERROR(INDEX('Cadastro de insumo'!A:K,MATCH('Ficha técnica - Prod acabado'!C1113,'Cadastro de insumo'!E:E,0),2),""))</f>
        <v/>
      </c>
      <c r="E1113" s="138" t="str">
        <f>IF(C1113="","",IFERROR(INDEX('Cadastro de insumo'!A:K,MATCH('Ficha técnica - Prod acabado'!C1113,'Cadastro de insumo'!E:E,0),9),""))</f>
        <v/>
      </c>
      <c r="F1113" s="139" t="str">
        <f>IFERROR(VLOOKUP(C1113,'Cadastro de insumo'!E:K,7,0),"")</f>
        <v/>
      </c>
      <c r="G1113" s="113"/>
      <c r="H1113" s="113"/>
      <c r="I1113" s="138">
        <f t="shared" si="53"/>
        <v>0</v>
      </c>
      <c r="J1113" s="140">
        <f>IF(C1113="",0,IF(E1113="Pacote",VLOOKUP(C1113,'Cadastro de insumo'!E:K,7,0)*G1113,IF(OR(E1113="kg",E1113="L"),F1113/1000*G1113,F1113*G1113)))</f>
        <v>0</v>
      </c>
    </row>
    <row r="1114" spans="1:13" outlineLevel="1" x14ac:dyDescent="0.25">
      <c r="B1114" s="137" t="str">
        <f>IF(C1114="","",F1101)</f>
        <v/>
      </c>
      <c r="C1114" s="123"/>
      <c r="D1114" s="138" t="str">
        <f>IF(C1114="","",IFERROR(INDEX('Cadastro de insumo'!A:K,MATCH('Ficha técnica - Prod acabado'!C1114,'Cadastro de insumo'!E:E,0),2),""))</f>
        <v/>
      </c>
      <c r="E1114" s="138" t="str">
        <f>IF(C1114="","",IFERROR(INDEX('Cadastro de insumo'!A:K,MATCH('Ficha técnica - Prod acabado'!C1114,'Cadastro de insumo'!E:E,0),9),""))</f>
        <v/>
      </c>
      <c r="F1114" s="139" t="str">
        <f>IFERROR(VLOOKUP(C1114,'Cadastro de insumo'!E:K,7,0),"")</f>
        <v/>
      </c>
      <c r="G1114" s="113"/>
      <c r="H1114" s="113"/>
      <c r="I1114" s="138">
        <f t="shared" si="53"/>
        <v>0</v>
      </c>
      <c r="J1114" s="140">
        <f>IF(C1114="",0,IF(E1114="Pacote",VLOOKUP(C1114,'Cadastro de insumo'!E:K,7,0)*G1114,IF(OR(E1114="kg",E1114="L"),F1114/1000*G1114,F1114*G1114)))</f>
        <v>0</v>
      </c>
    </row>
    <row r="1115" spans="1:13" outlineLevel="1" x14ac:dyDescent="0.25">
      <c r="B1115" s="137" t="str">
        <f>IF(C1115="","",F1101)</f>
        <v/>
      </c>
      <c r="C1115" s="123"/>
      <c r="D1115" s="138" t="str">
        <f>IF(C1115="","",IFERROR(INDEX('Cadastro de insumo'!A:K,MATCH('Ficha técnica - Prod acabado'!C1115,'Cadastro de insumo'!E:E,0),2),""))</f>
        <v/>
      </c>
      <c r="E1115" s="138" t="str">
        <f>IF(C1115="","",IFERROR(INDEX('Cadastro de insumo'!A:K,MATCH('Ficha técnica - Prod acabado'!C1115,'Cadastro de insumo'!E:E,0),9),""))</f>
        <v/>
      </c>
      <c r="F1115" s="139" t="str">
        <f>IFERROR(VLOOKUP(C1115,'Cadastro de insumo'!E:K,7,0),"")</f>
        <v/>
      </c>
      <c r="G1115" s="113"/>
      <c r="H1115" s="113"/>
      <c r="I1115" s="138">
        <f t="shared" si="53"/>
        <v>0</v>
      </c>
      <c r="J1115" s="140">
        <f>IF(C1115="",0,IF(E1115="Pacote",VLOOKUP(C1115,'Cadastro de insumo'!E:K,7,0)*G1115,IF(OR(E1115="kg",E1115="L"),F1115/1000*G1115,F1115*G1115)))</f>
        <v>0</v>
      </c>
    </row>
    <row r="1116" spans="1:13" outlineLevel="1" x14ac:dyDescent="0.25">
      <c r="B1116" s="137" t="str">
        <f>IF(C1116="","",F1101)</f>
        <v/>
      </c>
      <c r="C1116" s="123"/>
      <c r="D1116" s="138" t="str">
        <f>IF(C1116="","",IFERROR(INDEX('Cadastro de insumo'!A:K,MATCH('Ficha técnica - Prod acabado'!C1116,'Cadastro de insumo'!E:E,0),2),""))</f>
        <v/>
      </c>
      <c r="E1116" s="138" t="str">
        <f>IF(C1116="","",IFERROR(INDEX('Cadastro de insumo'!A:K,MATCH('Ficha técnica - Prod acabado'!C1116,'Cadastro de insumo'!E:E,0),9),""))</f>
        <v/>
      </c>
      <c r="F1116" s="139" t="str">
        <f>IFERROR(VLOOKUP(C1116,'Cadastro de insumo'!E:K,7,0),"")</f>
        <v/>
      </c>
      <c r="G1116" s="113"/>
      <c r="H1116" s="113"/>
      <c r="I1116" s="138">
        <f t="shared" si="53"/>
        <v>0</v>
      </c>
      <c r="J1116" s="140">
        <f>IF(C1116="",0,IF(E1116="Pacote",VLOOKUP(C1116,'Cadastro de insumo'!E:K,7,0)*G1116,IF(OR(E1116="kg",E1116="L"),F1116/1000*G1116,F1116*G1116)))</f>
        <v>0</v>
      </c>
    </row>
    <row r="1117" spans="1:13" outlineLevel="1" x14ac:dyDescent="0.25">
      <c r="B1117" s="137" t="str">
        <f>IF(C1117="","",F1101)</f>
        <v/>
      </c>
      <c r="C1117" s="123"/>
      <c r="D1117" s="138" t="str">
        <f>IF(C1117="","",IFERROR(INDEX('Cadastro de insumo'!A:K,MATCH('Ficha técnica - Prod acabado'!C1117,'Cadastro de insumo'!E:E,0),2),""))</f>
        <v/>
      </c>
      <c r="E1117" s="138" t="str">
        <f>IF(C1117="","",IFERROR(INDEX('Cadastro de insumo'!A:K,MATCH('Ficha técnica - Prod acabado'!C1117,'Cadastro de insumo'!E:E,0),9),""))</f>
        <v/>
      </c>
      <c r="F1117" s="139" t="str">
        <f>IFERROR(VLOOKUP(C1117,'Cadastro de insumo'!E:K,7,0),"")</f>
        <v/>
      </c>
      <c r="G1117" s="113"/>
      <c r="H1117" s="113"/>
      <c r="I1117" s="138">
        <f t="shared" si="53"/>
        <v>0</v>
      </c>
      <c r="J1117" s="140">
        <f>IF(C1117="",0,IF(E1117="Pacote",VLOOKUP(C1117,'Cadastro de insumo'!E:K,7,0)*G1117,IF(OR(E1117="kg",E1117="L"),F1117/1000*G1117,F1117*G1117)))</f>
        <v>0</v>
      </c>
    </row>
    <row r="1118" spans="1:13" outlineLevel="1" x14ac:dyDescent="0.25">
      <c r="B1118" s="137" t="str">
        <f>IF(C1118="","",F1101)</f>
        <v/>
      </c>
      <c r="C1118" s="123"/>
      <c r="D1118" s="138" t="str">
        <f>IF(C1118="","",IFERROR(INDEX('Cadastro de insumo'!A:K,MATCH('Ficha técnica - Prod acabado'!C1118,'Cadastro de insumo'!E:E,0),2),""))</f>
        <v/>
      </c>
      <c r="E1118" s="138" t="str">
        <f>IF(C1118="","",IFERROR(INDEX('Cadastro de insumo'!A:K,MATCH('Ficha técnica - Prod acabado'!C1118,'Cadastro de insumo'!E:E,0),9),""))</f>
        <v/>
      </c>
      <c r="F1118" s="139" t="str">
        <f>IFERROR(VLOOKUP(C1118,'Cadastro de insumo'!E:K,7,0),"")</f>
        <v/>
      </c>
      <c r="G1118" s="113"/>
      <c r="H1118" s="113"/>
      <c r="I1118" s="138">
        <f t="shared" si="53"/>
        <v>0</v>
      </c>
      <c r="J1118" s="140">
        <f>IF(C1118="",0,IF(E1118="Pacote",VLOOKUP(C1118,'Cadastro de insumo'!E:K,7,0)*G1118,IF(OR(E1118="kg",E1118="L"),F1118/1000*G1118,F1118*G1118)))</f>
        <v>0</v>
      </c>
    </row>
    <row r="1119" spans="1:13" x14ac:dyDescent="0.25">
      <c r="A1119" s="33" t="str">
        <f>"Detalhes: "&amp;F1101</f>
        <v xml:space="preserve">Detalhes: </v>
      </c>
      <c r="B1119" s="110"/>
      <c r="H1119" s="126"/>
      <c r="I1119" s="110"/>
      <c r="J1119" s="110"/>
      <c r="M1119" s="126"/>
    </row>
    <row r="1120" spans="1:13" x14ac:dyDescent="0.25">
      <c r="B1120" s="110"/>
      <c r="C1120" s="126"/>
      <c r="H1120" s="126"/>
      <c r="I1120" s="110"/>
      <c r="J1120" s="110"/>
      <c r="K1120" s="110"/>
      <c r="L1120" s="110"/>
      <c r="M1120" s="126"/>
    </row>
    <row r="1121" spans="2:18" ht="31.5" x14ac:dyDescent="0.25">
      <c r="D1121" s="110"/>
      <c r="E1121" s="34" t="s">
        <v>21</v>
      </c>
      <c r="F1121" s="78" t="s">
        <v>0</v>
      </c>
      <c r="G1121" s="78" t="s">
        <v>19</v>
      </c>
      <c r="H1121" s="79" t="s">
        <v>20</v>
      </c>
      <c r="I1121" s="35" t="s">
        <v>22</v>
      </c>
      <c r="J1121" s="35" t="s">
        <v>61</v>
      </c>
      <c r="M1121" s="126"/>
    </row>
    <row r="1122" spans="2:18" x14ac:dyDescent="0.25">
      <c r="D1122" s="110"/>
      <c r="E1122" s="135">
        <f>E1101+1</f>
        <v>54</v>
      </c>
      <c r="F1122" s="113"/>
      <c r="G1122" s="113"/>
      <c r="H1122" s="114"/>
      <c r="I1122" s="136">
        <f>SUM(J1125:J1139)</f>
        <v>0</v>
      </c>
      <c r="J1122" s="136" t="str">
        <f>IF(H1122="","",I1122/H1122)</f>
        <v/>
      </c>
      <c r="M1122" s="126"/>
      <c r="R1122" s="141"/>
    </row>
    <row r="1123" spans="2:18" x14ac:dyDescent="0.25">
      <c r="B1123" s="117"/>
      <c r="C1123" s="118"/>
      <c r="D1123" s="110"/>
      <c r="F1123" s="118"/>
      <c r="G1123" s="118"/>
      <c r="H1123" s="119"/>
      <c r="I1123" s="120"/>
      <c r="J1123" s="121"/>
      <c r="M1123" s="126"/>
      <c r="R1123" s="141"/>
    </row>
    <row r="1124" spans="2:18" ht="47.25" outlineLevel="1" x14ac:dyDescent="0.25">
      <c r="B1124" s="34" t="s">
        <v>66</v>
      </c>
      <c r="C1124" s="78" t="s">
        <v>13</v>
      </c>
      <c r="D1124" s="35" t="s">
        <v>60</v>
      </c>
      <c r="E1124" s="35" t="s">
        <v>14</v>
      </c>
      <c r="F1124" s="79" t="s">
        <v>17</v>
      </c>
      <c r="G1124" s="79" t="s">
        <v>56</v>
      </c>
      <c r="H1124" s="79" t="s">
        <v>38</v>
      </c>
      <c r="I1124" s="35" t="s">
        <v>16</v>
      </c>
      <c r="J1124" s="34" t="s">
        <v>15</v>
      </c>
    </row>
    <row r="1125" spans="2:18" outlineLevel="1" x14ac:dyDescent="0.25">
      <c r="B1125" s="137" t="str">
        <f>IF(C1125="","",F1122)</f>
        <v/>
      </c>
      <c r="C1125" s="123"/>
      <c r="D1125" s="138" t="str">
        <f>IF(C1125="","",IFERROR(INDEX('Cadastro de insumo'!A:K,MATCH('Ficha técnica - Prod acabado'!C1125,'Cadastro de insumo'!E:E,0),2),""))</f>
        <v/>
      </c>
      <c r="E1125" s="138" t="str">
        <f>IF(C1125="","",IFERROR(INDEX('Cadastro de insumo'!A:K,MATCH('Ficha técnica - Prod acabado'!C1125,'Cadastro de insumo'!E:E,0),9),""))</f>
        <v/>
      </c>
      <c r="F1125" s="139" t="str">
        <f>IFERROR(VLOOKUP(C1125,'Cadastro de insumo'!E:K,7,0),"")</f>
        <v/>
      </c>
      <c r="G1125" s="113"/>
      <c r="H1125" s="113"/>
      <c r="I1125" s="138">
        <f t="shared" ref="I1125:I1139" si="54">IF(OR(G1125="",H1125=""),0,G1125/H1125)</f>
        <v>0</v>
      </c>
      <c r="J1125" s="140">
        <f>IF(C1125="",0,IF(E1125="Pacote",VLOOKUP(C1125,'Cadastro de insumo'!E:K,7,0)*G1125,IF(OR(E1125="kg",E1125="L"),F1125/1000*G1125,F1125*G1125)))</f>
        <v>0</v>
      </c>
    </row>
    <row r="1126" spans="2:18" outlineLevel="1" x14ac:dyDescent="0.25">
      <c r="B1126" s="137" t="str">
        <f>IF(C1126="","",F1122)</f>
        <v/>
      </c>
      <c r="C1126" s="123"/>
      <c r="D1126" s="138" t="str">
        <f>IF(C1126="","",IFERROR(INDEX('Cadastro de insumo'!A:K,MATCH('Ficha técnica - Prod acabado'!C1126,'Cadastro de insumo'!E:E,0),2),""))</f>
        <v/>
      </c>
      <c r="E1126" s="138" t="str">
        <f>IF(C1126="","",IFERROR(INDEX('Cadastro de insumo'!A:K,MATCH('Ficha técnica - Prod acabado'!C1126,'Cadastro de insumo'!E:E,0),9),""))</f>
        <v/>
      </c>
      <c r="F1126" s="139" t="str">
        <f>IFERROR(VLOOKUP(C1126,'Cadastro de insumo'!E:K,7,0),"")</f>
        <v/>
      </c>
      <c r="G1126" s="113"/>
      <c r="H1126" s="113"/>
      <c r="I1126" s="138">
        <f t="shared" si="54"/>
        <v>0</v>
      </c>
      <c r="J1126" s="140">
        <f>IF(C1126="",0,IF(E1126="Pacote",VLOOKUP(C1126,'Cadastro de insumo'!E:K,7,0)*G1126,IF(OR(E1126="kg",E1126="L"),F1126/1000*G1126,F1126*G1126)))</f>
        <v>0</v>
      </c>
    </row>
    <row r="1127" spans="2:18" outlineLevel="1" x14ac:dyDescent="0.25">
      <c r="B1127" s="137" t="str">
        <f>IF(C1127="","",F1122)</f>
        <v/>
      </c>
      <c r="C1127" s="123"/>
      <c r="D1127" s="138" t="str">
        <f>IF(C1127="","",IFERROR(INDEX('Cadastro de insumo'!A:K,MATCH('Ficha técnica - Prod acabado'!C1127,'Cadastro de insumo'!E:E,0),2),""))</f>
        <v/>
      </c>
      <c r="E1127" s="138" t="str">
        <f>IF(C1127="","",IFERROR(INDEX('Cadastro de insumo'!A:K,MATCH('Ficha técnica - Prod acabado'!C1127,'Cadastro de insumo'!E:E,0),9),""))</f>
        <v/>
      </c>
      <c r="F1127" s="139" t="str">
        <f>IFERROR(VLOOKUP(C1127,'Cadastro de insumo'!E:K,7,0),"")</f>
        <v/>
      </c>
      <c r="G1127" s="113"/>
      <c r="H1127" s="113"/>
      <c r="I1127" s="138">
        <f t="shared" si="54"/>
        <v>0</v>
      </c>
      <c r="J1127" s="140">
        <f>IF(C1127="",0,IF(E1127="Pacote",VLOOKUP(C1127,'Cadastro de insumo'!E:K,7,0)*G1127,IF(OR(E1127="kg",E1127="L"),F1127/1000*G1127,F1127*G1127)))</f>
        <v>0</v>
      </c>
    </row>
    <row r="1128" spans="2:18" outlineLevel="1" x14ac:dyDescent="0.25">
      <c r="B1128" s="137" t="str">
        <f>IF(C1128="","",F1122)</f>
        <v/>
      </c>
      <c r="C1128" s="123"/>
      <c r="D1128" s="138" t="str">
        <f>IF(C1128="","",IFERROR(INDEX('Cadastro de insumo'!A:K,MATCH('Ficha técnica - Prod acabado'!C1128,'Cadastro de insumo'!E:E,0),2),""))</f>
        <v/>
      </c>
      <c r="E1128" s="138" t="str">
        <f>IF(C1128="","",IFERROR(INDEX('Cadastro de insumo'!A:K,MATCH('Ficha técnica - Prod acabado'!C1128,'Cadastro de insumo'!E:E,0),9),""))</f>
        <v/>
      </c>
      <c r="F1128" s="139" t="str">
        <f>IFERROR(VLOOKUP(C1128,'Cadastro de insumo'!E:K,7,0),"")</f>
        <v/>
      </c>
      <c r="G1128" s="113"/>
      <c r="H1128" s="113"/>
      <c r="I1128" s="138">
        <f t="shared" si="54"/>
        <v>0</v>
      </c>
      <c r="J1128" s="140">
        <f>IF(C1128="",0,IF(E1128="Pacote",VLOOKUP(C1128,'Cadastro de insumo'!E:K,7,0)*G1128,IF(OR(E1128="kg",E1128="L"),F1128/1000*G1128,F1128*G1128)))</f>
        <v>0</v>
      </c>
    </row>
    <row r="1129" spans="2:18" outlineLevel="1" x14ac:dyDescent="0.25">
      <c r="B1129" s="137" t="str">
        <f>IF(C1129="","",F1122)</f>
        <v/>
      </c>
      <c r="C1129" s="123"/>
      <c r="D1129" s="138" t="str">
        <f>IF(C1129="","",IFERROR(INDEX('Cadastro de insumo'!A:K,MATCH('Ficha técnica - Prod acabado'!C1129,'Cadastro de insumo'!E:E,0),2),""))</f>
        <v/>
      </c>
      <c r="E1129" s="138" t="str">
        <f>IF(C1129="","",IFERROR(INDEX('Cadastro de insumo'!A:K,MATCH('Ficha técnica - Prod acabado'!C1129,'Cadastro de insumo'!E:E,0),9),""))</f>
        <v/>
      </c>
      <c r="F1129" s="139" t="str">
        <f>IFERROR(VLOOKUP(C1129,'Cadastro de insumo'!E:K,7,0),"")</f>
        <v/>
      </c>
      <c r="G1129" s="113"/>
      <c r="H1129" s="113"/>
      <c r="I1129" s="138">
        <f t="shared" si="54"/>
        <v>0</v>
      </c>
      <c r="J1129" s="140">
        <f>IF(C1129="",0,IF(E1129="Pacote",VLOOKUP(C1129,'Cadastro de insumo'!E:K,7,0)*G1129,IF(OR(E1129="kg",E1129="L"),F1129/1000*G1129,F1129*G1129)))</f>
        <v>0</v>
      </c>
    </row>
    <row r="1130" spans="2:18" outlineLevel="1" x14ac:dyDescent="0.25">
      <c r="B1130" s="137" t="str">
        <f>IF(C1130="","",F1122)</f>
        <v/>
      </c>
      <c r="C1130" s="123"/>
      <c r="D1130" s="138" t="str">
        <f>IF(C1130="","",IFERROR(INDEX('Cadastro de insumo'!A:K,MATCH('Ficha técnica - Prod acabado'!C1130,'Cadastro de insumo'!E:E,0),2),""))</f>
        <v/>
      </c>
      <c r="E1130" s="138" t="str">
        <f>IF(C1130="","",IFERROR(INDEX('Cadastro de insumo'!A:K,MATCH('Ficha técnica - Prod acabado'!C1130,'Cadastro de insumo'!E:E,0),9),""))</f>
        <v/>
      </c>
      <c r="F1130" s="139" t="str">
        <f>IFERROR(VLOOKUP(C1130,'Cadastro de insumo'!E:K,7,0),"")</f>
        <v/>
      </c>
      <c r="G1130" s="113"/>
      <c r="H1130" s="113"/>
      <c r="I1130" s="138">
        <f t="shared" si="54"/>
        <v>0</v>
      </c>
      <c r="J1130" s="140">
        <f>IF(C1130="",0,IF(E1130="Pacote",VLOOKUP(C1130,'Cadastro de insumo'!E:K,7,0)*G1130,IF(OR(E1130="kg",E1130="L"),F1130/1000*G1130,F1130*G1130)))</f>
        <v>0</v>
      </c>
    </row>
    <row r="1131" spans="2:18" outlineLevel="1" x14ac:dyDescent="0.25">
      <c r="B1131" s="137" t="str">
        <f>IF(C1131="","",F1122)</f>
        <v/>
      </c>
      <c r="C1131" s="123"/>
      <c r="D1131" s="138" t="str">
        <f>IF(C1131="","",IFERROR(INDEX('Cadastro de insumo'!A:K,MATCH('Ficha técnica - Prod acabado'!C1131,'Cadastro de insumo'!E:E,0),2),""))</f>
        <v/>
      </c>
      <c r="E1131" s="138" t="str">
        <f>IF(C1131="","",IFERROR(INDEX('Cadastro de insumo'!A:K,MATCH('Ficha técnica - Prod acabado'!C1131,'Cadastro de insumo'!E:E,0),9),""))</f>
        <v/>
      </c>
      <c r="F1131" s="139" t="str">
        <f>IFERROR(VLOOKUP(C1131,'Cadastro de insumo'!E:K,7,0),"")</f>
        <v/>
      </c>
      <c r="G1131" s="113"/>
      <c r="H1131" s="113"/>
      <c r="I1131" s="138">
        <f t="shared" si="54"/>
        <v>0</v>
      </c>
      <c r="J1131" s="140">
        <f>IF(C1131="",0,IF(E1131="Pacote",VLOOKUP(C1131,'Cadastro de insumo'!E:K,7,0)*G1131,IF(OR(E1131="kg",E1131="L"),F1131/1000*G1131,F1131*G1131)))</f>
        <v>0</v>
      </c>
    </row>
    <row r="1132" spans="2:18" outlineLevel="1" x14ac:dyDescent="0.25">
      <c r="B1132" s="137" t="str">
        <f>IF(C1132="","",F1122)</f>
        <v/>
      </c>
      <c r="C1132" s="123"/>
      <c r="D1132" s="138" t="str">
        <f>IF(C1132="","",IFERROR(INDEX('Cadastro de insumo'!A:K,MATCH('Ficha técnica - Prod acabado'!C1132,'Cadastro de insumo'!E:E,0),2),""))</f>
        <v/>
      </c>
      <c r="E1132" s="138" t="str">
        <f>IF(C1132="","",IFERROR(INDEX('Cadastro de insumo'!A:K,MATCH('Ficha técnica - Prod acabado'!C1132,'Cadastro de insumo'!E:E,0),9),""))</f>
        <v/>
      </c>
      <c r="F1132" s="139" t="str">
        <f>IFERROR(VLOOKUP(C1132,'Cadastro de insumo'!E:K,7,0),"")</f>
        <v/>
      </c>
      <c r="G1132" s="113"/>
      <c r="H1132" s="113"/>
      <c r="I1132" s="138">
        <f t="shared" si="54"/>
        <v>0</v>
      </c>
      <c r="J1132" s="140">
        <f>IF(C1132="",0,IF(E1132="Pacote",VLOOKUP(C1132,'Cadastro de insumo'!E:K,7,0)*G1132,IF(OR(E1132="kg",E1132="L"),F1132/1000*G1132,F1132*G1132)))</f>
        <v>0</v>
      </c>
    </row>
    <row r="1133" spans="2:18" outlineLevel="1" x14ac:dyDescent="0.25">
      <c r="B1133" s="137" t="str">
        <f>IF(C1133="","",F1122)</f>
        <v/>
      </c>
      <c r="C1133" s="123"/>
      <c r="D1133" s="138" t="str">
        <f>IF(C1133="","",IFERROR(INDEX('Cadastro de insumo'!A:K,MATCH('Ficha técnica - Prod acabado'!C1133,'Cadastro de insumo'!E:E,0),2),""))</f>
        <v/>
      </c>
      <c r="E1133" s="138" t="str">
        <f>IF(C1133="","",IFERROR(INDEX('Cadastro de insumo'!A:K,MATCH('Ficha técnica - Prod acabado'!C1133,'Cadastro de insumo'!E:E,0),9),""))</f>
        <v/>
      </c>
      <c r="F1133" s="139" t="str">
        <f>IFERROR(VLOOKUP(C1133,'Cadastro de insumo'!E:K,7,0),"")</f>
        <v/>
      </c>
      <c r="G1133" s="113"/>
      <c r="H1133" s="113"/>
      <c r="I1133" s="138">
        <f t="shared" si="54"/>
        <v>0</v>
      </c>
      <c r="J1133" s="140">
        <f>IF(C1133="",0,IF(E1133="Pacote",VLOOKUP(C1133,'Cadastro de insumo'!E:K,7,0)*G1133,IF(OR(E1133="kg",E1133="L"),F1133/1000*G1133,F1133*G1133)))</f>
        <v>0</v>
      </c>
    </row>
    <row r="1134" spans="2:18" outlineLevel="1" x14ac:dyDescent="0.25">
      <c r="B1134" s="137" t="str">
        <f>IF(C1134="","",F1122)</f>
        <v/>
      </c>
      <c r="C1134" s="123"/>
      <c r="D1134" s="138" t="str">
        <f>IF(C1134="","",IFERROR(INDEX('Cadastro de insumo'!A:K,MATCH('Ficha técnica - Prod acabado'!C1134,'Cadastro de insumo'!E:E,0),2),""))</f>
        <v/>
      </c>
      <c r="E1134" s="138" t="str">
        <f>IF(C1134="","",IFERROR(INDEX('Cadastro de insumo'!A:K,MATCH('Ficha técnica - Prod acabado'!C1134,'Cadastro de insumo'!E:E,0),9),""))</f>
        <v/>
      </c>
      <c r="F1134" s="139" t="str">
        <f>IFERROR(VLOOKUP(C1134,'Cadastro de insumo'!E:K,7,0),"")</f>
        <v/>
      </c>
      <c r="G1134" s="113"/>
      <c r="H1134" s="113"/>
      <c r="I1134" s="138">
        <f t="shared" si="54"/>
        <v>0</v>
      </c>
      <c r="J1134" s="140">
        <f>IF(C1134="",0,IF(E1134="Pacote",VLOOKUP(C1134,'Cadastro de insumo'!E:K,7,0)*G1134,IF(OR(E1134="kg",E1134="L"),F1134/1000*G1134,F1134*G1134)))</f>
        <v>0</v>
      </c>
    </row>
    <row r="1135" spans="2:18" outlineLevel="1" x14ac:dyDescent="0.25">
      <c r="B1135" s="137" t="str">
        <f>IF(C1135="","",F1122)</f>
        <v/>
      </c>
      <c r="C1135" s="123"/>
      <c r="D1135" s="138" t="str">
        <f>IF(C1135="","",IFERROR(INDEX('Cadastro de insumo'!A:K,MATCH('Ficha técnica - Prod acabado'!C1135,'Cadastro de insumo'!E:E,0),2),""))</f>
        <v/>
      </c>
      <c r="E1135" s="138" t="str">
        <f>IF(C1135="","",IFERROR(INDEX('Cadastro de insumo'!A:K,MATCH('Ficha técnica - Prod acabado'!C1135,'Cadastro de insumo'!E:E,0),9),""))</f>
        <v/>
      </c>
      <c r="F1135" s="139" t="str">
        <f>IFERROR(VLOOKUP(C1135,'Cadastro de insumo'!E:K,7,0),"")</f>
        <v/>
      </c>
      <c r="G1135" s="113"/>
      <c r="H1135" s="113"/>
      <c r="I1135" s="138">
        <f t="shared" si="54"/>
        <v>0</v>
      </c>
      <c r="J1135" s="140">
        <f>IF(C1135="",0,IF(E1135="Pacote",VLOOKUP(C1135,'Cadastro de insumo'!E:K,7,0)*G1135,IF(OR(E1135="kg",E1135="L"),F1135/1000*G1135,F1135*G1135)))</f>
        <v>0</v>
      </c>
    </row>
    <row r="1136" spans="2:18" outlineLevel="1" x14ac:dyDescent="0.25">
      <c r="B1136" s="137" t="str">
        <f>IF(C1136="","",F1122)</f>
        <v/>
      </c>
      <c r="C1136" s="123"/>
      <c r="D1136" s="138" t="str">
        <f>IF(C1136="","",IFERROR(INDEX('Cadastro de insumo'!A:K,MATCH('Ficha técnica - Prod acabado'!C1136,'Cadastro de insumo'!E:E,0),2),""))</f>
        <v/>
      </c>
      <c r="E1136" s="138" t="str">
        <f>IF(C1136="","",IFERROR(INDEX('Cadastro de insumo'!A:K,MATCH('Ficha técnica - Prod acabado'!C1136,'Cadastro de insumo'!E:E,0),9),""))</f>
        <v/>
      </c>
      <c r="F1136" s="139" t="str">
        <f>IFERROR(VLOOKUP(C1136,'Cadastro de insumo'!E:K,7,0),"")</f>
        <v/>
      </c>
      <c r="G1136" s="113"/>
      <c r="H1136" s="113"/>
      <c r="I1136" s="138">
        <f t="shared" si="54"/>
        <v>0</v>
      </c>
      <c r="J1136" s="140">
        <f>IF(C1136="",0,IF(E1136="Pacote",VLOOKUP(C1136,'Cadastro de insumo'!E:K,7,0)*G1136,IF(OR(E1136="kg",E1136="L"),F1136/1000*G1136,F1136*G1136)))</f>
        <v>0</v>
      </c>
    </row>
    <row r="1137" spans="1:18" outlineLevel="1" x14ac:dyDescent="0.25">
      <c r="B1137" s="137" t="str">
        <f>IF(C1137="","",F1122)</f>
        <v/>
      </c>
      <c r="C1137" s="123"/>
      <c r="D1137" s="138" t="str">
        <f>IF(C1137="","",IFERROR(INDEX('Cadastro de insumo'!A:K,MATCH('Ficha técnica - Prod acabado'!C1137,'Cadastro de insumo'!E:E,0),2),""))</f>
        <v/>
      </c>
      <c r="E1137" s="138" t="str">
        <f>IF(C1137="","",IFERROR(INDEX('Cadastro de insumo'!A:K,MATCH('Ficha técnica - Prod acabado'!C1137,'Cadastro de insumo'!E:E,0),9),""))</f>
        <v/>
      </c>
      <c r="F1137" s="139" t="str">
        <f>IFERROR(VLOOKUP(C1137,'Cadastro de insumo'!E:K,7,0),"")</f>
        <v/>
      </c>
      <c r="G1137" s="113"/>
      <c r="H1137" s="113"/>
      <c r="I1137" s="138">
        <f t="shared" si="54"/>
        <v>0</v>
      </c>
      <c r="J1137" s="140">
        <f>IF(C1137="",0,IF(E1137="Pacote",VLOOKUP(C1137,'Cadastro de insumo'!E:K,7,0)*G1137,IF(OR(E1137="kg",E1137="L"),F1137/1000*G1137,F1137*G1137)))</f>
        <v>0</v>
      </c>
    </row>
    <row r="1138" spans="1:18" outlineLevel="1" x14ac:dyDescent="0.25">
      <c r="B1138" s="137" t="str">
        <f>IF(C1138="","",F1122)</f>
        <v/>
      </c>
      <c r="C1138" s="123"/>
      <c r="D1138" s="138" t="str">
        <f>IF(C1138="","",IFERROR(INDEX('Cadastro de insumo'!A:K,MATCH('Ficha técnica - Prod acabado'!C1138,'Cadastro de insumo'!E:E,0),2),""))</f>
        <v/>
      </c>
      <c r="E1138" s="138" t="str">
        <f>IF(C1138="","",IFERROR(INDEX('Cadastro de insumo'!A:K,MATCH('Ficha técnica - Prod acabado'!C1138,'Cadastro de insumo'!E:E,0),9),""))</f>
        <v/>
      </c>
      <c r="F1138" s="139" t="str">
        <f>IFERROR(VLOOKUP(C1138,'Cadastro de insumo'!E:K,7,0),"")</f>
        <v/>
      </c>
      <c r="G1138" s="113"/>
      <c r="H1138" s="113"/>
      <c r="I1138" s="138">
        <f t="shared" si="54"/>
        <v>0</v>
      </c>
      <c r="J1138" s="140">
        <f>IF(C1138="",0,IF(E1138="Pacote",VLOOKUP(C1138,'Cadastro de insumo'!E:K,7,0)*G1138,IF(OR(E1138="kg",E1138="L"),F1138/1000*G1138,F1138*G1138)))</f>
        <v>0</v>
      </c>
    </row>
    <row r="1139" spans="1:18" outlineLevel="1" x14ac:dyDescent="0.25">
      <c r="B1139" s="137" t="str">
        <f>IF(C1139="","",F1122)</f>
        <v/>
      </c>
      <c r="C1139" s="123"/>
      <c r="D1139" s="138" t="str">
        <f>IF(C1139="","",IFERROR(INDEX('Cadastro de insumo'!A:K,MATCH('Ficha técnica - Prod acabado'!C1139,'Cadastro de insumo'!E:E,0),2),""))</f>
        <v/>
      </c>
      <c r="E1139" s="138" t="str">
        <f>IF(C1139="","",IFERROR(INDEX('Cadastro de insumo'!A:K,MATCH('Ficha técnica - Prod acabado'!C1139,'Cadastro de insumo'!E:E,0),9),""))</f>
        <v/>
      </c>
      <c r="F1139" s="139" t="str">
        <f>IFERROR(VLOOKUP(C1139,'Cadastro de insumo'!E:K,7,0),"")</f>
        <v/>
      </c>
      <c r="G1139" s="113"/>
      <c r="H1139" s="113"/>
      <c r="I1139" s="138">
        <f t="shared" si="54"/>
        <v>0</v>
      </c>
      <c r="J1139" s="140">
        <f>IF(C1139="",0,IF(E1139="Pacote",VLOOKUP(C1139,'Cadastro de insumo'!E:K,7,0)*G1139,IF(OR(E1139="kg",E1139="L"),F1139/1000*G1139,F1139*G1139)))</f>
        <v>0</v>
      </c>
    </row>
    <row r="1140" spans="1:18" x14ac:dyDescent="0.25">
      <c r="A1140" s="33" t="str">
        <f>"Detalhes: "&amp;F1122</f>
        <v xml:space="preserve">Detalhes: </v>
      </c>
      <c r="B1140" s="110"/>
      <c r="H1140" s="126"/>
      <c r="I1140" s="110"/>
      <c r="J1140" s="110"/>
      <c r="M1140" s="126"/>
    </row>
    <row r="1141" spans="1:18" x14ac:dyDescent="0.25">
      <c r="B1141" s="110"/>
      <c r="C1141" s="126"/>
      <c r="H1141" s="126"/>
      <c r="I1141" s="110"/>
      <c r="J1141" s="110"/>
      <c r="K1141" s="110"/>
      <c r="L1141" s="110"/>
      <c r="M1141" s="126"/>
    </row>
    <row r="1142" spans="1:18" ht="31.5" x14ac:dyDescent="0.25">
      <c r="D1142" s="110"/>
      <c r="E1142" s="34" t="s">
        <v>21</v>
      </c>
      <c r="F1142" s="78" t="s">
        <v>0</v>
      </c>
      <c r="G1142" s="78" t="s">
        <v>19</v>
      </c>
      <c r="H1142" s="79" t="s">
        <v>20</v>
      </c>
      <c r="I1142" s="35" t="s">
        <v>22</v>
      </c>
      <c r="J1142" s="35" t="s">
        <v>61</v>
      </c>
      <c r="M1142" s="126"/>
    </row>
    <row r="1143" spans="1:18" x14ac:dyDescent="0.25">
      <c r="D1143" s="110"/>
      <c r="E1143" s="135">
        <f>E1122+1</f>
        <v>55</v>
      </c>
      <c r="F1143" s="113"/>
      <c r="G1143" s="113"/>
      <c r="H1143" s="114"/>
      <c r="I1143" s="136">
        <f>SUM(J1146:J1160)</f>
        <v>0</v>
      </c>
      <c r="J1143" s="136" t="str">
        <f>IF(H1143="","",I1143/H1143)</f>
        <v/>
      </c>
      <c r="M1143" s="126"/>
      <c r="R1143" s="141"/>
    </row>
    <row r="1144" spans="1:18" x14ac:dyDescent="0.25">
      <c r="B1144" s="117"/>
      <c r="C1144" s="118"/>
      <c r="D1144" s="110"/>
      <c r="F1144" s="118"/>
      <c r="G1144" s="118"/>
      <c r="H1144" s="119"/>
      <c r="I1144" s="120"/>
      <c r="J1144" s="121"/>
      <c r="M1144" s="126"/>
      <c r="R1144" s="141"/>
    </row>
    <row r="1145" spans="1:18" ht="47.25" outlineLevel="1" x14ac:dyDescent="0.25">
      <c r="B1145" s="34" t="s">
        <v>66</v>
      </c>
      <c r="C1145" s="78" t="s">
        <v>13</v>
      </c>
      <c r="D1145" s="35" t="s">
        <v>60</v>
      </c>
      <c r="E1145" s="35" t="s">
        <v>14</v>
      </c>
      <c r="F1145" s="79" t="s">
        <v>17</v>
      </c>
      <c r="G1145" s="79" t="s">
        <v>56</v>
      </c>
      <c r="H1145" s="79" t="s">
        <v>38</v>
      </c>
      <c r="I1145" s="35" t="s">
        <v>16</v>
      </c>
      <c r="J1145" s="34" t="s">
        <v>15</v>
      </c>
    </row>
    <row r="1146" spans="1:18" outlineLevel="1" x14ac:dyDescent="0.25">
      <c r="B1146" s="137" t="str">
        <f>IF(C1146="","",F1143)</f>
        <v/>
      </c>
      <c r="C1146" s="123"/>
      <c r="D1146" s="138" t="str">
        <f>IF(C1146="","",IFERROR(INDEX('Cadastro de insumo'!A:K,MATCH('Ficha técnica - Prod acabado'!C1146,'Cadastro de insumo'!E:E,0),2),""))</f>
        <v/>
      </c>
      <c r="E1146" s="138" t="str">
        <f>IF(C1146="","",IFERROR(INDEX('Cadastro de insumo'!A:K,MATCH('Ficha técnica - Prod acabado'!C1146,'Cadastro de insumo'!E:E,0),9),""))</f>
        <v/>
      </c>
      <c r="F1146" s="139" t="str">
        <f>IFERROR(VLOOKUP(C1146,'Cadastro de insumo'!E:K,7,0),"")</f>
        <v/>
      </c>
      <c r="G1146" s="113"/>
      <c r="H1146" s="113"/>
      <c r="I1146" s="138">
        <f t="shared" ref="I1146:I1160" si="55">IF(OR(G1146="",H1146=""),0,G1146/H1146)</f>
        <v>0</v>
      </c>
      <c r="J1146" s="140">
        <f>IF(C1146="",0,IF(E1146="Pacote",VLOOKUP(C1146,'Cadastro de insumo'!E:K,7,0)*G1146,IF(OR(E1146="kg",E1146="L"),F1146/1000*G1146,F1146*G1146)))</f>
        <v>0</v>
      </c>
    </row>
    <row r="1147" spans="1:18" outlineLevel="1" x14ac:dyDescent="0.25">
      <c r="B1147" s="137" t="str">
        <f>IF(C1147="","",F1143)</f>
        <v/>
      </c>
      <c r="C1147" s="123"/>
      <c r="D1147" s="138" t="str">
        <f>IF(C1147="","",IFERROR(INDEX('Cadastro de insumo'!A:K,MATCH('Ficha técnica - Prod acabado'!C1147,'Cadastro de insumo'!E:E,0),2),""))</f>
        <v/>
      </c>
      <c r="E1147" s="138" t="str">
        <f>IF(C1147="","",IFERROR(INDEX('Cadastro de insumo'!A:K,MATCH('Ficha técnica - Prod acabado'!C1147,'Cadastro de insumo'!E:E,0),9),""))</f>
        <v/>
      </c>
      <c r="F1147" s="139" t="str">
        <f>IFERROR(VLOOKUP(C1147,'Cadastro de insumo'!E:K,7,0),"")</f>
        <v/>
      </c>
      <c r="G1147" s="113"/>
      <c r="H1147" s="113"/>
      <c r="I1147" s="138">
        <f t="shared" si="55"/>
        <v>0</v>
      </c>
      <c r="J1147" s="140">
        <f>IF(C1147="",0,IF(E1147="Pacote",VLOOKUP(C1147,'Cadastro de insumo'!E:K,7,0)*G1147,IF(OR(E1147="kg",E1147="L"),F1147/1000*G1147,F1147*G1147)))</f>
        <v>0</v>
      </c>
    </row>
    <row r="1148" spans="1:18" outlineLevel="1" x14ac:dyDescent="0.25">
      <c r="B1148" s="137" t="str">
        <f>IF(C1148="","",F1143)</f>
        <v/>
      </c>
      <c r="C1148" s="123"/>
      <c r="D1148" s="138" t="str">
        <f>IF(C1148="","",IFERROR(INDEX('Cadastro de insumo'!A:K,MATCH('Ficha técnica - Prod acabado'!C1148,'Cadastro de insumo'!E:E,0),2),""))</f>
        <v/>
      </c>
      <c r="E1148" s="138" t="str">
        <f>IF(C1148="","",IFERROR(INDEX('Cadastro de insumo'!A:K,MATCH('Ficha técnica - Prod acabado'!C1148,'Cadastro de insumo'!E:E,0),9),""))</f>
        <v/>
      </c>
      <c r="F1148" s="139" t="str">
        <f>IFERROR(VLOOKUP(C1148,'Cadastro de insumo'!E:K,7,0),"")</f>
        <v/>
      </c>
      <c r="G1148" s="113"/>
      <c r="H1148" s="113"/>
      <c r="I1148" s="138">
        <f t="shared" si="55"/>
        <v>0</v>
      </c>
      <c r="J1148" s="140">
        <f>IF(C1148="",0,IF(E1148="Pacote",VLOOKUP(C1148,'Cadastro de insumo'!E:K,7,0)*G1148,IF(OR(E1148="kg",E1148="L"),F1148/1000*G1148,F1148*G1148)))</f>
        <v>0</v>
      </c>
    </row>
    <row r="1149" spans="1:18" outlineLevel="1" x14ac:dyDescent="0.25">
      <c r="B1149" s="137" t="str">
        <f>IF(C1149="","",F1143)</f>
        <v/>
      </c>
      <c r="C1149" s="123"/>
      <c r="D1149" s="138" t="str">
        <f>IF(C1149="","",IFERROR(INDEX('Cadastro de insumo'!A:K,MATCH('Ficha técnica - Prod acabado'!C1149,'Cadastro de insumo'!E:E,0),2),""))</f>
        <v/>
      </c>
      <c r="E1149" s="138" t="str">
        <f>IF(C1149="","",IFERROR(INDEX('Cadastro de insumo'!A:K,MATCH('Ficha técnica - Prod acabado'!C1149,'Cadastro de insumo'!E:E,0),9),""))</f>
        <v/>
      </c>
      <c r="F1149" s="139" t="str">
        <f>IFERROR(VLOOKUP(C1149,'Cadastro de insumo'!E:K,7,0),"")</f>
        <v/>
      </c>
      <c r="G1149" s="113"/>
      <c r="H1149" s="113"/>
      <c r="I1149" s="138">
        <f t="shared" si="55"/>
        <v>0</v>
      </c>
      <c r="J1149" s="140">
        <f>IF(C1149="",0,IF(E1149="Pacote",VLOOKUP(C1149,'Cadastro de insumo'!E:K,7,0)*G1149,IF(OR(E1149="kg",E1149="L"),F1149/1000*G1149,F1149*G1149)))</f>
        <v>0</v>
      </c>
    </row>
    <row r="1150" spans="1:18" outlineLevel="1" x14ac:dyDescent="0.25">
      <c r="B1150" s="137" t="str">
        <f>IF(C1150="","",F1143)</f>
        <v/>
      </c>
      <c r="C1150" s="123"/>
      <c r="D1150" s="138" t="str">
        <f>IF(C1150="","",IFERROR(INDEX('Cadastro de insumo'!A:K,MATCH('Ficha técnica - Prod acabado'!C1150,'Cadastro de insumo'!E:E,0),2),""))</f>
        <v/>
      </c>
      <c r="E1150" s="138" t="str">
        <f>IF(C1150="","",IFERROR(INDEX('Cadastro de insumo'!A:K,MATCH('Ficha técnica - Prod acabado'!C1150,'Cadastro de insumo'!E:E,0),9),""))</f>
        <v/>
      </c>
      <c r="F1150" s="139" t="str">
        <f>IFERROR(VLOOKUP(C1150,'Cadastro de insumo'!E:K,7,0),"")</f>
        <v/>
      </c>
      <c r="G1150" s="113"/>
      <c r="H1150" s="113"/>
      <c r="I1150" s="138">
        <f t="shared" si="55"/>
        <v>0</v>
      </c>
      <c r="J1150" s="140">
        <f>IF(C1150="",0,IF(E1150="Pacote",VLOOKUP(C1150,'Cadastro de insumo'!E:K,7,0)*G1150,IF(OR(E1150="kg",E1150="L"),F1150/1000*G1150,F1150*G1150)))</f>
        <v>0</v>
      </c>
    </row>
    <row r="1151" spans="1:18" outlineLevel="1" x14ac:dyDescent="0.25">
      <c r="B1151" s="137" t="str">
        <f>IF(C1151="","",F1143)</f>
        <v/>
      </c>
      <c r="C1151" s="123"/>
      <c r="D1151" s="138" t="str">
        <f>IF(C1151="","",IFERROR(INDEX('Cadastro de insumo'!A:K,MATCH('Ficha técnica - Prod acabado'!C1151,'Cadastro de insumo'!E:E,0),2),""))</f>
        <v/>
      </c>
      <c r="E1151" s="138" t="str">
        <f>IF(C1151="","",IFERROR(INDEX('Cadastro de insumo'!A:K,MATCH('Ficha técnica - Prod acabado'!C1151,'Cadastro de insumo'!E:E,0),9),""))</f>
        <v/>
      </c>
      <c r="F1151" s="139" t="str">
        <f>IFERROR(VLOOKUP(C1151,'Cadastro de insumo'!E:K,7,0),"")</f>
        <v/>
      </c>
      <c r="G1151" s="113"/>
      <c r="H1151" s="113"/>
      <c r="I1151" s="138">
        <f t="shared" si="55"/>
        <v>0</v>
      </c>
      <c r="J1151" s="140">
        <f>IF(C1151="",0,IF(E1151="Pacote",VLOOKUP(C1151,'Cadastro de insumo'!E:K,7,0)*G1151,IF(OR(E1151="kg",E1151="L"),F1151/1000*G1151,F1151*G1151)))</f>
        <v>0</v>
      </c>
    </row>
    <row r="1152" spans="1:18" outlineLevel="1" x14ac:dyDescent="0.25">
      <c r="B1152" s="137" t="str">
        <f>IF(C1152="","",F1143)</f>
        <v/>
      </c>
      <c r="C1152" s="123"/>
      <c r="D1152" s="138" t="str">
        <f>IF(C1152="","",IFERROR(INDEX('Cadastro de insumo'!A:K,MATCH('Ficha técnica - Prod acabado'!C1152,'Cadastro de insumo'!E:E,0),2),""))</f>
        <v/>
      </c>
      <c r="E1152" s="138" t="str">
        <f>IF(C1152="","",IFERROR(INDEX('Cadastro de insumo'!A:K,MATCH('Ficha técnica - Prod acabado'!C1152,'Cadastro de insumo'!E:E,0),9),""))</f>
        <v/>
      </c>
      <c r="F1152" s="139" t="str">
        <f>IFERROR(VLOOKUP(C1152,'Cadastro de insumo'!E:K,7,0),"")</f>
        <v/>
      </c>
      <c r="G1152" s="113"/>
      <c r="H1152" s="113"/>
      <c r="I1152" s="138">
        <f t="shared" si="55"/>
        <v>0</v>
      </c>
      <c r="J1152" s="140">
        <f>IF(C1152="",0,IF(E1152="Pacote",VLOOKUP(C1152,'Cadastro de insumo'!E:K,7,0)*G1152,IF(OR(E1152="kg",E1152="L"),F1152/1000*G1152,F1152*G1152)))</f>
        <v>0</v>
      </c>
    </row>
    <row r="1153" spans="1:18" outlineLevel="1" x14ac:dyDescent="0.25">
      <c r="B1153" s="137" t="str">
        <f>IF(C1153="","",F1143)</f>
        <v/>
      </c>
      <c r="C1153" s="123"/>
      <c r="D1153" s="138" t="str">
        <f>IF(C1153="","",IFERROR(INDEX('Cadastro de insumo'!A:K,MATCH('Ficha técnica - Prod acabado'!C1153,'Cadastro de insumo'!E:E,0),2),""))</f>
        <v/>
      </c>
      <c r="E1153" s="138" t="str">
        <f>IF(C1153="","",IFERROR(INDEX('Cadastro de insumo'!A:K,MATCH('Ficha técnica - Prod acabado'!C1153,'Cadastro de insumo'!E:E,0),9),""))</f>
        <v/>
      </c>
      <c r="F1153" s="139" t="str">
        <f>IFERROR(VLOOKUP(C1153,'Cadastro de insumo'!E:K,7,0),"")</f>
        <v/>
      </c>
      <c r="G1153" s="113"/>
      <c r="H1153" s="113"/>
      <c r="I1153" s="138">
        <f t="shared" si="55"/>
        <v>0</v>
      </c>
      <c r="J1153" s="140">
        <f>IF(C1153="",0,IF(E1153="Pacote",VLOOKUP(C1153,'Cadastro de insumo'!E:K,7,0)*G1153,IF(OR(E1153="kg",E1153="L"),F1153/1000*G1153,F1153*G1153)))</f>
        <v>0</v>
      </c>
    </row>
    <row r="1154" spans="1:18" outlineLevel="1" x14ac:dyDescent="0.25">
      <c r="B1154" s="137" t="str">
        <f>IF(C1154="","",F1143)</f>
        <v/>
      </c>
      <c r="C1154" s="123"/>
      <c r="D1154" s="138" t="str">
        <f>IF(C1154="","",IFERROR(INDEX('Cadastro de insumo'!A:K,MATCH('Ficha técnica - Prod acabado'!C1154,'Cadastro de insumo'!E:E,0),2),""))</f>
        <v/>
      </c>
      <c r="E1154" s="138" t="str">
        <f>IF(C1154="","",IFERROR(INDEX('Cadastro de insumo'!A:K,MATCH('Ficha técnica - Prod acabado'!C1154,'Cadastro de insumo'!E:E,0),9),""))</f>
        <v/>
      </c>
      <c r="F1154" s="139" t="str">
        <f>IFERROR(VLOOKUP(C1154,'Cadastro de insumo'!E:K,7,0),"")</f>
        <v/>
      </c>
      <c r="G1154" s="113"/>
      <c r="H1154" s="113"/>
      <c r="I1154" s="138">
        <f t="shared" si="55"/>
        <v>0</v>
      </c>
      <c r="J1154" s="140">
        <f>IF(C1154="",0,IF(E1154="Pacote",VLOOKUP(C1154,'Cadastro de insumo'!E:K,7,0)*G1154,IF(OR(E1154="kg",E1154="L"),F1154/1000*G1154,F1154*G1154)))</f>
        <v>0</v>
      </c>
    </row>
    <row r="1155" spans="1:18" outlineLevel="1" x14ac:dyDescent="0.25">
      <c r="B1155" s="137" t="str">
        <f>IF(C1155="","",F1143)</f>
        <v/>
      </c>
      <c r="C1155" s="123"/>
      <c r="D1155" s="138" t="str">
        <f>IF(C1155="","",IFERROR(INDEX('Cadastro de insumo'!A:K,MATCH('Ficha técnica - Prod acabado'!C1155,'Cadastro de insumo'!E:E,0),2),""))</f>
        <v/>
      </c>
      <c r="E1155" s="138" t="str">
        <f>IF(C1155="","",IFERROR(INDEX('Cadastro de insumo'!A:K,MATCH('Ficha técnica - Prod acabado'!C1155,'Cadastro de insumo'!E:E,0),9),""))</f>
        <v/>
      </c>
      <c r="F1155" s="139" t="str">
        <f>IFERROR(VLOOKUP(C1155,'Cadastro de insumo'!E:K,7,0),"")</f>
        <v/>
      </c>
      <c r="G1155" s="113"/>
      <c r="H1155" s="113"/>
      <c r="I1155" s="138">
        <f t="shared" si="55"/>
        <v>0</v>
      </c>
      <c r="J1155" s="140">
        <f>IF(C1155="",0,IF(E1155="Pacote",VLOOKUP(C1155,'Cadastro de insumo'!E:K,7,0)*G1155,IF(OR(E1155="kg",E1155="L"),F1155/1000*G1155,F1155*G1155)))</f>
        <v>0</v>
      </c>
    </row>
    <row r="1156" spans="1:18" outlineLevel="1" x14ac:dyDescent="0.25">
      <c r="B1156" s="137" t="str">
        <f>IF(C1156="","",F1143)</f>
        <v/>
      </c>
      <c r="C1156" s="123"/>
      <c r="D1156" s="138" t="str">
        <f>IF(C1156="","",IFERROR(INDEX('Cadastro de insumo'!A:K,MATCH('Ficha técnica - Prod acabado'!C1156,'Cadastro de insumo'!E:E,0),2),""))</f>
        <v/>
      </c>
      <c r="E1156" s="138" t="str">
        <f>IF(C1156="","",IFERROR(INDEX('Cadastro de insumo'!A:K,MATCH('Ficha técnica - Prod acabado'!C1156,'Cadastro de insumo'!E:E,0),9),""))</f>
        <v/>
      </c>
      <c r="F1156" s="139" t="str">
        <f>IFERROR(VLOOKUP(C1156,'Cadastro de insumo'!E:K,7,0),"")</f>
        <v/>
      </c>
      <c r="G1156" s="113"/>
      <c r="H1156" s="113"/>
      <c r="I1156" s="138">
        <f t="shared" si="55"/>
        <v>0</v>
      </c>
      <c r="J1156" s="140">
        <f>IF(C1156="",0,IF(E1156="Pacote",VLOOKUP(C1156,'Cadastro de insumo'!E:K,7,0)*G1156,IF(OR(E1156="kg",E1156="L"),F1156/1000*G1156,F1156*G1156)))</f>
        <v>0</v>
      </c>
    </row>
    <row r="1157" spans="1:18" outlineLevel="1" x14ac:dyDescent="0.25">
      <c r="B1157" s="137" t="str">
        <f>IF(C1157="","",F1143)</f>
        <v/>
      </c>
      <c r="C1157" s="123"/>
      <c r="D1157" s="138" t="str">
        <f>IF(C1157="","",IFERROR(INDEX('Cadastro de insumo'!A:K,MATCH('Ficha técnica - Prod acabado'!C1157,'Cadastro de insumo'!E:E,0),2),""))</f>
        <v/>
      </c>
      <c r="E1157" s="138" t="str">
        <f>IF(C1157="","",IFERROR(INDEX('Cadastro de insumo'!A:K,MATCH('Ficha técnica - Prod acabado'!C1157,'Cadastro de insumo'!E:E,0),9),""))</f>
        <v/>
      </c>
      <c r="F1157" s="139" t="str">
        <f>IFERROR(VLOOKUP(C1157,'Cadastro de insumo'!E:K,7,0),"")</f>
        <v/>
      </c>
      <c r="G1157" s="113"/>
      <c r="H1157" s="113"/>
      <c r="I1157" s="138">
        <f t="shared" si="55"/>
        <v>0</v>
      </c>
      <c r="J1157" s="140">
        <f>IF(C1157="",0,IF(E1157="Pacote",VLOOKUP(C1157,'Cadastro de insumo'!E:K,7,0)*G1157,IF(OR(E1157="kg",E1157="L"),F1157/1000*G1157,F1157*G1157)))</f>
        <v>0</v>
      </c>
    </row>
    <row r="1158" spans="1:18" outlineLevel="1" x14ac:dyDescent="0.25">
      <c r="B1158" s="137" t="str">
        <f>IF(C1158="","",F1143)</f>
        <v/>
      </c>
      <c r="C1158" s="123"/>
      <c r="D1158" s="138" t="str">
        <f>IF(C1158="","",IFERROR(INDEX('Cadastro de insumo'!A:K,MATCH('Ficha técnica - Prod acabado'!C1158,'Cadastro de insumo'!E:E,0),2),""))</f>
        <v/>
      </c>
      <c r="E1158" s="138" t="str">
        <f>IF(C1158="","",IFERROR(INDEX('Cadastro de insumo'!A:K,MATCH('Ficha técnica - Prod acabado'!C1158,'Cadastro de insumo'!E:E,0),9),""))</f>
        <v/>
      </c>
      <c r="F1158" s="139" t="str">
        <f>IFERROR(VLOOKUP(C1158,'Cadastro de insumo'!E:K,7,0),"")</f>
        <v/>
      </c>
      <c r="G1158" s="113"/>
      <c r="H1158" s="113"/>
      <c r="I1158" s="138">
        <f t="shared" si="55"/>
        <v>0</v>
      </c>
      <c r="J1158" s="140">
        <f>IF(C1158="",0,IF(E1158="Pacote",VLOOKUP(C1158,'Cadastro de insumo'!E:K,7,0)*G1158,IF(OR(E1158="kg",E1158="L"),F1158/1000*G1158,F1158*G1158)))</f>
        <v>0</v>
      </c>
    </row>
    <row r="1159" spans="1:18" outlineLevel="1" x14ac:dyDescent="0.25">
      <c r="B1159" s="137" t="str">
        <f>IF(C1159="","",F1143)</f>
        <v/>
      </c>
      <c r="C1159" s="123"/>
      <c r="D1159" s="138" t="str">
        <f>IF(C1159="","",IFERROR(INDEX('Cadastro de insumo'!A:K,MATCH('Ficha técnica - Prod acabado'!C1159,'Cadastro de insumo'!E:E,0),2),""))</f>
        <v/>
      </c>
      <c r="E1159" s="138" t="str">
        <f>IF(C1159="","",IFERROR(INDEX('Cadastro de insumo'!A:K,MATCH('Ficha técnica - Prod acabado'!C1159,'Cadastro de insumo'!E:E,0),9),""))</f>
        <v/>
      </c>
      <c r="F1159" s="139" t="str">
        <f>IFERROR(VLOOKUP(C1159,'Cadastro de insumo'!E:K,7,0),"")</f>
        <v/>
      </c>
      <c r="G1159" s="113"/>
      <c r="H1159" s="113"/>
      <c r="I1159" s="138">
        <f t="shared" si="55"/>
        <v>0</v>
      </c>
      <c r="J1159" s="140">
        <f>IF(C1159="",0,IF(E1159="Pacote",VLOOKUP(C1159,'Cadastro de insumo'!E:K,7,0)*G1159,IF(OR(E1159="kg",E1159="L"),F1159/1000*G1159,F1159*G1159)))</f>
        <v>0</v>
      </c>
    </row>
    <row r="1160" spans="1:18" outlineLevel="1" x14ac:dyDescent="0.25">
      <c r="B1160" s="137" t="str">
        <f>IF(C1160="","",F1143)</f>
        <v/>
      </c>
      <c r="C1160" s="123"/>
      <c r="D1160" s="138" t="str">
        <f>IF(C1160="","",IFERROR(INDEX('Cadastro de insumo'!A:K,MATCH('Ficha técnica - Prod acabado'!C1160,'Cadastro de insumo'!E:E,0),2),""))</f>
        <v/>
      </c>
      <c r="E1160" s="138" t="str">
        <f>IF(C1160="","",IFERROR(INDEX('Cadastro de insumo'!A:K,MATCH('Ficha técnica - Prod acabado'!C1160,'Cadastro de insumo'!E:E,0),9),""))</f>
        <v/>
      </c>
      <c r="F1160" s="139" t="str">
        <f>IFERROR(VLOOKUP(C1160,'Cadastro de insumo'!E:K,7,0),"")</f>
        <v/>
      </c>
      <c r="G1160" s="113"/>
      <c r="H1160" s="113"/>
      <c r="I1160" s="138">
        <f t="shared" si="55"/>
        <v>0</v>
      </c>
      <c r="J1160" s="140">
        <f>IF(C1160="",0,IF(E1160="Pacote",VLOOKUP(C1160,'Cadastro de insumo'!E:K,7,0)*G1160,IF(OR(E1160="kg",E1160="L"),F1160/1000*G1160,F1160*G1160)))</f>
        <v>0</v>
      </c>
    </row>
    <row r="1161" spans="1:18" x14ac:dyDescent="0.25">
      <c r="A1161" s="33" t="str">
        <f>"Detalhes: "&amp;F1143</f>
        <v xml:space="preserve">Detalhes: </v>
      </c>
      <c r="B1161" s="110"/>
      <c r="H1161" s="126"/>
      <c r="I1161" s="110"/>
      <c r="J1161" s="110"/>
      <c r="M1161" s="126"/>
    </row>
    <row r="1162" spans="1:18" x14ac:dyDescent="0.25">
      <c r="B1162" s="110"/>
      <c r="C1162" s="126"/>
      <c r="H1162" s="126"/>
      <c r="I1162" s="110"/>
      <c r="J1162" s="110"/>
      <c r="K1162" s="110"/>
      <c r="L1162" s="110"/>
      <c r="M1162" s="126"/>
    </row>
    <row r="1163" spans="1:18" ht="31.5" x14ac:dyDescent="0.25">
      <c r="D1163" s="110"/>
      <c r="E1163" s="34" t="s">
        <v>21</v>
      </c>
      <c r="F1163" s="78" t="s">
        <v>0</v>
      </c>
      <c r="G1163" s="78" t="s">
        <v>19</v>
      </c>
      <c r="H1163" s="79" t="s">
        <v>20</v>
      </c>
      <c r="I1163" s="35" t="s">
        <v>22</v>
      </c>
      <c r="J1163" s="35" t="s">
        <v>61</v>
      </c>
      <c r="M1163" s="126"/>
    </row>
    <row r="1164" spans="1:18" x14ac:dyDescent="0.25">
      <c r="D1164" s="110"/>
      <c r="E1164" s="135">
        <f>E1143+1</f>
        <v>56</v>
      </c>
      <c r="F1164" s="113"/>
      <c r="G1164" s="113"/>
      <c r="H1164" s="114"/>
      <c r="I1164" s="136">
        <f>SUM(J1167:J1181)</f>
        <v>0</v>
      </c>
      <c r="J1164" s="136" t="str">
        <f>IF(H1164="","",I1164/H1164)</f>
        <v/>
      </c>
      <c r="M1164" s="126"/>
      <c r="R1164" s="141"/>
    </row>
    <row r="1165" spans="1:18" x14ac:dyDescent="0.25">
      <c r="B1165" s="117"/>
      <c r="C1165" s="118"/>
      <c r="D1165" s="110"/>
      <c r="F1165" s="118"/>
      <c r="G1165" s="118"/>
      <c r="H1165" s="119"/>
      <c r="I1165" s="120"/>
      <c r="J1165" s="121"/>
      <c r="M1165" s="126"/>
      <c r="R1165" s="141"/>
    </row>
    <row r="1166" spans="1:18" ht="47.25" outlineLevel="1" x14ac:dyDescent="0.25">
      <c r="B1166" s="34" t="s">
        <v>66</v>
      </c>
      <c r="C1166" s="78" t="s">
        <v>13</v>
      </c>
      <c r="D1166" s="35" t="s">
        <v>60</v>
      </c>
      <c r="E1166" s="35" t="s">
        <v>14</v>
      </c>
      <c r="F1166" s="79" t="s">
        <v>17</v>
      </c>
      <c r="G1166" s="79" t="s">
        <v>56</v>
      </c>
      <c r="H1166" s="79" t="s">
        <v>38</v>
      </c>
      <c r="I1166" s="35" t="s">
        <v>16</v>
      </c>
      <c r="J1166" s="34" t="s">
        <v>15</v>
      </c>
    </row>
    <row r="1167" spans="1:18" outlineLevel="1" x14ac:dyDescent="0.25">
      <c r="B1167" s="137" t="str">
        <f>IF(C1167="","",F1164)</f>
        <v/>
      </c>
      <c r="C1167" s="123"/>
      <c r="D1167" s="138" t="str">
        <f>IF(C1167="","",IFERROR(INDEX('Cadastro de insumo'!A:K,MATCH('Ficha técnica - Prod acabado'!C1167,'Cadastro de insumo'!E:E,0),2),""))</f>
        <v/>
      </c>
      <c r="E1167" s="138" t="str">
        <f>IF(C1167="","",IFERROR(INDEX('Cadastro de insumo'!A:K,MATCH('Ficha técnica - Prod acabado'!C1167,'Cadastro de insumo'!E:E,0),9),""))</f>
        <v/>
      </c>
      <c r="F1167" s="139" t="str">
        <f>IFERROR(VLOOKUP(C1167,'Cadastro de insumo'!E:K,7,0),"")</f>
        <v/>
      </c>
      <c r="G1167" s="113"/>
      <c r="H1167" s="113"/>
      <c r="I1167" s="138">
        <f t="shared" ref="I1167:I1181" si="56">IF(OR(G1167="",H1167=""),0,G1167/H1167)</f>
        <v>0</v>
      </c>
      <c r="J1167" s="140">
        <f>IF(C1167="",0,IF(E1167="Pacote",VLOOKUP(C1167,'Cadastro de insumo'!E:K,7,0)*G1167,IF(OR(E1167="kg",E1167="L"),F1167/1000*G1167,F1167*G1167)))</f>
        <v>0</v>
      </c>
    </row>
    <row r="1168" spans="1:18" outlineLevel="1" x14ac:dyDescent="0.25">
      <c r="B1168" s="137" t="str">
        <f>IF(C1168="","",F1164)</f>
        <v/>
      </c>
      <c r="C1168" s="123"/>
      <c r="D1168" s="138" t="str">
        <f>IF(C1168="","",IFERROR(INDEX('Cadastro de insumo'!A:K,MATCH('Ficha técnica - Prod acabado'!C1168,'Cadastro de insumo'!E:E,0),2),""))</f>
        <v/>
      </c>
      <c r="E1168" s="138" t="str">
        <f>IF(C1168="","",IFERROR(INDEX('Cadastro de insumo'!A:K,MATCH('Ficha técnica - Prod acabado'!C1168,'Cadastro de insumo'!E:E,0),9),""))</f>
        <v/>
      </c>
      <c r="F1168" s="139" t="str">
        <f>IFERROR(VLOOKUP(C1168,'Cadastro de insumo'!E:K,7,0),"")</f>
        <v/>
      </c>
      <c r="G1168" s="113"/>
      <c r="H1168" s="113"/>
      <c r="I1168" s="138">
        <f t="shared" si="56"/>
        <v>0</v>
      </c>
      <c r="J1168" s="140">
        <f>IF(C1168="",0,IF(E1168="Pacote",VLOOKUP(C1168,'Cadastro de insumo'!E:K,7,0)*G1168,IF(OR(E1168="kg",E1168="L"),F1168/1000*G1168,F1168*G1168)))</f>
        <v>0</v>
      </c>
    </row>
    <row r="1169" spans="1:13" outlineLevel="1" x14ac:dyDescent="0.25">
      <c r="B1169" s="137" t="str">
        <f>IF(C1169="","",F1164)</f>
        <v/>
      </c>
      <c r="C1169" s="123"/>
      <c r="D1169" s="138" t="str">
        <f>IF(C1169="","",IFERROR(INDEX('Cadastro de insumo'!A:K,MATCH('Ficha técnica - Prod acabado'!C1169,'Cadastro de insumo'!E:E,0),2),""))</f>
        <v/>
      </c>
      <c r="E1169" s="138" t="str">
        <f>IF(C1169="","",IFERROR(INDEX('Cadastro de insumo'!A:K,MATCH('Ficha técnica - Prod acabado'!C1169,'Cadastro de insumo'!E:E,0),9),""))</f>
        <v/>
      </c>
      <c r="F1169" s="139" t="str">
        <f>IFERROR(VLOOKUP(C1169,'Cadastro de insumo'!E:K,7,0),"")</f>
        <v/>
      </c>
      <c r="G1169" s="113"/>
      <c r="H1169" s="113"/>
      <c r="I1169" s="138">
        <f t="shared" si="56"/>
        <v>0</v>
      </c>
      <c r="J1169" s="140">
        <f>IF(C1169="",0,IF(E1169="Pacote",VLOOKUP(C1169,'Cadastro de insumo'!E:K,7,0)*G1169,IF(OR(E1169="kg",E1169="L"),F1169/1000*G1169,F1169*G1169)))</f>
        <v>0</v>
      </c>
    </row>
    <row r="1170" spans="1:13" outlineLevel="1" x14ac:dyDescent="0.25">
      <c r="B1170" s="137" t="str">
        <f>IF(C1170="","",F1164)</f>
        <v/>
      </c>
      <c r="C1170" s="123"/>
      <c r="D1170" s="138" t="str">
        <f>IF(C1170="","",IFERROR(INDEX('Cadastro de insumo'!A:K,MATCH('Ficha técnica - Prod acabado'!C1170,'Cadastro de insumo'!E:E,0),2),""))</f>
        <v/>
      </c>
      <c r="E1170" s="138" t="str">
        <f>IF(C1170="","",IFERROR(INDEX('Cadastro de insumo'!A:K,MATCH('Ficha técnica - Prod acabado'!C1170,'Cadastro de insumo'!E:E,0),9),""))</f>
        <v/>
      </c>
      <c r="F1170" s="139" t="str">
        <f>IFERROR(VLOOKUP(C1170,'Cadastro de insumo'!E:K,7,0),"")</f>
        <v/>
      </c>
      <c r="G1170" s="113"/>
      <c r="H1170" s="113"/>
      <c r="I1170" s="138">
        <f t="shared" si="56"/>
        <v>0</v>
      </c>
      <c r="J1170" s="140">
        <f>IF(C1170="",0,IF(E1170="Pacote",VLOOKUP(C1170,'Cadastro de insumo'!E:K,7,0)*G1170,IF(OR(E1170="kg",E1170="L"),F1170/1000*G1170,F1170*G1170)))</f>
        <v>0</v>
      </c>
    </row>
    <row r="1171" spans="1:13" outlineLevel="1" x14ac:dyDescent="0.25">
      <c r="B1171" s="137" t="str">
        <f>IF(C1171="","",F1164)</f>
        <v/>
      </c>
      <c r="C1171" s="123"/>
      <c r="D1171" s="138" t="str">
        <f>IF(C1171="","",IFERROR(INDEX('Cadastro de insumo'!A:K,MATCH('Ficha técnica - Prod acabado'!C1171,'Cadastro de insumo'!E:E,0),2),""))</f>
        <v/>
      </c>
      <c r="E1171" s="138" t="str">
        <f>IF(C1171="","",IFERROR(INDEX('Cadastro de insumo'!A:K,MATCH('Ficha técnica - Prod acabado'!C1171,'Cadastro de insumo'!E:E,0),9),""))</f>
        <v/>
      </c>
      <c r="F1171" s="139" t="str">
        <f>IFERROR(VLOOKUP(C1171,'Cadastro de insumo'!E:K,7,0),"")</f>
        <v/>
      </c>
      <c r="G1171" s="113"/>
      <c r="H1171" s="113"/>
      <c r="I1171" s="138">
        <f t="shared" si="56"/>
        <v>0</v>
      </c>
      <c r="J1171" s="140">
        <f>IF(C1171="",0,IF(E1171="Pacote",VLOOKUP(C1171,'Cadastro de insumo'!E:K,7,0)*G1171,IF(OR(E1171="kg",E1171="L"),F1171/1000*G1171,F1171*G1171)))</f>
        <v>0</v>
      </c>
    </row>
    <row r="1172" spans="1:13" outlineLevel="1" x14ac:dyDescent="0.25">
      <c r="B1172" s="137" t="str">
        <f>IF(C1172="","",F1164)</f>
        <v/>
      </c>
      <c r="C1172" s="123"/>
      <c r="D1172" s="138" t="str">
        <f>IF(C1172="","",IFERROR(INDEX('Cadastro de insumo'!A:K,MATCH('Ficha técnica - Prod acabado'!C1172,'Cadastro de insumo'!E:E,0),2),""))</f>
        <v/>
      </c>
      <c r="E1172" s="138" t="str">
        <f>IF(C1172="","",IFERROR(INDEX('Cadastro de insumo'!A:K,MATCH('Ficha técnica - Prod acabado'!C1172,'Cadastro de insumo'!E:E,0),9),""))</f>
        <v/>
      </c>
      <c r="F1172" s="139" t="str">
        <f>IFERROR(VLOOKUP(C1172,'Cadastro de insumo'!E:K,7,0),"")</f>
        <v/>
      </c>
      <c r="G1172" s="113"/>
      <c r="H1172" s="113"/>
      <c r="I1172" s="138">
        <f t="shared" si="56"/>
        <v>0</v>
      </c>
      <c r="J1172" s="140">
        <f>IF(C1172="",0,IF(E1172="Pacote",VLOOKUP(C1172,'Cadastro de insumo'!E:K,7,0)*G1172,IF(OR(E1172="kg",E1172="L"),F1172/1000*G1172,F1172*G1172)))</f>
        <v>0</v>
      </c>
    </row>
    <row r="1173" spans="1:13" outlineLevel="1" x14ac:dyDescent="0.25">
      <c r="B1173" s="137" t="str">
        <f>IF(C1173="","",F1164)</f>
        <v/>
      </c>
      <c r="C1173" s="123"/>
      <c r="D1173" s="138" t="str">
        <f>IF(C1173="","",IFERROR(INDEX('Cadastro de insumo'!A:K,MATCH('Ficha técnica - Prod acabado'!C1173,'Cadastro de insumo'!E:E,0),2),""))</f>
        <v/>
      </c>
      <c r="E1173" s="138" t="str">
        <f>IF(C1173="","",IFERROR(INDEX('Cadastro de insumo'!A:K,MATCH('Ficha técnica - Prod acabado'!C1173,'Cadastro de insumo'!E:E,0),9),""))</f>
        <v/>
      </c>
      <c r="F1173" s="139" t="str">
        <f>IFERROR(VLOOKUP(C1173,'Cadastro de insumo'!E:K,7,0),"")</f>
        <v/>
      </c>
      <c r="G1173" s="113"/>
      <c r="H1173" s="113"/>
      <c r="I1173" s="138">
        <f t="shared" si="56"/>
        <v>0</v>
      </c>
      <c r="J1173" s="140">
        <f>IF(C1173="",0,IF(E1173="Pacote",VLOOKUP(C1173,'Cadastro de insumo'!E:K,7,0)*G1173,IF(OR(E1173="kg",E1173="L"),F1173/1000*G1173,F1173*G1173)))</f>
        <v>0</v>
      </c>
    </row>
    <row r="1174" spans="1:13" outlineLevel="1" x14ac:dyDescent="0.25">
      <c r="B1174" s="137" t="str">
        <f>IF(C1174="","",F1164)</f>
        <v/>
      </c>
      <c r="C1174" s="123"/>
      <c r="D1174" s="138" t="str">
        <f>IF(C1174="","",IFERROR(INDEX('Cadastro de insumo'!A:K,MATCH('Ficha técnica - Prod acabado'!C1174,'Cadastro de insumo'!E:E,0),2),""))</f>
        <v/>
      </c>
      <c r="E1174" s="138" t="str">
        <f>IF(C1174="","",IFERROR(INDEX('Cadastro de insumo'!A:K,MATCH('Ficha técnica - Prod acabado'!C1174,'Cadastro de insumo'!E:E,0),9),""))</f>
        <v/>
      </c>
      <c r="F1174" s="139" t="str">
        <f>IFERROR(VLOOKUP(C1174,'Cadastro de insumo'!E:K,7,0),"")</f>
        <v/>
      </c>
      <c r="G1174" s="113"/>
      <c r="H1174" s="113"/>
      <c r="I1174" s="138">
        <f t="shared" si="56"/>
        <v>0</v>
      </c>
      <c r="J1174" s="140">
        <f>IF(C1174="",0,IF(E1174="Pacote",VLOOKUP(C1174,'Cadastro de insumo'!E:K,7,0)*G1174,IF(OR(E1174="kg",E1174="L"),F1174/1000*G1174,F1174*G1174)))</f>
        <v>0</v>
      </c>
    </row>
    <row r="1175" spans="1:13" outlineLevel="1" x14ac:dyDescent="0.25">
      <c r="B1175" s="137" t="str">
        <f>IF(C1175="","",F1164)</f>
        <v/>
      </c>
      <c r="C1175" s="123"/>
      <c r="D1175" s="138" t="str">
        <f>IF(C1175="","",IFERROR(INDEX('Cadastro de insumo'!A:K,MATCH('Ficha técnica - Prod acabado'!C1175,'Cadastro de insumo'!E:E,0),2),""))</f>
        <v/>
      </c>
      <c r="E1175" s="138" t="str">
        <f>IF(C1175="","",IFERROR(INDEX('Cadastro de insumo'!A:K,MATCH('Ficha técnica - Prod acabado'!C1175,'Cadastro de insumo'!E:E,0),9),""))</f>
        <v/>
      </c>
      <c r="F1175" s="139" t="str">
        <f>IFERROR(VLOOKUP(C1175,'Cadastro de insumo'!E:K,7,0),"")</f>
        <v/>
      </c>
      <c r="G1175" s="113"/>
      <c r="H1175" s="113"/>
      <c r="I1175" s="138">
        <f t="shared" si="56"/>
        <v>0</v>
      </c>
      <c r="J1175" s="140">
        <f>IF(C1175="",0,IF(E1175="Pacote",VLOOKUP(C1175,'Cadastro de insumo'!E:K,7,0)*G1175,IF(OR(E1175="kg",E1175="L"),F1175/1000*G1175,F1175*G1175)))</f>
        <v>0</v>
      </c>
    </row>
    <row r="1176" spans="1:13" outlineLevel="1" x14ac:dyDescent="0.25">
      <c r="B1176" s="137" t="str">
        <f>IF(C1176="","",F1164)</f>
        <v/>
      </c>
      <c r="C1176" s="123"/>
      <c r="D1176" s="138" t="str">
        <f>IF(C1176="","",IFERROR(INDEX('Cadastro de insumo'!A:K,MATCH('Ficha técnica - Prod acabado'!C1176,'Cadastro de insumo'!E:E,0),2),""))</f>
        <v/>
      </c>
      <c r="E1176" s="138" t="str">
        <f>IF(C1176="","",IFERROR(INDEX('Cadastro de insumo'!A:K,MATCH('Ficha técnica - Prod acabado'!C1176,'Cadastro de insumo'!E:E,0),9),""))</f>
        <v/>
      </c>
      <c r="F1176" s="139" t="str">
        <f>IFERROR(VLOOKUP(C1176,'Cadastro de insumo'!E:K,7,0),"")</f>
        <v/>
      </c>
      <c r="G1176" s="113"/>
      <c r="H1176" s="113"/>
      <c r="I1176" s="138">
        <f t="shared" si="56"/>
        <v>0</v>
      </c>
      <c r="J1176" s="140">
        <f>IF(C1176="",0,IF(E1176="Pacote",VLOOKUP(C1176,'Cadastro de insumo'!E:K,7,0)*G1176,IF(OR(E1176="kg",E1176="L"),F1176/1000*G1176,F1176*G1176)))</f>
        <v>0</v>
      </c>
    </row>
    <row r="1177" spans="1:13" outlineLevel="1" x14ac:dyDescent="0.25">
      <c r="B1177" s="137" t="str">
        <f>IF(C1177="","",F1164)</f>
        <v/>
      </c>
      <c r="C1177" s="123"/>
      <c r="D1177" s="138" t="str">
        <f>IF(C1177="","",IFERROR(INDEX('Cadastro de insumo'!A:K,MATCH('Ficha técnica - Prod acabado'!C1177,'Cadastro de insumo'!E:E,0),2),""))</f>
        <v/>
      </c>
      <c r="E1177" s="138" t="str">
        <f>IF(C1177="","",IFERROR(INDEX('Cadastro de insumo'!A:K,MATCH('Ficha técnica - Prod acabado'!C1177,'Cadastro de insumo'!E:E,0),9),""))</f>
        <v/>
      </c>
      <c r="F1177" s="139" t="str">
        <f>IFERROR(VLOOKUP(C1177,'Cadastro de insumo'!E:K,7,0),"")</f>
        <v/>
      </c>
      <c r="G1177" s="113"/>
      <c r="H1177" s="113"/>
      <c r="I1177" s="138">
        <f t="shared" si="56"/>
        <v>0</v>
      </c>
      <c r="J1177" s="140">
        <f>IF(C1177="",0,IF(E1177="Pacote",VLOOKUP(C1177,'Cadastro de insumo'!E:K,7,0)*G1177,IF(OR(E1177="kg",E1177="L"),F1177/1000*G1177,F1177*G1177)))</f>
        <v>0</v>
      </c>
    </row>
    <row r="1178" spans="1:13" outlineLevel="1" x14ac:dyDescent="0.25">
      <c r="B1178" s="137" t="str">
        <f>IF(C1178="","",F1164)</f>
        <v/>
      </c>
      <c r="C1178" s="123"/>
      <c r="D1178" s="138" t="str">
        <f>IF(C1178="","",IFERROR(INDEX('Cadastro de insumo'!A:K,MATCH('Ficha técnica - Prod acabado'!C1178,'Cadastro de insumo'!E:E,0),2),""))</f>
        <v/>
      </c>
      <c r="E1178" s="138" t="str">
        <f>IF(C1178="","",IFERROR(INDEX('Cadastro de insumo'!A:K,MATCH('Ficha técnica - Prod acabado'!C1178,'Cadastro de insumo'!E:E,0),9),""))</f>
        <v/>
      </c>
      <c r="F1178" s="139" t="str">
        <f>IFERROR(VLOOKUP(C1178,'Cadastro de insumo'!E:K,7,0),"")</f>
        <v/>
      </c>
      <c r="G1178" s="113"/>
      <c r="H1178" s="113"/>
      <c r="I1178" s="138">
        <f t="shared" si="56"/>
        <v>0</v>
      </c>
      <c r="J1178" s="140">
        <f>IF(C1178="",0,IF(E1178="Pacote",VLOOKUP(C1178,'Cadastro de insumo'!E:K,7,0)*G1178,IF(OR(E1178="kg",E1178="L"),F1178/1000*G1178,F1178*G1178)))</f>
        <v>0</v>
      </c>
    </row>
    <row r="1179" spans="1:13" outlineLevel="1" x14ac:dyDescent="0.25">
      <c r="B1179" s="137" t="str">
        <f>IF(C1179="","",F1164)</f>
        <v/>
      </c>
      <c r="C1179" s="123"/>
      <c r="D1179" s="138" t="str">
        <f>IF(C1179="","",IFERROR(INDEX('Cadastro de insumo'!A:K,MATCH('Ficha técnica - Prod acabado'!C1179,'Cadastro de insumo'!E:E,0),2),""))</f>
        <v/>
      </c>
      <c r="E1179" s="138" t="str">
        <f>IF(C1179="","",IFERROR(INDEX('Cadastro de insumo'!A:K,MATCH('Ficha técnica - Prod acabado'!C1179,'Cadastro de insumo'!E:E,0),9),""))</f>
        <v/>
      </c>
      <c r="F1179" s="139" t="str">
        <f>IFERROR(VLOOKUP(C1179,'Cadastro de insumo'!E:K,7,0),"")</f>
        <v/>
      </c>
      <c r="G1179" s="113"/>
      <c r="H1179" s="113"/>
      <c r="I1179" s="138">
        <f t="shared" si="56"/>
        <v>0</v>
      </c>
      <c r="J1179" s="140">
        <f>IF(C1179="",0,IF(E1179="Pacote",VLOOKUP(C1179,'Cadastro de insumo'!E:K,7,0)*G1179,IF(OR(E1179="kg",E1179="L"),F1179/1000*G1179,F1179*G1179)))</f>
        <v>0</v>
      </c>
    </row>
    <row r="1180" spans="1:13" outlineLevel="1" x14ac:dyDescent="0.25">
      <c r="B1180" s="137" t="str">
        <f>IF(C1180="","",F1164)</f>
        <v/>
      </c>
      <c r="C1180" s="123"/>
      <c r="D1180" s="138" t="str">
        <f>IF(C1180="","",IFERROR(INDEX('Cadastro de insumo'!A:K,MATCH('Ficha técnica - Prod acabado'!C1180,'Cadastro de insumo'!E:E,0),2),""))</f>
        <v/>
      </c>
      <c r="E1180" s="138" t="str">
        <f>IF(C1180="","",IFERROR(INDEX('Cadastro de insumo'!A:K,MATCH('Ficha técnica - Prod acabado'!C1180,'Cadastro de insumo'!E:E,0),9),""))</f>
        <v/>
      </c>
      <c r="F1180" s="139" t="str">
        <f>IFERROR(VLOOKUP(C1180,'Cadastro de insumo'!E:K,7,0),"")</f>
        <v/>
      </c>
      <c r="G1180" s="113"/>
      <c r="H1180" s="113"/>
      <c r="I1180" s="138">
        <f t="shared" si="56"/>
        <v>0</v>
      </c>
      <c r="J1180" s="140">
        <f>IF(C1180="",0,IF(E1180="Pacote",VLOOKUP(C1180,'Cadastro de insumo'!E:K,7,0)*G1180,IF(OR(E1180="kg",E1180="L"),F1180/1000*G1180,F1180*G1180)))</f>
        <v>0</v>
      </c>
    </row>
    <row r="1181" spans="1:13" outlineLevel="1" x14ac:dyDescent="0.25">
      <c r="B1181" s="137" t="str">
        <f>IF(C1181="","",F1164)</f>
        <v/>
      </c>
      <c r="C1181" s="123"/>
      <c r="D1181" s="138" t="str">
        <f>IF(C1181="","",IFERROR(INDEX('Cadastro de insumo'!A:K,MATCH('Ficha técnica - Prod acabado'!C1181,'Cadastro de insumo'!E:E,0),2),""))</f>
        <v/>
      </c>
      <c r="E1181" s="138" t="str">
        <f>IF(C1181="","",IFERROR(INDEX('Cadastro de insumo'!A:K,MATCH('Ficha técnica - Prod acabado'!C1181,'Cadastro de insumo'!E:E,0),9),""))</f>
        <v/>
      </c>
      <c r="F1181" s="139" t="str">
        <f>IFERROR(VLOOKUP(C1181,'Cadastro de insumo'!E:K,7,0),"")</f>
        <v/>
      </c>
      <c r="G1181" s="113"/>
      <c r="H1181" s="113"/>
      <c r="I1181" s="138">
        <f t="shared" si="56"/>
        <v>0</v>
      </c>
      <c r="J1181" s="140">
        <f>IF(C1181="",0,IF(E1181="Pacote",VLOOKUP(C1181,'Cadastro de insumo'!E:K,7,0)*G1181,IF(OR(E1181="kg",E1181="L"),F1181/1000*G1181,F1181*G1181)))</f>
        <v>0</v>
      </c>
    </row>
    <row r="1182" spans="1:13" x14ac:dyDescent="0.25">
      <c r="A1182" s="33" t="str">
        <f>"Detalhes: "&amp;F1164</f>
        <v xml:space="preserve">Detalhes: </v>
      </c>
      <c r="B1182" s="110"/>
      <c r="H1182" s="126"/>
      <c r="I1182" s="110"/>
      <c r="J1182" s="110"/>
      <c r="M1182" s="126"/>
    </row>
    <row r="1183" spans="1:13" x14ac:dyDescent="0.25">
      <c r="B1183" s="110"/>
      <c r="C1183" s="126"/>
      <c r="H1183" s="126"/>
      <c r="I1183" s="110"/>
      <c r="J1183" s="110"/>
      <c r="K1183" s="110"/>
      <c r="L1183" s="110"/>
      <c r="M1183" s="126"/>
    </row>
    <row r="1184" spans="1:13" ht="31.5" x14ac:dyDescent="0.25">
      <c r="D1184" s="110"/>
      <c r="E1184" s="34" t="s">
        <v>21</v>
      </c>
      <c r="F1184" s="78" t="s">
        <v>0</v>
      </c>
      <c r="G1184" s="78" t="s">
        <v>19</v>
      </c>
      <c r="H1184" s="79" t="s">
        <v>20</v>
      </c>
      <c r="I1184" s="35" t="s">
        <v>22</v>
      </c>
      <c r="J1184" s="35" t="s">
        <v>61</v>
      </c>
      <c r="M1184" s="126"/>
    </row>
    <row r="1185" spans="2:18" x14ac:dyDescent="0.25">
      <c r="D1185" s="110"/>
      <c r="E1185" s="135">
        <f>E1164+1</f>
        <v>57</v>
      </c>
      <c r="F1185" s="113"/>
      <c r="G1185" s="113"/>
      <c r="H1185" s="114"/>
      <c r="I1185" s="136">
        <f>SUM(J1188:J1202)</f>
        <v>0</v>
      </c>
      <c r="J1185" s="136" t="str">
        <f>IF(H1185="","",I1185/H1185)</f>
        <v/>
      </c>
      <c r="M1185" s="126"/>
      <c r="R1185" s="141"/>
    </row>
    <row r="1186" spans="2:18" x14ac:dyDescent="0.25">
      <c r="B1186" s="117"/>
      <c r="C1186" s="118"/>
      <c r="D1186" s="110"/>
      <c r="F1186" s="118"/>
      <c r="G1186" s="118"/>
      <c r="H1186" s="119"/>
      <c r="I1186" s="120"/>
      <c r="J1186" s="121"/>
      <c r="M1186" s="126"/>
      <c r="R1186" s="141"/>
    </row>
    <row r="1187" spans="2:18" ht="47.25" outlineLevel="1" x14ac:dyDescent="0.25">
      <c r="B1187" s="34" t="s">
        <v>66</v>
      </c>
      <c r="C1187" s="78" t="s">
        <v>13</v>
      </c>
      <c r="D1187" s="35" t="s">
        <v>60</v>
      </c>
      <c r="E1187" s="35" t="s">
        <v>14</v>
      </c>
      <c r="F1187" s="79" t="s">
        <v>17</v>
      </c>
      <c r="G1187" s="79" t="s">
        <v>56</v>
      </c>
      <c r="H1187" s="79" t="s">
        <v>38</v>
      </c>
      <c r="I1187" s="35" t="s">
        <v>16</v>
      </c>
      <c r="J1187" s="34" t="s">
        <v>15</v>
      </c>
    </row>
    <row r="1188" spans="2:18" outlineLevel="1" x14ac:dyDescent="0.25">
      <c r="B1188" s="137" t="str">
        <f>IF(C1188="","",F1185)</f>
        <v/>
      </c>
      <c r="C1188" s="123"/>
      <c r="D1188" s="138" t="str">
        <f>IF(C1188="","",IFERROR(INDEX('Cadastro de insumo'!A:K,MATCH('Ficha técnica - Prod acabado'!C1188,'Cadastro de insumo'!E:E,0),2),""))</f>
        <v/>
      </c>
      <c r="E1188" s="138" t="str">
        <f>IF(C1188="","",IFERROR(INDEX('Cadastro de insumo'!A:K,MATCH('Ficha técnica - Prod acabado'!C1188,'Cadastro de insumo'!E:E,0),9),""))</f>
        <v/>
      </c>
      <c r="F1188" s="139" t="str">
        <f>IFERROR(VLOOKUP(C1188,'Cadastro de insumo'!E:K,7,0),"")</f>
        <v/>
      </c>
      <c r="G1188" s="113"/>
      <c r="H1188" s="113"/>
      <c r="I1188" s="138">
        <f t="shared" ref="I1188:I1202" si="57">IF(OR(G1188="",H1188=""),0,G1188/H1188)</f>
        <v>0</v>
      </c>
      <c r="J1188" s="140">
        <f>IF(C1188="",0,IF(E1188="Pacote",VLOOKUP(C1188,'Cadastro de insumo'!E:K,7,0)*G1188,IF(OR(E1188="kg",E1188="L"),F1188/1000*G1188,F1188*G1188)))</f>
        <v>0</v>
      </c>
    </row>
    <row r="1189" spans="2:18" outlineLevel="1" x14ac:dyDescent="0.25">
      <c r="B1189" s="137" t="str">
        <f>IF(C1189="","",F1185)</f>
        <v/>
      </c>
      <c r="C1189" s="123"/>
      <c r="D1189" s="138" t="str">
        <f>IF(C1189="","",IFERROR(INDEX('Cadastro de insumo'!A:K,MATCH('Ficha técnica - Prod acabado'!C1189,'Cadastro de insumo'!E:E,0),2),""))</f>
        <v/>
      </c>
      <c r="E1189" s="138" t="str">
        <f>IF(C1189="","",IFERROR(INDEX('Cadastro de insumo'!A:K,MATCH('Ficha técnica - Prod acabado'!C1189,'Cadastro de insumo'!E:E,0),9),""))</f>
        <v/>
      </c>
      <c r="F1189" s="139" t="str">
        <f>IFERROR(VLOOKUP(C1189,'Cadastro de insumo'!E:K,7,0),"")</f>
        <v/>
      </c>
      <c r="G1189" s="113"/>
      <c r="H1189" s="113"/>
      <c r="I1189" s="138">
        <f t="shared" si="57"/>
        <v>0</v>
      </c>
      <c r="J1189" s="140">
        <f>IF(C1189="",0,IF(E1189="Pacote",VLOOKUP(C1189,'Cadastro de insumo'!E:K,7,0)*G1189,IF(OR(E1189="kg",E1189="L"),F1189/1000*G1189,F1189*G1189)))</f>
        <v>0</v>
      </c>
    </row>
    <row r="1190" spans="2:18" outlineLevel="1" x14ac:dyDescent="0.25">
      <c r="B1190" s="137" t="str">
        <f>IF(C1190="","",F1185)</f>
        <v/>
      </c>
      <c r="C1190" s="123"/>
      <c r="D1190" s="138" t="str">
        <f>IF(C1190="","",IFERROR(INDEX('Cadastro de insumo'!A:K,MATCH('Ficha técnica - Prod acabado'!C1190,'Cadastro de insumo'!E:E,0),2),""))</f>
        <v/>
      </c>
      <c r="E1190" s="138" t="str">
        <f>IF(C1190="","",IFERROR(INDEX('Cadastro de insumo'!A:K,MATCH('Ficha técnica - Prod acabado'!C1190,'Cadastro de insumo'!E:E,0),9),""))</f>
        <v/>
      </c>
      <c r="F1190" s="139" t="str">
        <f>IFERROR(VLOOKUP(C1190,'Cadastro de insumo'!E:K,7,0),"")</f>
        <v/>
      </c>
      <c r="G1190" s="113"/>
      <c r="H1190" s="113"/>
      <c r="I1190" s="138">
        <f t="shared" si="57"/>
        <v>0</v>
      </c>
      <c r="J1190" s="140">
        <f>IF(C1190="",0,IF(E1190="Pacote",VLOOKUP(C1190,'Cadastro de insumo'!E:K,7,0)*G1190,IF(OR(E1190="kg",E1190="L"),F1190/1000*G1190,F1190*G1190)))</f>
        <v>0</v>
      </c>
    </row>
    <row r="1191" spans="2:18" outlineLevel="1" x14ac:dyDescent="0.25">
      <c r="B1191" s="137" t="str">
        <f>IF(C1191="","",F1185)</f>
        <v/>
      </c>
      <c r="C1191" s="123"/>
      <c r="D1191" s="138" t="str">
        <f>IF(C1191="","",IFERROR(INDEX('Cadastro de insumo'!A:K,MATCH('Ficha técnica - Prod acabado'!C1191,'Cadastro de insumo'!E:E,0),2),""))</f>
        <v/>
      </c>
      <c r="E1191" s="138" t="str">
        <f>IF(C1191="","",IFERROR(INDEX('Cadastro de insumo'!A:K,MATCH('Ficha técnica - Prod acabado'!C1191,'Cadastro de insumo'!E:E,0),9),""))</f>
        <v/>
      </c>
      <c r="F1191" s="139" t="str">
        <f>IFERROR(VLOOKUP(C1191,'Cadastro de insumo'!E:K,7,0),"")</f>
        <v/>
      </c>
      <c r="G1191" s="113"/>
      <c r="H1191" s="113"/>
      <c r="I1191" s="138">
        <f t="shared" si="57"/>
        <v>0</v>
      </c>
      <c r="J1191" s="140">
        <f>IF(C1191="",0,IF(E1191="Pacote",VLOOKUP(C1191,'Cadastro de insumo'!E:K,7,0)*G1191,IF(OR(E1191="kg",E1191="L"),F1191/1000*G1191,F1191*G1191)))</f>
        <v>0</v>
      </c>
    </row>
    <row r="1192" spans="2:18" outlineLevel="1" x14ac:dyDescent="0.25">
      <c r="B1192" s="137" t="str">
        <f>IF(C1192="","",F1185)</f>
        <v/>
      </c>
      <c r="C1192" s="123"/>
      <c r="D1192" s="138" t="str">
        <f>IF(C1192="","",IFERROR(INDEX('Cadastro de insumo'!A:K,MATCH('Ficha técnica - Prod acabado'!C1192,'Cadastro de insumo'!E:E,0),2),""))</f>
        <v/>
      </c>
      <c r="E1192" s="138" t="str">
        <f>IF(C1192="","",IFERROR(INDEX('Cadastro de insumo'!A:K,MATCH('Ficha técnica - Prod acabado'!C1192,'Cadastro de insumo'!E:E,0),9),""))</f>
        <v/>
      </c>
      <c r="F1192" s="139" t="str">
        <f>IFERROR(VLOOKUP(C1192,'Cadastro de insumo'!E:K,7,0),"")</f>
        <v/>
      </c>
      <c r="G1192" s="113"/>
      <c r="H1192" s="113"/>
      <c r="I1192" s="138">
        <f t="shared" si="57"/>
        <v>0</v>
      </c>
      <c r="J1192" s="140">
        <f>IF(C1192="",0,IF(E1192="Pacote",VLOOKUP(C1192,'Cadastro de insumo'!E:K,7,0)*G1192,IF(OR(E1192="kg",E1192="L"),F1192/1000*G1192,F1192*G1192)))</f>
        <v>0</v>
      </c>
    </row>
    <row r="1193" spans="2:18" outlineLevel="1" x14ac:dyDescent="0.25">
      <c r="B1193" s="137" t="str">
        <f>IF(C1193="","",F1185)</f>
        <v/>
      </c>
      <c r="C1193" s="123"/>
      <c r="D1193" s="138" t="str">
        <f>IF(C1193="","",IFERROR(INDEX('Cadastro de insumo'!A:K,MATCH('Ficha técnica - Prod acabado'!C1193,'Cadastro de insumo'!E:E,0),2),""))</f>
        <v/>
      </c>
      <c r="E1193" s="138" t="str">
        <f>IF(C1193="","",IFERROR(INDEX('Cadastro de insumo'!A:K,MATCH('Ficha técnica - Prod acabado'!C1193,'Cadastro de insumo'!E:E,0),9),""))</f>
        <v/>
      </c>
      <c r="F1193" s="139" t="str">
        <f>IFERROR(VLOOKUP(C1193,'Cadastro de insumo'!E:K,7,0),"")</f>
        <v/>
      </c>
      <c r="G1193" s="113"/>
      <c r="H1193" s="113"/>
      <c r="I1193" s="138">
        <f t="shared" si="57"/>
        <v>0</v>
      </c>
      <c r="J1193" s="140">
        <f>IF(C1193="",0,IF(E1193="Pacote",VLOOKUP(C1193,'Cadastro de insumo'!E:K,7,0)*G1193,IF(OR(E1193="kg",E1193="L"),F1193/1000*G1193,F1193*G1193)))</f>
        <v>0</v>
      </c>
    </row>
    <row r="1194" spans="2:18" outlineLevel="1" x14ac:dyDescent="0.25">
      <c r="B1194" s="137" t="str">
        <f>IF(C1194="","",F1185)</f>
        <v/>
      </c>
      <c r="C1194" s="123"/>
      <c r="D1194" s="138" t="str">
        <f>IF(C1194="","",IFERROR(INDEX('Cadastro de insumo'!A:K,MATCH('Ficha técnica - Prod acabado'!C1194,'Cadastro de insumo'!E:E,0),2),""))</f>
        <v/>
      </c>
      <c r="E1194" s="138" t="str">
        <f>IF(C1194="","",IFERROR(INDEX('Cadastro de insumo'!A:K,MATCH('Ficha técnica - Prod acabado'!C1194,'Cadastro de insumo'!E:E,0),9),""))</f>
        <v/>
      </c>
      <c r="F1194" s="139" t="str">
        <f>IFERROR(VLOOKUP(C1194,'Cadastro de insumo'!E:K,7,0),"")</f>
        <v/>
      </c>
      <c r="G1194" s="113"/>
      <c r="H1194" s="113"/>
      <c r="I1194" s="138">
        <f t="shared" si="57"/>
        <v>0</v>
      </c>
      <c r="J1194" s="140">
        <f>IF(C1194="",0,IF(E1194="Pacote",VLOOKUP(C1194,'Cadastro de insumo'!E:K,7,0)*G1194,IF(OR(E1194="kg",E1194="L"),F1194/1000*G1194,F1194*G1194)))</f>
        <v>0</v>
      </c>
    </row>
    <row r="1195" spans="2:18" outlineLevel="1" x14ac:dyDescent="0.25">
      <c r="B1195" s="137" t="str">
        <f>IF(C1195="","",F1185)</f>
        <v/>
      </c>
      <c r="C1195" s="123"/>
      <c r="D1195" s="138" t="str">
        <f>IF(C1195="","",IFERROR(INDEX('Cadastro de insumo'!A:K,MATCH('Ficha técnica - Prod acabado'!C1195,'Cadastro de insumo'!E:E,0),2),""))</f>
        <v/>
      </c>
      <c r="E1195" s="138" t="str">
        <f>IF(C1195="","",IFERROR(INDEX('Cadastro de insumo'!A:K,MATCH('Ficha técnica - Prod acabado'!C1195,'Cadastro de insumo'!E:E,0),9),""))</f>
        <v/>
      </c>
      <c r="F1195" s="139" t="str">
        <f>IFERROR(VLOOKUP(C1195,'Cadastro de insumo'!E:K,7,0),"")</f>
        <v/>
      </c>
      <c r="G1195" s="113"/>
      <c r="H1195" s="113"/>
      <c r="I1195" s="138">
        <f t="shared" si="57"/>
        <v>0</v>
      </c>
      <c r="J1195" s="140">
        <f>IF(C1195="",0,IF(E1195="Pacote",VLOOKUP(C1195,'Cadastro de insumo'!E:K,7,0)*G1195,IF(OR(E1195="kg",E1195="L"),F1195/1000*G1195,F1195*G1195)))</f>
        <v>0</v>
      </c>
    </row>
    <row r="1196" spans="2:18" outlineLevel="1" x14ac:dyDescent="0.25">
      <c r="B1196" s="137" t="str">
        <f>IF(C1196="","",F1185)</f>
        <v/>
      </c>
      <c r="C1196" s="123"/>
      <c r="D1196" s="138" t="str">
        <f>IF(C1196="","",IFERROR(INDEX('Cadastro de insumo'!A:K,MATCH('Ficha técnica - Prod acabado'!C1196,'Cadastro de insumo'!E:E,0),2),""))</f>
        <v/>
      </c>
      <c r="E1196" s="138" t="str">
        <f>IF(C1196="","",IFERROR(INDEX('Cadastro de insumo'!A:K,MATCH('Ficha técnica - Prod acabado'!C1196,'Cadastro de insumo'!E:E,0),9),""))</f>
        <v/>
      </c>
      <c r="F1196" s="139" t="str">
        <f>IFERROR(VLOOKUP(C1196,'Cadastro de insumo'!E:K,7,0),"")</f>
        <v/>
      </c>
      <c r="G1196" s="113"/>
      <c r="H1196" s="113"/>
      <c r="I1196" s="138">
        <f t="shared" si="57"/>
        <v>0</v>
      </c>
      <c r="J1196" s="140">
        <f>IF(C1196="",0,IF(E1196="Pacote",VLOOKUP(C1196,'Cadastro de insumo'!E:K,7,0)*G1196,IF(OR(E1196="kg",E1196="L"),F1196/1000*G1196,F1196*G1196)))</f>
        <v>0</v>
      </c>
    </row>
    <row r="1197" spans="2:18" outlineLevel="1" x14ac:dyDescent="0.25">
      <c r="B1197" s="137" t="str">
        <f>IF(C1197="","",F1185)</f>
        <v/>
      </c>
      <c r="C1197" s="123"/>
      <c r="D1197" s="138" t="str">
        <f>IF(C1197="","",IFERROR(INDEX('Cadastro de insumo'!A:K,MATCH('Ficha técnica - Prod acabado'!C1197,'Cadastro de insumo'!E:E,0),2),""))</f>
        <v/>
      </c>
      <c r="E1197" s="138" t="str">
        <f>IF(C1197="","",IFERROR(INDEX('Cadastro de insumo'!A:K,MATCH('Ficha técnica - Prod acabado'!C1197,'Cadastro de insumo'!E:E,0),9),""))</f>
        <v/>
      </c>
      <c r="F1197" s="139" t="str">
        <f>IFERROR(VLOOKUP(C1197,'Cadastro de insumo'!E:K,7,0),"")</f>
        <v/>
      </c>
      <c r="G1197" s="113"/>
      <c r="H1197" s="113"/>
      <c r="I1197" s="138">
        <f t="shared" si="57"/>
        <v>0</v>
      </c>
      <c r="J1197" s="140">
        <f>IF(C1197="",0,IF(E1197="Pacote",VLOOKUP(C1197,'Cadastro de insumo'!E:K,7,0)*G1197,IF(OR(E1197="kg",E1197="L"),F1197/1000*G1197,F1197*G1197)))</f>
        <v>0</v>
      </c>
    </row>
    <row r="1198" spans="2:18" outlineLevel="1" x14ac:dyDescent="0.25">
      <c r="B1198" s="137" t="str">
        <f>IF(C1198="","",F1185)</f>
        <v/>
      </c>
      <c r="C1198" s="123"/>
      <c r="D1198" s="138" t="str">
        <f>IF(C1198="","",IFERROR(INDEX('Cadastro de insumo'!A:K,MATCH('Ficha técnica - Prod acabado'!C1198,'Cadastro de insumo'!E:E,0),2),""))</f>
        <v/>
      </c>
      <c r="E1198" s="138" t="str">
        <f>IF(C1198="","",IFERROR(INDEX('Cadastro de insumo'!A:K,MATCH('Ficha técnica - Prod acabado'!C1198,'Cadastro de insumo'!E:E,0),9),""))</f>
        <v/>
      </c>
      <c r="F1198" s="139" t="str">
        <f>IFERROR(VLOOKUP(C1198,'Cadastro de insumo'!E:K,7,0),"")</f>
        <v/>
      </c>
      <c r="G1198" s="113"/>
      <c r="H1198" s="113"/>
      <c r="I1198" s="138">
        <f t="shared" si="57"/>
        <v>0</v>
      </c>
      <c r="J1198" s="140">
        <f>IF(C1198="",0,IF(E1198="Pacote",VLOOKUP(C1198,'Cadastro de insumo'!E:K,7,0)*G1198,IF(OR(E1198="kg",E1198="L"),F1198/1000*G1198,F1198*G1198)))</f>
        <v>0</v>
      </c>
    </row>
    <row r="1199" spans="2:18" outlineLevel="1" x14ac:dyDescent="0.25">
      <c r="B1199" s="137" t="str">
        <f>IF(C1199="","",F1185)</f>
        <v/>
      </c>
      <c r="C1199" s="123"/>
      <c r="D1199" s="138" t="str">
        <f>IF(C1199="","",IFERROR(INDEX('Cadastro de insumo'!A:K,MATCH('Ficha técnica - Prod acabado'!C1199,'Cadastro de insumo'!E:E,0),2),""))</f>
        <v/>
      </c>
      <c r="E1199" s="138" t="str">
        <f>IF(C1199="","",IFERROR(INDEX('Cadastro de insumo'!A:K,MATCH('Ficha técnica - Prod acabado'!C1199,'Cadastro de insumo'!E:E,0),9),""))</f>
        <v/>
      </c>
      <c r="F1199" s="139" t="str">
        <f>IFERROR(VLOOKUP(C1199,'Cadastro de insumo'!E:K,7,0),"")</f>
        <v/>
      </c>
      <c r="G1199" s="113"/>
      <c r="H1199" s="113"/>
      <c r="I1199" s="138">
        <f t="shared" si="57"/>
        <v>0</v>
      </c>
      <c r="J1199" s="140">
        <f>IF(C1199="",0,IF(E1199="Pacote",VLOOKUP(C1199,'Cadastro de insumo'!E:K,7,0)*G1199,IF(OR(E1199="kg",E1199="L"),F1199/1000*G1199,F1199*G1199)))</f>
        <v>0</v>
      </c>
    </row>
    <row r="1200" spans="2:18" outlineLevel="1" x14ac:dyDescent="0.25">
      <c r="B1200" s="137" t="str">
        <f>IF(C1200="","",F1185)</f>
        <v/>
      </c>
      <c r="C1200" s="123"/>
      <c r="D1200" s="138" t="str">
        <f>IF(C1200="","",IFERROR(INDEX('Cadastro de insumo'!A:K,MATCH('Ficha técnica - Prod acabado'!C1200,'Cadastro de insumo'!E:E,0),2),""))</f>
        <v/>
      </c>
      <c r="E1200" s="138" t="str">
        <f>IF(C1200="","",IFERROR(INDEX('Cadastro de insumo'!A:K,MATCH('Ficha técnica - Prod acabado'!C1200,'Cadastro de insumo'!E:E,0),9),""))</f>
        <v/>
      </c>
      <c r="F1200" s="139" t="str">
        <f>IFERROR(VLOOKUP(C1200,'Cadastro de insumo'!E:K,7,0),"")</f>
        <v/>
      </c>
      <c r="G1200" s="113"/>
      <c r="H1200" s="113"/>
      <c r="I1200" s="138">
        <f t="shared" si="57"/>
        <v>0</v>
      </c>
      <c r="J1200" s="140">
        <f>IF(C1200="",0,IF(E1200="Pacote",VLOOKUP(C1200,'Cadastro de insumo'!E:K,7,0)*G1200,IF(OR(E1200="kg",E1200="L"),F1200/1000*G1200,F1200*G1200)))</f>
        <v>0</v>
      </c>
    </row>
    <row r="1201" spans="1:18" outlineLevel="1" x14ac:dyDescent="0.25">
      <c r="B1201" s="137" t="str">
        <f>IF(C1201="","",F1185)</f>
        <v/>
      </c>
      <c r="C1201" s="123"/>
      <c r="D1201" s="138" t="str">
        <f>IF(C1201="","",IFERROR(INDEX('Cadastro de insumo'!A:K,MATCH('Ficha técnica - Prod acabado'!C1201,'Cadastro de insumo'!E:E,0),2),""))</f>
        <v/>
      </c>
      <c r="E1201" s="138" t="str">
        <f>IF(C1201="","",IFERROR(INDEX('Cadastro de insumo'!A:K,MATCH('Ficha técnica - Prod acabado'!C1201,'Cadastro de insumo'!E:E,0),9),""))</f>
        <v/>
      </c>
      <c r="F1201" s="139" t="str">
        <f>IFERROR(VLOOKUP(C1201,'Cadastro de insumo'!E:K,7,0),"")</f>
        <v/>
      </c>
      <c r="G1201" s="113"/>
      <c r="H1201" s="113"/>
      <c r="I1201" s="138">
        <f t="shared" si="57"/>
        <v>0</v>
      </c>
      <c r="J1201" s="140">
        <f>IF(C1201="",0,IF(E1201="Pacote",VLOOKUP(C1201,'Cadastro de insumo'!E:K,7,0)*G1201,IF(OR(E1201="kg",E1201="L"),F1201/1000*G1201,F1201*G1201)))</f>
        <v>0</v>
      </c>
    </row>
    <row r="1202" spans="1:18" outlineLevel="1" x14ac:dyDescent="0.25">
      <c r="B1202" s="137" t="str">
        <f>IF(C1202="","",F1185)</f>
        <v/>
      </c>
      <c r="C1202" s="123"/>
      <c r="D1202" s="138" t="str">
        <f>IF(C1202="","",IFERROR(INDEX('Cadastro de insumo'!A:K,MATCH('Ficha técnica - Prod acabado'!C1202,'Cadastro de insumo'!E:E,0),2),""))</f>
        <v/>
      </c>
      <c r="E1202" s="138" t="str">
        <f>IF(C1202="","",IFERROR(INDEX('Cadastro de insumo'!A:K,MATCH('Ficha técnica - Prod acabado'!C1202,'Cadastro de insumo'!E:E,0),9),""))</f>
        <v/>
      </c>
      <c r="F1202" s="139" t="str">
        <f>IFERROR(VLOOKUP(C1202,'Cadastro de insumo'!E:K,7,0),"")</f>
        <v/>
      </c>
      <c r="G1202" s="113"/>
      <c r="H1202" s="113"/>
      <c r="I1202" s="138">
        <f t="shared" si="57"/>
        <v>0</v>
      </c>
      <c r="J1202" s="140">
        <f>IF(C1202="",0,IF(E1202="Pacote",VLOOKUP(C1202,'Cadastro de insumo'!E:K,7,0)*G1202,IF(OR(E1202="kg",E1202="L"),F1202/1000*G1202,F1202*G1202)))</f>
        <v>0</v>
      </c>
    </row>
    <row r="1203" spans="1:18" x14ac:dyDescent="0.25">
      <c r="A1203" s="33" t="str">
        <f>"Detalhes: "&amp;F1185</f>
        <v xml:space="preserve">Detalhes: </v>
      </c>
      <c r="B1203" s="110"/>
      <c r="H1203" s="126"/>
      <c r="I1203" s="110"/>
      <c r="J1203" s="110"/>
      <c r="M1203" s="126"/>
    </row>
    <row r="1204" spans="1:18" x14ac:dyDescent="0.25">
      <c r="B1204" s="110"/>
      <c r="C1204" s="126"/>
      <c r="H1204" s="126"/>
      <c r="I1204" s="110"/>
      <c r="J1204" s="110"/>
      <c r="K1204" s="110"/>
      <c r="L1204" s="110"/>
      <c r="M1204" s="126"/>
    </row>
    <row r="1205" spans="1:18" ht="31.5" x14ac:dyDescent="0.25">
      <c r="D1205" s="110"/>
      <c r="E1205" s="34" t="s">
        <v>21</v>
      </c>
      <c r="F1205" s="78" t="s">
        <v>0</v>
      </c>
      <c r="G1205" s="78" t="s">
        <v>19</v>
      </c>
      <c r="H1205" s="79" t="s">
        <v>20</v>
      </c>
      <c r="I1205" s="35" t="s">
        <v>22</v>
      </c>
      <c r="J1205" s="35" t="s">
        <v>61</v>
      </c>
      <c r="M1205" s="126"/>
    </row>
    <row r="1206" spans="1:18" x14ac:dyDescent="0.25">
      <c r="D1206" s="110"/>
      <c r="E1206" s="135">
        <f>E1185+1</f>
        <v>58</v>
      </c>
      <c r="F1206" s="113"/>
      <c r="G1206" s="113"/>
      <c r="H1206" s="114"/>
      <c r="I1206" s="136">
        <f>SUM(J1209:J1223)</f>
        <v>0</v>
      </c>
      <c r="J1206" s="136" t="str">
        <f>IF(H1206="","",I1206/H1206)</f>
        <v/>
      </c>
      <c r="M1206" s="126"/>
      <c r="R1206" s="141"/>
    </row>
    <row r="1207" spans="1:18" x14ac:dyDescent="0.25">
      <c r="B1207" s="117"/>
      <c r="C1207" s="118"/>
      <c r="D1207" s="110"/>
      <c r="F1207" s="118"/>
      <c r="G1207" s="118"/>
      <c r="H1207" s="119"/>
      <c r="I1207" s="120"/>
      <c r="J1207" s="121"/>
      <c r="M1207" s="126"/>
      <c r="R1207" s="141"/>
    </row>
    <row r="1208" spans="1:18" ht="47.25" outlineLevel="1" x14ac:dyDescent="0.25">
      <c r="B1208" s="34" t="s">
        <v>66</v>
      </c>
      <c r="C1208" s="78" t="s">
        <v>13</v>
      </c>
      <c r="D1208" s="35" t="s">
        <v>60</v>
      </c>
      <c r="E1208" s="35" t="s">
        <v>14</v>
      </c>
      <c r="F1208" s="79" t="s">
        <v>17</v>
      </c>
      <c r="G1208" s="79" t="s">
        <v>56</v>
      </c>
      <c r="H1208" s="79" t="s">
        <v>38</v>
      </c>
      <c r="I1208" s="35" t="s">
        <v>16</v>
      </c>
      <c r="J1208" s="34" t="s">
        <v>15</v>
      </c>
    </row>
    <row r="1209" spans="1:18" outlineLevel="1" x14ac:dyDescent="0.25">
      <c r="B1209" s="137" t="str">
        <f>IF(C1209="","",F1206)</f>
        <v/>
      </c>
      <c r="C1209" s="123"/>
      <c r="D1209" s="138" t="str">
        <f>IF(C1209="","",IFERROR(INDEX('Cadastro de insumo'!A:K,MATCH('Ficha técnica - Prod acabado'!C1209,'Cadastro de insumo'!E:E,0),2),""))</f>
        <v/>
      </c>
      <c r="E1209" s="138" t="str">
        <f>IF(C1209="","",IFERROR(INDEX('Cadastro de insumo'!A:K,MATCH('Ficha técnica - Prod acabado'!C1209,'Cadastro de insumo'!E:E,0),9),""))</f>
        <v/>
      </c>
      <c r="F1209" s="139" t="str">
        <f>IFERROR(VLOOKUP(C1209,'Cadastro de insumo'!E:K,7,0),"")</f>
        <v/>
      </c>
      <c r="G1209" s="113"/>
      <c r="H1209" s="113"/>
      <c r="I1209" s="138">
        <f t="shared" ref="I1209:I1223" si="58">IF(OR(G1209="",H1209=""),0,G1209/H1209)</f>
        <v>0</v>
      </c>
      <c r="J1209" s="140">
        <f>IF(C1209="",0,IF(E1209="Pacote",VLOOKUP(C1209,'Cadastro de insumo'!E:K,7,0)*G1209,IF(OR(E1209="kg",E1209="L"),F1209/1000*G1209,F1209*G1209)))</f>
        <v>0</v>
      </c>
    </row>
    <row r="1210" spans="1:18" outlineLevel="1" x14ac:dyDescent="0.25">
      <c r="B1210" s="137" t="str">
        <f>IF(C1210="","",F1206)</f>
        <v/>
      </c>
      <c r="C1210" s="123"/>
      <c r="D1210" s="138" t="str">
        <f>IF(C1210="","",IFERROR(INDEX('Cadastro de insumo'!A:K,MATCH('Ficha técnica - Prod acabado'!C1210,'Cadastro de insumo'!E:E,0),2),""))</f>
        <v/>
      </c>
      <c r="E1210" s="138" t="str">
        <f>IF(C1210="","",IFERROR(INDEX('Cadastro de insumo'!A:K,MATCH('Ficha técnica - Prod acabado'!C1210,'Cadastro de insumo'!E:E,0),9),""))</f>
        <v/>
      </c>
      <c r="F1210" s="139" t="str">
        <f>IFERROR(VLOOKUP(C1210,'Cadastro de insumo'!E:K,7,0),"")</f>
        <v/>
      </c>
      <c r="G1210" s="113"/>
      <c r="H1210" s="113"/>
      <c r="I1210" s="138">
        <f t="shared" si="58"/>
        <v>0</v>
      </c>
      <c r="J1210" s="140">
        <f>IF(C1210="",0,IF(E1210="Pacote",VLOOKUP(C1210,'Cadastro de insumo'!E:K,7,0)*G1210,IF(OR(E1210="kg",E1210="L"),F1210/1000*G1210,F1210*G1210)))</f>
        <v>0</v>
      </c>
    </row>
    <row r="1211" spans="1:18" outlineLevel="1" x14ac:dyDescent="0.25">
      <c r="B1211" s="137" t="str">
        <f>IF(C1211="","",F1206)</f>
        <v/>
      </c>
      <c r="C1211" s="123"/>
      <c r="D1211" s="138" t="str">
        <f>IF(C1211="","",IFERROR(INDEX('Cadastro de insumo'!A:K,MATCH('Ficha técnica - Prod acabado'!C1211,'Cadastro de insumo'!E:E,0),2),""))</f>
        <v/>
      </c>
      <c r="E1211" s="138" t="str">
        <f>IF(C1211="","",IFERROR(INDEX('Cadastro de insumo'!A:K,MATCH('Ficha técnica - Prod acabado'!C1211,'Cadastro de insumo'!E:E,0),9),""))</f>
        <v/>
      </c>
      <c r="F1211" s="139" t="str">
        <f>IFERROR(VLOOKUP(C1211,'Cadastro de insumo'!E:K,7,0),"")</f>
        <v/>
      </c>
      <c r="G1211" s="113"/>
      <c r="H1211" s="113"/>
      <c r="I1211" s="138">
        <f t="shared" si="58"/>
        <v>0</v>
      </c>
      <c r="J1211" s="140">
        <f>IF(C1211="",0,IF(E1211="Pacote",VLOOKUP(C1211,'Cadastro de insumo'!E:K,7,0)*G1211,IF(OR(E1211="kg",E1211="L"),F1211/1000*G1211,F1211*G1211)))</f>
        <v>0</v>
      </c>
    </row>
    <row r="1212" spans="1:18" outlineLevel="1" x14ac:dyDescent="0.25">
      <c r="B1212" s="137" t="str">
        <f>IF(C1212="","",F1206)</f>
        <v/>
      </c>
      <c r="C1212" s="123"/>
      <c r="D1212" s="138" t="str">
        <f>IF(C1212="","",IFERROR(INDEX('Cadastro de insumo'!A:K,MATCH('Ficha técnica - Prod acabado'!C1212,'Cadastro de insumo'!E:E,0),2),""))</f>
        <v/>
      </c>
      <c r="E1212" s="138" t="str">
        <f>IF(C1212="","",IFERROR(INDEX('Cadastro de insumo'!A:K,MATCH('Ficha técnica - Prod acabado'!C1212,'Cadastro de insumo'!E:E,0),9),""))</f>
        <v/>
      </c>
      <c r="F1212" s="139" t="str">
        <f>IFERROR(VLOOKUP(C1212,'Cadastro de insumo'!E:K,7,0),"")</f>
        <v/>
      </c>
      <c r="G1212" s="113"/>
      <c r="H1212" s="113"/>
      <c r="I1212" s="138">
        <f t="shared" si="58"/>
        <v>0</v>
      </c>
      <c r="J1212" s="140">
        <f>IF(C1212="",0,IF(E1212="Pacote",VLOOKUP(C1212,'Cadastro de insumo'!E:K,7,0)*G1212,IF(OR(E1212="kg",E1212="L"),F1212/1000*G1212,F1212*G1212)))</f>
        <v>0</v>
      </c>
    </row>
    <row r="1213" spans="1:18" outlineLevel="1" x14ac:dyDescent="0.25">
      <c r="B1213" s="137" t="str">
        <f>IF(C1213="","",F1206)</f>
        <v/>
      </c>
      <c r="C1213" s="123"/>
      <c r="D1213" s="138" t="str">
        <f>IF(C1213="","",IFERROR(INDEX('Cadastro de insumo'!A:K,MATCH('Ficha técnica - Prod acabado'!C1213,'Cadastro de insumo'!E:E,0),2),""))</f>
        <v/>
      </c>
      <c r="E1213" s="138" t="str">
        <f>IF(C1213="","",IFERROR(INDEX('Cadastro de insumo'!A:K,MATCH('Ficha técnica - Prod acabado'!C1213,'Cadastro de insumo'!E:E,0),9),""))</f>
        <v/>
      </c>
      <c r="F1213" s="139" t="str">
        <f>IFERROR(VLOOKUP(C1213,'Cadastro de insumo'!E:K,7,0),"")</f>
        <v/>
      </c>
      <c r="G1213" s="113"/>
      <c r="H1213" s="113"/>
      <c r="I1213" s="138">
        <f t="shared" si="58"/>
        <v>0</v>
      </c>
      <c r="J1213" s="140">
        <f>IF(C1213="",0,IF(E1213="Pacote",VLOOKUP(C1213,'Cadastro de insumo'!E:K,7,0)*G1213,IF(OR(E1213="kg",E1213="L"),F1213/1000*G1213,F1213*G1213)))</f>
        <v>0</v>
      </c>
    </row>
    <row r="1214" spans="1:18" outlineLevel="1" x14ac:dyDescent="0.25">
      <c r="B1214" s="137" t="str">
        <f>IF(C1214="","",F1206)</f>
        <v/>
      </c>
      <c r="C1214" s="123"/>
      <c r="D1214" s="138" t="str">
        <f>IF(C1214="","",IFERROR(INDEX('Cadastro de insumo'!A:K,MATCH('Ficha técnica - Prod acabado'!C1214,'Cadastro de insumo'!E:E,0),2),""))</f>
        <v/>
      </c>
      <c r="E1214" s="138" t="str">
        <f>IF(C1214="","",IFERROR(INDEX('Cadastro de insumo'!A:K,MATCH('Ficha técnica - Prod acabado'!C1214,'Cadastro de insumo'!E:E,0),9),""))</f>
        <v/>
      </c>
      <c r="F1214" s="139" t="str">
        <f>IFERROR(VLOOKUP(C1214,'Cadastro de insumo'!E:K,7,0),"")</f>
        <v/>
      </c>
      <c r="G1214" s="113"/>
      <c r="H1214" s="113"/>
      <c r="I1214" s="138">
        <f t="shared" si="58"/>
        <v>0</v>
      </c>
      <c r="J1214" s="140">
        <f>IF(C1214="",0,IF(E1214="Pacote",VLOOKUP(C1214,'Cadastro de insumo'!E:K,7,0)*G1214,IF(OR(E1214="kg",E1214="L"),F1214/1000*G1214,F1214*G1214)))</f>
        <v>0</v>
      </c>
    </row>
    <row r="1215" spans="1:18" outlineLevel="1" x14ac:dyDescent="0.25">
      <c r="B1215" s="137" t="str">
        <f>IF(C1215="","",F1206)</f>
        <v/>
      </c>
      <c r="C1215" s="123"/>
      <c r="D1215" s="138" t="str">
        <f>IF(C1215="","",IFERROR(INDEX('Cadastro de insumo'!A:K,MATCH('Ficha técnica - Prod acabado'!C1215,'Cadastro de insumo'!E:E,0),2),""))</f>
        <v/>
      </c>
      <c r="E1215" s="138" t="str">
        <f>IF(C1215="","",IFERROR(INDEX('Cadastro de insumo'!A:K,MATCH('Ficha técnica - Prod acabado'!C1215,'Cadastro de insumo'!E:E,0),9),""))</f>
        <v/>
      </c>
      <c r="F1215" s="139" t="str">
        <f>IFERROR(VLOOKUP(C1215,'Cadastro de insumo'!E:K,7,0),"")</f>
        <v/>
      </c>
      <c r="G1215" s="113"/>
      <c r="H1215" s="113"/>
      <c r="I1215" s="138">
        <f t="shared" si="58"/>
        <v>0</v>
      </c>
      <c r="J1215" s="140">
        <f>IF(C1215="",0,IF(E1215="Pacote",VLOOKUP(C1215,'Cadastro de insumo'!E:K,7,0)*G1215,IF(OR(E1215="kg",E1215="L"),F1215/1000*G1215,F1215*G1215)))</f>
        <v>0</v>
      </c>
    </row>
    <row r="1216" spans="1:18" outlineLevel="1" x14ac:dyDescent="0.25">
      <c r="B1216" s="137" t="str">
        <f>IF(C1216="","",F1206)</f>
        <v/>
      </c>
      <c r="C1216" s="123"/>
      <c r="D1216" s="138" t="str">
        <f>IF(C1216="","",IFERROR(INDEX('Cadastro de insumo'!A:K,MATCH('Ficha técnica - Prod acabado'!C1216,'Cadastro de insumo'!E:E,0),2),""))</f>
        <v/>
      </c>
      <c r="E1216" s="138" t="str">
        <f>IF(C1216="","",IFERROR(INDEX('Cadastro de insumo'!A:K,MATCH('Ficha técnica - Prod acabado'!C1216,'Cadastro de insumo'!E:E,0),9),""))</f>
        <v/>
      </c>
      <c r="F1216" s="139" t="str">
        <f>IFERROR(VLOOKUP(C1216,'Cadastro de insumo'!E:K,7,0),"")</f>
        <v/>
      </c>
      <c r="G1216" s="113"/>
      <c r="H1216" s="113"/>
      <c r="I1216" s="138">
        <f t="shared" si="58"/>
        <v>0</v>
      </c>
      <c r="J1216" s="140">
        <f>IF(C1216="",0,IF(E1216="Pacote",VLOOKUP(C1216,'Cadastro de insumo'!E:K,7,0)*G1216,IF(OR(E1216="kg",E1216="L"),F1216/1000*G1216,F1216*G1216)))</f>
        <v>0</v>
      </c>
    </row>
    <row r="1217" spans="1:18" outlineLevel="1" x14ac:dyDescent="0.25">
      <c r="B1217" s="137" t="str">
        <f>IF(C1217="","",F1206)</f>
        <v/>
      </c>
      <c r="C1217" s="123"/>
      <c r="D1217" s="138" t="str">
        <f>IF(C1217="","",IFERROR(INDEX('Cadastro de insumo'!A:K,MATCH('Ficha técnica - Prod acabado'!C1217,'Cadastro de insumo'!E:E,0),2),""))</f>
        <v/>
      </c>
      <c r="E1217" s="138" t="str">
        <f>IF(C1217="","",IFERROR(INDEX('Cadastro de insumo'!A:K,MATCH('Ficha técnica - Prod acabado'!C1217,'Cadastro de insumo'!E:E,0),9),""))</f>
        <v/>
      </c>
      <c r="F1217" s="139" t="str">
        <f>IFERROR(VLOOKUP(C1217,'Cadastro de insumo'!E:K,7,0),"")</f>
        <v/>
      </c>
      <c r="G1217" s="113"/>
      <c r="H1217" s="113"/>
      <c r="I1217" s="138">
        <f t="shared" si="58"/>
        <v>0</v>
      </c>
      <c r="J1217" s="140">
        <f>IF(C1217="",0,IF(E1217="Pacote",VLOOKUP(C1217,'Cadastro de insumo'!E:K,7,0)*G1217,IF(OR(E1217="kg",E1217="L"),F1217/1000*G1217,F1217*G1217)))</f>
        <v>0</v>
      </c>
    </row>
    <row r="1218" spans="1:18" outlineLevel="1" x14ac:dyDescent="0.25">
      <c r="B1218" s="137" t="str">
        <f>IF(C1218="","",F1206)</f>
        <v/>
      </c>
      <c r="C1218" s="123"/>
      <c r="D1218" s="138" t="str">
        <f>IF(C1218="","",IFERROR(INDEX('Cadastro de insumo'!A:K,MATCH('Ficha técnica - Prod acabado'!C1218,'Cadastro de insumo'!E:E,0),2),""))</f>
        <v/>
      </c>
      <c r="E1218" s="138" t="str">
        <f>IF(C1218="","",IFERROR(INDEX('Cadastro de insumo'!A:K,MATCH('Ficha técnica - Prod acabado'!C1218,'Cadastro de insumo'!E:E,0),9),""))</f>
        <v/>
      </c>
      <c r="F1218" s="139" t="str">
        <f>IFERROR(VLOOKUP(C1218,'Cadastro de insumo'!E:K,7,0),"")</f>
        <v/>
      </c>
      <c r="G1218" s="113"/>
      <c r="H1218" s="113"/>
      <c r="I1218" s="138">
        <f t="shared" si="58"/>
        <v>0</v>
      </c>
      <c r="J1218" s="140">
        <f>IF(C1218="",0,IF(E1218="Pacote",VLOOKUP(C1218,'Cadastro de insumo'!E:K,7,0)*G1218,IF(OR(E1218="kg",E1218="L"),F1218/1000*G1218,F1218*G1218)))</f>
        <v>0</v>
      </c>
    </row>
    <row r="1219" spans="1:18" outlineLevel="1" x14ac:dyDescent="0.25">
      <c r="B1219" s="137" t="str">
        <f>IF(C1219="","",F1206)</f>
        <v/>
      </c>
      <c r="C1219" s="123"/>
      <c r="D1219" s="138" t="str">
        <f>IF(C1219="","",IFERROR(INDEX('Cadastro de insumo'!A:K,MATCH('Ficha técnica - Prod acabado'!C1219,'Cadastro de insumo'!E:E,0),2),""))</f>
        <v/>
      </c>
      <c r="E1219" s="138" t="str">
        <f>IF(C1219="","",IFERROR(INDEX('Cadastro de insumo'!A:K,MATCH('Ficha técnica - Prod acabado'!C1219,'Cadastro de insumo'!E:E,0),9),""))</f>
        <v/>
      </c>
      <c r="F1219" s="139" t="str">
        <f>IFERROR(VLOOKUP(C1219,'Cadastro de insumo'!E:K,7,0),"")</f>
        <v/>
      </c>
      <c r="G1219" s="113"/>
      <c r="H1219" s="113"/>
      <c r="I1219" s="138">
        <f t="shared" si="58"/>
        <v>0</v>
      </c>
      <c r="J1219" s="140">
        <f>IF(C1219="",0,IF(E1219="Pacote",VLOOKUP(C1219,'Cadastro de insumo'!E:K,7,0)*G1219,IF(OR(E1219="kg",E1219="L"),F1219/1000*G1219,F1219*G1219)))</f>
        <v>0</v>
      </c>
    </row>
    <row r="1220" spans="1:18" outlineLevel="1" x14ac:dyDescent="0.25">
      <c r="B1220" s="137" t="str">
        <f>IF(C1220="","",F1206)</f>
        <v/>
      </c>
      <c r="C1220" s="123"/>
      <c r="D1220" s="138" t="str">
        <f>IF(C1220="","",IFERROR(INDEX('Cadastro de insumo'!A:K,MATCH('Ficha técnica - Prod acabado'!C1220,'Cadastro de insumo'!E:E,0),2),""))</f>
        <v/>
      </c>
      <c r="E1220" s="138" t="str">
        <f>IF(C1220="","",IFERROR(INDEX('Cadastro de insumo'!A:K,MATCH('Ficha técnica - Prod acabado'!C1220,'Cadastro de insumo'!E:E,0),9),""))</f>
        <v/>
      </c>
      <c r="F1220" s="139" t="str">
        <f>IFERROR(VLOOKUP(C1220,'Cadastro de insumo'!E:K,7,0),"")</f>
        <v/>
      </c>
      <c r="G1220" s="113"/>
      <c r="H1220" s="113"/>
      <c r="I1220" s="138">
        <f t="shared" si="58"/>
        <v>0</v>
      </c>
      <c r="J1220" s="140">
        <f>IF(C1220="",0,IF(E1220="Pacote",VLOOKUP(C1220,'Cadastro de insumo'!E:K,7,0)*G1220,IF(OR(E1220="kg",E1220="L"),F1220/1000*G1220,F1220*G1220)))</f>
        <v>0</v>
      </c>
    </row>
    <row r="1221" spans="1:18" outlineLevel="1" x14ac:dyDescent="0.25">
      <c r="B1221" s="137" t="str">
        <f>IF(C1221="","",F1206)</f>
        <v/>
      </c>
      <c r="C1221" s="123"/>
      <c r="D1221" s="138" t="str">
        <f>IF(C1221="","",IFERROR(INDEX('Cadastro de insumo'!A:K,MATCH('Ficha técnica - Prod acabado'!C1221,'Cadastro de insumo'!E:E,0),2),""))</f>
        <v/>
      </c>
      <c r="E1221" s="138" t="str">
        <f>IF(C1221="","",IFERROR(INDEX('Cadastro de insumo'!A:K,MATCH('Ficha técnica - Prod acabado'!C1221,'Cadastro de insumo'!E:E,0),9),""))</f>
        <v/>
      </c>
      <c r="F1221" s="139" t="str">
        <f>IFERROR(VLOOKUP(C1221,'Cadastro de insumo'!E:K,7,0),"")</f>
        <v/>
      </c>
      <c r="G1221" s="113"/>
      <c r="H1221" s="113"/>
      <c r="I1221" s="138">
        <f t="shared" si="58"/>
        <v>0</v>
      </c>
      <c r="J1221" s="140">
        <f>IF(C1221="",0,IF(E1221="Pacote",VLOOKUP(C1221,'Cadastro de insumo'!E:K,7,0)*G1221,IF(OR(E1221="kg",E1221="L"),F1221/1000*G1221,F1221*G1221)))</f>
        <v>0</v>
      </c>
    </row>
    <row r="1222" spans="1:18" outlineLevel="1" x14ac:dyDescent="0.25">
      <c r="B1222" s="137" t="str">
        <f>IF(C1222="","",F1206)</f>
        <v/>
      </c>
      <c r="C1222" s="123"/>
      <c r="D1222" s="138" t="str">
        <f>IF(C1222="","",IFERROR(INDEX('Cadastro de insumo'!A:K,MATCH('Ficha técnica - Prod acabado'!C1222,'Cadastro de insumo'!E:E,0),2),""))</f>
        <v/>
      </c>
      <c r="E1222" s="138" t="str">
        <f>IF(C1222="","",IFERROR(INDEX('Cadastro de insumo'!A:K,MATCH('Ficha técnica - Prod acabado'!C1222,'Cadastro de insumo'!E:E,0),9),""))</f>
        <v/>
      </c>
      <c r="F1222" s="139" t="str">
        <f>IFERROR(VLOOKUP(C1222,'Cadastro de insumo'!E:K,7,0),"")</f>
        <v/>
      </c>
      <c r="G1222" s="113"/>
      <c r="H1222" s="113"/>
      <c r="I1222" s="138">
        <f t="shared" si="58"/>
        <v>0</v>
      </c>
      <c r="J1222" s="140">
        <f>IF(C1222="",0,IF(E1222="Pacote",VLOOKUP(C1222,'Cadastro de insumo'!E:K,7,0)*G1222,IF(OR(E1222="kg",E1222="L"),F1222/1000*G1222,F1222*G1222)))</f>
        <v>0</v>
      </c>
    </row>
    <row r="1223" spans="1:18" outlineLevel="1" x14ac:dyDescent="0.25">
      <c r="B1223" s="137" t="str">
        <f>IF(C1223="","",F1206)</f>
        <v/>
      </c>
      <c r="C1223" s="123"/>
      <c r="D1223" s="138" t="str">
        <f>IF(C1223="","",IFERROR(INDEX('Cadastro de insumo'!A:K,MATCH('Ficha técnica - Prod acabado'!C1223,'Cadastro de insumo'!E:E,0),2),""))</f>
        <v/>
      </c>
      <c r="E1223" s="138" t="str">
        <f>IF(C1223="","",IFERROR(INDEX('Cadastro de insumo'!A:K,MATCH('Ficha técnica - Prod acabado'!C1223,'Cadastro de insumo'!E:E,0),9),""))</f>
        <v/>
      </c>
      <c r="F1223" s="139" t="str">
        <f>IFERROR(VLOOKUP(C1223,'Cadastro de insumo'!E:K,7,0),"")</f>
        <v/>
      </c>
      <c r="G1223" s="113"/>
      <c r="H1223" s="113"/>
      <c r="I1223" s="138">
        <f t="shared" si="58"/>
        <v>0</v>
      </c>
      <c r="J1223" s="140">
        <f>IF(C1223="",0,IF(E1223="Pacote",VLOOKUP(C1223,'Cadastro de insumo'!E:K,7,0)*G1223,IF(OR(E1223="kg",E1223="L"),F1223/1000*G1223,F1223*G1223)))</f>
        <v>0</v>
      </c>
    </row>
    <row r="1224" spans="1:18" x14ac:dyDescent="0.25">
      <c r="A1224" s="33" t="str">
        <f>"Detalhes: "&amp;F1206</f>
        <v xml:space="preserve">Detalhes: </v>
      </c>
      <c r="B1224" s="110"/>
      <c r="H1224" s="126"/>
      <c r="I1224" s="110"/>
      <c r="J1224" s="110"/>
      <c r="M1224" s="126"/>
    </row>
    <row r="1225" spans="1:18" x14ac:dyDescent="0.25">
      <c r="B1225" s="110"/>
      <c r="C1225" s="126"/>
      <c r="H1225" s="126"/>
      <c r="I1225" s="110"/>
      <c r="J1225" s="110"/>
      <c r="K1225" s="110"/>
      <c r="L1225" s="110"/>
      <c r="M1225" s="126"/>
    </row>
    <row r="1226" spans="1:18" ht="31.5" x14ac:dyDescent="0.25">
      <c r="D1226" s="110"/>
      <c r="E1226" s="34" t="s">
        <v>21</v>
      </c>
      <c r="F1226" s="78" t="s">
        <v>0</v>
      </c>
      <c r="G1226" s="78" t="s">
        <v>19</v>
      </c>
      <c r="H1226" s="79" t="s">
        <v>20</v>
      </c>
      <c r="I1226" s="35" t="s">
        <v>22</v>
      </c>
      <c r="J1226" s="35" t="s">
        <v>61</v>
      </c>
      <c r="M1226" s="126"/>
    </row>
    <row r="1227" spans="1:18" x14ac:dyDescent="0.25">
      <c r="D1227" s="110"/>
      <c r="E1227" s="135">
        <f>E1206+1</f>
        <v>59</v>
      </c>
      <c r="F1227" s="113"/>
      <c r="G1227" s="113"/>
      <c r="H1227" s="114"/>
      <c r="I1227" s="136">
        <f>SUM(J1230:J1244)</f>
        <v>0</v>
      </c>
      <c r="J1227" s="136" t="str">
        <f>IF(H1227="","",I1227/H1227)</f>
        <v/>
      </c>
      <c r="M1227" s="126"/>
      <c r="R1227" s="141"/>
    </row>
    <row r="1228" spans="1:18" x14ac:dyDescent="0.25">
      <c r="B1228" s="117"/>
      <c r="C1228" s="118"/>
      <c r="D1228" s="110"/>
      <c r="F1228" s="118"/>
      <c r="G1228" s="118"/>
      <c r="H1228" s="119"/>
      <c r="I1228" s="120"/>
      <c r="J1228" s="121"/>
      <c r="M1228" s="126"/>
      <c r="R1228" s="141"/>
    </row>
    <row r="1229" spans="1:18" ht="47.25" outlineLevel="1" x14ac:dyDescent="0.25">
      <c r="B1229" s="34" t="s">
        <v>66</v>
      </c>
      <c r="C1229" s="78" t="s">
        <v>13</v>
      </c>
      <c r="D1229" s="35" t="s">
        <v>60</v>
      </c>
      <c r="E1229" s="35" t="s">
        <v>14</v>
      </c>
      <c r="F1229" s="79" t="s">
        <v>17</v>
      </c>
      <c r="G1229" s="79" t="s">
        <v>56</v>
      </c>
      <c r="H1229" s="79" t="s">
        <v>38</v>
      </c>
      <c r="I1229" s="35" t="s">
        <v>16</v>
      </c>
      <c r="J1229" s="34" t="s">
        <v>15</v>
      </c>
    </row>
    <row r="1230" spans="1:18" outlineLevel="1" x14ac:dyDescent="0.25">
      <c r="B1230" s="137" t="str">
        <f>IF(C1230="","",F1227)</f>
        <v/>
      </c>
      <c r="C1230" s="123"/>
      <c r="D1230" s="138" t="str">
        <f>IF(C1230="","",IFERROR(INDEX('Cadastro de insumo'!A:K,MATCH('Ficha técnica - Prod acabado'!C1230,'Cadastro de insumo'!E:E,0),2),""))</f>
        <v/>
      </c>
      <c r="E1230" s="138" t="str">
        <f>IF(C1230="","",IFERROR(INDEX('Cadastro de insumo'!A:K,MATCH('Ficha técnica - Prod acabado'!C1230,'Cadastro de insumo'!E:E,0),9),""))</f>
        <v/>
      </c>
      <c r="F1230" s="139" t="str">
        <f>IFERROR(VLOOKUP(C1230,'Cadastro de insumo'!E:K,7,0),"")</f>
        <v/>
      </c>
      <c r="G1230" s="113"/>
      <c r="H1230" s="113"/>
      <c r="I1230" s="138">
        <f t="shared" ref="I1230:I1244" si="59">IF(OR(G1230="",H1230=""),0,G1230/H1230)</f>
        <v>0</v>
      </c>
      <c r="J1230" s="140">
        <f>IF(C1230="",0,IF(E1230="Pacote",VLOOKUP(C1230,'Cadastro de insumo'!E:K,7,0)*G1230,IF(OR(E1230="kg",E1230="L"),F1230/1000*G1230,F1230*G1230)))</f>
        <v>0</v>
      </c>
    </row>
    <row r="1231" spans="1:18" outlineLevel="1" x14ac:dyDescent="0.25">
      <c r="B1231" s="137" t="str">
        <f>IF(C1231="","",F1227)</f>
        <v/>
      </c>
      <c r="C1231" s="123"/>
      <c r="D1231" s="138" t="str">
        <f>IF(C1231="","",IFERROR(INDEX('Cadastro de insumo'!A:K,MATCH('Ficha técnica - Prod acabado'!C1231,'Cadastro de insumo'!E:E,0),2),""))</f>
        <v/>
      </c>
      <c r="E1231" s="138" t="str">
        <f>IF(C1231="","",IFERROR(INDEX('Cadastro de insumo'!A:K,MATCH('Ficha técnica - Prod acabado'!C1231,'Cadastro de insumo'!E:E,0),9),""))</f>
        <v/>
      </c>
      <c r="F1231" s="139" t="str">
        <f>IFERROR(VLOOKUP(C1231,'Cadastro de insumo'!E:K,7,0),"")</f>
        <v/>
      </c>
      <c r="G1231" s="113"/>
      <c r="H1231" s="113"/>
      <c r="I1231" s="138">
        <f t="shared" si="59"/>
        <v>0</v>
      </c>
      <c r="J1231" s="140">
        <f>IF(C1231="",0,IF(E1231="Pacote",VLOOKUP(C1231,'Cadastro de insumo'!E:K,7,0)*G1231,IF(OR(E1231="kg",E1231="L"),F1231/1000*G1231,F1231*G1231)))</f>
        <v>0</v>
      </c>
    </row>
    <row r="1232" spans="1:18" outlineLevel="1" x14ac:dyDescent="0.25">
      <c r="B1232" s="137" t="str">
        <f>IF(C1232="","",F1227)</f>
        <v/>
      </c>
      <c r="C1232" s="123"/>
      <c r="D1232" s="138" t="str">
        <f>IF(C1232="","",IFERROR(INDEX('Cadastro de insumo'!A:K,MATCH('Ficha técnica - Prod acabado'!C1232,'Cadastro de insumo'!E:E,0),2),""))</f>
        <v/>
      </c>
      <c r="E1232" s="138" t="str">
        <f>IF(C1232="","",IFERROR(INDEX('Cadastro de insumo'!A:K,MATCH('Ficha técnica - Prod acabado'!C1232,'Cadastro de insumo'!E:E,0),9),""))</f>
        <v/>
      </c>
      <c r="F1232" s="139" t="str">
        <f>IFERROR(VLOOKUP(C1232,'Cadastro de insumo'!E:K,7,0),"")</f>
        <v/>
      </c>
      <c r="G1232" s="113"/>
      <c r="H1232" s="113"/>
      <c r="I1232" s="138">
        <f t="shared" si="59"/>
        <v>0</v>
      </c>
      <c r="J1232" s="140">
        <f>IF(C1232="",0,IF(E1232="Pacote",VLOOKUP(C1232,'Cadastro de insumo'!E:K,7,0)*G1232,IF(OR(E1232="kg",E1232="L"),F1232/1000*G1232,F1232*G1232)))</f>
        <v>0</v>
      </c>
    </row>
    <row r="1233" spans="1:18" outlineLevel="1" x14ac:dyDescent="0.25">
      <c r="B1233" s="137" t="str">
        <f>IF(C1233="","",F1227)</f>
        <v/>
      </c>
      <c r="C1233" s="123"/>
      <c r="D1233" s="138" t="str">
        <f>IF(C1233="","",IFERROR(INDEX('Cadastro de insumo'!A:K,MATCH('Ficha técnica - Prod acabado'!C1233,'Cadastro de insumo'!E:E,0),2),""))</f>
        <v/>
      </c>
      <c r="E1233" s="138" t="str">
        <f>IF(C1233="","",IFERROR(INDEX('Cadastro de insumo'!A:K,MATCH('Ficha técnica - Prod acabado'!C1233,'Cadastro de insumo'!E:E,0),9),""))</f>
        <v/>
      </c>
      <c r="F1233" s="139" t="str">
        <f>IFERROR(VLOOKUP(C1233,'Cadastro de insumo'!E:K,7,0),"")</f>
        <v/>
      </c>
      <c r="G1233" s="113"/>
      <c r="H1233" s="113"/>
      <c r="I1233" s="138">
        <f t="shared" si="59"/>
        <v>0</v>
      </c>
      <c r="J1233" s="140">
        <f>IF(C1233="",0,IF(E1233="Pacote",VLOOKUP(C1233,'Cadastro de insumo'!E:K,7,0)*G1233,IF(OR(E1233="kg",E1233="L"),F1233/1000*G1233,F1233*G1233)))</f>
        <v>0</v>
      </c>
    </row>
    <row r="1234" spans="1:18" outlineLevel="1" x14ac:dyDescent="0.25">
      <c r="B1234" s="137" t="str">
        <f>IF(C1234="","",F1227)</f>
        <v/>
      </c>
      <c r="C1234" s="123"/>
      <c r="D1234" s="138" t="str">
        <f>IF(C1234="","",IFERROR(INDEX('Cadastro de insumo'!A:K,MATCH('Ficha técnica - Prod acabado'!C1234,'Cadastro de insumo'!E:E,0),2),""))</f>
        <v/>
      </c>
      <c r="E1234" s="138" t="str">
        <f>IF(C1234="","",IFERROR(INDEX('Cadastro de insumo'!A:K,MATCH('Ficha técnica - Prod acabado'!C1234,'Cadastro de insumo'!E:E,0),9),""))</f>
        <v/>
      </c>
      <c r="F1234" s="139" t="str">
        <f>IFERROR(VLOOKUP(C1234,'Cadastro de insumo'!E:K,7,0),"")</f>
        <v/>
      </c>
      <c r="G1234" s="113"/>
      <c r="H1234" s="113"/>
      <c r="I1234" s="138">
        <f t="shared" si="59"/>
        <v>0</v>
      </c>
      <c r="J1234" s="140">
        <f>IF(C1234="",0,IF(E1234="Pacote",VLOOKUP(C1234,'Cadastro de insumo'!E:K,7,0)*G1234,IF(OR(E1234="kg",E1234="L"),F1234/1000*G1234,F1234*G1234)))</f>
        <v>0</v>
      </c>
    </row>
    <row r="1235" spans="1:18" outlineLevel="1" x14ac:dyDescent="0.25">
      <c r="B1235" s="137" t="str">
        <f>IF(C1235="","",F1227)</f>
        <v/>
      </c>
      <c r="C1235" s="123"/>
      <c r="D1235" s="138" t="str">
        <f>IF(C1235="","",IFERROR(INDEX('Cadastro de insumo'!A:K,MATCH('Ficha técnica - Prod acabado'!C1235,'Cadastro de insumo'!E:E,0),2),""))</f>
        <v/>
      </c>
      <c r="E1235" s="138" t="str">
        <f>IF(C1235="","",IFERROR(INDEX('Cadastro de insumo'!A:K,MATCH('Ficha técnica - Prod acabado'!C1235,'Cadastro de insumo'!E:E,0),9),""))</f>
        <v/>
      </c>
      <c r="F1235" s="139" t="str">
        <f>IFERROR(VLOOKUP(C1235,'Cadastro de insumo'!E:K,7,0),"")</f>
        <v/>
      </c>
      <c r="G1235" s="113"/>
      <c r="H1235" s="113"/>
      <c r="I1235" s="138">
        <f t="shared" si="59"/>
        <v>0</v>
      </c>
      <c r="J1235" s="140">
        <f>IF(C1235="",0,IF(E1235="Pacote",VLOOKUP(C1235,'Cadastro de insumo'!E:K,7,0)*G1235,IF(OR(E1235="kg",E1235="L"),F1235/1000*G1235,F1235*G1235)))</f>
        <v>0</v>
      </c>
    </row>
    <row r="1236" spans="1:18" outlineLevel="1" x14ac:dyDescent="0.25">
      <c r="B1236" s="137" t="str">
        <f>IF(C1236="","",F1227)</f>
        <v/>
      </c>
      <c r="C1236" s="123"/>
      <c r="D1236" s="138" t="str">
        <f>IF(C1236="","",IFERROR(INDEX('Cadastro de insumo'!A:K,MATCH('Ficha técnica - Prod acabado'!C1236,'Cadastro de insumo'!E:E,0),2),""))</f>
        <v/>
      </c>
      <c r="E1236" s="138" t="str">
        <f>IF(C1236="","",IFERROR(INDEX('Cadastro de insumo'!A:K,MATCH('Ficha técnica - Prod acabado'!C1236,'Cadastro de insumo'!E:E,0),9),""))</f>
        <v/>
      </c>
      <c r="F1236" s="139" t="str">
        <f>IFERROR(VLOOKUP(C1236,'Cadastro de insumo'!E:K,7,0),"")</f>
        <v/>
      </c>
      <c r="G1236" s="113"/>
      <c r="H1236" s="113"/>
      <c r="I1236" s="138">
        <f t="shared" si="59"/>
        <v>0</v>
      </c>
      <c r="J1236" s="140">
        <f>IF(C1236="",0,IF(E1236="Pacote",VLOOKUP(C1236,'Cadastro de insumo'!E:K,7,0)*G1236,IF(OR(E1236="kg",E1236="L"),F1236/1000*G1236,F1236*G1236)))</f>
        <v>0</v>
      </c>
    </row>
    <row r="1237" spans="1:18" outlineLevel="1" x14ac:dyDescent="0.25">
      <c r="B1237" s="137" t="str">
        <f>IF(C1237="","",F1227)</f>
        <v/>
      </c>
      <c r="C1237" s="123"/>
      <c r="D1237" s="138" t="str">
        <f>IF(C1237="","",IFERROR(INDEX('Cadastro de insumo'!A:K,MATCH('Ficha técnica - Prod acabado'!C1237,'Cadastro de insumo'!E:E,0),2),""))</f>
        <v/>
      </c>
      <c r="E1237" s="138" t="str">
        <f>IF(C1237="","",IFERROR(INDEX('Cadastro de insumo'!A:K,MATCH('Ficha técnica - Prod acabado'!C1237,'Cadastro de insumo'!E:E,0),9),""))</f>
        <v/>
      </c>
      <c r="F1237" s="139" t="str">
        <f>IFERROR(VLOOKUP(C1237,'Cadastro de insumo'!E:K,7,0),"")</f>
        <v/>
      </c>
      <c r="G1237" s="113"/>
      <c r="H1237" s="113"/>
      <c r="I1237" s="138">
        <f t="shared" si="59"/>
        <v>0</v>
      </c>
      <c r="J1237" s="140">
        <f>IF(C1237="",0,IF(E1237="Pacote",VLOOKUP(C1237,'Cadastro de insumo'!E:K,7,0)*G1237,IF(OR(E1237="kg",E1237="L"),F1237/1000*G1237,F1237*G1237)))</f>
        <v>0</v>
      </c>
    </row>
    <row r="1238" spans="1:18" outlineLevel="1" x14ac:dyDescent="0.25">
      <c r="B1238" s="137" t="str">
        <f>IF(C1238="","",F1227)</f>
        <v/>
      </c>
      <c r="C1238" s="123"/>
      <c r="D1238" s="138" t="str">
        <f>IF(C1238="","",IFERROR(INDEX('Cadastro de insumo'!A:K,MATCH('Ficha técnica - Prod acabado'!C1238,'Cadastro de insumo'!E:E,0),2),""))</f>
        <v/>
      </c>
      <c r="E1238" s="138" t="str">
        <f>IF(C1238="","",IFERROR(INDEX('Cadastro de insumo'!A:K,MATCH('Ficha técnica - Prod acabado'!C1238,'Cadastro de insumo'!E:E,0),9),""))</f>
        <v/>
      </c>
      <c r="F1238" s="139" t="str">
        <f>IFERROR(VLOOKUP(C1238,'Cadastro de insumo'!E:K,7,0),"")</f>
        <v/>
      </c>
      <c r="G1238" s="113"/>
      <c r="H1238" s="113"/>
      <c r="I1238" s="138">
        <f t="shared" si="59"/>
        <v>0</v>
      </c>
      <c r="J1238" s="140">
        <f>IF(C1238="",0,IF(E1238="Pacote",VLOOKUP(C1238,'Cadastro de insumo'!E:K,7,0)*G1238,IF(OR(E1238="kg",E1238="L"),F1238/1000*G1238,F1238*G1238)))</f>
        <v>0</v>
      </c>
    </row>
    <row r="1239" spans="1:18" outlineLevel="1" x14ac:dyDescent="0.25">
      <c r="B1239" s="137" t="str">
        <f>IF(C1239="","",F1227)</f>
        <v/>
      </c>
      <c r="C1239" s="123"/>
      <c r="D1239" s="138" t="str">
        <f>IF(C1239="","",IFERROR(INDEX('Cadastro de insumo'!A:K,MATCH('Ficha técnica - Prod acabado'!C1239,'Cadastro de insumo'!E:E,0),2),""))</f>
        <v/>
      </c>
      <c r="E1239" s="138" t="str">
        <f>IF(C1239="","",IFERROR(INDEX('Cadastro de insumo'!A:K,MATCH('Ficha técnica - Prod acabado'!C1239,'Cadastro de insumo'!E:E,0),9),""))</f>
        <v/>
      </c>
      <c r="F1239" s="139" t="str">
        <f>IFERROR(VLOOKUP(C1239,'Cadastro de insumo'!E:K,7,0),"")</f>
        <v/>
      </c>
      <c r="G1239" s="113"/>
      <c r="H1239" s="113"/>
      <c r="I1239" s="138">
        <f t="shared" si="59"/>
        <v>0</v>
      </c>
      <c r="J1239" s="140">
        <f>IF(C1239="",0,IF(E1239="Pacote",VLOOKUP(C1239,'Cadastro de insumo'!E:K,7,0)*G1239,IF(OR(E1239="kg",E1239="L"),F1239/1000*G1239,F1239*G1239)))</f>
        <v>0</v>
      </c>
    </row>
    <row r="1240" spans="1:18" outlineLevel="1" x14ac:dyDescent="0.25">
      <c r="B1240" s="137" t="str">
        <f>IF(C1240="","",F1227)</f>
        <v/>
      </c>
      <c r="C1240" s="123"/>
      <c r="D1240" s="138" t="str">
        <f>IF(C1240="","",IFERROR(INDEX('Cadastro de insumo'!A:K,MATCH('Ficha técnica - Prod acabado'!C1240,'Cadastro de insumo'!E:E,0),2),""))</f>
        <v/>
      </c>
      <c r="E1240" s="138" t="str">
        <f>IF(C1240="","",IFERROR(INDEX('Cadastro de insumo'!A:K,MATCH('Ficha técnica - Prod acabado'!C1240,'Cadastro de insumo'!E:E,0),9),""))</f>
        <v/>
      </c>
      <c r="F1240" s="139" t="str">
        <f>IFERROR(VLOOKUP(C1240,'Cadastro de insumo'!E:K,7,0),"")</f>
        <v/>
      </c>
      <c r="G1240" s="113"/>
      <c r="H1240" s="113"/>
      <c r="I1240" s="138">
        <f t="shared" si="59"/>
        <v>0</v>
      </c>
      <c r="J1240" s="140">
        <f>IF(C1240="",0,IF(E1240="Pacote",VLOOKUP(C1240,'Cadastro de insumo'!E:K,7,0)*G1240,IF(OR(E1240="kg",E1240="L"),F1240/1000*G1240,F1240*G1240)))</f>
        <v>0</v>
      </c>
    </row>
    <row r="1241" spans="1:18" outlineLevel="1" x14ac:dyDescent="0.25">
      <c r="B1241" s="137" t="str">
        <f>IF(C1241="","",F1227)</f>
        <v/>
      </c>
      <c r="C1241" s="123"/>
      <c r="D1241" s="138" t="str">
        <f>IF(C1241="","",IFERROR(INDEX('Cadastro de insumo'!A:K,MATCH('Ficha técnica - Prod acabado'!C1241,'Cadastro de insumo'!E:E,0),2),""))</f>
        <v/>
      </c>
      <c r="E1241" s="138" t="str">
        <f>IF(C1241="","",IFERROR(INDEX('Cadastro de insumo'!A:K,MATCH('Ficha técnica - Prod acabado'!C1241,'Cadastro de insumo'!E:E,0),9),""))</f>
        <v/>
      </c>
      <c r="F1241" s="139" t="str">
        <f>IFERROR(VLOOKUP(C1241,'Cadastro de insumo'!E:K,7,0),"")</f>
        <v/>
      </c>
      <c r="G1241" s="113"/>
      <c r="H1241" s="113"/>
      <c r="I1241" s="138">
        <f t="shared" si="59"/>
        <v>0</v>
      </c>
      <c r="J1241" s="140">
        <f>IF(C1241="",0,IF(E1241="Pacote",VLOOKUP(C1241,'Cadastro de insumo'!E:K,7,0)*G1241,IF(OR(E1241="kg",E1241="L"),F1241/1000*G1241,F1241*G1241)))</f>
        <v>0</v>
      </c>
    </row>
    <row r="1242" spans="1:18" outlineLevel="1" x14ac:dyDescent="0.25">
      <c r="B1242" s="137" t="str">
        <f>IF(C1242="","",F1227)</f>
        <v/>
      </c>
      <c r="C1242" s="123"/>
      <c r="D1242" s="138" t="str">
        <f>IF(C1242="","",IFERROR(INDEX('Cadastro de insumo'!A:K,MATCH('Ficha técnica - Prod acabado'!C1242,'Cadastro de insumo'!E:E,0),2),""))</f>
        <v/>
      </c>
      <c r="E1242" s="138" t="str">
        <f>IF(C1242="","",IFERROR(INDEX('Cadastro de insumo'!A:K,MATCH('Ficha técnica - Prod acabado'!C1242,'Cadastro de insumo'!E:E,0),9),""))</f>
        <v/>
      </c>
      <c r="F1242" s="139" t="str">
        <f>IFERROR(VLOOKUP(C1242,'Cadastro de insumo'!E:K,7,0),"")</f>
        <v/>
      </c>
      <c r="G1242" s="113"/>
      <c r="H1242" s="113"/>
      <c r="I1242" s="138">
        <f t="shared" si="59"/>
        <v>0</v>
      </c>
      <c r="J1242" s="140">
        <f>IF(C1242="",0,IF(E1242="Pacote",VLOOKUP(C1242,'Cadastro de insumo'!E:K,7,0)*G1242,IF(OR(E1242="kg",E1242="L"),F1242/1000*G1242,F1242*G1242)))</f>
        <v>0</v>
      </c>
    </row>
    <row r="1243" spans="1:18" outlineLevel="1" x14ac:dyDescent="0.25">
      <c r="B1243" s="137" t="str">
        <f>IF(C1243="","",F1227)</f>
        <v/>
      </c>
      <c r="C1243" s="123"/>
      <c r="D1243" s="138" t="str">
        <f>IF(C1243="","",IFERROR(INDEX('Cadastro de insumo'!A:K,MATCH('Ficha técnica - Prod acabado'!C1243,'Cadastro de insumo'!E:E,0),2),""))</f>
        <v/>
      </c>
      <c r="E1243" s="138" t="str">
        <f>IF(C1243="","",IFERROR(INDEX('Cadastro de insumo'!A:K,MATCH('Ficha técnica - Prod acabado'!C1243,'Cadastro de insumo'!E:E,0),9),""))</f>
        <v/>
      </c>
      <c r="F1243" s="139" t="str">
        <f>IFERROR(VLOOKUP(C1243,'Cadastro de insumo'!E:K,7,0),"")</f>
        <v/>
      </c>
      <c r="G1243" s="113"/>
      <c r="H1243" s="113"/>
      <c r="I1243" s="138">
        <f t="shared" si="59"/>
        <v>0</v>
      </c>
      <c r="J1243" s="140">
        <f>IF(C1243="",0,IF(E1243="Pacote",VLOOKUP(C1243,'Cadastro de insumo'!E:K,7,0)*G1243,IF(OR(E1243="kg",E1243="L"),F1243/1000*G1243,F1243*G1243)))</f>
        <v>0</v>
      </c>
    </row>
    <row r="1244" spans="1:18" outlineLevel="1" x14ac:dyDescent="0.25">
      <c r="B1244" s="137" t="str">
        <f>IF(C1244="","",F1227)</f>
        <v/>
      </c>
      <c r="C1244" s="123"/>
      <c r="D1244" s="138" t="str">
        <f>IF(C1244="","",IFERROR(INDEX('Cadastro de insumo'!A:K,MATCH('Ficha técnica - Prod acabado'!C1244,'Cadastro de insumo'!E:E,0),2),""))</f>
        <v/>
      </c>
      <c r="E1244" s="138" t="str">
        <f>IF(C1244="","",IFERROR(INDEX('Cadastro de insumo'!A:K,MATCH('Ficha técnica - Prod acabado'!C1244,'Cadastro de insumo'!E:E,0),9),""))</f>
        <v/>
      </c>
      <c r="F1244" s="139" t="str">
        <f>IFERROR(VLOOKUP(C1244,'Cadastro de insumo'!E:K,7,0),"")</f>
        <v/>
      </c>
      <c r="G1244" s="113"/>
      <c r="H1244" s="113"/>
      <c r="I1244" s="138">
        <f t="shared" si="59"/>
        <v>0</v>
      </c>
      <c r="J1244" s="140">
        <f>IF(C1244="",0,IF(E1244="Pacote",VLOOKUP(C1244,'Cadastro de insumo'!E:K,7,0)*G1244,IF(OR(E1244="kg",E1244="L"),F1244/1000*G1244,F1244*G1244)))</f>
        <v>0</v>
      </c>
    </row>
    <row r="1245" spans="1:18" x14ac:dyDescent="0.25">
      <c r="A1245" s="33" t="str">
        <f>"Detalhes: "&amp;F1227</f>
        <v xml:space="preserve">Detalhes: </v>
      </c>
      <c r="B1245" s="110"/>
      <c r="H1245" s="126"/>
      <c r="I1245" s="110"/>
      <c r="J1245" s="110"/>
      <c r="M1245" s="126"/>
    </row>
    <row r="1246" spans="1:18" x14ac:dyDescent="0.25">
      <c r="B1246" s="110"/>
      <c r="C1246" s="126"/>
      <c r="H1246" s="126"/>
      <c r="I1246" s="110"/>
      <c r="J1246" s="110"/>
      <c r="K1246" s="110"/>
      <c r="L1246" s="110"/>
      <c r="M1246" s="126"/>
    </row>
    <row r="1247" spans="1:18" ht="31.5" x14ac:dyDescent="0.25">
      <c r="D1247" s="110"/>
      <c r="E1247" s="34" t="s">
        <v>21</v>
      </c>
      <c r="F1247" s="78" t="s">
        <v>0</v>
      </c>
      <c r="G1247" s="78" t="s">
        <v>19</v>
      </c>
      <c r="H1247" s="79" t="s">
        <v>20</v>
      </c>
      <c r="I1247" s="35" t="s">
        <v>22</v>
      </c>
      <c r="J1247" s="35" t="s">
        <v>61</v>
      </c>
      <c r="M1247" s="126"/>
    </row>
    <row r="1248" spans="1:18" x14ac:dyDescent="0.25">
      <c r="D1248" s="110"/>
      <c r="E1248" s="135">
        <f>E1227+1</f>
        <v>60</v>
      </c>
      <c r="F1248" s="113"/>
      <c r="G1248" s="113"/>
      <c r="H1248" s="114"/>
      <c r="I1248" s="136">
        <f>SUM(J1251:J1265)</f>
        <v>0</v>
      </c>
      <c r="J1248" s="136" t="str">
        <f>IF(H1248="","",I1248/H1248)</f>
        <v/>
      </c>
      <c r="M1248" s="126"/>
      <c r="R1248" s="141"/>
    </row>
    <row r="1249" spans="2:18" x14ac:dyDescent="0.25">
      <c r="B1249" s="117"/>
      <c r="C1249" s="118"/>
      <c r="D1249" s="110"/>
      <c r="F1249" s="118"/>
      <c r="G1249" s="118"/>
      <c r="H1249" s="119"/>
      <c r="I1249" s="120"/>
      <c r="J1249" s="121"/>
      <c r="M1249" s="126"/>
      <c r="R1249" s="141"/>
    </row>
    <row r="1250" spans="2:18" ht="47.25" outlineLevel="1" x14ac:dyDescent="0.25">
      <c r="B1250" s="34" t="s">
        <v>66</v>
      </c>
      <c r="C1250" s="78" t="s">
        <v>13</v>
      </c>
      <c r="D1250" s="35" t="s">
        <v>60</v>
      </c>
      <c r="E1250" s="35" t="s">
        <v>14</v>
      </c>
      <c r="F1250" s="79" t="s">
        <v>17</v>
      </c>
      <c r="G1250" s="79" t="s">
        <v>56</v>
      </c>
      <c r="H1250" s="79" t="s">
        <v>38</v>
      </c>
      <c r="I1250" s="35" t="s">
        <v>16</v>
      </c>
      <c r="J1250" s="34" t="s">
        <v>15</v>
      </c>
    </row>
    <row r="1251" spans="2:18" outlineLevel="1" x14ac:dyDescent="0.25">
      <c r="B1251" s="137" t="str">
        <f>IF(C1251="","",F1248)</f>
        <v/>
      </c>
      <c r="C1251" s="123"/>
      <c r="D1251" s="138" t="str">
        <f>IF(C1251="","",IFERROR(INDEX('Cadastro de insumo'!A:K,MATCH('Ficha técnica - Prod acabado'!C1251,'Cadastro de insumo'!E:E,0),2),""))</f>
        <v/>
      </c>
      <c r="E1251" s="138" t="str">
        <f>IF(C1251="","",IFERROR(INDEX('Cadastro de insumo'!A:K,MATCH('Ficha técnica - Prod acabado'!C1251,'Cadastro de insumo'!E:E,0),9),""))</f>
        <v/>
      </c>
      <c r="F1251" s="139" t="str">
        <f>IFERROR(VLOOKUP(C1251,'Cadastro de insumo'!E:K,7,0),"")</f>
        <v/>
      </c>
      <c r="G1251" s="113"/>
      <c r="H1251" s="113"/>
      <c r="I1251" s="138">
        <f t="shared" ref="I1251:I1265" si="60">IF(OR(G1251="",H1251=""),0,G1251/H1251)</f>
        <v>0</v>
      </c>
      <c r="J1251" s="140">
        <f>IF(C1251="",0,IF(E1251="Pacote",VLOOKUP(C1251,'Cadastro de insumo'!E:K,7,0)*G1251,IF(OR(E1251="kg",E1251="L"),F1251/1000*G1251,F1251*G1251)))</f>
        <v>0</v>
      </c>
    </row>
    <row r="1252" spans="2:18" outlineLevel="1" x14ac:dyDescent="0.25">
      <c r="B1252" s="137" t="str">
        <f>IF(C1252="","",F1248)</f>
        <v/>
      </c>
      <c r="C1252" s="123"/>
      <c r="D1252" s="138" t="str">
        <f>IF(C1252="","",IFERROR(INDEX('Cadastro de insumo'!A:K,MATCH('Ficha técnica - Prod acabado'!C1252,'Cadastro de insumo'!E:E,0),2),""))</f>
        <v/>
      </c>
      <c r="E1252" s="138" t="str">
        <f>IF(C1252="","",IFERROR(INDEX('Cadastro de insumo'!A:K,MATCH('Ficha técnica - Prod acabado'!C1252,'Cadastro de insumo'!E:E,0),9),""))</f>
        <v/>
      </c>
      <c r="F1252" s="139" t="str">
        <f>IFERROR(VLOOKUP(C1252,'Cadastro de insumo'!E:K,7,0),"")</f>
        <v/>
      </c>
      <c r="G1252" s="113"/>
      <c r="H1252" s="113"/>
      <c r="I1252" s="138">
        <f t="shared" si="60"/>
        <v>0</v>
      </c>
      <c r="J1252" s="140">
        <f>IF(C1252="",0,IF(E1252="Pacote",VLOOKUP(C1252,'Cadastro de insumo'!E:K,7,0)*G1252,IF(OR(E1252="kg",E1252="L"),F1252/1000*G1252,F1252*G1252)))</f>
        <v>0</v>
      </c>
    </row>
    <row r="1253" spans="2:18" outlineLevel="1" x14ac:dyDescent="0.25">
      <c r="B1253" s="137" t="str">
        <f>IF(C1253="","",F1248)</f>
        <v/>
      </c>
      <c r="C1253" s="123"/>
      <c r="D1253" s="138" t="str">
        <f>IF(C1253="","",IFERROR(INDEX('Cadastro de insumo'!A:K,MATCH('Ficha técnica - Prod acabado'!C1253,'Cadastro de insumo'!E:E,0),2),""))</f>
        <v/>
      </c>
      <c r="E1253" s="138" t="str">
        <f>IF(C1253="","",IFERROR(INDEX('Cadastro de insumo'!A:K,MATCH('Ficha técnica - Prod acabado'!C1253,'Cadastro de insumo'!E:E,0),9),""))</f>
        <v/>
      </c>
      <c r="F1253" s="139" t="str">
        <f>IFERROR(VLOOKUP(C1253,'Cadastro de insumo'!E:K,7,0),"")</f>
        <v/>
      </c>
      <c r="G1253" s="113"/>
      <c r="H1253" s="113"/>
      <c r="I1253" s="138">
        <f t="shared" si="60"/>
        <v>0</v>
      </c>
      <c r="J1253" s="140">
        <f>IF(C1253="",0,IF(E1253="Pacote",VLOOKUP(C1253,'Cadastro de insumo'!E:K,7,0)*G1253,IF(OR(E1253="kg",E1253="L"),F1253/1000*G1253,F1253*G1253)))</f>
        <v>0</v>
      </c>
    </row>
    <row r="1254" spans="2:18" outlineLevel="1" x14ac:dyDescent="0.25">
      <c r="B1254" s="137" t="str">
        <f>IF(C1254="","",F1248)</f>
        <v/>
      </c>
      <c r="C1254" s="123"/>
      <c r="D1254" s="138" t="str">
        <f>IF(C1254="","",IFERROR(INDEX('Cadastro de insumo'!A:K,MATCH('Ficha técnica - Prod acabado'!C1254,'Cadastro de insumo'!E:E,0),2),""))</f>
        <v/>
      </c>
      <c r="E1254" s="138" t="str">
        <f>IF(C1254="","",IFERROR(INDEX('Cadastro de insumo'!A:K,MATCH('Ficha técnica - Prod acabado'!C1254,'Cadastro de insumo'!E:E,0),9),""))</f>
        <v/>
      </c>
      <c r="F1254" s="139" t="str">
        <f>IFERROR(VLOOKUP(C1254,'Cadastro de insumo'!E:K,7,0),"")</f>
        <v/>
      </c>
      <c r="G1254" s="113"/>
      <c r="H1254" s="113"/>
      <c r="I1254" s="138">
        <f t="shared" si="60"/>
        <v>0</v>
      </c>
      <c r="J1254" s="140">
        <f>IF(C1254="",0,IF(E1254="Pacote",VLOOKUP(C1254,'Cadastro de insumo'!E:K,7,0)*G1254,IF(OR(E1254="kg",E1254="L"),F1254/1000*G1254,F1254*G1254)))</f>
        <v>0</v>
      </c>
    </row>
    <row r="1255" spans="2:18" outlineLevel="1" x14ac:dyDescent="0.25">
      <c r="B1255" s="137" t="str">
        <f>IF(C1255="","",F1248)</f>
        <v/>
      </c>
      <c r="C1255" s="123"/>
      <c r="D1255" s="138" t="str">
        <f>IF(C1255="","",IFERROR(INDEX('Cadastro de insumo'!A:K,MATCH('Ficha técnica - Prod acabado'!C1255,'Cadastro de insumo'!E:E,0),2),""))</f>
        <v/>
      </c>
      <c r="E1255" s="138" t="str">
        <f>IF(C1255="","",IFERROR(INDEX('Cadastro de insumo'!A:K,MATCH('Ficha técnica - Prod acabado'!C1255,'Cadastro de insumo'!E:E,0),9),""))</f>
        <v/>
      </c>
      <c r="F1255" s="139" t="str">
        <f>IFERROR(VLOOKUP(C1255,'Cadastro de insumo'!E:K,7,0),"")</f>
        <v/>
      </c>
      <c r="G1255" s="113"/>
      <c r="H1255" s="113"/>
      <c r="I1255" s="138">
        <f t="shared" si="60"/>
        <v>0</v>
      </c>
      <c r="J1255" s="140">
        <f>IF(C1255="",0,IF(E1255="Pacote",VLOOKUP(C1255,'Cadastro de insumo'!E:K,7,0)*G1255,IF(OR(E1255="kg",E1255="L"),F1255/1000*G1255,F1255*G1255)))</f>
        <v>0</v>
      </c>
    </row>
    <row r="1256" spans="2:18" outlineLevel="1" x14ac:dyDescent="0.25">
      <c r="B1256" s="137" t="str">
        <f>IF(C1256="","",F1248)</f>
        <v/>
      </c>
      <c r="C1256" s="123"/>
      <c r="D1256" s="138" t="str">
        <f>IF(C1256="","",IFERROR(INDEX('Cadastro de insumo'!A:K,MATCH('Ficha técnica - Prod acabado'!C1256,'Cadastro de insumo'!E:E,0),2),""))</f>
        <v/>
      </c>
      <c r="E1256" s="138" t="str">
        <f>IF(C1256="","",IFERROR(INDEX('Cadastro de insumo'!A:K,MATCH('Ficha técnica - Prod acabado'!C1256,'Cadastro de insumo'!E:E,0),9),""))</f>
        <v/>
      </c>
      <c r="F1256" s="139" t="str">
        <f>IFERROR(VLOOKUP(C1256,'Cadastro de insumo'!E:K,7,0),"")</f>
        <v/>
      </c>
      <c r="G1256" s="113"/>
      <c r="H1256" s="113"/>
      <c r="I1256" s="138">
        <f t="shared" si="60"/>
        <v>0</v>
      </c>
      <c r="J1256" s="140">
        <f>IF(C1256="",0,IF(E1256="Pacote",VLOOKUP(C1256,'Cadastro de insumo'!E:K,7,0)*G1256,IF(OR(E1256="kg",E1256="L"),F1256/1000*G1256,F1256*G1256)))</f>
        <v>0</v>
      </c>
    </row>
    <row r="1257" spans="2:18" outlineLevel="1" x14ac:dyDescent="0.25">
      <c r="B1257" s="137" t="str">
        <f>IF(C1257="","",F1248)</f>
        <v/>
      </c>
      <c r="C1257" s="123"/>
      <c r="D1257" s="138" t="str">
        <f>IF(C1257="","",IFERROR(INDEX('Cadastro de insumo'!A:K,MATCH('Ficha técnica - Prod acabado'!C1257,'Cadastro de insumo'!E:E,0),2),""))</f>
        <v/>
      </c>
      <c r="E1257" s="138" t="str">
        <f>IF(C1257="","",IFERROR(INDEX('Cadastro de insumo'!A:K,MATCH('Ficha técnica - Prod acabado'!C1257,'Cadastro de insumo'!E:E,0),9),""))</f>
        <v/>
      </c>
      <c r="F1257" s="139" t="str">
        <f>IFERROR(VLOOKUP(C1257,'Cadastro de insumo'!E:K,7,0),"")</f>
        <v/>
      </c>
      <c r="G1257" s="113"/>
      <c r="H1257" s="113"/>
      <c r="I1257" s="138">
        <f t="shared" si="60"/>
        <v>0</v>
      </c>
      <c r="J1257" s="140">
        <f>IF(C1257="",0,IF(E1257="Pacote",VLOOKUP(C1257,'Cadastro de insumo'!E:K,7,0)*G1257,IF(OR(E1257="kg",E1257="L"),F1257/1000*G1257,F1257*G1257)))</f>
        <v>0</v>
      </c>
    </row>
    <row r="1258" spans="2:18" outlineLevel="1" x14ac:dyDescent="0.25">
      <c r="B1258" s="137" t="str">
        <f>IF(C1258="","",F1248)</f>
        <v/>
      </c>
      <c r="C1258" s="123"/>
      <c r="D1258" s="138" t="str">
        <f>IF(C1258="","",IFERROR(INDEX('Cadastro de insumo'!A:K,MATCH('Ficha técnica - Prod acabado'!C1258,'Cadastro de insumo'!E:E,0),2),""))</f>
        <v/>
      </c>
      <c r="E1258" s="138" t="str">
        <f>IF(C1258="","",IFERROR(INDEX('Cadastro de insumo'!A:K,MATCH('Ficha técnica - Prod acabado'!C1258,'Cadastro de insumo'!E:E,0),9),""))</f>
        <v/>
      </c>
      <c r="F1258" s="139" t="str">
        <f>IFERROR(VLOOKUP(C1258,'Cadastro de insumo'!E:K,7,0),"")</f>
        <v/>
      </c>
      <c r="G1258" s="113"/>
      <c r="H1258" s="113"/>
      <c r="I1258" s="138">
        <f t="shared" si="60"/>
        <v>0</v>
      </c>
      <c r="J1258" s="140">
        <f>IF(C1258="",0,IF(E1258="Pacote",VLOOKUP(C1258,'Cadastro de insumo'!E:K,7,0)*G1258,IF(OR(E1258="kg",E1258="L"),F1258/1000*G1258,F1258*G1258)))</f>
        <v>0</v>
      </c>
    </row>
    <row r="1259" spans="2:18" outlineLevel="1" x14ac:dyDescent="0.25">
      <c r="B1259" s="137" t="str">
        <f>IF(C1259="","",F1248)</f>
        <v/>
      </c>
      <c r="C1259" s="123"/>
      <c r="D1259" s="138" t="str">
        <f>IF(C1259="","",IFERROR(INDEX('Cadastro de insumo'!A:K,MATCH('Ficha técnica - Prod acabado'!C1259,'Cadastro de insumo'!E:E,0),2),""))</f>
        <v/>
      </c>
      <c r="E1259" s="138" t="str">
        <f>IF(C1259="","",IFERROR(INDEX('Cadastro de insumo'!A:K,MATCH('Ficha técnica - Prod acabado'!C1259,'Cadastro de insumo'!E:E,0),9),""))</f>
        <v/>
      </c>
      <c r="F1259" s="139" t="str">
        <f>IFERROR(VLOOKUP(C1259,'Cadastro de insumo'!E:K,7,0),"")</f>
        <v/>
      </c>
      <c r="G1259" s="113"/>
      <c r="H1259" s="113"/>
      <c r="I1259" s="138">
        <f t="shared" si="60"/>
        <v>0</v>
      </c>
      <c r="J1259" s="140">
        <f>IF(C1259="",0,IF(E1259="Pacote",VLOOKUP(C1259,'Cadastro de insumo'!E:K,7,0)*G1259,IF(OR(E1259="kg",E1259="L"),F1259/1000*G1259,F1259*G1259)))</f>
        <v>0</v>
      </c>
    </row>
    <row r="1260" spans="2:18" outlineLevel="1" x14ac:dyDescent="0.25">
      <c r="B1260" s="137" t="str">
        <f>IF(C1260="","",F1248)</f>
        <v/>
      </c>
      <c r="C1260" s="123"/>
      <c r="D1260" s="138" t="str">
        <f>IF(C1260="","",IFERROR(INDEX('Cadastro de insumo'!A:K,MATCH('Ficha técnica - Prod acabado'!C1260,'Cadastro de insumo'!E:E,0),2),""))</f>
        <v/>
      </c>
      <c r="E1260" s="138" t="str">
        <f>IF(C1260="","",IFERROR(INDEX('Cadastro de insumo'!A:K,MATCH('Ficha técnica - Prod acabado'!C1260,'Cadastro de insumo'!E:E,0),9),""))</f>
        <v/>
      </c>
      <c r="F1260" s="139" t="str">
        <f>IFERROR(VLOOKUP(C1260,'Cadastro de insumo'!E:K,7,0),"")</f>
        <v/>
      </c>
      <c r="G1260" s="113"/>
      <c r="H1260" s="113"/>
      <c r="I1260" s="138">
        <f t="shared" si="60"/>
        <v>0</v>
      </c>
      <c r="J1260" s="140">
        <f>IF(C1260="",0,IF(E1260="Pacote",VLOOKUP(C1260,'Cadastro de insumo'!E:K,7,0)*G1260,IF(OR(E1260="kg",E1260="L"),F1260/1000*G1260,F1260*G1260)))</f>
        <v>0</v>
      </c>
    </row>
    <row r="1261" spans="2:18" outlineLevel="1" x14ac:dyDescent="0.25">
      <c r="B1261" s="137" t="str">
        <f>IF(C1261="","",F1248)</f>
        <v/>
      </c>
      <c r="C1261" s="123"/>
      <c r="D1261" s="138" t="str">
        <f>IF(C1261="","",IFERROR(INDEX('Cadastro de insumo'!A:K,MATCH('Ficha técnica - Prod acabado'!C1261,'Cadastro de insumo'!E:E,0),2),""))</f>
        <v/>
      </c>
      <c r="E1261" s="138" t="str">
        <f>IF(C1261="","",IFERROR(INDEX('Cadastro de insumo'!A:K,MATCH('Ficha técnica - Prod acabado'!C1261,'Cadastro de insumo'!E:E,0),9),""))</f>
        <v/>
      </c>
      <c r="F1261" s="139" t="str">
        <f>IFERROR(VLOOKUP(C1261,'Cadastro de insumo'!E:K,7,0),"")</f>
        <v/>
      </c>
      <c r="G1261" s="113"/>
      <c r="H1261" s="113"/>
      <c r="I1261" s="138">
        <f t="shared" si="60"/>
        <v>0</v>
      </c>
      <c r="J1261" s="140">
        <f>IF(C1261="",0,IF(E1261="Pacote",VLOOKUP(C1261,'Cadastro de insumo'!E:K,7,0)*G1261,IF(OR(E1261="kg",E1261="L"),F1261/1000*G1261,F1261*G1261)))</f>
        <v>0</v>
      </c>
    </row>
    <row r="1262" spans="2:18" outlineLevel="1" x14ac:dyDescent="0.25">
      <c r="B1262" s="137" t="str">
        <f>IF(C1262="","",F1248)</f>
        <v/>
      </c>
      <c r="C1262" s="123"/>
      <c r="D1262" s="138" t="str">
        <f>IF(C1262="","",IFERROR(INDEX('Cadastro de insumo'!A:K,MATCH('Ficha técnica - Prod acabado'!C1262,'Cadastro de insumo'!E:E,0),2),""))</f>
        <v/>
      </c>
      <c r="E1262" s="138" t="str">
        <f>IF(C1262="","",IFERROR(INDEX('Cadastro de insumo'!A:K,MATCH('Ficha técnica - Prod acabado'!C1262,'Cadastro de insumo'!E:E,0),9),""))</f>
        <v/>
      </c>
      <c r="F1262" s="139" t="str">
        <f>IFERROR(VLOOKUP(C1262,'Cadastro de insumo'!E:K,7,0),"")</f>
        <v/>
      </c>
      <c r="G1262" s="113"/>
      <c r="H1262" s="113"/>
      <c r="I1262" s="138">
        <f t="shared" si="60"/>
        <v>0</v>
      </c>
      <c r="J1262" s="140">
        <f>IF(C1262="",0,IF(E1262="Pacote",VLOOKUP(C1262,'Cadastro de insumo'!E:K,7,0)*G1262,IF(OR(E1262="kg",E1262="L"),F1262/1000*G1262,F1262*G1262)))</f>
        <v>0</v>
      </c>
    </row>
    <row r="1263" spans="2:18" outlineLevel="1" x14ac:dyDescent="0.25">
      <c r="B1263" s="137" t="str">
        <f>IF(C1263="","",F1248)</f>
        <v/>
      </c>
      <c r="C1263" s="123"/>
      <c r="D1263" s="138" t="str">
        <f>IF(C1263="","",IFERROR(INDEX('Cadastro de insumo'!A:K,MATCH('Ficha técnica - Prod acabado'!C1263,'Cadastro de insumo'!E:E,0),2),""))</f>
        <v/>
      </c>
      <c r="E1263" s="138" t="str">
        <f>IF(C1263="","",IFERROR(INDEX('Cadastro de insumo'!A:K,MATCH('Ficha técnica - Prod acabado'!C1263,'Cadastro de insumo'!E:E,0),9),""))</f>
        <v/>
      </c>
      <c r="F1263" s="139" t="str">
        <f>IFERROR(VLOOKUP(C1263,'Cadastro de insumo'!E:K,7,0),"")</f>
        <v/>
      </c>
      <c r="G1263" s="113"/>
      <c r="H1263" s="113"/>
      <c r="I1263" s="138">
        <f t="shared" si="60"/>
        <v>0</v>
      </c>
      <c r="J1263" s="140">
        <f>IF(C1263="",0,IF(E1263="Pacote",VLOOKUP(C1263,'Cadastro de insumo'!E:K,7,0)*G1263,IF(OR(E1263="kg",E1263="L"),F1263/1000*G1263,F1263*G1263)))</f>
        <v>0</v>
      </c>
    </row>
    <row r="1264" spans="2:18" outlineLevel="1" x14ac:dyDescent="0.25">
      <c r="B1264" s="137" t="str">
        <f>IF(C1264="","",F1248)</f>
        <v/>
      </c>
      <c r="C1264" s="123"/>
      <c r="D1264" s="138" t="str">
        <f>IF(C1264="","",IFERROR(INDEX('Cadastro de insumo'!A:K,MATCH('Ficha técnica - Prod acabado'!C1264,'Cadastro de insumo'!E:E,0),2),""))</f>
        <v/>
      </c>
      <c r="E1264" s="138" t="str">
        <f>IF(C1264="","",IFERROR(INDEX('Cadastro de insumo'!A:K,MATCH('Ficha técnica - Prod acabado'!C1264,'Cadastro de insumo'!E:E,0),9),""))</f>
        <v/>
      </c>
      <c r="F1264" s="139" t="str">
        <f>IFERROR(VLOOKUP(C1264,'Cadastro de insumo'!E:K,7,0),"")</f>
        <v/>
      </c>
      <c r="G1264" s="113"/>
      <c r="H1264" s="113"/>
      <c r="I1264" s="138">
        <f t="shared" si="60"/>
        <v>0</v>
      </c>
      <c r="J1264" s="140">
        <f>IF(C1264="",0,IF(E1264="Pacote",VLOOKUP(C1264,'Cadastro de insumo'!E:K,7,0)*G1264,IF(OR(E1264="kg",E1264="L"),F1264/1000*G1264,F1264*G1264)))</f>
        <v>0</v>
      </c>
    </row>
    <row r="1265" spans="1:18" outlineLevel="1" x14ac:dyDescent="0.25">
      <c r="B1265" s="137" t="str">
        <f>IF(C1265="","",F1248)</f>
        <v/>
      </c>
      <c r="C1265" s="123"/>
      <c r="D1265" s="138" t="str">
        <f>IF(C1265="","",IFERROR(INDEX('Cadastro de insumo'!A:K,MATCH('Ficha técnica - Prod acabado'!C1265,'Cadastro de insumo'!E:E,0),2),""))</f>
        <v/>
      </c>
      <c r="E1265" s="138" t="str">
        <f>IF(C1265="","",IFERROR(INDEX('Cadastro de insumo'!A:K,MATCH('Ficha técnica - Prod acabado'!C1265,'Cadastro de insumo'!E:E,0),9),""))</f>
        <v/>
      </c>
      <c r="F1265" s="139" t="str">
        <f>IFERROR(VLOOKUP(C1265,'Cadastro de insumo'!E:K,7,0),"")</f>
        <v/>
      </c>
      <c r="G1265" s="113"/>
      <c r="H1265" s="113"/>
      <c r="I1265" s="138">
        <f t="shared" si="60"/>
        <v>0</v>
      </c>
      <c r="J1265" s="140">
        <f>IF(C1265="",0,IF(E1265="Pacote",VLOOKUP(C1265,'Cadastro de insumo'!E:K,7,0)*G1265,IF(OR(E1265="kg",E1265="L"),F1265/1000*G1265,F1265*G1265)))</f>
        <v>0</v>
      </c>
    </row>
    <row r="1266" spans="1:18" x14ac:dyDescent="0.25">
      <c r="A1266" s="33" t="str">
        <f>"Detalhes: "&amp;F1248</f>
        <v xml:space="preserve">Detalhes: </v>
      </c>
      <c r="B1266" s="110"/>
      <c r="H1266" s="126"/>
      <c r="I1266" s="110"/>
      <c r="J1266" s="110"/>
      <c r="M1266" s="126"/>
    </row>
    <row r="1267" spans="1:18" x14ac:dyDescent="0.25">
      <c r="B1267" s="110"/>
      <c r="C1267" s="126"/>
      <c r="H1267" s="126"/>
      <c r="I1267" s="110"/>
      <c r="J1267" s="110"/>
      <c r="K1267" s="110"/>
      <c r="L1267" s="110"/>
      <c r="M1267" s="126"/>
    </row>
    <row r="1268" spans="1:18" ht="31.5" x14ac:dyDescent="0.25">
      <c r="D1268" s="110"/>
      <c r="E1268" s="34" t="s">
        <v>21</v>
      </c>
      <c r="F1268" s="78" t="s">
        <v>0</v>
      </c>
      <c r="G1268" s="78" t="s">
        <v>19</v>
      </c>
      <c r="H1268" s="79" t="s">
        <v>20</v>
      </c>
      <c r="I1268" s="35" t="s">
        <v>22</v>
      </c>
      <c r="J1268" s="35" t="s">
        <v>61</v>
      </c>
      <c r="M1268" s="126"/>
    </row>
    <row r="1269" spans="1:18" x14ac:dyDescent="0.25">
      <c r="D1269" s="110"/>
      <c r="E1269" s="135">
        <f>E1248+1</f>
        <v>61</v>
      </c>
      <c r="F1269" s="113"/>
      <c r="G1269" s="113"/>
      <c r="H1269" s="114"/>
      <c r="I1269" s="136">
        <f>SUM(J1272:J1286)</f>
        <v>0</v>
      </c>
      <c r="J1269" s="136" t="str">
        <f>IF(H1269="","",I1269/H1269)</f>
        <v/>
      </c>
      <c r="M1269" s="126"/>
      <c r="R1269" s="141"/>
    </row>
    <row r="1270" spans="1:18" x14ac:dyDescent="0.25">
      <c r="B1270" s="117"/>
      <c r="C1270" s="118"/>
      <c r="D1270" s="110"/>
      <c r="F1270" s="118"/>
      <c r="G1270" s="118"/>
      <c r="H1270" s="119"/>
      <c r="I1270" s="120"/>
      <c r="J1270" s="121"/>
      <c r="M1270" s="126"/>
      <c r="R1270" s="141"/>
    </row>
    <row r="1271" spans="1:18" ht="47.25" outlineLevel="1" x14ac:dyDescent="0.25">
      <c r="B1271" s="34" t="s">
        <v>66</v>
      </c>
      <c r="C1271" s="78" t="s">
        <v>13</v>
      </c>
      <c r="D1271" s="35" t="s">
        <v>60</v>
      </c>
      <c r="E1271" s="35" t="s">
        <v>14</v>
      </c>
      <c r="F1271" s="79" t="s">
        <v>17</v>
      </c>
      <c r="G1271" s="79" t="s">
        <v>56</v>
      </c>
      <c r="H1271" s="79" t="s">
        <v>38</v>
      </c>
      <c r="I1271" s="35" t="s">
        <v>16</v>
      </c>
      <c r="J1271" s="34" t="s">
        <v>15</v>
      </c>
    </row>
    <row r="1272" spans="1:18" outlineLevel="1" x14ac:dyDescent="0.25">
      <c r="B1272" s="137" t="str">
        <f>IF(C1272="","",F1269)</f>
        <v/>
      </c>
      <c r="C1272" s="123"/>
      <c r="D1272" s="138" t="str">
        <f>IF(C1272="","",IFERROR(INDEX('Cadastro de insumo'!A:K,MATCH('Ficha técnica - Prod acabado'!C1272,'Cadastro de insumo'!E:E,0),2),""))</f>
        <v/>
      </c>
      <c r="E1272" s="138" t="str">
        <f>IF(C1272="","",IFERROR(INDEX('Cadastro de insumo'!A:K,MATCH('Ficha técnica - Prod acabado'!C1272,'Cadastro de insumo'!E:E,0),9),""))</f>
        <v/>
      </c>
      <c r="F1272" s="139" t="str">
        <f>IFERROR(VLOOKUP(C1272,'Cadastro de insumo'!E:K,7,0),"")</f>
        <v/>
      </c>
      <c r="G1272" s="113"/>
      <c r="H1272" s="113"/>
      <c r="I1272" s="138">
        <f t="shared" ref="I1272:I1286" si="61">IF(OR(G1272="",H1272=""),0,G1272/H1272)</f>
        <v>0</v>
      </c>
      <c r="J1272" s="140">
        <f>IF(C1272="",0,IF(E1272="Pacote",VLOOKUP(C1272,'Cadastro de insumo'!E:K,7,0)*G1272,IF(OR(E1272="kg",E1272="L"),F1272/1000*G1272,F1272*G1272)))</f>
        <v>0</v>
      </c>
    </row>
    <row r="1273" spans="1:18" outlineLevel="1" x14ac:dyDescent="0.25">
      <c r="B1273" s="137" t="str">
        <f>IF(C1273="","",F1269)</f>
        <v/>
      </c>
      <c r="C1273" s="123"/>
      <c r="D1273" s="138" t="str">
        <f>IF(C1273="","",IFERROR(INDEX('Cadastro de insumo'!A:K,MATCH('Ficha técnica - Prod acabado'!C1273,'Cadastro de insumo'!E:E,0),2),""))</f>
        <v/>
      </c>
      <c r="E1273" s="138" t="str">
        <f>IF(C1273="","",IFERROR(INDEX('Cadastro de insumo'!A:K,MATCH('Ficha técnica - Prod acabado'!C1273,'Cadastro de insumo'!E:E,0),9),""))</f>
        <v/>
      </c>
      <c r="F1273" s="139" t="str">
        <f>IFERROR(VLOOKUP(C1273,'Cadastro de insumo'!E:K,7,0),"")</f>
        <v/>
      </c>
      <c r="G1273" s="113"/>
      <c r="H1273" s="113"/>
      <c r="I1273" s="138">
        <f t="shared" si="61"/>
        <v>0</v>
      </c>
      <c r="J1273" s="140">
        <f>IF(C1273="",0,IF(E1273="Pacote",VLOOKUP(C1273,'Cadastro de insumo'!E:K,7,0)*G1273,IF(OR(E1273="kg",E1273="L"),F1273/1000*G1273,F1273*G1273)))</f>
        <v>0</v>
      </c>
    </row>
    <row r="1274" spans="1:18" outlineLevel="1" x14ac:dyDescent="0.25">
      <c r="B1274" s="137" t="str">
        <f>IF(C1274="","",F1269)</f>
        <v/>
      </c>
      <c r="C1274" s="123"/>
      <c r="D1274" s="138" t="str">
        <f>IF(C1274="","",IFERROR(INDEX('Cadastro de insumo'!A:K,MATCH('Ficha técnica - Prod acabado'!C1274,'Cadastro de insumo'!E:E,0),2),""))</f>
        <v/>
      </c>
      <c r="E1274" s="138" t="str">
        <f>IF(C1274="","",IFERROR(INDEX('Cadastro de insumo'!A:K,MATCH('Ficha técnica - Prod acabado'!C1274,'Cadastro de insumo'!E:E,0),9),""))</f>
        <v/>
      </c>
      <c r="F1274" s="139" t="str">
        <f>IFERROR(VLOOKUP(C1274,'Cadastro de insumo'!E:K,7,0),"")</f>
        <v/>
      </c>
      <c r="G1274" s="113"/>
      <c r="H1274" s="113"/>
      <c r="I1274" s="138">
        <f t="shared" si="61"/>
        <v>0</v>
      </c>
      <c r="J1274" s="140">
        <f>IF(C1274="",0,IF(E1274="Pacote",VLOOKUP(C1274,'Cadastro de insumo'!E:K,7,0)*G1274,IF(OR(E1274="kg",E1274="L"),F1274/1000*G1274,F1274*G1274)))</f>
        <v>0</v>
      </c>
    </row>
    <row r="1275" spans="1:18" outlineLevel="1" x14ac:dyDescent="0.25">
      <c r="B1275" s="137" t="str">
        <f>IF(C1275="","",F1269)</f>
        <v/>
      </c>
      <c r="C1275" s="123"/>
      <c r="D1275" s="138" t="str">
        <f>IF(C1275="","",IFERROR(INDEX('Cadastro de insumo'!A:K,MATCH('Ficha técnica - Prod acabado'!C1275,'Cadastro de insumo'!E:E,0),2),""))</f>
        <v/>
      </c>
      <c r="E1275" s="138" t="str">
        <f>IF(C1275="","",IFERROR(INDEX('Cadastro de insumo'!A:K,MATCH('Ficha técnica - Prod acabado'!C1275,'Cadastro de insumo'!E:E,0),9),""))</f>
        <v/>
      </c>
      <c r="F1275" s="139" t="str">
        <f>IFERROR(VLOOKUP(C1275,'Cadastro de insumo'!E:K,7,0),"")</f>
        <v/>
      </c>
      <c r="G1275" s="113"/>
      <c r="H1275" s="113"/>
      <c r="I1275" s="138">
        <f t="shared" si="61"/>
        <v>0</v>
      </c>
      <c r="J1275" s="140">
        <f>IF(C1275="",0,IF(E1275="Pacote",VLOOKUP(C1275,'Cadastro de insumo'!E:K,7,0)*G1275,IF(OR(E1275="kg",E1275="L"),F1275/1000*G1275,F1275*G1275)))</f>
        <v>0</v>
      </c>
    </row>
    <row r="1276" spans="1:18" outlineLevel="1" x14ac:dyDescent="0.25">
      <c r="B1276" s="137" t="str">
        <f>IF(C1276="","",F1269)</f>
        <v/>
      </c>
      <c r="C1276" s="123"/>
      <c r="D1276" s="138" t="str">
        <f>IF(C1276="","",IFERROR(INDEX('Cadastro de insumo'!A:K,MATCH('Ficha técnica - Prod acabado'!C1276,'Cadastro de insumo'!E:E,0),2),""))</f>
        <v/>
      </c>
      <c r="E1276" s="138" t="str">
        <f>IF(C1276="","",IFERROR(INDEX('Cadastro de insumo'!A:K,MATCH('Ficha técnica - Prod acabado'!C1276,'Cadastro de insumo'!E:E,0),9),""))</f>
        <v/>
      </c>
      <c r="F1276" s="139" t="str">
        <f>IFERROR(VLOOKUP(C1276,'Cadastro de insumo'!E:K,7,0),"")</f>
        <v/>
      </c>
      <c r="G1276" s="113"/>
      <c r="H1276" s="113"/>
      <c r="I1276" s="138">
        <f t="shared" si="61"/>
        <v>0</v>
      </c>
      <c r="J1276" s="140">
        <f>IF(C1276="",0,IF(E1276="Pacote",VLOOKUP(C1276,'Cadastro de insumo'!E:K,7,0)*G1276,IF(OR(E1276="kg",E1276="L"),F1276/1000*G1276,F1276*G1276)))</f>
        <v>0</v>
      </c>
    </row>
    <row r="1277" spans="1:18" outlineLevel="1" x14ac:dyDescent="0.25">
      <c r="B1277" s="137" t="str">
        <f>IF(C1277="","",F1269)</f>
        <v/>
      </c>
      <c r="C1277" s="123"/>
      <c r="D1277" s="138" t="str">
        <f>IF(C1277="","",IFERROR(INDEX('Cadastro de insumo'!A:K,MATCH('Ficha técnica - Prod acabado'!C1277,'Cadastro de insumo'!E:E,0),2),""))</f>
        <v/>
      </c>
      <c r="E1277" s="138" t="str">
        <f>IF(C1277="","",IFERROR(INDEX('Cadastro de insumo'!A:K,MATCH('Ficha técnica - Prod acabado'!C1277,'Cadastro de insumo'!E:E,0),9),""))</f>
        <v/>
      </c>
      <c r="F1277" s="139" t="str">
        <f>IFERROR(VLOOKUP(C1277,'Cadastro de insumo'!E:K,7,0),"")</f>
        <v/>
      </c>
      <c r="G1277" s="113"/>
      <c r="H1277" s="113"/>
      <c r="I1277" s="138">
        <f t="shared" si="61"/>
        <v>0</v>
      </c>
      <c r="J1277" s="140">
        <f>IF(C1277="",0,IF(E1277="Pacote",VLOOKUP(C1277,'Cadastro de insumo'!E:K,7,0)*G1277,IF(OR(E1277="kg",E1277="L"),F1277/1000*G1277,F1277*G1277)))</f>
        <v>0</v>
      </c>
    </row>
    <row r="1278" spans="1:18" outlineLevel="1" x14ac:dyDescent="0.25">
      <c r="B1278" s="137" t="str">
        <f>IF(C1278="","",F1269)</f>
        <v/>
      </c>
      <c r="C1278" s="123"/>
      <c r="D1278" s="138" t="str">
        <f>IF(C1278="","",IFERROR(INDEX('Cadastro de insumo'!A:K,MATCH('Ficha técnica - Prod acabado'!C1278,'Cadastro de insumo'!E:E,0),2),""))</f>
        <v/>
      </c>
      <c r="E1278" s="138" t="str">
        <f>IF(C1278="","",IFERROR(INDEX('Cadastro de insumo'!A:K,MATCH('Ficha técnica - Prod acabado'!C1278,'Cadastro de insumo'!E:E,0),9),""))</f>
        <v/>
      </c>
      <c r="F1278" s="139" t="str">
        <f>IFERROR(VLOOKUP(C1278,'Cadastro de insumo'!E:K,7,0),"")</f>
        <v/>
      </c>
      <c r="G1278" s="113"/>
      <c r="H1278" s="113"/>
      <c r="I1278" s="138">
        <f t="shared" si="61"/>
        <v>0</v>
      </c>
      <c r="J1278" s="140">
        <f>IF(C1278="",0,IF(E1278="Pacote",VLOOKUP(C1278,'Cadastro de insumo'!E:K,7,0)*G1278,IF(OR(E1278="kg",E1278="L"),F1278/1000*G1278,F1278*G1278)))</f>
        <v>0</v>
      </c>
    </row>
    <row r="1279" spans="1:18" outlineLevel="1" x14ac:dyDescent="0.25">
      <c r="B1279" s="137" t="str">
        <f>IF(C1279="","",F1269)</f>
        <v/>
      </c>
      <c r="C1279" s="123"/>
      <c r="D1279" s="138" t="str">
        <f>IF(C1279="","",IFERROR(INDEX('Cadastro de insumo'!A:K,MATCH('Ficha técnica - Prod acabado'!C1279,'Cadastro de insumo'!E:E,0),2),""))</f>
        <v/>
      </c>
      <c r="E1279" s="138" t="str">
        <f>IF(C1279="","",IFERROR(INDEX('Cadastro de insumo'!A:K,MATCH('Ficha técnica - Prod acabado'!C1279,'Cadastro de insumo'!E:E,0),9),""))</f>
        <v/>
      </c>
      <c r="F1279" s="139" t="str">
        <f>IFERROR(VLOOKUP(C1279,'Cadastro de insumo'!E:K,7,0),"")</f>
        <v/>
      </c>
      <c r="G1279" s="113"/>
      <c r="H1279" s="113"/>
      <c r="I1279" s="138">
        <f t="shared" si="61"/>
        <v>0</v>
      </c>
      <c r="J1279" s="140">
        <f>IF(C1279="",0,IF(E1279="Pacote",VLOOKUP(C1279,'Cadastro de insumo'!E:K,7,0)*G1279,IF(OR(E1279="kg",E1279="L"),F1279/1000*G1279,F1279*G1279)))</f>
        <v>0</v>
      </c>
    </row>
    <row r="1280" spans="1:18" outlineLevel="1" x14ac:dyDescent="0.25">
      <c r="B1280" s="137" t="str">
        <f>IF(C1280="","",F1269)</f>
        <v/>
      </c>
      <c r="C1280" s="123"/>
      <c r="D1280" s="138" t="str">
        <f>IF(C1280="","",IFERROR(INDEX('Cadastro de insumo'!A:K,MATCH('Ficha técnica - Prod acabado'!C1280,'Cadastro de insumo'!E:E,0),2),""))</f>
        <v/>
      </c>
      <c r="E1280" s="138" t="str">
        <f>IF(C1280="","",IFERROR(INDEX('Cadastro de insumo'!A:K,MATCH('Ficha técnica - Prod acabado'!C1280,'Cadastro de insumo'!E:E,0),9),""))</f>
        <v/>
      </c>
      <c r="F1280" s="139" t="str">
        <f>IFERROR(VLOOKUP(C1280,'Cadastro de insumo'!E:K,7,0),"")</f>
        <v/>
      </c>
      <c r="G1280" s="113"/>
      <c r="H1280" s="113"/>
      <c r="I1280" s="138">
        <f t="shared" si="61"/>
        <v>0</v>
      </c>
      <c r="J1280" s="140">
        <f>IF(C1280="",0,IF(E1280="Pacote",VLOOKUP(C1280,'Cadastro de insumo'!E:K,7,0)*G1280,IF(OR(E1280="kg",E1280="L"),F1280/1000*G1280,F1280*G1280)))</f>
        <v>0</v>
      </c>
    </row>
    <row r="1281" spans="1:18" outlineLevel="1" x14ac:dyDescent="0.25">
      <c r="B1281" s="137" t="str">
        <f>IF(C1281="","",F1269)</f>
        <v/>
      </c>
      <c r="C1281" s="123"/>
      <c r="D1281" s="138" t="str">
        <f>IF(C1281="","",IFERROR(INDEX('Cadastro de insumo'!A:K,MATCH('Ficha técnica - Prod acabado'!C1281,'Cadastro de insumo'!E:E,0),2),""))</f>
        <v/>
      </c>
      <c r="E1281" s="138" t="str">
        <f>IF(C1281="","",IFERROR(INDEX('Cadastro de insumo'!A:K,MATCH('Ficha técnica - Prod acabado'!C1281,'Cadastro de insumo'!E:E,0),9),""))</f>
        <v/>
      </c>
      <c r="F1281" s="139" t="str">
        <f>IFERROR(VLOOKUP(C1281,'Cadastro de insumo'!E:K,7,0),"")</f>
        <v/>
      </c>
      <c r="G1281" s="113"/>
      <c r="H1281" s="113"/>
      <c r="I1281" s="138">
        <f t="shared" si="61"/>
        <v>0</v>
      </c>
      <c r="J1281" s="140">
        <f>IF(C1281="",0,IF(E1281="Pacote",VLOOKUP(C1281,'Cadastro de insumo'!E:K,7,0)*G1281,IF(OR(E1281="kg",E1281="L"),F1281/1000*G1281,F1281*G1281)))</f>
        <v>0</v>
      </c>
    </row>
    <row r="1282" spans="1:18" outlineLevel="1" x14ac:dyDescent="0.25">
      <c r="B1282" s="137" t="str">
        <f>IF(C1282="","",F1269)</f>
        <v/>
      </c>
      <c r="C1282" s="123"/>
      <c r="D1282" s="138" t="str">
        <f>IF(C1282="","",IFERROR(INDEX('Cadastro de insumo'!A:K,MATCH('Ficha técnica - Prod acabado'!C1282,'Cadastro de insumo'!E:E,0),2),""))</f>
        <v/>
      </c>
      <c r="E1282" s="138" t="str">
        <f>IF(C1282="","",IFERROR(INDEX('Cadastro de insumo'!A:K,MATCH('Ficha técnica - Prod acabado'!C1282,'Cadastro de insumo'!E:E,0),9),""))</f>
        <v/>
      </c>
      <c r="F1282" s="139" t="str">
        <f>IFERROR(VLOOKUP(C1282,'Cadastro de insumo'!E:K,7,0),"")</f>
        <v/>
      </c>
      <c r="G1282" s="113"/>
      <c r="H1282" s="113"/>
      <c r="I1282" s="138">
        <f t="shared" si="61"/>
        <v>0</v>
      </c>
      <c r="J1282" s="140">
        <f>IF(C1282="",0,IF(E1282="Pacote",VLOOKUP(C1282,'Cadastro de insumo'!E:K,7,0)*G1282,IF(OR(E1282="kg",E1282="L"),F1282/1000*G1282,F1282*G1282)))</f>
        <v>0</v>
      </c>
    </row>
    <row r="1283" spans="1:18" outlineLevel="1" x14ac:dyDescent="0.25">
      <c r="B1283" s="137" t="str">
        <f>IF(C1283="","",F1269)</f>
        <v/>
      </c>
      <c r="C1283" s="123"/>
      <c r="D1283" s="138" t="str">
        <f>IF(C1283="","",IFERROR(INDEX('Cadastro de insumo'!A:K,MATCH('Ficha técnica - Prod acabado'!C1283,'Cadastro de insumo'!E:E,0),2),""))</f>
        <v/>
      </c>
      <c r="E1283" s="138" t="str">
        <f>IF(C1283="","",IFERROR(INDEX('Cadastro de insumo'!A:K,MATCH('Ficha técnica - Prod acabado'!C1283,'Cadastro de insumo'!E:E,0),9),""))</f>
        <v/>
      </c>
      <c r="F1283" s="139" t="str">
        <f>IFERROR(VLOOKUP(C1283,'Cadastro de insumo'!E:K,7,0),"")</f>
        <v/>
      </c>
      <c r="G1283" s="113"/>
      <c r="H1283" s="113"/>
      <c r="I1283" s="138">
        <f t="shared" si="61"/>
        <v>0</v>
      </c>
      <c r="J1283" s="140">
        <f>IF(C1283="",0,IF(E1283="Pacote",VLOOKUP(C1283,'Cadastro de insumo'!E:K,7,0)*G1283,IF(OR(E1283="kg",E1283="L"),F1283/1000*G1283,F1283*G1283)))</f>
        <v>0</v>
      </c>
    </row>
    <row r="1284" spans="1:18" outlineLevel="1" x14ac:dyDescent="0.25">
      <c r="B1284" s="137" t="str">
        <f>IF(C1284="","",F1269)</f>
        <v/>
      </c>
      <c r="C1284" s="123"/>
      <c r="D1284" s="138" t="str">
        <f>IF(C1284="","",IFERROR(INDEX('Cadastro de insumo'!A:K,MATCH('Ficha técnica - Prod acabado'!C1284,'Cadastro de insumo'!E:E,0),2),""))</f>
        <v/>
      </c>
      <c r="E1284" s="138" t="str">
        <f>IF(C1284="","",IFERROR(INDEX('Cadastro de insumo'!A:K,MATCH('Ficha técnica - Prod acabado'!C1284,'Cadastro de insumo'!E:E,0),9),""))</f>
        <v/>
      </c>
      <c r="F1284" s="139" t="str">
        <f>IFERROR(VLOOKUP(C1284,'Cadastro de insumo'!E:K,7,0),"")</f>
        <v/>
      </c>
      <c r="G1284" s="113"/>
      <c r="H1284" s="113"/>
      <c r="I1284" s="138">
        <f t="shared" si="61"/>
        <v>0</v>
      </c>
      <c r="J1284" s="140">
        <f>IF(C1284="",0,IF(E1284="Pacote",VLOOKUP(C1284,'Cadastro de insumo'!E:K,7,0)*G1284,IF(OR(E1284="kg",E1284="L"),F1284/1000*G1284,F1284*G1284)))</f>
        <v>0</v>
      </c>
    </row>
    <row r="1285" spans="1:18" outlineLevel="1" x14ac:dyDescent="0.25">
      <c r="B1285" s="137" t="str">
        <f>IF(C1285="","",F1269)</f>
        <v/>
      </c>
      <c r="C1285" s="123"/>
      <c r="D1285" s="138" t="str">
        <f>IF(C1285="","",IFERROR(INDEX('Cadastro de insumo'!A:K,MATCH('Ficha técnica - Prod acabado'!C1285,'Cadastro de insumo'!E:E,0),2),""))</f>
        <v/>
      </c>
      <c r="E1285" s="138" t="str">
        <f>IF(C1285="","",IFERROR(INDEX('Cadastro de insumo'!A:K,MATCH('Ficha técnica - Prod acabado'!C1285,'Cadastro de insumo'!E:E,0),9),""))</f>
        <v/>
      </c>
      <c r="F1285" s="139" t="str">
        <f>IFERROR(VLOOKUP(C1285,'Cadastro de insumo'!E:K,7,0),"")</f>
        <v/>
      </c>
      <c r="G1285" s="113"/>
      <c r="H1285" s="113"/>
      <c r="I1285" s="138">
        <f t="shared" si="61"/>
        <v>0</v>
      </c>
      <c r="J1285" s="140">
        <f>IF(C1285="",0,IF(E1285="Pacote",VLOOKUP(C1285,'Cadastro de insumo'!E:K,7,0)*G1285,IF(OR(E1285="kg",E1285="L"),F1285/1000*G1285,F1285*G1285)))</f>
        <v>0</v>
      </c>
    </row>
    <row r="1286" spans="1:18" outlineLevel="1" x14ac:dyDescent="0.25">
      <c r="B1286" s="137" t="str">
        <f>IF(C1286="","",F1269)</f>
        <v/>
      </c>
      <c r="C1286" s="123"/>
      <c r="D1286" s="138" t="str">
        <f>IF(C1286="","",IFERROR(INDEX('Cadastro de insumo'!A:K,MATCH('Ficha técnica - Prod acabado'!C1286,'Cadastro de insumo'!E:E,0),2),""))</f>
        <v/>
      </c>
      <c r="E1286" s="138" t="str">
        <f>IF(C1286="","",IFERROR(INDEX('Cadastro de insumo'!A:K,MATCH('Ficha técnica - Prod acabado'!C1286,'Cadastro de insumo'!E:E,0),9),""))</f>
        <v/>
      </c>
      <c r="F1286" s="139" t="str">
        <f>IFERROR(VLOOKUP(C1286,'Cadastro de insumo'!E:K,7,0),"")</f>
        <v/>
      </c>
      <c r="G1286" s="113"/>
      <c r="H1286" s="113"/>
      <c r="I1286" s="138">
        <f t="shared" si="61"/>
        <v>0</v>
      </c>
      <c r="J1286" s="140">
        <f>IF(C1286="",0,IF(E1286="Pacote",VLOOKUP(C1286,'Cadastro de insumo'!E:K,7,0)*G1286,IF(OR(E1286="kg",E1286="L"),F1286/1000*G1286,F1286*G1286)))</f>
        <v>0</v>
      </c>
    </row>
    <row r="1287" spans="1:18" x14ac:dyDescent="0.25">
      <c r="A1287" s="33" t="str">
        <f>"Detalhes: "&amp;F1269</f>
        <v xml:space="preserve">Detalhes: </v>
      </c>
      <c r="B1287" s="110"/>
      <c r="H1287" s="126"/>
      <c r="I1287" s="110"/>
      <c r="J1287" s="110"/>
      <c r="M1287" s="126"/>
    </row>
    <row r="1288" spans="1:18" x14ac:dyDescent="0.25">
      <c r="B1288" s="110"/>
      <c r="C1288" s="126"/>
      <c r="H1288" s="126"/>
      <c r="I1288" s="110"/>
      <c r="J1288" s="110"/>
      <c r="K1288" s="110"/>
      <c r="L1288" s="110"/>
      <c r="M1288" s="126"/>
    </row>
    <row r="1289" spans="1:18" ht="31.5" x14ac:dyDescent="0.25">
      <c r="D1289" s="110"/>
      <c r="E1289" s="34" t="s">
        <v>21</v>
      </c>
      <c r="F1289" s="78" t="s">
        <v>0</v>
      </c>
      <c r="G1289" s="78" t="s">
        <v>19</v>
      </c>
      <c r="H1289" s="79" t="s">
        <v>20</v>
      </c>
      <c r="I1289" s="35" t="s">
        <v>22</v>
      </c>
      <c r="J1289" s="35" t="s">
        <v>61</v>
      </c>
      <c r="M1289" s="126"/>
    </row>
    <row r="1290" spans="1:18" x14ac:dyDescent="0.25">
      <c r="D1290" s="110"/>
      <c r="E1290" s="135">
        <f>E1269+1</f>
        <v>62</v>
      </c>
      <c r="F1290" s="113"/>
      <c r="G1290" s="113"/>
      <c r="H1290" s="114"/>
      <c r="I1290" s="136">
        <f>SUM(J1293:J1307)</f>
        <v>0</v>
      </c>
      <c r="J1290" s="136" t="str">
        <f>IF(H1290="","",I1290/H1290)</f>
        <v/>
      </c>
      <c r="M1290" s="126"/>
      <c r="R1290" s="141"/>
    </row>
    <row r="1291" spans="1:18" x14ac:dyDescent="0.25">
      <c r="B1291" s="117"/>
      <c r="C1291" s="118"/>
      <c r="D1291" s="110"/>
      <c r="F1291" s="118"/>
      <c r="G1291" s="118"/>
      <c r="H1291" s="119"/>
      <c r="I1291" s="120"/>
      <c r="J1291" s="121"/>
      <c r="M1291" s="126"/>
      <c r="R1291" s="141"/>
    </row>
    <row r="1292" spans="1:18" ht="47.25" outlineLevel="1" x14ac:dyDescent="0.25">
      <c r="B1292" s="34" t="s">
        <v>66</v>
      </c>
      <c r="C1292" s="78" t="s">
        <v>13</v>
      </c>
      <c r="D1292" s="35" t="s">
        <v>60</v>
      </c>
      <c r="E1292" s="35" t="s">
        <v>14</v>
      </c>
      <c r="F1292" s="79" t="s">
        <v>17</v>
      </c>
      <c r="G1292" s="79" t="s">
        <v>56</v>
      </c>
      <c r="H1292" s="79" t="s">
        <v>38</v>
      </c>
      <c r="I1292" s="35" t="s">
        <v>16</v>
      </c>
      <c r="J1292" s="34" t="s">
        <v>15</v>
      </c>
    </row>
    <row r="1293" spans="1:18" outlineLevel="1" x14ac:dyDescent="0.25">
      <c r="B1293" s="137" t="str">
        <f>IF(C1293="","",F1290)</f>
        <v/>
      </c>
      <c r="C1293" s="123"/>
      <c r="D1293" s="138" t="str">
        <f>IF(C1293="","",IFERROR(INDEX('Cadastro de insumo'!A:K,MATCH('Ficha técnica - Prod acabado'!C1293,'Cadastro de insumo'!E:E,0),2),""))</f>
        <v/>
      </c>
      <c r="E1293" s="138" t="str">
        <f>IF(C1293="","",IFERROR(INDEX('Cadastro de insumo'!A:K,MATCH('Ficha técnica - Prod acabado'!C1293,'Cadastro de insumo'!E:E,0),9),""))</f>
        <v/>
      </c>
      <c r="F1293" s="139" t="str">
        <f>IFERROR(VLOOKUP(C1293,'Cadastro de insumo'!E:K,7,0),"")</f>
        <v/>
      </c>
      <c r="G1293" s="113"/>
      <c r="H1293" s="113"/>
      <c r="I1293" s="138">
        <f t="shared" ref="I1293:I1307" si="62">IF(OR(G1293="",H1293=""),0,G1293/H1293)</f>
        <v>0</v>
      </c>
      <c r="J1293" s="140">
        <f>IF(C1293="",0,IF(E1293="Pacote",VLOOKUP(C1293,'Cadastro de insumo'!E:K,7,0)*G1293,IF(OR(E1293="kg",E1293="L"),F1293/1000*G1293,F1293*G1293)))</f>
        <v>0</v>
      </c>
    </row>
    <row r="1294" spans="1:18" outlineLevel="1" x14ac:dyDescent="0.25">
      <c r="B1294" s="137" t="str">
        <f>IF(C1294="","",F1290)</f>
        <v/>
      </c>
      <c r="C1294" s="123"/>
      <c r="D1294" s="138" t="str">
        <f>IF(C1294="","",IFERROR(INDEX('Cadastro de insumo'!A:K,MATCH('Ficha técnica - Prod acabado'!C1294,'Cadastro de insumo'!E:E,0),2),""))</f>
        <v/>
      </c>
      <c r="E1294" s="138" t="str">
        <f>IF(C1294="","",IFERROR(INDEX('Cadastro de insumo'!A:K,MATCH('Ficha técnica - Prod acabado'!C1294,'Cadastro de insumo'!E:E,0),9),""))</f>
        <v/>
      </c>
      <c r="F1294" s="139" t="str">
        <f>IFERROR(VLOOKUP(C1294,'Cadastro de insumo'!E:K,7,0),"")</f>
        <v/>
      </c>
      <c r="G1294" s="113"/>
      <c r="H1294" s="113"/>
      <c r="I1294" s="138">
        <f t="shared" si="62"/>
        <v>0</v>
      </c>
      <c r="J1294" s="140">
        <f>IF(C1294="",0,IF(E1294="Pacote",VLOOKUP(C1294,'Cadastro de insumo'!E:K,7,0)*G1294,IF(OR(E1294="kg",E1294="L"),F1294/1000*G1294,F1294*G1294)))</f>
        <v>0</v>
      </c>
    </row>
    <row r="1295" spans="1:18" outlineLevel="1" x14ac:dyDescent="0.25">
      <c r="B1295" s="137" t="str">
        <f>IF(C1295="","",F1290)</f>
        <v/>
      </c>
      <c r="C1295" s="123"/>
      <c r="D1295" s="138" t="str">
        <f>IF(C1295="","",IFERROR(INDEX('Cadastro de insumo'!A:K,MATCH('Ficha técnica - Prod acabado'!C1295,'Cadastro de insumo'!E:E,0),2),""))</f>
        <v/>
      </c>
      <c r="E1295" s="138" t="str">
        <f>IF(C1295="","",IFERROR(INDEX('Cadastro de insumo'!A:K,MATCH('Ficha técnica - Prod acabado'!C1295,'Cadastro de insumo'!E:E,0),9),""))</f>
        <v/>
      </c>
      <c r="F1295" s="139" t="str">
        <f>IFERROR(VLOOKUP(C1295,'Cadastro de insumo'!E:K,7,0),"")</f>
        <v/>
      </c>
      <c r="G1295" s="113"/>
      <c r="H1295" s="113"/>
      <c r="I1295" s="138">
        <f t="shared" si="62"/>
        <v>0</v>
      </c>
      <c r="J1295" s="140">
        <f>IF(C1295="",0,IF(E1295="Pacote",VLOOKUP(C1295,'Cadastro de insumo'!E:K,7,0)*G1295,IF(OR(E1295="kg",E1295="L"),F1295/1000*G1295,F1295*G1295)))</f>
        <v>0</v>
      </c>
    </row>
    <row r="1296" spans="1:18" outlineLevel="1" x14ac:dyDescent="0.25">
      <c r="B1296" s="137" t="str">
        <f>IF(C1296="","",F1290)</f>
        <v/>
      </c>
      <c r="C1296" s="123"/>
      <c r="D1296" s="138" t="str">
        <f>IF(C1296="","",IFERROR(INDEX('Cadastro de insumo'!A:K,MATCH('Ficha técnica - Prod acabado'!C1296,'Cadastro de insumo'!E:E,0),2),""))</f>
        <v/>
      </c>
      <c r="E1296" s="138" t="str">
        <f>IF(C1296="","",IFERROR(INDEX('Cadastro de insumo'!A:K,MATCH('Ficha técnica - Prod acabado'!C1296,'Cadastro de insumo'!E:E,0),9),""))</f>
        <v/>
      </c>
      <c r="F1296" s="139" t="str">
        <f>IFERROR(VLOOKUP(C1296,'Cadastro de insumo'!E:K,7,0),"")</f>
        <v/>
      </c>
      <c r="G1296" s="113"/>
      <c r="H1296" s="113"/>
      <c r="I1296" s="138">
        <f t="shared" si="62"/>
        <v>0</v>
      </c>
      <c r="J1296" s="140">
        <f>IF(C1296="",0,IF(E1296="Pacote",VLOOKUP(C1296,'Cadastro de insumo'!E:K,7,0)*G1296,IF(OR(E1296="kg",E1296="L"),F1296/1000*G1296,F1296*G1296)))</f>
        <v>0</v>
      </c>
    </row>
    <row r="1297" spans="1:18" outlineLevel="1" x14ac:dyDescent="0.25">
      <c r="B1297" s="137" t="str">
        <f>IF(C1297="","",F1290)</f>
        <v/>
      </c>
      <c r="C1297" s="123"/>
      <c r="D1297" s="138" t="str">
        <f>IF(C1297="","",IFERROR(INDEX('Cadastro de insumo'!A:K,MATCH('Ficha técnica - Prod acabado'!C1297,'Cadastro de insumo'!E:E,0),2),""))</f>
        <v/>
      </c>
      <c r="E1297" s="138" t="str">
        <f>IF(C1297="","",IFERROR(INDEX('Cadastro de insumo'!A:K,MATCH('Ficha técnica - Prod acabado'!C1297,'Cadastro de insumo'!E:E,0),9),""))</f>
        <v/>
      </c>
      <c r="F1297" s="139" t="str">
        <f>IFERROR(VLOOKUP(C1297,'Cadastro de insumo'!E:K,7,0),"")</f>
        <v/>
      </c>
      <c r="G1297" s="113"/>
      <c r="H1297" s="113"/>
      <c r="I1297" s="138">
        <f t="shared" si="62"/>
        <v>0</v>
      </c>
      <c r="J1297" s="140">
        <f>IF(C1297="",0,IF(E1297="Pacote",VLOOKUP(C1297,'Cadastro de insumo'!E:K,7,0)*G1297,IF(OR(E1297="kg",E1297="L"),F1297/1000*G1297,F1297*G1297)))</f>
        <v>0</v>
      </c>
    </row>
    <row r="1298" spans="1:18" outlineLevel="1" x14ac:dyDescent="0.25">
      <c r="B1298" s="137" t="str">
        <f>IF(C1298="","",F1290)</f>
        <v/>
      </c>
      <c r="C1298" s="123"/>
      <c r="D1298" s="138" t="str">
        <f>IF(C1298="","",IFERROR(INDEX('Cadastro de insumo'!A:K,MATCH('Ficha técnica - Prod acabado'!C1298,'Cadastro de insumo'!E:E,0),2),""))</f>
        <v/>
      </c>
      <c r="E1298" s="138" t="str">
        <f>IF(C1298="","",IFERROR(INDEX('Cadastro de insumo'!A:K,MATCH('Ficha técnica - Prod acabado'!C1298,'Cadastro de insumo'!E:E,0),9),""))</f>
        <v/>
      </c>
      <c r="F1298" s="139" t="str">
        <f>IFERROR(VLOOKUP(C1298,'Cadastro de insumo'!E:K,7,0),"")</f>
        <v/>
      </c>
      <c r="G1298" s="113"/>
      <c r="H1298" s="113"/>
      <c r="I1298" s="138">
        <f t="shared" si="62"/>
        <v>0</v>
      </c>
      <c r="J1298" s="140">
        <f>IF(C1298="",0,IF(E1298="Pacote",VLOOKUP(C1298,'Cadastro de insumo'!E:K,7,0)*G1298,IF(OR(E1298="kg",E1298="L"),F1298/1000*G1298,F1298*G1298)))</f>
        <v>0</v>
      </c>
    </row>
    <row r="1299" spans="1:18" outlineLevel="1" x14ac:dyDescent="0.25">
      <c r="B1299" s="137" t="str">
        <f>IF(C1299="","",F1290)</f>
        <v/>
      </c>
      <c r="C1299" s="123"/>
      <c r="D1299" s="138" t="str">
        <f>IF(C1299="","",IFERROR(INDEX('Cadastro de insumo'!A:K,MATCH('Ficha técnica - Prod acabado'!C1299,'Cadastro de insumo'!E:E,0),2),""))</f>
        <v/>
      </c>
      <c r="E1299" s="138" t="str">
        <f>IF(C1299="","",IFERROR(INDEX('Cadastro de insumo'!A:K,MATCH('Ficha técnica - Prod acabado'!C1299,'Cadastro de insumo'!E:E,0),9),""))</f>
        <v/>
      </c>
      <c r="F1299" s="139" t="str">
        <f>IFERROR(VLOOKUP(C1299,'Cadastro de insumo'!E:K,7,0),"")</f>
        <v/>
      </c>
      <c r="G1299" s="113"/>
      <c r="H1299" s="113"/>
      <c r="I1299" s="138">
        <f t="shared" si="62"/>
        <v>0</v>
      </c>
      <c r="J1299" s="140">
        <f>IF(C1299="",0,IF(E1299="Pacote",VLOOKUP(C1299,'Cadastro de insumo'!E:K,7,0)*G1299,IF(OR(E1299="kg",E1299="L"),F1299/1000*G1299,F1299*G1299)))</f>
        <v>0</v>
      </c>
    </row>
    <row r="1300" spans="1:18" outlineLevel="1" x14ac:dyDescent="0.25">
      <c r="B1300" s="137" t="str">
        <f>IF(C1300="","",F1290)</f>
        <v/>
      </c>
      <c r="C1300" s="123"/>
      <c r="D1300" s="138" t="str">
        <f>IF(C1300="","",IFERROR(INDEX('Cadastro de insumo'!A:K,MATCH('Ficha técnica - Prod acabado'!C1300,'Cadastro de insumo'!E:E,0),2),""))</f>
        <v/>
      </c>
      <c r="E1300" s="138" t="str">
        <f>IF(C1300="","",IFERROR(INDEX('Cadastro de insumo'!A:K,MATCH('Ficha técnica - Prod acabado'!C1300,'Cadastro de insumo'!E:E,0),9),""))</f>
        <v/>
      </c>
      <c r="F1300" s="139" t="str">
        <f>IFERROR(VLOOKUP(C1300,'Cadastro de insumo'!E:K,7,0),"")</f>
        <v/>
      </c>
      <c r="G1300" s="113"/>
      <c r="H1300" s="113"/>
      <c r="I1300" s="138">
        <f t="shared" si="62"/>
        <v>0</v>
      </c>
      <c r="J1300" s="140">
        <f>IF(C1300="",0,IF(E1300="Pacote",VLOOKUP(C1300,'Cadastro de insumo'!E:K,7,0)*G1300,IF(OR(E1300="kg",E1300="L"),F1300/1000*G1300,F1300*G1300)))</f>
        <v>0</v>
      </c>
    </row>
    <row r="1301" spans="1:18" outlineLevel="1" x14ac:dyDescent="0.25">
      <c r="B1301" s="137" t="str">
        <f>IF(C1301="","",F1290)</f>
        <v/>
      </c>
      <c r="C1301" s="123"/>
      <c r="D1301" s="138" t="str">
        <f>IF(C1301="","",IFERROR(INDEX('Cadastro de insumo'!A:K,MATCH('Ficha técnica - Prod acabado'!C1301,'Cadastro de insumo'!E:E,0),2),""))</f>
        <v/>
      </c>
      <c r="E1301" s="138" t="str">
        <f>IF(C1301="","",IFERROR(INDEX('Cadastro de insumo'!A:K,MATCH('Ficha técnica - Prod acabado'!C1301,'Cadastro de insumo'!E:E,0),9),""))</f>
        <v/>
      </c>
      <c r="F1301" s="139" t="str">
        <f>IFERROR(VLOOKUP(C1301,'Cadastro de insumo'!E:K,7,0),"")</f>
        <v/>
      </c>
      <c r="G1301" s="113"/>
      <c r="H1301" s="113"/>
      <c r="I1301" s="138">
        <f t="shared" si="62"/>
        <v>0</v>
      </c>
      <c r="J1301" s="140">
        <f>IF(C1301="",0,IF(E1301="Pacote",VLOOKUP(C1301,'Cadastro de insumo'!E:K,7,0)*G1301,IF(OR(E1301="kg",E1301="L"),F1301/1000*G1301,F1301*G1301)))</f>
        <v>0</v>
      </c>
    </row>
    <row r="1302" spans="1:18" outlineLevel="1" x14ac:dyDescent="0.25">
      <c r="B1302" s="137" t="str">
        <f>IF(C1302="","",F1290)</f>
        <v/>
      </c>
      <c r="C1302" s="123"/>
      <c r="D1302" s="138" t="str">
        <f>IF(C1302="","",IFERROR(INDEX('Cadastro de insumo'!A:K,MATCH('Ficha técnica - Prod acabado'!C1302,'Cadastro de insumo'!E:E,0),2),""))</f>
        <v/>
      </c>
      <c r="E1302" s="138" t="str">
        <f>IF(C1302="","",IFERROR(INDEX('Cadastro de insumo'!A:K,MATCH('Ficha técnica - Prod acabado'!C1302,'Cadastro de insumo'!E:E,0),9),""))</f>
        <v/>
      </c>
      <c r="F1302" s="139" t="str">
        <f>IFERROR(VLOOKUP(C1302,'Cadastro de insumo'!E:K,7,0),"")</f>
        <v/>
      </c>
      <c r="G1302" s="113"/>
      <c r="H1302" s="113"/>
      <c r="I1302" s="138">
        <f t="shared" si="62"/>
        <v>0</v>
      </c>
      <c r="J1302" s="140">
        <f>IF(C1302="",0,IF(E1302="Pacote",VLOOKUP(C1302,'Cadastro de insumo'!E:K,7,0)*G1302,IF(OR(E1302="kg",E1302="L"),F1302/1000*G1302,F1302*G1302)))</f>
        <v>0</v>
      </c>
    </row>
    <row r="1303" spans="1:18" outlineLevel="1" x14ac:dyDescent="0.25">
      <c r="B1303" s="137" t="str">
        <f>IF(C1303="","",F1290)</f>
        <v/>
      </c>
      <c r="C1303" s="123"/>
      <c r="D1303" s="138" t="str">
        <f>IF(C1303="","",IFERROR(INDEX('Cadastro de insumo'!A:K,MATCH('Ficha técnica - Prod acabado'!C1303,'Cadastro de insumo'!E:E,0),2),""))</f>
        <v/>
      </c>
      <c r="E1303" s="138" t="str">
        <f>IF(C1303="","",IFERROR(INDEX('Cadastro de insumo'!A:K,MATCH('Ficha técnica - Prod acabado'!C1303,'Cadastro de insumo'!E:E,0),9),""))</f>
        <v/>
      </c>
      <c r="F1303" s="139" t="str">
        <f>IFERROR(VLOOKUP(C1303,'Cadastro de insumo'!E:K,7,0),"")</f>
        <v/>
      </c>
      <c r="G1303" s="113"/>
      <c r="H1303" s="113"/>
      <c r="I1303" s="138">
        <f t="shared" si="62"/>
        <v>0</v>
      </c>
      <c r="J1303" s="140">
        <f>IF(C1303="",0,IF(E1303="Pacote",VLOOKUP(C1303,'Cadastro de insumo'!E:K,7,0)*G1303,IF(OR(E1303="kg",E1303="L"),F1303/1000*G1303,F1303*G1303)))</f>
        <v>0</v>
      </c>
    </row>
    <row r="1304" spans="1:18" outlineLevel="1" x14ac:dyDescent="0.25">
      <c r="B1304" s="137" t="str">
        <f>IF(C1304="","",F1290)</f>
        <v/>
      </c>
      <c r="C1304" s="123"/>
      <c r="D1304" s="138" t="str">
        <f>IF(C1304="","",IFERROR(INDEX('Cadastro de insumo'!A:K,MATCH('Ficha técnica - Prod acabado'!C1304,'Cadastro de insumo'!E:E,0),2),""))</f>
        <v/>
      </c>
      <c r="E1304" s="138" t="str">
        <f>IF(C1304="","",IFERROR(INDEX('Cadastro de insumo'!A:K,MATCH('Ficha técnica - Prod acabado'!C1304,'Cadastro de insumo'!E:E,0),9),""))</f>
        <v/>
      </c>
      <c r="F1304" s="139" t="str">
        <f>IFERROR(VLOOKUP(C1304,'Cadastro de insumo'!E:K,7,0),"")</f>
        <v/>
      </c>
      <c r="G1304" s="113"/>
      <c r="H1304" s="113"/>
      <c r="I1304" s="138">
        <f t="shared" si="62"/>
        <v>0</v>
      </c>
      <c r="J1304" s="140">
        <f>IF(C1304="",0,IF(E1304="Pacote",VLOOKUP(C1304,'Cadastro de insumo'!E:K,7,0)*G1304,IF(OR(E1304="kg",E1304="L"),F1304/1000*G1304,F1304*G1304)))</f>
        <v>0</v>
      </c>
    </row>
    <row r="1305" spans="1:18" outlineLevel="1" x14ac:dyDescent="0.25">
      <c r="B1305" s="137" t="str">
        <f>IF(C1305="","",F1290)</f>
        <v/>
      </c>
      <c r="C1305" s="123"/>
      <c r="D1305" s="138" t="str">
        <f>IF(C1305="","",IFERROR(INDEX('Cadastro de insumo'!A:K,MATCH('Ficha técnica - Prod acabado'!C1305,'Cadastro de insumo'!E:E,0),2),""))</f>
        <v/>
      </c>
      <c r="E1305" s="138" t="str">
        <f>IF(C1305="","",IFERROR(INDEX('Cadastro de insumo'!A:K,MATCH('Ficha técnica - Prod acabado'!C1305,'Cadastro de insumo'!E:E,0),9),""))</f>
        <v/>
      </c>
      <c r="F1305" s="139" t="str">
        <f>IFERROR(VLOOKUP(C1305,'Cadastro de insumo'!E:K,7,0),"")</f>
        <v/>
      </c>
      <c r="G1305" s="113"/>
      <c r="H1305" s="113"/>
      <c r="I1305" s="138">
        <f t="shared" si="62"/>
        <v>0</v>
      </c>
      <c r="J1305" s="140">
        <f>IF(C1305="",0,IF(E1305="Pacote",VLOOKUP(C1305,'Cadastro de insumo'!E:K,7,0)*G1305,IF(OR(E1305="kg",E1305="L"),F1305/1000*G1305,F1305*G1305)))</f>
        <v>0</v>
      </c>
    </row>
    <row r="1306" spans="1:18" outlineLevel="1" x14ac:dyDescent="0.25">
      <c r="B1306" s="137" t="str">
        <f>IF(C1306="","",F1290)</f>
        <v/>
      </c>
      <c r="C1306" s="123"/>
      <c r="D1306" s="138" t="str">
        <f>IF(C1306="","",IFERROR(INDEX('Cadastro de insumo'!A:K,MATCH('Ficha técnica - Prod acabado'!C1306,'Cadastro de insumo'!E:E,0),2),""))</f>
        <v/>
      </c>
      <c r="E1306" s="138" t="str">
        <f>IF(C1306="","",IFERROR(INDEX('Cadastro de insumo'!A:K,MATCH('Ficha técnica - Prod acabado'!C1306,'Cadastro de insumo'!E:E,0),9),""))</f>
        <v/>
      </c>
      <c r="F1306" s="139" t="str">
        <f>IFERROR(VLOOKUP(C1306,'Cadastro de insumo'!E:K,7,0),"")</f>
        <v/>
      </c>
      <c r="G1306" s="113"/>
      <c r="H1306" s="113"/>
      <c r="I1306" s="138">
        <f t="shared" si="62"/>
        <v>0</v>
      </c>
      <c r="J1306" s="140">
        <f>IF(C1306="",0,IF(E1306="Pacote",VLOOKUP(C1306,'Cadastro de insumo'!E:K,7,0)*G1306,IF(OR(E1306="kg",E1306="L"),F1306/1000*G1306,F1306*G1306)))</f>
        <v>0</v>
      </c>
    </row>
    <row r="1307" spans="1:18" outlineLevel="1" x14ac:dyDescent="0.25">
      <c r="B1307" s="137" t="str">
        <f>IF(C1307="","",F1290)</f>
        <v/>
      </c>
      <c r="C1307" s="123"/>
      <c r="D1307" s="138" t="str">
        <f>IF(C1307="","",IFERROR(INDEX('Cadastro de insumo'!A:K,MATCH('Ficha técnica - Prod acabado'!C1307,'Cadastro de insumo'!E:E,0),2),""))</f>
        <v/>
      </c>
      <c r="E1307" s="138" t="str">
        <f>IF(C1307="","",IFERROR(INDEX('Cadastro de insumo'!A:K,MATCH('Ficha técnica - Prod acabado'!C1307,'Cadastro de insumo'!E:E,0),9),""))</f>
        <v/>
      </c>
      <c r="F1307" s="139" t="str">
        <f>IFERROR(VLOOKUP(C1307,'Cadastro de insumo'!E:K,7,0),"")</f>
        <v/>
      </c>
      <c r="G1307" s="113"/>
      <c r="H1307" s="113"/>
      <c r="I1307" s="138">
        <f t="shared" si="62"/>
        <v>0</v>
      </c>
      <c r="J1307" s="140">
        <f>IF(C1307="",0,IF(E1307="Pacote",VLOOKUP(C1307,'Cadastro de insumo'!E:K,7,0)*G1307,IF(OR(E1307="kg",E1307="L"),F1307/1000*G1307,F1307*G1307)))</f>
        <v>0</v>
      </c>
    </row>
    <row r="1308" spans="1:18" x14ac:dyDescent="0.25">
      <c r="A1308" s="33" t="str">
        <f>"Detalhes: "&amp;F1290</f>
        <v xml:space="preserve">Detalhes: </v>
      </c>
      <c r="B1308" s="110"/>
      <c r="H1308" s="126"/>
      <c r="I1308" s="110"/>
      <c r="J1308" s="110"/>
      <c r="M1308" s="126"/>
    </row>
    <row r="1309" spans="1:18" x14ac:dyDescent="0.25">
      <c r="B1309" s="110"/>
      <c r="C1309" s="126"/>
      <c r="H1309" s="126"/>
      <c r="I1309" s="110"/>
      <c r="J1309" s="110"/>
      <c r="K1309" s="110"/>
      <c r="L1309" s="110"/>
      <c r="M1309" s="126"/>
    </row>
    <row r="1310" spans="1:18" ht="31.5" x14ac:dyDescent="0.25">
      <c r="D1310" s="110"/>
      <c r="E1310" s="34" t="s">
        <v>21</v>
      </c>
      <c r="F1310" s="78" t="s">
        <v>0</v>
      </c>
      <c r="G1310" s="78" t="s">
        <v>19</v>
      </c>
      <c r="H1310" s="79" t="s">
        <v>20</v>
      </c>
      <c r="I1310" s="35" t="s">
        <v>22</v>
      </c>
      <c r="J1310" s="35" t="s">
        <v>61</v>
      </c>
      <c r="M1310" s="126"/>
    </row>
    <row r="1311" spans="1:18" x14ac:dyDescent="0.25">
      <c r="D1311" s="110"/>
      <c r="E1311" s="135">
        <f>E1290+1</f>
        <v>63</v>
      </c>
      <c r="F1311" s="113"/>
      <c r="G1311" s="113"/>
      <c r="H1311" s="114"/>
      <c r="I1311" s="136">
        <f>SUM(J1314:J1328)</f>
        <v>0</v>
      </c>
      <c r="J1311" s="136" t="str">
        <f>IF(H1311="","",I1311/H1311)</f>
        <v/>
      </c>
      <c r="M1311" s="126"/>
      <c r="R1311" s="141"/>
    </row>
    <row r="1312" spans="1:18" x14ac:dyDescent="0.25">
      <c r="B1312" s="117"/>
      <c r="C1312" s="118"/>
      <c r="D1312" s="110"/>
      <c r="F1312" s="118"/>
      <c r="G1312" s="118"/>
      <c r="H1312" s="119"/>
      <c r="I1312" s="120"/>
      <c r="J1312" s="121"/>
      <c r="M1312" s="126"/>
      <c r="R1312" s="141"/>
    </row>
    <row r="1313" spans="2:10" ht="47.25" outlineLevel="1" x14ac:dyDescent="0.25">
      <c r="B1313" s="34" t="s">
        <v>66</v>
      </c>
      <c r="C1313" s="78" t="s">
        <v>13</v>
      </c>
      <c r="D1313" s="35" t="s">
        <v>60</v>
      </c>
      <c r="E1313" s="35" t="s">
        <v>14</v>
      </c>
      <c r="F1313" s="79" t="s">
        <v>17</v>
      </c>
      <c r="G1313" s="79" t="s">
        <v>56</v>
      </c>
      <c r="H1313" s="79" t="s">
        <v>38</v>
      </c>
      <c r="I1313" s="35" t="s">
        <v>16</v>
      </c>
      <c r="J1313" s="34" t="s">
        <v>15</v>
      </c>
    </row>
    <row r="1314" spans="2:10" outlineLevel="1" x14ac:dyDescent="0.25">
      <c r="B1314" s="137" t="str">
        <f>IF(C1314="","",F1311)</f>
        <v/>
      </c>
      <c r="C1314" s="123"/>
      <c r="D1314" s="138" t="str">
        <f>IF(C1314="","",IFERROR(INDEX('Cadastro de insumo'!A:K,MATCH('Ficha técnica - Prod acabado'!C1314,'Cadastro de insumo'!E:E,0),2),""))</f>
        <v/>
      </c>
      <c r="E1314" s="138" t="str">
        <f>IF(C1314="","",IFERROR(INDEX('Cadastro de insumo'!A:K,MATCH('Ficha técnica - Prod acabado'!C1314,'Cadastro de insumo'!E:E,0),9),""))</f>
        <v/>
      </c>
      <c r="F1314" s="139" t="str">
        <f>IFERROR(VLOOKUP(C1314,'Cadastro de insumo'!E:K,7,0),"")</f>
        <v/>
      </c>
      <c r="G1314" s="113"/>
      <c r="H1314" s="113"/>
      <c r="I1314" s="138">
        <f t="shared" ref="I1314:I1328" si="63">IF(OR(G1314="",H1314=""),0,G1314/H1314)</f>
        <v>0</v>
      </c>
      <c r="J1314" s="140">
        <f>IF(C1314="",0,IF(E1314="Pacote",VLOOKUP(C1314,'Cadastro de insumo'!E:K,7,0)*G1314,IF(OR(E1314="kg",E1314="L"),F1314/1000*G1314,F1314*G1314)))</f>
        <v>0</v>
      </c>
    </row>
    <row r="1315" spans="2:10" outlineLevel="1" x14ac:dyDescent="0.25">
      <c r="B1315" s="137" t="str">
        <f>IF(C1315="","",F1311)</f>
        <v/>
      </c>
      <c r="C1315" s="123"/>
      <c r="D1315" s="138" t="str">
        <f>IF(C1315="","",IFERROR(INDEX('Cadastro de insumo'!A:K,MATCH('Ficha técnica - Prod acabado'!C1315,'Cadastro de insumo'!E:E,0),2),""))</f>
        <v/>
      </c>
      <c r="E1315" s="138" t="str">
        <f>IF(C1315="","",IFERROR(INDEX('Cadastro de insumo'!A:K,MATCH('Ficha técnica - Prod acabado'!C1315,'Cadastro de insumo'!E:E,0),9),""))</f>
        <v/>
      </c>
      <c r="F1315" s="139" t="str">
        <f>IFERROR(VLOOKUP(C1315,'Cadastro de insumo'!E:K,7,0),"")</f>
        <v/>
      </c>
      <c r="G1315" s="113"/>
      <c r="H1315" s="113"/>
      <c r="I1315" s="138">
        <f t="shared" si="63"/>
        <v>0</v>
      </c>
      <c r="J1315" s="140">
        <f>IF(C1315="",0,IF(E1315="Pacote",VLOOKUP(C1315,'Cadastro de insumo'!E:K,7,0)*G1315,IF(OR(E1315="kg",E1315="L"),F1315/1000*G1315,F1315*G1315)))</f>
        <v>0</v>
      </c>
    </row>
    <row r="1316" spans="2:10" outlineLevel="1" x14ac:dyDescent="0.25">
      <c r="B1316" s="137" t="str">
        <f>IF(C1316="","",F1311)</f>
        <v/>
      </c>
      <c r="C1316" s="123"/>
      <c r="D1316" s="138" t="str">
        <f>IF(C1316="","",IFERROR(INDEX('Cadastro de insumo'!A:K,MATCH('Ficha técnica - Prod acabado'!C1316,'Cadastro de insumo'!E:E,0),2),""))</f>
        <v/>
      </c>
      <c r="E1316" s="138" t="str">
        <f>IF(C1316="","",IFERROR(INDEX('Cadastro de insumo'!A:K,MATCH('Ficha técnica - Prod acabado'!C1316,'Cadastro de insumo'!E:E,0),9),""))</f>
        <v/>
      </c>
      <c r="F1316" s="139" t="str">
        <f>IFERROR(VLOOKUP(C1316,'Cadastro de insumo'!E:K,7,0),"")</f>
        <v/>
      </c>
      <c r="G1316" s="113"/>
      <c r="H1316" s="113"/>
      <c r="I1316" s="138">
        <f t="shared" si="63"/>
        <v>0</v>
      </c>
      <c r="J1316" s="140">
        <f>IF(C1316="",0,IF(E1316="Pacote",VLOOKUP(C1316,'Cadastro de insumo'!E:K,7,0)*G1316,IF(OR(E1316="kg",E1316="L"),F1316/1000*G1316,F1316*G1316)))</f>
        <v>0</v>
      </c>
    </row>
    <row r="1317" spans="2:10" outlineLevel="1" x14ac:dyDescent="0.25">
      <c r="B1317" s="137" t="str">
        <f>IF(C1317="","",F1311)</f>
        <v/>
      </c>
      <c r="C1317" s="123"/>
      <c r="D1317" s="138" t="str">
        <f>IF(C1317="","",IFERROR(INDEX('Cadastro de insumo'!A:K,MATCH('Ficha técnica - Prod acabado'!C1317,'Cadastro de insumo'!E:E,0),2),""))</f>
        <v/>
      </c>
      <c r="E1317" s="138" t="str">
        <f>IF(C1317="","",IFERROR(INDEX('Cadastro de insumo'!A:K,MATCH('Ficha técnica - Prod acabado'!C1317,'Cadastro de insumo'!E:E,0),9),""))</f>
        <v/>
      </c>
      <c r="F1317" s="139" t="str">
        <f>IFERROR(VLOOKUP(C1317,'Cadastro de insumo'!E:K,7,0),"")</f>
        <v/>
      </c>
      <c r="G1317" s="113"/>
      <c r="H1317" s="113"/>
      <c r="I1317" s="138">
        <f t="shared" si="63"/>
        <v>0</v>
      </c>
      <c r="J1317" s="140">
        <f>IF(C1317="",0,IF(E1317="Pacote",VLOOKUP(C1317,'Cadastro de insumo'!E:K,7,0)*G1317,IF(OR(E1317="kg",E1317="L"),F1317/1000*G1317,F1317*G1317)))</f>
        <v>0</v>
      </c>
    </row>
    <row r="1318" spans="2:10" outlineLevel="1" x14ac:dyDescent="0.25">
      <c r="B1318" s="137" t="str">
        <f>IF(C1318="","",F1311)</f>
        <v/>
      </c>
      <c r="C1318" s="123"/>
      <c r="D1318" s="138" t="str">
        <f>IF(C1318="","",IFERROR(INDEX('Cadastro de insumo'!A:K,MATCH('Ficha técnica - Prod acabado'!C1318,'Cadastro de insumo'!E:E,0),2),""))</f>
        <v/>
      </c>
      <c r="E1318" s="138" t="str">
        <f>IF(C1318="","",IFERROR(INDEX('Cadastro de insumo'!A:K,MATCH('Ficha técnica - Prod acabado'!C1318,'Cadastro de insumo'!E:E,0),9),""))</f>
        <v/>
      </c>
      <c r="F1318" s="139" t="str">
        <f>IFERROR(VLOOKUP(C1318,'Cadastro de insumo'!E:K,7,0),"")</f>
        <v/>
      </c>
      <c r="G1318" s="113"/>
      <c r="H1318" s="113"/>
      <c r="I1318" s="138">
        <f t="shared" si="63"/>
        <v>0</v>
      </c>
      <c r="J1318" s="140">
        <f>IF(C1318="",0,IF(E1318="Pacote",VLOOKUP(C1318,'Cadastro de insumo'!E:K,7,0)*G1318,IF(OR(E1318="kg",E1318="L"),F1318/1000*G1318,F1318*G1318)))</f>
        <v>0</v>
      </c>
    </row>
    <row r="1319" spans="2:10" outlineLevel="1" x14ac:dyDescent="0.25">
      <c r="B1319" s="137" t="str">
        <f>IF(C1319="","",F1311)</f>
        <v/>
      </c>
      <c r="C1319" s="123"/>
      <c r="D1319" s="138" t="str">
        <f>IF(C1319="","",IFERROR(INDEX('Cadastro de insumo'!A:K,MATCH('Ficha técnica - Prod acabado'!C1319,'Cadastro de insumo'!E:E,0),2),""))</f>
        <v/>
      </c>
      <c r="E1319" s="138" t="str">
        <f>IF(C1319="","",IFERROR(INDEX('Cadastro de insumo'!A:K,MATCH('Ficha técnica - Prod acabado'!C1319,'Cadastro de insumo'!E:E,0),9),""))</f>
        <v/>
      </c>
      <c r="F1319" s="139" t="str">
        <f>IFERROR(VLOOKUP(C1319,'Cadastro de insumo'!E:K,7,0),"")</f>
        <v/>
      </c>
      <c r="G1319" s="113"/>
      <c r="H1319" s="113"/>
      <c r="I1319" s="138">
        <f t="shared" si="63"/>
        <v>0</v>
      </c>
      <c r="J1319" s="140">
        <f>IF(C1319="",0,IF(E1319="Pacote",VLOOKUP(C1319,'Cadastro de insumo'!E:K,7,0)*G1319,IF(OR(E1319="kg",E1319="L"),F1319/1000*G1319,F1319*G1319)))</f>
        <v>0</v>
      </c>
    </row>
    <row r="1320" spans="2:10" outlineLevel="1" x14ac:dyDescent="0.25">
      <c r="B1320" s="137" t="str">
        <f>IF(C1320="","",F1311)</f>
        <v/>
      </c>
      <c r="C1320" s="123"/>
      <c r="D1320" s="138" t="str">
        <f>IF(C1320="","",IFERROR(INDEX('Cadastro de insumo'!A:K,MATCH('Ficha técnica - Prod acabado'!C1320,'Cadastro de insumo'!E:E,0),2),""))</f>
        <v/>
      </c>
      <c r="E1320" s="138" t="str">
        <f>IF(C1320="","",IFERROR(INDEX('Cadastro de insumo'!A:K,MATCH('Ficha técnica - Prod acabado'!C1320,'Cadastro de insumo'!E:E,0),9),""))</f>
        <v/>
      </c>
      <c r="F1320" s="139" t="str">
        <f>IFERROR(VLOOKUP(C1320,'Cadastro de insumo'!E:K,7,0),"")</f>
        <v/>
      </c>
      <c r="G1320" s="113"/>
      <c r="H1320" s="113"/>
      <c r="I1320" s="138">
        <f t="shared" si="63"/>
        <v>0</v>
      </c>
      <c r="J1320" s="140">
        <f>IF(C1320="",0,IF(E1320="Pacote",VLOOKUP(C1320,'Cadastro de insumo'!E:K,7,0)*G1320,IF(OR(E1320="kg",E1320="L"),F1320/1000*G1320,F1320*G1320)))</f>
        <v>0</v>
      </c>
    </row>
    <row r="1321" spans="2:10" outlineLevel="1" x14ac:dyDescent="0.25">
      <c r="B1321" s="137" t="str">
        <f>IF(C1321="","",F1311)</f>
        <v/>
      </c>
      <c r="C1321" s="123"/>
      <c r="D1321" s="138" t="str">
        <f>IF(C1321="","",IFERROR(INDEX('Cadastro de insumo'!A:K,MATCH('Ficha técnica - Prod acabado'!C1321,'Cadastro de insumo'!E:E,0),2),""))</f>
        <v/>
      </c>
      <c r="E1321" s="138" t="str">
        <f>IF(C1321="","",IFERROR(INDEX('Cadastro de insumo'!A:K,MATCH('Ficha técnica - Prod acabado'!C1321,'Cadastro de insumo'!E:E,0),9),""))</f>
        <v/>
      </c>
      <c r="F1321" s="139" t="str">
        <f>IFERROR(VLOOKUP(C1321,'Cadastro de insumo'!E:K,7,0),"")</f>
        <v/>
      </c>
      <c r="G1321" s="113"/>
      <c r="H1321" s="113"/>
      <c r="I1321" s="138">
        <f t="shared" si="63"/>
        <v>0</v>
      </c>
      <c r="J1321" s="140">
        <f>IF(C1321="",0,IF(E1321="Pacote",VLOOKUP(C1321,'Cadastro de insumo'!E:K,7,0)*G1321,IF(OR(E1321="kg",E1321="L"),F1321/1000*G1321,F1321*G1321)))</f>
        <v>0</v>
      </c>
    </row>
    <row r="1322" spans="2:10" outlineLevel="1" x14ac:dyDescent="0.25">
      <c r="B1322" s="137" t="str">
        <f>IF(C1322="","",F1311)</f>
        <v/>
      </c>
      <c r="C1322" s="123"/>
      <c r="D1322" s="138" t="str">
        <f>IF(C1322="","",IFERROR(INDEX('Cadastro de insumo'!A:K,MATCH('Ficha técnica - Prod acabado'!C1322,'Cadastro de insumo'!E:E,0),2),""))</f>
        <v/>
      </c>
      <c r="E1322" s="138" t="str">
        <f>IF(C1322="","",IFERROR(INDEX('Cadastro de insumo'!A:K,MATCH('Ficha técnica - Prod acabado'!C1322,'Cadastro de insumo'!E:E,0),9),""))</f>
        <v/>
      </c>
      <c r="F1322" s="139" t="str">
        <f>IFERROR(VLOOKUP(C1322,'Cadastro de insumo'!E:K,7,0),"")</f>
        <v/>
      </c>
      <c r="G1322" s="113"/>
      <c r="H1322" s="113"/>
      <c r="I1322" s="138">
        <f t="shared" si="63"/>
        <v>0</v>
      </c>
      <c r="J1322" s="140">
        <f>IF(C1322="",0,IF(E1322="Pacote",VLOOKUP(C1322,'Cadastro de insumo'!E:K,7,0)*G1322,IF(OR(E1322="kg",E1322="L"),F1322/1000*G1322,F1322*G1322)))</f>
        <v>0</v>
      </c>
    </row>
    <row r="1323" spans="2:10" outlineLevel="1" x14ac:dyDescent="0.25">
      <c r="B1323" s="137" t="str">
        <f>IF(C1323="","",F1311)</f>
        <v/>
      </c>
      <c r="C1323" s="123"/>
      <c r="D1323" s="138" t="str">
        <f>IF(C1323="","",IFERROR(INDEX('Cadastro de insumo'!A:K,MATCH('Ficha técnica - Prod acabado'!C1323,'Cadastro de insumo'!E:E,0),2),""))</f>
        <v/>
      </c>
      <c r="E1323" s="138" t="str">
        <f>IF(C1323="","",IFERROR(INDEX('Cadastro de insumo'!A:K,MATCH('Ficha técnica - Prod acabado'!C1323,'Cadastro de insumo'!E:E,0),9),""))</f>
        <v/>
      </c>
      <c r="F1323" s="139" t="str">
        <f>IFERROR(VLOOKUP(C1323,'Cadastro de insumo'!E:K,7,0),"")</f>
        <v/>
      </c>
      <c r="G1323" s="113"/>
      <c r="H1323" s="113"/>
      <c r="I1323" s="138">
        <f t="shared" si="63"/>
        <v>0</v>
      </c>
      <c r="J1323" s="140">
        <f>IF(C1323="",0,IF(E1323="Pacote",VLOOKUP(C1323,'Cadastro de insumo'!E:K,7,0)*G1323,IF(OR(E1323="kg",E1323="L"),F1323/1000*G1323,F1323*G1323)))</f>
        <v>0</v>
      </c>
    </row>
    <row r="1324" spans="2:10" outlineLevel="1" x14ac:dyDescent="0.25">
      <c r="B1324" s="137" t="str">
        <f>IF(C1324="","",F1311)</f>
        <v/>
      </c>
      <c r="C1324" s="123"/>
      <c r="D1324" s="138" t="str">
        <f>IF(C1324="","",IFERROR(INDEX('Cadastro de insumo'!A:K,MATCH('Ficha técnica - Prod acabado'!C1324,'Cadastro de insumo'!E:E,0),2),""))</f>
        <v/>
      </c>
      <c r="E1324" s="138" t="str">
        <f>IF(C1324="","",IFERROR(INDEX('Cadastro de insumo'!A:K,MATCH('Ficha técnica - Prod acabado'!C1324,'Cadastro de insumo'!E:E,0),9),""))</f>
        <v/>
      </c>
      <c r="F1324" s="139" t="str">
        <f>IFERROR(VLOOKUP(C1324,'Cadastro de insumo'!E:K,7,0),"")</f>
        <v/>
      </c>
      <c r="G1324" s="113"/>
      <c r="H1324" s="113"/>
      <c r="I1324" s="138">
        <f t="shared" si="63"/>
        <v>0</v>
      </c>
      <c r="J1324" s="140">
        <f>IF(C1324="",0,IF(E1324="Pacote",VLOOKUP(C1324,'Cadastro de insumo'!E:K,7,0)*G1324,IF(OR(E1324="kg",E1324="L"),F1324/1000*G1324,F1324*G1324)))</f>
        <v>0</v>
      </c>
    </row>
    <row r="1325" spans="2:10" outlineLevel="1" x14ac:dyDescent="0.25">
      <c r="B1325" s="137" t="str">
        <f>IF(C1325="","",F1311)</f>
        <v/>
      </c>
      <c r="C1325" s="123"/>
      <c r="D1325" s="138" t="str">
        <f>IF(C1325="","",IFERROR(INDEX('Cadastro de insumo'!A:K,MATCH('Ficha técnica - Prod acabado'!C1325,'Cadastro de insumo'!E:E,0),2),""))</f>
        <v/>
      </c>
      <c r="E1325" s="138" t="str">
        <f>IF(C1325="","",IFERROR(INDEX('Cadastro de insumo'!A:K,MATCH('Ficha técnica - Prod acabado'!C1325,'Cadastro de insumo'!E:E,0),9),""))</f>
        <v/>
      </c>
      <c r="F1325" s="139" t="str">
        <f>IFERROR(VLOOKUP(C1325,'Cadastro de insumo'!E:K,7,0),"")</f>
        <v/>
      </c>
      <c r="G1325" s="113"/>
      <c r="H1325" s="113"/>
      <c r="I1325" s="138">
        <f t="shared" si="63"/>
        <v>0</v>
      </c>
      <c r="J1325" s="140">
        <f>IF(C1325="",0,IF(E1325="Pacote",VLOOKUP(C1325,'Cadastro de insumo'!E:K,7,0)*G1325,IF(OR(E1325="kg",E1325="L"),F1325/1000*G1325,F1325*G1325)))</f>
        <v>0</v>
      </c>
    </row>
    <row r="1326" spans="2:10" outlineLevel="1" x14ac:dyDescent="0.25">
      <c r="B1326" s="137" t="str">
        <f>IF(C1326="","",F1311)</f>
        <v/>
      </c>
      <c r="C1326" s="123"/>
      <c r="D1326" s="138" t="str">
        <f>IF(C1326="","",IFERROR(INDEX('Cadastro de insumo'!A:K,MATCH('Ficha técnica - Prod acabado'!C1326,'Cadastro de insumo'!E:E,0),2),""))</f>
        <v/>
      </c>
      <c r="E1326" s="138" t="str">
        <f>IF(C1326="","",IFERROR(INDEX('Cadastro de insumo'!A:K,MATCH('Ficha técnica - Prod acabado'!C1326,'Cadastro de insumo'!E:E,0),9),""))</f>
        <v/>
      </c>
      <c r="F1326" s="139" t="str">
        <f>IFERROR(VLOOKUP(C1326,'Cadastro de insumo'!E:K,7,0),"")</f>
        <v/>
      </c>
      <c r="G1326" s="113"/>
      <c r="H1326" s="113"/>
      <c r="I1326" s="138">
        <f t="shared" si="63"/>
        <v>0</v>
      </c>
      <c r="J1326" s="140">
        <f>IF(C1326="",0,IF(E1326="Pacote",VLOOKUP(C1326,'Cadastro de insumo'!E:K,7,0)*G1326,IF(OR(E1326="kg",E1326="L"),F1326/1000*G1326,F1326*G1326)))</f>
        <v>0</v>
      </c>
    </row>
    <row r="1327" spans="2:10" outlineLevel="1" x14ac:dyDescent="0.25">
      <c r="B1327" s="137" t="str">
        <f>IF(C1327="","",F1311)</f>
        <v/>
      </c>
      <c r="C1327" s="123"/>
      <c r="D1327" s="138" t="str">
        <f>IF(C1327="","",IFERROR(INDEX('Cadastro de insumo'!A:K,MATCH('Ficha técnica - Prod acabado'!C1327,'Cadastro de insumo'!E:E,0),2),""))</f>
        <v/>
      </c>
      <c r="E1327" s="138" t="str">
        <f>IF(C1327="","",IFERROR(INDEX('Cadastro de insumo'!A:K,MATCH('Ficha técnica - Prod acabado'!C1327,'Cadastro de insumo'!E:E,0),9),""))</f>
        <v/>
      </c>
      <c r="F1327" s="139" t="str">
        <f>IFERROR(VLOOKUP(C1327,'Cadastro de insumo'!E:K,7,0),"")</f>
        <v/>
      </c>
      <c r="G1327" s="113"/>
      <c r="H1327" s="113"/>
      <c r="I1327" s="138">
        <f t="shared" si="63"/>
        <v>0</v>
      </c>
      <c r="J1327" s="140">
        <f>IF(C1327="",0,IF(E1327="Pacote",VLOOKUP(C1327,'Cadastro de insumo'!E:K,7,0)*G1327,IF(OR(E1327="kg",E1327="L"),F1327/1000*G1327,F1327*G1327)))</f>
        <v>0</v>
      </c>
    </row>
    <row r="1328" spans="2:10" outlineLevel="1" x14ac:dyDescent="0.25">
      <c r="B1328" s="137" t="str">
        <f>IF(C1328="","",F1311)</f>
        <v/>
      </c>
      <c r="C1328" s="123"/>
      <c r="D1328" s="138" t="str">
        <f>IF(C1328="","",IFERROR(INDEX('Cadastro de insumo'!A:K,MATCH('Ficha técnica - Prod acabado'!C1328,'Cadastro de insumo'!E:E,0),2),""))</f>
        <v/>
      </c>
      <c r="E1328" s="138" t="str">
        <f>IF(C1328="","",IFERROR(INDEX('Cadastro de insumo'!A:K,MATCH('Ficha técnica - Prod acabado'!C1328,'Cadastro de insumo'!E:E,0),9),""))</f>
        <v/>
      </c>
      <c r="F1328" s="139" t="str">
        <f>IFERROR(VLOOKUP(C1328,'Cadastro de insumo'!E:K,7,0),"")</f>
        <v/>
      </c>
      <c r="G1328" s="113"/>
      <c r="H1328" s="113"/>
      <c r="I1328" s="138">
        <f t="shared" si="63"/>
        <v>0</v>
      </c>
      <c r="J1328" s="140">
        <f>IF(C1328="",0,IF(E1328="Pacote",VLOOKUP(C1328,'Cadastro de insumo'!E:K,7,0)*G1328,IF(OR(E1328="kg",E1328="L"),F1328/1000*G1328,F1328*G1328)))</f>
        <v>0</v>
      </c>
    </row>
    <row r="1329" spans="1:18" x14ac:dyDescent="0.25">
      <c r="A1329" s="33" t="str">
        <f>"Detalhes: "&amp;F1311</f>
        <v xml:space="preserve">Detalhes: </v>
      </c>
      <c r="B1329" s="110"/>
      <c r="H1329" s="126"/>
      <c r="I1329" s="110"/>
      <c r="J1329" s="110"/>
      <c r="M1329" s="126"/>
    </row>
    <row r="1330" spans="1:18" x14ac:dyDescent="0.25">
      <c r="B1330" s="110"/>
      <c r="C1330" s="126"/>
      <c r="H1330" s="126"/>
      <c r="I1330" s="110"/>
      <c r="J1330" s="110"/>
      <c r="K1330" s="110"/>
      <c r="L1330" s="110"/>
      <c r="M1330" s="126"/>
    </row>
    <row r="1331" spans="1:18" ht="31.5" x14ac:dyDescent="0.25">
      <c r="D1331" s="110"/>
      <c r="E1331" s="34" t="s">
        <v>21</v>
      </c>
      <c r="F1331" s="78" t="s">
        <v>0</v>
      </c>
      <c r="G1331" s="78" t="s">
        <v>19</v>
      </c>
      <c r="H1331" s="79" t="s">
        <v>20</v>
      </c>
      <c r="I1331" s="35" t="s">
        <v>22</v>
      </c>
      <c r="J1331" s="35" t="s">
        <v>61</v>
      </c>
      <c r="M1331" s="126"/>
    </row>
    <row r="1332" spans="1:18" x14ac:dyDescent="0.25">
      <c r="D1332" s="110"/>
      <c r="E1332" s="135">
        <f>E1311+1</f>
        <v>64</v>
      </c>
      <c r="F1332" s="113"/>
      <c r="G1332" s="113"/>
      <c r="H1332" s="114"/>
      <c r="I1332" s="136">
        <f>SUM(J1335:J1349)</f>
        <v>0</v>
      </c>
      <c r="J1332" s="136" t="str">
        <f>IF(H1332="","",I1332/H1332)</f>
        <v/>
      </c>
      <c r="M1332" s="126"/>
      <c r="R1332" s="141"/>
    </row>
    <row r="1333" spans="1:18" x14ac:dyDescent="0.25">
      <c r="B1333" s="117"/>
      <c r="C1333" s="118"/>
      <c r="D1333" s="110"/>
      <c r="F1333" s="118"/>
      <c r="G1333" s="118"/>
      <c r="H1333" s="119"/>
      <c r="I1333" s="120"/>
      <c r="J1333" s="121"/>
      <c r="M1333" s="126"/>
      <c r="R1333" s="141"/>
    </row>
    <row r="1334" spans="1:18" ht="47.25" outlineLevel="1" x14ac:dyDescent="0.25">
      <c r="B1334" s="34" t="s">
        <v>66</v>
      </c>
      <c r="C1334" s="78" t="s">
        <v>13</v>
      </c>
      <c r="D1334" s="35" t="s">
        <v>60</v>
      </c>
      <c r="E1334" s="35" t="s">
        <v>14</v>
      </c>
      <c r="F1334" s="79" t="s">
        <v>17</v>
      </c>
      <c r="G1334" s="79" t="s">
        <v>56</v>
      </c>
      <c r="H1334" s="79" t="s">
        <v>38</v>
      </c>
      <c r="I1334" s="35" t="s">
        <v>16</v>
      </c>
      <c r="J1334" s="34" t="s">
        <v>15</v>
      </c>
    </row>
    <row r="1335" spans="1:18" outlineLevel="1" x14ac:dyDescent="0.25">
      <c r="B1335" s="137" t="str">
        <f>IF(C1335="","",F1332)</f>
        <v/>
      </c>
      <c r="C1335" s="123"/>
      <c r="D1335" s="138" t="str">
        <f>IF(C1335="","",IFERROR(INDEX('Cadastro de insumo'!A:K,MATCH('Ficha técnica - Prod acabado'!C1335,'Cadastro de insumo'!E:E,0),2),""))</f>
        <v/>
      </c>
      <c r="E1335" s="138" t="str">
        <f>IF(C1335="","",IFERROR(INDEX('Cadastro de insumo'!A:K,MATCH('Ficha técnica - Prod acabado'!C1335,'Cadastro de insumo'!E:E,0),9),""))</f>
        <v/>
      </c>
      <c r="F1335" s="139" t="str">
        <f>IFERROR(VLOOKUP(C1335,'Cadastro de insumo'!E:K,7,0),"")</f>
        <v/>
      </c>
      <c r="G1335" s="113"/>
      <c r="H1335" s="113"/>
      <c r="I1335" s="138">
        <f t="shared" ref="I1335:I1349" si="64">IF(OR(G1335="",H1335=""),0,G1335/H1335)</f>
        <v>0</v>
      </c>
      <c r="J1335" s="140">
        <f>IF(C1335="",0,IF(E1335="Pacote",VLOOKUP(C1335,'Cadastro de insumo'!E:K,7,0)*G1335,IF(OR(E1335="kg",E1335="L"),F1335/1000*G1335,F1335*G1335)))</f>
        <v>0</v>
      </c>
    </row>
    <row r="1336" spans="1:18" outlineLevel="1" x14ac:dyDescent="0.25">
      <c r="B1336" s="137" t="str">
        <f>IF(C1336="","",F1332)</f>
        <v/>
      </c>
      <c r="C1336" s="123"/>
      <c r="D1336" s="138" t="str">
        <f>IF(C1336="","",IFERROR(INDEX('Cadastro de insumo'!A:K,MATCH('Ficha técnica - Prod acabado'!C1336,'Cadastro de insumo'!E:E,0),2),""))</f>
        <v/>
      </c>
      <c r="E1336" s="138" t="str">
        <f>IF(C1336="","",IFERROR(INDEX('Cadastro de insumo'!A:K,MATCH('Ficha técnica - Prod acabado'!C1336,'Cadastro de insumo'!E:E,0),9),""))</f>
        <v/>
      </c>
      <c r="F1336" s="139" t="str">
        <f>IFERROR(VLOOKUP(C1336,'Cadastro de insumo'!E:K,7,0),"")</f>
        <v/>
      </c>
      <c r="G1336" s="113"/>
      <c r="H1336" s="113"/>
      <c r="I1336" s="138">
        <f t="shared" si="64"/>
        <v>0</v>
      </c>
      <c r="J1336" s="140">
        <f>IF(C1336="",0,IF(E1336="Pacote",VLOOKUP(C1336,'Cadastro de insumo'!E:K,7,0)*G1336,IF(OR(E1336="kg",E1336="L"),F1336/1000*G1336,F1336*G1336)))</f>
        <v>0</v>
      </c>
    </row>
    <row r="1337" spans="1:18" outlineLevel="1" x14ac:dyDescent="0.25">
      <c r="B1337" s="137" t="str">
        <f>IF(C1337="","",F1332)</f>
        <v/>
      </c>
      <c r="C1337" s="123"/>
      <c r="D1337" s="138" t="str">
        <f>IF(C1337="","",IFERROR(INDEX('Cadastro de insumo'!A:K,MATCH('Ficha técnica - Prod acabado'!C1337,'Cadastro de insumo'!E:E,0),2),""))</f>
        <v/>
      </c>
      <c r="E1337" s="138" t="str">
        <f>IF(C1337="","",IFERROR(INDEX('Cadastro de insumo'!A:K,MATCH('Ficha técnica - Prod acabado'!C1337,'Cadastro de insumo'!E:E,0),9),""))</f>
        <v/>
      </c>
      <c r="F1337" s="139" t="str">
        <f>IFERROR(VLOOKUP(C1337,'Cadastro de insumo'!E:K,7,0),"")</f>
        <v/>
      </c>
      <c r="G1337" s="113"/>
      <c r="H1337" s="113"/>
      <c r="I1337" s="138">
        <f t="shared" si="64"/>
        <v>0</v>
      </c>
      <c r="J1337" s="140">
        <f>IF(C1337="",0,IF(E1337="Pacote",VLOOKUP(C1337,'Cadastro de insumo'!E:K,7,0)*G1337,IF(OR(E1337="kg",E1337="L"),F1337/1000*G1337,F1337*G1337)))</f>
        <v>0</v>
      </c>
    </row>
    <row r="1338" spans="1:18" outlineLevel="1" x14ac:dyDescent="0.25">
      <c r="B1338" s="137" t="str">
        <f>IF(C1338="","",F1332)</f>
        <v/>
      </c>
      <c r="C1338" s="123"/>
      <c r="D1338" s="138" t="str">
        <f>IF(C1338="","",IFERROR(INDEX('Cadastro de insumo'!A:K,MATCH('Ficha técnica - Prod acabado'!C1338,'Cadastro de insumo'!E:E,0),2),""))</f>
        <v/>
      </c>
      <c r="E1338" s="138" t="str">
        <f>IF(C1338="","",IFERROR(INDEX('Cadastro de insumo'!A:K,MATCH('Ficha técnica - Prod acabado'!C1338,'Cadastro de insumo'!E:E,0),9),""))</f>
        <v/>
      </c>
      <c r="F1338" s="139" t="str">
        <f>IFERROR(VLOOKUP(C1338,'Cadastro de insumo'!E:K,7,0),"")</f>
        <v/>
      </c>
      <c r="G1338" s="113"/>
      <c r="H1338" s="113"/>
      <c r="I1338" s="138">
        <f t="shared" si="64"/>
        <v>0</v>
      </c>
      <c r="J1338" s="140">
        <f>IF(C1338="",0,IF(E1338="Pacote",VLOOKUP(C1338,'Cadastro de insumo'!E:K,7,0)*G1338,IF(OR(E1338="kg",E1338="L"),F1338/1000*G1338,F1338*G1338)))</f>
        <v>0</v>
      </c>
    </row>
    <row r="1339" spans="1:18" outlineLevel="1" x14ac:dyDescent="0.25">
      <c r="B1339" s="137" t="str">
        <f>IF(C1339="","",F1332)</f>
        <v/>
      </c>
      <c r="C1339" s="123"/>
      <c r="D1339" s="138" t="str">
        <f>IF(C1339="","",IFERROR(INDEX('Cadastro de insumo'!A:K,MATCH('Ficha técnica - Prod acabado'!C1339,'Cadastro de insumo'!E:E,0),2),""))</f>
        <v/>
      </c>
      <c r="E1339" s="138" t="str">
        <f>IF(C1339="","",IFERROR(INDEX('Cadastro de insumo'!A:K,MATCH('Ficha técnica - Prod acabado'!C1339,'Cadastro de insumo'!E:E,0),9),""))</f>
        <v/>
      </c>
      <c r="F1339" s="139" t="str">
        <f>IFERROR(VLOOKUP(C1339,'Cadastro de insumo'!E:K,7,0),"")</f>
        <v/>
      </c>
      <c r="G1339" s="113"/>
      <c r="H1339" s="113"/>
      <c r="I1339" s="138">
        <f t="shared" si="64"/>
        <v>0</v>
      </c>
      <c r="J1339" s="140">
        <f>IF(C1339="",0,IF(E1339="Pacote",VLOOKUP(C1339,'Cadastro de insumo'!E:K,7,0)*G1339,IF(OR(E1339="kg",E1339="L"),F1339/1000*G1339,F1339*G1339)))</f>
        <v>0</v>
      </c>
    </row>
    <row r="1340" spans="1:18" outlineLevel="1" x14ac:dyDescent="0.25">
      <c r="B1340" s="137" t="str">
        <f>IF(C1340="","",F1332)</f>
        <v/>
      </c>
      <c r="C1340" s="123"/>
      <c r="D1340" s="138" t="str">
        <f>IF(C1340="","",IFERROR(INDEX('Cadastro de insumo'!A:K,MATCH('Ficha técnica - Prod acabado'!C1340,'Cadastro de insumo'!E:E,0),2),""))</f>
        <v/>
      </c>
      <c r="E1340" s="138" t="str">
        <f>IF(C1340="","",IFERROR(INDEX('Cadastro de insumo'!A:K,MATCH('Ficha técnica - Prod acabado'!C1340,'Cadastro de insumo'!E:E,0),9),""))</f>
        <v/>
      </c>
      <c r="F1340" s="139" t="str">
        <f>IFERROR(VLOOKUP(C1340,'Cadastro de insumo'!E:K,7,0),"")</f>
        <v/>
      </c>
      <c r="G1340" s="113"/>
      <c r="H1340" s="113"/>
      <c r="I1340" s="138">
        <f t="shared" si="64"/>
        <v>0</v>
      </c>
      <c r="J1340" s="140">
        <f>IF(C1340="",0,IF(E1340="Pacote",VLOOKUP(C1340,'Cadastro de insumo'!E:K,7,0)*G1340,IF(OR(E1340="kg",E1340="L"),F1340/1000*G1340,F1340*G1340)))</f>
        <v>0</v>
      </c>
    </row>
    <row r="1341" spans="1:18" outlineLevel="1" x14ac:dyDescent="0.25">
      <c r="B1341" s="137" t="str">
        <f>IF(C1341="","",F1332)</f>
        <v/>
      </c>
      <c r="C1341" s="123"/>
      <c r="D1341" s="138" t="str">
        <f>IF(C1341="","",IFERROR(INDEX('Cadastro de insumo'!A:K,MATCH('Ficha técnica - Prod acabado'!C1341,'Cadastro de insumo'!E:E,0),2),""))</f>
        <v/>
      </c>
      <c r="E1341" s="138" t="str">
        <f>IF(C1341="","",IFERROR(INDEX('Cadastro de insumo'!A:K,MATCH('Ficha técnica - Prod acabado'!C1341,'Cadastro de insumo'!E:E,0),9),""))</f>
        <v/>
      </c>
      <c r="F1341" s="139" t="str">
        <f>IFERROR(VLOOKUP(C1341,'Cadastro de insumo'!E:K,7,0),"")</f>
        <v/>
      </c>
      <c r="G1341" s="113"/>
      <c r="H1341" s="113"/>
      <c r="I1341" s="138">
        <f t="shared" si="64"/>
        <v>0</v>
      </c>
      <c r="J1341" s="140">
        <f>IF(C1341="",0,IF(E1341="Pacote",VLOOKUP(C1341,'Cadastro de insumo'!E:K,7,0)*G1341,IF(OR(E1341="kg",E1341="L"),F1341/1000*G1341,F1341*G1341)))</f>
        <v>0</v>
      </c>
    </row>
    <row r="1342" spans="1:18" outlineLevel="1" x14ac:dyDescent="0.25">
      <c r="B1342" s="137" t="str">
        <f>IF(C1342="","",F1332)</f>
        <v/>
      </c>
      <c r="C1342" s="123"/>
      <c r="D1342" s="138" t="str">
        <f>IF(C1342="","",IFERROR(INDEX('Cadastro de insumo'!A:K,MATCH('Ficha técnica - Prod acabado'!C1342,'Cadastro de insumo'!E:E,0),2),""))</f>
        <v/>
      </c>
      <c r="E1342" s="138" t="str">
        <f>IF(C1342="","",IFERROR(INDEX('Cadastro de insumo'!A:K,MATCH('Ficha técnica - Prod acabado'!C1342,'Cadastro de insumo'!E:E,0),9),""))</f>
        <v/>
      </c>
      <c r="F1342" s="139" t="str">
        <f>IFERROR(VLOOKUP(C1342,'Cadastro de insumo'!E:K,7,0),"")</f>
        <v/>
      </c>
      <c r="G1342" s="113"/>
      <c r="H1342" s="113"/>
      <c r="I1342" s="138">
        <f t="shared" si="64"/>
        <v>0</v>
      </c>
      <c r="J1342" s="140">
        <f>IF(C1342="",0,IF(E1342="Pacote",VLOOKUP(C1342,'Cadastro de insumo'!E:K,7,0)*G1342,IF(OR(E1342="kg",E1342="L"),F1342/1000*G1342,F1342*G1342)))</f>
        <v>0</v>
      </c>
    </row>
    <row r="1343" spans="1:18" outlineLevel="1" x14ac:dyDescent="0.25">
      <c r="B1343" s="137" t="str">
        <f>IF(C1343="","",F1332)</f>
        <v/>
      </c>
      <c r="C1343" s="123"/>
      <c r="D1343" s="138" t="str">
        <f>IF(C1343="","",IFERROR(INDEX('Cadastro de insumo'!A:K,MATCH('Ficha técnica - Prod acabado'!C1343,'Cadastro de insumo'!E:E,0),2),""))</f>
        <v/>
      </c>
      <c r="E1343" s="138" t="str">
        <f>IF(C1343="","",IFERROR(INDEX('Cadastro de insumo'!A:K,MATCH('Ficha técnica - Prod acabado'!C1343,'Cadastro de insumo'!E:E,0),9),""))</f>
        <v/>
      </c>
      <c r="F1343" s="139" t="str">
        <f>IFERROR(VLOOKUP(C1343,'Cadastro de insumo'!E:K,7,0),"")</f>
        <v/>
      </c>
      <c r="G1343" s="113"/>
      <c r="H1343" s="113"/>
      <c r="I1343" s="138">
        <f t="shared" si="64"/>
        <v>0</v>
      </c>
      <c r="J1343" s="140">
        <f>IF(C1343="",0,IF(E1343="Pacote",VLOOKUP(C1343,'Cadastro de insumo'!E:K,7,0)*G1343,IF(OR(E1343="kg",E1343="L"),F1343/1000*G1343,F1343*G1343)))</f>
        <v>0</v>
      </c>
    </row>
    <row r="1344" spans="1:18" outlineLevel="1" x14ac:dyDescent="0.25">
      <c r="B1344" s="137" t="str">
        <f>IF(C1344="","",F1332)</f>
        <v/>
      </c>
      <c r="C1344" s="123"/>
      <c r="D1344" s="138" t="str">
        <f>IF(C1344="","",IFERROR(INDEX('Cadastro de insumo'!A:K,MATCH('Ficha técnica - Prod acabado'!C1344,'Cadastro de insumo'!E:E,0),2),""))</f>
        <v/>
      </c>
      <c r="E1344" s="138" t="str">
        <f>IF(C1344="","",IFERROR(INDEX('Cadastro de insumo'!A:K,MATCH('Ficha técnica - Prod acabado'!C1344,'Cadastro de insumo'!E:E,0),9),""))</f>
        <v/>
      </c>
      <c r="F1344" s="139" t="str">
        <f>IFERROR(VLOOKUP(C1344,'Cadastro de insumo'!E:K,7,0),"")</f>
        <v/>
      </c>
      <c r="G1344" s="113"/>
      <c r="H1344" s="113"/>
      <c r="I1344" s="138">
        <f t="shared" si="64"/>
        <v>0</v>
      </c>
      <c r="J1344" s="140">
        <f>IF(C1344="",0,IF(E1344="Pacote",VLOOKUP(C1344,'Cadastro de insumo'!E:K,7,0)*G1344,IF(OR(E1344="kg",E1344="L"),F1344/1000*G1344,F1344*G1344)))</f>
        <v>0</v>
      </c>
    </row>
    <row r="1345" spans="1:18" outlineLevel="1" x14ac:dyDescent="0.25">
      <c r="B1345" s="137" t="str">
        <f>IF(C1345="","",F1332)</f>
        <v/>
      </c>
      <c r="C1345" s="123"/>
      <c r="D1345" s="138" t="str">
        <f>IF(C1345="","",IFERROR(INDEX('Cadastro de insumo'!A:K,MATCH('Ficha técnica - Prod acabado'!C1345,'Cadastro de insumo'!E:E,0),2),""))</f>
        <v/>
      </c>
      <c r="E1345" s="138" t="str">
        <f>IF(C1345="","",IFERROR(INDEX('Cadastro de insumo'!A:K,MATCH('Ficha técnica - Prod acabado'!C1345,'Cadastro de insumo'!E:E,0),9),""))</f>
        <v/>
      </c>
      <c r="F1345" s="139" t="str">
        <f>IFERROR(VLOOKUP(C1345,'Cadastro de insumo'!E:K,7,0),"")</f>
        <v/>
      </c>
      <c r="G1345" s="113"/>
      <c r="H1345" s="113"/>
      <c r="I1345" s="138">
        <f t="shared" si="64"/>
        <v>0</v>
      </c>
      <c r="J1345" s="140">
        <f>IF(C1345="",0,IF(E1345="Pacote",VLOOKUP(C1345,'Cadastro de insumo'!E:K,7,0)*G1345,IF(OR(E1345="kg",E1345="L"),F1345/1000*G1345,F1345*G1345)))</f>
        <v>0</v>
      </c>
    </row>
    <row r="1346" spans="1:18" outlineLevel="1" x14ac:dyDescent="0.25">
      <c r="B1346" s="137" t="str">
        <f>IF(C1346="","",F1332)</f>
        <v/>
      </c>
      <c r="C1346" s="123"/>
      <c r="D1346" s="138" t="str">
        <f>IF(C1346="","",IFERROR(INDEX('Cadastro de insumo'!A:K,MATCH('Ficha técnica - Prod acabado'!C1346,'Cadastro de insumo'!E:E,0),2),""))</f>
        <v/>
      </c>
      <c r="E1346" s="138" t="str">
        <f>IF(C1346="","",IFERROR(INDEX('Cadastro de insumo'!A:K,MATCH('Ficha técnica - Prod acabado'!C1346,'Cadastro de insumo'!E:E,0),9),""))</f>
        <v/>
      </c>
      <c r="F1346" s="139" t="str">
        <f>IFERROR(VLOOKUP(C1346,'Cadastro de insumo'!E:K,7,0),"")</f>
        <v/>
      </c>
      <c r="G1346" s="113"/>
      <c r="H1346" s="113"/>
      <c r="I1346" s="138">
        <f t="shared" si="64"/>
        <v>0</v>
      </c>
      <c r="J1346" s="140">
        <f>IF(C1346="",0,IF(E1346="Pacote",VLOOKUP(C1346,'Cadastro de insumo'!E:K,7,0)*G1346,IF(OR(E1346="kg",E1346="L"),F1346/1000*G1346,F1346*G1346)))</f>
        <v>0</v>
      </c>
    </row>
    <row r="1347" spans="1:18" outlineLevel="1" x14ac:dyDescent="0.25">
      <c r="B1347" s="137" t="str">
        <f>IF(C1347="","",F1332)</f>
        <v/>
      </c>
      <c r="C1347" s="123"/>
      <c r="D1347" s="138" t="str">
        <f>IF(C1347="","",IFERROR(INDEX('Cadastro de insumo'!A:K,MATCH('Ficha técnica - Prod acabado'!C1347,'Cadastro de insumo'!E:E,0),2),""))</f>
        <v/>
      </c>
      <c r="E1347" s="138" t="str">
        <f>IF(C1347="","",IFERROR(INDEX('Cadastro de insumo'!A:K,MATCH('Ficha técnica - Prod acabado'!C1347,'Cadastro de insumo'!E:E,0),9),""))</f>
        <v/>
      </c>
      <c r="F1347" s="139" t="str">
        <f>IFERROR(VLOOKUP(C1347,'Cadastro de insumo'!E:K,7,0),"")</f>
        <v/>
      </c>
      <c r="G1347" s="113"/>
      <c r="H1347" s="113"/>
      <c r="I1347" s="138">
        <f t="shared" si="64"/>
        <v>0</v>
      </c>
      <c r="J1347" s="140">
        <f>IF(C1347="",0,IF(E1347="Pacote",VLOOKUP(C1347,'Cadastro de insumo'!E:K,7,0)*G1347,IF(OR(E1347="kg",E1347="L"),F1347/1000*G1347,F1347*G1347)))</f>
        <v>0</v>
      </c>
    </row>
    <row r="1348" spans="1:18" outlineLevel="1" x14ac:dyDescent="0.25">
      <c r="B1348" s="137" t="str">
        <f>IF(C1348="","",F1332)</f>
        <v/>
      </c>
      <c r="C1348" s="123"/>
      <c r="D1348" s="138" t="str">
        <f>IF(C1348="","",IFERROR(INDEX('Cadastro de insumo'!A:K,MATCH('Ficha técnica - Prod acabado'!C1348,'Cadastro de insumo'!E:E,0),2),""))</f>
        <v/>
      </c>
      <c r="E1348" s="138" t="str">
        <f>IF(C1348="","",IFERROR(INDEX('Cadastro de insumo'!A:K,MATCH('Ficha técnica - Prod acabado'!C1348,'Cadastro de insumo'!E:E,0),9),""))</f>
        <v/>
      </c>
      <c r="F1348" s="139" t="str">
        <f>IFERROR(VLOOKUP(C1348,'Cadastro de insumo'!E:K,7,0),"")</f>
        <v/>
      </c>
      <c r="G1348" s="113"/>
      <c r="H1348" s="113"/>
      <c r="I1348" s="138">
        <f t="shared" si="64"/>
        <v>0</v>
      </c>
      <c r="J1348" s="140">
        <f>IF(C1348="",0,IF(E1348="Pacote",VLOOKUP(C1348,'Cadastro de insumo'!E:K,7,0)*G1348,IF(OR(E1348="kg",E1348="L"),F1348/1000*G1348,F1348*G1348)))</f>
        <v>0</v>
      </c>
    </row>
    <row r="1349" spans="1:18" outlineLevel="1" x14ac:dyDescent="0.25">
      <c r="B1349" s="137" t="str">
        <f>IF(C1349="","",F1332)</f>
        <v/>
      </c>
      <c r="C1349" s="123"/>
      <c r="D1349" s="138" t="str">
        <f>IF(C1349="","",IFERROR(INDEX('Cadastro de insumo'!A:K,MATCH('Ficha técnica - Prod acabado'!C1349,'Cadastro de insumo'!E:E,0),2),""))</f>
        <v/>
      </c>
      <c r="E1349" s="138" t="str">
        <f>IF(C1349="","",IFERROR(INDEX('Cadastro de insumo'!A:K,MATCH('Ficha técnica - Prod acabado'!C1349,'Cadastro de insumo'!E:E,0),9),""))</f>
        <v/>
      </c>
      <c r="F1349" s="139" t="str">
        <f>IFERROR(VLOOKUP(C1349,'Cadastro de insumo'!E:K,7,0),"")</f>
        <v/>
      </c>
      <c r="G1349" s="113"/>
      <c r="H1349" s="113"/>
      <c r="I1349" s="138">
        <f t="shared" si="64"/>
        <v>0</v>
      </c>
      <c r="J1349" s="140">
        <f>IF(C1349="",0,IF(E1349="Pacote",VLOOKUP(C1349,'Cadastro de insumo'!E:K,7,0)*G1349,IF(OR(E1349="kg",E1349="L"),F1349/1000*G1349,F1349*G1349)))</f>
        <v>0</v>
      </c>
    </row>
    <row r="1350" spans="1:18" x14ac:dyDescent="0.25">
      <c r="A1350" s="33" t="str">
        <f>"Detalhes: "&amp;F1332</f>
        <v xml:space="preserve">Detalhes: </v>
      </c>
      <c r="B1350" s="110"/>
      <c r="H1350" s="126"/>
      <c r="I1350" s="110"/>
      <c r="J1350" s="110"/>
      <c r="M1350" s="126"/>
    </row>
    <row r="1351" spans="1:18" x14ac:dyDescent="0.25">
      <c r="B1351" s="110"/>
      <c r="C1351" s="126"/>
      <c r="H1351" s="126"/>
      <c r="I1351" s="110"/>
      <c r="J1351" s="110"/>
      <c r="K1351" s="110"/>
      <c r="L1351" s="110"/>
      <c r="M1351" s="126"/>
    </row>
    <row r="1352" spans="1:18" ht="31.5" x14ac:dyDescent="0.25">
      <c r="D1352" s="110"/>
      <c r="E1352" s="34" t="s">
        <v>21</v>
      </c>
      <c r="F1352" s="78" t="s">
        <v>0</v>
      </c>
      <c r="G1352" s="78" t="s">
        <v>19</v>
      </c>
      <c r="H1352" s="79" t="s">
        <v>20</v>
      </c>
      <c r="I1352" s="35" t="s">
        <v>22</v>
      </c>
      <c r="J1352" s="35" t="s">
        <v>61</v>
      </c>
      <c r="M1352" s="126"/>
    </row>
    <row r="1353" spans="1:18" x14ac:dyDescent="0.25">
      <c r="D1353" s="110"/>
      <c r="E1353" s="135">
        <f>E1332+1</f>
        <v>65</v>
      </c>
      <c r="F1353" s="113"/>
      <c r="G1353" s="113"/>
      <c r="H1353" s="114"/>
      <c r="I1353" s="136">
        <f>SUM(J1356:J1370)</f>
        <v>0</v>
      </c>
      <c r="J1353" s="136" t="str">
        <f>IF(H1353="","",I1353/H1353)</f>
        <v/>
      </c>
      <c r="M1353" s="126"/>
      <c r="R1353" s="141"/>
    </row>
    <row r="1354" spans="1:18" x14ac:dyDescent="0.25">
      <c r="B1354" s="117"/>
      <c r="C1354" s="118"/>
      <c r="D1354" s="110"/>
      <c r="F1354" s="118"/>
      <c r="G1354" s="118"/>
      <c r="H1354" s="119"/>
      <c r="I1354" s="120"/>
      <c r="J1354" s="121"/>
      <c r="M1354" s="126"/>
      <c r="R1354" s="141"/>
    </row>
    <row r="1355" spans="1:18" ht="47.25" outlineLevel="1" x14ac:dyDescent="0.25">
      <c r="B1355" s="34" t="s">
        <v>66</v>
      </c>
      <c r="C1355" s="78" t="s">
        <v>13</v>
      </c>
      <c r="D1355" s="35" t="s">
        <v>60</v>
      </c>
      <c r="E1355" s="35" t="s">
        <v>14</v>
      </c>
      <c r="F1355" s="79" t="s">
        <v>17</v>
      </c>
      <c r="G1355" s="79" t="s">
        <v>56</v>
      </c>
      <c r="H1355" s="79" t="s">
        <v>38</v>
      </c>
      <c r="I1355" s="35" t="s">
        <v>16</v>
      </c>
      <c r="J1355" s="34" t="s">
        <v>15</v>
      </c>
    </row>
    <row r="1356" spans="1:18" outlineLevel="1" x14ac:dyDescent="0.25">
      <c r="B1356" s="137" t="str">
        <f>IF(C1356="","",F1353)</f>
        <v/>
      </c>
      <c r="C1356" s="123"/>
      <c r="D1356" s="138" t="str">
        <f>IF(C1356="","",IFERROR(INDEX('Cadastro de insumo'!A:K,MATCH('Ficha técnica - Prod acabado'!C1356,'Cadastro de insumo'!E:E,0),2),""))</f>
        <v/>
      </c>
      <c r="E1356" s="138" t="str">
        <f>IF(C1356="","",IFERROR(INDEX('Cadastro de insumo'!A:K,MATCH('Ficha técnica - Prod acabado'!C1356,'Cadastro de insumo'!E:E,0),9),""))</f>
        <v/>
      </c>
      <c r="F1356" s="139" t="str">
        <f>IFERROR(VLOOKUP(C1356,'Cadastro de insumo'!E:K,7,0),"")</f>
        <v/>
      </c>
      <c r="G1356" s="113"/>
      <c r="H1356" s="113"/>
      <c r="I1356" s="138">
        <f t="shared" ref="I1356:I1370" si="65">IF(OR(G1356="",H1356=""),0,G1356/H1356)</f>
        <v>0</v>
      </c>
      <c r="J1356" s="140">
        <f>IF(C1356="",0,IF(E1356="Pacote",VLOOKUP(C1356,'Cadastro de insumo'!E:K,7,0)*G1356,IF(OR(E1356="kg",E1356="L"),F1356/1000*G1356,F1356*G1356)))</f>
        <v>0</v>
      </c>
    </row>
    <row r="1357" spans="1:18" outlineLevel="1" x14ac:dyDescent="0.25">
      <c r="B1357" s="137" t="str">
        <f>IF(C1357="","",F1353)</f>
        <v/>
      </c>
      <c r="C1357" s="123"/>
      <c r="D1357" s="138" t="str">
        <f>IF(C1357="","",IFERROR(INDEX('Cadastro de insumo'!A:K,MATCH('Ficha técnica - Prod acabado'!C1357,'Cadastro de insumo'!E:E,0),2),""))</f>
        <v/>
      </c>
      <c r="E1357" s="138" t="str">
        <f>IF(C1357="","",IFERROR(INDEX('Cadastro de insumo'!A:K,MATCH('Ficha técnica - Prod acabado'!C1357,'Cadastro de insumo'!E:E,0),9),""))</f>
        <v/>
      </c>
      <c r="F1357" s="139" t="str">
        <f>IFERROR(VLOOKUP(C1357,'Cadastro de insumo'!E:K,7,0),"")</f>
        <v/>
      </c>
      <c r="G1357" s="113"/>
      <c r="H1357" s="113"/>
      <c r="I1357" s="138">
        <f t="shared" si="65"/>
        <v>0</v>
      </c>
      <c r="J1357" s="140">
        <f>IF(C1357="",0,IF(E1357="Pacote",VLOOKUP(C1357,'Cadastro de insumo'!E:K,7,0)*G1357,IF(OR(E1357="kg",E1357="L"),F1357/1000*G1357,F1357*G1357)))</f>
        <v>0</v>
      </c>
    </row>
    <row r="1358" spans="1:18" outlineLevel="1" x14ac:dyDescent="0.25">
      <c r="B1358" s="137" t="str">
        <f>IF(C1358="","",F1353)</f>
        <v/>
      </c>
      <c r="C1358" s="123"/>
      <c r="D1358" s="138" t="str">
        <f>IF(C1358="","",IFERROR(INDEX('Cadastro de insumo'!A:K,MATCH('Ficha técnica - Prod acabado'!C1358,'Cadastro de insumo'!E:E,0),2),""))</f>
        <v/>
      </c>
      <c r="E1358" s="138" t="str">
        <f>IF(C1358="","",IFERROR(INDEX('Cadastro de insumo'!A:K,MATCH('Ficha técnica - Prod acabado'!C1358,'Cadastro de insumo'!E:E,0),9),""))</f>
        <v/>
      </c>
      <c r="F1358" s="139" t="str">
        <f>IFERROR(VLOOKUP(C1358,'Cadastro de insumo'!E:K,7,0),"")</f>
        <v/>
      </c>
      <c r="G1358" s="113"/>
      <c r="H1358" s="113"/>
      <c r="I1358" s="138">
        <f t="shared" si="65"/>
        <v>0</v>
      </c>
      <c r="J1358" s="140">
        <f>IF(C1358="",0,IF(E1358="Pacote",VLOOKUP(C1358,'Cadastro de insumo'!E:K,7,0)*G1358,IF(OR(E1358="kg",E1358="L"),F1358/1000*G1358,F1358*G1358)))</f>
        <v>0</v>
      </c>
    </row>
    <row r="1359" spans="1:18" outlineLevel="1" x14ac:dyDescent="0.25">
      <c r="B1359" s="137" t="str">
        <f>IF(C1359="","",F1353)</f>
        <v/>
      </c>
      <c r="C1359" s="123"/>
      <c r="D1359" s="138" t="str">
        <f>IF(C1359="","",IFERROR(INDEX('Cadastro de insumo'!A:K,MATCH('Ficha técnica - Prod acabado'!C1359,'Cadastro de insumo'!E:E,0),2),""))</f>
        <v/>
      </c>
      <c r="E1359" s="138" t="str">
        <f>IF(C1359="","",IFERROR(INDEX('Cadastro de insumo'!A:K,MATCH('Ficha técnica - Prod acabado'!C1359,'Cadastro de insumo'!E:E,0),9),""))</f>
        <v/>
      </c>
      <c r="F1359" s="139" t="str">
        <f>IFERROR(VLOOKUP(C1359,'Cadastro de insumo'!E:K,7,0),"")</f>
        <v/>
      </c>
      <c r="G1359" s="113"/>
      <c r="H1359" s="113"/>
      <c r="I1359" s="138">
        <f t="shared" si="65"/>
        <v>0</v>
      </c>
      <c r="J1359" s="140">
        <f>IF(C1359="",0,IF(E1359="Pacote",VLOOKUP(C1359,'Cadastro de insumo'!E:K,7,0)*G1359,IF(OR(E1359="kg",E1359="L"),F1359/1000*G1359,F1359*G1359)))</f>
        <v>0</v>
      </c>
    </row>
    <row r="1360" spans="1:18" outlineLevel="1" x14ac:dyDescent="0.25">
      <c r="B1360" s="137" t="str">
        <f>IF(C1360="","",F1353)</f>
        <v/>
      </c>
      <c r="C1360" s="123"/>
      <c r="D1360" s="138" t="str">
        <f>IF(C1360="","",IFERROR(INDEX('Cadastro de insumo'!A:K,MATCH('Ficha técnica - Prod acabado'!C1360,'Cadastro de insumo'!E:E,0),2),""))</f>
        <v/>
      </c>
      <c r="E1360" s="138" t="str">
        <f>IF(C1360="","",IFERROR(INDEX('Cadastro de insumo'!A:K,MATCH('Ficha técnica - Prod acabado'!C1360,'Cadastro de insumo'!E:E,0),9),""))</f>
        <v/>
      </c>
      <c r="F1360" s="139" t="str">
        <f>IFERROR(VLOOKUP(C1360,'Cadastro de insumo'!E:K,7,0),"")</f>
        <v/>
      </c>
      <c r="G1360" s="113"/>
      <c r="H1360" s="113"/>
      <c r="I1360" s="138">
        <f t="shared" si="65"/>
        <v>0</v>
      </c>
      <c r="J1360" s="140">
        <f>IF(C1360="",0,IF(E1360="Pacote",VLOOKUP(C1360,'Cadastro de insumo'!E:K,7,0)*G1360,IF(OR(E1360="kg",E1360="L"),F1360/1000*G1360,F1360*G1360)))</f>
        <v>0</v>
      </c>
    </row>
    <row r="1361" spans="1:18" outlineLevel="1" x14ac:dyDescent="0.25">
      <c r="B1361" s="137" t="str">
        <f>IF(C1361="","",F1353)</f>
        <v/>
      </c>
      <c r="C1361" s="123"/>
      <c r="D1361" s="138" t="str">
        <f>IF(C1361="","",IFERROR(INDEX('Cadastro de insumo'!A:K,MATCH('Ficha técnica - Prod acabado'!C1361,'Cadastro de insumo'!E:E,0),2),""))</f>
        <v/>
      </c>
      <c r="E1361" s="138" t="str">
        <f>IF(C1361="","",IFERROR(INDEX('Cadastro de insumo'!A:K,MATCH('Ficha técnica - Prod acabado'!C1361,'Cadastro de insumo'!E:E,0),9),""))</f>
        <v/>
      </c>
      <c r="F1361" s="139" t="str">
        <f>IFERROR(VLOOKUP(C1361,'Cadastro de insumo'!E:K,7,0),"")</f>
        <v/>
      </c>
      <c r="G1361" s="113"/>
      <c r="H1361" s="113"/>
      <c r="I1361" s="138">
        <f t="shared" si="65"/>
        <v>0</v>
      </c>
      <c r="J1361" s="140">
        <f>IF(C1361="",0,IF(E1361="Pacote",VLOOKUP(C1361,'Cadastro de insumo'!E:K,7,0)*G1361,IF(OR(E1361="kg",E1361="L"),F1361/1000*G1361,F1361*G1361)))</f>
        <v>0</v>
      </c>
    </row>
    <row r="1362" spans="1:18" outlineLevel="1" x14ac:dyDescent="0.25">
      <c r="B1362" s="137" t="str">
        <f>IF(C1362="","",F1353)</f>
        <v/>
      </c>
      <c r="C1362" s="123"/>
      <c r="D1362" s="138" t="str">
        <f>IF(C1362="","",IFERROR(INDEX('Cadastro de insumo'!A:K,MATCH('Ficha técnica - Prod acabado'!C1362,'Cadastro de insumo'!E:E,0),2),""))</f>
        <v/>
      </c>
      <c r="E1362" s="138" t="str">
        <f>IF(C1362="","",IFERROR(INDEX('Cadastro de insumo'!A:K,MATCH('Ficha técnica - Prod acabado'!C1362,'Cadastro de insumo'!E:E,0),9),""))</f>
        <v/>
      </c>
      <c r="F1362" s="139" t="str">
        <f>IFERROR(VLOOKUP(C1362,'Cadastro de insumo'!E:K,7,0),"")</f>
        <v/>
      </c>
      <c r="G1362" s="113"/>
      <c r="H1362" s="113"/>
      <c r="I1362" s="138">
        <f t="shared" si="65"/>
        <v>0</v>
      </c>
      <c r="J1362" s="140">
        <f>IF(C1362="",0,IF(E1362="Pacote",VLOOKUP(C1362,'Cadastro de insumo'!E:K,7,0)*G1362,IF(OR(E1362="kg",E1362="L"),F1362/1000*G1362,F1362*G1362)))</f>
        <v>0</v>
      </c>
    </row>
    <row r="1363" spans="1:18" outlineLevel="1" x14ac:dyDescent="0.25">
      <c r="B1363" s="137" t="str">
        <f>IF(C1363="","",F1353)</f>
        <v/>
      </c>
      <c r="C1363" s="123"/>
      <c r="D1363" s="138" t="str">
        <f>IF(C1363="","",IFERROR(INDEX('Cadastro de insumo'!A:K,MATCH('Ficha técnica - Prod acabado'!C1363,'Cadastro de insumo'!E:E,0),2),""))</f>
        <v/>
      </c>
      <c r="E1363" s="138" t="str">
        <f>IF(C1363="","",IFERROR(INDEX('Cadastro de insumo'!A:K,MATCH('Ficha técnica - Prod acabado'!C1363,'Cadastro de insumo'!E:E,0),9),""))</f>
        <v/>
      </c>
      <c r="F1363" s="139" t="str">
        <f>IFERROR(VLOOKUP(C1363,'Cadastro de insumo'!E:K,7,0),"")</f>
        <v/>
      </c>
      <c r="G1363" s="113"/>
      <c r="H1363" s="113"/>
      <c r="I1363" s="138">
        <f t="shared" si="65"/>
        <v>0</v>
      </c>
      <c r="J1363" s="140">
        <f>IF(C1363="",0,IF(E1363="Pacote",VLOOKUP(C1363,'Cadastro de insumo'!E:K,7,0)*G1363,IF(OR(E1363="kg",E1363="L"),F1363/1000*G1363,F1363*G1363)))</f>
        <v>0</v>
      </c>
    </row>
    <row r="1364" spans="1:18" outlineLevel="1" x14ac:dyDescent="0.25">
      <c r="B1364" s="137" t="str">
        <f>IF(C1364="","",F1353)</f>
        <v/>
      </c>
      <c r="C1364" s="123"/>
      <c r="D1364" s="138" t="str">
        <f>IF(C1364="","",IFERROR(INDEX('Cadastro de insumo'!A:K,MATCH('Ficha técnica - Prod acabado'!C1364,'Cadastro de insumo'!E:E,0),2),""))</f>
        <v/>
      </c>
      <c r="E1364" s="138" t="str">
        <f>IF(C1364="","",IFERROR(INDEX('Cadastro de insumo'!A:K,MATCH('Ficha técnica - Prod acabado'!C1364,'Cadastro de insumo'!E:E,0),9),""))</f>
        <v/>
      </c>
      <c r="F1364" s="139" t="str">
        <f>IFERROR(VLOOKUP(C1364,'Cadastro de insumo'!E:K,7,0),"")</f>
        <v/>
      </c>
      <c r="G1364" s="113"/>
      <c r="H1364" s="113"/>
      <c r="I1364" s="138">
        <f t="shared" si="65"/>
        <v>0</v>
      </c>
      <c r="J1364" s="140">
        <f>IF(C1364="",0,IF(E1364="Pacote",VLOOKUP(C1364,'Cadastro de insumo'!E:K,7,0)*G1364,IF(OR(E1364="kg",E1364="L"),F1364/1000*G1364,F1364*G1364)))</f>
        <v>0</v>
      </c>
    </row>
    <row r="1365" spans="1:18" outlineLevel="1" x14ac:dyDescent="0.25">
      <c r="B1365" s="137" t="str">
        <f>IF(C1365="","",F1353)</f>
        <v/>
      </c>
      <c r="C1365" s="123"/>
      <c r="D1365" s="138" t="str">
        <f>IF(C1365="","",IFERROR(INDEX('Cadastro de insumo'!A:K,MATCH('Ficha técnica - Prod acabado'!C1365,'Cadastro de insumo'!E:E,0),2),""))</f>
        <v/>
      </c>
      <c r="E1365" s="138" t="str">
        <f>IF(C1365="","",IFERROR(INDEX('Cadastro de insumo'!A:K,MATCH('Ficha técnica - Prod acabado'!C1365,'Cadastro de insumo'!E:E,0),9),""))</f>
        <v/>
      </c>
      <c r="F1365" s="139" t="str">
        <f>IFERROR(VLOOKUP(C1365,'Cadastro de insumo'!E:K,7,0),"")</f>
        <v/>
      </c>
      <c r="G1365" s="113"/>
      <c r="H1365" s="113"/>
      <c r="I1365" s="138">
        <f t="shared" si="65"/>
        <v>0</v>
      </c>
      <c r="J1365" s="140">
        <f>IF(C1365="",0,IF(E1365="Pacote",VLOOKUP(C1365,'Cadastro de insumo'!E:K,7,0)*G1365,IF(OR(E1365="kg",E1365="L"),F1365/1000*G1365,F1365*G1365)))</f>
        <v>0</v>
      </c>
    </row>
    <row r="1366" spans="1:18" outlineLevel="1" x14ac:dyDescent="0.25">
      <c r="B1366" s="137" t="str">
        <f>IF(C1366="","",F1353)</f>
        <v/>
      </c>
      <c r="C1366" s="123"/>
      <c r="D1366" s="138" t="str">
        <f>IF(C1366="","",IFERROR(INDEX('Cadastro de insumo'!A:K,MATCH('Ficha técnica - Prod acabado'!C1366,'Cadastro de insumo'!E:E,0),2),""))</f>
        <v/>
      </c>
      <c r="E1366" s="138" t="str">
        <f>IF(C1366="","",IFERROR(INDEX('Cadastro de insumo'!A:K,MATCH('Ficha técnica - Prod acabado'!C1366,'Cadastro de insumo'!E:E,0),9),""))</f>
        <v/>
      </c>
      <c r="F1366" s="139" t="str">
        <f>IFERROR(VLOOKUP(C1366,'Cadastro de insumo'!E:K,7,0),"")</f>
        <v/>
      </c>
      <c r="G1366" s="113"/>
      <c r="H1366" s="113"/>
      <c r="I1366" s="138">
        <f t="shared" si="65"/>
        <v>0</v>
      </c>
      <c r="J1366" s="140">
        <f>IF(C1366="",0,IF(E1366="Pacote",VLOOKUP(C1366,'Cadastro de insumo'!E:K,7,0)*G1366,IF(OR(E1366="kg",E1366="L"),F1366/1000*G1366,F1366*G1366)))</f>
        <v>0</v>
      </c>
    </row>
    <row r="1367" spans="1:18" outlineLevel="1" x14ac:dyDescent="0.25">
      <c r="B1367" s="137" t="str">
        <f>IF(C1367="","",F1353)</f>
        <v/>
      </c>
      <c r="C1367" s="123"/>
      <c r="D1367" s="138" t="str">
        <f>IF(C1367="","",IFERROR(INDEX('Cadastro de insumo'!A:K,MATCH('Ficha técnica - Prod acabado'!C1367,'Cadastro de insumo'!E:E,0),2),""))</f>
        <v/>
      </c>
      <c r="E1367" s="138" t="str">
        <f>IF(C1367="","",IFERROR(INDEX('Cadastro de insumo'!A:K,MATCH('Ficha técnica - Prod acabado'!C1367,'Cadastro de insumo'!E:E,0),9),""))</f>
        <v/>
      </c>
      <c r="F1367" s="139" t="str">
        <f>IFERROR(VLOOKUP(C1367,'Cadastro de insumo'!E:K,7,0),"")</f>
        <v/>
      </c>
      <c r="G1367" s="113"/>
      <c r="H1367" s="113"/>
      <c r="I1367" s="138">
        <f t="shared" si="65"/>
        <v>0</v>
      </c>
      <c r="J1367" s="140">
        <f>IF(C1367="",0,IF(E1367="Pacote",VLOOKUP(C1367,'Cadastro de insumo'!E:K,7,0)*G1367,IF(OR(E1367="kg",E1367="L"),F1367/1000*G1367,F1367*G1367)))</f>
        <v>0</v>
      </c>
    </row>
    <row r="1368" spans="1:18" outlineLevel="1" x14ac:dyDescent="0.25">
      <c r="B1368" s="137" t="str">
        <f>IF(C1368="","",F1353)</f>
        <v/>
      </c>
      <c r="C1368" s="123"/>
      <c r="D1368" s="138" t="str">
        <f>IF(C1368="","",IFERROR(INDEX('Cadastro de insumo'!A:K,MATCH('Ficha técnica - Prod acabado'!C1368,'Cadastro de insumo'!E:E,0),2),""))</f>
        <v/>
      </c>
      <c r="E1368" s="138" t="str">
        <f>IF(C1368="","",IFERROR(INDEX('Cadastro de insumo'!A:K,MATCH('Ficha técnica - Prod acabado'!C1368,'Cadastro de insumo'!E:E,0),9),""))</f>
        <v/>
      </c>
      <c r="F1368" s="139" t="str">
        <f>IFERROR(VLOOKUP(C1368,'Cadastro de insumo'!E:K,7,0),"")</f>
        <v/>
      </c>
      <c r="G1368" s="113"/>
      <c r="H1368" s="113"/>
      <c r="I1368" s="138">
        <f t="shared" si="65"/>
        <v>0</v>
      </c>
      <c r="J1368" s="140">
        <f>IF(C1368="",0,IF(E1368="Pacote",VLOOKUP(C1368,'Cadastro de insumo'!E:K,7,0)*G1368,IF(OR(E1368="kg",E1368="L"),F1368/1000*G1368,F1368*G1368)))</f>
        <v>0</v>
      </c>
    </row>
    <row r="1369" spans="1:18" outlineLevel="1" x14ac:dyDescent="0.25">
      <c r="B1369" s="137" t="str">
        <f>IF(C1369="","",F1353)</f>
        <v/>
      </c>
      <c r="C1369" s="123"/>
      <c r="D1369" s="138" t="str">
        <f>IF(C1369="","",IFERROR(INDEX('Cadastro de insumo'!A:K,MATCH('Ficha técnica - Prod acabado'!C1369,'Cadastro de insumo'!E:E,0),2),""))</f>
        <v/>
      </c>
      <c r="E1369" s="138" t="str">
        <f>IF(C1369="","",IFERROR(INDEX('Cadastro de insumo'!A:K,MATCH('Ficha técnica - Prod acabado'!C1369,'Cadastro de insumo'!E:E,0),9),""))</f>
        <v/>
      </c>
      <c r="F1369" s="139" t="str">
        <f>IFERROR(VLOOKUP(C1369,'Cadastro de insumo'!E:K,7,0),"")</f>
        <v/>
      </c>
      <c r="G1369" s="113"/>
      <c r="H1369" s="113"/>
      <c r="I1369" s="138">
        <f t="shared" si="65"/>
        <v>0</v>
      </c>
      <c r="J1369" s="140">
        <f>IF(C1369="",0,IF(E1369="Pacote",VLOOKUP(C1369,'Cadastro de insumo'!E:K,7,0)*G1369,IF(OR(E1369="kg",E1369="L"),F1369/1000*G1369,F1369*G1369)))</f>
        <v>0</v>
      </c>
    </row>
    <row r="1370" spans="1:18" outlineLevel="1" x14ac:dyDescent="0.25">
      <c r="B1370" s="137" t="str">
        <f>IF(C1370="","",F1353)</f>
        <v/>
      </c>
      <c r="C1370" s="123"/>
      <c r="D1370" s="138" t="str">
        <f>IF(C1370="","",IFERROR(INDEX('Cadastro de insumo'!A:K,MATCH('Ficha técnica - Prod acabado'!C1370,'Cadastro de insumo'!E:E,0),2),""))</f>
        <v/>
      </c>
      <c r="E1370" s="138" t="str">
        <f>IF(C1370="","",IFERROR(INDEX('Cadastro de insumo'!A:K,MATCH('Ficha técnica - Prod acabado'!C1370,'Cadastro de insumo'!E:E,0),9),""))</f>
        <v/>
      </c>
      <c r="F1370" s="139" t="str">
        <f>IFERROR(VLOOKUP(C1370,'Cadastro de insumo'!E:K,7,0),"")</f>
        <v/>
      </c>
      <c r="G1370" s="113"/>
      <c r="H1370" s="113"/>
      <c r="I1370" s="138">
        <f t="shared" si="65"/>
        <v>0</v>
      </c>
      <c r="J1370" s="140">
        <f>IF(C1370="",0,IF(E1370="Pacote",VLOOKUP(C1370,'Cadastro de insumo'!E:K,7,0)*G1370,IF(OR(E1370="kg",E1370="L"),F1370/1000*G1370,F1370*G1370)))</f>
        <v>0</v>
      </c>
    </row>
    <row r="1371" spans="1:18" x14ac:dyDescent="0.25">
      <c r="A1371" s="33" t="str">
        <f>"Detalhes: "&amp;F1353</f>
        <v xml:space="preserve">Detalhes: </v>
      </c>
      <c r="B1371" s="110"/>
      <c r="H1371" s="126"/>
      <c r="I1371" s="110"/>
      <c r="J1371" s="110"/>
      <c r="M1371" s="126"/>
    </row>
    <row r="1372" spans="1:18" x14ac:dyDescent="0.25">
      <c r="B1372" s="110"/>
      <c r="C1372" s="126"/>
      <c r="H1372" s="126"/>
      <c r="I1372" s="110"/>
      <c r="J1372" s="110"/>
      <c r="K1372" s="110"/>
      <c r="L1372" s="110"/>
      <c r="M1372" s="126"/>
    </row>
    <row r="1373" spans="1:18" ht="31.5" x14ac:dyDescent="0.25">
      <c r="D1373" s="110"/>
      <c r="E1373" s="34" t="s">
        <v>21</v>
      </c>
      <c r="F1373" s="78" t="s">
        <v>0</v>
      </c>
      <c r="G1373" s="78" t="s">
        <v>19</v>
      </c>
      <c r="H1373" s="79" t="s">
        <v>20</v>
      </c>
      <c r="I1373" s="35" t="s">
        <v>22</v>
      </c>
      <c r="J1373" s="35" t="s">
        <v>61</v>
      </c>
      <c r="M1373" s="126"/>
    </row>
    <row r="1374" spans="1:18" x14ac:dyDescent="0.25">
      <c r="D1374" s="110"/>
      <c r="E1374" s="135">
        <f>E1353+1</f>
        <v>66</v>
      </c>
      <c r="F1374" s="113"/>
      <c r="G1374" s="113"/>
      <c r="H1374" s="114"/>
      <c r="I1374" s="136">
        <f>SUM(J1377:J1391)</f>
        <v>0</v>
      </c>
      <c r="J1374" s="136" t="str">
        <f>IF(H1374="","",I1374/H1374)</f>
        <v/>
      </c>
      <c r="M1374" s="126"/>
      <c r="R1374" s="141"/>
    </row>
    <row r="1375" spans="1:18" x14ac:dyDescent="0.25">
      <c r="B1375" s="117"/>
      <c r="C1375" s="118"/>
      <c r="D1375" s="110"/>
      <c r="F1375" s="118"/>
      <c r="G1375" s="118"/>
      <c r="H1375" s="119"/>
      <c r="I1375" s="120"/>
      <c r="J1375" s="121"/>
      <c r="M1375" s="126"/>
      <c r="R1375" s="141"/>
    </row>
    <row r="1376" spans="1:18" ht="47.25" outlineLevel="1" x14ac:dyDescent="0.25">
      <c r="B1376" s="34" t="s">
        <v>66</v>
      </c>
      <c r="C1376" s="78" t="s">
        <v>13</v>
      </c>
      <c r="D1376" s="35" t="s">
        <v>60</v>
      </c>
      <c r="E1376" s="35" t="s">
        <v>14</v>
      </c>
      <c r="F1376" s="79" t="s">
        <v>17</v>
      </c>
      <c r="G1376" s="79" t="s">
        <v>56</v>
      </c>
      <c r="H1376" s="79" t="s">
        <v>38</v>
      </c>
      <c r="I1376" s="35" t="s">
        <v>16</v>
      </c>
      <c r="J1376" s="34" t="s">
        <v>15</v>
      </c>
    </row>
    <row r="1377" spans="1:13" outlineLevel="1" x14ac:dyDescent="0.25">
      <c r="B1377" s="137" t="str">
        <f>IF(C1377="","",F1374)</f>
        <v/>
      </c>
      <c r="C1377" s="123"/>
      <c r="D1377" s="138" t="str">
        <f>IF(C1377="","",IFERROR(INDEX('Cadastro de insumo'!A:K,MATCH('Ficha técnica - Prod acabado'!C1377,'Cadastro de insumo'!E:E,0),2),""))</f>
        <v/>
      </c>
      <c r="E1377" s="138" t="str">
        <f>IF(C1377="","",IFERROR(INDEX('Cadastro de insumo'!A:K,MATCH('Ficha técnica - Prod acabado'!C1377,'Cadastro de insumo'!E:E,0),9),""))</f>
        <v/>
      </c>
      <c r="F1377" s="139" t="str">
        <f>IFERROR(VLOOKUP(C1377,'Cadastro de insumo'!E:K,7,0),"")</f>
        <v/>
      </c>
      <c r="G1377" s="113"/>
      <c r="H1377" s="113"/>
      <c r="I1377" s="138">
        <f t="shared" ref="I1377:I1391" si="66">IF(OR(G1377="",H1377=""),0,G1377/H1377)</f>
        <v>0</v>
      </c>
      <c r="J1377" s="140">
        <f>IF(C1377="",0,IF(E1377="Pacote",VLOOKUP(C1377,'Cadastro de insumo'!E:K,7,0)*G1377,IF(OR(E1377="kg",E1377="L"),F1377/1000*G1377,F1377*G1377)))</f>
        <v>0</v>
      </c>
    </row>
    <row r="1378" spans="1:13" outlineLevel="1" x14ac:dyDescent="0.25">
      <c r="B1378" s="137" t="str">
        <f>IF(C1378="","",F1374)</f>
        <v/>
      </c>
      <c r="C1378" s="123"/>
      <c r="D1378" s="138" t="str">
        <f>IF(C1378="","",IFERROR(INDEX('Cadastro de insumo'!A:K,MATCH('Ficha técnica - Prod acabado'!C1378,'Cadastro de insumo'!E:E,0),2),""))</f>
        <v/>
      </c>
      <c r="E1378" s="138" t="str">
        <f>IF(C1378="","",IFERROR(INDEX('Cadastro de insumo'!A:K,MATCH('Ficha técnica - Prod acabado'!C1378,'Cadastro de insumo'!E:E,0),9),""))</f>
        <v/>
      </c>
      <c r="F1378" s="139" t="str">
        <f>IFERROR(VLOOKUP(C1378,'Cadastro de insumo'!E:K,7,0),"")</f>
        <v/>
      </c>
      <c r="G1378" s="113"/>
      <c r="H1378" s="113"/>
      <c r="I1378" s="138">
        <f t="shared" si="66"/>
        <v>0</v>
      </c>
      <c r="J1378" s="140">
        <f>IF(C1378="",0,IF(E1378="Pacote",VLOOKUP(C1378,'Cadastro de insumo'!E:K,7,0)*G1378,IF(OR(E1378="kg",E1378="L"),F1378/1000*G1378,F1378*G1378)))</f>
        <v>0</v>
      </c>
    </row>
    <row r="1379" spans="1:13" outlineLevel="1" x14ac:dyDescent="0.25">
      <c r="B1379" s="137" t="str">
        <f>IF(C1379="","",F1374)</f>
        <v/>
      </c>
      <c r="C1379" s="123"/>
      <c r="D1379" s="138" t="str">
        <f>IF(C1379="","",IFERROR(INDEX('Cadastro de insumo'!A:K,MATCH('Ficha técnica - Prod acabado'!C1379,'Cadastro de insumo'!E:E,0),2),""))</f>
        <v/>
      </c>
      <c r="E1379" s="138" t="str">
        <f>IF(C1379="","",IFERROR(INDEX('Cadastro de insumo'!A:K,MATCH('Ficha técnica - Prod acabado'!C1379,'Cadastro de insumo'!E:E,0),9),""))</f>
        <v/>
      </c>
      <c r="F1379" s="139" t="str">
        <f>IFERROR(VLOOKUP(C1379,'Cadastro de insumo'!E:K,7,0),"")</f>
        <v/>
      </c>
      <c r="G1379" s="113"/>
      <c r="H1379" s="113"/>
      <c r="I1379" s="138">
        <f t="shared" si="66"/>
        <v>0</v>
      </c>
      <c r="J1379" s="140">
        <f>IF(C1379="",0,IF(E1379="Pacote",VLOOKUP(C1379,'Cadastro de insumo'!E:K,7,0)*G1379,IF(OR(E1379="kg",E1379="L"),F1379/1000*G1379,F1379*G1379)))</f>
        <v>0</v>
      </c>
    </row>
    <row r="1380" spans="1:13" outlineLevel="1" x14ac:dyDescent="0.25">
      <c r="B1380" s="137" t="str">
        <f>IF(C1380="","",F1374)</f>
        <v/>
      </c>
      <c r="C1380" s="123"/>
      <c r="D1380" s="138" t="str">
        <f>IF(C1380="","",IFERROR(INDEX('Cadastro de insumo'!A:K,MATCH('Ficha técnica - Prod acabado'!C1380,'Cadastro de insumo'!E:E,0),2),""))</f>
        <v/>
      </c>
      <c r="E1380" s="138" t="str">
        <f>IF(C1380="","",IFERROR(INDEX('Cadastro de insumo'!A:K,MATCH('Ficha técnica - Prod acabado'!C1380,'Cadastro de insumo'!E:E,0),9),""))</f>
        <v/>
      </c>
      <c r="F1380" s="139" t="str">
        <f>IFERROR(VLOOKUP(C1380,'Cadastro de insumo'!E:K,7,0),"")</f>
        <v/>
      </c>
      <c r="G1380" s="113"/>
      <c r="H1380" s="113"/>
      <c r="I1380" s="138">
        <f t="shared" si="66"/>
        <v>0</v>
      </c>
      <c r="J1380" s="140">
        <f>IF(C1380="",0,IF(E1380="Pacote",VLOOKUP(C1380,'Cadastro de insumo'!E:K,7,0)*G1380,IF(OR(E1380="kg",E1380="L"),F1380/1000*G1380,F1380*G1380)))</f>
        <v>0</v>
      </c>
    </row>
    <row r="1381" spans="1:13" outlineLevel="1" x14ac:dyDescent="0.25">
      <c r="B1381" s="137" t="str">
        <f>IF(C1381="","",F1374)</f>
        <v/>
      </c>
      <c r="C1381" s="123"/>
      <c r="D1381" s="138" t="str">
        <f>IF(C1381="","",IFERROR(INDEX('Cadastro de insumo'!A:K,MATCH('Ficha técnica - Prod acabado'!C1381,'Cadastro de insumo'!E:E,0),2),""))</f>
        <v/>
      </c>
      <c r="E1381" s="138" t="str">
        <f>IF(C1381="","",IFERROR(INDEX('Cadastro de insumo'!A:K,MATCH('Ficha técnica - Prod acabado'!C1381,'Cadastro de insumo'!E:E,0),9),""))</f>
        <v/>
      </c>
      <c r="F1381" s="139" t="str">
        <f>IFERROR(VLOOKUP(C1381,'Cadastro de insumo'!E:K,7,0),"")</f>
        <v/>
      </c>
      <c r="G1381" s="113"/>
      <c r="H1381" s="113"/>
      <c r="I1381" s="138">
        <f t="shared" si="66"/>
        <v>0</v>
      </c>
      <c r="J1381" s="140">
        <f>IF(C1381="",0,IF(E1381="Pacote",VLOOKUP(C1381,'Cadastro de insumo'!E:K,7,0)*G1381,IF(OR(E1381="kg",E1381="L"),F1381/1000*G1381,F1381*G1381)))</f>
        <v>0</v>
      </c>
    </row>
    <row r="1382" spans="1:13" outlineLevel="1" x14ac:dyDescent="0.25">
      <c r="B1382" s="137" t="str">
        <f>IF(C1382="","",F1374)</f>
        <v/>
      </c>
      <c r="C1382" s="123"/>
      <c r="D1382" s="138" t="str">
        <f>IF(C1382="","",IFERROR(INDEX('Cadastro de insumo'!A:K,MATCH('Ficha técnica - Prod acabado'!C1382,'Cadastro de insumo'!E:E,0),2),""))</f>
        <v/>
      </c>
      <c r="E1382" s="138" t="str">
        <f>IF(C1382="","",IFERROR(INDEX('Cadastro de insumo'!A:K,MATCH('Ficha técnica - Prod acabado'!C1382,'Cadastro de insumo'!E:E,0),9),""))</f>
        <v/>
      </c>
      <c r="F1382" s="139" t="str">
        <f>IFERROR(VLOOKUP(C1382,'Cadastro de insumo'!E:K,7,0),"")</f>
        <v/>
      </c>
      <c r="G1382" s="113"/>
      <c r="H1382" s="113"/>
      <c r="I1382" s="138">
        <f t="shared" si="66"/>
        <v>0</v>
      </c>
      <c r="J1382" s="140">
        <f>IF(C1382="",0,IF(E1382="Pacote",VLOOKUP(C1382,'Cadastro de insumo'!E:K,7,0)*G1382,IF(OR(E1382="kg",E1382="L"),F1382/1000*G1382,F1382*G1382)))</f>
        <v>0</v>
      </c>
    </row>
    <row r="1383" spans="1:13" outlineLevel="1" x14ac:dyDescent="0.25">
      <c r="B1383" s="137" t="str">
        <f>IF(C1383="","",F1374)</f>
        <v/>
      </c>
      <c r="C1383" s="123"/>
      <c r="D1383" s="138" t="str">
        <f>IF(C1383="","",IFERROR(INDEX('Cadastro de insumo'!A:K,MATCH('Ficha técnica - Prod acabado'!C1383,'Cadastro de insumo'!E:E,0),2),""))</f>
        <v/>
      </c>
      <c r="E1383" s="138" t="str">
        <f>IF(C1383="","",IFERROR(INDEX('Cadastro de insumo'!A:K,MATCH('Ficha técnica - Prod acabado'!C1383,'Cadastro de insumo'!E:E,0),9),""))</f>
        <v/>
      </c>
      <c r="F1383" s="139" t="str">
        <f>IFERROR(VLOOKUP(C1383,'Cadastro de insumo'!E:K,7,0),"")</f>
        <v/>
      </c>
      <c r="G1383" s="113"/>
      <c r="H1383" s="113"/>
      <c r="I1383" s="138">
        <f t="shared" si="66"/>
        <v>0</v>
      </c>
      <c r="J1383" s="140">
        <f>IF(C1383="",0,IF(E1383="Pacote",VLOOKUP(C1383,'Cadastro de insumo'!E:K,7,0)*G1383,IF(OR(E1383="kg",E1383="L"),F1383/1000*G1383,F1383*G1383)))</f>
        <v>0</v>
      </c>
    </row>
    <row r="1384" spans="1:13" outlineLevel="1" x14ac:dyDescent="0.25">
      <c r="B1384" s="137" t="str">
        <f>IF(C1384="","",F1374)</f>
        <v/>
      </c>
      <c r="C1384" s="123"/>
      <c r="D1384" s="138" t="str">
        <f>IF(C1384="","",IFERROR(INDEX('Cadastro de insumo'!A:K,MATCH('Ficha técnica - Prod acabado'!C1384,'Cadastro de insumo'!E:E,0),2),""))</f>
        <v/>
      </c>
      <c r="E1384" s="138" t="str">
        <f>IF(C1384="","",IFERROR(INDEX('Cadastro de insumo'!A:K,MATCH('Ficha técnica - Prod acabado'!C1384,'Cadastro de insumo'!E:E,0),9),""))</f>
        <v/>
      </c>
      <c r="F1384" s="139" t="str">
        <f>IFERROR(VLOOKUP(C1384,'Cadastro de insumo'!E:K,7,0),"")</f>
        <v/>
      </c>
      <c r="G1384" s="113"/>
      <c r="H1384" s="113"/>
      <c r="I1384" s="138">
        <f t="shared" si="66"/>
        <v>0</v>
      </c>
      <c r="J1384" s="140">
        <f>IF(C1384="",0,IF(E1384="Pacote",VLOOKUP(C1384,'Cadastro de insumo'!E:K,7,0)*G1384,IF(OR(E1384="kg",E1384="L"),F1384/1000*G1384,F1384*G1384)))</f>
        <v>0</v>
      </c>
    </row>
    <row r="1385" spans="1:13" outlineLevel="1" x14ac:dyDescent="0.25">
      <c r="B1385" s="137" t="str">
        <f>IF(C1385="","",F1374)</f>
        <v/>
      </c>
      <c r="C1385" s="123"/>
      <c r="D1385" s="138" t="str">
        <f>IF(C1385="","",IFERROR(INDEX('Cadastro de insumo'!A:K,MATCH('Ficha técnica - Prod acabado'!C1385,'Cadastro de insumo'!E:E,0),2),""))</f>
        <v/>
      </c>
      <c r="E1385" s="138" t="str">
        <f>IF(C1385="","",IFERROR(INDEX('Cadastro de insumo'!A:K,MATCH('Ficha técnica - Prod acabado'!C1385,'Cadastro de insumo'!E:E,0),9),""))</f>
        <v/>
      </c>
      <c r="F1385" s="139" t="str">
        <f>IFERROR(VLOOKUP(C1385,'Cadastro de insumo'!E:K,7,0),"")</f>
        <v/>
      </c>
      <c r="G1385" s="113"/>
      <c r="H1385" s="113"/>
      <c r="I1385" s="138">
        <f t="shared" si="66"/>
        <v>0</v>
      </c>
      <c r="J1385" s="140">
        <f>IF(C1385="",0,IF(E1385="Pacote",VLOOKUP(C1385,'Cadastro de insumo'!E:K,7,0)*G1385,IF(OR(E1385="kg",E1385="L"),F1385/1000*G1385,F1385*G1385)))</f>
        <v>0</v>
      </c>
    </row>
    <row r="1386" spans="1:13" outlineLevel="1" x14ac:dyDescent="0.25">
      <c r="B1386" s="137" t="str">
        <f>IF(C1386="","",F1374)</f>
        <v/>
      </c>
      <c r="C1386" s="123"/>
      <c r="D1386" s="138" t="str">
        <f>IF(C1386="","",IFERROR(INDEX('Cadastro de insumo'!A:K,MATCH('Ficha técnica - Prod acabado'!C1386,'Cadastro de insumo'!E:E,0),2),""))</f>
        <v/>
      </c>
      <c r="E1386" s="138" t="str">
        <f>IF(C1386="","",IFERROR(INDEX('Cadastro de insumo'!A:K,MATCH('Ficha técnica - Prod acabado'!C1386,'Cadastro de insumo'!E:E,0),9),""))</f>
        <v/>
      </c>
      <c r="F1386" s="139" t="str">
        <f>IFERROR(VLOOKUP(C1386,'Cadastro de insumo'!E:K,7,0),"")</f>
        <v/>
      </c>
      <c r="G1386" s="113"/>
      <c r="H1386" s="113"/>
      <c r="I1386" s="138">
        <f t="shared" si="66"/>
        <v>0</v>
      </c>
      <c r="J1386" s="140">
        <f>IF(C1386="",0,IF(E1386="Pacote",VLOOKUP(C1386,'Cadastro de insumo'!E:K,7,0)*G1386,IF(OR(E1386="kg",E1386="L"),F1386/1000*G1386,F1386*G1386)))</f>
        <v>0</v>
      </c>
    </row>
    <row r="1387" spans="1:13" outlineLevel="1" x14ac:dyDescent="0.25">
      <c r="B1387" s="137" t="str">
        <f>IF(C1387="","",F1374)</f>
        <v/>
      </c>
      <c r="C1387" s="123"/>
      <c r="D1387" s="138" t="str">
        <f>IF(C1387="","",IFERROR(INDEX('Cadastro de insumo'!A:K,MATCH('Ficha técnica - Prod acabado'!C1387,'Cadastro de insumo'!E:E,0),2),""))</f>
        <v/>
      </c>
      <c r="E1387" s="138" t="str">
        <f>IF(C1387="","",IFERROR(INDEX('Cadastro de insumo'!A:K,MATCH('Ficha técnica - Prod acabado'!C1387,'Cadastro de insumo'!E:E,0),9),""))</f>
        <v/>
      </c>
      <c r="F1387" s="139" t="str">
        <f>IFERROR(VLOOKUP(C1387,'Cadastro de insumo'!E:K,7,0),"")</f>
        <v/>
      </c>
      <c r="G1387" s="113"/>
      <c r="H1387" s="113"/>
      <c r="I1387" s="138">
        <f t="shared" si="66"/>
        <v>0</v>
      </c>
      <c r="J1387" s="140">
        <f>IF(C1387="",0,IF(E1387="Pacote",VLOOKUP(C1387,'Cadastro de insumo'!E:K,7,0)*G1387,IF(OR(E1387="kg",E1387="L"),F1387/1000*G1387,F1387*G1387)))</f>
        <v>0</v>
      </c>
    </row>
    <row r="1388" spans="1:13" outlineLevel="1" x14ac:dyDescent="0.25">
      <c r="B1388" s="137" t="str">
        <f>IF(C1388="","",F1374)</f>
        <v/>
      </c>
      <c r="C1388" s="123"/>
      <c r="D1388" s="138" t="str">
        <f>IF(C1388="","",IFERROR(INDEX('Cadastro de insumo'!A:K,MATCH('Ficha técnica - Prod acabado'!C1388,'Cadastro de insumo'!E:E,0),2),""))</f>
        <v/>
      </c>
      <c r="E1388" s="138" t="str">
        <f>IF(C1388="","",IFERROR(INDEX('Cadastro de insumo'!A:K,MATCH('Ficha técnica - Prod acabado'!C1388,'Cadastro de insumo'!E:E,0),9),""))</f>
        <v/>
      </c>
      <c r="F1388" s="139" t="str">
        <f>IFERROR(VLOOKUP(C1388,'Cadastro de insumo'!E:K,7,0),"")</f>
        <v/>
      </c>
      <c r="G1388" s="113"/>
      <c r="H1388" s="113"/>
      <c r="I1388" s="138">
        <f t="shared" si="66"/>
        <v>0</v>
      </c>
      <c r="J1388" s="140">
        <f>IF(C1388="",0,IF(E1388="Pacote",VLOOKUP(C1388,'Cadastro de insumo'!E:K,7,0)*G1388,IF(OR(E1388="kg",E1388="L"),F1388/1000*G1388,F1388*G1388)))</f>
        <v>0</v>
      </c>
    </row>
    <row r="1389" spans="1:13" outlineLevel="1" x14ac:dyDescent="0.25">
      <c r="B1389" s="137" t="str">
        <f>IF(C1389="","",F1374)</f>
        <v/>
      </c>
      <c r="C1389" s="123"/>
      <c r="D1389" s="138" t="str">
        <f>IF(C1389="","",IFERROR(INDEX('Cadastro de insumo'!A:K,MATCH('Ficha técnica - Prod acabado'!C1389,'Cadastro de insumo'!E:E,0),2),""))</f>
        <v/>
      </c>
      <c r="E1389" s="138" t="str">
        <f>IF(C1389="","",IFERROR(INDEX('Cadastro de insumo'!A:K,MATCH('Ficha técnica - Prod acabado'!C1389,'Cadastro de insumo'!E:E,0),9),""))</f>
        <v/>
      </c>
      <c r="F1389" s="139" t="str">
        <f>IFERROR(VLOOKUP(C1389,'Cadastro de insumo'!E:K,7,0),"")</f>
        <v/>
      </c>
      <c r="G1389" s="113"/>
      <c r="H1389" s="113"/>
      <c r="I1389" s="138">
        <f t="shared" si="66"/>
        <v>0</v>
      </c>
      <c r="J1389" s="140">
        <f>IF(C1389="",0,IF(E1389="Pacote",VLOOKUP(C1389,'Cadastro de insumo'!E:K,7,0)*G1389,IF(OR(E1389="kg",E1389="L"),F1389/1000*G1389,F1389*G1389)))</f>
        <v>0</v>
      </c>
    </row>
    <row r="1390" spans="1:13" outlineLevel="1" x14ac:dyDescent="0.25">
      <c r="B1390" s="137" t="str">
        <f>IF(C1390="","",F1374)</f>
        <v/>
      </c>
      <c r="C1390" s="123"/>
      <c r="D1390" s="138" t="str">
        <f>IF(C1390="","",IFERROR(INDEX('Cadastro de insumo'!A:K,MATCH('Ficha técnica - Prod acabado'!C1390,'Cadastro de insumo'!E:E,0),2),""))</f>
        <v/>
      </c>
      <c r="E1390" s="138" t="str">
        <f>IF(C1390="","",IFERROR(INDEX('Cadastro de insumo'!A:K,MATCH('Ficha técnica - Prod acabado'!C1390,'Cadastro de insumo'!E:E,0),9),""))</f>
        <v/>
      </c>
      <c r="F1390" s="139" t="str">
        <f>IFERROR(VLOOKUP(C1390,'Cadastro de insumo'!E:K,7,0),"")</f>
        <v/>
      </c>
      <c r="G1390" s="113"/>
      <c r="H1390" s="113"/>
      <c r="I1390" s="138">
        <f t="shared" si="66"/>
        <v>0</v>
      </c>
      <c r="J1390" s="140">
        <f>IF(C1390="",0,IF(E1390="Pacote",VLOOKUP(C1390,'Cadastro de insumo'!E:K,7,0)*G1390,IF(OR(E1390="kg",E1390="L"),F1390/1000*G1390,F1390*G1390)))</f>
        <v>0</v>
      </c>
    </row>
    <row r="1391" spans="1:13" outlineLevel="1" x14ac:dyDescent="0.25">
      <c r="B1391" s="137" t="str">
        <f>IF(C1391="","",F1374)</f>
        <v/>
      </c>
      <c r="C1391" s="123"/>
      <c r="D1391" s="138" t="str">
        <f>IF(C1391="","",IFERROR(INDEX('Cadastro de insumo'!A:K,MATCH('Ficha técnica - Prod acabado'!C1391,'Cadastro de insumo'!E:E,0),2),""))</f>
        <v/>
      </c>
      <c r="E1391" s="138" t="str">
        <f>IF(C1391="","",IFERROR(INDEX('Cadastro de insumo'!A:K,MATCH('Ficha técnica - Prod acabado'!C1391,'Cadastro de insumo'!E:E,0),9),""))</f>
        <v/>
      </c>
      <c r="F1391" s="139" t="str">
        <f>IFERROR(VLOOKUP(C1391,'Cadastro de insumo'!E:K,7,0),"")</f>
        <v/>
      </c>
      <c r="G1391" s="113"/>
      <c r="H1391" s="113"/>
      <c r="I1391" s="138">
        <f t="shared" si="66"/>
        <v>0</v>
      </c>
      <c r="J1391" s="140">
        <f>IF(C1391="",0,IF(E1391="Pacote",VLOOKUP(C1391,'Cadastro de insumo'!E:K,7,0)*G1391,IF(OR(E1391="kg",E1391="L"),F1391/1000*G1391,F1391*G1391)))</f>
        <v>0</v>
      </c>
    </row>
    <row r="1392" spans="1:13" x14ac:dyDescent="0.25">
      <c r="A1392" s="33" t="str">
        <f>"Detalhes: "&amp;F1374</f>
        <v xml:space="preserve">Detalhes: </v>
      </c>
      <c r="B1392" s="110"/>
      <c r="H1392" s="126"/>
      <c r="I1392" s="110"/>
      <c r="J1392" s="110"/>
      <c r="M1392" s="126"/>
    </row>
    <row r="1393" spans="2:18" x14ac:dyDescent="0.25">
      <c r="B1393" s="110"/>
      <c r="C1393" s="126"/>
      <c r="H1393" s="126"/>
      <c r="I1393" s="110"/>
      <c r="J1393" s="110"/>
      <c r="K1393" s="110"/>
      <c r="L1393" s="110"/>
      <c r="M1393" s="126"/>
    </row>
    <row r="1394" spans="2:18" ht="31.5" x14ac:dyDescent="0.25">
      <c r="D1394" s="110"/>
      <c r="E1394" s="34" t="s">
        <v>21</v>
      </c>
      <c r="F1394" s="78" t="s">
        <v>0</v>
      </c>
      <c r="G1394" s="78" t="s">
        <v>19</v>
      </c>
      <c r="H1394" s="79" t="s">
        <v>20</v>
      </c>
      <c r="I1394" s="35" t="s">
        <v>22</v>
      </c>
      <c r="J1394" s="35" t="s">
        <v>61</v>
      </c>
      <c r="M1394" s="126"/>
    </row>
    <row r="1395" spans="2:18" x14ac:dyDescent="0.25">
      <c r="D1395" s="110"/>
      <c r="E1395" s="135">
        <f>E1374+1</f>
        <v>67</v>
      </c>
      <c r="F1395" s="113"/>
      <c r="G1395" s="113"/>
      <c r="H1395" s="114"/>
      <c r="I1395" s="136">
        <f>SUM(J1398:J1412)</f>
        <v>0</v>
      </c>
      <c r="J1395" s="136" t="str">
        <f>IF(H1395="","",I1395/H1395)</f>
        <v/>
      </c>
      <c r="M1395" s="126"/>
      <c r="R1395" s="141"/>
    </row>
    <row r="1396" spans="2:18" x14ac:dyDescent="0.25">
      <c r="B1396" s="117"/>
      <c r="C1396" s="118"/>
      <c r="D1396" s="110"/>
      <c r="F1396" s="118"/>
      <c r="G1396" s="118"/>
      <c r="H1396" s="119"/>
      <c r="I1396" s="120"/>
      <c r="J1396" s="121"/>
      <c r="M1396" s="126"/>
      <c r="R1396" s="141"/>
    </row>
    <row r="1397" spans="2:18" ht="47.25" outlineLevel="1" x14ac:dyDescent="0.25">
      <c r="B1397" s="34" t="s">
        <v>66</v>
      </c>
      <c r="C1397" s="78" t="s">
        <v>13</v>
      </c>
      <c r="D1397" s="35" t="s">
        <v>60</v>
      </c>
      <c r="E1397" s="35" t="s">
        <v>14</v>
      </c>
      <c r="F1397" s="79" t="s">
        <v>17</v>
      </c>
      <c r="G1397" s="79" t="s">
        <v>56</v>
      </c>
      <c r="H1397" s="79" t="s">
        <v>38</v>
      </c>
      <c r="I1397" s="35" t="s">
        <v>16</v>
      </c>
      <c r="J1397" s="34" t="s">
        <v>15</v>
      </c>
    </row>
    <row r="1398" spans="2:18" outlineLevel="1" x14ac:dyDescent="0.25">
      <c r="B1398" s="137" t="str">
        <f>IF(C1398="","",F1395)</f>
        <v/>
      </c>
      <c r="C1398" s="123"/>
      <c r="D1398" s="138" t="str">
        <f>IF(C1398="","",IFERROR(INDEX('Cadastro de insumo'!A:K,MATCH('Ficha técnica - Prod acabado'!C1398,'Cadastro de insumo'!E:E,0),2),""))</f>
        <v/>
      </c>
      <c r="E1398" s="138" t="str">
        <f>IF(C1398="","",IFERROR(INDEX('Cadastro de insumo'!A:K,MATCH('Ficha técnica - Prod acabado'!C1398,'Cadastro de insumo'!E:E,0),9),""))</f>
        <v/>
      </c>
      <c r="F1398" s="139" t="str">
        <f>IFERROR(VLOOKUP(C1398,'Cadastro de insumo'!E:K,7,0),"")</f>
        <v/>
      </c>
      <c r="G1398" s="113"/>
      <c r="H1398" s="113"/>
      <c r="I1398" s="138">
        <f t="shared" ref="I1398:I1412" si="67">IF(OR(G1398="",H1398=""),0,G1398/H1398)</f>
        <v>0</v>
      </c>
      <c r="J1398" s="140">
        <f>IF(C1398="",0,IF(E1398="Pacote",VLOOKUP(C1398,'Cadastro de insumo'!E:K,7,0)*G1398,IF(OR(E1398="kg",E1398="L"),F1398/1000*G1398,F1398*G1398)))</f>
        <v>0</v>
      </c>
    </row>
    <row r="1399" spans="2:18" outlineLevel="1" x14ac:dyDescent="0.25">
      <c r="B1399" s="137" t="str">
        <f>IF(C1399="","",F1395)</f>
        <v/>
      </c>
      <c r="C1399" s="123"/>
      <c r="D1399" s="138" t="str">
        <f>IF(C1399="","",IFERROR(INDEX('Cadastro de insumo'!A:K,MATCH('Ficha técnica - Prod acabado'!C1399,'Cadastro de insumo'!E:E,0),2),""))</f>
        <v/>
      </c>
      <c r="E1399" s="138" t="str">
        <f>IF(C1399="","",IFERROR(INDEX('Cadastro de insumo'!A:K,MATCH('Ficha técnica - Prod acabado'!C1399,'Cadastro de insumo'!E:E,0),9),""))</f>
        <v/>
      </c>
      <c r="F1399" s="139" t="str">
        <f>IFERROR(VLOOKUP(C1399,'Cadastro de insumo'!E:K,7,0),"")</f>
        <v/>
      </c>
      <c r="G1399" s="113"/>
      <c r="H1399" s="113"/>
      <c r="I1399" s="138">
        <f t="shared" si="67"/>
        <v>0</v>
      </c>
      <c r="J1399" s="140">
        <f>IF(C1399="",0,IF(E1399="Pacote",VLOOKUP(C1399,'Cadastro de insumo'!E:K,7,0)*G1399,IF(OR(E1399="kg",E1399="L"),F1399/1000*G1399,F1399*G1399)))</f>
        <v>0</v>
      </c>
    </row>
    <row r="1400" spans="2:18" outlineLevel="1" x14ac:dyDescent="0.25">
      <c r="B1400" s="137" t="str">
        <f>IF(C1400="","",F1395)</f>
        <v/>
      </c>
      <c r="C1400" s="123"/>
      <c r="D1400" s="138" t="str">
        <f>IF(C1400="","",IFERROR(INDEX('Cadastro de insumo'!A:K,MATCH('Ficha técnica - Prod acabado'!C1400,'Cadastro de insumo'!E:E,0),2),""))</f>
        <v/>
      </c>
      <c r="E1400" s="138" t="str">
        <f>IF(C1400="","",IFERROR(INDEX('Cadastro de insumo'!A:K,MATCH('Ficha técnica - Prod acabado'!C1400,'Cadastro de insumo'!E:E,0),9),""))</f>
        <v/>
      </c>
      <c r="F1400" s="139" t="str">
        <f>IFERROR(VLOOKUP(C1400,'Cadastro de insumo'!E:K,7,0),"")</f>
        <v/>
      </c>
      <c r="G1400" s="113"/>
      <c r="H1400" s="113"/>
      <c r="I1400" s="138">
        <f t="shared" si="67"/>
        <v>0</v>
      </c>
      <c r="J1400" s="140">
        <f>IF(C1400="",0,IF(E1400="Pacote",VLOOKUP(C1400,'Cadastro de insumo'!E:K,7,0)*G1400,IF(OR(E1400="kg",E1400="L"),F1400/1000*G1400,F1400*G1400)))</f>
        <v>0</v>
      </c>
    </row>
    <row r="1401" spans="2:18" outlineLevel="1" x14ac:dyDescent="0.25">
      <c r="B1401" s="137" t="str">
        <f>IF(C1401="","",F1395)</f>
        <v/>
      </c>
      <c r="C1401" s="123"/>
      <c r="D1401" s="138" t="str">
        <f>IF(C1401="","",IFERROR(INDEX('Cadastro de insumo'!A:K,MATCH('Ficha técnica - Prod acabado'!C1401,'Cadastro de insumo'!E:E,0),2),""))</f>
        <v/>
      </c>
      <c r="E1401" s="138" t="str">
        <f>IF(C1401="","",IFERROR(INDEX('Cadastro de insumo'!A:K,MATCH('Ficha técnica - Prod acabado'!C1401,'Cadastro de insumo'!E:E,0),9),""))</f>
        <v/>
      </c>
      <c r="F1401" s="139" t="str">
        <f>IFERROR(VLOOKUP(C1401,'Cadastro de insumo'!E:K,7,0),"")</f>
        <v/>
      </c>
      <c r="G1401" s="113"/>
      <c r="H1401" s="113"/>
      <c r="I1401" s="138">
        <f t="shared" si="67"/>
        <v>0</v>
      </c>
      <c r="J1401" s="140">
        <f>IF(C1401="",0,IF(E1401="Pacote",VLOOKUP(C1401,'Cadastro de insumo'!E:K,7,0)*G1401,IF(OR(E1401="kg",E1401="L"),F1401/1000*G1401,F1401*G1401)))</f>
        <v>0</v>
      </c>
    </row>
    <row r="1402" spans="2:18" outlineLevel="1" x14ac:dyDescent="0.25">
      <c r="B1402" s="137" t="str">
        <f>IF(C1402="","",F1395)</f>
        <v/>
      </c>
      <c r="C1402" s="123"/>
      <c r="D1402" s="138" t="str">
        <f>IF(C1402="","",IFERROR(INDEX('Cadastro de insumo'!A:K,MATCH('Ficha técnica - Prod acabado'!C1402,'Cadastro de insumo'!E:E,0),2),""))</f>
        <v/>
      </c>
      <c r="E1402" s="138" t="str">
        <f>IF(C1402="","",IFERROR(INDEX('Cadastro de insumo'!A:K,MATCH('Ficha técnica - Prod acabado'!C1402,'Cadastro de insumo'!E:E,0),9),""))</f>
        <v/>
      </c>
      <c r="F1402" s="139" t="str">
        <f>IFERROR(VLOOKUP(C1402,'Cadastro de insumo'!E:K,7,0),"")</f>
        <v/>
      </c>
      <c r="G1402" s="113"/>
      <c r="H1402" s="113"/>
      <c r="I1402" s="138">
        <f t="shared" si="67"/>
        <v>0</v>
      </c>
      <c r="J1402" s="140">
        <f>IF(C1402="",0,IF(E1402="Pacote",VLOOKUP(C1402,'Cadastro de insumo'!E:K,7,0)*G1402,IF(OR(E1402="kg",E1402="L"),F1402/1000*G1402,F1402*G1402)))</f>
        <v>0</v>
      </c>
    </row>
    <row r="1403" spans="2:18" outlineLevel="1" x14ac:dyDescent="0.25">
      <c r="B1403" s="137" t="str">
        <f>IF(C1403="","",F1395)</f>
        <v/>
      </c>
      <c r="C1403" s="123"/>
      <c r="D1403" s="138" t="str">
        <f>IF(C1403="","",IFERROR(INDEX('Cadastro de insumo'!A:K,MATCH('Ficha técnica - Prod acabado'!C1403,'Cadastro de insumo'!E:E,0),2),""))</f>
        <v/>
      </c>
      <c r="E1403" s="138" t="str">
        <f>IF(C1403="","",IFERROR(INDEX('Cadastro de insumo'!A:K,MATCH('Ficha técnica - Prod acabado'!C1403,'Cadastro de insumo'!E:E,0),9),""))</f>
        <v/>
      </c>
      <c r="F1403" s="139" t="str">
        <f>IFERROR(VLOOKUP(C1403,'Cadastro de insumo'!E:K,7,0),"")</f>
        <v/>
      </c>
      <c r="G1403" s="113"/>
      <c r="H1403" s="113"/>
      <c r="I1403" s="138">
        <f t="shared" si="67"/>
        <v>0</v>
      </c>
      <c r="J1403" s="140">
        <f>IF(C1403="",0,IF(E1403="Pacote",VLOOKUP(C1403,'Cadastro de insumo'!E:K,7,0)*G1403,IF(OR(E1403="kg",E1403="L"),F1403/1000*G1403,F1403*G1403)))</f>
        <v>0</v>
      </c>
    </row>
    <row r="1404" spans="2:18" outlineLevel="1" x14ac:dyDescent="0.25">
      <c r="B1404" s="137" t="str">
        <f>IF(C1404="","",F1395)</f>
        <v/>
      </c>
      <c r="C1404" s="123"/>
      <c r="D1404" s="138" t="str">
        <f>IF(C1404="","",IFERROR(INDEX('Cadastro de insumo'!A:K,MATCH('Ficha técnica - Prod acabado'!C1404,'Cadastro de insumo'!E:E,0),2),""))</f>
        <v/>
      </c>
      <c r="E1404" s="138" t="str">
        <f>IF(C1404="","",IFERROR(INDEX('Cadastro de insumo'!A:K,MATCH('Ficha técnica - Prod acabado'!C1404,'Cadastro de insumo'!E:E,0),9),""))</f>
        <v/>
      </c>
      <c r="F1404" s="139" t="str">
        <f>IFERROR(VLOOKUP(C1404,'Cadastro de insumo'!E:K,7,0),"")</f>
        <v/>
      </c>
      <c r="G1404" s="113"/>
      <c r="H1404" s="113"/>
      <c r="I1404" s="138">
        <f t="shared" si="67"/>
        <v>0</v>
      </c>
      <c r="J1404" s="140">
        <f>IF(C1404="",0,IF(E1404="Pacote",VLOOKUP(C1404,'Cadastro de insumo'!E:K,7,0)*G1404,IF(OR(E1404="kg",E1404="L"),F1404/1000*G1404,F1404*G1404)))</f>
        <v>0</v>
      </c>
    </row>
    <row r="1405" spans="2:18" outlineLevel="1" x14ac:dyDescent="0.25">
      <c r="B1405" s="137" t="str">
        <f>IF(C1405="","",F1395)</f>
        <v/>
      </c>
      <c r="C1405" s="123"/>
      <c r="D1405" s="138" t="str">
        <f>IF(C1405="","",IFERROR(INDEX('Cadastro de insumo'!A:K,MATCH('Ficha técnica - Prod acabado'!C1405,'Cadastro de insumo'!E:E,0),2),""))</f>
        <v/>
      </c>
      <c r="E1405" s="138" t="str">
        <f>IF(C1405="","",IFERROR(INDEX('Cadastro de insumo'!A:K,MATCH('Ficha técnica - Prod acabado'!C1405,'Cadastro de insumo'!E:E,0),9),""))</f>
        <v/>
      </c>
      <c r="F1405" s="139" t="str">
        <f>IFERROR(VLOOKUP(C1405,'Cadastro de insumo'!E:K,7,0),"")</f>
        <v/>
      </c>
      <c r="G1405" s="113"/>
      <c r="H1405" s="113"/>
      <c r="I1405" s="138">
        <f t="shared" si="67"/>
        <v>0</v>
      </c>
      <c r="J1405" s="140">
        <f>IF(C1405="",0,IF(E1405="Pacote",VLOOKUP(C1405,'Cadastro de insumo'!E:K,7,0)*G1405,IF(OR(E1405="kg",E1405="L"),F1405/1000*G1405,F1405*G1405)))</f>
        <v>0</v>
      </c>
    </row>
    <row r="1406" spans="2:18" outlineLevel="1" x14ac:dyDescent="0.25">
      <c r="B1406" s="137" t="str">
        <f>IF(C1406="","",F1395)</f>
        <v/>
      </c>
      <c r="C1406" s="123"/>
      <c r="D1406" s="138" t="str">
        <f>IF(C1406="","",IFERROR(INDEX('Cadastro de insumo'!A:K,MATCH('Ficha técnica - Prod acabado'!C1406,'Cadastro de insumo'!E:E,0),2),""))</f>
        <v/>
      </c>
      <c r="E1406" s="138" t="str">
        <f>IF(C1406="","",IFERROR(INDEX('Cadastro de insumo'!A:K,MATCH('Ficha técnica - Prod acabado'!C1406,'Cadastro de insumo'!E:E,0),9),""))</f>
        <v/>
      </c>
      <c r="F1406" s="139" t="str">
        <f>IFERROR(VLOOKUP(C1406,'Cadastro de insumo'!E:K,7,0),"")</f>
        <v/>
      </c>
      <c r="G1406" s="113"/>
      <c r="H1406" s="113"/>
      <c r="I1406" s="138">
        <f t="shared" si="67"/>
        <v>0</v>
      </c>
      <c r="J1406" s="140">
        <f>IF(C1406="",0,IF(E1406="Pacote",VLOOKUP(C1406,'Cadastro de insumo'!E:K,7,0)*G1406,IF(OR(E1406="kg",E1406="L"),F1406/1000*G1406,F1406*G1406)))</f>
        <v>0</v>
      </c>
    </row>
    <row r="1407" spans="2:18" outlineLevel="1" x14ac:dyDescent="0.25">
      <c r="B1407" s="137" t="str">
        <f>IF(C1407="","",F1395)</f>
        <v/>
      </c>
      <c r="C1407" s="123"/>
      <c r="D1407" s="138" t="str">
        <f>IF(C1407="","",IFERROR(INDEX('Cadastro de insumo'!A:K,MATCH('Ficha técnica - Prod acabado'!C1407,'Cadastro de insumo'!E:E,0),2),""))</f>
        <v/>
      </c>
      <c r="E1407" s="138" t="str">
        <f>IF(C1407="","",IFERROR(INDEX('Cadastro de insumo'!A:K,MATCH('Ficha técnica - Prod acabado'!C1407,'Cadastro de insumo'!E:E,0),9),""))</f>
        <v/>
      </c>
      <c r="F1407" s="139" t="str">
        <f>IFERROR(VLOOKUP(C1407,'Cadastro de insumo'!E:K,7,0),"")</f>
        <v/>
      </c>
      <c r="G1407" s="113"/>
      <c r="H1407" s="113"/>
      <c r="I1407" s="138">
        <f t="shared" si="67"/>
        <v>0</v>
      </c>
      <c r="J1407" s="140">
        <f>IF(C1407="",0,IF(E1407="Pacote",VLOOKUP(C1407,'Cadastro de insumo'!E:K,7,0)*G1407,IF(OR(E1407="kg",E1407="L"),F1407/1000*G1407,F1407*G1407)))</f>
        <v>0</v>
      </c>
    </row>
    <row r="1408" spans="2:18" outlineLevel="1" x14ac:dyDescent="0.25">
      <c r="B1408" s="137" t="str">
        <f>IF(C1408="","",F1395)</f>
        <v/>
      </c>
      <c r="C1408" s="123"/>
      <c r="D1408" s="138" t="str">
        <f>IF(C1408="","",IFERROR(INDEX('Cadastro de insumo'!A:K,MATCH('Ficha técnica - Prod acabado'!C1408,'Cadastro de insumo'!E:E,0),2),""))</f>
        <v/>
      </c>
      <c r="E1408" s="138" t="str">
        <f>IF(C1408="","",IFERROR(INDEX('Cadastro de insumo'!A:K,MATCH('Ficha técnica - Prod acabado'!C1408,'Cadastro de insumo'!E:E,0),9),""))</f>
        <v/>
      </c>
      <c r="F1408" s="139" t="str">
        <f>IFERROR(VLOOKUP(C1408,'Cadastro de insumo'!E:K,7,0),"")</f>
        <v/>
      </c>
      <c r="G1408" s="113"/>
      <c r="H1408" s="113"/>
      <c r="I1408" s="138">
        <f t="shared" si="67"/>
        <v>0</v>
      </c>
      <c r="J1408" s="140">
        <f>IF(C1408="",0,IF(E1408="Pacote",VLOOKUP(C1408,'Cadastro de insumo'!E:K,7,0)*G1408,IF(OR(E1408="kg",E1408="L"),F1408/1000*G1408,F1408*G1408)))</f>
        <v>0</v>
      </c>
    </row>
    <row r="1409" spans="1:18" outlineLevel="1" x14ac:dyDescent="0.25">
      <c r="B1409" s="137" t="str">
        <f>IF(C1409="","",F1395)</f>
        <v/>
      </c>
      <c r="C1409" s="123"/>
      <c r="D1409" s="138" t="str">
        <f>IF(C1409="","",IFERROR(INDEX('Cadastro de insumo'!A:K,MATCH('Ficha técnica - Prod acabado'!C1409,'Cadastro de insumo'!E:E,0),2),""))</f>
        <v/>
      </c>
      <c r="E1409" s="138" t="str">
        <f>IF(C1409="","",IFERROR(INDEX('Cadastro de insumo'!A:K,MATCH('Ficha técnica - Prod acabado'!C1409,'Cadastro de insumo'!E:E,0),9),""))</f>
        <v/>
      </c>
      <c r="F1409" s="139" t="str">
        <f>IFERROR(VLOOKUP(C1409,'Cadastro de insumo'!E:K,7,0),"")</f>
        <v/>
      </c>
      <c r="G1409" s="113"/>
      <c r="H1409" s="113"/>
      <c r="I1409" s="138">
        <f t="shared" si="67"/>
        <v>0</v>
      </c>
      <c r="J1409" s="140">
        <f>IF(C1409="",0,IF(E1409="Pacote",VLOOKUP(C1409,'Cadastro de insumo'!E:K,7,0)*G1409,IF(OR(E1409="kg",E1409="L"),F1409/1000*G1409,F1409*G1409)))</f>
        <v>0</v>
      </c>
    </row>
    <row r="1410" spans="1:18" outlineLevel="1" x14ac:dyDescent="0.25">
      <c r="B1410" s="137" t="str">
        <f>IF(C1410="","",F1395)</f>
        <v/>
      </c>
      <c r="C1410" s="123"/>
      <c r="D1410" s="138" t="str">
        <f>IF(C1410="","",IFERROR(INDEX('Cadastro de insumo'!A:K,MATCH('Ficha técnica - Prod acabado'!C1410,'Cadastro de insumo'!E:E,0),2),""))</f>
        <v/>
      </c>
      <c r="E1410" s="138" t="str">
        <f>IF(C1410="","",IFERROR(INDEX('Cadastro de insumo'!A:K,MATCH('Ficha técnica - Prod acabado'!C1410,'Cadastro de insumo'!E:E,0),9),""))</f>
        <v/>
      </c>
      <c r="F1410" s="139" t="str">
        <f>IFERROR(VLOOKUP(C1410,'Cadastro de insumo'!E:K,7,0),"")</f>
        <v/>
      </c>
      <c r="G1410" s="113"/>
      <c r="H1410" s="113"/>
      <c r="I1410" s="138">
        <f t="shared" si="67"/>
        <v>0</v>
      </c>
      <c r="J1410" s="140">
        <f>IF(C1410="",0,IF(E1410="Pacote",VLOOKUP(C1410,'Cadastro de insumo'!E:K,7,0)*G1410,IF(OR(E1410="kg",E1410="L"),F1410/1000*G1410,F1410*G1410)))</f>
        <v>0</v>
      </c>
    </row>
    <row r="1411" spans="1:18" outlineLevel="1" x14ac:dyDescent="0.25">
      <c r="B1411" s="137" t="str">
        <f>IF(C1411="","",F1395)</f>
        <v/>
      </c>
      <c r="C1411" s="123"/>
      <c r="D1411" s="138" t="str">
        <f>IF(C1411="","",IFERROR(INDEX('Cadastro de insumo'!A:K,MATCH('Ficha técnica - Prod acabado'!C1411,'Cadastro de insumo'!E:E,0),2),""))</f>
        <v/>
      </c>
      <c r="E1411" s="138" t="str">
        <f>IF(C1411="","",IFERROR(INDEX('Cadastro de insumo'!A:K,MATCH('Ficha técnica - Prod acabado'!C1411,'Cadastro de insumo'!E:E,0),9),""))</f>
        <v/>
      </c>
      <c r="F1411" s="139" t="str">
        <f>IFERROR(VLOOKUP(C1411,'Cadastro de insumo'!E:K,7,0),"")</f>
        <v/>
      </c>
      <c r="G1411" s="113"/>
      <c r="H1411" s="113"/>
      <c r="I1411" s="138">
        <f t="shared" si="67"/>
        <v>0</v>
      </c>
      <c r="J1411" s="140">
        <f>IF(C1411="",0,IF(E1411="Pacote",VLOOKUP(C1411,'Cadastro de insumo'!E:K,7,0)*G1411,IF(OR(E1411="kg",E1411="L"),F1411/1000*G1411,F1411*G1411)))</f>
        <v>0</v>
      </c>
    </row>
    <row r="1412" spans="1:18" outlineLevel="1" x14ac:dyDescent="0.25">
      <c r="B1412" s="137" t="str">
        <f>IF(C1412="","",F1395)</f>
        <v/>
      </c>
      <c r="C1412" s="123"/>
      <c r="D1412" s="138" t="str">
        <f>IF(C1412="","",IFERROR(INDEX('Cadastro de insumo'!A:K,MATCH('Ficha técnica - Prod acabado'!C1412,'Cadastro de insumo'!E:E,0),2),""))</f>
        <v/>
      </c>
      <c r="E1412" s="138" t="str">
        <f>IF(C1412="","",IFERROR(INDEX('Cadastro de insumo'!A:K,MATCH('Ficha técnica - Prod acabado'!C1412,'Cadastro de insumo'!E:E,0),9),""))</f>
        <v/>
      </c>
      <c r="F1412" s="139" t="str">
        <f>IFERROR(VLOOKUP(C1412,'Cadastro de insumo'!E:K,7,0),"")</f>
        <v/>
      </c>
      <c r="G1412" s="113"/>
      <c r="H1412" s="113"/>
      <c r="I1412" s="138">
        <f t="shared" si="67"/>
        <v>0</v>
      </c>
      <c r="J1412" s="140">
        <f>IF(C1412="",0,IF(E1412="Pacote",VLOOKUP(C1412,'Cadastro de insumo'!E:K,7,0)*G1412,IF(OR(E1412="kg",E1412="L"),F1412/1000*G1412,F1412*G1412)))</f>
        <v>0</v>
      </c>
    </row>
    <row r="1413" spans="1:18" x14ac:dyDescent="0.25">
      <c r="A1413" s="33" t="str">
        <f>"Detalhes: "&amp;F1395</f>
        <v xml:space="preserve">Detalhes: </v>
      </c>
      <c r="B1413" s="110"/>
      <c r="H1413" s="126"/>
      <c r="I1413" s="110"/>
      <c r="J1413" s="110"/>
      <c r="M1413" s="126"/>
    </row>
    <row r="1414" spans="1:18" x14ac:dyDescent="0.25">
      <c r="B1414" s="110"/>
      <c r="C1414" s="126"/>
      <c r="H1414" s="126"/>
      <c r="I1414" s="110"/>
      <c r="J1414" s="110"/>
      <c r="K1414" s="110"/>
      <c r="L1414" s="110"/>
      <c r="M1414" s="126"/>
    </row>
    <row r="1415" spans="1:18" ht="31.5" x14ac:dyDescent="0.25">
      <c r="D1415" s="110"/>
      <c r="E1415" s="34" t="s">
        <v>21</v>
      </c>
      <c r="F1415" s="78" t="s">
        <v>0</v>
      </c>
      <c r="G1415" s="78" t="s">
        <v>19</v>
      </c>
      <c r="H1415" s="79" t="s">
        <v>20</v>
      </c>
      <c r="I1415" s="35" t="s">
        <v>22</v>
      </c>
      <c r="J1415" s="35" t="s">
        <v>61</v>
      </c>
      <c r="M1415" s="126"/>
    </row>
    <row r="1416" spans="1:18" x14ac:dyDescent="0.25">
      <c r="D1416" s="110"/>
      <c r="E1416" s="135">
        <f>E1395+1</f>
        <v>68</v>
      </c>
      <c r="F1416" s="113"/>
      <c r="G1416" s="113"/>
      <c r="H1416" s="114"/>
      <c r="I1416" s="136">
        <f>SUM(J1419:J1433)</f>
        <v>0</v>
      </c>
      <c r="J1416" s="136" t="str">
        <f>IF(H1416="","",I1416/H1416)</f>
        <v/>
      </c>
      <c r="M1416" s="126"/>
      <c r="R1416" s="141"/>
    </row>
    <row r="1417" spans="1:18" x14ac:dyDescent="0.25">
      <c r="B1417" s="117"/>
      <c r="C1417" s="118"/>
      <c r="D1417" s="110"/>
      <c r="F1417" s="118"/>
      <c r="G1417" s="118"/>
      <c r="H1417" s="119"/>
      <c r="I1417" s="120"/>
      <c r="J1417" s="121"/>
      <c r="M1417" s="126"/>
      <c r="R1417" s="141"/>
    </row>
    <row r="1418" spans="1:18" ht="47.25" outlineLevel="1" x14ac:dyDescent="0.25">
      <c r="B1418" s="34" t="s">
        <v>66</v>
      </c>
      <c r="C1418" s="78" t="s">
        <v>13</v>
      </c>
      <c r="D1418" s="35" t="s">
        <v>60</v>
      </c>
      <c r="E1418" s="35" t="s">
        <v>14</v>
      </c>
      <c r="F1418" s="79" t="s">
        <v>17</v>
      </c>
      <c r="G1418" s="79" t="s">
        <v>56</v>
      </c>
      <c r="H1418" s="79" t="s">
        <v>38</v>
      </c>
      <c r="I1418" s="35" t="s">
        <v>16</v>
      </c>
      <c r="J1418" s="34" t="s">
        <v>15</v>
      </c>
    </row>
    <row r="1419" spans="1:18" outlineLevel="1" x14ac:dyDescent="0.25">
      <c r="B1419" s="137" t="str">
        <f>IF(C1419="","",F1416)</f>
        <v/>
      </c>
      <c r="C1419" s="123"/>
      <c r="D1419" s="138" t="str">
        <f>IF(C1419="","",IFERROR(INDEX('Cadastro de insumo'!A:K,MATCH('Ficha técnica - Prod acabado'!C1419,'Cadastro de insumo'!E:E,0),2),""))</f>
        <v/>
      </c>
      <c r="E1419" s="138" t="str">
        <f>IF(C1419="","",IFERROR(INDEX('Cadastro de insumo'!A:K,MATCH('Ficha técnica - Prod acabado'!C1419,'Cadastro de insumo'!E:E,0),9),""))</f>
        <v/>
      </c>
      <c r="F1419" s="139" t="str">
        <f>IFERROR(VLOOKUP(C1419,'Cadastro de insumo'!E:K,7,0),"")</f>
        <v/>
      </c>
      <c r="G1419" s="113"/>
      <c r="H1419" s="113"/>
      <c r="I1419" s="138">
        <f t="shared" ref="I1419:I1433" si="68">IF(OR(G1419="",H1419=""),0,G1419/H1419)</f>
        <v>0</v>
      </c>
      <c r="J1419" s="140">
        <f>IF(C1419="",0,IF(E1419="Pacote",VLOOKUP(C1419,'Cadastro de insumo'!E:K,7,0)*G1419,IF(OR(E1419="kg",E1419="L"),F1419/1000*G1419,F1419*G1419)))</f>
        <v>0</v>
      </c>
    </row>
    <row r="1420" spans="1:18" outlineLevel="1" x14ac:dyDescent="0.25">
      <c r="B1420" s="137" t="str">
        <f>IF(C1420="","",F1416)</f>
        <v/>
      </c>
      <c r="C1420" s="123"/>
      <c r="D1420" s="138" t="str">
        <f>IF(C1420="","",IFERROR(INDEX('Cadastro de insumo'!A:K,MATCH('Ficha técnica - Prod acabado'!C1420,'Cadastro de insumo'!E:E,0),2),""))</f>
        <v/>
      </c>
      <c r="E1420" s="138" t="str">
        <f>IF(C1420="","",IFERROR(INDEX('Cadastro de insumo'!A:K,MATCH('Ficha técnica - Prod acabado'!C1420,'Cadastro de insumo'!E:E,0),9),""))</f>
        <v/>
      </c>
      <c r="F1420" s="139" t="str">
        <f>IFERROR(VLOOKUP(C1420,'Cadastro de insumo'!E:K,7,0),"")</f>
        <v/>
      </c>
      <c r="G1420" s="113"/>
      <c r="H1420" s="113"/>
      <c r="I1420" s="138">
        <f t="shared" si="68"/>
        <v>0</v>
      </c>
      <c r="J1420" s="140">
        <f>IF(C1420="",0,IF(E1420="Pacote",VLOOKUP(C1420,'Cadastro de insumo'!E:K,7,0)*G1420,IF(OR(E1420="kg",E1420="L"),F1420/1000*G1420,F1420*G1420)))</f>
        <v>0</v>
      </c>
    </row>
    <row r="1421" spans="1:18" outlineLevel="1" x14ac:dyDescent="0.25">
      <c r="B1421" s="137" t="str">
        <f>IF(C1421="","",F1416)</f>
        <v/>
      </c>
      <c r="C1421" s="123"/>
      <c r="D1421" s="138" t="str">
        <f>IF(C1421="","",IFERROR(INDEX('Cadastro de insumo'!A:K,MATCH('Ficha técnica - Prod acabado'!C1421,'Cadastro de insumo'!E:E,0),2),""))</f>
        <v/>
      </c>
      <c r="E1421" s="138" t="str">
        <f>IF(C1421="","",IFERROR(INDEX('Cadastro de insumo'!A:K,MATCH('Ficha técnica - Prod acabado'!C1421,'Cadastro de insumo'!E:E,0),9),""))</f>
        <v/>
      </c>
      <c r="F1421" s="139" t="str">
        <f>IFERROR(VLOOKUP(C1421,'Cadastro de insumo'!E:K,7,0),"")</f>
        <v/>
      </c>
      <c r="G1421" s="113"/>
      <c r="H1421" s="113"/>
      <c r="I1421" s="138">
        <f t="shared" si="68"/>
        <v>0</v>
      </c>
      <c r="J1421" s="140">
        <f>IF(C1421="",0,IF(E1421="Pacote",VLOOKUP(C1421,'Cadastro de insumo'!E:K,7,0)*G1421,IF(OR(E1421="kg",E1421="L"),F1421/1000*G1421,F1421*G1421)))</f>
        <v>0</v>
      </c>
    </row>
    <row r="1422" spans="1:18" outlineLevel="1" x14ac:dyDescent="0.25">
      <c r="B1422" s="137" t="str">
        <f>IF(C1422="","",F1416)</f>
        <v/>
      </c>
      <c r="C1422" s="123"/>
      <c r="D1422" s="138" t="str">
        <f>IF(C1422="","",IFERROR(INDEX('Cadastro de insumo'!A:K,MATCH('Ficha técnica - Prod acabado'!C1422,'Cadastro de insumo'!E:E,0),2),""))</f>
        <v/>
      </c>
      <c r="E1422" s="138" t="str">
        <f>IF(C1422="","",IFERROR(INDEX('Cadastro de insumo'!A:K,MATCH('Ficha técnica - Prod acabado'!C1422,'Cadastro de insumo'!E:E,0),9),""))</f>
        <v/>
      </c>
      <c r="F1422" s="139" t="str">
        <f>IFERROR(VLOOKUP(C1422,'Cadastro de insumo'!E:K,7,0),"")</f>
        <v/>
      </c>
      <c r="G1422" s="113"/>
      <c r="H1422" s="113"/>
      <c r="I1422" s="138">
        <f t="shared" si="68"/>
        <v>0</v>
      </c>
      <c r="J1422" s="140">
        <f>IF(C1422="",0,IF(E1422="Pacote",VLOOKUP(C1422,'Cadastro de insumo'!E:K,7,0)*G1422,IF(OR(E1422="kg",E1422="L"),F1422/1000*G1422,F1422*G1422)))</f>
        <v>0</v>
      </c>
    </row>
    <row r="1423" spans="1:18" outlineLevel="1" x14ac:dyDescent="0.25">
      <c r="B1423" s="137" t="str">
        <f>IF(C1423="","",F1416)</f>
        <v/>
      </c>
      <c r="C1423" s="123"/>
      <c r="D1423" s="138" t="str">
        <f>IF(C1423="","",IFERROR(INDEX('Cadastro de insumo'!A:K,MATCH('Ficha técnica - Prod acabado'!C1423,'Cadastro de insumo'!E:E,0),2),""))</f>
        <v/>
      </c>
      <c r="E1423" s="138" t="str">
        <f>IF(C1423="","",IFERROR(INDEX('Cadastro de insumo'!A:K,MATCH('Ficha técnica - Prod acabado'!C1423,'Cadastro de insumo'!E:E,0),9),""))</f>
        <v/>
      </c>
      <c r="F1423" s="139" t="str">
        <f>IFERROR(VLOOKUP(C1423,'Cadastro de insumo'!E:K,7,0),"")</f>
        <v/>
      </c>
      <c r="G1423" s="113"/>
      <c r="H1423" s="113"/>
      <c r="I1423" s="138">
        <f t="shared" si="68"/>
        <v>0</v>
      </c>
      <c r="J1423" s="140">
        <f>IF(C1423="",0,IF(E1423="Pacote",VLOOKUP(C1423,'Cadastro de insumo'!E:K,7,0)*G1423,IF(OR(E1423="kg",E1423="L"),F1423/1000*G1423,F1423*G1423)))</f>
        <v>0</v>
      </c>
    </row>
    <row r="1424" spans="1:18" outlineLevel="1" x14ac:dyDescent="0.25">
      <c r="B1424" s="137" t="str">
        <f>IF(C1424="","",F1416)</f>
        <v/>
      </c>
      <c r="C1424" s="123"/>
      <c r="D1424" s="138" t="str">
        <f>IF(C1424="","",IFERROR(INDEX('Cadastro de insumo'!A:K,MATCH('Ficha técnica - Prod acabado'!C1424,'Cadastro de insumo'!E:E,0),2),""))</f>
        <v/>
      </c>
      <c r="E1424" s="138" t="str">
        <f>IF(C1424="","",IFERROR(INDEX('Cadastro de insumo'!A:K,MATCH('Ficha técnica - Prod acabado'!C1424,'Cadastro de insumo'!E:E,0),9),""))</f>
        <v/>
      </c>
      <c r="F1424" s="139" t="str">
        <f>IFERROR(VLOOKUP(C1424,'Cadastro de insumo'!E:K,7,0),"")</f>
        <v/>
      </c>
      <c r="G1424" s="113"/>
      <c r="H1424" s="113"/>
      <c r="I1424" s="138">
        <f t="shared" si="68"/>
        <v>0</v>
      </c>
      <c r="J1424" s="140">
        <f>IF(C1424="",0,IF(E1424="Pacote",VLOOKUP(C1424,'Cadastro de insumo'!E:K,7,0)*G1424,IF(OR(E1424="kg",E1424="L"),F1424/1000*G1424,F1424*G1424)))</f>
        <v>0</v>
      </c>
    </row>
    <row r="1425" spans="1:18" outlineLevel="1" x14ac:dyDescent="0.25">
      <c r="B1425" s="137" t="str">
        <f>IF(C1425="","",F1416)</f>
        <v/>
      </c>
      <c r="C1425" s="123"/>
      <c r="D1425" s="138" t="str">
        <f>IF(C1425="","",IFERROR(INDEX('Cadastro de insumo'!A:K,MATCH('Ficha técnica - Prod acabado'!C1425,'Cadastro de insumo'!E:E,0),2),""))</f>
        <v/>
      </c>
      <c r="E1425" s="138" t="str">
        <f>IF(C1425="","",IFERROR(INDEX('Cadastro de insumo'!A:K,MATCH('Ficha técnica - Prod acabado'!C1425,'Cadastro de insumo'!E:E,0),9),""))</f>
        <v/>
      </c>
      <c r="F1425" s="139" t="str">
        <f>IFERROR(VLOOKUP(C1425,'Cadastro de insumo'!E:K,7,0),"")</f>
        <v/>
      </c>
      <c r="G1425" s="113"/>
      <c r="H1425" s="113"/>
      <c r="I1425" s="138">
        <f t="shared" si="68"/>
        <v>0</v>
      </c>
      <c r="J1425" s="140">
        <f>IF(C1425="",0,IF(E1425="Pacote",VLOOKUP(C1425,'Cadastro de insumo'!E:K,7,0)*G1425,IF(OR(E1425="kg",E1425="L"),F1425/1000*G1425,F1425*G1425)))</f>
        <v>0</v>
      </c>
    </row>
    <row r="1426" spans="1:18" outlineLevel="1" x14ac:dyDescent="0.25">
      <c r="B1426" s="137" t="str">
        <f>IF(C1426="","",F1416)</f>
        <v/>
      </c>
      <c r="C1426" s="123"/>
      <c r="D1426" s="138" t="str">
        <f>IF(C1426="","",IFERROR(INDEX('Cadastro de insumo'!A:K,MATCH('Ficha técnica - Prod acabado'!C1426,'Cadastro de insumo'!E:E,0),2),""))</f>
        <v/>
      </c>
      <c r="E1426" s="138" t="str">
        <f>IF(C1426="","",IFERROR(INDEX('Cadastro de insumo'!A:K,MATCH('Ficha técnica - Prod acabado'!C1426,'Cadastro de insumo'!E:E,0),9),""))</f>
        <v/>
      </c>
      <c r="F1426" s="139" t="str">
        <f>IFERROR(VLOOKUP(C1426,'Cadastro de insumo'!E:K,7,0),"")</f>
        <v/>
      </c>
      <c r="G1426" s="113"/>
      <c r="H1426" s="113"/>
      <c r="I1426" s="138">
        <f t="shared" si="68"/>
        <v>0</v>
      </c>
      <c r="J1426" s="140">
        <f>IF(C1426="",0,IF(E1426="Pacote",VLOOKUP(C1426,'Cadastro de insumo'!E:K,7,0)*G1426,IF(OR(E1426="kg",E1426="L"),F1426/1000*G1426,F1426*G1426)))</f>
        <v>0</v>
      </c>
    </row>
    <row r="1427" spans="1:18" outlineLevel="1" x14ac:dyDescent="0.25">
      <c r="B1427" s="137" t="str">
        <f>IF(C1427="","",F1416)</f>
        <v/>
      </c>
      <c r="C1427" s="123"/>
      <c r="D1427" s="138" t="str">
        <f>IF(C1427="","",IFERROR(INDEX('Cadastro de insumo'!A:K,MATCH('Ficha técnica - Prod acabado'!C1427,'Cadastro de insumo'!E:E,0),2),""))</f>
        <v/>
      </c>
      <c r="E1427" s="138" t="str">
        <f>IF(C1427="","",IFERROR(INDEX('Cadastro de insumo'!A:K,MATCH('Ficha técnica - Prod acabado'!C1427,'Cadastro de insumo'!E:E,0),9),""))</f>
        <v/>
      </c>
      <c r="F1427" s="139" t="str">
        <f>IFERROR(VLOOKUP(C1427,'Cadastro de insumo'!E:K,7,0),"")</f>
        <v/>
      </c>
      <c r="G1427" s="113"/>
      <c r="H1427" s="113"/>
      <c r="I1427" s="138">
        <f t="shared" si="68"/>
        <v>0</v>
      </c>
      <c r="J1427" s="140">
        <f>IF(C1427="",0,IF(E1427="Pacote",VLOOKUP(C1427,'Cadastro de insumo'!E:K,7,0)*G1427,IF(OR(E1427="kg",E1427="L"),F1427/1000*G1427,F1427*G1427)))</f>
        <v>0</v>
      </c>
    </row>
    <row r="1428" spans="1:18" outlineLevel="1" x14ac:dyDescent="0.25">
      <c r="B1428" s="137" t="str">
        <f>IF(C1428="","",F1416)</f>
        <v/>
      </c>
      <c r="C1428" s="123"/>
      <c r="D1428" s="138" t="str">
        <f>IF(C1428="","",IFERROR(INDEX('Cadastro de insumo'!A:K,MATCH('Ficha técnica - Prod acabado'!C1428,'Cadastro de insumo'!E:E,0),2),""))</f>
        <v/>
      </c>
      <c r="E1428" s="138" t="str">
        <f>IF(C1428="","",IFERROR(INDEX('Cadastro de insumo'!A:K,MATCH('Ficha técnica - Prod acabado'!C1428,'Cadastro de insumo'!E:E,0),9),""))</f>
        <v/>
      </c>
      <c r="F1428" s="139" t="str">
        <f>IFERROR(VLOOKUP(C1428,'Cadastro de insumo'!E:K,7,0),"")</f>
        <v/>
      </c>
      <c r="G1428" s="113"/>
      <c r="H1428" s="113"/>
      <c r="I1428" s="138">
        <f t="shared" si="68"/>
        <v>0</v>
      </c>
      <c r="J1428" s="140">
        <f>IF(C1428="",0,IF(E1428="Pacote",VLOOKUP(C1428,'Cadastro de insumo'!E:K,7,0)*G1428,IF(OR(E1428="kg",E1428="L"),F1428/1000*G1428,F1428*G1428)))</f>
        <v>0</v>
      </c>
    </row>
    <row r="1429" spans="1:18" outlineLevel="1" x14ac:dyDescent="0.25">
      <c r="B1429" s="137" t="str">
        <f>IF(C1429="","",F1416)</f>
        <v/>
      </c>
      <c r="C1429" s="123"/>
      <c r="D1429" s="138" t="str">
        <f>IF(C1429="","",IFERROR(INDEX('Cadastro de insumo'!A:K,MATCH('Ficha técnica - Prod acabado'!C1429,'Cadastro de insumo'!E:E,0),2),""))</f>
        <v/>
      </c>
      <c r="E1429" s="138" t="str">
        <f>IF(C1429="","",IFERROR(INDEX('Cadastro de insumo'!A:K,MATCH('Ficha técnica - Prod acabado'!C1429,'Cadastro de insumo'!E:E,0),9),""))</f>
        <v/>
      </c>
      <c r="F1429" s="139" t="str">
        <f>IFERROR(VLOOKUP(C1429,'Cadastro de insumo'!E:K,7,0),"")</f>
        <v/>
      </c>
      <c r="G1429" s="113"/>
      <c r="H1429" s="113"/>
      <c r="I1429" s="138">
        <f t="shared" si="68"/>
        <v>0</v>
      </c>
      <c r="J1429" s="140">
        <f>IF(C1429="",0,IF(E1429="Pacote",VLOOKUP(C1429,'Cadastro de insumo'!E:K,7,0)*G1429,IF(OR(E1429="kg",E1429="L"),F1429/1000*G1429,F1429*G1429)))</f>
        <v>0</v>
      </c>
    </row>
    <row r="1430" spans="1:18" outlineLevel="1" x14ac:dyDescent="0.25">
      <c r="B1430" s="137" t="str">
        <f>IF(C1430="","",F1416)</f>
        <v/>
      </c>
      <c r="C1430" s="123"/>
      <c r="D1430" s="138" t="str">
        <f>IF(C1430="","",IFERROR(INDEX('Cadastro de insumo'!A:K,MATCH('Ficha técnica - Prod acabado'!C1430,'Cadastro de insumo'!E:E,0),2),""))</f>
        <v/>
      </c>
      <c r="E1430" s="138" t="str">
        <f>IF(C1430="","",IFERROR(INDEX('Cadastro de insumo'!A:K,MATCH('Ficha técnica - Prod acabado'!C1430,'Cadastro de insumo'!E:E,0),9),""))</f>
        <v/>
      </c>
      <c r="F1430" s="139" t="str">
        <f>IFERROR(VLOOKUP(C1430,'Cadastro de insumo'!E:K,7,0),"")</f>
        <v/>
      </c>
      <c r="G1430" s="113"/>
      <c r="H1430" s="113"/>
      <c r="I1430" s="138">
        <f t="shared" si="68"/>
        <v>0</v>
      </c>
      <c r="J1430" s="140">
        <f>IF(C1430="",0,IF(E1430="Pacote",VLOOKUP(C1430,'Cadastro de insumo'!E:K,7,0)*G1430,IF(OR(E1430="kg",E1430="L"),F1430/1000*G1430,F1430*G1430)))</f>
        <v>0</v>
      </c>
    </row>
    <row r="1431" spans="1:18" outlineLevel="1" x14ac:dyDescent="0.25">
      <c r="B1431" s="137" t="str">
        <f>IF(C1431="","",F1416)</f>
        <v/>
      </c>
      <c r="C1431" s="123"/>
      <c r="D1431" s="138" t="str">
        <f>IF(C1431="","",IFERROR(INDEX('Cadastro de insumo'!A:K,MATCH('Ficha técnica - Prod acabado'!C1431,'Cadastro de insumo'!E:E,0),2),""))</f>
        <v/>
      </c>
      <c r="E1431" s="138" t="str">
        <f>IF(C1431="","",IFERROR(INDEX('Cadastro de insumo'!A:K,MATCH('Ficha técnica - Prod acabado'!C1431,'Cadastro de insumo'!E:E,0),9),""))</f>
        <v/>
      </c>
      <c r="F1431" s="139" t="str">
        <f>IFERROR(VLOOKUP(C1431,'Cadastro de insumo'!E:K,7,0),"")</f>
        <v/>
      </c>
      <c r="G1431" s="113"/>
      <c r="H1431" s="113"/>
      <c r="I1431" s="138">
        <f t="shared" si="68"/>
        <v>0</v>
      </c>
      <c r="J1431" s="140">
        <f>IF(C1431="",0,IF(E1431="Pacote",VLOOKUP(C1431,'Cadastro de insumo'!E:K,7,0)*G1431,IF(OR(E1431="kg",E1431="L"),F1431/1000*G1431,F1431*G1431)))</f>
        <v>0</v>
      </c>
    </row>
    <row r="1432" spans="1:18" outlineLevel="1" x14ac:dyDescent="0.25">
      <c r="B1432" s="137" t="str">
        <f>IF(C1432="","",F1416)</f>
        <v/>
      </c>
      <c r="C1432" s="123"/>
      <c r="D1432" s="138" t="str">
        <f>IF(C1432="","",IFERROR(INDEX('Cadastro de insumo'!A:K,MATCH('Ficha técnica - Prod acabado'!C1432,'Cadastro de insumo'!E:E,0),2),""))</f>
        <v/>
      </c>
      <c r="E1432" s="138" t="str">
        <f>IF(C1432="","",IFERROR(INDEX('Cadastro de insumo'!A:K,MATCH('Ficha técnica - Prod acabado'!C1432,'Cadastro de insumo'!E:E,0),9),""))</f>
        <v/>
      </c>
      <c r="F1432" s="139" t="str">
        <f>IFERROR(VLOOKUP(C1432,'Cadastro de insumo'!E:K,7,0),"")</f>
        <v/>
      </c>
      <c r="G1432" s="113"/>
      <c r="H1432" s="113"/>
      <c r="I1432" s="138">
        <f t="shared" si="68"/>
        <v>0</v>
      </c>
      <c r="J1432" s="140">
        <f>IF(C1432="",0,IF(E1432="Pacote",VLOOKUP(C1432,'Cadastro de insumo'!E:K,7,0)*G1432,IF(OR(E1432="kg",E1432="L"),F1432/1000*G1432,F1432*G1432)))</f>
        <v>0</v>
      </c>
    </row>
    <row r="1433" spans="1:18" outlineLevel="1" x14ac:dyDescent="0.25">
      <c r="B1433" s="137" t="str">
        <f>IF(C1433="","",F1416)</f>
        <v/>
      </c>
      <c r="C1433" s="123"/>
      <c r="D1433" s="138" t="str">
        <f>IF(C1433="","",IFERROR(INDEX('Cadastro de insumo'!A:K,MATCH('Ficha técnica - Prod acabado'!C1433,'Cadastro de insumo'!E:E,0),2),""))</f>
        <v/>
      </c>
      <c r="E1433" s="138" t="str">
        <f>IF(C1433="","",IFERROR(INDEX('Cadastro de insumo'!A:K,MATCH('Ficha técnica - Prod acabado'!C1433,'Cadastro de insumo'!E:E,0),9),""))</f>
        <v/>
      </c>
      <c r="F1433" s="139" t="str">
        <f>IFERROR(VLOOKUP(C1433,'Cadastro de insumo'!E:K,7,0),"")</f>
        <v/>
      </c>
      <c r="G1433" s="113"/>
      <c r="H1433" s="113"/>
      <c r="I1433" s="138">
        <f t="shared" si="68"/>
        <v>0</v>
      </c>
      <c r="J1433" s="140">
        <f>IF(C1433="",0,IF(E1433="Pacote",VLOOKUP(C1433,'Cadastro de insumo'!E:K,7,0)*G1433,IF(OR(E1433="kg",E1433="L"),F1433/1000*G1433,F1433*G1433)))</f>
        <v>0</v>
      </c>
    </row>
    <row r="1434" spans="1:18" x14ac:dyDescent="0.25">
      <c r="A1434" s="33" t="str">
        <f>"Detalhes: "&amp;F1416</f>
        <v xml:space="preserve">Detalhes: </v>
      </c>
      <c r="B1434" s="110"/>
      <c r="H1434" s="126"/>
      <c r="I1434" s="110"/>
      <c r="J1434" s="110"/>
      <c r="M1434" s="126"/>
    </row>
    <row r="1435" spans="1:18" x14ac:dyDescent="0.25">
      <c r="B1435" s="110"/>
      <c r="C1435" s="126"/>
      <c r="H1435" s="126"/>
      <c r="I1435" s="110"/>
      <c r="J1435" s="110"/>
      <c r="K1435" s="110"/>
      <c r="L1435" s="110"/>
      <c r="M1435" s="126"/>
    </row>
    <row r="1436" spans="1:18" ht="31.5" x14ac:dyDescent="0.25">
      <c r="D1436" s="110"/>
      <c r="E1436" s="34" t="s">
        <v>21</v>
      </c>
      <c r="F1436" s="78" t="s">
        <v>0</v>
      </c>
      <c r="G1436" s="78" t="s">
        <v>19</v>
      </c>
      <c r="H1436" s="79" t="s">
        <v>20</v>
      </c>
      <c r="I1436" s="35" t="s">
        <v>22</v>
      </c>
      <c r="J1436" s="35" t="s">
        <v>61</v>
      </c>
      <c r="M1436" s="126"/>
    </row>
    <row r="1437" spans="1:18" x14ac:dyDescent="0.25">
      <c r="D1437" s="110"/>
      <c r="E1437" s="135">
        <f>E1416+1</f>
        <v>69</v>
      </c>
      <c r="F1437" s="113"/>
      <c r="G1437" s="113"/>
      <c r="H1437" s="114"/>
      <c r="I1437" s="136">
        <f>SUM(J1440:J1454)</f>
        <v>0</v>
      </c>
      <c r="J1437" s="136" t="str">
        <f>IF(H1437="","",I1437/H1437)</f>
        <v/>
      </c>
      <c r="M1437" s="126"/>
      <c r="R1437" s="141"/>
    </row>
    <row r="1438" spans="1:18" x14ac:dyDescent="0.25">
      <c r="B1438" s="117"/>
      <c r="C1438" s="118"/>
      <c r="D1438" s="110"/>
      <c r="F1438" s="118"/>
      <c r="G1438" s="118"/>
      <c r="H1438" s="119"/>
      <c r="I1438" s="120"/>
      <c r="J1438" s="121"/>
      <c r="M1438" s="126"/>
      <c r="R1438" s="141"/>
    </row>
    <row r="1439" spans="1:18" ht="47.25" outlineLevel="1" x14ac:dyDescent="0.25">
      <c r="B1439" s="34" t="s">
        <v>66</v>
      </c>
      <c r="C1439" s="78" t="s">
        <v>13</v>
      </c>
      <c r="D1439" s="35" t="s">
        <v>60</v>
      </c>
      <c r="E1439" s="35" t="s">
        <v>14</v>
      </c>
      <c r="F1439" s="79" t="s">
        <v>17</v>
      </c>
      <c r="G1439" s="79" t="s">
        <v>56</v>
      </c>
      <c r="H1439" s="79" t="s">
        <v>38</v>
      </c>
      <c r="I1439" s="35" t="s">
        <v>16</v>
      </c>
      <c r="J1439" s="34" t="s">
        <v>15</v>
      </c>
    </row>
    <row r="1440" spans="1:18" outlineLevel="1" x14ac:dyDescent="0.25">
      <c r="B1440" s="137" t="str">
        <f>IF(C1440="","",F1437)</f>
        <v/>
      </c>
      <c r="C1440" s="123"/>
      <c r="D1440" s="138" t="str">
        <f>IF(C1440="","",IFERROR(INDEX('Cadastro de insumo'!A:K,MATCH('Ficha técnica - Prod acabado'!C1440,'Cadastro de insumo'!E:E,0),2),""))</f>
        <v/>
      </c>
      <c r="E1440" s="138" t="str">
        <f>IF(C1440="","",IFERROR(INDEX('Cadastro de insumo'!A:K,MATCH('Ficha técnica - Prod acabado'!C1440,'Cadastro de insumo'!E:E,0),9),""))</f>
        <v/>
      </c>
      <c r="F1440" s="139" t="str">
        <f>IFERROR(VLOOKUP(C1440,'Cadastro de insumo'!E:K,7,0),"")</f>
        <v/>
      </c>
      <c r="G1440" s="113"/>
      <c r="H1440" s="113"/>
      <c r="I1440" s="138">
        <f t="shared" ref="I1440:I1454" si="69">IF(OR(G1440="",H1440=""),0,G1440/H1440)</f>
        <v>0</v>
      </c>
      <c r="J1440" s="140">
        <f>IF(C1440="",0,IF(E1440="Pacote",VLOOKUP(C1440,'Cadastro de insumo'!E:K,7,0)*G1440,IF(OR(E1440="kg",E1440="L"),F1440/1000*G1440,F1440*G1440)))</f>
        <v>0</v>
      </c>
    </row>
    <row r="1441" spans="1:13" outlineLevel="1" x14ac:dyDescent="0.25">
      <c r="B1441" s="137" t="str">
        <f>IF(C1441="","",F1437)</f>
        <v/>
      </c>
      <c r="C1441" s="123"/>
      <c r="D1441" s="138" t="str">
        <f>IF(C1441="","",IFERROR(INDEX('Cadastro de insumo'!A:K,MATCH('Ficha técnica - Prod acabado'!C1441,'Cadastro de insumo'!E:E,0),2),""))</f>
        <v/>
      </c>
      <c r="E1441" s="138" t="str">
        <f>IF(C1441="","",IFERROR(INDEX('Cadastro de insumo'!A:K,MATCH('Ficha técnica - Prod acabado'!C1441,'Cadastro de insumo'!E:E,0),9),""))</f>
        <v/>
      </c>
      <c r="F1441" s="139" t="str">
        <f>IFERROR(VLOOKUP(C1441,'Cadastro de insumo'!E:K,7,0),"")</f>
        <v/>
      </c>
      <c r="G1441" s="113"/>
      <c r="H1441" s="113"/>
      <c r="I1441" s="138">
        <f t="shared" si="69"/>
        <v>0</v>
      </c>
      <c r="J1441" s="140">
        <f>IF(C1441="",0,IF(E1441="Pacote",VLOOKUP(C1441,'Cadastro de insumo'!E:K,7,0)*G1441,IF(OR(E1441="kg",E1441="L"),F1441/1000*G1441,F1441*G1441)))</f>
        <v>0</v>
      </c>
    </row>
    <row r="1442" spans="1:13" outlineLevel="1" x14ac:dyDescent="0.25">
      <c r="B1442" s="137" t="str">
        <f>IF(C1442="","",F1437)</f>
        <v/>
      </c>
      <c r="C1442" s="123"/>
      <c r="D1442" s="138" t="str">
        <f>IF(C1442="","",IFERROR(INDEX('Cadastro de insumo'!A:K,MATCH('Ficha técnica - Prod acabado'!C1442,'Cadastro de insumo'!E:E,0),2),""))</f>
        <v/>
      </c>
      <c r="E1442" s="138" t="str">
        <f>IF(C1442="","",IFERROR(INDEX('Cadastro de insumo'!A:K,MATCH('Ficha técnica - Prod acabado'!C1442,'Cadastro de insumo'!E:E,0),9),""))</f>
        <v/>
      </c>
      <c r="F1442" s="139" t="str">
        <f>IFERROR(VLOOKUP(C1442,'Cadastro de insumo'!E:K,7,0),"")</f>
        <v/>
      </c>
      <c r="G1442" s="113"/>
      <c r="H1442" s="113"/>
      <c r="I1442" s="138">
        <f t="shared" si="69"/>
        <v>0</v>
      </c>
      <c r="J1442" s="140">
        <f>IF(C1442="",0,IF(E1442="Pacote",VLOOKUP(C1442,'Cadastro de insumo'!E:K,7,0)*G1442,IF(OR(E1442="kg",E1442="L"),F1442/1000*G1442,F1442*G1442)))</f>
        <v>0</v>
      </c>
    </row>
    <row r="1443" spans="1:13" outlineLevel="1" x14ac:dyDescent="0.25">
      <c r="B1443" s="137" t="str">
        <f>IF(C1443="","",F1437)</f>
        <v/>
      </c>
      <c r="C1443" s="123"/>
      <c r="D1443" s="138" t="str">
        <f>IF(C1443="","",IFERROR(INDEX('Cadastro de insumo'!A:K,MATCH('Ficha técnica - Prod acabado'!C1443,'Cadastro de insumo'!E:E,0),2),""))</f>
        <v/>
      </c>
      <c r="E1443" s="138" t="str">
        <f>IF(C1443="","",IFERROR(INDEX('Cadastro de insumo'!A:K,MATCH('Ficha técnica - Prod acabado'!C1443,'Cadastro de insumo'!E:E,0),9),""))</f>
        <v/>
      </c>
      <c r="F1443" s="139" t="str">
        <f>IFERROR(VLOOKUP(C1443,'Cadastro de insumo'!E:K,7,0),"")</f>
        <v/>
      </c>
      <c r="G1443" s="113"/>
      <c r="H1443" s="113"/>
      <c r="I1443" s="138">
        <f t="shared" si="69"/>
        <v>0</v>
      </c>
      <c r="J1443" s="140">
        <f>IF(C1443="",0,IF(E1443="Pacote",VLOOKUP(C1443,'Cadastro de insumo'!E:K,7,0)*G1443,IF(OR(E1443="kg",E1443="L"),F1443/1000*G1443,F1443*G1443)))</f>
        <v>0</v>
      </c>
    </row>
    <row r="1444" spans="1:13" outlineLevel="1" x14ac:dyDescent="0.25">
      <c r="B1444" s="137" t="str">
        <f>IF(C1444="","",F1437)</f>
        <v/>
      </c>
      <c r="C1444" s="123"/>
      <c r="D1444" s="138" t="str">
        <f>IF(C1444="","",IFERROR(INDEX('Cadastro de insumo'!A:K,MATCH('Ficha técnica - Prod acabado'!C1444,'Cadastro de insumo'!E:E,0),2),""))</f>
        <v/>
      </c>
      <c r="E1444" s="138" t="str">
        <f>IF(C1444="","",IFERROR(INDEX('Cadastro de insumo'!A:K,MATCH('Ficha técnica - Prod acabado'!C1444,'Cadastro de insumo'!E:E,0),9),""))</f>
        <v/>
      </c>
      <c r="F1444" s="139" t="str">
        <f>IFERROR(VLOOKUP(C1444,'Cadastro de insumo'!E:K,7,0),"")</f>
        <v/>
      </c>
      <c r="G1444" s="113"/>
      <c r="H1444" s="113"/>
      <c r="I1444" s="138">
        <f t="shared" si="69"/>
        <v>0</v>
      </c>
      <c r="J1444" s="140">
        <f>IF(C1444="",0,IF(E1444="Pacote",VLOOKUP(C1444,'Cadastro de insumo'!E:K,7,0)*G1444,IF(OR(E1444="kg",E1444="L"),F1444/1000*G1444,F1444*G1444)))</f>
        <v>0</v>
      </c>
    </row>
    <row r="1445" spans="1:13" outlineLevel="1" x14ac:dyDescent="0.25">
      <c r="B1445" s="137" t="str">
        <f>IF(C1445="","",F1437)</f>
        <v/>
      </c>
      <c r="C1445" s="123"/>
      <c r="D1445" s="138" t="str">
        <f>IF(C1445="","",IFERROR(INDEX('Cadastro de insumo'!A:K,MATCH('Ficha técnica - Prod acabado'!C1445,'Cadastro de insumo'!E:E,0),2),""))</f>
        <v/>
      </c>
      <c r="E1445" s="138" t="str">
        <f>IF(C1445="","",IFERROR(INDEX('Cadastro de insumo'!A:K,MATCH('Ficha técnica - Prod acabado'!C1445,'Cadastro de insumo'!E:E,0),9),""))</f>
        <v/>
      </c>
      <c r="F1445" s="139" t="str">
        <f>IFERROR(VLOOKUP(C1445,'Cadastro de insumo'!E:K,7,0),"")</f>
        <v/>
      </c>
      <c r="G1445" s="113"/>
      <c r="H1445" s="113"/>
      <c r="I1445" s="138">
        <f t="shared" si="69"/>
        <v>0</v>
      </c>
      <c r="J1445" s="140">
        <f>IF(C1445="",0,IF(E1445="Pacote",VLOOKUP(C1445,'Cadastro de insumo'!E:K,7,0)*G1445,IF(OR(E1445="kg",E1445="L"),F1445/1000*G1445,F1445*G1445)))</f>
        <v>0</v>
      </c>
    </row>
    <row r="1446" spans="1:13" outlineLevel="1" x14ac:dyDescent="0.25">
      <c r="B1446" s="137" t="str">
        <f>IF(C1446="","",F1437)</f>
        <v/>
      </c>
      <c r="C1446" s="123"/>
      <c r="D1446" s="138" t="str">
        <f>IF(C1446="","",IFERROR(INDEX('Cadastro de insumo'!A:K,MATCH('Ficha técnica - Prod acabado'!C1446,'Cadastro de insumo'!E:E,0),2),""))</f>
        <v/>
      </c>
      <c r="E1446" s="138" t="str">
        <f>IF(C1446="","",IFERROR(INDEX('Cadastro de insumo'!A:K,MATCH('Ficha técnica - Prod acabado'!C1446,'Cadastro de insumo'!E:E,0),9),""))</f>
        <v/>
      </c>
      <c r="F1446" s="139" t="str">
        <f>IFERROR(VLOOKUP(C1446,'Cadastro de insumo'!E:K,7,0),"")</f>
        <v/>
      </c>
      <c r="G1446" s="113"/>
      <c r="H1446" s="113"/>
      <c r="I1446" s="138">
        <f t="shared" si="69"/>
        <v>0</v>
      </c>
      <c r="J1446" s="140">
        <f>IF(C1446="",0,IF(E1446="Pacote",VLOOKUP(C1446,'Cadastro de insumo'!E:K,7,0)*G1446,IF(OR(E1446="kg",E1446="L"),F1446/1000*G1446,F1446*G1446)))</f>
        <v>0</v>
      </c>
    </row>
    <row r="1447" spans="1:13" outlineLevel="1" x14ac:dyDescent="0.25">
      <c r="B1447" s="137" t="str">
        <f>IF(C1447="","",F1437)</f>
        <v/>
      </c>
      <c r="C1447" s="123"/>
      <c r="D1447" s="138" t="str">
        <f>IF(C1447="","",IFERROR(INDEX('Cadastro de insumo'!A:K,MATCH('Ficha técnica - Prod acabado'!C1447,'Cadastro de insumo'!E:E,0),2),""))</f>
        <v/>
      </c>
      <c r="E1447" s="138" t="str">
        <f>IF(C1447="","",IFERROR(INDEX('Cadastro de insumo'!A:K,MATCH('Ficha técnica - Prod acabado'!C1447,'Cadastro de insumo'!E:E,0),9),""))</f>
        <v/>
      </c>
      <c r="F1447" s="139" t="str">
        <f>IFERROR(VLOOKUP(C1447,'Cadastro de insumo'!E:K,7,0),"")</f>
        <v/>
      </c>
      <c r="G1447" s="113"/>
      <c r="H1447" s="113"/>
      <c r="I1447" s="138">
        <f t="shared" si="69"/>
        <v>0</v>
      </c>
      <c r="J1447" s="140">
        <f>IF(C1447="",0,IF(E1447="Pacote",VLOOKUP(C1447,'Cadastro de insumo'!E:K,7,0)*G1447,IF(OR(E1447="kg",E1447="L"),F1447/1000*G1447,F1447*G1447)))</f>
        <v>0</v>
      </c>
    </row>
    <row r="1448" spans="1:13" outlineLevel="1" x14ac:dyDescent="0.25">
      <c r="B1448" s="137" t="str">
        <f>IF(C1448="","",F1437)</f>
        <v/>
      </c>
      <c r="C1448" s="123"/>
      <c r="D1448" s="138" t="str">
        <f>IF(C1448="","",IFERROR(INDEX('Cadastro de insumo'!A:K,MATCH('Ficha técnica - Prod acabado'!C1448,'Cadastro de insumo'!E:E,0),2),""))</f>
        <v/>
      </c>
      <c r="E1448" s="138" t="str">
        <f>IF(C1448="","",IFERROR(INDEX('Cadastro de insumo'!A:K,MATCH('Ficha técnica - Prod acabado'!C1448,'Cadastro de insumo'!E:E,0),9),""))</f>
        <v/>
      </c>
      <c r="F1448" s="139" t="str">
        <f>IFERROR(VLOOKUP(C1448,'Cadastro de insumo'!E:K,7,0),"")</f>
        <v/>
      </c>
      <c r="G1448" s="113"/>
      <c r="H1448" s="113"/>
      <c r="I1448" s="138">
        <f t="shared" si="69"/>
        <v>0</v>
      </c>
      <c r="J1448" s="140">
        <f>IF(C1448="",0,IF(E1448="Pacote",VLOOKUP(C1448,'Cadastro de insumo'!E:K,7,0)*G1448,IF(OR(E1448="kg",E1448="L"),F1448/1000*G1448,F1448*G1448)))</f>
        <v>0</v>
      </c>
    </row>
    <row r="1449" spans="1:13" outlineLevel="1" x14ac:dyDescent="0.25">
      <c r="B1449" s="137" t="str">
        <f>IF(C1449="","",F1437)</f>
        <v/>
      </c>
      <c r="C1449" s="123"/>
      <c r="D1449" s="138" t="str">
        <f>IF(C1449="","",IFERROR(INDEX('Cadastro de insumo'!A:K,MATCH('Ficha técnica - Prod acabado'!C1449,'Cadastro de insumo'!E:E,0),2),""))</f>
        <v/>
      </c>
      <c r="E1449" s="138" t="str">
        <f>IF(C1449="","",IFERROR(INDEX('Cadastro de insumo'!A:K,MATCH('Ficha técnica - Prod acabado'!C1449,'Cadastro de insumo'!E:E,0),9),""))</f>
        <v/>
      </c>
      <c r="F1449" s="139" t="str">
        <f>IFERROR(VLOOKUP(C1449,'Cadastro de insumo'!E:K,7,0),"")</f>
        <v/>
      </c>
      <c r="G1449" s="113"/>
      <c r="H1449" s="113"/>
      <c r="I1449" s="138">
        <f t="shared" si="69"/>
        <v>0</v>
      </c>
      <c r="J1449" s="140">
        <f>IF(C1449="",0,IF(E1449="Pacote",VLOOKUP(C1449,'Cadastro de insumo'!E:K,7,0)*G1449,IF(OR(E1449="kg",E1449="L"),F1449/1000*G1449,F1449*G1449)))</f>
        <v>0</v>
      </c>
    </row>
    <row r="1450" spans="1:13" outlineLevel="1" x14ac:dyDescent="0.25">
      <c r="B1450" s="137" t="str">
        <f>IF(C1450="","",F1437)</f>
        <v/>
      </c>
      <c r="C1450" s="123"/>
      <c r="D1450" s="138" t="str">
        <f>IF(C1450="","",IFERROR(INDEX('Cadastro de insumo'!A:K,MATCH('Ficha técnica - Prod acabado'!C1450,'Cadastro de insumo'!E:E,0),2),""))</f>
        <v/>
      </c>
      <c r="E1450" s="138" t="str">
        <f>IF(C1450="","",IFERROR(INDEX('Cadastro de insumo'!A:K,MATCH('Ficha técnica - Prod acabado'!C1450,'Cadastro de insumo'!E:E,0),9),""))</f>
        <v/>
      </c>
      <c r="F1450" s="139" t="str">
        <f>IFERROR(VLOOKUP(C1450,'Cadastro de insumo'!E:K,7,0),"")</f>
        <v/>
      </c>
      <c r="G1450" s="113"/>
      <c r="H1450" s="113"/>
      <c r="I1450" s="138">
        <f t="shared" si="69"/>
        <v>0</v>
      </c>
      <c r="J1450" s="140">
        <f>IF(C1450="",0,IF(E1450="Pacote",VLOOKUP(C1450,'Cadastro de insumo'!E:K,7,0)*G1450,IF(OR(E1450="kg",E1450="L"),F1450/1000*G1450,F1450*G1450)))</f>
        <v>0</v>
      </c>
    </row>
    <row r="1451" spans="1:13" outlineLevel="1" x14ac:dyDescent="0.25">
      <c r="B1451" s="137" t="str">
        <f>IF(C1451="","",F1437)</f>
        <v/>
      </c>
      <c r="C1451" s="123"/>
      <c r="D1451" s="138" t="str">
        <f>IF(C1451="","",IFERROR(INDEX('Cadastro de insumo'!A:K,MATCH('Ficha técnica - Prod acabado'!C1451,'Cadastro de insumo'!E:E,0),2),""))</f>
        <v/>
      </c>
      <c r="E1451" s="138" t="str">
        <f>IF(C1451="","",IFERROR(INDEX('Cadastro de insumo'!A:K,MATCH('Ficha técnica - Prod acabado'!C1451,'Cadastro de insumo'!E:E,0),9),""))</f>
        <v/>
      </c>
      <c r="F1451" s="139" t="str">
        <f>IFERROR(VLOOKUP(C1451,'Cadastro de insumo'!E:K,7,0),"")</f>
        <v/>
      </c>
      <c r="G1451" s="113"/>
      <c r="H1451" s="113"/>
      <c r="I1451" s="138">
        <f t="shared" si="69"/>
        <v>0</v>
      </c>
      <c r="J1451" s="140">
        <f>IF(C1451="",0,IF(E1451="Pacote",VLOOKUP(C1451,'Cadastro de insumo'!E:K,7,0)*G1451,IF(OR(E1451="kg",E1451="L"),F1451/1000*G1451,F1451*G1451)))</f>
        <v>0</v>
      </c>
    </row>
    <row r="1452" spans="1:13" outlineLevel="1" x14ac:dyDescent="0.25">
      <c r="B1452" s="137" t="str">
        <f>IF(C1452="","",F1437)</f>
        <v/>
      </c>
      <c r="C1452" s="123"/>
      <c r="D1452" s="138" t="str">
        <f>IF(C1452="","",IFERROR(INDEX('Cadastro de insumo'!A:K,MATCH('Ficha técnica - Prod acabado'!C1452,'Cadastro de insumo'!E:E,0),2),""))</f>
        <v/>
      </c>
      <c r="E1452" s="138" t="str">
        <f>IF(C1452="","",IFERROR(INDEX('Cadastro de insumo'!A:K,MATCH('Ficha técnica - Prod acabado'!C1452,'Cadastro de insumo'!E:E,0),9),""))</f>
        <v/>
      </c>
      <c r="F1452" s="139" t="str">
        <f>IFERROR(VLOOKUP(C1452,'Cadastro de insumo'!E:K,7,0),"")</f>
        <v/>
      </c>
      <c r="G1452" s="113"/>
      <c r="H1452" s="113"/>
      <c r="I1452" s="138">
        <f t="shared" si="69"/>
        <v>0</v>
      </c>
      <c r="J1452" s="140">
        <f>IF(C1452="",0,IF(E1452="Pacote",VLOOKUP(C1452,'Cadastro de insumo'!E:K,7,0)*G1452,IF(OR(E1452="kg",E1452="L"),F1452/1000*G1452,F1452*G1452)))</f>
        <v>0</v>
      </c>
    </row>
    <row r="1453" spans="1:13" outlineLevel="1" x14ac:dyDescent="0.25">
      <c r="B1453" s="137" t="str">
        <f>IF(C1453="","",F1437)</f>
        <v/>
      </c>
      <c r="C1453" s="123"/>
      <c r="D1453" s="138" t="str">
        <f>IF(C1453="","",IFERROR(INDEX('Cadastro de insumo'!A:K,MATCH('Ficha técnica - Prod acabado'!C1453,'Cadastro de insumo'!E:E,0),2),""))</f>
        <v/>
      </c>
      <c r="E1453" s="138" t="str">
        <f>IF(C1453="","",IFERROR(INDEX('Cadastro de insumo'!A:K,MATCH('Ficha técnica - Prod acabado'!C1453,'Cadastro de insumo'!E:E,0),9),""))</f>
        <v/>
      </c>
      <c r="F1453" s="139" t="str">
        <f>IFERROR(VLOOKUP(C1453,'Cadastro de insumo'!E:K,7,0),"")</f>
        <v/>
      </c>
      <c r="G1453" s="113"/>
      <c r="H1453" s="113"/>
      <c r="I1453" s="138">
        <f t="shared" si="69"/>
        <v>0</v>
      </c>
      <c r="J1453" s="140">
        <f>IF(C1453="",0,IF(E1453="Pacote",VLOOKUP(C1453,'Cadastro de insumo'!E:K,7,0)*G1453,IF(OR(E1453="kg",E1453="L"),F1453/1000*G1453,F1453*G1453)))</f>
        <v>0</v>
      </c>
    </row>
    <row r="1454" spans="1:13" outlineLevel="1" x14ac:dyDescent="0.25">
      <c r="B1454" s="137" t="str">
        <f>IF(C1454="","",F1437)</f>
        <v/>
      </c>
      <c r="C1454" s="123"/>
      <c r="D1454" s="138" t="str">
        <f>IF(C1454="","",IFERROR(INDEX('Cadastro de insumo'!A:K,MATCH('Ficha técnica - Prod acabado'!C1454,'Cadastro de insumo'!E:E,0),2),""))</f>
        <v/>
      </c>
      <c r="E1454" s="138" t="str">
        <f>IF(C1454="","",IFERROR(INDEX('Cadastro de insumo'!A:K,MATCH('Ficha técnica - Prod acabado'!C1454,'Cadastro de insumo'!E:E,0),9),""))</f>
        <v/>
      </c>
      <c r="F1454" s="139" t="str">
        <f>IFERROR(VLOOKUP(C1454,'Cadastro de insumo'!E:K,7,0),"")</f>
        <v/>
      </c>
      <c r="G1454" s="113"/>
      <c r="H1454" s="113"/>
      <c r="I1454" s="138">
        <f t="shared" si="69"/>
        <v>0</v>
      </c>
      <c r="J1454" s="140">
        <f>IF(C1454="",0,IF(E1454="Pacote",VLOOKUP(C1454,'Cadastro de insumo'!E:K,7,0)*G1454,IF(OR(E1454="kg",E1454="L"),F1454/1000*G1454,F1454*G1454)))</f>
        <v>0</v>
      </c>
    </row>
    <row r="1455" spans="1:13" x14ac:dyDescent="0.25">
      <c r="A1455" s="33" t="str">
        <f>"Detalhes: "&amp;F1437</f>
        <v xml:space="preserve">Detalhes: </v>
      </c>
      <c r="B1455" s="110"/>
      <c r="H1455" s="126"/>
      <c r="I1455" s="110"/>
      <c r="J1455" s="110"/>
      <c r="M1455" s="126"/>
    </row>
    <row r="1456" spans="1:13" x14ac:dyDescent="0.25">
      <c r="B1456" s="110"/>
      <c r="C1456" s="126"/>
      <c r="H1456" s="126"/>
      <c r="I1456" s="110"/>
      <c r="J1456" s="110"/>
      <c r="K1456" s="110"/>
      <c r="L1456" s="110"/>
      <c r="M1456" s="126"/>
    </row>
    <row r="1457" spans="2:18" ht="31.5" x14ac:dyDescent="0.25">
      <c r="D1457" s="110"/>
      <c r="E1457" s="34" t="s">
        <v>21</v>
      </c>
      <c r="F1457" s="78" t="s">
        <v>0</v>
      </c>
      <c r="G1457" s="78" t="s">
        <v>19</v>
      </c>
      <c r="H1457" s="79" t="s">
        <v>20</v>
      </c>
      <c r="I1457" s="35" t="s">
        <v>22</v>
      </c>
      <c r="J1457" s="35" t="s">
        <v>61</v>
      </c>
      <c r="M1457" s="126"/>
    </row>
    <row r="1458" spans="2:18" x14ac:dyDescent="0.25">
      <c r="D1458" s="110"/>
      <c r="E1458" s="135">
        <f>E1437+1</f>
        <v>70</v>
      </c>
      <c r="F1458" s="113"/>
      <c r="G1458" s="113"/>
      <c r="H1458" s="114"/>
      <c r="I1458" s="136">
        <f>SUM(J1461:J1475)</f>
        <v>0</v>
      </c>
      <c r="J1458" s="136" t="str">
        <f>IF(H1458="","",I1458/H1458)</f>
        <v/>
      </c>
      <c r="M1458" s="126"/>
      <c r="R1458" s="141"/>
    </row>
    <row r="1459" spans="2:18" x14ac:dyDescent="0.25">
      <c r="B1459" s="117"/>
      <c r="C1459" s="118"/>
      <c r="D1459" s="110"/>
      <c r="F1459" s="118"/>
      <c r="G1459" s="118"/>
      <c r="H1459" s="119"/>
      <c r="I1459" s="120"/>
      <c r="J1459" s="121"/>
      <c r="M1459" s="126"/>
      <c r="R1459" s="141"/>
    </row>
    <row r="1460" spans="2:18" ht="47.25" outlineLevel="1" x14ac:dyDescent="0.25">
      <c r="B1460" s="34" t="s">
        <v>66</v>
      </c>
      <c r="C1460" s="78" t="s">
        <v>13</v>
      </c>
      <c r="D1460" s="35" t="s">
        <v>60</v>
      </c>
      <c r="E1460" s="35" t="s">
        <v>14</v>
      </c>
      <c r="F1460" s="79" t="s">
        <v>17</v>
      </c>
      <c r="G1460" s="79" t="s">
        <v>56</v>
      </c>
      <c r="H1460" s="79" t="s">
        <v>38</v>
      </c>
      <c r="I1460" s="35" t="s">
        <v>16</v>
      </c>
      <c r="J1460" s="34" t="s">
        <v>15</v>
      </c>
    </row>
    <row r="1461" spans="2:18" outlineLevel="1" x14ac:dyDescent="0.25">
      <c r="B1461" s="137" t="str">
        <f>IF(C1461="","",F1458)</f>
        <v/>
      </c>
      <c r="C1461" s="123"/>
      <c r="D1461" s="138" t="str">
        <f>IF(C1461="","",IFERROR(INDEX('Cadastro de insumo'!A:K,MATCH('Ficha técnica - Prod acabado'!C1461,'Cadastro de insumo'!E:E,0),2),""))</f>
        <v/>
      </c>
      <c r="E1461" s="138" t="str">
        <f>IF(C1461="","",IFERROR(INDEX('Cadastro de insumo'!A:K,MATCH('Ficha técnica - Prod acabado'!C1461,'Cadastro de insumo'!E:E,0),9),""))</f>
        <v/>
      </c>
      <c r="F1461" s="139" t="str">
        <f>IFERROR(VLOOKUP(C1461,'Cadastro de insumo'!E:K,7,0),"")</f>
        <v/>
      </c>
      <c r="G1461" s="113"/>
      <c r="H1461" s="113"/>
      <c r="I1461" s="138">
        <f t="shared" ref="I1461:I1475" si="70">IF(OR(G1461="",H1461=""),0,G1461/H1461)</f>
        <v>0</v>
      </c>
      <c r="J1461" s="140">
        <f>IF(C1461="",0,IF(E1461="Pacote",VLOOKUP(C1461,'Cadastro de insumo'!E:K,7,0)*G1461,IF(OR(E1461="kg",E1461="L"),F1461/1000*G1461,F1461*G1461)))</f>
        <v>0</v>
      </c>
    </row>
    <row r="1462" spans="2:18" outlineLevel="1" x14ac:dyDescent="0.25">
      <c r="B1462" s="137" t="str">
        <f>IF(C1462="","",F1458)</f>
        <v/>
      </c>
      <c r="C1462" s="123"/>
      <c r="D1462" s="138" t="str">
        <f>IF(C1462="","",IFERROR(INDEX('Cadastro de insumo'!A:K,MATCH('Ficha técnica - Prod acabado'!C1462,'Cadastro de insumo'!E:E,0),2),""))</f>
        <v/>
      </c>
      <c r="E1462" s="138" t="str">
        <f>IF(C1462="","",IFERROR(INDEX('Cadastro de insumo'!A:K,MATCH('Ficha técnica - Prod acabado'!C1462,'Cadastro de insumo'!E:E,0),9),""))</f>
        <v/>
      </c>
      <c r="F1462" s="139" t="str">
        <f>IFERROR(VLOOKUP(C1462,'Cadastro de insumo'!E:K,7,0),"")</f>
        <v/>
      </c>
      <c r="G1462" s="113"/>
      <c r="H1462" s="113"/>
      <c r="I1462" s="138">
        <f t="shared" si="70"/>
        <v>0</v>
      </c>
      <c r="J1462" s="140">
        <f>IF(C1462="",0,IF(E1462="Pacote",VLOOKUP(C1462,'Cadastro de insumo'!E:K,7,0)*G1462,IF(OR(E1462="kg",E1462="L"),F1462/1000*G1462,F1462*G1462)))</f>
        <v>0</v>
      </c>
    </row>
    <row r="1463" spans="2:18" outlineLevel="1" x14ac:dyDescent="0.25">
      <c r="B1463" s="137" t="str">
        <f>IF(C1463="","",F1458)</f>
        <v/>
      </c>
      <c r="C1463" s="123"/>
      <c r="D1463" s="138" t="str">
        <f>IF(C1463="","",IFERROR(INDEX('Cadastro de insumo'!A:K,MATCH('Ficha técnica - Prod acabado'!C1463,'Cadastro de insumo'!E:E,0),2),""))</f>
        <v/>
      </c>
      <c r="E1463" s="138" t="str">
        <f>IF(C1463="","",IFERROR(INDEX('Cadastro de insumo'!A:K,MATCH('Ficha técnica - Prod acabado'!C1463,'Cadastro de insumo'!E:E,0),9),""))</f>
        <v/>
      </c>
      <c r="F1463" s="139" t="str">
        <f>IFERROR(VLOOKUP(C1463,'Cadastro de insumo'!E:K,7,0),"")</f>
        <v/>
      </c>
      <c r="G1463" s="113"/>
      <c r="H1463" s="113"/>
      <c r="I1463" s="138">
        <f t="shared" si="70"/>
        <v>0</v>
      </c>
      <c r="J1463" s="140">
        <f>IF(C1463="",0,IF(E1463="Pacote",VLOOKUP(C1463,'Cadastro de insumo'!E:K,7,0)*G1463,IF(OR(E1463="kg",E1463="L"),F1463/1000*G1463,F1463*G1463)))</f>
        <v>0</v>
      </c>
    </row>
    <row r="1464" spans="2:18" outlineLevel="1" x14ac:dyDescent="0.25">
      <c r="B1464" s="137" t="str">
        <f>IF(C1464="","",F1458)</f>
        <v/>
      </c>
      <c r="C1464" s="123"/>
      <c r="D1464" s="138" t="str">
        <f>IF(C1464="","",IFERROR(INDEX('Cadastro de insumo'!A:K,MATCH('Ficha técnica - Prod acabado'!C1464,'Cadastro de insumo'!E:E,0),2),""))</f>
        <v/>
      </c>
      <c r="E1464" s="138" t="str">
        <f>IF(C1464="","",IFERROR(INDEX('Cadastro de insumo'!A:K,MATCH('Ficha técnica - Prod acabado'!C1464,'Cadastro de insumo'!E:E,0),9),""))</f>
        <v/>
      </c>
      <c r="F1464" s="139" t="str">
        <f>IFERROR(VLOOKUP(C1464,'Cadastro de insumo'!E:K,7,0),"")</f>
        <v/>
      </c>
      <c r="G1464" s="113"/>
      <c r="H1464" s="113"/>
      <c r="I1464" s="138">
        <f t="shared" si="70"/>
        <v>0</v>
      </c>
      <c r="J1464" s="140">
        <f>IF(C1464="",0,IF(E1464="Pacote",VLOOKUP(C1464,'Cadastro de insumo'!E:K,7,0)*G1464,IF(OR(E1464="kg",E1464="L"),F1464/1000*G1464,F1464*G1464)))</f>
        <v>0</v>
      </c>
    </row>
    <row r="1465" spans="2:18" outlineLevel="1" x14ac:dyDescent="0.25">
      <c r="B1465" s="137" t="str">
        <f>IF(C1465="","",F1458)</f>
        <v/>
      </c>
      <c r="C1465" s="123"/>
      <c r="D1465" s="138" t="str">
        <f>IF(C1465="","",IFERROR(INDEX('Cadastro de insumo'!A:K,MATCH('Ficha técnica - Prod acabado'!C1465,'Cadastro de insumo'!E:E,0),2),""))</f>
        <v/>
      </c>
      <c r="E1465" s="138" t="str">
        <f>IF(C1465="","",IFERROR(INDEX('Cadastro de insumo'!A:K,MATCH('Ficha técnica - Prod acabado'!C1465,'Cadastro de insumo'!E:E,0),9),""))</f>
        <v/>
      </c>
      <c r="F1465" s="139" t="str">
        <f>IFERROR(VLOOKUP(C1465,'Cadastro de insumo'!E:K,7,0),"")</f>
        <v/>
      </c>
      <c r="G1465" s="113"/>
      <c r="H1465" s="113"/>
      <c r="I1465" s="138">
        <f t="shared" si="70"/>
        <v>0</v>
      </c>
      <c r="J1465" s="140">
        <f>IF(C1465="",0,IF(E1465="Pacote",VLOOKUP(C1465,'Cadastro de insumo'!E:K,7,0)*G1465,IF(OR(E1465="kg",E1465="L"),F1465/1000*G1465,F1465*G1465)))</f>
        <v>0</v>
      </c>
    </row>
    <row r="1466" spans="2:18" outlineLevel="1" x14ac:dyDescent="0.25">
      <c r="B1466" s="137" t="str">
        <f>IF(C1466="","",F1458)</f>
        <v/>
      </c>
      <c r="C1466" s="123"/>
      <c r="D1466" s="138" t="str">
        <f>IF(C1466="","",IFERROR(INDEX('Cadastro de insumo'!A:K,MATCH('Ficha técnica - Prod acabado'!C1466,'Cadastro de insumo'!E:E,0),2),""))</f>
        <v/>
      </c>
      <c r="E1466" s="138" t="str">
        <f>IF(C1466="","",IFERROR(INDEX('Cadastro de insumo'!A:K,MATCH('Ficha técnica - Prod acabado'!C1466,'Cadastro de insumo'!E:E,0),9),""))</f>
        <v/>
      </c>
      <c r="F1466" s="139" t="str">
        <f>IFERROR(VLOOKUP(C1466,'Cadastro de insumo'!E:K,7,0),"")</f>
        <v/>
      </c>
      <c r="G1466" s="113"/>
      <c r="H1466" s="113"/>
      <c r="I1466" s="138">
        <f t="shared" si="70"/>
        <v>0</v>
      </c>
      <c r="J1466" s="140">
        <f>IF(C1466="",0,IF(E1466="Pacote",VLOOKUP(C1466,'Cadastro de insumo'!E:K,7,0)*G1466,IF(OR(E1466="kg",E1466="L"),F1466/1000*G1466,F1466*G1466)))</f>
        <v>0</v>
      </c>
    </row>
    <row r="1467" spans="2:18" outlineLevel="1" x14ac:dyDescent="0.25">
      <c r="B1467" s="137" t="str">
        <f>IF(C1467="","",F1458)</f>
        <v/>
      </c>
      <c r="C1467" s="123"/>
      <c r="D1467" s="138" t="str">
        <f>IF(C1467="","",IFERROR(INDEX('Cadastro de insumo'!A:K,MATCH('Ficha técnica - Prod acabado'!C1467,'Cadastro de insumo'!E:E,0),2),""))</f>
        <v/>
      </c>
      <c r="E1467" s="138" t="str">
        <f>IF(C1467="","",IFERROR(INDEX('Cadastro de insumo'!A:K,MATCH('Ficha técnica - Prod acabado'!C1467,'Cadastro de insumo'!E:E,0),9),""))</f>
        <v/>
      </c>
      <c r="F1467" s="139" t="str">
        <f>IFERROR(VLOOKUP(C1467,'Cadastro de insumo'!E:K,7,0),"")</f>
        <v/>
      </c>
      <c r="G1467" s="113"/>
      <c r="H1467" s="113"/>
      <c r="I1467" s="138">
        <f t="shared" si="70"/>
        <v>0</v>
      </c>
      <c r="J1467" s="140">
        <f>IF(C1467="",0,IF(E1467="Pacote",VLOOKUP(C1467,'Cadastro de insumo'!E:K,7,0)*G1467,IF(OR(E1467="kg",E1467="L"),F1467/1000*G1467,F1467*G1467)))</f>
        <v>0</v>
      </c>
    </row>
    <row r="1468" spans="2:18" outlineLevel="1" x14ac:dyDescent="0.25">
      <c r="B1468" s="137" t="str">
        <f>IF(C1468="","",F1458)</f>
        <v/>
      </c>
      <c r="C1468" s="123"/>
      <c r="D1468" s="138" t="str">
        <f>IF(C1468="","",IFERROR(INDEX('Cadastro de insumo'!A:K,MATCH('Ficha técnica - Prod acabado'!C1468,'Cadastro de insumo'!E:E,0),2),""))</f>
        <v/>
      </c>
      <c r="E1468" s="138" t="str">
        <f>IF(C1468="","",IFERROR(INDEX('Cadastro de insumo'!A:K,MATCH('Ficha técnica - Prod acabado'!C1468,'Cadastro de insumo'!E:E,0),9),""))</f>
        <v/>
      </c>
      <c r="F1468" s="139" t="str">
        <f>IFERROR(VLOOKUP(C1468,'Cadastro de insumo'!E:K,7,0),"")</f>
        <v/>
      </c>
      <c r="G1468" s="113"/>
      <c r="H1468" s="113"/>
      <c r="I1468" s="138">
        <f t="shared" si="70"/>
        <v>0</v>
      </c>
      <c r="J1468" s="140">
        <f>IF(C1468="",0,IF(E1468="Pacote",VLOOKUP(C1468,'Cadastro de insumo'!E:K,7,0)*G1468,IF(OR(E1468="kg",E1468="L"),F1468/1000*G1468,F1468*G1468)))</f>
        <v>0</v>
      </c>
    </row>
    <row r="1469" spans="2:18" outlineLevel="1" x14ac:dyDescent="0.25">
      <c r="B1469" s="137" t="str">
        <f>IF(C1469="","",F1458)</f>
        <v/>
      </c>
      <c r="C1469" s="123"/>
      <c r="D1469" s="138" t="str">
        <f>IF(C1469="","",IFERROR(INDEX('Cadastro de insumo'!A:K,MATCH('Ficha técnica - Prod acabado'!C1469,'Cadastro de insumo'!E:E,0),2),""))</f>
        <v/>
      </c>
      <c r="E1469" s="138" t="str">
        <f>IF(C1469="","",IFERROR(INDEX('Cadastro de insumo'!A:K,MATCH('Ficha técnica - Prod acabado'!C1469,'Cadastro de insumo'!E:E,0),9),""))</f>
        <v/>
      </c>
      <c r="F1469" s="139" t="str">
        <f>IFERROR(VLOOKUP(C1469,'Cadastro de insumo'!E:K,7,0),"")</f>
        <v/>
      </c>
      <c r="G1469" s="113"/>
      <c r="H1469" s="113"/>
      <c r="I1469" s="138">
        <f t="shared" si="70"/>
        <v>0</v>
      </c>
      <c r="J1469" s="140">
        <f>IF(C1469="",0,IF(E1469="Pacote",VLOOKUP(C1469,'Cadastro de insumo'!E:K,7,0)*G1469,IF(OR(E1469="kg",E1469="L"),F1469/1000*G1469,F1469*G1469)))</f>
        <v>0</v>
      </c>
    </row>
    <row r="1470" spans="2:18" outlineLevel="1" x14ac:dyDescent="0.25">
      <c r="B1470" s="137" t="str">
        <f>IF(C1470="","",F1458)</f>
        <v/>
      </c>
      <c r="C1470" s="123"/>
      <c r="D1470" s="138" t="str">
        <f>IF(C1470="","",IFERROR(INDEX('Cadastro de insumo'!A:K,MATCH('Ficha técnica - Prod acabado'!C1470,'Cadastro de insumo'!E:E,0),2),""))</f>
        <v/>
      </c>
      <c r="E1470" s="138" t="str">
        <f>IF(C1470="","",IFERROR(INDEX('Cadastro de insumo'!A:K,MATCH('Ficha técnica - Prod acabado'!C1470,'Cadastro de insumo'!E:E,0),9),""))</f>
        <v/>
      </c>
      <c r="F1470" s="139" t="str">
        <f>IFERROR(VLOOKUP(C1470,'Cadastro de insumo'!E:K,7,0),"")</f>
        <v/>
      </c>
      <c r="G1470" s="113"/>
      <c r="H1470" s="113"/>
      <c r="I1470" s="138">
        <f t="shared" si="70"/>
        <v>0</v>
      </c>
      <c r="J1470" s="140">
        <f>IF(C1470="",0,IF(E1470="Pacote",VLOOKUP(C1470,'Cadastro de insumo'!E:K,7,0)*G1470,IF(OR(E1470="kg",E1470="L"),F1470/1000*G1470,F1470*G1470)))</f>
        <v>0</v>
      </c>
    </row>
    <row r="1471" spans="2:18" outlineLevel="1" x14ac:dyDescent="0.25">
      <c r="B1471" s="137" t="str">
        <f>IF(C1471="","",F1458)</f>
        <v/>
      </c>
      <c r="C1471" s="123"/>
      <c r="D1471" s="138" t="str">
        <f>IF(C1471="","",IFERROR(INDEX('Cadastro de insumo'!A:K,MATCH('Ficha técnica - Prod acabado'!C1471,'Cadastro de insumo'!E:E,0),2),""))</f>
        <v/>
      </c>
      <c r="E1471" s="138" t="str">
        <f>IF(C1471="","",IFERROR(INDEX('Cadastro de insumo'!A:K,MATCH('Ficha técnica - Prod acabado'!C1471,'Cadastro de insumo'!E:E,0),9),""))</f>
        <v/>
      </c>
      <c r="F1471" s="139" t="str">
        <f>IFERROR(VLOOKUP(C1471,'Cadastro de insumo'!E:K,7,0),"")</f>
        <v/>
      </c>
      <c r="G1471" s="113"/>
      <c r="H1471" s="113"/>
      <c r="I1471" s="138">
        <f t="shared" si="70"/>
        <v>0</v>
      </c>
      <c r="J1471" s="140">
        <f>IF(C1471="",0,IF(E1471="Pacote",VLOOKUP(C1471,'Cadastro de insumo'!E:K,7,0)*G1471,IF(OR(E1471="kg",E1471="L"),F1471/1000*G1471,F1471*G1471)))</f>
        <v>0</v>
      </c>
    </row>
    <row r="1472" spans="2:18" outlineLevel="1" x14ac:dyDescent="0.25">
      <c r="B1472" s="137" t="str">
        <f>IF(C1472="","",F1458)</f>
        <v/>
      </c>
      <c r="C1472" s="123"/>
      <c r="D1472" s="138" t="str">
        <f>IF(C1472="","",IFERROR(INDEX('Cadastro de insumo'!A:K,MATCH('Ficha técnica - Prod acabado'!C1472,'Cadastro de insumo'!E:E,0),2),""))</f>
        <v/>
      </c>
      <c r="E1472" s="138" t="str">
        <f>IF(C1472="","",IFERROR(INDEX('Cadastro de insumo'!A:K,MATCH('Ficha técnica - Prod acabado'!C1472,'Cadastro de insumo'!E:E,0),9),""))</f>
        <v/>
      </c>
      <c r="F1472" s="139" t="str">
        <f>IFERROR(VLOOKUP(C1472,'Cadastro de insumo'!E:K,7,0),"")</f>
        <v/>
      </c>
      <c r="G1472" s="113"/>
      <c r="H1472" s="113"/>
      <c r="I1472" s="138">
        <f t="shared" si="70"/>
        <v>0</v>
      </c>
      <c r="J1472" s="140">
        <f>IF(C1472="",0,IF(E1472="Pacote",VLOOKUP(C1472,'Cadastro de insumo'!E:K,7,0)*G1472,IF(OR(E1472="kg",E1472="L"),F1472/1000*G1472,F1472*G1472)))</f>
        <v>0</v>
      </c>
    </row>
    <row r="1473" spans="1:18" outlineLevel="1" x14ac:dyDescent="0.25">
      <c r="B1473" s="137" t="str">
        <f>IF(C1473="","",F1458)</f>
        <v/>
      </c>
      <c r="C1473" s="123"/>
      <c r="D1473" s="138" t="str">
        <f>IF(C1473="","",IFERROR(INDEX('Cadastro de insumo'!A:K,MATCH('Ficha técnica - Prod acabado'!C1473,'Cadastro de insumo'!E:E,0),2),""))</f>
        <v/>
      </c>
      <c r="E1473" s="138" t="str">
        <f>IF(C1473="","",IFERROR(INDEX('Cadastro de insumo'!A:K,MATCH('Ficha técnica - Prod acabado'!C1473,'Cadastro de insumo'!E:E,0),9),""))</f>
        <v/>
      </c>
      <c r="F1473" s="139" t="str">
        <f>IFERROR(VLOOKUP(C1473,'Cadastro de insumo'!E:K,7,0),"")</f>
        <v/>
      </c>
      <c r="G1473" s="113"/>
      <c r="H1473" s="113"/>
      <c r="I1473" s="138">
        <f t="shared" si="70"/>
        <v>0</v>
      </c>
      <c r="J1473" s="140">
        <f>IF(C1473="",0,IF(E1473="Pacote",VLOOKUP(C1473,'Cadastro de insumo'!E:K,7,0)*G1473,IF(OR(E1473="kg",E1473="L"),F1473/1000*G1473,F1473*G1473)))</f>
        <v>0</v>
      </c>
    </row>
    <row r="1474" spans="1:18" outlineLevel="1" x14ac:dyDescent="0.25">
      <c r="B1474" s="137" t="str">
        <f>IF(C1474="","",F1458)</f>
        <v/>
      </c>
      <c r="C1474" s="123"/>
      <c r="D1474" s="138" t="str">
        <f>IF(C1474="","",IFERROR(INDEX('Cadastro de insumo'!A:K,MATCH('Ficha técnica - Prod acabado'!C1474,'Cadastro de insumo'!E:E,0),2),""))</f>
        <v/>
      </c>
      <c r="E1474" s="138" t="str">
        <f>IF(C1474="","",IFERROR(INDEX('Cadastro de insumo'!A:K,MATCH('Ficha técnica - Prod acabado'!C1474,'Cadastro de insumo'!E:E,0),9),""))</f>
        <v/>
      </c>
      <c r="F1474" s="139" t="str">
        <f>IFERROR(VLOOKUP(C1474,'Cadastro de insumo'!E:K,7,0),"")</f>
        <v/>
      </c>
      <c r="G1474" s="113"/>
      <c r="H1474" s="113"/>
      <c r="I1474" s="138">
        <f t="shared" si="70"/>
        <v>0</v>
      </c>
      <c r="J1474" s="140">
        <f>IF(C1474="",0,IF(E1474="Pacote",VLOOKUP(C1474,'Cadastro de insumo'!E:K,7,0)*G1474,IF(OR(E1474="kg",E1474="L"),F1474/1000*G1474,F1474*G1474)))</f>
        <v>0</v>
      </c>
    </row>
    <row r="1475" spans="1:18" outlineLevel="1" x14ac:dyDescent="0.25">
      <c r="B1475" s="137" t="str">
        <f>IF(C1475="","",F1458)</f>
        <v/>
      </c>
      <c r="C1475" s="123"/>
      <c r="D1475" s="138" t="str">
        <f>IF(C1475="","",IFERROR(INDEX('Cadastro de insumo'!A:K,MATCH('Ficha técnica - Prod acabado'!C1475,'Cadastro de insumo'!E:E,0),2),""))</f>
        <v/>
      </c>
      <c r="E1475" s="138" t="str">
        <f>IF(C1475="","",IFERROR(INDEX('Cadastro de insumo'!A:K,MATCH('Ficha técnica - Prod acabado'!C1475,'Cadastro de insumo'!E:E,0),9),""))</f>
        <v/>
      </c>
      <c r="F1475" s="139" t="str">
        <f>IFERROR(VLOOKUP(C1475,'Cadastro de insumo'!E:K,7,0),"")</f>
        <v/>
      </c>
      <c r="G1475" s="113"/>
      <c r="H1475" s="113"/>
      <c r="I1475" s="138">
        <f t="shared" si="70"/>
        <v>0</v>
      </c>
      <c r="J1475" s="140">
        <f>IF(C1475="",0,IF(E1475="Pacote",VLOOKUP(C1475,'Cadastro de insumo'!E:K,7,0)*G1475,IF(OR(E1475="kg",E1475="L"),F1475/1000*G1475,F1475*G1475)))</f>
        <v>0</v>
      </c>
    </row>
    <row r="1476" spans="1:18" x14ac:dyDescent="0.25">
      <c r="A1476" s="33" t="str">
        <f>"Detalhes: "&amp;F1458</f>
        <v xml:space="preserve">Detalhes: </v>
      </c>
      <c r="B1476" s="110"/>
      <c r="H1476" s="126"/>
      <c r="I1476" s="110"/>
      <c r="J1476" s="110"/>
      <c r="M1476" s="126"/>
    </row>
    <row r="1477" spans="1:18" x14ac:dyDescent="0.25">
      <c r="B1477" s="110"/>
      <c r="C1477" s="126"/>
      <c r="H1477" s="126"/>
      <c r="I1477" s="110"/>
      <c r="J1477" s="110"/>
      <c r="K1477" s="110"/>
      <c r="L1477" s="110"/>
      <c r="M1477" s="126"/>
    </row>
    <row r="1478" spans="1:18" ht="31.5" x14ac:dyDescent="0.25">
      <c r="D1478" s="110"/>
      <c r="E1478" s="34" t="s">
        <v>21</v>
      </c>
      <c r="F1478" s="78" t="s">
        <v>0</v>
      </c>
      <c r="G1478" s="78" t="s">
        <v>19</v>
      </c>
      <c r="H1478" s="79" t="s">
        <v>20</v>
      </c>
      <c r="I1478" s="35" t="s">
        <v>22</v>
      </c>
      <c r="J1478" s="35" t="s">
        <v>61</v>
      </c>
      <c r="M1478" s="126"/>
    </row>
    <row r="1479" spans="1:18" x14ac:dyDescent="0.25">
      <c r="D1479" s="110"/>
      <c r="E1479" s="135">
        <f>E1458+1</f>
        <v>71</v>
      </c>
      <c r="F1479" s="113"/>
      <c r="G1479" s="113"/>
      <c r="H1479" s="114"/>
      <c r="I1479" s="136">
        <f>SUM(J1482:J1496)</f>
        <v>0</v>
      </c>
      <c r="J1479" s="136" t="str">
        <f>IF(H1479="","",I1479/H1479)</f>
        <v/>
      </c>
      <c r="M1479" s="126"/>
      <c r="R1479" s="141"/>
    </row>
    <row r="1480" spans="1:18" x14ac:dyDescent="0.25">
      <c r="B1480" s="117"/>
      <c r="C1480" s="118"/>
      <c r="D1480" s="110"/>
      <c r="F1480" s="118"/>
      <c r="G1480" s="118"/>
      <c r="H1480" s="119"/>
      <c r="I1480" s="120"/>
      <c r="J1480" s="121"/>
      <c r="M1480" s="126"/>
      <c r="R1480" s="141"/>
    </row>
    <row r="1481" spans="1:18" ht="47.25" outlineLevel="1" x14ac:dyDescent="0.25">
      <c r="B1481" s="34" t="s">
        <v>66</v>
      </c>
      <c r="C1481" s="78" t="s">
        <v>13</v>
      </c>
      <c r="D1481" s="35" t="s">
        <v>60</v>
      </c>
      <c r="E1481" s="35" t="s">
        <v>14</v>
      </c>
      <c r="F1481" s="79" t="s">
        <v>17</v>
      </c>
      <c r="G1481" s="79" t="s">
        <v>56</v>
      </c>
      <c r="H1481" s="79" t="s">
        <v>38</v>
      </c>
      <c r="I1481" s="35" t="s">
        <v>16</v>
      </c>
      <c r="J1481" s="34" t="s">
        <v>15</v>
      </c>
    </row>
    <row r="1482" spans="1:18" outlineLevel="1" x14ac:dyDescent="0.25">
      <c r="B1482" s="137" t="str">
        <f>IF(C1482="","",F1479)</f>
        <v/>
      </c>
      <c r="C1482" s="123"/>
      <c r="D1482" s="138" t="str">
        <f>IF(C1482="","",IFERROR(INDEX('Cadastro de insumo'!A:K,MATCH('Ficha técnica - Prod acabado'!C1482,'Cadastro de insumo'!E:E,0),2),""))</f>
        <v/>
      </c>
      <c r="E1482" s="138" t="str">
        <f>IF(C1482="","",IFERROR(INDEX('Cadastro de insumo'!A:K,MATCH('Ficha técnica - Prod acabado'!C1482,'Cadastro de insumo'!E:E,0),9),""))</f>
        <v/>
      </c>
      <c r="F1482" s="139" t="str">
        <f>IFERROR(VLOOKUP(C1482,'Cadastro de insumo'!E:K,7,0),"")</f>
        <v/>
      </c>
      <c r="G1482" s="113"/>
      <c r="H1482" s="113"/>
      <c r="I1482" s="138">
        <f t="shared" ref="I1482:I1496" si="71">IF(OR(G1482="",H1482=""),0,G1482/H1482)</f>
        <v>0</v>
      </c>
      <c r="J1482" s="140">
        <f>IF(C1482="",0,IF(E1482="Pacote",VLOOKUP(C1482,'Cadastro de insumo'!E:K,7,0)*G1482,IF(OR(E1482="kg",E1482="L"),F1482/1000*G1482,F1482*G1482)))</f>
        <v>0</v>
      </c>
    </row>
    <row r="1483" spans="1:18" outlineLevel="1" x14ac:dyDescent="0.25">
      <c r="B1483" s="137" t="str">
        <f>IF(C1483="","",F1479)</f>
        <v/>
      </c>
      <c r="C1483" s="123"/>
      <c r="D1483" s="138" t="str">
        <f>IF(C1483="","",IFERROR(INDEX('Cadastro de insumo'!A:K,MATCH('Ficha técnica - Prod acabado'!C1483,'Cadastro de insumo'!E:E,0),2),""))</f>
        <v/>
      </c>
      <c r="E1483" s="138" t="str">
        <f>IF(C1483="","",IFERROR(INDEX('Cadastro de insumo'!A:K,MATCH('Ficha técnica - Prod acabado'!C1483,'Cadastro de insumo'!E:E,0),9),""))</f>
        <v/>
      </c>
      <c r="F1483" s="139" t="str">
        <f>IFERROR(VLOOKUP(C1483,'Cadastro de insumo'!E:K,7,0),"")</f>
        <v/>
      </c>
      <c r="G1483" s="113"/>
      <c r="H1483" s="113"/>
      <c r="I1483" s="138">
        <f t="shared" si="71"/>
        <v>0</v>
      </c>
      <c r="J1483" s="140">
        <f>IF(C1483="",0,IF(E1483="Pacote",VLOOKUP(C1483,'Cadastro de insumo'!E:K,7,0)*G1483,IF(OR(E1483="kg",E1483="L"),F1483/1000*G1483,F1483*G1483)))</f>
        <v>0</v>
      </c>
    </row>
    <row r="1484" spans="1:18" outlineLevel="1" x14ac:dyDescent="0.25">
      <c r="B1484" s="137" t="str">
        <f>IF(C1484="","",F1479)</f>
        <v/>
      </c>
      <c r="C1484" s="123"/>
      <c r="D1484" s="138" t="str">
        <f>IF(C1484="","",IFERROR(INDEX('Cadastro de insumo'!A:K,MATCH('Ficha técnica - Prod acabado'!C1484,'Cadastro de insumo'!E:E,0),2),""))</f>
        <v/>
      </c>
      <c r="E1484" s="138" t="str">
        <f>IF(C1484="","",IFERROR(INDEX('Cadastro de insumo'!A:K,MATCH('Ficha técnica - Prod acabado'!C1484,'Cadastro de insumo'!E:E,0),9),""))</f>
        <v/>
      </c>
      <c r="F1484" s="139" t="str">
        <f>IFERROR(VLOOKUP(C1484,'Cadastro de insumo'!E:K,7,0),"")</f>
        <v/>
      </c>
      <c r="G1484" s="113"/>
      <c r="H1484" s="113"/>
      <c r="I1484" s="138">
        <f t="shared" si="71"/>
        <v>0</v>
      </c>
      <c r="J1484" s="140">
        <f>IF(C1484="",0,IF(E1484="Pacote",VLOOKUP(C1484,'Cadastro de insumo'!E:K,7,0)*G1484,IF(OR(E1484="kg",E1484="L"),F1484/1000*G1484,F1484*G1484)))</f>
        <v>0</v>
      </c>
    </row>
    <row r="1485" spans="1:18" outlineLevel="1" x14ac:dyDescent="0.25">
      <c r="B1485" s="137" t="str">
        <f>IF(C1485="","",F1479)</f>
        <v/>
      </c>
      <c r="C1485" s="123"/>
      <c r="D1485" s="138" t="str">
        <f>IF(C1485="","",IFERROR(INDEX('Cadastro de insumo'!A:K,MATCH('Ficha técnica - Prod acabado'!C1485,'Cadastro de insumo'!E:E,0),2),""))</f>
        <v/>
      </c>
      <c r="E1485" s="138" t="str">
        <f>IF(C1485="","",IFERROR(INDEX('Cadastro de insumo'!A:K,MATCH('Ficha técnica - Prod acabado'!C1485,'Cadastro de insumo'!E:E,0),9),""))</f>
        <v/>
      </c>
      <c r="F1485" s="139" t="str">
        <f>IFERROR(VLOOKUP(C1485,'Cadastro de insumo'!E:K,7,0),"")</f>
        <v/>
      </c>
      <c r="G1485" s="113"/>
      <c r="H1485" s="113"/>
      <c r="I1485" s="138">
        <f t="shared" si="71"/>
        <v>0</v>
      </c>
      <c r="J1485" s="140">
        <f>IF(C1485="",0,IF(E1485="Pacote",VLOOKUP(C1485,'Cadastro de insumo'!E:K,7,0)*G1485,IF(OR(E1485="kg",E1485="L"),F1485/1000*G1485,F1485*G1485)))</f>
        <v>0</v>
      </c>
    </row>
    <row r="1486" spans="1:18" outlineLevel="1" x14ac:dyDescent="0.25">
      <c r="B1486" s="137" t="str">
        <f>IF(C1486="","",F1479)</f>
        <v/>
      </c>
      <c r="C1486" s="123"/>
      <c r="D1486" s="138" t="str">
        <f>IF(C1486="","",IFERROR(INDEX('Cadastro de insumo'!A:K,MATCH('Ficha técnica - Prod acabado'!C1486,'Cadastro de insumo'!E:E,0),2),""))</f>
        <v/>
      </c>
      <c r="E1486" s="138" t="str">
        <f>IF(C1486="","",IFERROR(INDEX('Cadastro de insumo'!A:K,MATCH('Ficha técnica - Prod acabado'!C1486,'Cadastro de insumo'!E:E,0),9),""))</f>
        <v/>
      </c>
      <c r="F1486" s="139" t="str">
        <f>IFERROR(VLOOKUP(C1486,'Cadastro de insumo'!E:K,7,0),"")</f>
        <v/>
      </c>
      <c r="G1486" s="113"/>
      <c r="H1486" s="113"/>
      <c r="I1486" s="138">
        <f t="shared" si="71"/>
        <v>0</v>
      </c>
      <c r="J1486" s="140">
        <f>IF(C1486="",0,IF(E1486="Pacote",VLOOKUP(C1486,'Cadastro de insumo'!E:K,7,0)*G1486,IF(OR(E1486="kg",E1486="L"),F1486/1000*G1486,F1486*G1486)))</f>
        <v>0</v>
      </c>
    </row>
    <row r="1487" spans="1:18" outlineLevel="1" x14ac:dyDescent="0.25">
      <c r="B1487" s="137" t="str">
        <f>IF(C1487="","",F1479)</f>
        <v/>
      </c>
      <c r="C1487" s="123"/>
      <c r="D1487" s="138" t="str">
        <f>IF(C1487="","",IFERROR(INDEX('Cadastro de insumo'!A:K,MATCH('Ficha técnica - Prod acabado'!C1487,'Cadastro de insumo'!E:E,0),2),""))</f>
        <v/>
      </c>
      <c r="E1487" s="138" t="str">
        <f>IF(C1487="","",IFERROR(INDEX('Cadastro de insumo'!A:K,MATCH('Ficha técnica - Prod acabado'!C1487,'Cadastro de insumo'!E:E,0),9),""))</f>
        <v/>
      </c>
      <c r="F1487" s="139" t="str">
        <f>IFERROR(VLOOKUP(C1487,'Cadastro de insumo'!E:K,7,0),"")</f>
        <v/>
      </c>
      <c r="G1487" s="113"/>
      <c r="H1487" s="113"/>
      <c r="I1487" s="138">
        <f t="shared" si="71"/>
        <v>0</v>
      </c>
      <c r="J1487" s="140">
        <f>IF(C1487="",0,IF(E1487="Pacote",VLOOKUP(C1487,'Cadastro de insumo'!E:K,7,0)*G1487,IF(OR(E1487="kg",E1487="L"),F1487/1000*G1487,F1487*G1487)))</f>
        <v>0</v>
      </c>
    </row>
    <row r="1488" spans="1:18" outlineLevel="1" x14ac:dyDescent="0.25">
      <c r="B1488" s="137" t="str">
        <f>IF(C1488="","",F1479)</f>
        <v/>
      </c>
      <c r="C1488" s="123"/>
      <c r="D1488" s="138" t="str">
        <f>IF(C1488="","",IFERROR(INDEX('Cadastro de insumo'!A:K,MATCH('Ficha técnica - Prod acabado'!C1488,'Cadastro de insumo'!E:E,0),2),""))</f>
        <v/>
      </c>
      <c r="E1488" s="138" t="str">
        <f>IF(C1488="","",IFERROR(INDEX('Cadastro de insumo'!A:K,MATCH('Ficha técnica - Prod acabado'!C1488,'Cadastro de insumo'!E:E,0),9),""))</f>
        <v/>
      </c>
      <c r="F1488" s="139" t="str">
        <f>IFERROR(VLOOKUP(C1488,'Cadastro de insumo'!E:K,7,0),"")</f>
        <v/>
      </c>
      <c r="G1488" s="113"/>
      <c r="H1488" s="113"/>
      <c r="I1488" s="138">
        <f t="shared" si="71"/>
        <v>0</v>
      </c>
      <c r="J1488" s="140">
        <f>IF(C1488="",0,IF(E1488="Pacote",VLOOKUP(C1488,'Cadastro de insumo'!E:K,7,0)*G1488,IF(OR(E1488="kg",E1488="L"),F1488/1000*G1488,F1488*G1488)))</f>
        <v>0</v>
      </c>
    </row>
    <row r="1489" spans="1:18" outlineLevel="1" x14ac:dyDescent="0.25">
      <c r="B1489" s="137" t="str">
        <f>IF(C1489="","",F1479)</f>
        <v/>
      </c>
      <c r="C1489" s="123"/>
      <c r="D1489" s="138" t="str">
        <f>IF(C1489="","",IFERROR(INDEX('Cadastro de insumo'!A:K,MATCH('Ficha técnica - Prod acabado'!C1489,'Cadastro de insumo'!E:E,0),2),""))</f>
        <v/>
      </c>
      <c r="E1489" s="138" t="str">
        <f>IF(C1489="","",IFERROR(INDEX('Cadastro de insumo'!A:K,MATCH('Ficha técnica - Prod acabado'!C1489,'Cadastro de insumo'!E:E,0),9),""))</f>
        <v/>
      </c>
      <c r="F1489" s="139" t="str">
        <f>IFERROR(VLOOKUP(C1489,'Cadastro de insumo'!E:K,7,0),"")</f>
        <v/>
      </c>
      <c r="G1489" s="113"/>
      <c r="H1489" s="113"/>
      <c r="I1489" s="138">
        <f t="shared" si="71"/>
        <v>0</v>
      </c>
      <c r="J1489" s="140">
        <f>IF(C1489="",0,IF(E1489="Pacote",VLOOKUP(C1489,'Cadastro de insumo'!E:K,7,0)*G1489,IF(OR(E1489="kg",E1489="L"),F1489/1000*G1489,F1489*G1489)))</f>
        <v>0</v>
      </c>
    </row>
    <row r="1490" spans="1:18" outlineLevel="1" x14ac:dyDescent="0.25">
      <c r="B1490" s="137" t="str">
        <f>IF(C1490="","",F1479)</f>
        <v/>
      </c>
      <c r="C1490" s="123"/>
      <c r="D1490" s="138" t="str">
        <f>IF(C1490="","",IFERROR(INDEX('Cadastro de insumo'!A:K,MATCH('Ficha técnica - Prod acabado'!C1490,'Cadastro de insumo'!E:E,0),2),""))</f>
        <v/>
      </c>
      <c r="E1490" s="138" t="str">
        <f>IF(C1490="","",IFERROR(INDEX('Cadastro de insumo'!A:K,MATCH('Ficha técnica - Prod acabado'!C1490,'Cadastro de insumo'!E:E,0),9),""))</f>
        <v/>
      </c>
      <c r="F1490" s="139" t="str">
        <f>IFERROR(VLOOKUP(C1490,'Cadastro de insumo'!E:K,7,0),"")</f>
        <v/>
      </c>
      <c r="G1490" s="113"/>
      <c r="H1490" s="113"/>
      <c r="I1490" s="138">
        <f t="shared" si="71"/>
        <v>0</v>
      </c>
      <c r="J1490" s="140">
        <f>IF(C1490="",0,IF(E1490="Pacote",VLOOKUP(C1490,'Cadastro de insumo'!E:K,7,0)*G1490,IF(OR(E1490="kg",E1490="L"),F1490/1000*G1490,F1490*G1490)))</f>
        <v>0</v>
      </c>
    </row>
    <row r="1491" spans="1:18" outlineLevel="1" x14ac:dyDescent="0.25">
      <c r="B1491" s="137" t="str">
        <f>IF(C1491="","",F1479)</f>
        <v/>
      </c>
      <c r="C1491" s="123"/>
      <c r="D1491" s="138" t="str">
        <f>IF(C1491="","",IFERROR(INDEX('Cadastro de insumo'!A:K,MATCH('Ficha técnica - Prod acabado'!C1491,'Cadastro de insumo'!E:E,0),2),""))</f>
        <v/>
      </c>
      <c r="E1491" s="138" t="str">
        <f>IF(C1491="","",IFERROR(INDEX('Cadastro de insumo'!A:K,MATCH('Ficha técnica - Prod acabado'!C1491,'Cadastro de insumo'!E:E,0),9),""))</f>
        <v/>
      </c>
      <c r="F1491" s="139" t="str">
        <f>IFERROR(VLOOKUP(C1491,'Cadastro de insumo'!E:K,7,0),"")</f>
        <v/>
      </c>
      <c r="G1491" s="113"/>
      <c r="H1491" s="113"/>
      <c r="I1491" s="138">
        <f t="shared" si="71"/>
        <v>0</v>
      </c>
      <c r="J1491" s="140">
        <f>IF(C1491="",0,IF(E1491="Pacote",VLOOKUP(C1491,'Cadastro de insumo'!E:K,7,0)*G1491,IF(OR(E1491="kg",E1491="L"),F1491/1000*G1491,F1491*G1491)))</f>
        <v>0</v>
      </c>
    </row>
    <row r="1492" spans="1:18" outlineLevel="1" x14ac:dyDescent="0.25">
      <c r="B1492" s="137" t="str">
        <f>IF(C1492="","",F1479)</f>
        <v/>
      </c>
      <c r="C1492" s="123"/>
      <c r="D1492" s="138" t="str">
        <f>IF(C1492="","",IFERROR(INDEX('Cadastro de insumo'!A:K,MATCH('Ficha técnica - Prod acabado'!C1492,'Cadastro de insumo'!E:E,0),2),""))</f>
        <v/>
      </c>
      <c r="E1492" s="138" t="str">
        <f>IF(C1492="","",IFERROR(INDEX('Cadastro de insumo'!A:K,MATCH('Ficha técnica - Prod acabado'!C1492,'Cadastro de insumo'!E:E,0),9),""))</f>
        <v/>
      </c>
      <c r="F1492" s="139" t="str">
        <f>IFERROR(VLOOKUP(C1492,'Cadastro de insumo'!E:K,7,0),"")</f>
        <v/>
      </c>
      <c r="G1492" s="113"/>
      <c r="H1492" s="113"/>
      <c r="I1492" s="138">
        <f t="shared" si="71"/>
        <v>0</v>
      </c>
      <c r="J1492" s="140">
        <f>IF(C1492="",0,IF(E1492="Pacote",VLOOKUP(C1492,'Cadastro de insumo'!E:K,7,0)*G1492,IF(OR(E1492="kg",E1492="L"),F1492/1000*G1492,F1492*G1492)))</f>
        <v>0</v>
      </c>
    </row>
    <row r="1493" spans="1:18" outlineLevel="1" x14ac:dyDescent="0.25">
      <c r="B1493" s="137" t="str">
        <f>IF(C1493="","",F1479)</f>
        <v/>
      </c>
      <c r="C1493" s="123"/>
      <c r="D1493" s="138" t="str">
        <f>IF(C1493="","",IFERROR(INDEX('Cadastro de insumo'!A:K,MATCH('Ficha técnica - Prod acabado'!C1493,'Cadastro de insumo'!E:E,0),2),""))</f>
        <v/>
      </c>
      <c r="E1493" s="138" t="str">
        <f>IF(C1493="","",IFERROR(INDEX('Cadastro de insumo'!A:K,MATCH('Ficha técnica - Prod acabado'!C1493,'Cadastro de insumo'!E:E,0),9),""))</f>
        <v/>
      </c>
      <c r="F1493" s="139" t="str">
        <f>IFERROR(VLOOKUP(C1493,'Cadastro de insumo'!E:K,7,0),"")</f>
        <v/>
      </c>
      <c r="G1493" s="113"/>
      <c r="H1493" s="113"/>
      <c r="I1493" s="138">
        <f t="shared" si="71"/>
        <v>0</v>
      </c>
      <c r="J1493" s="140">
        <f>IF(C1493="",0,IF(E1493="Pacote",VLOOKUP(C1493,'Cadastro de insumo'!E:K,7,0)*G1493,IF(OR(E1493="kg",E1493="L"),F1493/1000*G1493,F1493*G1493)))</f>
        <v>0</v>
      </c>
    </row>
    <row r="1494" spans="1:18" outlineLevel="1" x14ac:dyDescent="0.25">
      <c r="B1494" s="137" t="str">
        <f>IF(C1494="","",F1479)</f>
        <v/>
      </c>
      <c r="C1494" s="123"/>
      <c r="D1494" s="138" t="str">
        <f>IF(C1494="","",IFERROR(INDEX('Cadastro de insumo'!A:K,MATCH('Ficha técnica - Prod acabado'!C1494,'Cadastro de insumo'!E:E,0),2),""))</f>
        <v/>
      </c>
      <c r="E1494" s="138" t="str">
        <f>IF(C1494="","",IFERROR(INDEX('Cadastro de insumo'!A:K,MATCH('Ficha técnica - Prod acabado'!C1494,'Cadastro de insumo'!E:E,0),9),""))</f>
        <v/>
      </c>
      <c r="F1494" s="139" t="str">
        <f>IFERROR(VLOOKUP(C1494,'Cadastro de insumo'!E:K,7,0),"")</f>
        <v/>
      </c>
      <c r="G1494" s="113"/>
      <c r="H1494" s="113"/>
      <c r="I1494" s="138">
        <f t="shared" si="71"/>
        <v>0</v>
      </c>
      <c r="J1494" s="140">
        <f>IF(C1494="",0,IF(E1494="Pacote",VLOOKUP(C1494,'Cadastro de insumo'!E:K,7,0)*G1494,IF(OR(E1494="kg",E1494="L"),F1494/1000*G1494,F1494*G1494)))</f>
        <v>0</v>
      </c>
    </row>
    <row r="1495" spans="1:18" outlineLevel="1" x14ac:dyDescent="0.25">
      <c r="B1495" s="137" t="str">
        <f>IF(C1495="","",F1479)</f>
        <v/>
      </c>
      <c r="C1495" s="123"/>
      <c r="D1495" s="138" t="str">
        <f>IF(C1495="","",IFERROR(INDEX('Cadastro de insumo'!A:K,MATCH('Ficha técnica - Prod acabado'!C1495,'Cadastro de insumo'!E:E,0),2),""))</f>
        <v/>
      </c>
      <c r="E1495" s="138" t="str">
        <f>IF(C1495="","",IFERROR(INDEX('Cadastro de insumo'!A:K,MATCH('Ficha técnica - Prod acabado'!C1495,'Cadastro de insumo'!E:E,0),9),""))</f>
        <v/>
      </c>
      <c r="F1495" s="139" t="str">
        <f>IFERROR(VLOOKUP(C1495,'Cadastro de insumo'!E:K,7,0),"")</f>
        <v/>
      </c>
      <c r="G1495" s="113"/>
      <c r="H1495" s="113"/>
      <c r="I1495" s="138">
        <f t="shared" si="71"/>
        <v>0</v>
      </c>
      <c r="J1495" s="140">
        <f>IF(C1495="",0,IF(E1495="Pacote",VLOOKUP(C1495,'Cadastro de insumo'!E:K,7,0)*G1495,IF(OR(E1495="kg",E1495="L"),F1495/1000*G1495,F1495*G1495)))</f>
        <v>0</v>
      </c>
    </row>
    <row r="1496" spans="1:18" outlineLevel="1" x14ac:dyDescent="0.25">
      <c r="B1496" s="137" t="str">
        <f>IF(C1496="","",F1479)</f>
        <v/>
      </c>
      <c r="C1496" s="123"/>
      <c r="D1496" s="138" t="str">
        <f>IF(C1496="","",IFERROR(INDEX('Cadastro de insumo'!A:K,MATCH('Ficha técnica - Prod acabado'!C1496,'Cadastro de insumo'!E:E,0),2),""))</f>
        <v/>
      </c>
      <c r="E1496" s="138" t="str">
        <f>IF(C1496="","",IFERROR(INDEX('Cadastro de insumo'!A:K,MATCH('Ficha técnica - Prod acabado'!C1496,'Cadastro de insumo'!E:E,0),9),""))</f>
        <v/>
      </c>
      <c r="F1496" s="139" t="str">
        <f>IFERROR(VLOOKUP(C1496,'Cadastro de insumo'!E:K,7,0),"")</f>
        <v/>
      </c>
      <c r="G1496" s="113"/>
      <c r="H1496" s="113"/>
      <c r="I1496" s="138">
        <f t="shared" si="71"/>
        <v>0</v>
      </c>
      <c r="J1496" s="140">
        <f>IF(C1496="",0,IF(E1496="Pacote",VLOOKUP(C1496,'Cadastro de insumo'!E:K,7,0)*G1496,IF(OR(E1496="kg",E1496="L"),F1496/1000*G1496,F1496*G1496)))</f>
        <v>0</v>
      </c>
    </row>
    <row r="1497" spans="1:18" x14ac:dyDescent="0.25">
      <c r="A1497" s="33" t="str">
        <f>"Detalhes: "&amp;F1479</f>
        <v xml:space="preserve">Detalhes: </v>
      </c>
      <c r="B1497" s="110"/>
      <c r="H1497" s="126"/>
      <c r="I1497" s="110"/>
      <c r="J1497" s="110"/>
      <c r="M1497" s="126"/>
    </row>
    <row r="1498" spans="1:18" x14ac:dyDescent="0.25">
      <c r="B1498" s="110"/>
      <c r="C1498" s="126"/>
      <c r="H1498" s="126"/>
      <c r="I1498" s="110"/>
      <c r="J1498" s="110"/>
      <c r="K1498" s="110"/>
      <c r="L1498" s="110"/>
      <c r="M1498" s="126"/>
    </row>
    <row r="1499" spans="1:18" ht="31.5" x14ac:dyDescent="0.25">
      <c r="D1499" s="110"/>
      <c r="E1499" s="34" t="s">
        <v>21</v>
      </c>
      <c r="F1499" s="78" t="s">
        <v>0</v>
      </c>
      <c r="G1499" s="78" t="s">
        <v>19</v>
      </c>
      <c r="H1499" s="79" t="s">
        <v>20</v>
      </c>
      <c r="I1499" s="35" t="s">
        <v>22</v>
      </c>
      <c r="J1499" s="35" t="s">
        <v>61</v>
      </c>
      <c r="M1499" s="126"/>
    </row>
    <row r="1500" spans="1:18" x14ac:dyDescent="0.25">
      <c r="D1500" s="110"/>
      <c r="E1500" s="135">
        <f>E1479+1</f>
        <v>72</v>
      </c>
      <c r="F1500" s="113"/>
      <c r="G1500" s="113"/>
      <c r="H1500" s="114"/>
      <c r="I1500" s="136">
        <f>SUM(J1503:J1517)</f>
        <v>0</v>
      </c>
      <c r="J1500" s="136" t="str">
        <f>IF(H1500="","",I1500/H1500)</f>
        <v/>
      </c>
      <c r="M1500" s="126"/>
      <c r="R1500" s="141"/>
    </row>
    <row r="1501" spans="1:18" x14ac:dyDescent="0.25">
      <c r="B1501" s="117"/>
      <c r="C1501" s="118"/>
      <c r="D1501" s="110"/>
      <c r="F1501" s="118"/>
      <c r="G1501" s="118"/>
      <c r="H1501" s="119"/>
      <c r="I1501" s="120"/>
      <c r="J1501" s="121"/>
      <c r="M1501" s="126"/>
      <c r="R1501" s="141"/>
    </row>
    <row r="1502" spans="1:18" ht="47.25" outlineLevel="1" x14ac:dyDescent="0.25">
      <c r="B1502" s="34" t="s">
        <v>66</v>
      </c>
      <c r="C1502" s="78" t="s">
        <v>13</v>
      </c>
      <c r="D1502" s="35" t="s">
        <v>60</v>
      </c>
      <c r="E1502" s="35" t="s">
        <v>14</v>
      </c>
      <c r="F1502" s="79" t="s">
        <v>17</v>
      </c>
      <c r="G1502" s="79" t="s">
        <v>56</v>
      </c>
      <c r="H1502" s="79" t="s">
        <v>38</v>
      </c>
      <c r="I1502" s="35" t="s">
        <v>16</v>
      </c>
      <c r="J1502" s="34" t="s">
        <v>15</v>
      </c>
    </row>
    <row r="1503" spans="1:18" outlineLevel="1" x14ac:dyDescent="0.25">
      <c r="B1503" s="137" t="str">
        <f>IF(C1503="","",F1500)</f>
        <v/>
      </c>
      <c r="C1503" s="123"/>
      <c r="D1503" s="138" t="str">
        <f>IF(C1503="","",IFERROR(INDEX('Cadastro de insumo'!A:K,MATCH('Ficha técnica - Prod acabado'!C1503,'Cadastro de insumo'!E:E,0),2),""))</f>
        <v/>
      </c>
      <c r="E1503" s="138" t="str">
        <f>IF(C1503="","",IFERROR(INDEX('Cadastro de insumo'!A:K,MATCH('Ficha técnica - Prod acabado'!C1503,'Cadastro de insumo'!E:E,0),9),""))</f>
        <v/>
      </c>
      <c r="F1503" s="139" t="str">
        <f>IFERROR(VLOOKUP(C1503,'Cadastro de insumo'!E:K,7,0),"")</f>
        <v/>
      </c>
      <c r="G1503" s="113"/>
      <c r="H1503" s="113"/>
      <c r="I1503" s="138">
        <f t="shared" ref="I1503:I1517" si="72">IF(OR(G1503="",H1503=""),0,G1503/H1503)</f>
        <v>0</v>
      </c>
      <c r="J1503" s="140">
        <f>IF(C1503="",0,IF(E1503="Pacote",VLOOKUP(C1503,'Cadastro de insumo'!E:K,7,0)*G1503,IF(OR(E1503="kg",E1503="L"),F1503/1000*G1503,F1503*G1503)))</f>
        <v>0</v>
      </c>
    </row>
    <row r="1504" spans="1:18" outlineLevel="1" x14ac:dyDescent="0.25">
      <c r="B1504" s="137" t="str">
        <f>IF(C1504="","",F1500)</f>
        <v/>
      </c>
      <c r="C1504" s="123"/>
      <c r="D1504" s="138" t="str">
        <f>IF(C1504="","",IFERROR(INDEX('Cadastro de insumo'!A:K,MATCH('Ficha técnica - Prod acabado'!C1504,'Cadastro de insumo'!E:E,0),2),""))</f>
        <v/>
      </c>
      <c r="E1504" s="138" t="str">
        <f>IF(C1504="","",IFERROR(INDEX('Cadastro de insumo'!A:K,MATCH('Ficha técnica - Prod acabado'!C1504,'Cadastro de insumo'!E:E,0),9),""))</f>
        <v/>
      </c>
      <c r="F1504" s="139" t="str">
        <f>IFERROR(VLOOKUP(C1504,'Cadastro de insumo'!E:K,7,0),"")</f>
        <v/>
      </c>
      <c r="G1504" s="113"/>
      <c r="H1504" s="113"/>
      <c r="I1504" s="138">
        <f t="shared" si="72"/>
        <v>0</v>
      </c>
      <c r="J1504" s="140">
        <f>IF(C1504="",0,IF(E1504="Pacote",VLOOKUP(C1504,'Cadastro de insumo'!E:K,7,0)*G1504,IF(OR(E1504="kg",E1504="L"),F1504/1000*G1504,F1504*G1504)))</f>
        <v>0</v>
      </c>
    </row>
    <row r="1505" spans="1:13" outlineLevel="1" x14ac:dyDescent="0.25">
      <c r="B1505" s="137" t="str">
        <f>IF(C1505="","",F1500)</f>
        <v/>
      </c>
      <c r="C1505" s="123"/>
      <c r="D1505" s="138" t="str">
        <f>IF(C1505="","",IFERROR(INDEX('Cadastro de insumo'!A:K,MATCH('Ficha técnica - Prod acabado'!C1505,'Cadastro de insumo'!E:E,0),2),""))</f>
        <v/>
      </c>
      <c r="E1505" s="138" t="str">
        <f>IF(C1505="","",IFERROR(INDEX('Cadastro de insumo'!A:K,MATCH('Ficha técnica - Prod acabado'!C1505,'Cadastro de insumo'!E:E,0),9),""))</f>
        <v/>
      </c>
      <c r="F1505" s="139" t="str">
        <f>IFERROR(VLOOKUP(C1505,'Cadastro de insumo'!E:K,7,0),"")</f>
        <v/>
      </c>
      <c r="G1505" s="113"/>
      <c r="H1505" s="113"/>
      <c r="I1505" s="138">
        <f t="shared" si="72"/>
        <v>0</v>
      </c>
      <c r="J1505" s="140">
        <f>IF(C1505="",0,IF(E1505="Pacote",VLOOKUP(C1505,'Cadastro de insumo'!E:K,7,0)*G1505,IF(OR(E1505="kg",E1505="L"),F1505/1000*G1505,F1505*G1505)))</f>
        <v>0</v>
      </c>
    </row>
    <row r="1506" spans="1:13" outlineLevel="1" x14ac:dyDescent="0.25">
      <c r="B1506" s="137" t="str">
        <f>IF(C1506="","",F1500)</f>
        <v/>
      </c>
      <c r="C1506" s="123"/>
      <c r="D1506" s="138" t="str">
        <f>IF(C1506="","",IFERROR(INDEX('Cadastro de insumo'!A:K,MATCH('Ficha técnica - Prod acabado'!C1506,'Cadastro de insumo'!E:E,0),2),""))</f>
        <v/>
      </c>
      <c r="E1506" s="138" t="str">
        <f>IF(C1506="","",IFERROR(INDEX('Cadastro de insumo'!A:K,MATCH('Ficha técnica - Prod acabado'!C1506,'Cadastro de insumo'!E:E,0),9),""))</f>
        <v/>
      </c>
      <c r="F1506" s="139" t="str">
        <f>IFERROR(VLOOKUP(C1506,'Cadastro de insumo'!E:K,7,0),"")</f>
        <v/>
      </c>
      <c r="G1506" s="113"/>
      <c r="H1506" s="113"/>
      <c r="I1506" s="138">
        <f t="shared" si="72"/>
        <v>0</v>
      </c>
      <c r="J1506" s="140">
        <f>IF(C1506="",0,IF(E1506="Pacote",VLOOKUP(C1506,'Cadastro de insumo'!E:K,7,0)*G1506,IF(OR(E1506="kg",E1506="L"),F1506/1000*G1506,F1506*G1506)))</f>
        <v>0</v>
      </c>
    </row>
    <row r="1507" spans="1:13" outlineLevel="1" x14ac:dyDescent="0.25">
      <c r="B1507" s="137" t="str">
        <f>IF(C1507="","",F1500)</f>
        <v/>
      </c>
      <c r="C1507" s="123"/>
      <c r="D1507" s="138" t="str">
        <f>IF(C1507="","",IFERROR(INDEX('Cadastro de insumo'!A:K,MATCH('Ficha técnica - Prod acabado'!C1507,'Cadastro de insumo'!E:E,0),2),""))</f>
        <v/>
      </c>
      <c r="E1507" s="138" t="str">
        <f>IF(C1507="","",IFERROR(INDEX('Cadastro de insumo'!A:K,MATCH('Ficha técnica - Prod acabado'!C1507,'Cadastro de insumo'!E:E,0),9),""))</f>
        <v/>
      </c>
      <c r="F1507" s="139" t="str">
        <f>IFERROR(VLOOKUP(C1507,'Cadastro de insumo'!E:K,7,0),"")</f>
        <v/>
      </c>
      <c r="G1507" s="113"/>
      <c r="H1507" s="113"/>
      <c r="I1507" s="138">
        <f t="shared" si="72"/>
        <v>0</v>
      </c>
      <c r="J1507" s="140">
        <f>IF(C1507="",0,IF(E1507="Pacote",VLOOKUP(C1507,'Cadastro de insumo'!E:K,7,0)*G1507,IF(OR(E1507="kg",E1507="L"),F1507/1000*G1507,F1507*G1507)))</f>
        <v>0</v>
      </c>
    </row>
    <row r="1508" spans="1:13" outlineLevel="1" x14ac:dyDescent="0.25">
      <c r="B1508" s="137" t="str">
        <f>IF(C1508="","",F1500)</f>
        <v/>
      </c>
      <c r="C1508" s="123"/>
      <c r="D1508" s="138" t="str">
        <f>IF(C1508="","",IFERROR(INDEX('Cadastro de insumo'!A:K,MATCH('Ficha técnica - Prod acabado'!C1508,'Cadastro de insumo'!E:E,0),2),""))</f>
        <v/>
      </c>
      <c r="E1508" s="138" t="str">
        <f>IF(C1508="","",IFERROR(INDEX('Cadastro de insumo'!A:K,MATCH('Ficha técnica - Prod acabado'!C1508,'Cadastro de insumo'!E:E,0),9),""))</f>
        <v/>
      </c>
      <c r="F1508" s="139" t="str">
        <f>IFERROR(VLOOKUP(C1508,'Cadastro de insumo'!E:K,7,0),"")</f>
        <v/>
      </c>
      <c r="G1508" s="113"/>
      <c r="H1508" s="113"/>
      <c r="I1508" s="138">
        <f t="shared" si="72"/>
        <v>0</v>
      </c>
      <c r="J1508" s="140">
        <f>IF(C1508="",0,IF(E1508="Pacote",VLOOKUP(C1508,'Cadastro de insumo'!E:K,7,0)*G1508,IF(OR(E1508="kg",E1508="L"),F1508/1000*G1508,F1508*G1508)))</f>
        <v>0</v>
      </c>
    </row>
    <row r="1509" spans="1:13" outlineLevel="1" x14ac:dyDescent="0.25">
      <c r="B1509" s="137" t="str">
        <f>IF(C1509="","",F1500)</f>
        <v/>
      </c>
      <c r="C1509" s="123"/>
      <c r="D1509" s="138" t="str">
        <f>IF(C1509="","",IFERROR(INDEX('Cadastro de insumo'!A:K,MATCH('Ficha técnica - Prod acabado'!C1509,'Cadastro de insumo'!E:E,0),2),""))</f>
        <v/>
      </c>
      <c r="E1509" s="138" t="str">
        <f>IF(C1509="","",IFERROR(INDEX('Cadastro de insumo'!A:K,MATCH('Ficha técnica - Prod acabado'!C1509,'Cadastro de insumo'!E:E,0),9),""))</f>
        <v/>
      </c>
      <c r="F1509" s="139" t="str">
        <f>IFERROR(VLOOKUP(C1509,'Cadastro de insumo'!E:K,7,0),"")</f>
        <v/>
      </c>
      <c r="G1509" s="113"/>
      <c r="H1509" s="113"/>
      <c r="I1509" s="138">
        <f t="shared" si="72"/>
        <v>0</v>
      </c>
      <c r="J1509" s="140">
        <f>IF(C1509="",0,IF(E1509="Pacote",VLOOKUP(C1509,'Cadastro de insumo'!E:K,7,0)*G1509,IF(OR(E1509="kg",E1509="L"),F1509/1000*G1509,F1509*G1509)))</f>
        <v>0</v>
      </c>
    </row>
    <row r="1510" spans="1:13" outlineLevel="1" x14ac:dyDescent="0.25">
      <c r="B1510" s="137" t="str">
        <f>IF(C1510="","",F1500)</f>
        <v/>
      </c>
      <c r="C1510" s="123"/>
      <c r="D1510" s="138" t="str">
        <f>IF(C1510="","",IFERROR(INDEX('Cadastro de insumo'!A:K,MATCH('Ficha técnica - Prod acabado'!C1510,'Cadastro de insumo'!E:E,0),2),""))</f>
        <v/>
      </c>
      <c r="E1510" s="138" t="str">
        <f>IF(C1510="","",IFERROR(INDEX('Cadastro de insumo'!A:K,MATCH('Ficha técnica - Prod acabado'!C1510,'Cadastro de insumo'!E:E,0),9),""))</f>
        <v/>
      </c>
      <c r="F1510" s="139" t="str">
        <f>IFERROR(VLOOKUP(C1510,'Cadastro de insumo'!E:K,7,0),"")</f>
        <v/>
      </c>
      <c r="G1510" s="113"/>
      <c r="H1510" s="113"/>
      <c r="I1510" s="138">
        <f t="shared" si="72"/>
        <v>0</v>
      </c>
      <c r="J1510" s="140">
        <f>IF(C1510="",0,IF(E1510="Pacote",VLOOKUP(C1510,'Cadastro de insumo'!E:K,7,0)*G1510,IF(OR(E1510="kg",E1510="L"),F1510/1000*G1510,F1510*G1510)))</f>
        <v>0</v>
      </c>
    </row>
    <row r="1511" spans="1:13" outlineLevel="1" x14ac:dyDescent="0.25">
      <c r="B1511" s="137" t="str">
        <f>IF(C1511="","",F1500)</f>
        <v/>
      </c>
      <c r="C1511" s="123"/>
      <c r="D1511" s="138" t="str">
        <f>IF(C1511="","",IFERROR(INDEX('Cadastro de insumo'!A:K,MATCH('Ficha técnica - Prod acabado'!C1511,'Cadastro de insumo'!E:E,0),2),""))</f>
        <v/>
      </c>
      <c r="E1511" s="138" t="str">
        <f>IF(C1511="","",IFERROR(INDEX('Cadastro de insumo'!A:K,MATCH('Ficha técnica - Prod acabado'!C1511,'Cadastro de insumo'!E:E,0),9),""))</f>
        <v/>
      </c>
      <c r="F1511" s="139" t="str">
        <f>IFERROR(VLOOKUP(C1511,'Cadastro de insumo'!E:K,7,0),"")</f>
        <v/>
      </c>
      <c r="G1511" s="113"/>
      <c r="H1511" s="113"/>
      <c r="I1511" s="138">
        <f t="shared" si="72"/>
        <v>0</v>
      </c>
      <c r="J1511" s="140">
        <f>IF(C1511="",0,IF(E1511="Pacote",VLOOKUP(C1511,'Cadastro de insumo'!E:K,7,0)*G1511,IF(OR(E1511="kg",E1511="L"),F1511/1000*G1511,F1511*G1511)))</f>
        <v>0</v>
      </c>
    </row>
    <row r="1512" spans="1:13" outlineLevel="1" x14ac:dyDescent="0.25">
      <c r="B1512" s="137" t="str">
        <f>IF(C1512="","",F1500)</f>
        <v/>
      </c>
      <c r="C1512" s="123"/>
      <c r="D1512" s="138" t="str">
        <f>IF(C1512="","",IFERROR(INDEX('Cadastro de insumo'!A:K,MATCH('Ficha técnica - Prod acabado'!C1512,'Cadastro de insumo'!E:E,0),2),""))</f>
        <v/>
      </c>
      <c r="E1512" s="138" t="str">
        <f>IF(C1512="","",IFERROR(INDEX('Cadastro de insumo'!A:K,MATCH('Ficha técnica - Prod acabado'!C1512,'Cadastro de insumo'!E:E,0),9),""))</f>
        <v/>
      </c>
      <c r="F1512" s="139" t="str">
        <f>IFERROR(VLOOKUP(C1512,'Cadastro de insumo'!E:K,7,0),"")</f>
        <v/>
      </c>
      <c r="G1512" s="113"/>
      <c r="H1512" s="113"/>
      <c r="I1512" s="138">
        <f t="shared" si="72"/>
        <v>0</v>
      </c>
      <c r="J1512" s="140">
        <f>IF(C1512="",0,IF(E1512="Pacote",VLOOKUP(C1512,'Cadastro de insumo'!E:K,7,0)*G1512,IF(OR(E1512="kg",E1512="L"),F1512/1000*G1512,F1512*G1512)))</f>
        <v>0</v>
      </c>
    </row>
    <row r="1513" spans="1:13" outlineLevel="1" x14ac:dyDescent="0.25">
      <c r="B1513" s="137" t="str">
        <f>IF(C1513="","",F1500)</f>
        <v/>
      </c>
      <c r="C1513" s="123"/>
      <c r="D1513" s="138" t="str">
        <f>IF(C1513="","",IFERROR(INDEX('Cadastro de insumo'!A:K,MATCH('Ficha técnica - Prod acabado'!C1513,'Cadastro de insumo'!E:E,0),2),""))</f>
        <v/>
      </c>
      <c r="E1513" s="138" t="str">
        <f>IF(C1513="","",IFERROR(INDEX('Cadastro de insumo'!A:K,MATCH('Ficha técnica - Prod acabado'!C1513,'Cadastro de insumo'!E:E,0),9),""))</f>
        <v/>
      </c>
      <c r="F1513" s="139" t="str">
        <f>IFERROR(VLOOKUP(C1513,'Cadastro de insumo'!E:K,7,0),"")</f>
        <v/>
      </c>
      <c r="G1513" s="113"/>
      <c r="H1513" s="113"/>
      <c r="I1513" s="138">
        <f t="shared" si="72"/>
        <v>0</v>
      </c>
      <c r="J1513" s="140">
        <f>IF(C1513="",0,IF(E1513="Pacote",VLOOKUP(C1513,'Cadastro de insumo'!E:K,7,0)*G1513,IF(OR(E1513="kg",E1513="L"),F1513/1000*G1513,F1513*G1513)))</f>
        <v>0</v>
      </c>
    </row>
    <row r="1514" spans="1:13" outlineLevel="1" x14ac:dyDescent="0.25">
      <c r="B1514" s="137" t="str">
        <f>IF(C1514="","",F1500)</f>
        <v/>
      </c>
      <c r="C1514" s="123"/>
      <c r="D1514" s="138" t="str">
        <f>IF(C1514="","",IFERROR(INDEX('Cadastro de insumo'!A:K,MATCH('Ficha técnica - Prod acabado'!C1514,'Cadastro de insumo'!E:E,0),2),""))</f>
        <v/>
      </c>
      <c r="E1514" s="138" t="str">
        <f>IF(C1514="","",IFERROR(INDEX('Cadastro de insumo'!A:K,MATCH('Ficha técnica - Prod acabado'!C1514,'Cadastro de insumo'!E:E,0),9),""))</f>
        <v/>
      </c>
      <c r="F1514" s="139" t="str">
        <f>IFERROR(VLOOKUP(C1514,'Cadastro de insumo'!E:K,7,0),"")</f>
        <v/>
      </c>
      <c r="G1514" s="113"/>
      <c r="H1514" s="113"/>
      <c r="I1514" s="138">
        <f t="shared" si="72"/>
        <v>0</v>
      </c>
      <c r="J1514" s="140">
        <f>IF(C1514="",0,IF(E1514="Pacote",VLOOKUP(C1514,'Cadastro de insumo'!E:K,7,0)*G1514,IF(OR(E1514="kg",E1514="L"),F1514/1000*G1514,F1514*G1514)))</f>
        <v>0</v>
      </c>
    </row>
    <row r="1515" spans="1:13" outlineLevel="1" x14ac:dyDescent="0.25">
      <c r="B1515" s="137" t="str">
        <f>IF(C1515="","",F1500)</f>
        <v/>
      </c>
      <c r="C1515" s="123"/>
      <c r="D1515" s="138" t="str">
        <f>IF(C1515="","",IFERROR(INDEX('Cadastro de insumo'!A:K,MATCH('Ficha técnica - Prod acabado'!C1515,'Cadastro de insumo'!E:E,0),2),""))</f>
        <v/>
      </c>
      <c r="E1515" s="138" t="str">
        <f>IF(C1515="","",IFERROR(INDEX('Cadastro de insumo'!A:K,MATCH('Ficha técnica - Prod acabado'!C1515,'Cadastro de insumo'!E:E,0),9),""))</f>
        <v/>
      </c>
      <c r="F1515" s="139" t="str">
        <f>IFERROR(VLOOKUP(C1515,'Cadastro de insumo'!E:K,7,0),"")</f>
        <v/>
      </c>
      <c r="G1515" s="113"/>
      <c r="H1515" s="113"/>
      <c r="I1515" s="138">
        <f t="shared" si="72"/>
        <v>0</v>
      </c>
      <c r="J1515" s="140">
        <f>IF(C1515="",0,IF(E1515="Pacote",VLOOKUP(C1515,'Cadastro de insumo'!E:K,7,0)*G1515,IF(OR(E1515="kg",E1515="L"),F1515/1000*G1515,F1515*G1515)))</f>
        <v>0</v>
      </c>
    </row>
    <row r="1516" spans="1:13" outlineLevel="1" x14ac:dyDescent="0.25">
      <c r="B1516" s="137" t="str">
        <f>IF(C1516="","",F1500)</f>
        <v/>
      </c>
      <c r="C1516" s="123"/>
      <c r="D1516" s="138" t="str">
        <f>IF(C1516="","",IFERROR(INDEX('Cadastro de insumo'!A:K,MATCH('Ficha técnica - Prod acabado'!C1516,'Cadastro de insumo'!E:E,0),2),""))</f>
        <v/>
      </c>
      <c r="E1516" s="138" t="str">
        <f>IF(C1516="","",IFERROR(INDEX('Cadastro de insumo'!A:K,MATCH('Ficha técnica - Prod acabado'!C1516,'Cadastro de insumo'!E:E,0),9),""))</f>
        <v/>
      </c>
      <c r="F1516" s="139" t="str">
        <f>IFERROR(VLOOKUP(C1516,'Cadastro de insumo'!E:K,7,0),"")</f>
        <v/>
      </c>
      <c r="G1516" s="113"/>
      <c r="H1516" s="113"/>
      <c r="I1516" s="138">
        <f t="shared" si="72"/>
        <v>0</v>
      </c>
      <c r="J1516" s="140">
        <f>IF(C1516="",0,IF(E1516="Pacote",VLOOKUP(C1516,'Cadastro de insumo'!E:K,7,0)*G1516,IF(OR(E1516="kg",E1516="L"),F1516/1000*G1516,F1516*G1516)))</f>
        <v>0</v>
      </c>
    </row>
    <row r="1517" spans="1:13" outlineLevel="1" x14ac:dyDescent="0.25">
      <c r="B1517" s="137" t="str">
        <f>IF(C1517="","",F1500)</f>
        <v/>
      </c>
      <c r="C1517" s="123"/>
      <c r="D1517" s="138" t="str">
        <f>IF(C1517="","",IFERROR(INDEX('Cadastro de insumo'!A:K,MATCH('Ficha técnica - Prod acabado'!C1517,'Cadastro de insumo'!E:E,0),2),""))</f>
        <v/>
      </c>
      <c r="E1517" s="138" t="str">
        <f>IF(C1517="","",IFERROR(INDEX('Cadastro de insumo'!A:K,MATCH('Ficha técnica - Prod acabado'!C1517,'Cadastro de insumo'!E:E,0),9),""))</f>
        <v/>
      </c>
      <c r="F1517" s="139" t="str">
        <f>IFERROR(VLOOKUP(C1517,'Cadastro de insumo'!E:K,7,0),"")</f>
        <v/>
      </c>
      <c r="G1517" s="113"/>
      <c r="H1517" s="113"/>
      <c r="I1517" s="138">
        <f t="shared" si="72"/>
        <v>0</v>
      </c>
      <c r="J1517" s="140">
        <f>IF(C1517="",0,IF(E1517="Pacote",VLOOKUP(C1517,'Cadastro de insumo'!E:K,7,0)*G1517,IF(OR(E1517="kg",E1517="L"),F1517/1000*G1517,F1517*G1517)))</f>
        <v>0</v>
      </c>
    </row>
    <row r="1518" spans="1:13" x14ac:dyDescent="0.25">
      <c r="A1518" s="33" t="str">
        <f>"Detalhes: "&amp;F1500</f>
        <v xml:space="preserve">Detalhes: </v>
      </c>
      <c r="B1518" s="110"/>
      <c r="H1518" s="126"/>
      <c r="I1518" s="110"/>
      <c r="J1518" s="110"/>
      <c r="M1518" s="126"/>
    </row>
    <row r="1519" spans="1:13" x14ac:dyDescent="0.25">
      <c r="B1519" s="110"/>
      <c r="C1519" s="126"/>
      <c r="H1519" s="126"/>
      <c r="I1519" s="110"/>
      <c r="J1519" s="110"/>
      <c r="K1519" s="110"/>
      <c r="L1519" s="110"/>
      <c r="M1519" s="126"/>
    </row>
    <row r="1520" spans="1:13" ht="31.5" x14ac:dyDescent="0.25">
      <c r="D1520" s="110"/>
      <c r="E1520" s="34" t="s">
        <v>21</v>
      </c>
      <c r="F1520" s="78" t="s">
        <v>0</v>
      </c>
      <c r="G1520" s="78" t="s">
        <v>19</v>
      </c>
      <c r="H1520" s="79" t="s">
        <v>20</v>
      </c>
      <c r="I1520" s="35" t="s">
        <v>22</v>
      </c>
      <c r="J1520" s="35" t="s">
        <v>61</v>
      </c>
      <c r="M1520" s="126"/>
    </row>
    <row r="1521" spans="2:18" x14ac:dyDescent="0.25">
      <c r="D1521" s="110"/>
      <c r="E1521" s="135">
        <f>E1500+1</f>
        <v>73</v>
      </c>
      <c r="F1521" s="113"/>
      <c r="G1521" s="113"/>
      <c r="H1521" s="114"/>
      <c r="I1521" s="136">
        <f>SUM(J1524:J1538)</f>
        <v>0</v>
      </c>
      <c r="J1521" s="136" t="str">
        <f>IF(H1521="","",I1521/H1521)</f>
        <v/>
      </c>
      <c r="M1521" s="126"/>
      <c r="R1521" s="141"/>
    </row>
    <row r="1522" spans="2:18" x14ac:dyDescent="0.25">
      <c r="B1522" s="117"/>
      <c r="C1522" s="118"/>
      <c r="D1522" s="110"/>
      <c r="F1522" s="118"/>
      <c r="G1522" s="118"/>
      <c r="H1522" s="119"/>
      <c r="I1522" s="120"/>
      <c r="J1522" s="121"/>
      <c r="M1522" s="126"/>
      <c r="R1522" s="141"/>
    </row>
    <row r="1523" spans="2:18" ht="47.25" outlineLevel="1" x14ac:dyDescent="0.25">
      <c r="B1523" s="34" t="s">
        <v>66</v>
      </c>
      <c r="C1523" s="78" t="s">
        <v>13</v>
      </c>
      <c r="D1523" s="35" t="s">
        <v>60</v>
      </c>
      <c r="E1523" s="35" t="s">
        <v>14</v>
      </c>
      <c r="F1523" s="79" t="s">
        <v>17</v>
      </c>
      <c r="G1523" s="79" t="s">
        <v>56</v>
      </c>
      <c r="H1523" s="79" t="s">
        <v>38</v>
      </c>
      <c r="I1523" s="35" t="s">
        <v>16</v>
      </c>
      <c r="J1523" s="34" t="s">
        <v>15</v>
      </c>
    </row>
    <row r="1524" spans="2:18" outlineLevel="1" x14ac:dyDescent="0.25">
      <c r="B1524" s="137" t="str">
        <f>IF(C1524="","",F1521)</f>
        <v/>
      </c>
      <c r="C1524" s="123"/>
      <c r="D1524" s="138" t="str">
        <f>IF(C1524="","",IFERROR(INDEX('Cadastro de insumo'!A:K,MATCH('Ficha técnica - Prod acabado'!C1524,'Cadastro de insumo'!E:E,0),2),""))</f>
        <v/>
      </c>
      <c r="E1524" s="138" t="str">
        <f>IF(C1524="","",IFERROR(INDEX('Cadastro de insumo'!A:K,MATCH('Ficha técnica - Prod acabado'!C1524,'Cadastro de insumo'!E:E,0),9),""))</f>
        <v/>
      </c>
      <c r="F1524" s="139" t="str">
        <f>IFERROR(VLOOKUP(C1524,'Cadastro de insumo'!E:K,7,0),"")</f>
        <v/>
      </c>
      <c r="G1524" s="113"/>
      <c r="H1524" s="113"/>
      <c r="I1524" s="138">
        <f t="shared" ref="I1524:I1538" si="73">IF(OR(G1524="",H1524=""),0,G1524/H1524)</f>
        <v>0</v>
      </c>
      <c r="J1524" s="140">
        <f>IF(C1524="",0,IF(E1524="Pacote",VLOOKUP(C1524,'Cadastro de insumo'!E:K,7,0)*G1524,IF(OR(E1524="kg",E1524="L"),F1524/1000*G1524,F1524*G1524)))</f>
        <v>0</v>
      </c>
    </row>
    <row r="1525" spans="2:18" outlineLevel="1" x14ac:dyDescent="0.25">
      <c r="B1525" s="137" t="str">
        <f>IF(C1525="","",F1521)</f>
        <v/>
      </c>
      <c r="C1525" s="123"/>
      <c r="D1525" s="138" t="str">
        <f>IF(C1525="","",IFERROR(INDEX('Cadastro de insumo'!A:K,MATCH('Ficha técnica - Prod acabado'!C1525,'Cadastro de insumo'!E:E,0),2),""))</f>
        <v/>
      </c>
      <c r="E1525" s="138" t="str">
        <f>IF(C1525="","",IFERROR(INDEX('Cadastro de insumo'!A:K,MATCH('Ficha técnica - Prod acabado'!C1525,'Cadastro de insumo'!E:E,0),9),""))</f>
        <v/>
      </c>
      <c r="F1525" s="139" t="str">
        <f>IFERROR(VLOOKUP(C1525,'Cadastro de insumo'!E:K,7,0),"")</f>
        <v/>
      </c>
      <c r="G1525" s="113"/>
      <c r="H1525" s="113"/>
      <c r="I1525" s="138">
        <f t="shared" si="73"/>
        <v>0</v>
      </c>
      <c r="J1525" s="140">
        <f>IF(C1525="",0,IF(E1525="Pacote",VLOOKUP(C1525,'Cadastro de insumo'!E:K,7,0)*G1525,IF(OR(E1525="kg",E1525="L"),F1525/1000*G1525,F1525*G1525)))</f>
        <v>0</v>
      </c>
    </row>
    <row r="1526" spans="2:18" outlineLevel="1" x14ac:dyDescent="0.25">
      <c r="B1526" s="137" t="str">
        <f>IF(C1526="","",F1521)</f>
        <v/>
      </c>
      <c r="C1526" s="123"/>
      <c r="D1526" s="138" t="str">
        <f>IF(C1526="","",IFERROR(INDEX('Cadastro de insumo'!A:K,MATCH('Ficha técnica - Prod acabado'!C1526,'Cadastro de insumo'!E:E,0),2),""))</f>
        <v/>
      </c>
      <c r="E1526" s="138" t="str">
        <f>IF(C1526="","",IFERROR(INDEX('Cadastro de insumo'!A:K,MATCH('Ficha técnica - Prod acabado'!C1526,'Cadastro de insumo'!E:E,0),9),""))</f>
        <v/>
      </c>
      <c r="F1526" s="139" t="str">
        <f>IFERROR(VLOOKUP(C1526,'Cadastro de insumo'!E:K,7,0),"")</f>
        <v/>
      </c>
      <c r="G1526" s="113"/>
      <c r="H1526" s="113"/>
      <c r="I1526" s="138">
        <f t="shared" si="73"/>
        <v>0</v>
      </c>
      <c r="J1526" s="140">
        <f>IF(C1526="",0,IF(E1526="Pacote",VLOOKUP(C1526,'Cadastro de insumo'!E:K,7,0)*G1526,IF(OR(E1526="kg",E1526="L"),F1526/1000*G1526,F1526*G1526)))</f>
        <v>0</v>
      </c>
    </row>
    <row r="1527" spans="2:18" outlineLevel="1" x14ac:dyDescent="0.25">
      <c r="B1527" s="137" t="str">
        <f>IF(C1527="","",F1521)</f>
        <v/>
      </c>
      <c r="C1527" s="123"/>
      <c r="D1527" s="138" t="str">
        <f>IF(C1527="","",IFERROR(INDEX('Cadastro de insumo'!A:K,MATCH('Ficha técnica - Prod acabado'!C1527,'Cadastro de insumo'!E:E,0),2),""))</f>
        <v/>
      </c>
      <c r="E1527" s="138" t="str">
        <f>IF(C1527="","",IFERROR(INDEX('Cadastro de insumo'!A:K,MATCH('Ficha técnica - Prod acabado'!C1527,'Cadastro de insumo'!E:E,0),9),""))</f>
        <v/>
      </c>
      <c r="F1527" s="139" t="str">
        <f>IFERROR(VLOOKUP(C1527,'Cadastro de insumo'!E:K,7,0),"")</f>
        <v/>
      </c>
      <c r="G1527" s="113"/>
      <c r="H1527" s="113"/>
      <c r="I1527" s="138">
        <f t="shared" si="73"/>
        <v>0</v>
      </c>
      <c r="J1527" s="140">
        <f>IF(C1527="",0,IF(E1527="Pacote",VLOOKUP(C1527,'Cadastro de insumo'!E:K,7,0)*G1527,IF(OR(E1527="kg",E1527="L"),F1527/1000*G1527,F1527*G1527)))</f>
        <v>0</v>
      </c>
    </row>
    <row r="1528" spans="2:18" outlineLevel="1" x14ac:dyDescent="0.25">
      <c r="B1528" s="137" t="str">
        <f>IF(C1528="","",F1521)</f>
        <v/>
      </c>
      <c r="C1528" s="123"/>
      <c r="D1528" s="138" t="str">
        <f>IF(C1528="","",IFERROR(INDEX('Cadastro de insumo'!A:K,MATCH('Ficha técnica - Prod acabado'!C1528,'Cadastro de insumo'!E:E,0),2),""))</f>
        <v/>
      </c>
      <c r="E1528" s="138" t="str">
        <f>IF(C1528="","",IFERROR(INDEX('Cadastro de insumo'!A:K,MATCH('Ficha técnica - Prod acabado'!C1528,'Cadastro de insumo'!E:E,0),9),""))</f>
        <v/>
      </c>
      <c r="F1528" s="139" t="str">
        <f>IFERROR(VLOOKUP(C1528,'Cadastro de insumo'!E:K,7,0),"")</f>
        <v/>
      </c>
      <c r="G1528" s="113"/>
      <c r="H1528" s="113"/>
      <c r="I1528" s="138">
        <f t="shared" si="73"/>
        <v>0</v>
      </c>
      <c r="J1528" s="140">
        <f>IF(C1528="",0,IF(E1528="Pacote",VLOOKUP(C1528,'Cadastro de insumo'!E:K,7,0)*G1528,IF(OR(E1528="kg",E1528="L"),F1528/1000*G1528,F1528*G1528)))</f>
        <v>0</v>
      </c>
    </row>
    <row r="1529" spans="2:18" outlineLevel="1" x14ac:dyDescent="0.25">
      <c r="B1529" s="137" t="str">
        <f>IF(C1529="","",F1521)</f>
        <v/>
      </c>
      <c r="C1529" s="123"/>
      <c r="D1529" s="138" t="str">
        <f>IF(C1529="","",IFERROR(INDEX('Cadastro de insumo'!A:K,MATCH('Ficha técnica - Prod acabado'!C1529,'Cadastro de insumo'!E:E,0),2),""))</f>
        <v/>
      </c>
      <c r="E1529" s="138" t="str">
        <f>IF(C1529="","",IFERROR(INDEX('Cadastro de insumo'!A:K,MATCH('Ficha técnica - Prod acabado'!C1529,'Cadastro de insumo'!E:E,0),9),""))</f>
        <v/>
      </c>
      <c r="F1529" s="139" t="str">
        <f>IFERROR(VLOOKUP(C1529,'Cadastro de insumo'!E:K,7,0),"")</f>
        <v/>
      </c>
      <c r="G1529" s="113"/>
      <c r="H1529" s="113"/>
      <c r="I1529" s="138">
        <f t="shared" si="73"/>
        <v>0</v>
      </c>
      <c r="J1529" s="140">
        <f>IF(C1529="",0,IF(E1529="Pacote",VLOOKUP(C1529,'Cadastro de insumo'!E:K,7,0)*G1529,IF(OR(E1529="kg",E1529="L"),F1529/1000*G1529,F1529*G1529)))</f>
        <v>0</v>
      </c>
    </row>
    <row r="1530" spans="2:18" outlineLevel="1" x14ac:dyDescent="0.25">
      <c r="B1530" s="137" t="str">
        <f>IF(C1530="","",F1521)</f>
        <v/>
      </c>
      <c r="C1530" s="123"/>
      <c r="D1530" s="138" t="str">
        <f>IF(C1530="","",IFERROR(INDEX('Cadastro de insumo'!A:K,MATCH('Ficha técnica - Prod acabado'!C1530,'Cadastro de insumo'!E:E,0),2),""))</f>
        <v/>
      </c>
      <c r="E1530" s="138" t="str">
        <f>IF(C1530="","",IFERROR(INDEX('Cadastro de insumo'!A:K,MATCH('Ficha técnica - Prod acabado'!C1530,'Cadastro de insumo'!E:E,0),9),""))</f>
        <v/>
      </c>
      <c r="F1530" s="139" t="str">
        <f>IFERROR(VLOOKUP(C1530,'Cadastro de insumo'!E:K,7,0),"")</f>
        <v/>
      </c>
      <c r="G1530" s="113"/>
      <c r="H1530" s="113"/>
      <c r="I1530" s="138">
        <f t="shared" si="73"/>
        <v>0</v>
      </c>
      <c r="J1530" s="140">
        <f>IF(C1530="",0,IF(E1530="Pacote",VLOOKUP(C1530,'Cadastro de insumo'!E:K,7,0)*G1530,IF(OR(E1530="kg",E1530="L"),F1530/1000*G1530,F1530*G1530)))</f>
        <v>0</v>
      </c>
    </row>
    <row r="1531" spans="2:18" outlineLevel="1" x14ac:dyDescent="0.25">
      <c r="B1531" s="137" t="str">
        <f>IF(C1531="","",F1521)</f>
        <v/>
      </c>
      <c r="C1531" s="123"/>
      <c r="D1531" s="138" t="str">
        <f>IF(C1531="","",IFERROR(INDEX('Cadastro de insumo'!A:K,MATCH('Ficha técnica - Prod acabado'!C1531,'Cadastro de insumo'!E:E,0),2),""))</f>
        <v/>
      </c>
      <c r="E1531" s="138" t="str">
        <f>IF(C1531="","",IFERROR(INDEX('Cadastro de insumo'!A:K,MATCH('Ficha técnica - Prod acabado'!C1531,'Cadastro de insumo'!E:E,0),9),""))</f>
        <v/>
      </c>
      <c r="F1531" s="139" t="str">
        <f>IFERROR(VLOOKUP(C1531,'Cadastro de insumo'!E:K,7,0),"")</f>
        <v/>
      </c>
      <c r="G1531" s="113"/>
      <c r="H1531" s="113"/>
      <c r="I1531" s="138">
        <f t="shared" si="73"/>
        <v>0</v>
      </c>
      <c r="J1531" s="140">
        <f>IF(C1531="",0,IF(E1531="Pacote",VLOOKUP(C1531,'Cadastro de insumo'!E:K,7,0)*G1531,IF(OR(E1531="kg",E1531="L"),F1531/1000*G1531,F1531*G1531)))</f>
        <v>0</v>
      </c>
    </row>
    <row r="1532" spans="2:18" outlineLevel="1" x14ac:dyDescent="0.25">
      <c r="B1532" s="137" t="str">
        <f>IF(C1532="","",F1521)</f>
        <v/>
      </c>
      <c r="C1532" s="123"/>
      <c r="D1532" s="138" t="str">
        <f>IF(C1532="","",IFERROR(INDEX('Cadastro de insumo'!A:K,MATCH('Ficha técnica - Prod acabado'!C1532,'Cadastro de insumo'!E:E,0),2),""))</f>
        <v/>
      </c>
      <c r="E1532" s="138" t="str">
        <f>IF(C1532="","",IFERROR(INDEX('Cadastro de insumo'!A:K,MATCH('Ficha técnica - Prod acabado'!C1532,'Cadastro de insumo'!E:E,0),9),""))</f>
        <v/>
      </c>
      <c r="F1532" s="139" t="str">
        <f>IFERROR(VLOOKUP(C1532,'Cadastro de insumo'!E:K,7,0),"")</f>
        <v/>
      </c>
      <c r="G1532" s="113"/>
      <c r="H1532" s="113"/>
      <c r="I1532" s="138">
        <f t="shared" si="73"/>
        <v>0</v>
      </c>
      <c r="J1532" s="140">
        <f>IF(C1532="",0,IF(E1532="Pacote",VLOOKUP(C1532,'Cadastro de insumo'!E:K,7,0)*G1532,IF(OR(E1532="kg",E1532="L"),F1532/1000*G1532,F1532*G1532)))</f>
        <v>0</v>
      </c>
    </row>
    <row r="1533" spans="2:18" outlineLevel="1" x14ac:dyDescent="0.25">
      <c r="B1533" s="137" t="str">
        <f>IF(C1533="","",F1521)</f>
        <v/>
      </c>
      <c r="C1533" s="123"/>
      <c r="D1533" s="138" t="str">
        <f>IF(C1533="","",IFERROR(INDEX('Cadastro de insumo'!A:K,MATCH('Ficha técnica - Prod acabado'!C1533,'Cadastro de insumo'!E:E,0),2),""))</f>
        <v/>
      </c>
      <c r="E1533" s="138" t="str">
        <f>IF(C1533="","",IFERROR(INDEX('Cadastro de insumo'!A:K,MATCH('Ficha técnica - Prod acabado'!C1533,'Cadastro de insumo'!E:E,0),9),""))</f>
        <v/>
      </c>
      <c r="F1533" s="139" t="str">
        <f>IFERROR(VLOOKUP(C1533,'Cadastro de insumo'!E:K,7,0),"")</f>
        <v/>
      </c>
      <c r="G1533" s="113"/>
      <c r="H1533" s="113"/>
      <c r="I1533" s="138">
        <f t="shared" si="73"/>
        <v>0</v>
      </c>
      <c r="J1533" s="140">
        <f>IF(C1533="",0,IF(E1533="Pacote",VLOOKUP(C1533,'Cadastro de insumo'!E:K,7,0)*G1533,IF(OR(E1533="kg",E1533="L"),F1533/1000*G1533,F1533*G1533)))</f>
        <v>0</v>
      </c>
    </row>
    <row r="1534" spans="2:18" outlineLevel="1" x14ac:dyDescent="0.25">
      <c r="B1534" s="137" t="str">
        <f>IF(C1534="","",F1521)</f>
        <v/>
      </c>
      <c r="C1534" s="123"/>
      <c r="D1534" s="138" t="str">
        <f>IF(C1534="","",IFERROR(INDEX('Cadastro de insumo'!A:K,MATCH('Ficha técnica - Prod acabado'!C1534,'Cadastro de insumo'!E:E,0),2),""))</f>
        <v/>
      </c>
      <c r="E1534" s="138" t="str">
        <f>IF(C1534="","",IFERROR(INDEX('Cadastro de insumo'!A:K,MATCH('Ficha técnica - Prod acabado'!C1534,'Cadastro de insumo'!E:E,0),9),""))</f>
        <v/>
      </c>
      <c r="F1534" s="139" t="str">
        <f>IFERROR(VLOOKUP(C1534,'Cadastro de insumo'!E:K,7,0),"")</f>
        <v/>
      </c>
      <c r="G1534" s="113"/>
      <c r="H1534" s="113"/>
      <c r="I1534" s="138">
        <f t="shared" si="73"/>
        <v>0</v>
      </c>
      <c r="J1534" s="140">
        <f>IF(C1534="",0,IF(E1534="Pacote",VLOOKUP(C1534,'Cadastro de insumo'!E:K,7,0)*G1534,IF(OR(E1534="kg",E1534="L"),F1534/1000*G1534,F1534*G1534)))</f>
        <v>0</v>
      </c>
    </row>
    <row r="1535" spans="2:18" outlineLevel="1" x14ac:dyDescent="0.25">
      <c r="B1535" s="137" t="str">
        <f>IF(C1535="","",F1521)</f>
        <v/>
      </c>
      <c r="C1535" s="123"/>
      <c r="D1535" s="138" t="str">
        <f>IF(C1535="","",IFERROR(INDEX('Cadastro de insumo'!A:K,MATCH('Ficha técnica - Prod acabado'!C1535,'Cadastro de insumo'!E:E,0),2),""))</f>
        <v/>
      </c>
      <c r="E1535" s="138" t="str">
        <f>IF(C1535="","",IFERROR(INDEX('Cadastro de insumo'!A:K,MATCH('Ficha técnica - Prod acabado'!C1535,'Cadastro de insumo'!E:E,0),9),""))</f>
        <v/>
      </c>
      <c r="F1535" s="139" t="str">
        <f>IFERROR(VLOOKUP(C1535,'Cadastro de insumo'!E:K,7,0),"")</f>
        <v/>
      </c>
      <c r="G1535" s="113"/>
      <c r="H1535" s="113"/>
      <c r="I1535" s="138">
        <f t="shared" si="73"/>
        <v>0</v>
      </c>
      <c r="J1535" s="140">
        <f>IF(C1535="",0,IF(E1535="Pacote",VLOOKUP(C1535,'Cadastro de insumo'!E:K,7,0)*G1535,IF(OR(E1535="kg",E1535="L"),F1535/1000*G1535,F1535*G1535)))</f>
        <v>0</v>
      </c>
    </row>
    <row r="1536" spans="2:18" outlineLevel="1" x14ac:dyDescent="0.25">
      <c r="B1536" s="137" t="str">
        <f>IF(C1536="","",F1521)</f>
        <v/>
      </c>
      <c r="C1536" s="123"/>
      <c r="D1536" s="138" t="str">
        <f>IF(C1536="","",IFERROR(INDEX('Cadastro de insumo'!A:K,MATCH('Ficha técnica - Prod acabado'!C1536,'Cadastro de insumo'!E:E,0),2),""))</f>
        <v/>
      </c>
      <c r="E1536" s="138" t="str">
        <f>IF(C1536="","",IFERROR(INDEX('Cadastro de insumo'!A:K,MATCH('Ficha técnica - Prod acabado'!C1536,'Cadastro de insumo'!E:E,0),9),""))</f>
        <v/>
      </c>
      <c r="F1536" s="139" t="str">
        <f>IFERROR(VLOOKUP(C1536,'Cadastro de insumo'!E:K,7,0),"")</f>
        <v/>
      </c>
      <c r="G1536" s="113"/>
      <c r="H1536" s="113"/>
      <c r="I1536" s="138">
        <f t="shared" si="73"/>
        <v>0</v>
      </c>
      <c r="J1536" s="140">
        <f>IF(C1536="",0,IF(E1536="Pacote",VLOOKUP(C1536,'Cadastro de insumo'!E:K,7,0)*G1536,IF(OR(E1536="kg",E1536="L"),F1536/1000*G1536,F1536*G1536)))</f>
        <v>0</v>
      </c>
    </row>
    <row r="1537" spans="1:18" outlineLevel="1" x14ac:dyDescent="0.25">
      <c r="B1537" s="137" t="str">
        <f>IF(C1537="","",F1521)</f>
        <v/>
      </c>
      <c r="C1537" s="123"/>
      <c r="D1537" s="138" t="str">
        <f>IF(C1537="","",IFERROR(INDEX('Cadastro de insumo'!A:K,MATCH('Ficha técnica - Prod acabado'!C1537,'Cadastro de insumo'!E:E,0),2),""))</f>
        <v/>
      </c>
      <c r="E1537" s="138" t="str">
        <f>IF(C1537="","",IFERROR(INDEX('Cadastro de insumo'!A:K,MATCH('Ficha técnica - Prod acabado'!C1537,'Cadastro de insumo'!E:E,0),9),""))</f>
        <v/>
      </c>
      <c r="F1537" s="139" t="str">
        <f>IFERROR(VLOOKUP(C1537,'Cadastro de insumo'!E:K,7,0),"")</f>
        <v/>
      </c>
      <c r="G1537" s="113"/>
      <c r="H1537" s="113"/>
      <c r="I1537" s="138">
        <f t="shared" si="73"/>
        <v>0</v>
      </c>
      <c r="J1537" s="140">
        <f>IF(C1537="",0,IF(E1537="Pacote",VLOOKUP(C1537,'Cadastro de insumo'!E:K,7,0)*G1537,IF(OR(E1537="kg",E1537="L"),F1537/1000*G1537,F1537*G1537)))</f>
        <v>0</v>
      </c>
    </row>
    <row r="1538" spans="1:18" outlineLevel="1" x14ac:dyDescent="0.25">
      <c r="B1538" s="137" t="str">
        <f>IF(C1538="","",F1521)</f>
        <v/>
      </c>
      <c r="C1538" s="123"/>
      <c r="D1538" s="138" t="str">
        <f>IF(C1538="","",IFERROR(INDEX('Cadastro de insumo'!A:K,MATCH('Ficha técnica - Prod acabado'!C1538,'Cadastro de insumo'!E:E,0),2),""))</f>
        <v/>
      </c>
      <c r="E1538" s="138" t="str">
        <f>IF(C1538="","",IFERROR(INDEX('Cadastro de insumo'!A:K,MATCH('Ficha técnica - Prod acabado'!C1538,'Cadastro de insumo'!E:E,0),9),""))</f>
        <v/>
      </c>
      <c r="F1538" s="139" t="str">
        <f>IFERROR(VLOOKUP(C1538,'Cadastro de insumo'!E:K,7,0),"")</f>
        <v/>
      </c>
      <c r="G1538" s="113"/>
      <c r="H1538" s="113"/>
      <c r="I1538" s="138">
        <f t="shared" si="73"/>
        <v>0</v>
      </c>
      <c r="J1538" s="140">
        <f>IF(C1538="",0,IF(E1538="Pacote",VLOOKUP(C1538,'Cadastro de insumo'!E:K,7,0)*G1538,IF(OR(E1538="kg",E1538="L"),F1538/1000*G1538,F1538*G1538)))</f>
        <v>0</v>
      </c>
    </row>
    <row r="1539" spans="1:18" x14ac:dyDescent="0.25">
      <c r="A1539" s="33" t="str">
        <f>"Detalhes: "&amp;F1521</f>
        <v xml:space="preserve">Detalhes: </v>
      </c>
      <c r="B1539" s="110"/>
      <c r="H1539" s="126"/>
      <c r="I1539" s="110"/>
      <c r="J1539" s="110"/>
      <c r="M1539" s="126"/>
    </row>
    <row r="1540" spans="1:18" x14ac:dyDescent="0.25">
      <c r="B1540" s="110"/>
      <c r="C1540" s="126"/>
      <c r="H1540" s="126"/>
      <c r="I1540" s="110"/>
      <c r="J1540" s="110"/>
      <c r="K1540" s="110"/>
      <c r="L1540" s="110"/>
      <c r="M1540" s="126"/>
    </row>
    <row r="1541" spans="1:18" ht="31.5" x14ac:dyDescent="0.25">
      <c r="D1541" s="110"/>
      <c r="E1541" s="34" t="s">
        <v>21</v>
      </c>
      <c r="F1541" s="78" t="s">
        <v>0</v>
      </c>
      <c r="G1541" s="78" t="s">
        <v>19</v>
      </c>
      <c r="H1541" s="79" t="s">
        <v>20</v>
      </c>
      <c r="I1541" s="35" t="s">
        <v>22</v>
      </c>
      <c r="J1541" s="35" t="s">
        <v>61</v>
      </c>
      <c r="M1541" s="126"/>
    </row>
    <row r="1542" spans="1:18" x14ac:dyDescent="0.25">
      <c r="D1542" s="110"/>
      <c r="E1542" s="135">
        <f>E1521+1</f>
        <v>74</v>
      </c>
      <c r="F1542" s="113"/>
      <c r="G1542" s="113"/>
      <c r="H1542" s="114"/>
      <c r="I1542" s="136">
        <f>SUM(J1545:J1559)</f>
        <v>0</v>
      </c>
      <c r="J1542" s="136" t="str">
        <f>IF(H1542="","",I1542/H1542)</f>
        <v/>
      </c>
      <c r="M1542" s="126"/>
      <c r="R1542" s="141"/>
    </row>
    <row r="1543" spans="1:18" x14ac:dyDescent="0.25">
      <c r="B1543" s="117"/>
      <c r="C1543" s="118"/>
      <c r="D1543" s="110"/>
      <c r="F1543" s="118"/>
      <c r="G1543" s="118"/>
      <c r="H1543" s="119"/>
      <c r="I1543" s="120"/>
      <c r="J1543" s="121"/>
      <c r="M1543" s="126"/>
      <c r="R1543" s="141"/>
    </row>
    <row r="1544" spans="1:18" ht="47.25" outlineLevel="1" x14ac:dyDescent="0.25">
      <c r="B1544" s="34" t="s">
        <v>66</v>
      </c>
      <c r="C1544" s="78" t="s">
        <v>13</v>
      </c>
      <c r="D1544" s="35" t="s">
        <v>60</v>
      </c>
      <c r="E1544" s="35" t="s">
        <v>14</v>
      </c>
      <c r="F1544" s="79" t="s">
        <v>17</v>
      </c>
      <c r="G1544" s="79" t="s">
        <v>56</v>
      </c>
      <c r="H1544" s="79" t="s">
        <v>38</v>
      </c>
      <c r="I1544" s="35" t="s">
        <v>16</v>
      </c>
      <c r="J1544" s="34" t="s">
        <v>15</v>
      </c>
    </row>
    <row r="1545" spans="1:18" outlineLevel="1" x14ac:dyDescent="0.25">
      <c r="B1545" s="137" t="str">
        <f>IF(C1545="","",F1542)</f>
        <v/>
      </c>
      <c r="C1545" s="123"/>
      <c r="D1545" s="138" t="str">
        <f>IF(C1545="","",IFERROR(INDEX('Cadastro de insumo'!A:K,MATCH('Ficha técnica - Prod acabado'!C1545,'Cadastro de insumo'!E:E,0),2),""))</f>
        <v/>
      </c>
      <c r="E1545" s="138" t="str">
        <f>IF(C1545="","",IFERROR(INDEX('Cadastro de insumo'!A:K,MATCH('Ficha técnica - Prod acabado'!C1545,'Cadastro de insumo'!E:E,0),9),""))</f>
        <v/>
      </c>
      <c r="F1545" s="139" t="str">
        <f>IFERROR(VLOOKUP(C1545,'Cadastro de insumo'!E:K,7,0),"")</f>
        <v/>
      </c>
      <c r="G1545" s="113"/>
      <c r="H1545" s="113"/>
      <c r="I1545" s="138">
        <f t="shared" ref="I1545:I1559" si="74">IF(OR(G1545="",H1545=""),0,G1545/H1545)</f>
        <v>0</v>
      </c>
      <c r="J1545" s="140">
        <f>IF(C1545="",0,IF(E1545="Pacote",VLOOKUP(C1545,'Cadastro de insumo'!E:K,7,0)*G1545,IF(OR(E1545="kg",E1545="L"),F1545/1000*G1545,F1545*G1545)))</f>
        <v>0</v>
      </c>
    </row>
    <row r="1546" spans="1:18" outlineLevel="1" x14ac:dyDescent="0.25">
      <c r="B1546" s="137" t="str">
        <f>IF(C1546="","",F1542)</f>
        <v/>
      </c>
      <c r="C1546" s="123"/>
      <c r="D1546" s="138" t="str">
        <f>IF(C1546="","",IFERROR(INDEX('Cadastro de insumo'!A:K,MATCH('Ficha técnica - Prod acabado'!C1546,'Cadastro de insumo'!E:E,0),2),""))</f>
        <v/>
      </c>
      <c r="E1546" s="138" t="str">
        <f>IF(C1546="","",IFERROR(INDEX('Cadastro de insumo'!A:K,MATCH('Ficha técnica - Prod acabado'!C1546,'Cadastro de insumo'!E:E,0),9),""))</f>
        <v/>
      </c>
      <c r="F1546" s="139" t="str">
        <f>IFERROR(VLOOKUP(C1546,'Cadastro de insumo'!E:K,7,0),"")</f>
        <v/>
      </c>
      <c r="G1546" s="113"/>
      <c r="H1546" s="113"/>
      <c r="I1546" s="138">
        <f t="shared" si="74"/>
        <v>0</v>
      </c>
      <c r="J1546" s="140">
        <f>IF(C1546="",0,IF(E1546="Pacote",VLOOKUP(C1546,'Cadastro de insumo'!E:K,7,0)*G1546,IF(OR(E1546="kg",E1546="L"),F1546/1000*G1546,F1546*G1546)))</f>
        <v>0</v>
      </c>
    </row>
    <row r="1547" spans="1:18" outlineLevel="1" x14ac:dyDescent="0.25">
      <c r="B1547" s="137" t="str">
        <f>IF(C1547="","",F1542)</f>
        <v/>
      </c>
      <c r="C1547" s="123"/>
      <c r="D1547" s="138" t="str">
        <f>IF(C1547="","",IFERROR(INDEX('Cadastro de insumo'!A:K,MATCH('Ficha técnica - Prod acabado'!C1547,'Cadastro de insumo'!E:E,0),2),""))</f>
        <v/>
      </c>
      <c r="E1547" s="138" t="str">
        <f>IF(C1547="","",IFERROR(INDEX('Cadastro de insumo'!A:K,MATCH('Ficha técnica - Prod acabado'!C1547,'Cadastro de insumo'!E:E,0),9),""))</f>
        <v/>
      </c>
      <c r="F1547" s="139" t="str">
        <f>IFERROR(VLOOKUP(C1547,'Cadastro de insumo'!E:K,7,0),"")</f>
        <v/>
      </c>
      <c r="G1547" s="113"/>
      <c r="H1547" s="113"/>
      <c r="I1547" s="138">
        <f t="shared" si="74"/>
        <v>0</v>
      </c>
      <c r="J1547" s="140">
        <f>IF(C1547="",0,IF(E1547="Pacote",VLOOKUP(C1547,'Cadastro de insumo'!E:K,7,0)*G1547,IF(OR(E1547="kg",E1547="L"),F1547/1000*G1547,F1547*G1547)))</f>
        <v>0</v>
      </c>
    </row>
    <row r="1548" spans="1:18" outlineLevel="1" x14ac:dyDescent="0.25">
      <c r="B1548" s="137" t="str">
        <f>IF(C1548="","",F1542)</f>
        <v/>
      </c>
      <c r="C1548" s="123"/>
      <c r="D1548" s="138" t="str">
        <f>IF(C1548="","",IFERROR(INDEX('Cadastro de insumo'!A:K,MATCH('Ficha técnica - Prod acabado'!C1548,'Cadastro de insumo'!E:E,0),2),""))</f>
        <v/>
      </c>
      <c r="E1548" s="138" t="str">
        <f>IF(C1548="","",IFERROR(INDEX('Cadastro de insumo'!A:K,MATCH('Ficha técnica - Prod acabado'!C1548,'Cadastro de insumo'!E:E,0),9),""))</f>
        <v/>
      </c>
      <c r="F1548" s="139" t="str">
        <f>IFERROR(VLOOKUP(C1548,'Cadastro de insumo'!E:K,7,0),"")</f>
        <v/>
      </c>
      <c r="G1548" s="113"/>
      <c r="H1548" s="113"/>
      <c r="I1548" s="138">
        <f t="shared" si="74"/>
        <v>0</v>
      </c>
      <c r="J1548" s="140">
        <f>IF(C1548="",0,IF(E1548="Pacote",VLOOKUP(C1548,'Cadastro de insumo'!E:K,7,0)*G1548,IF(OR(E1548="kg",E1548="L"),F1548/1000*G1548,F1548*G1548)))</f>
        <v>0</v>
      </c>
    </row>
    <row r="1549" spans="1:18" outlineLevel="1" x14ac:dyDescent="0.25">
      <c r="B1549" s="137" t="str">
        <f>IF(C1549="","",F1542)</f>
        <v/>
      </c>
      <c r="C1549" s="123"/>
      <c r="D1549" s="138" t="str">
        <f>IF(C1549="","",IFERROR(INDEX('Cadastro de insumo'!A:K,MATCH('Ficha técnica - Prod acabado'!C1549,'Cadastro de insumo'!E:E,0),2),""))</f>
        <v/>
      </c>
      <c r="E1549" s="138" t="str">
        <f>IF(C1549="","",IFERROR(INDEX('Cadastro de insumo'!A:K,MATCH('Ficha técnica - Prod acabado'!C1549,'Cadastro de insumo'!E:E,0),9),""))</f>
        <v/>
      </c>
      <c r="F1549" s="139" t="str">
        <f>IFERROR(VLOOKUP(C1549,'Cadastro de insumo'!E:K,7,0),"")</f>
        <v/>
      </c>
      <c r="G1549" s="113"/>
      <c r="H1549" s="113"/>
      <c r="I1549" s="138">
        <f t="shared" si="74"/>
        <v>0</v>
      </c>
      <c r="J1549" s="140">
        <f>IF(C1549="",0,IF(E1549="Pacote",VLOOKUP(C1549,'Cadastro de insumo'!E:K,7,0)*G1549,IF(OR(E1549="kg",E1549="L"),F1549/1000*G1549,F1549*G1549)))</f>
        <v>0</v>
      </c>
    </row>
    <row r="1550" spans="1:18" outlineLevel="1" x14ac:dyDescent="0.25">
      <c r="B1550" s="137" t="str">
        <f>IF(C1550="","",F1542)</f>
        <v/>
      </c>
      <c r="C1550" s="123"/>
      <c r="D1550" s="138" t="str">
        <f>IF(C1550="","",IFERROR(INDEX('Cadastro de insumo'!A:K,MATCH('Ficha técnica - Prod acabado'!C1550,'Cadastro de insumo'!E:E,0),2),""))</f>
        <v/>
      </c>
      <c r="E1550" s="138" t="str">
        <f>IF(C1550="","",IFERROR(INDEX('Cadastro de insumo'!A:K,MATCH('Ficha técnica - Prod acabado'!C1550,'Cadastro de insumo'!E:E,0),9),""))</f>
        <v/>
      </c>
      <c r="F1550" s="139" t="str">
        <f>IFERROR(VLOOKUP(C1550,'Cadastro de insumo'!E:K,7,0),"")</f>
        <v/>
      </c>
      <c r="G1550" s="113"/>
      <c r="H1550" s="113"/>
      <c r="I1550" s="138">
        <f t="shared" si="74"/>
        <v>0</v>
      </c>
      <c r="J1550" s="140">
        <f>IF(C1550="",0,IF(E1550="Pacote",VLOOKUP(C1550,'Cadastro de insumo'!E:K,7,0)*G1550,IF(OR(E1550="kg",E1550="L"),F1550/1000*G1550,F1550*G1550)))</f>
        <v>0</v>
      </c>
    </row>
    <row r="1551" spans="1:18" outlineLevel="1" x14ac:dyDescent="0.25">
      <c r="B1551" s="137" t="str">
        <f>IF(C1551="","",F1542)</f>
        <v/>
      </c>
      <c r="C1551" s="123"/>
      <c r="D1551" s="138" t="str">
        <f>IF(C1551="","",IFERROR(INDEX('Cadastro de insumo'!A:K,MATCH('Ficha técnica - Prod acabado'!C1551,'Cadastro de insumo'!E:E,0),2),""))</f>
        <v/>
      </c>
      <c r="E1551" s="138" t="str">
        <f>IF(C1551="","",IFERROR(INDEX('Cadastro de insumo'!A:K,MATCH('Ficha técnica - Prod acabado'!C1551,'Cadastro de insumo'!E:E,0),9),""))</f>
        <v/>
      </c>
      <c r="F1551" s="139" t="str">
        <f>IFERROR(VLOOKUP(C1551,'Cadastro de insumo'!E:K,7,0),"")</f>
        <v/>
      </c>
      <c r="G1551" s="113"/>
      <c r="H1551" s="113"/>
      <c r="I1551" s="138">
        <f t="shared" si="74"/>
        <v>0</v>
      </c>
      <c r="J1551" s="140">
        <f>IF(C1551="",0,IF(E1551="Pacote",VLOOKUP(C1551,'Cadastro de insumo'!E:K,7,0)*G1551,IF(OR(E1551="kg",E1551="L"),F1551/1000*G1551,F1551*G1551)))</f>
        <v>0</v>
      </c>
    </row>
    <row r="1552" spans="1:18" outlineLevel="1" x14ac:dyDescent="0.25">
      <c r="B1552" s="137" t="str">
        <f>IF(C1552="","",F1542)</f>
        <v/>
      </c>
      <c r="C1552" s="123"/>
      <c r="D1552" s="138" t="str">
        <f>IF(C1552="","",IFERROR(INDEX('Cadastro de insumo'!A:K,MATCH('Ficha técnica - Prod acabado'!C1552,'Cadastro de insumo'!E:E,0),2),""))</f>
        <v/>
      </c>
      <c r="E1552" s="138" t="str">
        <f>IF(C1552="","",IFERROR(INDEX('Cadastro de insumo'!A:K,MATCH('Ficha técnica - Prod acabado'!C1552,'Cadastro de insumo'!E:E,0),9),""))</f>
        <v/>
      </c>
      <c r="F1552" s="139" t="str">
        <f>IFERROR(VLOOKUP(C1552,'Cadastro de insumo'!E:K,7,0),"")</f>
        <v/>
      </c>
      <c r="G1552" s="113"/>
      <c r="H1552" s="113"/>
      <c r="I1552" s="138">
        <f t="shared" si="74"/>
        <v>0</v>
      </c>
      <c r="J1552" s="140">
        <f>IF(C1552="",0,IF(E1552="Pacote",VLOOKUP(C1552,'Cadastro de insumo'!E:K,7,0)*G1552,IF(OR(E1552="kg",E1552="L"),F1552/1000*G1552,F1552*G1552)))</f>
        <v>0</v>
      </c>
    </row>
    <row r="1553" spans="1:18" outlineLevel="1" x14ac:dyDescent="0.25">
      <c r="B1553" s="137" t="str">
        <f>IF(C1553="","",F1542)</f>
        <v/>
      </c>
      <c r="C1553" s="123"/>
      <c r="D1553" s="138" t="str">
        <f>IF(C1553="","",IFERROR(INDEX('Cadastro de insumo'!A:K,MATCH('Ficha técnica - Prod acabado'!C1553,'Cadastro de insumo'!E:E,0),2),""))</f>
        <v/>
      </c>
      <c r="E1553" s="138" t="str">
        <f>IF(C1553="","",IFERROR(INDEX('Cadastro de insumo'!A:K,MATCH('Ficha técnica - Prod acabado'!C1553,'Cadastro de insumo'!E:E,0),9),""))</f>
        <v/>
      </c>
      <c r="F1553" s="139" t="str">
        <f>IFERROR(VLOOKUP(C1553,'Cadastro de insumo'!E:K,7,0),"")</f>
        <v/>
      </c>
      <c r="G1553" s="113"/>
      <c r="H1553" s="113"/>
      <c r="I1553" s="138">
        <f t="shared" si="74"/>
        <v>0</v>
      </c>
      <c r="J1553" s="140">
        <f>IF(C1553="",0,IF(E1553="Pacote",VLOOKUP(C1553,'Cadastro de insumo'!E:K,7,0)*G1553,IF(OR(E1553="kg",E1553="L"),F1553/1000*G1553,F1553*G1553)))</f>
        <v>0</v>
      </c>
    </row>
    <row r="1554" spans="1:18" outlineLevel="1" x14ac:dyDescent="0.25">
      <c r="B1554" s="137" t="str">
        <f>IF(C1554="","",F1542)</f>
        <v/>
      </c>
      <c r="C1554" s="123"/>
      <c r="D1554" s="138" t="str">
        <f>IF(C1554="","",IFERROR(INDEX('Cadastro de insumo'!A:K,MATCH('Ficha técnica - Prod acabado'!C1554,'Cadastro de insumo'!E:E,0),2),""))</f>
        <v/>
      </c>
      <c r="E1554" s="138" t="str">
        <f>IF(C1554="","",IFERROR(INDEX('Cadastro de insumo'!A:K,MATCH('Ficha técnica - Prod acabado'!C1554,'Cadastro de insumo'!E:E,0),9),""))</f>
        <v/>
      </c>
      <c r="F1554" s="139" t="str">
        <f>IFERROR(VLOOKUP(C1554,'Cadastro de insumo'!E:K,7,0),"")</f>
        <v/>
      </c>
      <c r="G1554" s="113"/>
      <c r="H1554" s="113"/>
      <c r="I1554" s="138">
        <f t="shared" si="74"/>
        <v>0</v>
      </c>
      <c r="J1554" s="140">
        <f>IF(C1554="",0,IF(E1554="Pacote",VLOOKUP(C1554,'Cadastro de insumo'!E:K,7,0)*G1554,IF(OR(E1554="kg",E1554="L"),F1554/1000*G1554,F1554*G1554)))</f>
        <v>0</v>
      </c>
    </row>
    <row r="1555" spans="1:18" outlineLevel="1" x14ac:dyDescent="0.25">
      <c r="B1555" s="137" t="str">
        <f>IF(C1555="","",F1542)</f>
        <v/>
      </c>
      <c r="C1555" s="123"/>
      <c r="D1555" s="138" t="str">
        <f>IF(C1555="","",IFERROR(INDEX('Cadastro de insumo'!A:K,MATCH('Ficha técnica - Prod acabado'!C1555,'Cadastro de insumo'!E:E,0),2),""))</f>
        <v/>
      </c>
      <c r="E1555" s="138" t="str">
        <f>IF(C1555="","",IFERROR(INDEX('Cadastro de insumo'!A:K,MATCH('Ficha técnica - Prod acabado'!C1555,'Cadastro de insumo'!E:E,0),9),""))</f>
        <v/>
      </c>
      <c r="F1555" s="139" t="str">
        <f>IFERROR(VLOOKUP(C1555,'Cadastro de insumo'!E:K,7,0),"")</f>
        <v/>
      </c>
      <c r="G1555" s="113"/>
      <c r="H1555" s="113"/>
      <c r="I1555" s="138">
        <f t="shared" si="74"/>
        <v>0</v>
      </c>
      <c r="J1555" s="140">
        <f>IF(C1555="",0,IF(E1555="Pacote",VLOOKUP(C1555,'Cadastro de insumo'!E:K,7,0)*G1555,IF(OR(E1555="kg",E1555="L"),F1555/1000*G1555,F1555*G1555)))</f>
        <v>0</v>
      </c>
    </row>
    <row r="1556" spans="1:18" outlineLevel="1" x14ac:dyDescent="0.25">
      <c r="B1556" s="137" t="str">
        <f>IF(C1556="","",F1542)</f>
        <v/>
      </c>
      <c r="C1556" s="123"/>
      <c r="D1556" s="138" t="str">
        <f>IF(C1556="","",IFERROR(INDEX('Cadastro de insumo'!A:K,MATCH('Ficha técnica - Prod acabado'!C1556,'Cadastro de insumo'!E:E,0),2),""))</f>
        <v/>
      </c>
      <c r="E1556" s="138" t="str">
        <f>IF(C1556="","",IFERROR(INDEX('Cadastro de insumo'!A:K,MATCH('Ficha técnica - Prod acabado'!C1556,'Cadastro de insumo'!E:E,0),9),""))</f>
        <v/>
      </c>
      <c r="F1556" s="139" t="str">
        <f>IFERROR(VLOOKUP(C1556,'Cadastro de insumo'!E:K,7,0),"")</f>
        <v/>
      </c>
      <c r="G1556" s="113"/>
      <c r="H1556" s="113"/>
      <c r="I1556" s="138">
        <f t="shared" si="74"/>
        <v>0</v>
      </c>
      <c r="J1556" s="140">
        <f>IF(C1556="",0,IF(E1556="Pacote",VLOOKUP(C1556,'Cadastro de insumo'!E:K,7,0)*G1556,IF(OR(E1556="kg",E1556="L"),F1556/1000*G1556,F1556*G1556)))</f>
        <v>0</v>
      </c>
    </row>
    <row r="1557" spans="1:18" outlineLevel="1" x14ac:dyDescent="0.25">
      <c r="B1557" s="137" t="str">
        <f>IF(C1557="","",F1542)</f>
        <v/>
      </c>
      <c r="C1557" s="123"/>
      <c r="D1557" s="138" t="str">
        <f>IF(C1557="","",IFERROR(INDEX('Cadastro de insumo'!A:K,MATCH('Ficha técnica - Prod acabado'!C1557,'Cadastro de insumo'!E:E,0),2),""))</f>
        <v/>
      </c>
      <c r="E1557" s="138" t="str">
        <f>IF(C1557="","",IFERROR(INDEX('Cadastro de insumo'!A:K,MATCH('Ficha técnica - Prod acabado'!C1557,'Cadastro de insumo'!E:E,0),9),""))</f>
        <v/>
      </c>
      <c r="F1557" s="139" t="str">
        <f>IFERROR(VLOOKUP(C1557,'Cadastro de insumo'!E:K,7,0),"")</f>
        <v/>
      </c>
      <c r="G1557" s="113"/>
      <c r="H1557" s="113"/>
      <c r="I1557" s="138">
        <f t="shared" si="74"/>
        <v>0</v>
      </c>
      <c r="J1557" s="140">
        <f>IF(C1557="",0,IF(E1557="Pacote",VLOOKUP(C1557,'Cadastro de insumo'!E:K,7,0)*G1557,IF(OR(E1557="kg",E1557="L"),F1557/1000*G1557,F1557*G1557)))</f>
        <v>0</v>
      </c>
    </row>
    <row r="1558" spans="1:18" outlineLevel="1" x14ac:dyDescent="0.25">
      <c r="B1558" s="137" t="str">
        <f>IF(C1558="","",F1542)</f>
        <v/>
      </c>
      <c r="C1558" s="123"/>
      <c r="D1558" s="138" t="str">
        <f>IF(C1558="","",IFERROR(INDEX('Cadastro de insumo'!A:K,MATCH('Ficha técnica - Prod acabado'!C1558,'Cadastro de insumo'!E:E,0),2),""))</f>
        <v/>
      </c>
      <c r="E1558" s="138" t="str">
        <f>IF(C1558="","",IFERROR(INDEX('Cadastro de insumo'!A:K,MATCH('Ficha técnica - Prod acabado'!C1558,'Cadastro de insumo'!E:E,0),9),""))</f>
        <v/>
      </c>
      <c r="F1558" s="139" t="str">
        <f>IFERROR(VLOOKUP(C1558,'Cadastro de insumo'!E:K,7,0),"")</f>
        <v/>
      </c>
      <c r="G1558" s="113"/>
      <c r="H1558" s="113"/>
      <c r="I1558" s="138">
        <f t="shared" si="74"/>
        <v>0</v>
      </c>
      <c r="J1558" s="140">
        <f>IF(C1558="",0,IF(E1558="Pacote",VLOOKUP(C1558,'Cadastro de insumo'!E:K,7,0)*G1558,IF(OR(E1558="kg",E1558="L"),F1558/1000*G1558,F1558*G1558)))</f>
        <v>0</v>
      </c>
    </row>
    <row r="1559" spans="1:18" outlineLevel="1" x14ac:dyDescent="0.25">
      <c r="B1559" s="137" t="str">
        <f>IF(C1559="","",F1542)</f>
        <v/>
      </c>
      <c r="C1559" s="123"/>
      <c r="D1559" s="138" t="str">
        <f>IF(C1559="","",IFERROR(INDEX('Cadastro de insumo'!A:K,MATCH('Ficha técnica - Prod acabado'!C1559,'Cadastro de insumo'!E:E,0),2),""))</f>
        <v/>
      </c>
      <c r="E1559" s="138" t="str">
        <f>IF(C1559="","",IFERROR(INDEX('Cadastro de insumo'!A:K,MATCH('Ficha técnica - Prod acabado'!C1559,'Cadastro de insumo'!E:E,0),9),""))</f>
        <v/>
      </c>
      <c r="F1559" s="139" t="str">
        <f>IFERROR(VLOOKUP(C1559,'Cadastro de insumo'!E:K,7,0),"")</f>
        <v/>
      </c>
      <c r="G1559" s="113"/>
      <c r="H1559" s="113"/>
      <c r="I1559" s="138">
        <f t="shared" si="74"/>
        <v>0</v>
      </c>
      <c r="J1559" s="140">
        <f>IF(C1559="",0,IF(E1559="Pacote",VLOOKUP(C1559,'Cadastro de insumo'!E:K,7,0)*G1559,IF(OR(E1559="kg",E1559="L"),F1559/1000*G1559,F1559*G1559)))</f>
        <v>0</v>
      </c>
    </row>
    <row r="1560" spans="1:18" x14ac:dyDescent="0.25">
      <c r="A1560" s="33" t="str">
        <f>"Detalhes: "&amp;F1542</f>
        <v xml:space="preserve">Detalhes: </v>
      </c>
      <c r="B1560" s="110"/>
      <c r="H1560" s="126"/>
      <c r="I1560" s="110"/>
      <c r="J1560" s="110"/>
      <c r="M1560" s="126"/>
    </row>
    <row r="1561" spans="1:18" x14ac:dyDescent="0.25">
      <c r="B1561" s="110"/>
      <c r="C1561" s="126"/>
      <c r="H1561" s="126"/>
      <c r="I1561" s="110"/>
      <c r="J1561" s="110"/>
      <c r="K1561" s="110"/>
      <c r="L1561" s="110"/>
      <c r="M1561" s="126"/>
    </row>
    <row r="1562" spans="1:18" ht="31.5" x14ac:dyDescent="0.25">
      <c r="D1562" s="110"/>
      <c r="E1562" s="34" t="s">
        <v>21</v>
      </c>
      <c r="F1562" s="78" t="s">
        <v>0</v>
      </c>
      <c r="G1562" s="78" t="s">
        <v>19</v>
      </c>
      <c r="H1562" s="79" t="s">
        <v>20</v>
      </c>
      <c r="I1562" s="35" t="s">
        <v>22</v>
      </c>
      <c r="J1562" s="35" t="s">
        <v>61</v>
      </c>
      <c r="M1562" s="126"/>
    </row>
    <row r="1563" spans="1:18" x14ac:dyDescent="0.25">
      <c r="D1563" s="110"/>
      <c r="E1563" s="135">
        <f>E1542+1</f>
        <v>75</v>
      </c>
      <c r="F1563" s="113"/>
      <c r="G1563" s="113"/>
      <c r="H1563" s="114"/>
      <c r="I1563" s="136">
        <f>SUM(J1566:J1580)</f>
        <v>0</v>
      </c>
      <c r="J1563" s="136" t="str">
        <f>IF(H1563="","",I1563/H1563)</f>
        <v/>
      </c>
      <c r="M1563" s="126"/>
      <c r="R1563" s="141"/>
    </row>
    <row r="1564" spans="1:18" x14ac:dyDescent="0.25">
      <c r="B1564" s="117"/>
      <c r="C1564" s="118"/>
      <c r="D1564" s="110"/>
      <c r="F1564" s="118"/>
      <c r="G1564" s="118"/>
      <c r="H1564" s="119"/>
      <c r="I1564" s="120"/>
      <c r="J1564" s="121"/>
      <c r="M1564" s="126"/>
      <c r="R1564" s="141"/>
    </row>
    <row r="1565" spans="1:18" ht="47.25" outlineLevel="1" x14ac:dyDescent="0.25">
      <c r="B1565" s="34" t="s">
        <v>66</v>
      </c>
      <c r="C1565" s="78" t="s">
        <v>13</v>
      </c>
      <c r="D1565" s="35" t="s">
        <v>60</v>
      </c>
      <c r="E1565" s="35" t="s">
        <v>14</v>
      </c>
      <c r="F1565" s="79" t="s">
        <v>17</v>
      </c>
      <c r="G1565" s="79" t="s">
        <v>56</v>
      </c>
      <c r="H1565" s="79" t="s">
        <v>38</v>
      </c>
      <c r="I1565" s="35" t="s">
        <v>16</v>
      </c>
      <c r="J1565" s="34" t="s">
        <v>15</v>
      </c>
    </row>
    <row r="1566" spans="1:18" outlineLevel="1" x14ac:dyDescent="0.25">
      <c r="B1566" s="137" t="str">
        <f>IF(C1566="","",F1563)</f>
        <v/>
      </c>
      <c r="C1566" s="123"/>
      <c r="D1566" s="138" t="str">
        <f>IF(C1566="","",IFERROR(INDEX('Cadastro de insumo'!A:K,MATCH('Ficha técnica - Prod acabado'!C1566,'Cadastro de insumo'!E:E,0),2),""))</f>
        <v/>
      </c>
      <c r="E1566" s="138" t="str">
        <f>IF(C1566="","",IFERROR(INDEX('Cadastro de insumo'!A:K,MATCH('Ficha técnica - Prod acabado'!C1566,'Cadastro de insumo'!E:E,0),9),""))</f>
        <v/>
      </c>
      <c r="F1566" s="139" t="str">
        <f>IFERROR(VLOOKUP(C1566,'Cadastro de insumo'!E:K,7,0),"")</f>
        <v/>
      </c>
      <c r="G1566" s="113"/>
      <c r="H1566" s="113"/>
      <c r="I1566" s="138">
        <f t="shared" ref="I1566:I1580" si="75">IF(OR(G1566="",H1566=""),0,G1566/H1566)</f>
        <v>0</v>
      </c>
      <c r="J1566" s="140">
        <f>IF(C1566="",0,IF(E1566="Pacote",VLOOKUP(C1566,'Cadastro de insumo'!E:K,7,0)*G1566,IF(OR(E1566="kg",E1566="L"),F1566/1000*G1566,F1566*G1566)))</f>
        <v>0</v>
      </c>
    </row>
    <row r="1567" spans="1:18" outlineLevel="1" x14ac:dyDescent="0.25">
      <c r="B1567" s="137" t="str">
        <f>IF(C1567="","",F1563)</f>
        <v/>
      </c>
      <c r="C1567" s="123"/>
      <c r="D1567" s="138" t="str">
        <f>IF(C1567="","",IFERROR(INDEX('Cadastro de insumo'!A:K,MATCH('Ficha técnica - Prod acabado'!C1567,'Cadastro de insumo'!E:E,0),2),""))</f>
        <v/>
      </c>
      <c r="E1567" s="138" t="str">
        <f>IF(C1567="","",IFERROR(INDEX('Cadastro de insumo'!A:K,MATCH('Ficha técnica - Prod acabado'!C1567,'Cadastro de insumo'!E:E,0),9),""))</f>
        <v/>
      </c>
      <c r="F1567" s="139" t="str">
        <f>IFERROR(VLOOKUP(C1567,'Cadastro de insumo'!E:K,7,0),"")</f>
        <v/>
      </c>
      <c r="G1567" s="113"/>
      <c r="H1567" s="113"/>
      <c r="I1567" s="138">
        <f t="shared" si="75"/>
        <v>0</v>
      </c>
      <c r="J1567" s="140">
        <f>IF(C1567="",0,IF(E1567="Pacote",VLOOKUP(C1567,'Cadastro de insumo'!E:K,7,0)*G1567,IF(OR(E1567="kg",E1567="L"),F1567/1000*G1567,F1567*G1567)))</f>
        <v>0</v>
      </c>
    </row>
    <row r="1568" spans="1:18" outlineLevel="1" x14ac:dyDescent="0.25">
      <c r="B1568" s="137" t="str">
        <f>IF(C1568="","",F1563)</f>
        <v/>
      </c>
      <c r="C1568" s="123"/>
      <c r="D1568" s="138" t="str">
        <f>IF(C1568="","",IFERROR(INDEX('Cadastro de insumo'!A:K,MATCH('Ficha técnica - Prod acabado'!C1568,'Cadastro de insumo'!E:E,0),2),""))</f>
        <v/>
      </c>
      <c r="E1568" s="138" t="str">
        <f>IF(C1568="","",IFERROR(INDEX('Cadastro de insumo'!A:K,MATCH('Ficha técnica - Prod acabado'!C1568,'Cadastro de insumo'!E:E,0),9),""))</f>
        <v/>
      </c>
      <c r="F1568" s="139" t="str">
        <f>IFERROR(VLOOKUP(C1568,'Cadastro de insumo'!E:K,7,0),"")</f>
        <v/>
      </c>
      <c r="G1568" s="113"/>
      <c r="H1568" s="113"/>
      <c r="I1568" s="138">
        <f t="shared" si="75"/>
        <v>0</v>
      </c>
      <c r="J1568" s="140">
        <f>IF(C1568="",0,IF(E1568="Pacote",VLOOKUP(C1568,'Cadastro de insumo'!E:K,7,0)*G1568,IF(OR(E1568="kg",E1568="L"),F1568/1000*G1568,F1568*G1568)))</f>
        <v>0</v>
      </c>
    </row>
    <row r="1569" spans="1:18" outlineLevel="1" x14ac:dyDescent="0.25">
      <c r="B1569" s="137" t="str">
        <f>IF(C1569="","",F1563)</f>
        <v/>
      </c>
      <c r="C1569" s="123"/>
      <c r="D1569" s="138" t="str">
        <f>IF(C1569="","",IFERROR(INDEX('Cadastro de insumo'!A:K,MATCH('Ficha técnica - Prod acabado'!C1569,'Cadastro de insumo'!E:E,0),2),""))</f>
        <v/>
      </c>
      <c r="E1569" s="138" t="str">
        <f>IF(C1569="","",IFERROR(INDEX('Cadastro de insumo'!A:K,MATCH('Ficha técnica - Prod acabado'!C1569,'Cadastro de insumo'!E:E,0),9),""))</f>
        <v/>
      </c>
      <c r="F1569" s="139" t="str">
        <f>IFERROR(VLOOKUP(C1569,'Cadastro de insumo'!E:K,7,0),"")</f>
        <v/>
      </c>
      <c r="G1569" s="113"/>
      <c r="H1569" s="113"/>
      <c r="I1569" s="138">
        <f t="shared" si="75"/>
        <v>0</v>
      </c>
      <c r="J1569" s="140">
        <f>IF(C1569="",0,IF(E1569="Pacote",VLOOKUP(C1569,'Cadastro de insumo'!E:K,7,0)*G1569,IF(OR(E1569="kg",E1569="L"),F1569/1000*G1569,F1569*G1569)))</f>
        <v>0</v>
      </c>
    </row>
    <row r="1570" spans="1:18" outlineLevel="1" x14ac:dyDescent="0.25">
      <c r="B1570" s="137" t="str">
        <f>IF(C1570="","",F1563)</f>
        <v/>
      </c>
      <c r="C1570" s="123"/>
      <c r="D1570" s="138" t="str">
        <f>IF(C1570="","",IFERROR(INDEX('Cadastro de insumo'!A:K,MATCH('Ficha técnica - Prod acabado'!C1570,'Cadastro de insumo'!E:E,0),2),""))</f>
        <v/>
      </c>
      <c r="E1570" s="138" t="str">
        <f>IF(C1570="","",IFERROR(INDEX('Cadastro de insumo'!A:K,MATCH('Ficha técnica - Prod acabado'!C1570,'Cadastro de insumo'!E:E,0),9),""))</f>
        <v/>
      </c>
      <c r="F1570" s="139" t="str">
        <f>IFERROR(VLOOKUP(C1570,'Cadastro de insumo'!E:K,7,0),"")</f>
        <v/>
      </c>
      <c r="G1570" s="113"/>
      <c r="H1570" s="113"/>
      <c r="I1570" s="138">
        <f t="shared" si="75"/>
        <v>0</v>
      </c>
      <c r="J1570" s="140">
        <f>IF(C1570="",0,IF(E1570="Pacote",VLOOKUP(C1570,'Cadastro de insumo'!E:K,7,0)*G1570,IF(OR(E1570="kg",E1570="L"),F1570/1000*G1570,F1570*G1570)))</f>
        <v>0</v>
      </c>
    </row>
    <row r="1571" spans="1:18" outlineLevel="1" x14ac:dyDescent="0.25">
      <c r="B1571" s="137" t="str">
        <f>IF(C1571="","",F1563)</f>
        <v/>
      </c>
      <c r="C1571" s="123"/>
      <c r="D1571" s="138" t="str">
        <f>IF(C1571="","",IFERROR(INDEX('Cadastro de insumo'!A:K,MATCH('Ficha técnica - Prod acabado'!C1571,'Cadastro de insumo'!E:E,0),2),""))</f>
        <v/>
      </c>
      <c r="E1571" s="138" t="str">
        <f>IF(C1571="","",IFERROR(INDEX('Cadastro de insumo'!A:K,MATCH('Ficha técnica - Prod acabado'!C1571,'Cadastro de insumo'!E:E,0),9),""))</f>
        <v/>
      </c>
      <c r="F1571" s="139" t="str">
        <f>IFERROR(VLOOKUP(C1571,'Cadastro de insumo'!E:K,7,0),"")</f>
        <v/>
      </c>
      <c r="G1571" s="113"/>
      <c r="H1571" s="113"/>
      <c r="I1571" s="138">
        <f t="shared" si="75"/>
        <v>0</v>
      </c>
      <c r="J1571" s="140">
        <f>IF(C1571="",0,IF(E1571="Pacote",VLOOKUP(C1571,'Cadastro de insumo'!E:K,7,0)*G1571,IF(OR(E1571="kg",E1571="L"),F1571/1000*G1571,F1571*G1571)))</f>
        <v>0</v>
      </c>
    </row>
    <row r="1572" spans="1:18" outlineLevel="1" x14ac:dyDescent="0.25">
      <c r="B1572" s="137" t="str">
        <f>IF(C1572="","",F1563)</f>
        <v/>
      </c>
      <c r="C1572" s="123"/>
      <c r="D1572" s="138" t="str">
        <f>IF(C1572="","",IFERROR(INDEX('Cadastro de insumo'!A:K,MATCH('Ficha técnica - Prod acabado'!C1572,'Cadastro de insumo'!E:E,0),2),""))</f>
        <v/>
      </c>
      <c r="E1572" s="138" t="str">
        <f>IF(C1572="","",IFERROR(INDEX('Cadastro de insumo'!A:K,MATCH('Ficha técnica - Prod acabado'!C1572,'Cadastro de insumo'!E:E,0),9),""))</f>
        <v/>
      </c>
      <c r="F1572" s="139" t="str">
        <f>IFERROR(VLOOKUP(C1572,'Cadastro de insumo'!E:K,7,0),"")</f>
        <v/>
      </c>
      <c r="G1572" s="113"/>
      <c r="H1572" s="113"/>
      <c r="I1572" s="138">
        <f t="shared" si="75"/>
        <v>0</v>
      </c>
      <c r="J1572" s="140">
        <f>IF(C1572="",0,IF(E1572="Pacote",VLOOKUP(C1572,'Cadastro de insumo'!E:K,7,0)*G1572,IF(OR(E1572="kg",E1572="L"),F1572/1000*G1572,F1572*G1572)))</f>
        <v>0</v>
      </c>
    </row>
    <row r="1573" spans="1:18" outlineLevel="1" x14ac:dyDescent="0.25">
      <c r="B1573" s="137" t="str">
        <f>IF(C1573="","",F1563)</f>
        <v/>
      </c>
      <c r="C1573" s="123"/>
      <c r="D1573" s="138" t="str">
        <f>IF(C1573="","",IFERROR(INDEX('Cadastro de insumo'!A:K,MATCH('Ficha técnica - Prod acabado'!C1573,'Cadastro de insumo'!E:E,0),2),""))</f>
        <v/>
      </c>
      <c r="E1573" s="138" t="str">
        <f>IF(C1573="","",IFERROR(INDEX('Cadastro de insumo'!A:K,MATCH('Ficha técnica - Prod acabado'!C1573,'Cadastro de insumo'!E:E,0),9),""))</f>
        <v/>
      </c>
      <c r="F1573" s="139" t="str">
        <f>IFERROR(VLOOKUP(C1573,'Cadastro de insumo'!E:K,7,0),"")</f>
        <v/>
      </c>
      <c r="G1573" s="113"/>
      <c r="H1573" s="113"/>
      <c r="I1573" s="138">
        <f t="shared" si="75"/>
        <v>0</v>
      </c>
      <c r="J1573" s="140">
        <f>IF(C1573="",0,IF(E1573="Pacote",VLOOKUP(C1573,'Cadastro de insumo'!E:K,7,0)*G1573,IF(OR(E1573="kg",E1573="L"),F1573/1000*G1573,F1573*G1573)))</f>
        <v>0</v>
      </c>
    </row>
    <row r="1574" spans="1:18" outlineLevel="1" x14ac:dyDescent="0.25">
      <c r="B1574" s="137" t="str">
        <f>IF(C1574="","",F1563)</f>
        <v/>
      </c>
      <c r="C1574" s="123"/>
      <c r="D1574" s="138" t="str">
        <f>IF(C1574="","",IFERROR(INDEX('Cadastro de insumo'!A:K,MATCH('Ficha técnica - Prod acabado'!C1574,'Cadastro de insumo'!E:E,0),2),""))</f>
        <v/>
      </c>
      <c r="E1574" s="138" t="str">
        <f>IF(C1574="","",IFERROR(INDEX('Cadastro de insumo'!A:K,MATCH('Ficha técnica - Prod acabado'!C1574,'Cadastro de insumo'!E:E,0),9),""))</f>
        <v/>
      </c>
      <c r="F1574" s="139" t="str">
        <f>IFERROR(VLOOKUP(C1574,'Cadastro de insumo'!E:K,7,0),"")</f>
        <v/>
      </c>
      <c r="G1574" s="113"/>
      <c r="H1574" s="113"/>
      <c r="I1574" s="138">
        <f t="shared" si="75"/>
        <v>0</v>
      </c>
      <c r="J1574" s="140">
        <f>IF(C1574="",0,IF(E1574="Pacote",VLOOKUP(C1574,'Cadastro de insumo'!E:K,7,0)*G1574,IF(OR(E1574="kg",E1574="L"),F1574/1000*G1574,F1574*G1574)))</f>
        <v>0</v>
      </c>
    </row>
    <row r="1575" spans="1:18" outlineLevel="1" x14ac:dyDescent="0.25">
      <c r="B1575" s="137" t="str">
        <f>IF(C1575="","",F1563)</f>
        <v/>
      </c>
      <c r="C1575" s="123"/>
      <c r="D1575" s="138" t="str">
        <f>IF(C1575="","",IFERROR(INDEX('Cadastro de insumo'!A:K,MATCH('Ficha técnica - Prod acabado'!C1575,'Cadastro de insumo'!E:E,0),2),""))</f>
        <v/>
      </c>
      <c r="E1575" s="138" t="str">
        <f>IF(C1575="","",IFERROR(INDEX('Cadastro de insumo'!A:K,MATCH('Ficha técnica - Prod acabado'!C1575,'Cadastro de insumo'!E:E,0),9),""))</f>
        <v/>
      </c>
      <c r="F1575" s="139" t="str">
        <f>IFERROR(VLOOKUP(C1575,'Cadastro de insumo'!E:K,7,0),"")</f>
        <v/>
      </c>
      <c r="G1575" s="113"/>
      <c r="H1575" s="113"/>
      <c r="I1575" s="138">
        <f t="shared" si="75"/>
        <v>0</v>
      </c>
      <c r="J1575" s="140">
        <f>IF(C1575="",0,IF(E1575="Pacote",VLOOKUP(C1575,'Cadastro de insumo'!E:K,7,0)*G1575,IF(OR(E1575="kg",E1575="L"),F1575/1000*G1575,F1575*G1575)))</f>
        <v>0</v>
      </c>
    </row>
    <row r="1576" spans="1:18" outlineLevel="1" x14ac:dyDescent="0.25">
      <c r="B1576" s="137" t="str">
        <f>IF(C1576="","",F1563)</f>
        <v/>
      </c>
      <c r="C1576" s="123"/>
      <c r="D1576" s="138" t="str">
        <f>IF(C1576="","",IFERROR(INDEX('Cadastro de insumo'!A:K,MATCH('Ficha técnica - Prod acabado'!C1576,'Cadastro de insumo'!E:E,0),2),""))</f>
        <v/>
      </c>
      <c r="E1576" s="138" t="str">
        <f>IF(C1576="","",IFERROR(INDEX('Cadastro de insumo'!A:K,MATCH('Ficha técnica - Prod acabado'!C1576,'Cadastro de insumo'!E:E,0),9),""))</f>
        <v/>
      </c>
      <c r="F1576" s="139" t="str">
        <f>IFERROR(VLOOKUP(C1576,'Cadastro de insumo'!E:K,7,0),"")</f>
        <v/>
      </c>
      <c r="G1576" s="113"/>
      <c r="H1576" s="113"/>
      <c r="I1576" s="138">
        <f t="shared" si="75"/>
        <v>0</v>
      </c>
      <c r="J1576" s="140">
        <f>IF(C1576="",0,IF(E1576="Pacote",VLOOKUP(C1576,'Cadastro de insumo'!E:K,7,0)*G1576,IF(OR(E1576="kg",E1576="L"),F1576/1000*G1576,F1576*G1576)))</f>
        <v>0</v>
      </c>
    </row>
    <row r="1577" spans="1:18" outlineLevel="1" x14ac:dyDescent="0.25">
      <c r="B1577" s="137" t="str">
        <f>IF(C1577="","",F1563)</f>
        <v/>
      </c>
      <c r="C1577" s="123"/>
      <c r="D1577" s="138" t="str">
        <f>IF(C1577="","",IFERROR(INDEX('Cadastro de insumo'!A:K,MATCH('Ficha técnica - Prod acabado'!C1577,'Cadastro de insumo'!E:E,0),2),""))</f>
        <v/>
      </c>
      <c r="E1577" s="138" t="str">
        <f>IF(C1577="","",IFERROR(INDEX('Cadastro de insumo'!A:K,MATCH('Ficha técnica - Prod acabado'!C1577,'Cadastro de insumo'!E:E,0),9),""))</f>
        <v/>
      </c>
      <c r="F1577" s="139" t="str">
        <f>IFERROR(VLOOKUP(C1577,'Cadastro de insumo'!E:K,7,0),"")</f>
        <v/>
      </c>
      <c r="G1577" s="113"/>
      <c r="H1577" s="113"/>
      <c r="I1577" s="138">
        <f t="shared" si="75"/>
        <v>0</v>
      </c>
      <c r="J1577" s="140">
        <f>IF(C1577="",0,IF(E1577="Pacote",VLOOKUP(C1577,'Cadastro de insumo'!E:K,7,0)*G1577,IF(OR(E1577="kg",E1577="L"),F1577/1000*G1577,F1577*G1577)))</f>
        <v>0</v>
      </c>
    </row>
    <row r="1578" spans="1:18" outlineLevel="1" x14ac:dyDescent="0.25">
      <c r="B1578" s="137" t="str">
        <f>IF(C1578="","",F1563)</f>
        <v/>
      </c>
      <c r="C1578" s="123"/>
      <c r="D1578" s="138" t="str">
        <f>IF(C1578="","",IFERROR(INDEX('Cadastro de insumo'!A:K,MATCH('Ficha técnica - Prod acabado'!C1578,'Cadastro de insumo'!E:E,0),2),""))</f>
        <v/>
      </c>
      <c r="E1578" s="138" t="str">
        <f>IF(C1578="","",IFERROR(INDEX('Cadastro de insumo'!A:K,MATCH('Ficha técnica - Prod acabado'!C1578,'Cadastro de insumo'!E:E,0),9),""))</f>
        <v/>
      </c>
      <c r="F1578" s="139" t="str">
        <f>IFERROR(VLOOKUP(C1578,'Cadastro de insumo'!E:K,7,0),"")</f>
        <v/>
      </c>
      <c r="G1578" s="113"/>
      <c r="H1578" s="113"/>
      <c r="I1578" s="138">
        <f t="shared" si="75"/>
        <v>0</v>
      </c>
      <c r="J1578" s="140">
        <f>IF(C1578="",0,IF(E1578="Pacote",VLOOKUP(C1578,'Cadastro de insumo'!E:K,7,0)*G1578,IF(OR(E1578="kg",E1578="L"),F1578/1000*G1578,F1578*G1578)))</f>
        <v>0</v>
      </c>
    </row>
    <row r="1579" spans="1:18" outlineLevel="1" x14ac:dyDescent="0.25">
      <c r="B1579" s="137" t="str">
        <f>IF(C1579="","",F1563)</f>
        <v/>
      </c>
      <c r="C1579" s="123"/>
      <c r="D1579" s="138" t="str">
        <f>IF(C1579="","",IFERROR(INDEX('Cadastro de insumo'!A:K,MATCH('Ficha técnica - Prod acabado'!C1579,'Cadastro de insumo'!E:E,0),2),""))</f>
        <v/>
      </c>
      <c r="E1579" s="138" t="str">
        <f>IF(C1579="","",IFERROR(INDEX('Cadastro de insumo'!A:K,MATCH('Ficha técnica - Prod acabado'!C1579,'Cadastro de insumo'!E:E,0),9),""))</f>
        <v/>
      </c>
      <c r="F1579" s="139" t="str">
        <f>IFERROR(VLOOKUP(C1579,'Cadastro de insumo'!E:K,7,0),"")</f>
        <v/>
      </c>
      <c r="G1579" s="113"/>
      <c r="H1579" s="113"/>
      <c r="I1579" s="138">
        <f t="shared" si="75"/>
        <v>0</v>
      </c>
      <c r="J1579" s="140">
        <f>IF(C1579="",0,IF(E1579="Pacote",VLOOKUP(C1579,'Cadastro de insumo'!E:K,7,0)*G1579,IF(OR(E1579="kg",E1579="L"),F1579/1000*G1579,F1579*G1579)))</f>
        <v>0</v>
      </c>
    </row>
    <row r="1580" spans="1:18" outlineLevel="1" x14ac:dyDescent="0.25">
      <c r="B1580" s="137" t="str">
        <f>IF(C1580="","",F1563)</f>
        <v/>
      </c>
      <c r="C1580" s="123"/>
      <c r="D1580" s="138" t="str">
        <f>IF(C1580="","",IFERROR(INDEX('Cadastro de insumo'!A:K,MATCH('Ficha técnica - Prod acabado'!C1580,'Cadastro de insumo'!E:E,0),2),""))</f>
        <v/>
      </c>
      <c r="E1580" s="138" t="str">
        <f>IF(C1580="","",IFERROR(INDEX('Cadastro de insumo'!A:K,MATCH('Ficha técnica - Prod acabado'!C1580,'Cadastro de insumo'!E:E,0),9),""))</f>
        <v/>
      </c>
      <c r="F1580" s="139" t="str">
        <f>IFERROR(VLOOKUP(C1580,'Cadastro de insumo'!E:K,7,0),"")</f>
        <v/>
      </c>
      <c r="G1580" s="113"/>
      <c r="H1580" s="113"/>
      <c r="I1580" s="138">
        <f t="shared" si="75"/>
        <v>0</v>
      </c>
      <c r="J1580" s="140">
        <f>IF(C1580="",0,IF(E1580="Pacote",VLOOKUP(C1580,'Cadastro de insumo'!E:K,7,0)*G1580,IF(OR(E1580="kg",E1580="L"),F1580/1000*G1580,F1580*G1580)))</f>
        <v>0</v>
      </c>
    </row>
    <row r="1581" spans="1:18" x14ac:dyDescent="0.25">
      <c r="A1581" s="33" t="str">
        <f>"Detalhes: "&amp;F1563</f>
        <v xml:space="preserve">Detalhes: </v>
      </c>
      <c r="B1581" s="110"/>
      <c r="H1581" s="126"/>
      <c r="I1581" s="110"/>
      <c r="J1581" s="110"/>
      <c r="M1581" s="126"/>
    </row>
    <row r="1582" spans="1:18" x14ac:dyDescent="0.25">
      <c r="B1582" s="110"/>
      <c r="C1582" s="126"/>
      <c r="H1582" s="126"/>
      <c r="I1582" s="110"/>
      <c r="J1582" s="110"/>
      <c r="K1582" s="110"/>
      <c r="L1582" s="110"/>
      <c r="M1582" s="126"/>
    </row>
    <row r="1583" spans="1:18" ht="31.5" x14ac:dyDescent="0.25">
      <c r="D1583" s="110"/>
      <c r="E1583" s="34" t="s">
        <v>21</v>
      </c>
      <c r="F1583" s="78" t="s">
        <v>0</v>
      </c>
      <c r="G1583" s="78" t="s">
        <v>19</v>
      </c>
      <c r="H1583" s="79" t="s">
        <v>20</v>
      </c>
      <c r="I1583" s="35" t="s">
        <v>22</v>
      </c>
      <c r="J1583" s="35" t="s">
        <v>61</v>
      </c>
      <c r="M1583" s="126"/>
    </row>
    <row r="1584" spans="1:18" x14ac:dyDescent="0.25">
      <c r="D1584" s="110"/>
      <c r="E1584" s="135">
        <f>E1563+1</f>
        <v>76</v>
      </c>
      <c r="F1584" s="113"/>
      <c r="G1584" s="113"/>
      <c r="H1584" s="114"/>
      <c r="I1584" s="136">
        <f>SUM(J1587:J1601)</f>
        <v>0</v>
      </c>
      <c r="J1584" s="136" t="str">
        <f>IF(H1584="","",I1584/H1584)</f>
        <v/>
      </c>
      <c r="M1584" s="126"/>
      <c r="R1584" s="141"/>
    </row>
    <row r="1585" spans="2:18" x14ac:dyDescent="0.25">
      <c r="B1585" s="117"/>
      <c r="C1585" s="118"/>
      <c r="D1585" s="110"/>
      <c r="F1585" s="118"/>
      <c r="G1585" s="118"/>
      <c r="H1585" s="119"/>
      <c r="I1585" s="120"/>
      <c r="J1585" s="121"/>
      <c r="M1585" s="126"/>
      <c r="R1585" s="141"/>
    </row>
    <row r="1586" spans="2:18" ht="47.25" outlineLevel="1" x14ac:dyDescent="0.25">
      <c r="B1586" s="34" t="s">
        <v>66</v>
      </c>
      <c r="C1586" s="78" t="s">
        <v>13</v>
      </c>
      <c r="D1586" s="35" t="s">
        <v>60</v>
      </c>
      <c r="E1586" s="35" t="s">
        <v>14</v>
      </c>
      <c r="F1586" s="79" t="s">
        <v>17</v>
      </c>
      <c r="G1586" s="79" t="s">
        <v>56</v>
      </c>
      <c r="H1586" s="79" t="s">
        <v>38</v>
      </c>
      <c r="I1586" s="35" t="s">
        <v>16</v>
      </c>
      <c r="J1586" s="34" t="s">
        <v>15</v>
      </c>
    </row>
    <row r="1587" spans="2:18" outlineLevel="1" x14ac:dyDescent="0.25">
      <c r="B1587" s="137" t="str">
        <f>IF(C1587="","",F1584)</f>
        <v/>
      </c>
      <c r="C1587" s="123"/>
      <c r="D1587" s="138" t="str">
        <f>IF(C1587="","",IFERROR(INDEX('Cadastro de insumo'!A:K,MATCH('Ficha técnica - Prod acabado'!C1587,'Cadastro de insumo'!E:E,0),2),""))</f>
        <v/>
      </c>
      <c r="E1587" s="138" t="str">
        <f>IF(C1587="","",IFERROR(INDEX('Cadastro de insumo'!A:K,MATCH('Ficha técnica - Prod acabado'!C1587,'Cadastro de insumo'!E:E,0),9),""))</f>
        <v/>
      </c>
      <c r="F1587" s="139" t="str">
        <f>IFERROR(VLOOKUP(C1587,'Cadastro de insumo'!E:K,7,0),"")</f>
        <v/>
      </c>
      <c r="G1587" s="113"/>
      <c r="H1587" s="113"/>
      <c r="I1587" s="138">
        <f t="shared" ref="I1587:I1601" si="76">IF(OR(G1587="",H1587=""),0,G1587/H1587)</f>
        <v>0</v>
      </c>
      <c r="J1587" s="140">
        <f>IF(C1587="",0,IF(E1587="Pacote",VLOOKUP(C1587,'Cadastro de insumo'!E:K,7,0)*G1587,IF(OR(E1587="kg",E1587="L"),F1587/1000*G1587,F1587*G1587)))</f>
        <v>0</v>
      </c>
    </row>
    <row r="1588" spans="2:18" outlineLevel="1" x14ac:dyDescent="0.25">
      <c r="B1588" s="137" t="str">
        <f>IF(C1588="","",F1584)</f>
        <v/>
      </c>
      <c r="C1588" s="123"/>
      <c r="D1588" s="138" t="str">
        <f>IF(C1588="","",IFERROR(INDEX('Cadastro de insumo'!A:K,MATCH('Ficha técnica - Prod acabado'!C1588,'Cadastro de insumo'!E:E,0),2),""))</f>
        <v/>
      </c>
      <c r="E1588" s="138" t="str">
        <f>IF(C1588="","",IFERROR(INDEX('Cadastro de insumo'!A:K,MATCH('Ficha técnica - Prod acabado'!C1588,'Cadastro de insumo'!E:E,0),9),""))</f>
        <v/>
      </c>
      <c r="F1588" s="139" t="str">
        <f>IFERROR(VLOOKUP(C1588,'Cadastro de insumo'!E:K,7,0),"")</f>
        <v/>
      </c>
      <c r="G1588" s="113"/>
      <c r="H1588" s="113"/>
      <c r="I1588" s="138">
        <f t="shared" si="76"/>
        <v>0</v>
      </c>
      <c r="J1588" s="140">
        <f>IF(C1588="",0,IF(E1588="Pacote",VLOOKUP(C1588,'Cadastro de insumo'!E:K,7,0)*G1588,IF(OR(E1588="kg",E1588="L"),F1588/1000*G1588,F1588*G1588)))</f>
        <v>0</v>
      </c>
    </row>
    <row r="1589" spans="2:18" outlineLevel="1" x14ac:dyDescent="0.25">
      <c r="B1589" s="137" t="str">
        <f>IF(C1589="","",F1584)</f>
        <v/>
      </c>
      <c r="C1589" s="123"/>
      <c r="D1589" s="138" t="str">
        <f>IF(C1589="","",IFERROR(INDEX('Cadastro de insumo'!A:K,MATCH('Ficha técnica - Prod acabado'!C1589,'Cadastro de insumo'!E:E,0),2),""))</f>
        <v/>
      </c>
      <c r="E1589" s="138" t="str">
        <f>IF(C1589="","",IFERROR(INDEX('Cadastro de insumo'!A:K,MATCH('Ficha técnica - Prod acabado'!C1589,'Cadastro de insumo'!E:E,0),9),""))</f>
        <v/>
      </c>
      <c r="F1589" s="139" t="str">
        <f>IFERROR(VLOOKUP(C1589,'Cadastro de insumo'!E:K,7,0),"")</f>
        <v/>
      </c>
      <c r="G1589" s="113"/>
      <c r="H1589" s="113"/>
      <c r="I1589" s="138">
        <f t="shared" si="76"/>
        <v>0</v>
      </c>
      <c r="J1589" s="140">
        <f>IF(C1589="",0,IF(E1589="Pacote",VLOOKUP(C1589,'Cadastro de insumo'!E:K,7,0)*G1589,IF(OR(E1589="kg",E1589="L"),F1589/1000*G1589,F1589*G1589)))</f>
        <v>0</v>
      </c>
    </row>
    <row r="1590" spans="2:18" outlineLevel="1" x14ac:dyDescent="0.25">
      <c r="B1590" s="137" t="str">
        <f>IF(C1590="","",F1584)</f>
        <v/>
      </c>
      <c r="C1590" s="123"/>
      <c r="D1590" s="138" t="str">
        <f>IF(C1590="","",IFERROR(INDEX('Cadastro de insumo'!A:K,MATCH('Ficha técnica - Prod acabado'!C1590,'Cadastro de insumo'!E:E,0),2),""))</f>
        <v/>
      </c>
      <c r="E1590" s="138" t="str">
        <f>IF(C1590="","",IFERROR(INDEX('Cadastro de insumo'!A:K,MATCH('Ficha técnica - Prod acabado'!C1590,'Cadastro de insumo'!E:E,0),9),""))</f>
        <v/>
      </c>
      <c r="F1590" s="139" t="str">
        <f>IFERROR(VLOOKUP(C1590,'Cadastro de insumo'!E:K,7,0),"")</f>
        <v/>
      </c>
      <c r="G1590" s="113"/>
      <c r="H1590" s="113"/>
      <c r="I1590" s="138">
        <f t="shared" si="76"/>
        <v>0</v>
      </c>
      <c r="J1590" s="140">
        <f>IF(C1590="",0,IF(E1590="Pacote",VLOOKUP(C1590,'Cadastro de insumo'!E:K,7,0)*G1590,IF(OR(E1590="kg",E1590="L"),F1590/1000*G1590,F1590*G1590)))</f>
        <v>0</v>
      </c>
    </row>
    <row r="1591" spans="2:18" outlineLevel="1" x14ac:dyDescent="0.25">
      <c r="B1591" s="137" t="str">
        <f>IF(C1591="","",F1584)</f>
        <v/>
      </c>
      <c r="C1591" s="123"/>
      <c r="D1591" s="138" t="str">
        <f>IF(C1591="","",IFERROR(INDEX('Cadastro de insumo'!A:K,MATCH('Ficha técnica - Prod acabado'!C1591,'Cadastro de insumo'!E:E,0),2),""))</f>
        <v/>
      </c>
      <c r="E1591" s="138" t="str">
        <f>IF(C1591="","",IFERROR(INDEX('Cadastro de insumo'!A:K,MATCH('Ficha técnica - Prod acabado'!C1591,'Cadastro de insumo'!E:E,0),9),""))</f>
        <v/>
      </c>
      <c r="F1591" s="139" t="str">
        <f>IFERROR(VLOOKUP(C1591,'Cadastro de insumo'!E:K,7,0),"")</f>
        <v/>
      </c>
      <c r="G1591" s="113"/>
      <c r="H1591" s="113"/>
      <c r="I1591" s="138">
        <f t="shared" si="76"/>
        <v>0</v>
      </c>
      <c r="J1591" s="140">
        <f>IF(C1591="",0,IF(E1591="Pacote",VLOOKUP(C1591,'Cadastro de insumo'!E:K,7,0)*G1591,IF(OR(E1591="kg",E1591="L"),F1591/1000*G1591,F1591*G1591)))</f>
        <v>0</v>
      </c>
    </row>
    <row r="1592" spans="2:18" outlineLevel="1" x14ac:dyDescent="0.25">
      <c r="B1592" s="137" t="str">
        <f>IF(C1592="","",F1584)</f>
        <v/>
      </c>
      <c r="C1592" s="123"/>
      <c r="D1592" s="138" t="str">
        <f>IF(C1592="","",IFERROR(INDEX('Cadastro de insumo'!A:K,MATCH('Ficha técnica - Prod acabado'!C1592,'Cadastro de insumo'!E:E,0),2),""))</f>
        <v/>
      </c>
      <c r="E1592" s="138" t="str">
        <f>IF(C1592="","",IFERROR(INDEX('Cadastro de insumo'!A:K,MATCH('Ficha técnica - Prod acabado'!C1592,'Cadastro de insumo'!E:E,0),9),""))</f>
        <v/>
      </c>
      <c r="F1592" s="139" t="str">
        <f>IFERROR(VLOOKUP(C1592,'Cadastro de insumo'!E:K,7,0),"")</f>
        <v/>
      </c>
      <c r="G1592" s="113"/>
      <c r="H1592" s="113"/>
      <c r="I1592" s="138">
        <f t="shared" si="76"/>
        <v>0</v>
      </c>
      <c r="J1592" s="140">
        <f>IF(C1592="",0,IF(E1592="Pacote",VLOOKUP(C1592,'Cadastro de insumo'!E:K,7,0)*G1592,IF(OR(E1592="kg",E1592="L"),F1592/1000*G1592,F1592*G1592)))</f>
        <v>0</v>
      </c>
    </row>
    <row r="1593" spans="2:18" outlineLevel="1" x14ac:dyDescent="0.25">
      <c r="B1593" s="137" t="str">
        <f>IF(C1593="","",F1584)</f>
        <v/>
      </c>
      <c r="C1593" s="123"/>
      <c r="D1593" s="138" t="str">
        <f>IF(C1593="","",IFERROR(INDEX('Cadastro de insumo'!A:K,MATCH('Ficha técnica - Prod acabado'!C1593,'Cadastro de insumo'!E:E,0),2),""))</f>
        <v/>
      </c>
      <c r="E1593" s="138" t="str">
        <f>IF(C1593="","",IFERROR(INDEX('Cadastro de insumo'!A:K,MATCH('Ficha técnica - Prod acabado'!C1593,'Cadastro de insumo'!E:E,0),9),""))</f>
        <v/>
      </c>
      <c r="F1593" s="139" t="str">
        <f>IFERROR(VLOOKUP(C1593,'Cadastro de insumo'!E:K,7,0),"")</f>
        <v/>
      </c>
      <c r="G1593" s="113"/>
      <c r="H1593" s="113"/>
      <c r="I1593" s="138">
        <f t="shared" si="76"/>
        <v>0</v>
      </c>
      <c r="J1593" s="140">
        <f>IF(C1593="",0,IF(E1593="Pacote",VLOOKUP(C1593,'Cadastro de insumo'!E:K,7,0)*G1593,IF(OR(E1593="kg",E1593="L"),F1593/1000*G1593,F1593*G1593)))</f>
        <v>0</v>
      </c>
    </row>
    <row r="1594" spans="2:18" outlineLevel="1" x14ac:dyDescent="0.25">
      <c r="B1594" s="137" t="str">
        <f>IF(C1594="","",F1584)</f>
        <v/>
      </c>
      <c r="C1594" s="123"/>
      <c r="D1594" s="138" t="str">
        <f>IF(C1594="","",IFERROR(INDEX('Cadastro de insumo'!A:K,MATCH('Ficha técnica - Prod acabado'!C1594,'Cadastro de insumo'!E:E,0),2),""))</f>
        <v/>
      </c>
      <c r="E1594" s="138" t="str">
        <f>IF(C1594="","",IFERROR(INDEX('Cadastro de insumo'!A:K,MATCH('Ficha técnica - Prod acabado'!C1594,'Cadastro de insumo'!E:E,0),9),""))</f>
        <v/>
      </c>
      <c r="F1594" s="139" t="str">
        <f>IFERROR(VLOOKUP(C1594,'Cadastro de insumo'!E:K,7,0),"")</f>
        <v/>
      </c>
      <c r="G1594" s="113"/>
      <c r="H1594" s="113"/>
      <c r="I1594" s="138">
        <f t="shared" si="76"/>
        <v>0</v>
      </c>
      <c r="J1594" s="140">
        <f>IF(C1594="",0,IF(E1594="Pacote",VLOOKUP(C1594,'Cadastro de insumo'!E:K,7,0)*G1594,IF(OR(E1594="kg",E1594="L"),F1594/1000*G1594,F1594*G1594)))</f>
        <v>0</v>
      </c>
    </row>
    <row r="1595" spans="2:18" outlineLevel="1" x14ac:dyDescent="0.25">
      <c r="B1595" s="137" t="str">
        <f>IF(C1595="","",F1584)</f>
        <v/>
      </c>
      <c r="C1595" s="123"/>
      <c r="D1595" s="138" t="str">
        <f>IF(C1595="","",IFERROR(INDEX('Cadastro de insumo'!A:K,MATCH('Ficha técnica - Prod acabado'!C1595,'Cadastro de insumo'!E:E,0),2),""))</f>
        <v/>
      </c>
      <c r="E1595" s="138" t="str">
        <f>IF(C1595="","",IFERROR(INDEX('Cadastro de insumo'!A:K,MATCH('Ficha técnica - Prod acabado'!C1595,'Cadastro de insumo'!E:E,0),9),""))</f>
        <v/>
      </c>
      <c r="F1595" s="139" t="str">
        <f>IFERROR(VLOOKUP(C1595,'Cadastro de insumo'!E:K,7,0),"")</f>
        <v/>
      </c>
      <c r="G1595" s="113"/>
      <c r="H1595" s="113"/>
      <c r="I1595" s="138">
        <f t="shared" si="76"/>
        <v>0</v>
      </c>
      <c r="J1595" s="140">
        <f>IF(C1595="",0,IF(E1595="Pacote",VLOOKUP(C1595,'Cadastro de insumo'!E:K,7,0)*G1595,IF(OR(E1595="kg",E1595="L"),F1595/1000*G1595,F1595*G1595)))</f>
        <v>0</v>
      </c>
    </row>
    <row r="1596" spans="2:18" outlineLevel="1" x14ac:dyDescent="0.25">
      <c r="B1596" s="137" t="str">
        <f>IF(C1596="","",F1584)</f>
        <v/>
      </c>
      <c r="C1596" s="123"/>
      <c r="D1596" s="138" t="str">
        <f>IF(C1596="","",IFERROR(INDEX('Cadastro de insumo'!A:K,MATCH('Ficha técnica - Prod acabado'!C1596,'Cadastro de insumo'!E:E,0),2),""))</f>
        <v/>
      </c>
      <c r="E1596" s="138" t="str">
        <f>IF(C1596="","",IFERROR(INDEX('Cadastro de insumo'!A:K,MATCH('Ficha técnica - Prod acabado'!C1596,'Cadastro de insumo'!E:E,0),9),""))</f>
        <v/>
      </c>
      <c r="F1596" s="139" t="str">
        <f>IFERROR(VLOOKUP(C1596,'Cadastro de insumo'!E:K,7,0),"")</f>
        <v/>
      </c>
      <c r="G1596" s="113"/>
      <c r="H1596" s="113"/>
      <c r="I1596" s="138">
        <f t="shared" si="76"/>
        <v>0</v>
      </c>
      <c r="J1596" s="140">
        <f>IF(C1596="",0,IF(E1596="Pacote",VLOOKUP(C1596,'Cadastro de insumo'!E:K,7,0)*G1596,IF(OR(E1596="kg",E1596="L"),F1596/1000*G1596,F1596*G1596)))</f>
        <v>0</v>
      </c>
    </row>
    <row r="1597" spans="2:18" outlineLevel="1" x14ac:dyDescent="0.25">
      <c r="B1597" s="137" t="str">
        <f>IF(C1597="","",F1584)</f>
        <v/>
      </c>
      <c r="C1597" s="123"/>
      <c r="D1597" s="138" t="str">
        <f>IF(C1597="","",IFERROR(INDEX('Cadastro de insumo'!A:K,MATCH('Ficha técnica - Prod acabado'!C1597,'Cadastro de insumo'!E:E,0),2),""))</f>
        <v/>
      </c>
      <c r="E1597" s="138" t="str">
        <f>IF(C1597="","",IFERROR(INDEX('Cadastro de insumo'!A:K,MATCH('Ficha técnica - Prod acabado'!C1597,'Cadastro de insumo'!E:E,0),9),""))</f>
        <v/>
      </c>
      <c r="F1597" s="139" t="str">
        <f>IFERROR(VLOOKUP(C1597,'Cadastro de insumo'!E:K,7,0),"")</f>
        <v/>
      </c>
      <c r="G1597" s="113"/>
      <c r="H1597" s="113"/>
      <c r="I1597" s="138">
        <f t="shared" si="76"/>
        <v>0</v>
      </c>
      <c r="J1597" s="140">
        <f>IF(C1597="",0,IF(E1597="Pacote",VLOOKUP(C1597,'Cadastro de insumo'!E:K,7,0)*G1597,IF(OR(E1597="kg",E1597="L"),F1597/1000*G1597,F1597*G1597)))</f>
        <v>0</v>
      </c>
    </row>
    <row r="1598" spans="2:18" outlineLevel="1" x14ac:dyDescent="0.25">
      <c r="B1598" s="137" t="str">
        <f>IF(C1598="","",F1584)</f>
        <v/>
      </c>
      <c r="C1598" s="123"/>
      <c r="D1598" s="138" t="str">
        <f>IF(C1598="","",IFERROR(INDEX('Cadastro de insumo'!A:K,MATCH('Ficha técnica - Prod acabado'!C1598,'Cadastro de insumo'!E:E,0),2),""))</f>
        <v/>
      </c>
      <c r="E1598" s="138" t="str">
        <f>IF(C1598="","",IFERROR(INDEX('Cadastro de insumo'!A:K,MATCH('Ficha técnica - Prod acabado'!C1598,'Cadastro de insumo'!E:E,0),9),""))</f>
        <v/>
      </c>
      <c r="F1598" s="139" t="str">
        <f>IFERROR(VLOOKUP(C1598,'Cadastro de insumo'!E:K,7,0),"")</f>
        <v/>
      </c>
      <c r="G1598" s="113"/>
      <c r="H1598" s="113"/>
      <c r="I1598" s="138">
        <f t="shared" si="76"/>
        <v>0</v>
      </c>
      <c r="J1598" s="140">
        <f>IF(C1598="",0,IF(E1598="Pacote",VLOOKUP(C1598,'Cadastro de insumo'!E:K,7,0)*G1598,IF(OR(E1598="kg",E1598="L"),F1598/1000*G1598,F1598*G1598)))</f>
        <v>0</v>
      </c>
    </row>
    <row r="1599" spans="2:18" outlineLevel="1" x14ac:dyDescent="0.25">
      <c r="B1599" s="137" t="str">
        <f>IF(C1599="","",F1584)</f>
        <v/>
      </c>
      <c r="C1599" s="123"/>
      <c r="D1599" s="138" t="str">
        <f>IF(C1599="","",IFERROR(INDEX('Cadastro de insumo'!A:K,MATCH('Ficha técnica - Prod acabado'!C1599,'Cadastro de insumo'!E:E,0),2),""))</f>
        <v/>
      </c>
      <c r="E1599" s="138" t="str">
        <f>IF(C1599="","",IFERROR(INDEX('Cadastro de insumo'!A:K,MATCH('Ficha técnica - Prod acabado'!C1599,'Cadastro de insumo'!E:E,0),9),""))</f>
        <v/>
      </c>
      <c r="F1599" s="139" t="str">
        <f>IFERROR(VLOOKUP(C1599,'Cadastro de insumo'!E:K,7,0),"")</f>
        <v/>
      </c>
      <c r="G1599" s="113"/>
      <c r="H1599" s="113"/>
      <c r="I1599" s="138">
        <f t="shared" si="76"/>
        <v>0</v>
      </c>
      <c r="J1599" s="140">
        <f>IF(C1599="",0,IF(E1599="Pacote",VLOOKUP(C1599,'Cadastro de insumo'!E:K,7,0)*G1599,IF(OR(E1599="kg",E1599="L"),F1599/1000*G1599,F1599*G1599)))</f>
        <v>0</v>
      </c>
    </row>
    <row r="1600" spans="2:18" outlineLevel="1" x14ac:dyDescent="0.25">
      <c r="B1600" s="137" t="str">
        <f>IF(C1600="","",F1584)</f>
        <v/>
      </c>
      <c r="C1600" s="123"/>
      <c r="D1600" s="138" t="str">
        <f>IF(C1600="","",IFERROR(INDEX('Cadastro de insumo'!A:K,MATCH('Ficha técnica - Prod acabado'!C1600,'Cadastro de insumo'!E:E,0),2),""))</f>
        <v/>
      </c>
      <c r="E1600" s="138" t="str">
        <f>IF(C1600="","",IFERROR(INDEX('Cadastro de insumo'!A:K,MATCH('Ficha técnica - Prod acabado'!C1600,'Cadastro de insumo'!E:E,0),9),""))</f>
        <v/>
      </c>
      <c r="F1600" s="139" t="str">
        <f>IFERROR(VLOOKUP(C1600,'Cadastro de insumo'!E:K,7,0),"")</f>
        <v/>
      </c>
      <c r="G1600" s="113"/>
      <c r="H1600" s="113"/>
      <c r="I1600" s="138">
        <f t="shared" si="76"/>
        <v>0</v>
      </c>
      <c r="J1600" s="140">
        <f>IF(C1600="",0,IF(E1600="Pacote",VLOOKUP(C1600,'Cadastro de insumo'!E:K,7,0)*G1600,IF(OR(E1600="kg",E1600="L"),F1600/1000*G1600,F1600*G1600)))</f>
        <v>0</v>
      </c>
    </row>
    <row r="1601" spans="1:18" outlineLevel="1" x14ac:dyDescent="0.25">
      <c r="B1601" s="137" t="str">
        <f>IF(C1601="","",F1584)</f>
        <v/>
      </c>
      <c r="C1601" s="123"/>
      <c r="D1601" s="138" t="str">
        <f>IF(C1601="","",IFERROR(INDEX('Cadastro de insumo'!A:K,MATCH('Ficha técnica - Prod acabado'!C1601,'Cadastro de insumo'!E:E,0),2),""))</f>
        <v/>
      </c>
      <c r="E1601" s="138" t="str">
        <f>IF(C1601="","",IFERROR(INDEX('Cadastro de insumo'!A:K,MATCH('Ficha técnica - Prod acabado'!C1601,'Cadastro de insumo'!E:E,0),9),""))</f>
        <v/>
      </c>
      <c r="F1601" s="139" t="str">
        <f>IFERROR(VLOOKUP(C1601,'Cadastro de insumo'!E:K,7,0),"")</f>
        <v/>
      </c>
      <c r="G1601" s="113"/>
      <c r="H1601" s="113"/>
      <c r="I1601" s="138">
        <f t="shared" si="76"/>
        <v>0</v>
      </c>
      <c r="J1601" s="140">
        <f>IF(C1601="",0,IF(E1601="Pacote",VLOOKUP(C1601,'Cadastro de insumo'!E:K,7,0)*G1601,IF(OR(E1601="kg",E1601="L"),F1601/1000*G1601,F1601*G1601)))</f>
        <v>0</v>
      </c>
    </row>
    <row r="1602" spans="1:18" x14ac:dyDescent="0.25">
      <c r="A1602" s="33" t="str">
        <f>"Detalhes: "&amp;F1584</f>
        <v xml:space="preserve">Detalhes: </v>
      </c>
      <c r="B1602" s="110"/>
      <c r="H1602" s="126"/>
      <c r="I1602" s="110"/>
      <c r="J1602" s="110"/>
      <c r="M1602" s="126"/>
    </row>
    <row r="1603" spans="1:18" x14ac:dyDescent="0.25">
      <c r="B1603" s="110"/>
      <c r="C1603" s="126"/>
      <c r="H1603" s="126"/>
      <c r="I1603" s="110"/>
      <c r="J1603" s="110"/>
      <c r="K1603" s="110"/>
      <c r="L1603" s="110"/>
      <c r="M1603" s="126"/>
    </row>
    <row r="1604" spans="1:18" ht="31.5" x14ac:dyDescent="0.25">
      <c r="D1604" s="110"/>
      <c r="E1604" s="34" t="s">
        <v>21</v>
      </c>
      <c r="F1604" s="78" t="s">
        <v>0</v>
      </c>
      <c r="G1604" s="78" t="s">
        <v>19</v>
      </c>
      <c r="H1604" s="79" t="s">
        <v>20</v>
      </c>
      <c r="I1604" s="35" t="s">
        <v>22</v>
      </c>
      <c r="J1604" s="35" t="s">
        <v>61</v>
      </c>
      <c r="M1604" s="126"/>
    </row>
    <row r="1605" spans="1:18" x14ac:dyDescent="0.25">
      <c r="D1605" s="110"/>
      <c r="E1605" s="135">
        <f>E1584+1</f>
        <v>77</v>
      </c>
      <c r="F1605" s="113"/>
      <c r="G1605" s="113"/>
      <c r="H1605" s="114"/>
      <c r="I1605" s="136">
        <f>SUM(J1608:J1622)</f>
        <v>0</v>
      </c>
      <c r="J1605" s="136" t="str">
        <f>IF(H1605="","",I1605/H1605)</f>
        <v/>
      </c>
      <c r="M1605" s="126"/>
      <c r="R1605" s="141"/>
    </row>
    <row r="1606" spans="1:18" x14ac:dyDescent="0.25">
      <c r="B1606" s="117"/>
      <c r="C1606" s="118"/>
      <c r="D1606" s="110"/>
      <c r="F1606" s="118"/>
      <c r="G1606" s="118"/>
      <c r="H1606" s="119"/>
      <c r="I1606" s="120"/>
      <c r="J1606" s="121"/>
      <c r="M1606" s="126"/>
      <c r="R1606" s="141"/>
    </row>
    <row r="1607" spans="1:18" ht="47.25" outlineLevel="1" x14ac:dyDescent="0.25">
      <c r="B1607" s="34" t="s">
        <v>66</v>
      </c>
      <c r="C1607" s="78" t="s">
        <v>13</v>
      </c>
      <c r="D1607" s="35" t="s">
        <v>60</v>
      </c>
      <c r="E1607" s="35" t="s">
        <v>14</v>
      </c>
      <c r="F1607" s="79" t="s">
        <v>17</v>
      </c>
      <c r="G1607" s="79" t="s">
        <v>56</v>
      </c>
      <c r="H1607" s="79" t="s">
        <v>38</v>
      </c>
      <c r="I1607" s="35" t="s">
        <v>16</v>
      </c>
      <c r="J1607" s="34" t="s">
        <v>15</v>
      </c>
    </row>
    <row r="1608" spans="1:18" outlineLevel="1" x14ac:dyDescent="0.25">
      <c r="B1608" s="137" t="str">
        <f>IF(C1608="","",F1605)</f>
        <v/>
      </c>
      <c r="C1608" s="123"/>
      <c r="D1608" s="138" t="str">
        <f>IF(C1608="","",IFERROR(INDEX('Cadastro de insumo'!A:K,MATCH('Ficha técnica - Prod acabado'!C1608,'Cadastro de insumo'!E:E,0),2),""))</f>
        <v/>
      </c>
      <c r="E1608" s="138" t="str">
        <f>IF(C1608="","",IFERROR(INDEX('Cadastro de insumo'!A:K,MATCH('Ficha técnica - Prod acabado'!C1608,'Cadastro de insumo'!E:E,0),9),""))</f>
        <v/>
      </c>
      <c r="F1608" s="139" t="str">
        <f>IFERROR(VLOOKUP(C1608,'Cadastro de insumo'!E:K,7,0),"")</f>
        <v/>
      </c>
      <c r="G1608" s="113"/>
      <c r="H1608" s="113"/>
      <c r="I1608" s="138">
        <f t="shared" ref="I1608:I1622" si="77">IF(OR(G1608="",H1608=""),0,G1608/H1608)</f>
        <v>0</v>
      </c>
      <c r="J1608" s="140">
        <f>IF(C1608="",0,IF(E1608="Pacote",VLOOKUP(C1608,'Cadastro de insumo'!E:K,7,0)*G1608,IF(OR(E1608="kg",E1608="L"),F1608/1000*G1608,F1608*G1608)))</f>
        <v>0</v>
      </c>
    </row>
    <row r="1609" spans="1:18" outlineLevel="1" x14ac:dyDescent="0.25">
      <c r="B1609" s="137" t="str">
        <f>IF(C1609="","",F1605)</f>
        <v/>
      </c>
      <c r="C1609" s="123"/>
      <c r="D1609" s="138" t="str">
        <f>IF(C1609="","",IFERROR(INDEX('Cadastro de insumo'!A:K,MATCH('Ficha técnica - Prod acabado'!C1609,'Cadastro de insumo'!E:E,0),2),""))</f>
        <v/>
      </c>
      <c r="E1609" s="138" t="str">
        <f>IF(C1609="","",IFERROR(INDEX('Cadastro de insumo'!A:K,MATCH('Ficha técnica - Prod acabado'!C1609,'Cadastro de insumo'!E:E,0),9),""))</f>
        <v/>
      </c>
      <c r="F1609" s="139" t="str">
        <f>IFERROR(VLOOKUP(C1609,'Cadastro de insumo'!E:K,7,0),"")</f>
        <v/>
      </c>
      <c r="G1609" s="113"/>
      <c r="H1609" s="113"/>
      <c r="I1609" s="138">
        <f t="shared" si="77"/>
        <v>0</v>
      </c>
      <c r="J1609" s="140">
        <f>IF(C1609="",0,IF(E1609="Pacote",VLOOKUP(C1609,'Cadastro de insumo'!E:K,7,0)*G1609,IF(OR(E1609="kg",E1609="L"),F1609/1000*G1609,F1609*G1609)))</f>
        <v>0</v>
      </c>
    </row>
    <row r="1610" spans="1:18" outlineLevel="1" x14ac:dyDescent="0.25">
      <c r="B1610" s="137" t="str">
        <f>IF(C1610="","",F1605)</f>
        <v/>
      </c>
      <c r="C1610" s="123"/>
      <c r="D1610" s="138" t="str">
        <f>IF(C1610="","",IFERROR(INDEX('Cadastro de insumo'!A:K,MATCH('Ficha técnica - Prod acabado'!C1610,'Cadastro de insumo'!E:E,0),2),""))</f>
        <v/>
      </c>
      <c r="E1610" s="138" t="str">
        <f>IF(C1610="","",IFERROR(INDEX('Cadastro de insumo'!A:K,MATCH('Ficha técnica - Prod acabado'!C1610,'Cadastro de insumo'!E:E,0),9),""))</f>
        <v/>
      </c>
      <c r="F1610" s="139" t="str">
        <f>IFERROR(VLOOKUP(C1610,'Cadastro de insumo'!E:K,7,0),"")</f>
        <v/>
      </c>
      <c r="G1610" s="113"/>
      <c r="H1610" s="113"/>
      <c r="I1610" s="138">
        <f t="shared" si="77"/>
        <v>0</v>
      </c>
      <c r="J1610" s="140">
        <f>IF(C1610="",0,IF(E1610="Pacote",VLOOKUP(C1610,'Cadastro de insumo'!E:K,7,0)*G1610,IF(OR(E1610="kg",E1610="L"),F1610/1000*G1610,F1610*G1610)))</f>
        <v>0</v>
      </c>
    </row>
    <row r="1611" spans="1:18" outlineLevel="1" x14ac:dyDescent="0.25">
      <c r="B1611" s="137" t="str">
        <f>IF(C1611="","",F1605)</f>
        <v/>
      </c>
      <c r="C1611" s="123"/>
      <c r="D1611" s="138" t="str">
        <f>IF(C1611="","",IFERROR(INDEX('Cadastro de insumo'!A:K,MATCH('Ficha técnica - Prod acabado'!C1611,'Cadastro de insumo'!E:E,0),2),""))</f>
        <v/>
      </c>
      <c r="E1611" s="138" t="str">
        <f>IF(C1611="","",IFERROR(INDEX('Cadastro de insumo'!A:K,MATCH('Ficha técnica - Prod acabado'!C1611,'Cadastro de insumo'!E:E,0),9),""))</f>
        <v/>
      </c>
      <c r="F1611" s="139" t="str">
        <f>IFERROR(VLOOKUP(C1611,'Cadastro de insumo'!E:K,7,0),"")</f>
        <v/>
      </c>
      <c r="G1611" s="113"/>
      <c r="H1611" s="113"/>
      <c r="I1611" s="138">
        <f t="shared" si="77"/>
        <v>0</v>
      </c>
      <c r="J1611" s="140">
        <f>IF(C1611="",0,IF(E1611="Pacote",VLOOKUP(C1611,'Cadastro de insumo'!E:K,7,0)*G1611,IF(OR(E1611="kg",E1611="L"),F1611/1000*G1611,F1611*G1611)))</f>
        <v>0</v>
      </c>
    </row>
    <row r="1612" spans="1:18" outlineLevel="1" x14ac:dyDescent="0.25">
      <c r="B1612" s="137" t="str">
        <f>IF(C1612="","",F1605)</f>
        <v/>
      </c>
      <c r="C1612" s="123"/>
      <c r="D1612" s="138" t="str">
        <f>IF(C1612="","",IFERROR(INDEX('Cadastro de insumo'!A:K,MATCH('Ficha técnica - Prod acabado'!C1612,'Cadastro de insumo'!E:E,0),2),""))</f>
        <v/>
      </c>
      <c r="E1612" s="138" t="str">
        <f>IF(C1612="","",IFERROR(INDEX('Cadastro de insumo'!A:K,MATCH('Ficha técnica - Prod acabado'!C1612,'Cadastro de insumo'!E:E,0),9),""))</f>
        <v/>
      </c>
      <c r="F1612" s="139" t="str">
        <f>IFERROR(VLOOKUP(C1612,'Cadastro de insumo'!E:K,7,0),"")</f>
        <v/>
      </c>
      <c r="G1612" s="113"/>
      <c r="H1612" s="113"/>
      <c r="I1612" s="138">
        <f t="shared" si="77"/>
        <v>0</v>
      </c>
      <c r="J1612" s="140">
        <f>IF(C1612="",0,IF(E1612="Pacote",VLOOKUP(C1612,'Cadastro de insumo'!E:K,7,0)*G1612,IF(OR(E1612="kg",E1612="L"),F1612/1000*G1612,F1612*G1612)))</f>
        <v>0</v>
      </c>
    </row>
    <row r="1613" spans="1:18" outlineLevel="1" x14ac:dyDescent="0.25">
      <c r="B1613" s="137" t="str">
        <f>IF(C1613="","",F1605)</f>
        <v/>
      </c>
      <c r="C1613" s="123"/>
      <c r="D1613" s="138" t="str">
        <f>IF(C1613="","",IFERROR(INDEX('Cadastro de insumo'!A:K,MATCH('Ficha técnica - Prod acabado'!C1613,'Cadastro de insumo'!E:E,0),2),""))</f>
        <v/>
      </c>
      <c r="E1613" s="138" t="str">
        <f>IF(C1613="","",IFERROR(INDEX('Cadastro de insumo'!A:K,MATCH('Ficha técnica - Prod acabado'!C1613,'Cadastro de insumo'!E:E,0),9),""))</f>
        <v/>
      </c>
      <c r="F1613" s="139" t="str">
        <f>IFERROR(VLOOKUP(C1613,'Cadastro de insumo'!E:K,7,0),"")</f>
        <v/>
      </c>
      <c r="G1613" s="113"/>
      <c r="H1613" s="113"/>
      <c r="I1613" s="138">
        <f t="shared" si="77"/>
        <v>0</v>
      </c>
      <c r="J1613" s="140">
        <f>IF(C1613="",0,IF(E1613="Pacote",VLOOKUP(C1613,'Cadastro de insumo'!E:K,7,0)*G1613,IF(OR(E1613="kg",E1613="L"),F1613/1000*G1613,F1613*G1613)))</f>
        <v>0</v>
      </c>
    </row>
    <row r="1614" spans="1:18" outlineLevel="1" x14ac:dyDescent="0.25">
      <c r="B1614" s="137" t="str">
        <f>IF(C1614="","",F1605)</f>
        <v/>
      </c>
      <c r="C1614" s="123"/>
      <c r="D1614" s="138" t="str">
        <f>IF(C1614="","",IFERROR(INDEX('Cadastro de insumo'!A:K,MATCH('Ficha técnica - Prod acabado'!C1614,'Cadastro de insumo'!E:E,0),2),""))</f>
        <v/>
      </c>
      <c r="E1614" s="138" t="str">
        <f>IF(C1614="","",IFERROR(INDEX('Cadastro de insumo'!A:K,MATCH('Ficha técnica - Prod acabado'!C1614,'Cadastro de insumo'!E:E,0),9),""))</f>
        <v/>
      </c>
      <c r="F1614" s="139" t="str">
        <f>IFERROR(VLOOKUP(C1614,'Cadastro de insumo'!E:K,7,0),"")</f>
        <v/>
      </c>
      <c r="G1614" s="113"/>
      <c r="H1614" s="113"/>
      <c r="I1614" s="138">
        <f t="shared" si="77"/>
        <v>0</v>
      </c>
      <c r="J1614" s="140">
        <f>IF(C1614="",0,IF(E1614="Pacote",VLOOKUP(C1614,'Cadastro de insumo'!E:K,7,0)*G1614,IF(OR(E1614="kg",E1614="L"),F1614/1000*G1614,F1614*G1614)))</f>
        <v>0</v>
      </c>
    </row>
    <row r="1615" spans="1:18" outlineLevel="1" x14ac:dyDescent="0.25">
      <c r="B1615" s="137" t="str">
        <f>IF(C1615="","",F1605)</f>
        <v/>
      </c>
      <c r="C1615" s="123"/>
      <c r="D1615" s="138" t="str">
        <f>IF(C1615="","",IFERROR(INDEX('Cadastro de insumo'!A:K,MATCH('Ficha técnica - Prod acabado'!C1615,'Cadastro de insumo'!E:E,0),2),""))</f>
        <v/>
      </c>
      <c r="E1615" s="138" t="str">
        <f>IF(C1615="","",IFERROR(INDEX('Cadastro de insumo'!A:K,MATCH('Ficha técnica - Prod acabado'!C1615,'Cadastro de insumo'!E:E,0),9),""))</f>
        <v/>
      </c>
      <c r="F1615" s="139" t="str">
        <f>IFERROR(VLOOKUP(C1615,'Cadastro de insumo'!E:K,7,0),"")</f>
        <v/>
      </c>
      <c r="G1615" s="113"/>
      <c r="H1615" s="113"/>
      <c r="I1615" s="138">
        <f t="shared" si="77"/>
        <v>0</v>
      </c>
      <c r="J1615" s="140">
        <f>IF(C1615="",0,IF(E1615="Pacote",VLOOKUP(C1615,'Cadastro de insumo'!E:K,7,0)*G1615,IF(OR(E1615="kg",E1615="L"),F1615/1000*G1615,F1615*G1615)))</f>
        <v>0</v>
      </c>
    </row>
    <row r="1616" spans="1:18" outlineLevel="1" x14ac:dyDescent="0.25">
      <c r="B1616" s="137" t="str">
        <f>IF(C1616="","",F1605)</f>
        <v/>
      </c>
      <c r="C1616" s="123"/>
      <c r="D1616" s="138" t="str">
        <f>IF(C1616="","",IFERROR(INDEX('Cadastro de insumo'!A:K,MATCH('Ficha técnica - Prod acabado'!C1616,'Cadastro de insumo'!E:E,0),2),""))</f>
        <v/>
      </c>
      <c r="E1616" s="138" t="str">
        <f>IF(C1616="","",IFERROR(INDEX('Cadastro de insumo'!A:K,MATCH('Ficha técnica - Prod acabado'!C1616,'Cadastro de insumo'!E:E,0),9),""))</f>
        <v/>
      </c>
      <c r="F1616" s="139" t="str">
        <f>IFERROR(VLOOKUP(C1616,'Cadastro de insumo'!E:K,7,0),"")</f>
        <v/>
      </c>
      <c r="G1616" s="113"/>
      <c r="H1616" s="113"/>
      <c r="I1616" s="138">
        <f t="shared" si="77"/>
        <v>0</v>
      </c>
      <c r="J1616" s="140">
        <f>IF(C1616="",0,IF(E1616="Pacote",VLOOKUP(C1616,'Cadastro de insumo'!E:K,7,0)*G1616,IF(OR(E1616="kg",E1616="L"),F1616/1000*G1616,F1616*G1616)))</f>
        <v>0</v>
      </c>
    </row>
    <row r="1617" spans="1:18" outlineLevel="1" x14ac:dyDescent="0.25">
      <c r="B1617" s="137" t="str">
        <f>IF(C1617="","",F1605)</f>
        <v/>
      </c>
      <c r="C1617" s="123"/>
      <c r="D1617" s="138" t="str">
        <f>IF(C1617="","",IFERROR(INDEX('Cadastro de insumo'!A:K,MATCH('Ficha técnica - Prod acabado'!C1617,'Cadastro de insumo'!E:E,0),2),""))</f>
        <v/>
      </c>
      <c r="E1617" s="138" t="str">
        <f>IF(C1617="","",IFERROR(INDEX('Cadastro de insumo'!A:K,MATCH('Ficha técnica - Prod acabado'!C1617,'Cadastro de insumo'!E:E,0),9),""))</f>
        <v/>
      </c>
      <c r="F1617" s="139" t="str">
        <f>IFERROR(VLOOKUP(C1617,'Cadastro de insumo'!E:K,7,0),"")</f>
        <v/>
      </c>
      <c r="G1617" s="113"/>
      <c r="H1617" s="113"/>
      <c r="I1617" s="138">
        <f t="shared" si="77"/>
        <v>0</v>
      </c>
      <c r="J1617" s="140">
        <f>IF(C1617="",0,IF(E1617="Pacote",VLOOKUP(C1617,'Cadastro de insumo'!E:K,7,0)*G1617,IF(OR(E1617="kg",E1617="L"),F1617/1000*G1617,F1617*G1617)))</f>
        <v>0</v>
      </c>
    </row>
    <row r="1618" spans="1:18" outlineLevel="1" x14ac:dyDescent="0.25">
      <c r="B1618" s="137" t="str">
        <f>IF(C1618="","",F1605)</f>
        <v/>
      </c>
      <c r="C1618" s="123"/>
      <c r="D1618" s="138" t="str">
        <f>IF(C1618="","",IFERROR(INDEX('Cadastro de insumo'!A:K,MATCH('Ficha técnica - Prod acabado'!C1618,'Cadastro de insumo'!E:E,0),2),""))</f>
        <v/>
      </c>
      <c r="E1618" s="138" t="str">
        <f>IF(C1618="","",IFERROR(INDEX('Cadastro de insumo'!A:K,MATCH('Ficha técnica - Prod acabado'!C1618,'Cadastro de insumo'!E:E,0),9),""))</f>
        <v/>
      </c>
      <c r="F1618" s="139" t="str">
        <f>IFERROR(VLOOKUP(C1618,'Cadastro de insumo'!E:K,7,0),"")</f>
        <v/>
      </c>
      <c r="G1618" s="113"/>
      <c r="H1618" s="113"/>
      <c r="I1618" s="138">
        <f t="shared" si="77"/>
        <v>0</v>
      </c>
      <c r="J1618" s="140">
        <f>IF(C1618="",0,IF(E1618="Pacote",VLOOKUP(C1618,'Cadastro de insumo'!E:K,7,0)*G1618,IF(OR(E1618="kg",E1618="L"),F1618/1000*G1618,F1618*G1618)))</f>
        <v>0</v>
      </c>
    </row>
    <row r="1619" spans="1:18" outlineLevel="1" x14ac:dyDescent="0.25">
      <c r="B1619" s="137" t="str">
        <f>IF(C1619="","",F1605)</f>
        <v/>
      </c>
      <c r="C1619" s="123"/>
      <c r="D1619" s="138" t="str">
        <f>IF(C1619="","",IFERROR(INDEX('Cadastro de insumo'!A:K,MATCH('Ficha técnica - Prod acabado'!C1619,'Cadastro de insumo'!E:E,0),2),""))</f>
        <v/>
      </c>
      <c r="E1619" s="138" t="str">
        <f>IF(C1619="","",IFERROR(INDEX('Cadastro de insumo'!A:K,MATCH('Ficha técnica - Prod acabado'!C1619,'Cadastro de insumo'!E:E,0),9),""))</f>
        <v/>
      </c>
      <c r="F1619" s="139" t="str">
        <f>IFERROR(VLOOKUP(C1619,'Cadastro de insumo'!E:K,7,0),"")</f>
        <v/>
      </c>
      <c r="G1619" s="113"/>
      <c r="H1619" s="113"/>
      <c r="I1619" s="138">
        <f t="shared" si="77"/>
        <v>0</v>
      </c>
      <c r="J1619" s="140">
        <f>IF(C1619="",0,IF(E1619="Pacote",VLOOKUP(C1619,'Cadastro de insumo'!E:K,7,0)*G1619,IF(OR(E1619="kg",E1619="L"),F1619/1000*G1619,F1619*G1619)))</f>
        <v>0</v>
      </c>
    </row>
    <row r="1620" spans="1:18" outlineLevel="1" x14ac:dyDescent="0.25">
      <c r="B1620" s="137" t="str">
        <f>IF(C1620="","",F1605)</f>
        <v/>
      </c>
      <c r="C1620" s="123"/>
      <c r="D1620" s="138" t="str">
        <f>IF(C1620="","",IFERROR(INDEX('Cadastro de insumo'!A:K,MATCH('Ficha técnica - Prod acabado'!C1620,'Cadastro de insumo'!E:E,0),2),""))</f>
        <v/>
      </c>
      <c r="E1620" s="138" t="str">
        <f>IF(C1620="","",IFERROR(INDEX('Cadastro de insumo'!A:K,MATCH('Ficha técnica - Prod acabado'!C1620,'Cadastro de insumo'!E:E,0),9),""))</f>
        <v/>
      </c>
      <c r="F1620" s="139" t="str">
        <f>IFERROR(VLOOKUP(C1620,'Cadastro de insumo'!E:K,7,0),"")</f>
        <v/>
      </c>
      <c r="G1620" s="113"/>
      <c r="H1620" s="113"/>
      <c r="I1620" s="138">
        <f t="shared" si="77"/>
        <v>0</v>
      </c>
      <c r="J1620" s="140">
        <f>IF(C1620="",0,IF(E1620="Pacote",VLOOKUP(C1620,'Cadastro de insumo'!E:K,7,0)*G1620,IF(OR(E1620="kg",E1620="L"),F1620/1000*G1620,F1620*G1620)))</f>
        <v>0</v>
      </c>
    </row>
    <row r="1621" spans="1:18" outlineLevel="1" x14ac:dyDescent="0.25">
      <c r="B1621" s="137" t="str">
        <f>IF(C1621="","",F1605)</f>
        <v/>
      </c>
      <c r="C1621" s="123"/>
      <c r="D1621" s="138" t="str">
        <f>IF(C1621="","",IFERROR(INDEX('Cadastro de insumo'!A:K,MATCH('Ficha técnica - Prod acabado'!C1621,'Cadastro de insumo'!E:E,0),2),""))</f>
        <v/>
      </c>
      <c r="E1621" s="138" t="str">
        <f>IF(C1621="","",IFERROR(INDEX('Cadastro de insumo'!A:K,MATCH('Ficha técnica - Prod acabado'!C1621,'Cadastro de insumo'!E:E,0),9),""))</f>
        <v/>
      </c>
      <c r="F1621" s="139" t="str">
        <f>IFERROR(VLOOKUP(C1621,'Cadastro de insumo'!E:K,7,0),"")</f>
        <v/>
      </c>
      <c r="G1621" s="113"/>
      <c r="H1621" s="113"/>
      <c r="I1621" s="138">
        <f t="shared" si="77"/>
        <v>0</v>
      </c>
      <c r="J1621" s="140">
        <f>IF(C1621="",0,IF(E1621="Pacote",VLOOKUP(C1621,'Cadastro de insumo'!E:K,7,0)*G1621,IF(OR(E1621="kg",E1621="L"),F1621/1000*G1621,F1621*G1621)))</f>
        <v>0</v>
      </c>
    </row>
    <row r="1622" spans="1:18" outlineLevel="1" x14ac:dyDescent="0.25">
      <c r="B1622" s="137" t="str">
        <f>IF(C1622="","",F1605)</f>
        <v/>
      </c>
      <c r="C1622" s="123"/>
      <c r="D1622" s="138" t="str">
        <f>IF(C1622="","",IFERROR(INDEX('Cadastro de insumo'!A:K,MATCH('Ficha técnica - Prod acabado'!C1622,'Cadastro de insumo'!E:E,0),2),""))</f>
        <v/>
      </c>
      <c r="E1622" s="138" t="str">
        <f>IF(C1622="","",IFERROR(INDEX('Cadastro de insumo'!A:K,MATCH('Ficha técnica - Prod acabado'!C1622,'Cadastro de insumo'!E:E,0),9),""))</f>
        <v/>
      </c>
      <c r="F1622" s="139" t="str">
        <f>IFERROR(VLOOKUP(C1622,'Cadastro de insumo'!E:K,7,0),"")</f>
        <v/>
      </c>
      <c r="G1622" s="113"/>
      <c r="H1622" s="113"/>
      <c r="I1622" s="138">
        <f t="shared" si="77"/>
        <v>0</v>
      </c>
      <c r="J1622" s="140">
        <f>IF(C1622="",0,IF(E1622="Pacote",VLOOKUP(C1622,'Cadastro de insumo'!E:K,7,0)*G1622,IF(OR(E1622="kg",E1622="L"),F1622/1000*G1622,F1622*G1622)))</f>
        <v>0</v>
      </c>
    </row>
    <row r="1623" spans="1:18" x14ac:dyDescent="0.25">
      <c r="A1623" s="33" t="str">
        <f>"Detalhes: "&amp;F1605</f>
        <v xml:space="preserve">Detalhes: </v>
      </c>
      <c r="B1623" s="110"/>
      <c r="H1623" s="126"/>
      <c r="I1623" s="110"/>
      <c r="J1623" s="110"/>
      <c r="M1623" s="126"/>
    </row>
    <row r="1624" spans="1:18" x14ac:dyDescent="0.25">
      <c r="B1624" s="110"/>
      <c r="C1624" s="126"/>
      <c r="H1624" s="126"/>
      <c r="I1624" s="110"/>
      <c r="J1624" s="110"/>
      <c r="K1624" s="110"/>
      <c r="L1624" s="110"/>
      <c r="M1624" s="126"/>
    </row>
    <row r="1625" spans="1:18" ht="31.5" x14ac:dyDescent="0.25">
      <c r="D1625" s="110"/>
      <c r="E1625" s="34" t="s">
        <v>21</v>
      </c>
      <c r="F1625" s="78" t="s">
        <v>0</v>
      </c>
      <c r="G1625" s="78" t="s">
        <v>19</v>
      </c>
      <c r="H1625" s="79" t="s">
        <v>20</v>
      </c>
      <c r="I1625" s="35" t="s">
        <v>22</v>
      </c>
      <c r="J1625" s="35" t="s">
        <v>61</v>
      </c>
      <c r="M1625" s="126"/>
    </row>
    <row r="1626" spans="1:18" x14ac:dyDescent="0.25">
      <c r="D1626" s="110"/>
      <c r="E1626" s="135">
        <f>E1605+1</f>
        <v>78</v>
      </c>
      <c r="F1626" s="113"/>
      <c r="G1626" s="113"/>
      <c r="H1626" s="114"/>
      <c r="I1626" s="136">
        <f>SUM(J1629:J1643)</f>
        <v>0</v>
      </c>
      <c r="J1626" s="136" t="str">
        <f>IF(H1626="","",I1626/H1626)</f>
        <v/>
      </c>
      <c r="M1626" s="126"/>
      <c r="R1626" s="141"/>
    </row>
    <row r="1627" spans="1:18" x14ac:dyDescent="0.25">
      <c r="B1627" s="117"/>
      <c r="C1627" s="118"/>
      <c r="D1627" s="110"/>
      <c r="F1627" s="118"/>
      <c r="G1627" s="118"/>
      <c r="H1627" s="119"/>
      <c r="I1627" s="120"/>
      <c r="J1627" s="121"/>
      <c r="M1627" s="126"/>
      <c r="R1627" s="141"/>
    </row>
    <row r="1628" spans="1:18" ht="47.25" outlineLevel="1" x14ac:dyDescent="0.25">
      <c r="B1628" s="34" t="s">
        <v>66</v>
      </c>
      <c r="C1628" s="78" t="s">
        <v>13</v>
      </c>
      <c r="D1628" s="35" t="s">
        <v>60</v>
      </c>
      <c r="E1628" s="35" t="s">
        <v>14</v>
      </c>
      <c r="F1628" s="79" t="s">
        <v>17</v>
      </c>
      <c r="G1628" s="79" t="s">
        <v>56</v>
      </c>
      <c r="H1628" s="79" t="s">
        <v>38</v>
      </c>
      <c r="I1628" s="35" t="s">
        <v>16</v>
      </c>
      <c r="J1628" s="34" t="s">
        <v>15</v>
      </c>
    </row>
    <row r="1629" spans="1:18" outlineLevel="1" x14ac:dyDescent="0.25">
      <c r="B1629" s="137" t="str">
        <f>IF(C1629="","",F1626)</f>
        <v/>
      </c>
      <c r="C1629" s="123"/>
      <c r="D1629" s="138" t="str">
        <f>IF(C1629="","",IFERROR(INDEX('Cadastro de insumo'!A:K,MATCH('Ficha técnica - Prod acabado'!C1629,'Cadastro de insumo'!E:E,0),2),""))</f>
        <v/>
      </c>
      <c r="E1629" s="138" t="str">
        <f>IF(C1629="","",IFERROR(INDEX('Cadastro de insumo'!A:K,MATCH('Ficha técnica - Prod acabado'!C1629,'Cadastro de insumo'!E:E,0),9),""))</f>
        <v/>
      </c>
      <c r="F1629" s="139" t="str">
        <f>IFERROR(VLOOKUP(C1629,'Cadastro de insumo'!E:K,7,0),"")</f>
        <v/>
      </c>
      <c r="G1629" s="113"/>
      <c r="H1629" s="113"/>
      <c r="I1629" s="138">
        <f t="shared" ref="I1629:I1643" si="78">IF(OR(G1629="",H1629=""),0,G1629/H1629)</f>
        <v>0</v>
      </c>
      <c r="J1629" s="140">
        <f>IF(C1629="",0,IF(E1629="Pacote",VLOOKUP(C1629,'Cadastro de insumo'!E:K,7,0)*G1629,IF(OR(E1629="kg",E1629="L"),F1629/1000*G1629,F1629*G1629)))</f>
        <v>0</v>
      </c>
    </row>
    <row r="1630" spans="1:18" outlineLevel="1" x14ac:dyDescent="0.25">
      <c r="B1630" s="137" t="str">
        <f>IF(C1630="","",F1626)</f>
        <v/>
      </c>
      <c r="C1630" s="123"/>
      <c r="D1630" s="138" t="str">
        <f>IF(C1630="","",IFERROR(INDEX('Cadastro de insumo'!A:K,MATCH('Ficha técnica - Prod acabado'!C1630,'Cadastro de insumo'!E:E,0),2),""))</f>
        <v/>
      </c>
      <c r="E1630" s="138" t="str">
        <f>IF(C1630="","",IFERROR(INDEX('Cadastro de insumo'!A:K,MATCH('Ficha técnica - Prod acabado'!C1630,'Cadastro de insumo'!E:E,0),9),""))</f>
        <v/>
      </c>
      <c r="F1630" s="139" t="str">
        <f>IFERROR(VLOOKUP(C1630,'Cadastro de insumo'!E:K,7,0),"")</f>
        <v/>
      </c>
      <c r="G1630" s="113"/>
      <c r="H1630" s="113"/>
      <c r="I1630" s="138">
        <f t="shared" si="78"/>
        <v>0</v>
      </c>
      <c r="J1630" s="140">
        <f>IF(C1630="",0,IF(E1630="Pacote",VLOOKUP(C1630,'Cadastro de insumo'!E:K,7,0)*G1630,IF(OR(E1630="kg",E1630="L"),F1630/1000*G1630,F1630*G1630)))</f>
        <v>0</v>
      </c>
    </row>
    <row r="1631" spans="1:18" outlineLevel="1" x14ac:dyDescent="0.25">
      <c r="B1631" s="137" t="str">
        <f>IF(C1631="","",F1626)</f>
        <v/>
      </c>
      <c r="C1631" s="123"/>
      <c r="D1631" s="138" t="str">
        <f>IF(C1631="","",IFERROR(INDEX('Cadastro de insumo'!A:K,MATCH('Ficha técnica - Prod acabado'!C1631,'Cadastro de insumo'!E:E,0),2),""))</f>
        <v/>
      </c>
      <c r="E1631" s="138" t="str">
        <f>IF(C1631="","",IFERROR(INDEX('Cadastro de insumo'!A:K,MATCH('Ficha técnica - Prod acabado'!C1631,'Cadastro de insumo'!E:E,0),9),""))</f>
        <v/>
      </c>
      <c r="F1631" s="139" t="str">
        <f>IFERROR(VLOOKUP(C1631,'Cadastro de insumo'!E:K,7,0),"")</f>
        <v/>
      </c>
      <c r="G1631" s="113"/>
      <c r="H1631" s="113"/>
      <c r="I1631" s="138">
        <f t="shared" si="78"/>
        <v>0</v>
      </c>
      <c r="J1631" s="140">
        <f>IF(C1631="",0,IF(E1631="Pacote",VLOOKUP(C1631,'Cadastro de insumo'!E:K,7,0)*G1631,IF(OR(E1631="kg",E1631="L"),F1631/1000*G1631,F1631*G1631)))</f>
        <v>0</v>
      </c>
    </row>
    <row r="1632" spans="1:18" outlineLevel="1" x14ac:dyDescent="0.25">
      <c r="B1632" s="137" t="str">
        <f>IF(C1632="","",F1626)</f>
        <v/>
      </c>
      <c r="C1632" s="123"/>
      <c r="D1632" s="138" t="str">
        <f>IF(C1632="","",IFERROR(INDEX('Cadastro de insumo'!A:K,MATCH('Ficha técnica - Prod acabado'!C1632,'Cadastro de insumo'!E:E,0),2),""))</f>
        <v/>
      </c>
      <c r="E1632" s="138" t="str">
        <f>IF(C1632="","",IFERROR(INDEX('Cadastro de insumo'!A:K,MATCH('Ficha técnica - Prod acabado'!C1632,'Cadastro de insumo'!E:E,0),9),""))</f>
        <v/>
      </c>
      <c r="F1632" s="139" t="str">
        <f>IFERROR(VLOOKUP(C1632,'Cadastro de insumo'!E:K,7,0),"")</f>
        <v/>
      </c>
      <c r="G1632" s="113"/>
      <c r="H1632" s="113"/>
      <c r="I1632" s="138">
        <f t="shared" si="78"/>
        <v>0</v>
      </c>
      <c r="J1632" s="140">
        <f>IF(C1632="",0,IF(E1632="Pacote",VLOOKUP(C1632,'Cadastro de insumo'!E:K,7,0)*G1632,IF(OR(E1632="kg",E1632="L"),F1632/1000*G1632,F1632*G1632)))</f>
        <v>0</v>
      </c>
    </row>
    <row r="1633" spans="1:18" outlineLevel="1" x14ac:dyDescent="0.25">
      <c r="B1633" s="137" t="str">
        <f>IF(C1633="","",F1626)</f>
        <v/>
      </c>
      <c r="C1633" s="123"/>
      <c r="D1633" s="138" t="str">
        <f>IF(C1633="","",IFERROR(INDEX('Cadastro de insumo'!A:K,MATCH('Ficha técnica - Prod acabado'!C1633,'Cadastro de insumo'!E:E,0),2),""))</f>
        <v/>
      </c>
      <c r="E1633" s="138" t="str">
        <f>IF(C1633="","",IFERROR(INDEX('Cadastro de insumo'!A:K,MATCH('Ficha técnica - Prod acabado'!C1633,'Cadastro de insumo'!E:E,0),9),""))</f>
        <v/>
      </c>
      <c r="F1633" s="139" t="str">
        <f>IFERROR(VLOOKUP(C1633,'Cadastro de insumo'!E:K,7,0),"")</f>
        <v/>
      </c>
      <c r="G1633" s="113"/>
      <c r="H1633" s="113"/>
      <c r="I1633" s="138">
        <f t="shared" si="78"/>
        <v>0</v>
      </c>
      <c r="J1633" s="140">
        <f>IF(C1633="",0,IF(E1633="Pacote",VLOOKUP(C1633,'Cadastro de insumo'!E:K,7,0)*G1633,IF(OR(E1633="kg",E1633="L"),F1633/1000*G1633,F1633*G1633)))</f>
        <v>0</v>
      </c>
    </row>
    <row r="1634" spans="1:18" outlineLevel="1" x14ac:dyDescent="0.25">
      <c r="B1634" s="137" t="str">
        <f>IF(C1634="","",F1626)</f>
        <v/>
      </c>
      <c r="C1634" s="123"/>
      <c r="D1634" s="138" t="str">
        <f>IF(C1634="","",IFERROR(INDEX('Cadastro de insumo'!A:K,MATCH('Ficha técnica - Prod acabado'!C1634,'Cadastro de insumo'!E:E,0),2),""))</f>
        <v/>
      </c>
      <c r="E1634" s="138" t="str">
        <f>IF(C1634="","",IFERROR(INDEX('Cadastro de insumo'!A:K,MATCH('Ficha técnica - Prod acabado'!C1634,'Cadastro de insumo'!E:E,0),9),""))</f>
        <v/>
      </c>
      <c r="F1634" s="139" t="str">
        <f>IFERROR(VLOOKUP(C1634,'Cadastro de insumo'!E:K,7,0),"")</f>
        <v/>
      </c>
      <c r="G1634" s="113"/>
      <c r="H1634" s="113"/>
      <c r="I1634" s="138">
        <f t="shared" si="78"/>
        <v>0</v>
      </c>
      <c r="J1634" s="140">
        <f>IF(C1634="",0,IF(E1634="Pacote",VLOOKUP(C1634,'Cadastro de insumo'!E:K,7,0)*G1634,IF(OR(E1634="kg",E1634="L"),F1634/1000*G1634,F1634*G1634)))</f>
        <v>0</v>
      </c>
    </row>
    <row r="1635" spans="1:18" outlineLevel="1" x14ac:dyDescent="0.25">
      <c r="B1635" s="137" t="str">
        <f>IF(C1635="","",F1626)</f>
        <v/>
      </c>
      <c r="C1635" s="123"/>
      <c r="D1635" s="138" t="str">
        <f>IF(C1635="","",IFERROR(INDEX('Cadastro de insumo'!A:K,MATCH('Ficha técnica - Prod acabado'!C1635,'Cadastro de insumo'!E:E,0),2),""))</f>
        <v/>
      </c>
      <c r="E1635" s="138" t="str">
        <f>IF(C1635="","",IFERROR(INDEX('Cadastro de insumo'!A:K,MATCH('Ficha técnica - Prod acabado'!C1635,'Cadastro de insumo'!E:E,0),9),""))</f>
        <v/>
      </c>
      <c r="F1635" s="139" t="str">
        <f>IFERROR(VLOOKUP(C1635,'Cadastro de insumo'!E:K,7,0),"")</f>
        <v/>
      </c>
      <c r="G1635" s="113"/>
      <c r="H1635" s="113"/>
      <c r="I1635" s="138">
        <f t="shared" si="78"/>
        <v>0</v>
      </c>
      <c r="J1635" s="140">
        <f>IF(C1635="",0,IF(E1635="Pacote",VLOOKUP(C1635,'Cadastro de insumo'!E:K,7,0)*G1635,IF(OR(E1635="kg",E1635="L"),F1635/1000*G1635,F1635*G1635)))</f>
        <v>0</v>
      </c>
    </row>
    <row r="1636" spans="1:18" outlineLevel="1" x14ac:dyDescent="0.25">
      <c r="B1636" s="137" t="str">
        <f>IF(C1636="","",F1626)</f>
        <v/>
      </c>
      <c r="C1636" s="123"/>
      <c r="D1636" s="138" t="str">
        <f>IF(C1636="","",IFERROR(INDEX('Cadastro de insumo'!A:K,MATCH('Ficha técnica - Prod acabado'!C1636,'Cadastro de insumo'!E:E,0),2),""))</f>
        <v/>
      </c>
      <c r="E1636" s="138" t="str">
        <f>IF(C1636="","",IFERROR(INDEX('Cadastro de insumo'!A:K,MATCH('Ficha técnica - Prod acabado'!C1636,'Cadastro de insumo'!E:E,0),9),""))</f>
        <v/>
      </c>
      <c r="F1636" s="139" t="str">
        <f>IFERROR(VLOOKUP(C1636,'Cadastro de insumo'!E:K,7,0),"")</f>
        <v/>
      </c>
      <c r="G1636" s="113"/>
      <c r="H1636" s="113"/>
      <c r="I1636" s="138">
        <f t="shared" si="78"/>
        <v>0</v>
      </c>
      <c r="J1636" s="140">
        <f>IF(C1636="",0,IF(E1636="Pacote",VLOOKUP(C1636,'Cadastro de insumo'!E:K,7,0)*G1636,IF(OR(E1636="kg",E1636="L"),F1636/1000*G1636,F1636*G1636)))</f>
        <v>0</v>
      </c>
    </row>
    <row r="1637" spans="1:18" outlineLevel="1" x14ac:dyDescent="0.25">
      <c r="B1637" s="137" t="str">
        <f>IF(C1637="","",F1626)</f>
        <v/>
      </c>
      <c r="C1637" s="123"/>
      <c r="D1637" s="138" t="str">
        <f>IF(C1637="","",IFERROR(INDEX('Cadastro de insumo'!A:K,MATCH('Ficha técnica - Prod acabado'!C1637,'Cadastro de insumo'!E:E,0),2),""))</f>
        <v/>
      </c>
      <c r="E1637" s="138" t="str">
        <f>IF(C1637="","",IFERROR(INDEX('Cadastro de insumo'!A:K,MATCH('Ficha técnica - Prod acabado'!C1637,'Cadastro de insumo'!E:E,0),9),""))</f>
        <v/>
      </c>
      <c r="F1637" s="139" t="str">
        <f>IFERROR(VLOOKUP(C1637,'Cadastro de insumo'!E:K,7,0),"")</f>
        <v/>
      </c>
      <c r="G1637" s="113"/>
      <c r="H1637" s="113"/>
      <c r="I1637" s="138">
        <f t="shared" si="78"/>
        <v>0</v>
      </c>
      <c r="J1637" s="140">
        <f>IF(C1637="",0,IF(E1637="Pacote",VLOOKUP(C1637,'Cadastro de insumo'!E:K,7,0)*G1637,IF(OR(E1637="kg",E1637="L"),F1637/1000*G1637,F1637*G1637)))</f>
        <v>0</v>
      </c>
    </row>
    <row r="1638" spans="1:18" outlineLevel="1" x14ac:dyDescent="0.25">
      <c r="B1638" s="137" t="str">
        <f>IF(C1638="","",F1626)</f>
        <v/>
      </c>
      <c r="C1638" s="123"/>
      <c r="D1638" s="138" t="str">
        <f>IF(C1638="","",IFERROR(INDEX('Cadastro de insumo'!A:K,MATCH('Ficha técnica - Prod acabado'!C1638,'Cadastro de insumo'!E:E,0),2),""))</f>
        <v/>
      </c>
      <c r="E1638" s="138" t="str">
        <f>IF(C1638="","",IFERROR(INDEX('Cadastro de insumo'!A:K,MATCH('Ficha técnica - Prod acabado'!C1638,'Cadastro de insumo'!E:E,0),9),""))</f>
        <v/>
      </c>
      <c r="F1638" s="139" t="str">
        <f>IFERROR(VLOOKUP(C1638,'Cadastro de insumo'!E:K,7,0),"")</f>
        <v/>
      </c>
      <c r="G1638" s="113"/>
      <c r="H1638" s="113"/>
      <c r="I1638" s="138">
        <f t="shared" si="78"/>
        <v>0</v>
      </c>
      <c r="J1638" s="140">
        <f>IF(C1638="",0,IF(E1638="Pacote",VLOOKUP(C1638,'Cadastro de insumo'!E:K,7,0)*G1638,IF(OR(E1638="kg",E1638="L"),F1638/1000*G1638,F1638*G1638)))</f>
        <v>0</v>
      </c>
    </row>
    <row r="1639" spans="1:18" outlineLevel="1" x14ac:dyDescent="0.25">
      <c r="B1639" s="137" t="str">
        <f>IF(C1639="","",F1626)</f>
        <v/>
      </c>
      <c r="C1639" s="123"/>
      <c r="D1639" s="138" t="str">
        <f>IF(C1639="","",IFERROR(INDEX('Cadastro de insumo'!A:K,MATCH('Ficha técnica - Prod acabado'!C1639,'Cadastro de insumo'!E:E,0),2),""))</f>
        <v/>
      </c>
      <c r="E1639" s="138" t="str">
        <f>IF(C1639="","",IFERROR(INDEX('Cadastro de insumo'!A:K,MATCH('Ficha técnica - Prod acabado'!C1639,'Cadastro de insumo'!E:E,0),9),""))</f>
        <v/>
      </c>
      <c r="F1639" s="139" t="str">
        <f>IFERROR(VLOOKUP(C1639,'Cadastro de insumo'!E:K,7,0),"")</f>
        <v/>
      </c>
      <c r="G1639" s="113"/>
      <c r="H1639" s="113"/>
      <c r="I1639" s="138">
        <f t="shared" si="78"/>
        <v>0</v>
      </c>
      <c r="J1639" s="140">
        <f>IF(C1639="",0,IF(E1639="Pacote",VLOOKUP(C1639,'Cadastro de insumo'!E:K,7,0)*G1639,IF(OR(E1639="kg",E1639="L"),F1639/1000*G1639,F1639*G1639)))</f>
        <v>0</v>
      </c>
    </row>
    <row r="1640" spans="1:18" outlineLevel="1" x14ac:dyDescent="0.25">
      <c r="B1640" s="137" t="str">
        <f>IF(C1640="","",F1626)</f>
        <v/>
      </c>
      <c r="C1640" s="123"/>
      <c r="D1640" s="138" t="str">
        <f>IF(C1640="","",IFERROR(INDEX('Cadastro de insumo'!A:K,MATCH('Ficha técnica - Prod acabado'!C1640,'Cadastro de insumo'!E:E,0),2),""))</f>
        <v/>
      </c>
      <c r="E1640" s="138" t="str">
        <f>IF(C1640="","",IFERROR(INDEX('Cadastro de insumo'!A:K,MATCH('Ficha técnica - Prod acabado'!C1640,'Cadastro de insumo'!E:E,0),9),""))</f>
        <v/>
      </c>
      <c r="F1640" s="139" t="str">
        <f>IFERROR(VLOOKUP(C1640,'Cadastro de insumo'!E:K,7,0),"")</f>
        <v/>
      </c>
      <c r="G1640" s="113"/>
      <c r="H1640" s="113"/>
      <c r="I1640" s="138">
        <f t="shared" si="78"/>
        <v>0</v>
      </c>
      <c r="J1640" s="140">
        <f>IF(C1640="",0,IF(E1640="Pacote",VLOOKUP(C1640,'Cadastro de insumo'!E:K,7,0)*G1640,IF(OR(E1640="kg",E1640="L"),F1640/1000*G1640,F1640*G1640)))</f>
        <v>0</v>
      </c>
    </row>
    <row r="1641" spans="1:18" outlineLevel="1" x14ac:dyDescent="0.25">
      <c r="B1641" s="137" t="str">
        <f>IF(C1641="","",F1626)</f>
        <v/>
      </c>
      <c r="C1641" s="123"/>
      <c r="D1641" s="138" t="str">
        <f>IF(C1641="","",IFERROR(INDEX('Cadastro de insumo'!A:K,MATCH('Ficha técnica - Prod acabado'!C1641,'Cadastro de insumo'!E:E,0),2),""))</f>
        <v/>
      </c>
      <c r="E1641" s="138" t="str">
        <f>IF(C1641="","",IFERROR(INDEX('Cadastro de insumo'!A:K,MATCH('Ficha técnica - Prod acabado'!C1641,'Cadastro de insumo'!E:E,0),9),""))</f>
        <v/>
      </c>
      <c r="F1641" s="139" t="str">
        <f>IFERROR(VLOOKUP(C1641,'Cadastro de insumo'!E:K,7,0),"")</f>
        <v/>
      </c>
      <c r="G1641" s="113"/>
      <c r="H1641" s="113"/>
      <c r="I1641" s="138">
        <f t="shared" si="78"/>
        <v>0</v>
      </c>
      <c r="J1641" s="140">
        <f>IF(C1641="",0,IF(E1641="Pacote",VLOOKUP(C1641,'Cadastro de insumo'!E:K,7,0)*G1641,IF(OR(E1641="kg",E1641="L"),F1641/1000*G1641,F1641*G1641)))</f>
        <v>0</v>
      </c>
    </row>
    <row r="1642" spans="1:18" outlineLevel="1" x14ac:dyDescent="0.25">
      <c r="B1642" s="137" t="str">
        <f>IF(C1642="","",F1626)</f>
        <v/>
      </c>
      <c r="C1642" s="123"/>
      <c r="D1642" s="138" t="str">
        <f>IF(C1642="","",IFERROR(INDEX('Cadastro de insumo'!A:K,MATCH('Ficha técnica - Prod acabado'!C1642,'Cadastro de insumo'!E:E,0),2),""))</f>
        <v/>
      </c>
      <c r="E1642" s="138" t="str">
        <f>IF(C1642="","",IFERROR(INDEX('Cadastro de insumo'!A:K,MATCH('Ficha técnica - Prod acabado'!C1642,'Cadastro de insumo'!E:E,0),9),""))</f>
        <v/>
      </c>
      <c r="F1642" s="139" t="str">
        <f>IFERROR(VLOOKUP(C1642,'Cadastro de insumo'!E:K,7,0),"")</f>
        <v/>
      </c>
      <c r="G1642" s="113"/>
      <c r="H1642" s="113"/>
      <c r="I1642" s="138">
        <f t="shared" si="78"/>
        <v>0</v>
      </c>
      <c r="J1642" s="140">
        <f>IF(C1642="",0,IF(E1642="Pacote",VLOOKUP(C1642,'Cadastro de insumo'!E:K,7,0)*G1642,IF(OR(E1642="kg",E1642="L"),F1642/1000*G1642,F1642*G1642)))</f>
        <v>0</v>
      </c>
    </row>
    <row r="1643" spans="1:18" outlineLevel="1" x14ac:dyDescent="0.25">
      <c r="B1643" s="137" t="str">
        <f>IF(C1643="","",F1626)</f>
        <v/>
      </c>
      <c r="C1643" s="123"/>
      <c r="D1643" s="138" t="str">
        <f>IF(C1643="","",IFERROR(INDEX('Cadastro de insumo'!A:K,MATCH('Ficha técnica - Prod acabado'!C1643,'Cadastro de insumo'!E:E,0),2),""))</f>
        <v/>
      </c>
      <c r="E1643" s="138" t="str">
        <f>IF(C1643="","",IFERROR(INDEX('Cadastro de insumo'!A:K,MATCH('Ficha técnica - Prod acabado'!C1643,'Cadastro de insumo'!E:E,0),9),""))</f>
        <v/>
      </c>
      <c r="F1643" s="139" t="str">
        <f>IFERROR(VLOOKUP(C1643,'Cadastro de insumo'!E:K,7,0),"")</f>
        <v/>
      </c>
      <c r="G1643" s="113"/>
      <c r="H1643" s="113"/>
      <c r="I1643" s="138">
        <f t="shared" si="78"/>
        <v>0</v>
      </c>
      <c r="J1643" s="140">
        <f>IF(C1643="",0,IF(E1643="Pacote",VLOOKUP(C1643,'Cadastro de insumo'!E:K,7,0)*G1643,IF(OR(E1643="kg",E1643="L"),F1643/1000*G1643,F1643*G1643)))</f>
        <v>0</v>
      </c>
    </row>
    <row r="1644" spans="1:18" x14ac:dyDescent="0.25">
      <c r="A1644" s="33" t="str">
        <f>"Detalhes: "&amp;F1626</f>
        <v xml:space="preserve">Detalhes: </v>
      </c>
      <c r="B1644" s="110"/>
      <c r="H1644" s="126"/>
      <c r="I1644" s="110"/>
      <c r="J1644" s="110"/>
      <c r="M1644" s="126"/>
    </row>
    <row r="1645" spans="1:18" x14ac:dyDescent="0.25">
      <c r="B1645" s="110"/>
      <c r="C1645" s="126"/>
      <c r="H1645" s="126"/>
      <c r="I1645" s="110"/>
      <c r="J1645" s="110"/>
      <c r="K1645" s="110"/>
      <c r="L1645" s="110"/>
      <c r="M1645" s="126"/>
    </row>
    <row r="1646" spans="1:18" ht="31.5" x14ac:dyDescent="0.25">
      <c r="D1646" s="110"/>
      <c r="E1646" s="34" t="s">
        <v>21</v>
      </c>
      <c r="F1646" s="78" t="s">
        <v>0</v>
      </c>
      <c r="G1646" s="78" t="s">
        <v>19</v>
      </c>
      <c r="H1646" s="79" t="s">
        <v>20</v>
      </c>
      <c r="I1646" s="35" t="s">
        <v>22</v>
      </c>
      <c r="J1646" s="35" t="s">
        <v>61</v>
      </c>
      <c r="M1646" s="126"/>
    </row>
    <row r="1647" spans="1:18" x14ac:dyDescent="0.25">
      <c r="D1647" s="110"/>
      <c r="E1647" s="135">
        <f>E1626+1</f>
        <v>79</v>
      </c>
      <c r="F1647" s="113"/>
      <c r="G1647" s="113"/>
      <c r="H1647" s="114"/>
      <c r="I1647" s="136">
        <f>SUM(J1650:J1664)</f>
        <v>0</v>
      </c>
      <c r="J1647" s="136" t="str">
        <f>IF(H1647="","",I1647/H1647)</f>
        <v/>
      </c>
      <c r="M1647" s="126"/>
      <c r="R1647" s="141"/>
    </row>
    <row r="1648" spans="1:18" x14ac:dyDescent="0.25">
      <c r="B1648" s="117"/>
      <c r="C1648" s="118"/>
      <c r="D1648" s="110"/>
      <c r="F1648" s="118"/>
      <c r="G1648" s="118"/>
      <c r="H1648" s="119"/>
      <c r="I1648" s="120"/>
      <c r="J1648" s="121"/>
      <c r="M1648" s="126"/>
      <c r="R1648" s="141"/>
    </row>
    <row r="1649" spans="2:10" ht="47.25" outlineLevel="1" x14ac:dyDescent="0.25">
      <c r="B1649" s="34" t="s">
        <v>66</v>
      </c>
      <c r="C1649" s="78" t="s">
        <v>13</v>
      </c>
      <c r="D1649" s="35" t="s">
        <v>60</v>
      </c>
      <c r="E1649" s="35" t="s">
        <v>14</v>
      </c>
      <c r="F1649" s="79" t="s">
        <v>17</v>
      </c>
      <c r="G1649" s="79" t="s">
        <v>56</v>
      </c>
      <c r="H1649" s="79" t="s">
        <v>38</v>
      </c>
      <c r="I1649" s="35" t="s">
        <v>16</v>
      </c>
      <c r="J1649" s="34" t="s">
        <v>15</v>
      </c>
    </row>
    <row r="1650" spans="2:10" outlineLevel="1" x14ac:dyDescent="0.25">
      <c r="B1650" s="137" t="str">
        <f>IF(C1650="","",F1647)</f>
        <v/>
      </c>
      <c r="C1650" s="123"/>
      <c r="D1650" s="138" t="str">
        <f>IF(C1650="","",IFERROR(INDEX('Cadastro de insumo'!A:K,MATCH('Ficha técnica - Prod acabado'!C1650,'Cadastro de insumo'!E:E,0),2),""))</f>
        <v/>
      </c>
      <c r="E1650" s="138" t="str">
        <f>IF(C1650="","",IFERROR(INDEX('Cadastro de insumo'!A:K,MATCH('Ficha técnica - Prod acabado'!C1650,'Cadastro de insumo'!E:E,0),9),""))</f>
        <v/>
      </c>
      <c r="F1650" s="139" t="str">
        <f>IFERROR(VLOOKUP(C1650,'Cadastro de insumo'!E:K,7,0),"")</f>
        <v/>
      </c>
      <c r="G1650" s="113"/>
      <c r="H1650" s="113"/>
      <c r="I1650" s="138">
        <f t="shared" ref="I1650:I1664" si="79">IF(OR(G1650="",H1650=""),0,G1650/H1650)</f>
        <v>0</v>
      </c>
      <c r="J1650" s="140">
        <f>IF(C1650="",0,IF(E1650="Pacote",VLOOKUP(C1650,'Cadastro de insumo'!E:K,7,0)*G1650,IF(OR(E1650="kg",E1650="L"),F1650/1000*G1650,F1650*G1650)))</f>
        <v>0</v>
      </c>
    </row>
    <row r="1651" spans="2:10" outlineLevel="1" x14ac:dyDescent="0.25">
      <c r="B1651" s="137" t="str">
        <f>IF(C1651="","",F1647)</f>
        <v/>
      </c>
      <c r="C1651" s="123"/>
      <c r="D1651" s="138" t="str">
        <f>IF(C1651="","",IFERROR(INDEX('Cadastro de insumo'!A:K,MATCH('Ficha técnica - Prod acabado'!C1651,'Cadastro de insumo'!E:E,0),2),""))</f>
        <v/>
      </c>
      <c r="E1651" s="138" t="str">
        <f>IF(C1651="","",IFERROR(INDEX('Cadastro de insumo'!A:K,MATCH('Ficha técnica - Prod acabado'!C1651,'Cadastro de insumo'!E:E,0),9),""))</f>
        <v/>
      </c>
      <c r="F1651" s="139" t="str">
        <f>IFERROR(VLOOKUP(C1651,'Cadastro de insumo'!E:K,7,0),"")</f>
        <v/>
      </c>
      <c r="G1651" s="113"/>
      <c r="H1651" s="113"/>
      <c r="I1651" s="138">
        <f t="shared" si="79"/>
        <v>0</v>
      </c>
      <c r="J1651" s="140">
        <f>IF(C1651="",0,IF(E1651="Pacote",VLOOKUP(C1651,'Cadastro de insumo'!E:K,7,0)*G1651,IF(OR(E1651="kg",E1651="L"),F1651/1000*G1651,F1651*G1651)))</f>
        <v>0</v>
      </c>
    </row>
    <row r="1652" spans="2:10" outlineLevel="1" x14ac:dyDescent="0.25">
      <c r="B1652" s="137" t="str">
        <f>IF(C1652="","",F1647)</f>
        <v/>
      </c>
      <c r="C1652" s="123"/>
      <c r="D1652" s="138" t="str">
        <f>IF(C1652="","",IFERROR(INDEX('Cadastro de insumo'!A:K,MATCH('Ficha técnica - Prod acabado'!C1652,'Cadastro de insumo'!E:E,0),2),""))</f>
        <v/>
      </c>
      <c r="E1652" s="138" t="str">
        <f>IF(C1652="","",IFERROR(INDEX('Cadastro de insumo'!A:K,MATCH('Ficha técnica - Prod acabado'!C1652,'Cadastro de insumo'!E:E,0),9),""))</f>
        <v/>
      </c>
      <c r="F1652" s="139" t="str">
        <f>IFERROR(VLOOKUP(C1652,'Cadastro de insumo'!E:K,7,0),"")</f>
        <v/>
      </c>
      <c r="G1652" s="113"/>
      <c r="H1652" s="113"/>
      <c r="I1652" s="138">
        <f t="shared" si="79"/>
        <v>0</v>
      </c>
      <c r="J1652" s="140">
        <f>IF(C1652="",0,IF(E1652="Pacote",VLOOKUP(C1652,'Cadastro de insumo'!E:K,7,0)*G1652,IF(OR(E1652="kg",E1652="L"),F1652/1000*G1652,F1652*G1652)))</f>
        <v>0</v>
      </c>
    </row>
    <row r="1653" spans="2:10" outlineLevel="1" x14ac:dyDescent="0.25">
      <c r="B1653" s="137" t="str">
        <f>IF(C1653="","",F1647)</f>
        <v/>
      </c>
      <c r="C1653" s="123"/>
      <c r="D1653" s="138" t="str">
        <f>IF(C1653="","",IFERROR(INDEX('Cadastro de insumo'!A:K,MATCH('Ficha técnica - Prod acabado'!C1653,'Cadastro de insumo'!E:E,0),2),""))</f>
        <v/>
      </c>
      <c r="E1653" s="138" t="str">
        <f>IF(C1653="","",IFERROR(INDEX('Cadastro de insumo'!A:K,MATCH('Ficha técnica - Prod acabado'!C1653,'Cadastro de insumo'!E:E,0),9),""))</f>
        <v/>
      </c>
      <c r="F1653" s="139" t="str">
        <f>IFERROR(VLOOKUP(C1653,'Cadastro de insumo'!E:K,7,0),"")</f>
        <v/>
      </c>
      <c r="G1653" s="113"/>
      <c r="H1653" s="113"/>
      <c r="I1653" s="138">
        <f t="shared" si="79"/>
        <v>0</v>
      </c>
      <c r="J1653" s="140">
        <f>IF(C1653="",0,IF(E1653="Pacote",VLOOKUP(C1653,'Cadastro de insumo'!E:K,7,0)*G1653,IF(OR(E1653="kg",E1653="L"),F1653/1000*G1653,F1653*G1653)))</f>
        <v>0</v>
      </c>
    </row>
    <row r="1654" spans="2:10" outlineLevel="1" x14ac:dyDescent="0.25">
      <c r="B1654" s="137" t="str">
        <f>IF(C1654="","",F1647)</f>
        <v/>
      </c>
      <c r="C1654" s="123"/>
      <c r="D1654" s="138" t="str">
        <f>IF(C1654="","",IFERROR(INDEX('Cadastro de insumo'!A:K,MATCH('Ficha técnica - Prod acabado'!C1654,'Cadastro de insumo'!E:E,0),2),""))</f>
        <v/>
      </c>
      <c r="E1654" s="138" t="str">
        <f>IF(C1654="","",IFERROR(INDEX('Cadastro de insumo'!A:K,MATCH('Ficha técnica - Prod acabado'!C1654,'Cadastro de insumo'!E:E,0),9),""))</f>
        <v/>
      </c>
      <c r="F1654" s="139" t="str">
        <f>IFERROR(VLOOKUP(C1654,'Cadastro de insumo'!E:K,7,0),"")</f>
        <v/>
      </c>
      <c r="G1654" s="113"/>
      <c r="H1654" s="113"/>
      <c r="I1654" s="138">
        <f t="shared" si="79"/>
        <v>0</v>
      </c>
      <c r="J1654" s="140">
        <f>IF(C1654="",0,IF(E1654="Pacote",VLOOKUP(C1654,'Cadastro de insumo'!E:K,7,0)*G1654,IF(OR(E1654="kg",E1654="L"),F1654/1000*G1654,F1654*G1654)))</f>
        <v>0</v>
      </c>
    </row>
    <row r="1655" spans="2:10" outlineLevel="1" x14ac:dyDescent="0.25">
      <c r="B1655" s="137" t="str">
        <f>IF(C1655="","",F1647)</f>
        <v/>
      </c>
      <c r="C1655" s="123"/>
      <c r="D1655" s="138" t="str">
        <f>IF(C1655="","",IFERROR(INDEX('Cadastro de insumo'!A:K,MATCH('Ficha técnica - Prod acabado'!C1655,'Cadastro de insumo'!E:E,0),2),""))</f>
        <v/>
      </c>
      <c r="E1655" s="138" t="str">
        <f>IF(C1655="","",IFERROR(INDEX('Cadastro de insumo'!A:K,MATCH('Ficha técnica - Prod acabado'!C1655,'Cadastro de insumo'!E:E,0),9),""))</f>
        <v/>
      </c>
      <c r="F1655" s="139" t="str">
        <f>IFERROR(VLOOKUP(C1655,'Cadastro de insumo'!E:K,7,0),"")</f>
        <v/>
      </c>
      <c r="G1655" s="113"/>
      <c r="H1655" s="113"/>
      <c r="I1655" s="138">
        <f t="shared" si="79"/>
        <v>0</v>
      </c>
      <c r="J1655" s="140">
        <f>IF(C1655="",0,IF(E1655="Pacote",VLOOKUP(C1655,'Cadastro de insumo'!E:K,7,0)*G1655,IF(OR(E1655="kg",E1655="L"),F1655/1000*G1655,F1655*G1655)))</f>
        <v>0</v>
      </c>
    </row>
    <row r="1656" spans="2:10" outlineLevel="1" x14ac:dyDescent="0.25">
      <c r="B1656" s="137" t="str">
        <f>IF(C1656="","",F1647)</f>
        <v/>
      </c>
      <c r="C1656" s="123"/>
      <c r="D1656" s="138" t="str">
        <f>IF(C1656="","",IFERROR(INDEX('Cadastro de insumo'!A:K,MATCH('Ficha técnica - Prod acabado'!C1656,'Cadastro de insumo'!E:E,0),2),""))</f>
        <v/>
      </c>
      <c r="E1656" s="138" t="str">
        <f>IF(C1656="","",IFERROR(INDEX('Cadastro de insumo'!A:K,MATCH('Ficha técnica - Prod acabado'!C1656,'Cadastro de insumo'!E:E,0),9),""))</f>
        <v/>
      </c>
      <c r="F1656" s="139" t="str">
        <f>IFERROR(VLOOKUP(C1656,'Cadastro de insumo'!E:K,7,0),"")</f>
        <v/>
      </c>
      <c r="G1656" s="113"/>
      <c r="H1656" s="113"/>
      <c r="I1656" s="138">
        <f t="shared" si="79"/>
        <v>0</v>
      </c>
      <c r="J1656" s="140">
        <f>IF(C1656="",0,IF(E1656="Pacote",VLOOKUP(C1656,'Cadastro de insumo'!E:K,7,0)*G1656,IF(OR(E1656="kg",E1656="L"),F1656/1000*G1656,F1656*G1656)))</f>
        <v>0</v>
      </c>
    </row>
    <row r="1657" spans="2:10" outlineLevel="1" x14ac:dyDescent="0.25">
      <c r="B1657" s="137" t="str">
        <f>IF(C1657="","",F1647)</f>
        <v/>
      </c>
      <c r="C1657" s="123"/>
      <c r="D1657" s="138" t="str">
        <f>IF(C1657="","",IFERROR(INDEX('Cadastro de insumo'!A:K,MATCH('Ficha técnica - Prod acabado'!C1657,'Cadastro de insumo'!E:E,0),2),""))</f>
        <v/>
      </c>
      <c r="E1657" s="138" t="str">
        <f>IF(C1657="","",IFERROR(INDEX('Cadastro de insumo'!A:K,MATCH('Ficha técnica - Prod acabado'!C1657,'Cadastro de insumo'!E:E,0),9),""))</f>
        <v/>
      </c>
      <c r="F1657" s="139" t="str">
        <f>IFERROR(VLOOKUP(C1657,'Cadastro de insumo'!E:K,7,0),"")</f>
        <v/>
      </c>
      <c r="G1657" s="113"/>
      <c r="H1657" s="113"/>
      <c r="I1657" s="138">
        <f t="shared" si="79"/>
        <v>0</v>
      </c>
      <c r="J1657" s="140">
        <f>IF(C1657="",0,IF(E1657="Pacote",VLOOKUP(C1657,'Cadastro de insumo'!E:K,7,0)*G1657,IF(OR(E1657="kg",E1657="L"),F1657/1000*G1657,F1657*G1657)))</f>
        <v>0</v>
      </c>
    </row>
    <row r="1658" spans="2:10" outlineLevel="1" x14ac:dyDescent="0.25">
      <c r="B1658" s="137" t="str">
        <f>IF(C1658="","",F1647)</f>
        <v/>
      </c>
      <c r="C1658" s="123"/>
      <c r="D1658" s="138" t="str">
        <f>IF(C1658="","",IFERROR(INDEX('Cadastro de insumo'!A:K,MATCH('Ficha técnica - Prod acabado'!C1658,'Cadastro de insumo'!E:E,0),2),""))</f>
        <v/>
      </c>
      <c r="E1658" s="138" t="str">
        <f>IF(C1658="","",IFERROR(INDEX('Cadastro de insumo'!A:K,MATCH('Ficha técnica - Prod acabado'!C1658,'Cadastro de insumo'!E:E,0),9),""))</f>
        <v/>
      </c>
      <c r="F1658" s="139" t="str">
        <f>IFERROR(VLOOKUP(C1658,'Cadastro de insumo'!E:K,7,0),"")</f>
        <v/>
      </c>
      <c r="G1658" s="113"/>
      <c r="H1658" s="113"/>
      <c r="I1658" s="138">
        <f t="shared" si="79"/>
        <v>0</v>
      </c>
      <c r="J1658" s="140">
        <f>IF(C1658="",0,IF(E1658="Pacote",VLOOKUP(C1658,'Cadastro de insumo'!E:K,7,0)*G1658,IF(OR(E1658="kg",E1658="L"),F1658/1000*G1658,F1658*G1658)))</f>
        <v>0</v>
      </c>
    </row>
    <row r="1659" spans="2:10" outlineLevel="1" x14ac:dyDescent="0.25">
      <c r="B1659" s="137" t="str">
        <f>IF(C1659="","",F1647)</f>
        <v/>
      </c>
      <c r="C1659" s="123"/>
      <c r="D1659" s="138" t="str">
        <f>IF(C1659="","",IFERROR(INDEX('Cadastro de insumo'!A:K,MATCH('Ficha técnica - Prod acabado'!C1659,'Cadastro de insumo'!E:E,0),2),""))</f>
        <v/>
      </c>
      <c r="E1659" s="138" t="str">
        <f>IF(C1659="","",IFERROR(INDEX('Cadastro de insumo'!A:K,MATCH('Ficha técnica - Prod acabado'!C1659,'Cadastro de insumo'!E:E,0),9),""))</f>
        <v/>
      </c>
      <c r="F1659" s="139" t="str">
        <f>IFERROR(VLOOKUP(C1659,'Cadastro de insumo'!E:K,7,0),"")</f>
        <v/>
      </c>
      <c r="G1659" s="113"/>
      <c r="H1659" s="113"/>
      <c r="I1659" s="138">
        <f t="shared" si="79"/>
        <v>0</v>
      </c>
      <c r="J1659" s="140">
        <f>IF(C1659="",0,IF(E1659="Pacote",VLOOKUP(C1659,'Cadastro de insumo'!E:K,7,0)*G1659,IF(OR(E1659="kg",E1659="L"),F1659/1000*G1659,F1659*G1659)))</f>
        <v>0</v>
      </c>
    </row>
    <row r="1660" spans="2:10" outlineLevel="1" x14ac:dyDescent="0.25">
      <c r="B1660" s="137" t="str">
        <f>IF(C1660="","",F1647)</f>
        <v/>
      </c>
      <c r="C1660" s="123"/>
      <c r="D1660" s="138" t="str">
        <f>IF(C1660="","",IFERROR(INDEX('Cadastro de insumo'!A:K,MATCH('Ficha técnica - Prod acabado'!C1660,'Cadastro de insumo'!E:E,0),2),""))</f>
        <v/>
      </c>
      <c r="E1660" s="138" t="str">
        <f>IF(C1660="","",IFERROR(INDEX('Cadastro de insumo'!A:K,MATCH('Ficha técnica - Prod acabado'!C1660,'Cadastro de insumo'!E:E,0),9),""))</f>
        <v/>
      </c>
      <c r="F1660" s="139" t="str">
        <f>IFERROR(VLOOKUP(C1660,'Cadastro de insumo'!E:K,7,0),"")</f>
        <v/>
      </c>
      <c r="G1660" s="113"/>
      <c r="H1660" s="113"/>
      <c r="I1660" s="138">
        <f t="shared" si="79"/>
        <v>0</v>
      </c>
      <c r="J1660" s="140">
        <f>IF(C1660="",0,IF(E1660="Pacote",VLOOKUP(C1660,'Cadastro de insumo'!E:K,7,0)*G1660,IF(OR(E1660="kg",E1660="L"),F1660/1000*G1660,F1660*G1660)))</f>
        <v>0</v>
      </c>
    </row>
    <row r="1661" spans="2:10" outlineLevel="1" x14ac:dyDescent="0.25">
      <c r="B1661" s="137" t="str">
        <f>IF(C1661="","",F1647)</f>
        <v/>
      </c>
      <c r="C1661" s="123"/>
      <c r="D1661" s="138" t="str">
        <f>IF(C1661="","",IFERROR(INDEX('Cadastro de insumo'!A:K,MATCH('Ficha técnica - Prod acabado'!C1661,'Cadastro de insumo'!E:E,0),2),""))</f>
        <v/>
      </c>
      <c r="E1661" s="138" t="str">
        <f>IF(C1661="","",IFERROR(INDEX('Cadastro de insumo'!A:K,MATCH('Ficha técnica - Prod acabado'!C1661,'Cadastro de insumo'!E:E,0),9),""))</f>
        <v/>
      </c>
      <c r="F1661" s="139" t="str">
        <f>IFERROR(VLOOKUP(C1661,'Cadastro de insumo'!E:K,7,0),"")</f>
        <v/>
      </c>
      <c r="G1661" s="113"/>
      <c r="H1661" s="113"/>
      <c r="I1661" s="138">
        <f t="shared" si="79"/>
        <v>0</v>
      </c>
      <c r="J1661" s="140">
        <f>IF(C1661="",0,IF(E1661="Pacote",VLOOKUP(C1661,'Cadastro de insumo'!E:K,7,0)*G1661,IF(OR(E1661="kg",E1661="L"),F1661/1000*G1661,F1661*G1661)))</f>
        <v>0</v>
      </c>
    </row>
    <row r="1662" spans="2:10" outlineLevel="1" x14ac:dyDescent="0.25">
      <c r="B1662" s="137" t="str">
        <f>IF(C1662="","",F1647)</f>
        <v/>
      </c>
      <c r="C1662" s="123"/>
      <c r="D1662" s="138" t="str">
        <f>IF(C1662="","",IFERROR(INDEX('Cadastro de insumo'!A:K,MATCH('Ficha técnica - Prod acabado'!C1662,'Cadastro de insumo'!E:E,0),2),""))</f>
        <v/>
      </c>
      <c r="E1662" s="138" t="str">
        <f>IF(C1662="","",IFERROR(INDEX('Cadastro de insumo'!A:K,MATCH('Ficha técnica - Prod acabado'!C1662,'Cadastro de insumo'!E:E,0),9),""))</f>
        <v/>
      </c>
      <c r="F1662" s="139" t="str">
        <f>IFERROR(VLOOKUP(C1662,'Cadastro de insumo'!E:K,7,0),"")</f>
        <v/>
      </c>
      <c r="G1662" s="113"/>
      <c r="H1662" s="113"/>
      <c r="I1662" s="138">
        <f t="shared" si="79"/>
        <v>0</v>
      </c>
      <c r="J1662" s="140">
        <f>IF(C1662="",0,IF(E1662="Pacote",VLOOKUP(C1662,'Cadastro de insumo'!E:K,7,0)*G1662,IF(OR(E1662="kg",E1662="L"),F1662/1000*G1662,F1662*G1662)))</f>
        <v>0</v>
      </c>
    </row>
    <row r="1663" spans="2:10" outlineLevel="1" x14ac:dyDescent="0.25">
      <c r="B1663" s="137" t="str">
        <f>IF(C1663="","",F1647)</f>
        <v/>
      </c>
      <c r="C1663" s="123"/>
      <c r="D1663" s="138" t="str">
        <f>IF(C1663="","",IFERROR(INDEX('Cadastro de insumo'!A:K,MATCH('Ficha técnica - Prod acabado'!C1663,'Cadastro de insumo'!E:E,0),2),""))</f>
        <v/>
      </c>
      <c r="E1663" s="138" t="str">
        <f>IF(C1663="","",IFERROR(INDEX('Cadastro de insumo'!A:K,MATCH('Ficha técnica - Prod acabado'!C1663,'Cadastro de insumo'!E:E,0),9),""))</f>
        <v/>
      </c>
      <c r="F1663" s="139" t="str">
        <f>IFERROR(VLOOKUP(C1663,'Cadastro de insumo'!E:K,7,0),"")</f>
        <v/>
      </c>
      <c r="G1663" s="113"/>
      <c r="H1663" s="113"/>
      <c r="I1663" s="138">
        <f t="shared" si="79"/>
        <v>0</v>
      </c>
      <c r="J1663" s="140">
        <f>IF(C1663="",0,IF(E1663="Pacote",VLOOKUP(C1663,'Cadastro de insumo'!E:K,7,0)*G1663,IF(OR(E1663="kg",E1663="L"),F1663/1000*G1663,F1663*G1663)))</f>
        <v>0</v>
      </c>
    </row>
    <row r="1664" spans="2:10" outlineLevel="1" x14ac:dyDescent="0.25">
      <c r="B1664" s="137" t="str">
        <f>IF(C1664="","",F1647)</f>
        <v/>
      </c>
      <c r="C1664" s="123"/>
      <c r="D1664" s="138" t="str">
        <f>IF(C1664="","",IFERROR(INDEX('Cadastro de insumo'!A:K,MATCH('Ficha técnica - Prod acabado'!C1664,'Cadastro de insumo'!E:E,0),2),""))</f>
        <v/>
      </c>
      <c r="E1664" s="138" t="str">
        <f>IF(C1664="","",IFERROR(INDEX('Cadastro de insumo'!A:K,MATCH('Ficha técnica - Prod acabado'!C1664,'Cadastro de insumo'!E:E,0),9),""))</f>
        <v/>
      </c>
      <c r="F1664" s="139" t="str">
        <f>IFERROR(VLOOKUP(C1664,'Cadastro de insumo'!E:K,7,0),"")</f>
        <v/>
      </c>
      <c r="G1664" s="113"/>
      <c r="H1664" s="113"/>
      <c r="I1664" s="138">
        <f t="shared" si="79"/>
        <v>0</v>
      </c>
      <c r="J1664" s="140">
        <f>IF(C1664="",0,IF(E1664="Pacote",VLOOKUP(C1664,'Cadastro de insumo'!E:K,7,0)*G1664,IF(OR(E1664="kg",E1664="L"),F1664/1000*G1664,F1664*G1664)))</f>
        <v>0</v>
      </c>
    </row>
    <row r="1665" spans="1:18" x14ac:dyDescent="0.25">
      <c r="A1665" s="33" t="str">
        <f>"Detalhes: "&amp;F1647</f>
        <v xml:space="preserve">Detalhes: </v>
      </c>
      <c r="B1665" s="110"/>
      <c r="H1665" s="126"/>
      <c r="I1665" s="110"/>
      <c r="J1665" s="110"/>
      <c r="M1665" s="126"/>
    </row>
    <row r="1666" spans="1:18" x14ac:dyDescent="0.25">
      <c r="B1666" s="110"/>
      <c r="C1666" s="126"/>
      <c r="H1666" s="126"/>
      <c r="I1666" s="110"/>
      <c r="J1666" s="110"/>
      <c r="K1666" s="110"/>
      <c r="L1666" s="110"/>
      <c r="M1666" s="126"/>
    </row>
    <row r="1667" spans="1:18" ht="31.5" x14ac:dyDescent="0.25">
      <c r="D1667" s="110"/>
      <c r="E1667" s="34" t="s">
        <v>21</v>
      </c>
      <c r="F1667" s="78" t="s">
        <v>0</v>
      </c>
      <c r="G1667" s="78" t="s">
        <v>19</v>
      </c>
      <c r="H1667" s="79" t="s">
        <v>20</v>
      </c>
      <c r="I1667" s="35" t="s">
        <v>22</v>
      </c>
      <c r="J1667" s="35" t="s">
        <v>61</v>
      </c>
      <c r="M1667" s="126"/>
    </row>
    <row r="1668" spans="1:18" x14ac:dyDescent="0.25">
      <c r="D1668" s="110"/>
      <c r="E1668" s="135">
        <f>E1647+1</f>
        <v>80</v>
      </c>
      <c r="F1668" s="113"/>
      <c r="G1668" s="113"/>
      <c r="H1668" s="114"/>
      <c r="I1668" s="136">
        <f>SUM(J1671:J1685)</f>
        <v>0</v>
      </c>
      <c r="J1668" s="136" t="str">
        <f>IF(H1668="","",I1668/H1668)</f>
        <v/>
      </c>
      <c r="M1668" s="126"/>
      <c r="R1668" s="141"/>
    </row>
    <row r="1669" spans="1:18" x14ac:dyDescent="0.25">
      <c r="B1669" s="117"/>
      <c r="C1669" s="118"/>
      <c r="D1669" s="110"/>
      <c r="F1669" s="118"/>
      <c r="G1669" s="118"/>
      <c r="H1669" s="119"/>
      <c r="I1669" s="120"/>
      <c r="J1669" s="121"/>
      <c r="M1669" s="126"/>
      <c r="R1669" s="141"/>
    </row>
    <row r="1670" spans="1:18" ht="47.25" outlineLevel="1" x14ac:dyDescent="0.25">
      <c r="B1670" s="34" t="s">
        <v>66</v>
      </c>
      <c r="C1670" s="78" t="s">
        <v>13</v>
      </c>
      <c r="D1670" s="35" t="s">
        <v>60</v>
      </c>
      <c r="E1670" s="35" t="s">
        <v>14</v>
      </c>
      <c r="F1670" s="79" t="s">
        <v>17</v>
      </c>
      <c r="G1670" s="79" t="s">
        <v>56</v>
      </c>
      <c r="H1670" s="79" t="s">
        <v>38</v>
      </c>
      <c r="I1670" s="35" t="s">
        <v>16</v>
      </c>
      <c r="J1670" s="34" t="s">
        <v>15</v>
      </c>
    </row>
    <row r="1671" spans="1:18" outlineLevel="1" x14ac:dyDescent="0.25">
      <c r="B1671" s="137" t="str">
        <f>IF(C1671="","",F1668)</f>
        <v/>
      </c>
      <c r="C1671" s="123"/>
      <c r="D1671" s="138" t="str">
        <f>IF(C1671="","",IFERROR(INDEX('Cadastro de insumo'!A:K,MATCH('Ficha técnica - Prod acabado'!C1671,'Cadastro de insumo'!E:E,0),2),""))</f>
        <v/>
      </c>
      <c r="E1671" s="138" t="str">
        <f>IF(C1671="","",IFERROR(INDEX('Cadastro de insumo'!A:K,MATCH('Ficha técnica - Prod acabado'!C1671,'Cadastro de insumo'!E:E,0),9),""))</f>
        <v/>
      </c>
      <c r="F1671" s="139" t="str">
        <f>IFERROR(VLOOKUP(C1671,'Cadastro de insumo'!E:K,7,0),"")</f>
        <v/>
      </c>
      <c r="G1671" s="113"/>
      <c r="H1671" s="113"/>
      <c r="I1671" s="138">
        <f t="shared" ref="I1671:I1685" si="80">IF(OR(G1671="",H1671=""),0,G1671/H1671)</f>
        <v>0</v>
      </c>
      <c r="J1671" s="140">
        <f>IF(C1671="",0,IF(E1671="Pacote",VLOOKUP(C1671,'Cadastro de insumo'!E:K,7,0)*G1671,IF(OR(E1671="kg",E1671="L"),F1671/1000*G1671,F1671*G1671)))</f>
        <v>0</v>
      </c>
    </row>
    <row r="1672" spans="1:18" outlineLevel="1" x14ac:dyDescent="0.25">
      <c r="B1672" s="137" t="str">
        <f>IF(C1672="","",F1668)</f>
        <v/>
      </c>
      <c r="C1672" s="123"/>
      <c r="D1672" s="138" t="str">
        <f>IF(C1672="","",IFERROR(INDEX('Cadastro de insumo'!A:K,MATCH('Ficha técnica - Prod acabado'!C1672,'Cadastro de insumo'!E:E,0),2),""))</f>
        <v/>
      </c>
      <c r="E1672" s="138" t="str">
        <f>IF(C1672="","",IFERROR(INDEX('Cadastro de insumo'!A:K,MATCH('Ficha técnica - Prod acabado'!C1672,'Cadastro de insumo'!E:E,0),9),""))</f>
        <v/>
      </c>
      <c r="F1672" s="139" t="str">
        <f>IFERROR(VLOOKUP(C1672,'Cadastro de insumo'!E:K,7,0),"")</f>
        <v/>
      </c>
      <c r="G1672" s="113"/>
      <c r="H1672" s="113"/>
      <c r="I1672" s="138">
        <f t="shared" si="80"/>
        <v>0</v>
      </c>
      <c r="J1672" s="140">
        <f>IF(C1672="",0,IF(E1672="Pacote",VLOOKUP(C1672,'Cadastro de insumo'!E:K,7,0)*G1672,IF(OR(E1672="kg",E1672="L"),F1672/1000*G1672,F1672*G1672)))</f>
        <v>0</v>
      </c>
    </row>
    <row r="1673" spans="1:18" outlineLevel="1" x14ac:dyDescent="0.25">
      <c r="B1673" s="137" t="str">
        <f>IF(C1673="","",F1668)</f>
        <v/>
      </c>
      <c r="C1673" s="123"/>
      <c r="D1673" s="138" t="str">
        <f>IF(C1673="","",IFERROR(INDEX('Cadastro de insumo'!A:K,MATCH('Ficha técnica - Prod acabado'!C1673,'Cadastro de insumo'!E:E,0),2),""))</f>
        <v/>
      </c>
      <c r="E1673" s="138" t="str">
        <f>IF(C1673="","",IFERROR(INDEX('Cadastro de insumo'!A:K,MATCH('Ficha técnica - Prod acabado'!C1673,'Cadastro de insumo'!E:E,0),9),""))</f>
        <v/>
      </c>
      <c r="F1673" s="139" t="str">
        <f>IFERROR(VLOOKUP(C1673,'Cadastro de insumo'!E:K,7,0),"")</f>
        <v/>
      </c>
      <c r="G1673" s="113"/>
      <c r="H1673" s="113"/>
      <c r="I1673" s="138">
        <f t="shared" si="80"/>
        <v>0</v>
      </c>
      <c r="J1673" s="140">
        <f>IF(C1673="",0,IF(E1673="Pacote",VLOOKUP(C1673,'Cadastro de insumo'!E:K,7,0)*G1673,IF(OR(E1673="kg",E1673="L"),F1673/1000*G1673,F1673*G1673)))</f>
        <v>0</v>
      </c>
    </row>
    <row r="1674" spans="1:18" outlineLevel="1" x14ac:dyDescent="0.25">
      <c r="B1674" s="137" t="str">
        <f>IF(C1674="","",F1668)</f>
        <v/>
      </c>
      <c r="C1674" s="123"/>
      <c r="D1674" s="138" t="str">
        <f>IF(C1674="","",IFERROR(INDEX('Cadastro de insumo'!A:K,MATCH('Ficha técnica - Prod acabado'!C1674,'Cadastro de insumo'!E:E,0),2),""))</f>
        <v/>
      </c>
      <c r="E1674" s="138" t="str">
        <f>IF(C1674="","",IFERROR(INDEX('Cadastro de insumo'!A:K,MATCH('Ficha técnica - Prod acabado'!C1674,'Cadastro de insumo'!E:E,0),9),""))</f>
        <v/>
      </c>
      <c r="F1674" s="139" t="str">
        <f>IFERROR(VLOOKUP(C1674,'Cadastro de insumo'!E:K,7,0),"")</f>
        <v/>
      </c>
      <c r="G1674" s="113"/>
      <c r="H1674" s="113"/>
      <c r="I1674" s="138">
        <f t="shared" si="80"/>
        <v>0</v>
      </c>
      <c r="J1674" s="140">
        <f>IF(C1674="",0,IF(E1674="Pacote",VLOOKUP(C1674,'Cadastro de insumo'!E:K,7,0)*G1674,IF(OR(E1674="kg",E1674="L"),F1674/1000*G1674,F1674*G1674)))</f>
        <v>0</v>
      </c>
    </row>
    <row r="1675" spans="1:18" outlineLevel="1" x14ac:dyDescent="0.25">
      <c r="B1675" s="137" t="str">
        <f>IF(C1675="","",F1668)</f>
        <v/>
      </c>
      <c r="C1675" s="123"/>
      <c r="D1675" s="138" t="str">
        <f>IF(C1675="","",IFERROR(INDEX('Cadastro de insumo'!A:K,MATCH('Ficha técnica - Prod acabado'!C1675,'Cadastro de insumo'!E:E,0),2),""))</f>
        <v/>
      </c>
      <c r="E1675" s="138" t="str">
        <f>IF(C1675="","",IFERROR(INDEX('Cadastro de insumo'!A:K,MATCH('Ficha técnica - Prod acabado'!C1675,'Cadastro de insumo'!E:E,0),9),""))</f>
        <v/>
      </c>
      <c r="F1675" s="139" t="str">
        <f>IFERROR(VLOOKUP(C1675,'Cadastro de insumo'!E:K,7,0),"")</f>
        <v/>
      </c>
      <c r="G1675" s="113"/>
      <c r="H1675" s="113"/>
      <c r="I1675" s="138">
        <f t="shared" si="80"/>
        <v>0</v>
      </c>
      <c r="J1675" s="140">
        <f>IF(C1675="",0,IF(E1675="Pacote",VLOOKUP(C1675,'Cadastro de insumo'!E:K,7,0)*G1675,IF(OR(E1675="kg",E1675="L"),F1675/1000*G1675,F1675*G1675)))</f>
        <v>0</v>
      </c>
    </row>
    <row r="1676" spans="1:18" outlineLevel="1" x14ac:dyDescent="0.25">
      <c r="B1676" s="137" t="str">
        <f>IF(C1676="","",F1668)</f>
        <v/>
      </c>
      <c r="C1676" s="123"/>
      <c r="D1676" s="138" t="str">
        <f>IF(C1676="","",IFERROR(INDEX('Cadastro de insumo'!A:K,MATCH('Ficha técnica - Prod acabado'!C1676,'Cadastro de insumo'!E:E,0),2),""))</f>
        <v/>
      </c>
      <c r="E1676" s="138" t="str">
        <f>IF(C1676="","",IFERROR(INDEX('Cadastro de insumo'!A:K,MATCH('Ficha técnica - Prod acabado'!C1676,'Cadastro de insumo'!E:E,0),9),""))</f>
        <v/>
      </c>
      <c r="F1676" s="139" t="str">
        <f>IFERROR(VLOOKUP(C1676,'Cadastro de insumo'!E:K,7,0),"")</f>
        <v/>
      </c>
      <c r="G1676" s="113"/>
      <c r="H1676" s="113"/>
      <c r="I1676" s="138">
        <f t="shared" si="80"/>
        <v>0</v>
      </c>
      <c r="J1676" s="140">
        <f>IF(C1676="",0,IF(E1676="Pacote",VLOOKUP(C1676,'Cadastro de insumo'!E:K,7,0)*G1676,IF(OR(E1676="kg",E1676="L"),F1676/1000*G1676,F1676*G1676)))</f>
        <v>0</v>
      </c>
    </row>
    <row r="1677" spans="1:18" outlineLevel="1" x14ac:dyDescent="0.25">
      <c r="B1677" s="137" t="str">
        <f>IF(C1677="","",F1668)</f>
        <v/>
      </c>
      <c r="C1677" s="123"/>
      <c r="D1677" s="138" t="str">
        <f>IF(C1677="","",IFERROR(INDEX('Cadastro de insumo'!A:K,MATCH('Ficha técnica - Prod acabado'!C1677,'Cadastro de insumo'!E:E,0),2),""))</f>
        <v/>
      </c>
      <c r="E1677" s="138" t="str">
        <f>IF(C1677="","",IFERROR(INDEX('Cadastro de insumo'!A:K,MATCH('Ficha técnica - Prod acabado'!C1677,'Cadastro de insumo'!E:E,0),9),""))</f>
        <v/>
      </c>
      <c r="F1677" s="139" t="str">
        <f>IFERROR(VLOOKUP(C1677,'Cadastro de insumo'!E:K,7,0),"")</f>
        <v/>
      </c>
      <c r="G1677" s="113"/>
      <c r="H1677" s="113"/>
      <c r="I1677" s="138">
        <f t="shared" si="80"/>
        <v>0</v>
      </c>
      <c r="J1677" s="140">
        <f>IF(C1677="",0,IF(E1677="Pacote",VLOOKUP(C1677,'Cadastro de insumo'!E:K,7,0)*G1677,IF(OR(E1677="kg",E1677="L"),F1677/1000*G1677,F1677*G1677)))</f>
        <v>0</v>
      </c>
    </row>
    <row r="1678" spans="1:18" outlineLevel="1" x14ac:dyDescent="0.25">
      <c r="B1678" s="137" t="str">
        <f>IF(C1678="","",F1668)</f>
        <v/>
      </c>
      <c r="C1678" s="123"/>
      <c r="D1678" s="138" t="str">
        <f>IF(C1678="","",IFERROR(INDEX('Cadastro de insumo'!A:K,MATCH('Ficha técnica - Prod acabado'!C1678,'Cadastro de insumo'!E:E,0),2),""))</f>
        <v/>
      </c>
      <c r="E1678" s="138" t="str">
        <f>IF(C1678="","",IFERROR(INDEX('Cadastro de insumo'!A:K,MATCH('Ficha técnica - Prod acabado'!C1678,'Cadastro de insumo'!E:E,0),9),""))</f>
        <v/>
      </c>
      <c r="F1678" s="139" t="str">
        <f>IFERROR(VLOOKUP(C1678,'Cadastro de insumo'!E:K,7,0),"")</f>
        <v/>
      </c>
      <c r="G1678" s="113"/>
      <c r="H1678" s="113"/>
      <c r="I1678" s="138">
        <f t="shared" si="80"/>
        <v>0</v>
      </c>
      <c r="J1678" s="140">
        <f>IF(C1678="",0,IF(E1678="Pacote",VLOOKUP(C1678,'Cadastro de insumo'!E:K,7,0)*G1678,IF(OR(E1678="kg",E1678="L"),F1678/1000*G1678,F1678*G1678)))</f>
        <v>0</v>
      </c>
    </row>
    <row r="1679" spans="1:18" outlineLevel="1" x14ac:dyDescent="0.25">
      <c r="B1679" s="137" t="str">
        <f>IF(C1679="","",F1668)</f>
        <v/>
      </c>
      <c r="C1679" s="123"/>
      <c r="D1679" s="138" t="str">
        <f>IF(C1679="","",IFERROR(INDEX('Cadastro de insumo'!A:K,MATCH('Ficha técnica - Prod acabado'!C1679,'Cadastro de insumo'!E:E,0),2),""))</f>
        <v/>
      </c>
      <c r="E1679" s="138" t="str">
        <f>IF(C1679="","",IFERROR(INDEX('Cadastro de insumo'!A:K,MATCH('Ficha técnica - Prod acabado'!C1679,'Cadastro de insumo'!E:E,0),9),""))</f>
        <v/>
      </c>
      <c r="F1679" s="139" t="str">
        <f>IFERROR(VLOOKUP(C1679,'Cadastro de insumo'!E:K,7,0),"")</f>
        <v/>
      </c>
      <c r="G1679" s="113"/>
      <c r="H1679" s="113"/>
      <c r="I1679" s="138">
        <f t="shared" si="80"/>
        <v>0</v>
      </c>
      <c r="J1679" s="140">
        <f>IF(C1679="",0,IF(E1679="Pacote",VLOOKUP(C1679,'Cadastro de insumo'!E:K,7,0)*G1679,IF(OR(E1679="kg",E1679="L"),F1679/1000*G1679,F1679*G1679)))</f>
        <v>0</v>
      </c>
    </row>
    <row r="1680" spans="1:18" outlineLevel="1" x14ac:dyDescent="0.25">
      <c r="B1680" s="137" t="str">
        <f>IF(C1680="","",F1668)</f>
        <v/>
      </c>
      <c r="C1680" s="123"/>
      <c r="D1680" s="138" t="str">
        <f>IF(C1680="","",IFERROR(INDEX('Cadastro de insumo'!A:K,MATCH('Ficha técnica - Prod acabado'!C1680,'Cadastro de insumo'!E:E,0),2),""))</f>
        <v/>
      </c>
      <c r="E1680" s="138" t="str">
        <f>IF(C1680="","",IFERROR(INDEX('Cadastro de insumo'!A:K,MATCH('Ficha técnica - Prod acabado'!C1680,'Cadastro de insumo'!E:E,0),9),""))</f>
        <v/>
      </c>
      <c r="F1680" s="139" t="str">
        <f>IFERROR(VLOOKUP(C1680,'Cadastro de insumo'!E:K,7,0),"")</f>
        <v/>
      </c>
      <c r="G1680" s="113"/>
      <c r="H1680" s="113"/>
      <c r="I1680" s="138">
        <f t="shared" si="80"/>
        <v>0</v>
      </c>
      <c r="J1680" s="140">
        <f>IF(C1680="",0,IF(E1680="Pacote",VLOOKUP(C1680,'Cadastro de insumo'!E:K,7,0)*G1680,IF(OR(E1680="kg",E1680="L"),F1680/1000*G1680,F1680*G1680)))</f>
        <v>0</v>
      </c>
    </row>
    <row r="1681" spans="1:18" outlineLevel="1" x14ac:dyDescent="0.25">
      <c r="B1681" s="137" t="str">
        <f>IF(C1681="","",F1668)</f>
        <v/>
      </c>
      <c r="C1681" s="123"/>
      <c r="D1681" s="138" t="str">
        <f>IF(C1681="","",IFERROR(INDEX('Cadastro de insumo'!A:K,MATCH('Ficha técnica - Prod acabado'!C1681,'Cadastro de insumo'!E:E,0),2),""))</f>
        <v/>
      </c>
      <c r="E1681" s="138" t="str">
        <f>IF(C1681="","",IFERROR(INDEX('Cadastro de insumo'!A:K,MATCH('Ficha técnica - Prod acabado'!C1681,'Cadastro de insumo'!E:E,0),9),""))</f>
        <v/>
      </c>
      <c r="F1681" s="139" t="str">
        <f>IFERROR(VLOOKUP(C1681,'Cadastro de insumo'!E:K,7,0),"")</f>
        <v/>
      </c>
      <c r="G1681" s="113"/>
      <c r="H1681" s="113"/>
      <c r="I1681" s="138">
        <f t="shared" si="80"/>
        <v>0</v>
      </c>
      <c r="J1681" s="140">
        <f>IF(C1681="",0,IF(E1681="Pacote",VLOOKUP(C1681,'Cadastro de insumo'!E:K,7,0)*G1681,IF(OR(E1681="kg",E1681="L"),F1681/1000*G1681,F1681*G1681)))</f>
        <v>0</v>
      </c>
    </row>
    <row r="1682" spans="1:18" outlineLevel="1" x14ac:dyDescent="0.25">
      <c r="B1682" s="137" t="str">
        <f>IF(C1682="","",F1668)</f>
        <v/>
      </c>
      <c r="C1682" s="123"/>
      <c r="D1682" s="138" t="str">
        <f>IF(C1682="","",IFERROR(INDEX('Cadastro de insumo'!A:K,MATCH('Ficha técnica - Prod acabado'!C1682,'Cadastro de insumo'!E:E,0),2),""))</f>
        <v/>
      </c>
      <c r="E1682" s="138" t="str">
        <f>IF(C1682="","",IFERROR(INDEX('Cadastro de insumo'!A:K,MATCH('Ficha técnica - Prod acabado'!C1682,'Cadastro de insumo'!E:E,0),9),""))</f>
        <v/>
      </c>
      <c r="F1682" s="139" t="str">
        <f>IFERROR(VLOOKUP(C1682,'Cadastro de insumo'!E:K,7,0),"")</f>
        <v/>
      </c>
      <c r="G1682" s="113"/>
      <c r="H1682" s="113"/>
      <c r="I1682" s="138">
        <f t="shared" si="80"/>
        <v>0</v>
      </c>
      <c r="J1682" s="140">
        <f>IF(C1682="",0,IF(E1682="Pacote",VLOOKUP(C1682,'Cadastro de insumo'!E:K,7,0)*G1682,IF(OR(E1682="kg",E1682="L"),F1682/1000*G1682,F1682*G1682)))</f>
        <v>0</v>
      </c>
    </row>
    <row r="1683" spans="1:18" outlineLevel="1" x14ac:dyDescent="0.25">
      <c r="B1683" s="137" t="str">
        <f>IF(C1683="","",F1668)</f>
        <v/>
      </c>
      <c r="C1683" s="123"/>
      <c r="D1683" s="138" t="str">
        <f>IF(C1683="","",IFERROR(INDEX('Cadastro de insumo'!A:K,MATCH('Ficha técnica - Prod acabado'!C1683,'Cadastro de insumo'!E:E,0),2),""))</f>
        <v/>
      </c>
      <c r="E1683" s="138" t="str">
        <f>IF(C1683="","",IFERROR(INDEX('Cadastro de insumo'!A:K,MATCH('Ficha técnica - Prod acabado'!C1683,'Cadastro de insumo'!E:E,0),9),""))</f>
        <v/>
      </c>
      <c r="F1683" s="139" t="str">
        <f>IFERROR(VLOOKUP(C1683,'Cadastro de insumo'!E:K,7,0),"")</f>
        <v/>
      </c>
      <c r="G1683" s="113"/>
      <c r="H1683" s="113"/>
      <c r="I1683" s="138">
        <f t="shared" si="80"/>
        <v>0</v>
      </c>
      <c r="J1683" s="140">
        <f>IF(C1683="",0,IF(E1683="Pacote",VLOOKUP(C1683,'Cadastro de insumo'!E:K,7,0)*G1683,IF(OR(E1683="kg",E1683="L"),F1683/1000*G1683,F1683*G1683)))</f>
        <v>0</v>
      </c>
    </row>
    <row r="1684" spans="1:18" outlineLevel="1" x14ac:dyDescent="0.25">
      <c r="B1684" s="137" t="str">
        <f>IF(C1684="","",F1668)</f>
        <v/>
      </c>
      <c r="C1684" s="123"/>
      <c r="D1684" s="138" t="str">
        <f>IF(C1684="","",IFERROR(INDEX('Cadastro de insumo'!A:K,MATCH('Ficha técnica - Prod acabado'!C1684,'Cadastro de insumo'!E:E,0),2),""))</f>
        <v/>
      </c>
      <c r="E1684" s="138" t="str">
        <f>IF(C1684="","",IFERROR(INDEX('Cadastro de insumo'!A:K,MATCH('Ficha técnica - Prod acabado'!C1684,'Cadastro de insumo'!E:E,0),9),""))</f>
        <v/>
      </c>
      <c r="F1684" s="139" t="str">
        <f>IFERROR(VLOOKUP(C1684,'Cadastro de insumo'!E:K,7,0),"")</f>
        <v/>
      </c>
      <c r="G1684" s="113"/>
      <c r="H1684" s="113"/>
      <c r="I1684" s="138">
        <f t="shared" si="80"/>
        <v>0</v>
      </c>
      <c r="J1684" s="140">
        <f>IF(C1684="",0,IF(E1684="Pacote",VLOOKUP(C1684,'Cadastro de insumo'!E:K,7,0)*G1684,IF(OR(E1684="kg",E1684="L"),F1684/1000*G1684,F1684*G1684)))</f>
        <v>0</v>
      </c>
    </row>
    <row r="1685" spans="1:18" outlineLevel="1" x14ac:dyDescent="0.25">
      <c r="B1685" s="137" t="str">
        <f>IF(C1685="","",F1668)</f>
        <v/>
      </c>
      <c r="C1685" s="123"/>
      <c r="D1685" s="138" t="str">
        <f>IF(C1685="","",IFERROR(INDEX('Cadastro de insumo'!A:K,MATCH('Ficha técnica - Prod acabado'!C1685,'Cadastro de insumo'!E:E,0),2),""))</f>
        <v/>
      </c>
      <c r="E1685" s="138" t="str">
        <f>IF(C1685="","",IFERROR(INDEX('Cadastro de insumo'!A:K,MATCH('Ficha técnica - Prod acabado'!C1685,'Cadastro de insumo'!E:E,0),9),""))</f>
        <v/>
      </c>
      <c r="F1685" s="139" t="str">
        <f>IFERROR(VLOOKUP(C1685,'Cadastro de insumo'!E:K,7,0),"")</f>
        <v/>
      </c>
      <c r="G1685" s="113"/>
      <c r="H1685" s="113"/>
      <c r="I1685" s="138">
        <f t="shared" si="80"/>
        <v>0</v>
      </c>
      <c r="J1685" s="140">
        <f>IF(C1685="",0,IF(E1685="Pacote",VLOOKUP(C1685,'Cadastro de insumo'!E:K,7,0)*G1685,IF(OR(E1685="kg",E1685="L"),F1685/1000*G1685,F1685*G1685)))</f>
        <v>0</v>
      </c>
    </row>
    <row r="1686" spans="1:18" x14ac:dyDescent="0.25">
      <c r="A1686" s="33" t="str">
        <f>"Detalhes: "&amp;F1668</f>
        <v xml:space="preserve">Detalhes: </v>
      </c>
      <c r="B1686" s="110"/>
      <c r="H1686" s="126"/>
      <c r="I1686" s="110"/>
      <c r="J1686" s="110"/>
      <c r="M1686" s="126"/>
    </row>
    <row r="1687" spans="1:18" x14ac:dyDescent="0.25">
      <c r="B1687" s="110"/>
      <c r="C1687" s="126"/>
      <c r="H1687" s="126"/>
      <c r="I1687" s="110"/>
      <c r="J1687" s="110"/>
      <c r="K1687" s="110"/>
      <c r="L1687" s="110"/>
      <c r="M1687" s="126"/>
    </row>
    <row r="1688" spans="1:18" ht="31.5" x14ac:dyDescent="0.25">
      <c r="D1688" s="110"/>
      <c r="E1688" s="34" t="s">
        <v>21</v>
      </c>
      <c r="F1688" s="78" t="s">
        <v>0</v>
      </c>
      <c r="G1688" s="78" t="s">
        <v>19</v>
      </c>
      <c r="H1688" s="79" t="s">
        <v>20</v>
      </c>
      <c r="I1688" s="35" t="s">
        <v>22</v>
      </c>
      <c r="J1688" s="35" t="s">
        <v>61</v>
      </c>
      <c r="M1688" s="126"/>
    </row>
    <row r="1689" spans="1:18" x14ac:dyDescent="0.25">
      <c r="D1689" s="110"/>
      <c r="E1689" s="135">
        <f>E1668+1</f>
        <v>81</v>
      </c>
      <c r="F1689" s="113"/>
      <c r="G1689" s="113"/>
      <c r="H1689" s="114"/>
      <c r="I1689" s="136">
        <f>SUM(J1692:J1706)</f>
        <v>0</v>
      </c>
      <c r="J1689" s="136" t="str">
        <f>IF(H1689="","",I1689/H1689)</f>
        <v/>
      </c>
      <c r="M1689" s="126"/>
      <c r="R1689" s="141"/>
    </row>
    <row r="1690" spans="1:18" x14ac:dyDescent="0.25">
      <c r="B1690" s="117"/>
      <c r="C1690" s="118"/>
      <c r="D1690" s="110"/>
      <c r="F1690" s="118"/>
      <c r="G1690" s="118"/>
      <c r="H1690" s="119"/>
      <c r="I1690" s="120"/>
      <c r="J1690" s="121"/>
      <c r="M1690" s="126"/>
      <c r="R1690" s="141"/>
    </row>
    <row r="1691" spans="1:18" ht="47.25" outlineLevel="1" x14ac:dyDescent="0.25">
      <c r="B1691" s="34" t="s">
        <v>66</v>
      </c>
      <c r="C1691" s="78" t="s">
        <v>13</v>
      </c>
      <c r="D1691" s="35" t="s">
        <v>60</v>
      </c>
      <c r="E1691" s="35" t="s">
        <v>14</v>
      </c>
      <c r="F1691" s="79" t="s">
        <v>17</v>
      </c>
      <c r="G1691" s="79" t="s">
        <v>56</v>
      </c>
      <c r="H1691" s="79" t="s">
        <v>38</v>
      </c>
      <c r="I1691" s="35" t="s">
        <v>16</v>
      </c>
      <c r="J1691" s="34" t="s">
        <v>15</v>
      </c>
    </row>
    <row r="1692" spans="1:18" outlineLevel="1" x14ac:dyDescent="0.25">
      <c r="B1692" s="137" t="str">
        <f>IF(C1692="","",F1689)</f>
        <v/>
      </c>
      <c r="C1692" s="123"/>
      <c r="D1692" s="138" t="str">
        <f>IF(C1692="","",IFERROR(INDEX('Cadastro de insumo'!A:K,MATCH('Ficha técnica - Prod acabado'!C1692,'Cadastro de insumo'!E:E,0),2),""))</f>
        <v/>
      </c>
      <c r="E1692" s="138" t="str">
        <f>IF(C1692="","",IFERROR(INDEX('Cadastro de insumo'!A:K,MATCH('Ficha técnica - Prod acabado'!C1692,'Cadastro de insumo'!E:E,0),9),""))</f>
        <v/>
      </c>
      <c r="F1692" s="139" t="str">
        <f>IFERROR(VLOOKUP(C1692,'Cadastro de insumo'!E:K,7,0),"")</f>
        <v/>
      </c>
      <c r="G1692" s="113"/>
      <c r="H1692" s="113"/>
      <c r="I1692" s="138">
        <f t="shared" ref="I1692:I1706" si="81">IF(OR(G1692="",H1692=""),0,G1692/H1692)</f>
        <v>0</v>
      </c>
      <c r="J1692" s="140">
        <f>IF(C1692="",0,IF(E1692="Pacote",VLOOKUP(C1692,'Cadastro de insumo'!E:K,7,0)*G1692,IF(OR(E1692="kg",E1692="L"),F1692/1000*G1692,F1692*G1692)))</f>
        <v>0</v>
      </c>
    </row>
    <row r="1693" spans="1:18" outlineLevel="1" x14ac:dyDescent="0.25">
      <c r="B1693" s="137" t="str">
        <f>IF(C1693="","",F1689)</f>
        <v/>
      </c>
      <c r="C1693" s="123"/>
      <c r="D1693" s="138" t="str">
        <f>IF(C1693="","",IFERROR(INDEX('Cadastro de insumo'!A:K,MATCH('Ficha técnica - Prod acabado'!C1693,'Cadastro de insumo'!E:E,0),2),""))</f>
        <v/>
      </c>
      <c r="E1693" s="138" t="str">
        <f>IF(C1693="","",IFERROR(INDEX('Cadastro de insumo'!A:K,MATCH('Ficha técnica - Prod acabado'!C1693,'Cadastro de insumo'!E:E,0),9),""))</f>
        <v/>
      </c>
      <c r="F1693" s="139" t="str">
        <f>IFERROR(VLOOKUP(C1693,'Cadastro de insumo'!E:K,7,0),"")</f>
        <v/>
      </c>
      <c r="G1693" s="113"/>
      <c r="H1693" s="113"/>
      <c r="I1693" s="138">
        <f t="shared" si="81"/>
        <v>0</v>
      </c>
      <c r="J1693" s="140">
        <f>IF(C1693="",0,IF(E1693="Pacote",VLOOKUP(C1693,'Cadastro de insumo'!E:K,7,0)*G1693,IF(OR(E1693="kg",E1693="L"),F1693/1000*G1693,F1693*G1693)))</f>
        <v>0</v>
      </c>
    </row>
    <row r="1694" spans="1:18" outlineLevel="1" x14ac:dyDescent="0.25">
      <c r="B1694" s="137" t="str">
        <f>IF(C1694="","",F1689)</f>
        <v/>
      </c>
      <c r="C1694" s="123"/>
      <c r="D1694" s="138" t="str">
        <f>IF(C1694="","",IFERROR(INDEX('Cadastro de insumo'!A:K,MATCH('Ficha técnica - Prod acabado'!C1694,'Cadastro de insumo'!E:E,0),2),""))</f>
        <v/>
      </c>
      <c r="E1694" s="138" t="str">
        <f>IF(C1694="","",IFERROR(INDEX('Cadastro de insumo'!A:K,MATCH('Ficha técnica - Prod acabado'!C1694,'Cadastro de insumo'!E:E,0),9),""))</f>
        <v/>
      </c>
      <c r="F1694" s="139" t="str">
        <f>IFERROR(VLOOKUP(C1694,'Cadastro de insumo'!E:K,7,0),"")</f>
        <v/>
      </c>
      <c r="G1694" s="113"/>
      <c r="H1694" s="113"/>
      <c r="I1694" s="138">
        <f t="shared" si="81"/>
        <v>0</v>
      </c>
      <c r="J1694" s="140">
        <f>IF(C1694="",0,IF(E1694="Pacote",VLOOKUP(C1694,'Cadastro de insumo'!E:K,7,0)*G1694,IF(OR(E1694="kg",E1694="L"),F1694/1000*G1694,F1694*G1694)))</f>
        <v>0</v>
      </c>
    </row>
    <row r="1695" spans="1:18" outlineLevel="1" x14ac:dyDescent="0.25">
      <c r="B1695" s="137" t="str">
        <f>IF(C1695="","",F1689)</f>
        <v/>
      </c>
      <c r="C1695" s="123"/>
      <c r="D1695" s="138" t="str">
        <f>IF(C1695="","",IFERROR(INDEX('Cadastro de insumo'!A:K,MATCH('Ficha técnica - Prod acabado'!C1695,'Cadastro de insumo'!E:E,0),2),""))</f>
        <v/>
      </c>
      <c r="E1695" s="138" t="str">
        <f>IF(C1695="","",IFERROR(INDEX('Cadastro de insumo'!A:K,MATCH('Ficha técnica - Prod acabado'!C1695,'Cadastro de insumo'!E:E,0),9),""))</f>
        <v/>
      </c>
      <c r="F1695" s="139" t="str">
        <f>IFERROR(VLOOKUP(C1695,'Cadastro de insumo'!E:K,7,0),"")</f>
        <v/>
      </c>
      <c r="G1695" s="113"/>
      <c r="H1695" s="113"/>
      <c r="I1695" s="138">
        <f t="shared" si="81"/>
        <v>0</v>
      </c>
      <c r="J1695" s="140">
        <f>IF(C1695="",0,IF(E1695="Pacote",VLOOKUP(C1695,'Cadastro de insumo'!E:K,7,0)*G1695,IF(OR(E1695="kg",E1695="L"),F1695/1000*G1695,F1695*G1695)))</f>
        <v>0</v>
      </c>
    </row>
    <row r="1696" spans="1:18" outlineLevel="1" x14ac:dyDescent="0.25">
      <c r="B1696" s="137" t="str">
        <f>IF(C1696="","",F1689)</f>
        <v/>
      </c>
      <c r="C1696" s="123"/>
      <c r="D1696" s="138" t="str">
        <f>IF(C1696="","",IFERROR(INDEX('Cadastro de insumo'!A:K,MATCH('Ficha técnica - Prod acabado'!C1696,'Cadastro de insumo'!E:E,0),2),""))</f>
        <v/>
      </c>
      <c r="E1696" s="138" t="str">
        <f>IF(C1696="","",IFERROR(INDEX('Cadastro de insumo'!A:K,MATCH('Ficha técnica - Prod acabado'!C1696,'Cadastro de insumo'!E:E,0),9),""))</f>
        <v/>
      </c>
      <c r="F1696" s="139" t="str">
        <f>IFERROR(VLOOKUP(C1696,'Cadastro de insumo'!E:K,7,0),"")</f>
        <v/>
      </c>
      <c r="G1696" s="113"/>
      <c r="H1696" s="113"/>
      <c r="I1696" s="138">
        <f t="shared" si="81"/>
        <v>0</v>
      </c>
      <c r="J1696" s="140">
        <f>IF(C1696="",0,IF(E1696="Pacote",VLOOKUP(C1696,'Cadastro de insumo'!E:K,7,0)*G1696,IF(OR(E1696="kg",E1696="L"),F1696/1000*G1696,F1696*G1696)))</f>
        <v>0</v>
      </c>
    </row>
    <row r="1697" spans="1:18" outlineLevel="1" x14ac:dyDescent="0.25">
      <c r="B1697" s="137" t="str">
        <f>IF(C1697="","",F1689)</f>
        <v/>
      </c>
      <c r="C1697" s="123"/>
      <c r="D1697" s="138" t="str">
        <f>IF(C1697="","",IFERROR(INDEX('Cadastro de insumo'!A:K,MATCH('Ficha técnica - Prod acabado'!C1697,'Cadastro de insumo'!E:E,0),2),""))</f>
        <v/>
      </c>
      <c r="E1697" s="138" t="str">
        <f>IF(C1697="","",IFERROR(INDEX('Cadastro de insumo'!A:K,MATCH('Ficha técnica - Prod acabado'!C1697,'Cadastro de insumo'!E:E,0),9),""))</f>
        <v/>
      </c>
      <c r="F1697" s="139" t="str">
        <f>IFERROR(VLOOKUP(C1697,'Cadastro de insumo'!E:K,7,0),"")</f>
        <v/>
      </c>
      <c r="G1697" s="113"/>
      <c r="H1697" s="113"/>
      <c r="I1697" s="138">
        <f t="shared" si="81"/>
        <v>0</v>
      </c>
      <c r="J1697" s="140">
        <f>IF(C1697="",0,IF(E1697="Pacote",VLOOKUP(C1697,'Cadastro de insumo'!E:K,7,0)*G1697,IF(OR(E1697="kg",E1697="L"),F1697/1000*G1697,F1697*G1697)))</f>
        <v>0</v>
      </c>
    </row>
    <row r="1698" spans="1:18" outlineLevel="1" x14ac:dyDescent="0.25">
      <c r="B1698" s="137" t="str">
        <f>IF(C1698="","",F1689)</f>
        <v/>
      </c>
      <c r="C1698" s="123"/>
      <c r="D1698" s="138" t="str">
        <f>IF(C1698="","",IFERROR(INDEX('Cadastro de insumo'!A:K,MATCH('Ficha técnica - Prod acabado'!C1698,'Cadastro de insumo'!E:E,0),2),""))</f>
        <v/>
      </c>
      <c r="E1698" s="138" t="str">
        <f>IF(C1698="","",IFERROR(INDEX('Cadastro de insumo'!A:K,MATCH('Ficha técnica - Prod acabado'!C1698,'Cadastro de insumo'!E:E,0),9),""))</f>
        <v/>
      </c>
      <c r="F1698" s="139" t="str">
        <f>IFERROR(VLOOKUP(C1698,'Cadastro de insumo'!E:K,7,0),"")</f>
        <v/>
      </c>
      <c r="G1698" s="113"/>
      <c r="H1698" s="113"/>
      <c r="I1698" s="138">
        <f t="shared" si="81"/>
        <v>0</v>
      </c>
      <c r="J1698" s="140">
        <f>IF(C1698="",0,IF(E1698="Pacote",VLOOKUP(C1698,'Cadastro de insumo'!E:K,7,0)*G1698,IF(OR(E1698="kg",E1698="L"),F1698/1000*G1698,F1698*G1698)))</f>
        <v>0</v>
      </c>
    </row>
    <row r="1699" spans="1:18" outlineLevel="1" x14ac:dyDescent="0.25">
      <c r="B1699" s="137" t="str">
        <f>IF(C1699="","",F1689)</f>
        <v/>
      </c>
      <c r="C1699" s="123"/>
      <c r="D1699" s="138" t="str">
        <f>IF(C1699="","",IFERROR(INDEX('Cadastro de insumo'!A:K,MATCH('Ficha técnica - Prod acabado'!C1699,'Cadastro de insumo'!E:E,0),2),""))</f>
        <v/>
      </c>
      <c r="E1699" s="138" t="str">
        <f>IF(C1699="","",IFERROR(INDEX('Cadastro de insumo'!A:K,MATCH('Ficha técnica - Prod acabado'!C1699,'Cadastro de insumo'!E:E,0),9),""))</f>
        <v/>
      </c>
      <c r="F1699" s="139" t="str">
        <f>IFERROR(VLOOKUP(C1699,'Cadastro de insumo'!E:K,7,0),"")</f>
        <v/>
      </c>
      <c r="G1699" s="113"/>
      <c r="H1699" s="113"/>
      <c r="I1699" s="138">
        <f t="shared" si="81"/>
        <v>0</v>
      </c>
      <c r="J1699" s="140">
        <f>IF(C1699="",0,IF(E1699="Pacote",VLOOKUP(C1699,'Cadastro de insumo'!E:K,7,0)*G1699,IF(OR(E1699="kg",E1699="L"),F1699/1000*G1699,F1699*G1699)))</f>
        <v>0</v>
      </c>
    </row>
    <row r="1700" spans="1:18" outlineLevel="1" x14ac:dyDescent="0.25">
      <c r="B1700" s="137" t="str">
        <f>IF(C1700="","",F1689)</f>
        <v/>
      </c>
      <c r="C1700" s="123"/>
      <c r="D1700" s="138" t="str">
        <f>IF(C1700="","",IFERROR(INDEX('Cadastro de insumo'!A:K,MATCH('Ficha técnica - Prod acabado'!C1700,'Cadastro de insumo'!E:E,0),2),""))</f>
        <v/>
      </c>
      <c r="E1700" s="138" t="str">
        <f>IF(C1700="","",IFERROR(INDEX('Cadastro de insumo'!A:K,MATCH('Ficha técnica - Prod acabado'!C1700,'Cadastro de insumo'!E:E,0),9),""))</f>
        <v/>
      </c>
      <c r="F1700" s="139" t="str">
        <f>IFERROR(VLOOKUP(C1700,'Cadastro de insumo'!E:K,7,0),"")</f>
        <v/>
      </c>
      <c r="G1700" s="113"/>
      <c r="H1700" s="113"/>
      <c r="I1700" s="138">
        <f t="shared" si="81"/>
        <v>0</v>
      </c>
      <c r="J1700" s="140">
        <f>IF(C1700="",0,IF(E1700="Pacote",VLOOKUP(C1700,'Cadastro de insumo'!E:K,7,0)*G1700,IF(OR(E1700="kg",E1700="L"),F1700/1000*G1700,F1700*G1700)))</f>
        <v>0</v>
      </c>
    </row>
    <row r="1701" spans="1:18" outlineLevel="1" x14ac:dyDescent="0.25">
      <c r="B1701" s="137" t="str">
        <f>IF(C1701="","",F1689)</f>
        <v/>
      </c>
      <c r="C1701" s="123"/>
      <c r="D1701" s="138" t="str">
        <f>IF(C1701="","",IFERROR(INDEX('Cadastro de insumo'!A:K,MATCH('Ficha técnica - Prod acabado'!C1701,'Cadastro de insumo'!E:E,0),2),""))</f>
        <v/>
      </c>
      <c r="E1701" s="138" t="str">
        <f>IF(C1701="","",IFERROR(INDEX('Cadastro de insumo'!A:K,MATCH('Ficha técnica - Prod acabado'!C1701,'Cadastro de insumo'!E:E,0),9),""))</f>
        <v/>
      </c>
      <c r="F1701" s="139" t="str">
        <f>IFERROR(VLOOKUP(C1701,'Cadastro de insumo'!E:K,7,0),"")</f>
        <v/>
      </c>
      <c r="G1701" s="113"/>
      <c r="H1701" s="113"/>
      <c r="I1701" s="138">
        <f t="shared" si="81"/>
        <v>0</v>
      </c>
      <c r="J1701" s="140">
        <f>IF(C1701="",0,IF(E1701="Pacote",VLOOKUP(C1701,'Cadastro de insumo'!E:K,7,0)*G1701,IF(OR(E1701="kg",E1701="L"),F1701/1000*G1701,F1701*G1701)))</f>
        <v>0</v>
      </c>
    </row>
    <row r="1702" spans="1:18" outlineLevel="1" x14ac:dyDescent="0.25">
      <c r="B1702" s="137" t="str">
        <f>IF(C1702="","",F1689)</f>
        <v/>
      </c>
      <c r="C1702" s="123"/>
      <c r="D1702" s="138" t="str">
        <f>IF(C1702="","",IFERROR(INDEX('Cadastro de insumo'!A:K,MATCH('Ficha técnica - Prod acabado'!C1702,'Cadastro de insumo'!E:E,0),2),""))</f>
        <v/>
      </c>
      <c r="E1702" s="138" t="str">
        <f>IF(C1702="","",IFERROR(INDEX('Cadastro de insumo'!A:K,MATCH('Ficha técnica - Prod acabado'!C1702,'Cadastro de insumo'!E:E,0),9),""))</f>
        <v/>
      </c>
      <c r="F1702" s="139" t="str">
        <f>IFERROR(VLOOKUP(C1702,'Cadastro de insumo'!E:K,7,0),"")</f>
        <v/>
      </c>
      <c r="G1702" s="113"/>
      <c r="H1702" s="113"/>
      <c r="I1702" s="138">
        <f t="shared" si="81"/>
        <v>0</v>
      </c>
      <c r="J1702" s="140">
        <f>IF(C1702="",0,IF(E1702="Pacote",VLOOKUP(C1702,'Cadastro de insumo'!E:K,7,0)*G1702,IF(OR(E1702="kg",E1702="L"),F1702/1000*G1702,F1702*G1702)))</f>
        <v>0</v>
      </c>
    </row>
    <row r="1703" spans="1:18" outlineLevel="1" x14ac:dyDescent="0.25">
      <c r="B1703" s="137" t="str">
        <f>IF(C1703="","",F1689)</f>
        <v/>
      </c>
      <c r="C1703" s="123"/>
      <c r="D1703" s="138" t="str">
        <f>IF(C1703="","",IFERROR(INDEX('Cadastro de insumo'!A:K,MATCH('Ficha técnica - Prod acabado'!C1703,'Cadastro de insumo'!E:E,0),2),""))</f>
        <v/>
      </c>
      <c r="E1703" s="138" t="str">
        <f>IF(C1703="","",IFERROR(INDEX('Cadastro de insumo'!A:K,MATCH('Ficha técnica - Prod acabado'!C1703,'Cadastro de insumo'!E:E,0),9),""))</f>
        <v/>
      </c>
      <c r="F1703" s="139" t="str">
        <f>IFERROR(VLOOKUP(C1703,'Cadastro de insumo'!E:K,7,0),"")</f>
        <v/>
      </c>
      <c r="G1703" s="113"/>
      <c r="H1703" s="113"/>
      <c r="I1703" s="138">
        <f t="shared" si="81"/>
        <v>0</v>
      </c>
      <c r="J1703" s="140">
        <f>IF(C1703="",0,IF(E1703="Pacote",VLOOKUP(C1703,'Cadastro de insumo'!E:K,7,0)*G1703,IF(OR(E1703="kg",E1703="L"),F1703/1000*G1703,F1703*G1703)))</f>
        <v>0</v>
      </c>
    </row>
    <row r="1704" spans="1:18" outlineLevel="1" x14ac:dyDescent="0.25">
      <c r="B1704" s="137" t="str">
        <f>IF(C1704="","",F1689)</f>
        <v/>
      </c>
      <c r="C1704" s="123"/>
      <c r="D1704" s="138" t="str">
        <f>IF(C1704="","",IFERROR(INDEX('Cadastro de insumo'!A:K,MATCH('Ficha técnica - Prod acabado'!C1704,'Cadastro de insumo'!E:E,0),2),""))</f>
        <v/>
      </c>
      <c r="E1704" s="138" t="str">
        <f>IF(C1704="","",IFERROR(INDEX('Cadastro de insumo'!A:K,MATCH('Ficha técnica - Prod acabado'!C1704,'Cadastro de insumo'!E:E,0),9),""))</f>
        <v/>
      </c>
      <c r="F1704" s="139" t="str">
        <f>IFERROR(VLOOKUP(C1704,'Cadastro de insumo'!E:K,7,0),"")</f>
        <v/>
      </c>
      <c r="G1704" s="113"/>
      <c r="H1704" s="113"/>
      <c r="I1704" s="138">
        <f t="shared" si="81"/>
        <v>0</v>
      </c>
      <c r="J1704" s="140">
        <f>IF(C1704="",0,IF(E1704="Pacote",VLOOKUP(C1704,'Cadastro de insumo'!E:K,7,0)*G1704,IF(OR(E1704="kg",E1704="L"),F1704/1000*G1704,F1704*G1704)))</f>
        <v>0</v>
      </c>
    </row>
    <row r="1705" spans="1:18" outlineLevel="1" x14ac:dyDescent="0.25">
      <c r="B1705" s="137" t="str">
        <f>IF(C1705="","",F1689)</f>
        <v/>
      </c>
      <c r="C1705" s="123"/>
      <c r="D1705" s="138" t="str">
        <f>IF(C1705="","",IFERROR(INDEX('Cadastro de insumo'!A:K,MATCH('Ficha técnica - Prod acabado'!C1705,'Cadastro de insumo'!E:E,0),2),""))</f>
        <v/>
      </c>
      <c r="E1705" s="138" t="str">
        <f>IF(C1705="","",IFERROR(INDEX('Cadastro de insumo'!A:K,MATCH('Ficha técnica - Prod acabado'!C1705,'Cadastro de insumo'!E:E,0),9),""))</f>
        <v/>
      </c>
      <c r="F1705" s="139" t="str">
        <f>IFERROR(VLOOKUP(C1705,'Cadastro de insumo'!E:K,7,0),"")</f>
        <v/>
      </c>
      <c r="G1705" s="113"/>
      <c r="H1705" s="113"/>
      <c r="I1705" s="138">
        <f t="shared" si="81"/>
        <v>0</v>
      </c>
      <c r="J1705" s="140">
        <f>IF(C1705="",0,IF(E1705="Pacote",VLOOKUP(C1705,'Cadastro de insumo'!E:K,7,0)*G1705,IF(OR(E1705="kg",E1705="L"),F1705/1000*G1705,F1705*G1705)))</f>
        <v>0</v>
      </c>
    </row>
    <row r="1706" spans="1:18" outlineLevel="1" x14ac:dyDescent="0.25">
      <c r="B1706" s="137" t="str">
        <f>IF(C1706="","",F1689)</f>
        <v/>
      </c>
      <c r="C1706" s="123"/>
      <c r="D1706" s="138" t="str">
        <f>IF(C1706="","",IFERROR(INDEX('Cadastro de insumo'!A:K,MATCH('Ficha técnica - Prod acabado'!C1706,'Cadastro de insumo'!E:E,0),2),""))</f>
        <v/>
      </c>
      <c r="E1706" s="138" t="str">
        <f>IF(C1706="","",IFERROR(INDEX('Cadastro de insumo'!A:K,MATCH('Ficha técnica - Prod acabado'!C1706,'Cadastro de insumo'!E:E,0),9),""))</f>
        <v/>
      </c>
      <c r="F1706" s="139" t="str">
        <f>IFERROR(VLOOKUP(C1706,'Cadastro de insumo'!E:K,7,0),"")</f>
        <v/>
      </c>
      <c r="G1706" s="113"/>
      <c r="H1706" s="113"/>
      <c r="I1706" s="138">
        <f t="shared" si="81"/>
        <v>0</v>
      </c>
      <c r="J1706" s="140">
        <f>IF(C1706="",0,IF(E1706="Pacote",VLOOKUP(C1706,'Cadastro de insumo'!E:K,7,0)*G1706,IF(OR(E1706="kg",E1706="L"),F1706/1000*G1706,F1706*G1706)))</f>
        <v>0</v>
      </c>
    </row>
    <row r="1707" spans="1:18" x14ac:dyDescent="0.25">
      <c r="A1707" s="33" t="str">
        <f>"Detalhes: "&amp;F1689</f>
        <v xml:space="preserve">Detalhes: </v>
      </c>
      <c r="B1707" s="110"/>
      <c r="H1707" s="126"/>
      <c r="I1707" s="110"/>
      <c r="J1707" s="110"/>
      <c r="M1707" s="126"/>
    </row>
    <row r="1708" spans="1:18" x14ac:dyDescent="0.25">
      <c r="B1708" s="110"/>
      <c r="C1708" s="126"/>
      <c r="H1708" s="126"/>
      <c r="I1708" s="110"/>
      <c r="J1708" s="110"/>
      <c r="K1708" s="110"/>
      <c r="L1708" s="110"/>
      <c r="M1708" s="126"/>
    </row>
    <row r="1709" spans="1:18" ht="31.5" x14ac:dyDescent="0.25">
      <c r="D1709" s="110"/>
      <c r="E1709" s="34" t="s">
        <v>21</v>
      </c>
      <c r="F1709" s="78" t="s">
        <v>0</v>
      </c>
      <c r="G1709" s="78" t="s">
        <v>19</v>
      </c>
      <c r="H1709" s="79" t="s">
        <v>20</v>
      </c>
      <c r="I1709" s="35" t="s">
        <v>22</v>
      </c>
      <c r="J1709" s="35" t="s">
        <v>61</v>
      </c>
      <c r="M1709" s="126"/>
    </row>
    <row r="1710" spans="1:18" x14ac:dyDescent="0.25">
      <c r="D1710" s="110"/>
      <c r="E1710" s="135">
        <f>E1689+1</f>
        <v>82</v>
      </c>
      <c r="F1710" s="113"/>
      <c r="G1710" s="113"/>
      <c r="H1710" s="114"/>
      <c r="I1710" s="136">
        <f>SUM(J1713:J1727)</f>
        <v>0</v>
      </c>
      <c r="J1710" s="136" t="str">
        <f>IF(H1710="","",I1710/H1710)</f>
        <v/>
      </c>
      <c r="M1710" s="126"/>
      <c r="R1710" s="141"/>
    </row>
    <row r="1711" spans="1:18" x14ac:dyDescent="0.25">
      <c r="B1711" s="117"/>
      <c r="C1711" s="118"/>
      <c r="D1711" s="110"/>
      <c r="F1711" s="118"/>
      <c r="G1711" s="118"/>
      <c r="H1711" s="119"/>
      <c r="I1711" s="120"/>
      <c r="J1711" s="121"/>
      <c r="M1711" s="126"/>
      <c r="R1711" s="141"/>
    </row>
    <row r="1712" spans="1:18" ht="47.25" outlineLevel="1" x14ac:dyDescent="0.25">
      <c r="B1712" s="34" t="s">
        <v>66</v>
      </c>
      <c r="C1712" s="78" t="s">
        <v>13</v>
      </c>
      <c r="D1712" s="35" t="s">
        <v>60</v>
      </c>
      <c r="E1712" s="35" t="s">
        <v>14</v>
      </c>
      <c r="F1712" s="79" t="s">
        <v>17</v>
      </c>
      <c r="G1712" s="79" t="s">
        <v>56</v>
      </c>
      <c r="H1712" s="79" t="s">
        <v>38</v>
      </c>
      <c r="I1712" s="35" t="s">
        <v>16</v>
      </c>
      <c r="J1712" s="34" t="s">
        <v>15</v>
      </c>
    </row>
    <row r="1713" spans="1:13" outlineLevel="1" x14ac:dyDescent="0.25">
      <c r="B1713" s="137" t="str">
        <f>IF(C1713="","",F1710)</f>
        <v/>
      </c>
      <c r="C1713" s="123"/>
      <c r="D1713" s="138" t="str">
        <f>IF(C1713="","",IFERROR(INDEX('Cadastro de insumo'!A:K,MATCH('Ficha técnica - Prod acabado'!C1713,'Cadastro de insumo'!E:E,0),2),""))</f>
        <v/>
      </c>
      <c r="E1713" s="138" t="str">
        <f>IF(C1713="","",IFERROR(INDEX('Cadastro de insumo'!A:K,MATCH('Ficha técnica - Prod acabado'!C1713,'Cadastro de insumo'!E:E,0),9),""))</f>
        <v/>
      </c>
      <c r="F1713" s="139" t="str">
        <f>IFERROR(VLOOKUP(C1713,'Cadastro de insumo'!E:K,7,0),"")</f>
        <v/>
      </c>
      <c r="G1713" s="113"/>
      <c r="H1713" s="113"/>
      <c r="I1713" s="138">
        <f t="shared" ref="I1713:I1727" si="82">IF(OR(G1713="",H1713=""),0,G1713/H1713)</f>
        <v>0</v>
      </c>
      <c r="J1713" s="140">
        <f>IF(C1713="",0,IF(E1713="Pacote",VLOOKUP(C1713,'Cadastro de insumo'!E:K,7,0)*G1713,IF(OR(E1713="kg",E1713="L"),F1713/1000*G1713,F1713*G1713)))</f>
        <v>0</v>
      </c>
    </row>
    <row r="1714" spans="1:13" outlineLevel="1" x14ac:dyDescent="0.25">
      <c r="B1714" s="137" t="str">
        <f>IF(C1714="","",F1710)</f>
        <v/>
      </c>
      <c r="C1714" s="123"/>
      <c r="D1714" s="138" t="str">
        <f>IF(C1714="","",IFERROR(INDEX('Cadastro de insumo'!A:K,MATCH('Ficha técnica - Prod acabado'!C1714,'Cadastro de insumo'!E:E,0),2),""))</f>
        <v/>
      </c>
      <c r="E1714" s="138" t="str">
        <f>IF(C1714="","",IFERROR(INDEX('Cadastro de insumo'!A:K,MATCH('Ficha técnica - Prod acabado'!C1714,'Cadastro de insumo'!E:E,0),9),""))</f>
        <v/>
      </c>
      <c r="F1714" s="139" t="str">
        <f>IFERROR(VLOOKUP(C1714,'Cadastro de insumo'!E:K,7,0),"")</f>
        <v/>
      </c>
      <c r="G1714" s="113"/>
      <c r="H1714" s="113"/>
      <c r="I1714" s="138">
        <f t="shared" si="82"/>
        <v>0</v>
      </c>
      <c r="J1714" s="140">
        <f>IF(C1714="",0,IF(E1714="Pacote",VLOOKUP(C1714,'Cadastro de insumo'!E:K,7,0)*G1714,IF(OR(E1714="kg",E1714="L"),F1714/1000*G1714,F1714*G1714)))</f>
        <v>0</v>
      </c>
    </row>
    <row r="1715" spans="1:13" outlineLevel="1" x14ac:dyDescent="0.25">
      <c r="B1715" s="137" t="str">
        <f>IF(C1715="","",F1710)</f>
        <v/>
      </c>
      <c r="C1715" s="123"/>
      <c r="D1715" s="138" t="str">
        <f>IF(C1715="","",IFERROR(INDEX('Cadastro de insumo'!A:K,MATCH('Ficha técnica - Prod acabado'!C1715,'Cadastro de insumo'!E:E,0),2),""))</f>
        <v/>
      </c>
      <c r="E1715" s="138" t="str">
        <f>IF(C1715="","",IFERROR(INDEX('Cadastro de insumo'!A:K,MATCH('Ficha técnica - Prod acabado'!C1715,'Cadastro de insumo'!E:E,0),9),""))</f>
        <v/>
      </c>
      <c r="F1715" s="139" t="str">
        <f>IFERROR(VLOOKUP(C1715,'Cadastro de insumo'!E:K,7,0),"")</f>
        <v/>
      </c>
      <c r="G1715" s="113"/>
      <c r="H1715" s="113"/>
      <c r="I1715" s="138">
        <f t="shared" si="82"/>
        <v>0</v>
      </c>
      <c r="J1715" s="140">
        <f>IF(C1715="",0,IF(E1715="Pacote",VLOOKUP(C1715,'Cadastro de insumo'!E:K,7,0)*G1715,IF(OR(E1715="kg",E1715="L"),F1715/1000*G1715,F1715*G1715)))</f>
        <v>0</v>
      </c>
    </row>
    <row r="1716" spans="1:13" outlineLevel="1" x14ac:dyDescent="0.25">
      <c r="B1716" s="137" t="str">
        <f>IF(C1716="","",F1710)</f>
        <v/>
      </c>
      <c r="C1716" s="123"/>
      <c r="D1716" s="138" t="str">
        <f>IF(C1716="","",IFERROR(INDEX('Cadastro de insumo'!A:K,MATCH('Ficha técnica - Prod acabado'!C1716,'Cadastro de insumo'!E:E,0),2),""))</f>
        <v/>
      </c>
      <c r="E1716" s="138" t="str">
        <f>IF(C1716="","",IFERROR(INDEX('Cadastro de insumo'!A:K,MATCH('Ficha técnica - Prod acabado'!C1716,'Cadastro de insumo'!E:E,0),9),""))</f>
        <v/>
      </c>
      <c r="F1716" s="139" t="str">
        <f>IFERROR(VLOOKUP(C1716,'Cadastro de insumo'!E:K,7,0),"")</f>
        <v/>
      </c>
      <c r="G1716" s="113"/>
      <c r="H1716" s="113"/>
      <c r="I1716" s="138">
        <f t="shared" si="82"/>
        <v>0</v>
      </c>
      <c r="J1716" s="140">
        <f>IF(C1716="",0,IF(E1716="Pacote",VLOOKUP(C1716,'Cadastro de insumo'!E:K,7,0)*G1716,IF(OR(E1716="kg",E1716="L"),F1716/1000*G1716,F1716*G1716)))</f>
        <v>0</v>
      </c>
    </row>
    <row r="1717" spans="1:13" outlineLevel="1" x14ac:dyDescent="0.25">
      <c r="B1717" s="137" t="str">
        <f>IF(C1717="","",F1710)</f>
        <v/>
      </c>
      <c r="C1717" s="123"/>
      <c r="D1717" s="138" t="str">
        <f>IF(C1717="","",IFERROR(INDEX('Cadastro de insumo'!A:K,MATCH('Ficha técnica - Prod acabado'!C1717,'Cadastro de insumo'!E:E,0),2),""))</f>
        <v/>
      </c>
      <c r="E1717" s="138" t="str">
        <f>IF(C1717="","",IFERROR(INDEX('Cadastro de insumo'!A:K,MATCH('Ficha técnica - Prod acabado'!C1717,'Cadastro de insumo'!E:E,0),9),""))</f>
        <v/>
      </c>
      <c r="F1717" s="139" t="str">
        <f>IFERROR(VLOOKUP(C1717,'Cadastro de insumo'!E:K,7,0),"")</f>
        <v/>
      </c>
      <c r="G1717" s="113"/>
      <c r="H1717" s="113"/>
      <c r="I1717" s="138">
        <f t="shared" si="82"/>
        <v>0</v>
      </c>
      <c r="J1717" s="140">
        <f>IF(C1717="",0,IF(E1717="Pacote",VLOOKUP(C1717,'Cadastro de insumo'!E:K,7,0)*G1717,IF(OR(E1717="kg",E1717="L"),F1717/1000*G1717,F1717*G1717)))</f>
        <v>0</v>
      </c>
    </row>
    <row r="1718" spans="1:13" outlineLevel="1" x14ac:dyDescent="0.25">
      <c r="B1718" s="137" t="str">
        <f>IF(C1718="","",F1710)</f>
        <v/>
      </c>
      <c r="C1718" s="123"/>
      <c r="D1718" s="138" t="str">
        <f>IF(C1718="","",IFERROR(INDEX('Cadastro de insumo'!A:K,MATCH('Ficha técnica - Prod acabado'!C1718,'Cadastro de insumo'!E:E,0),2),""))</f>
        <v/>
      </c>
      <c r="E1718" s="138" t="str">
        <f>IF(C1718="","",IFERROR(INDEX('Cadastro de insumo'!A:K,MATCH('Ficha técnica - Prod acabado'!C1718,'Cadastro de insumo'!E:E,0),9),""))</f>
        <v/>
      </c>
      <c r="F1718" s="139" t="str">
        <f>IFERROR(VLOOKUP(C1718,'Cadastro de insumo'!E:K,7,0),"")</f>
        <v/>
      </c>
      <c r="G1718" s="113"/>
      <c r="H1718" s="113"/>
      <c r="I1718" s="138">
        <f t="shared" si="82"/>
        <v>0</v>
      </c>
      <c r="J1718" s="140">
        <f>IF(C1718="",0,IF(E1718="Pacote",VLOOKUP(C1718,'Cadastro de insumo'!E:K,7,0)*G1718,IF(OR(E1718="kg",E1718="L"),F1718/1000*G1718,F1718*G1718)))</f>
        <v>0</v>
      </c>
    </row>
    <row r="1719" spans="1:13" outlineLevel="1" x14ac:dyDescent="0.25">
      <c r="B1719" s="137" t="str">
        <f>IF(C1719="","",F1710)</f>
        <v/>
      </c>
      <c r="C1719" s="123"/>
      <c r="D1719" s="138" t="str">
        <f>IF(C1719="","",IFERROR(INDEX('Cadastro de insumo'!A:K,MATCH('Ficha técnica - Prod acabado'!C1719,'Cadastro de insumo'!E:E,0),2),""))</f>
        <v/>
      </c>
      <c r="E1719" s="138" t="str">
        <f>IF(C1719="","",IFERROR(INDEX('Cadastro de insumo'!A:K,MATCH('Ficha técnica - Prod acabado'!C1719,'Cadastro de insumo'!E:E,0),9),""))</f>
        <v/>
      </c>
      <c r="F1719" s="139" t="str">
        <f>IFERROR(VLOOKUP(C1719,'Cadastro de insumo'!E:K,7,0),"")</f>
        <v/>
      </c>
      <c r="G1719" s="113"/>
      <c r="H1719" s="113"/>
      <c r="I1719" s="138">
        <f t="shared" si="82"/>
        <v>0</v>
      </c>
      <c r="J1719" s="140">
        <f>IF(C1719="",0,IF(E1719="Pacote",VLOOKUP(C1719,'Cadastro de insumo'!E:K,7,0)*G1719,IF(OR(E1719="kg",E1719="L"),F1719/1000*G1719,F1719*G1719)))</f>
        <v>0</v>
      </c>
    </row>
    <row r="1720" spans="1:13" outlineLevel="1" x14ac:dyDescent="0.25">
      <c r="B1720" s="137" t="str">
        <f>IF(C1720="","",F1710)</f>
        <v/>
      </c>
      <c r="C1720" s="123"/>
      <c r="D1720" s="138" t="str">
        <f>IF(C1720="","",IFERROR(INDEX('Cadastro de insumo'!A:K,MATCH('Ficha técnica - Prod acabado'!C1720,'Cadastro de insumo'!E:E,0),2),""))</f>
        <v/>
      </c>
      <c r="E1720" s="138" t="str">
        <f>IF(C1720="","",IFERROR(INDEX('Cadastro de insumo'!A:K,MATCH('Ficha técnica - Prod acabado'!C1720,'Cadastro de insumo'!E:E,0),9),""))</f>
        <v/>
      </c>
      <c r="F1720" s="139" t="str">
        <f>IFERROR(VLOOKUP(C1720,'Cadastro de insumo'!E:K,7,0),"")</f>
        <v/>
      </c>
      <c r="G1720" s="113"/>
      <c r="H1720" s="113"/>
      <c r="I1720" s="138">
        <f t="shared" si="82"/>
        <v>0</v>
      </c>
      <c r="J1720" s="140">
        <f>IF(C1720="",0,IF(E1720="Pacote",VLOOKUP(C1720,'Cadastro de insumo'!E:K,7,0)*G1720,IF(OR(E1720="kg",E1720="L"),F1720/1000*G1720,F1720*G1720)))</f>
        <v>0</v>
      </c>
    </row>
    <row r="1721" spans="1:13" outlineLevel="1" x14ac:dyDescent="0.25">
      <c r="B1721" s="137" t="str">
        <f>IF(C1721="","",F1710)</f>
        <v/>
      </c>
      <c r="C1721" s="123"/>
      <c r="D1721" s="138" t="str">
        <f>IF(C1721="","",IFERROR(INDEX('Cadastro de insumo'!A:K,MATCH('Ficha técnica - Prod acabado'!C1721,'Cadastro de insumo'!E:E,0),2),""))</f>
        <v/>
      </c>
      <c r="E1721" s="138" t="str">
        <f>IF(C1721="","",IFERROR(INDEX('Cadastro de insumo'!A:K,MATCH('Ficha técnica - Prod acabado'!C1721,'Cadastro de insumo'!E:E,0),9),""))</f>
        <v/>
      </c>
      <c r="F1721" s="139" t="str">
        <f>IFERROR(VLOOKUP(C1721,'Cadastro de insumo'!E:K,7,0),"")</f>
        <v/>
      </c>
      <c r="G1721" s="113"/>
      <c r="H1721" s="113"/>
      <c r="I1721" s="138">
        <f t="shared" si="82"/>
        <v>0</v>
      </c>
      <c r="J1721" s="140">
        <f>IF(C1721="",0,IF(E1721="Pacote",VLOOKUP(C1721,'Cadastro de insumo'!E:K,7,0)*G1721,IF(OR(E1721="kg",E1721="L"),F1721/1000*G1721,F1721*G1721)))</f>
        <v>0</v>
      </c>
    </row>
    <row r="1722" spans="1:13" outlineLevel="1" x14ac:dyDescent="0.25">
      <c r="B1722" s="137" t="str">
        <f>IF(C1722="","",F1710)</f>
        <v/>
      </c>
      <c r="C1722" s="123"/>
      <c r="D1722" s="138" t="str">
        <f>IF(C1722="","",IFERROR(INDEX('Cadastro de insumo'!A:K,MATCH('Ficha técnica - Prod acabado'!C1722,'Cadastro de insumo'!E:E,0),2),""))</f>
        <v/>
      </c>
      <c r="E1722" s="138" t="str">
        <f>IF(C1722="","",IFERROR(INDEX('Cadastro de insumo'!A:K,MATCH('Ficha técnica - Prod acabado'!C1722,'Cadastro de insumo'!E:E,0),9),""))</f>
        <v/>
      </c>
      <c r="F1722" s="139" t="str">
        <f>IFERROR(VLOOKUP(C1722,'Cadastro de insumo'!E:K,7,0),"")</f>
        <v/>
      </c>
      <c r="G1722" s="113"/>
      <c r="H1722" s="113"/>
      <c r="I1722" s="138">
        <f t="shared" si="82"/>
        <v>0</v>
      </c>
      <c r="J1722" s="140">
        <f>IF(C1722="",0,IF(E1722="Pacote",VLOOKUP(C1722,'Cadastro de insumo'!E:K,7,0)*G1722,IF(OR(E1722="kg",E1722="L"),F1722/1000*G1722,F1722*G1722)))</f>
        <v>0</v>
      </c>
    </row>
    <row r="1723" spans="1:13" outlineLevel="1" x14ac:dyDescent="0.25">
      <c r="B1723" s="137" t="str">
        <f>IF(C1723="","",F1710)</f>
        <v/>
      </c>
      <c r="C1723" s="123"/>
      <c r="D1723" s="138" t="str">
        <f>IF(C1723="","",IFERROR(INDEX('Cadastro de insumo'!A:K,MATCH('Ficha técnica - Prod acabado'!C1723,'Cadastro de insumo'!E:E,0),2),""))</f>
        <v/>
      </c>
      <c r="E1723" s="138" t="str">
        <f>IF(C1723="","",IFERROR(INDEX('Cadastro de insumo'!A:K,MATCH('Ficha técnica - Prod acabado'!C1723,'Cadastro de insumo'!E:E,0),9),""))</f>
        <v/>
      </c>
      <c r="F1723" s="139" t="str">
        <f>IFERROR(VLOOKUP(C1723,'Cadastro de insumo'!E:K,7,0),"")</f>
        <v/>
      </c>
      <c r="G1723" s="113"/>
      <c r="H1723" s="113"/>
      <c r="I1723" s="138">
        <f t="shared" si="82"/>
        <v>0</v>
      </c>
      <c r="J1723" s="140">
        <f>IF(C1723="",0,IF(E1723="Pacote",VLOOKUP(C1723,'Cadastro de insumo'!E:K,7,0)*G1723,IF(OR(E1723="kg",E1723="L"),F1723/1000*G1723,F1723*G1723)))</f>
        <v>0</v>
      </c>
    </row>
    <row r="1724" spans="1:13" outlineLevel="1" x14ac:dyDescent="0.25">
      <c r="B1724" s="137" t="str">
        <f>IF(C1724="","",F1710)</f>
        <v/>
      </c>
      <c r="C1724" s="123"/>
      <c r="D1724" s="138" t="str">
        <f>IF(C1724="","",IFERROR(INDEX('Cadastro de insumo'!A:K,MATCH('Ficha técnica - Prod acabado'!C1724,'Cadastro de insumo'!E:E,0),2),""))</f>
        <v/>
      </c>
      <c r="E1724" s="138" t="str">
        <f>IF(C1724="","",IFERROR(INDEX('Cadastro de insumo'!A:K,MATCH('Ficha técnica - Prod acabado'!C1724,'Cadastro de insumo'!E:E,0),9),""))</f>
        <v/>
      </c>
      <c r="F1724" s="139" t="str">
        <f>IFERROR(VLOOKUP(C1724,'Cadastro de insumo'!E:K,7,0),"")</f>
        <v/>
      </c>
      <c r="G1724" s="113"/>
      <c r="H1724" s="113"/>
      <c r="I1724" s="138">
        <f t="shared" si="82"/>
        <v>0</v>
      </c>
      <c r="J1724" s="140">
        <f>IF(C1724="",0,IF(E1724="Pacote",VLOOKUP(C1724,'Cadastro de insumo'!E:K,7,0)*G1724,IF(OR(E1724="kg",E1724="L"),F1724/1000*G1724,F1724*G1724)))</f>
        <v>0</v>
      </c>
    </row>
    <row r="1725" spans="1:13" outlineLevel="1" x14ac:dyDescent="0.25">
      <c r="B1725" s="137" t="str">
        <f>IF(C1725="","",F1710)</f>
        <v/>
      </c>
      <c r="C1725" s="123"/>
      <c r="D1725" s="138" t="str">
        <f>IF(C1725="","",IFERROR(INDEX('Cadastro de insumo'!A:K,MATCH('Ficha técnica - Prod acabado'!C1725,'Cadastro de insumo'!E:E,0),2),""))</f>
        <v/>
      </c>
      <c r="E1725" s="138" t="str">
        <f>IF(C1725="","",IFERROR(INDEX('Cadastro de insumo'!A:K,MATCH('Ficha técnica - Prod acabado'!C1725,'Cadastro de insumo'!E:E,0),9),""))</f>
        <v/>
      </c>
      <c r="F1725" s="139" t="str">
        <f>IFERROR(VLOOKUP(C1725,'Cadastro de insumo'!E:K,7,0),"")</f>
        <v/>
      </c>
      <c r="G1725" s="113"/>
      <c r="H1725" s="113"/>
      <c r="I1725" s="138">
        <f t="shared" si="82"/>
        <v>0</v>
      </c>
      <c r="J1725" s="140">
        <f>IF(C1725="",0,IF(E1725="Pacote",VLOOKUP(C1725,'Cadastro de insumo'!E:K,7,0)*G1725,IF(OR(E1725="kg",E1725="L"),F1725/1000*G1725,F1725*G1725)))</f>
        <v>0</v>
      </c>
    </row>
    <row r="1726" spans="1:13" outlineLevel="1" x14ac:dyDescent="0.25">
      <c r="B1726" s="137" t="str">
        <f>IF(C1726="","",F1710)</f>
        <v/>
      </c>
      <c r="C1726" s="123"/>
      <c r="D1726" s="138" t="str">
        <f>IF(C1726="","",IFERROR(INDEX('Cadastro de insumo'!A:K,MATCH('Ficha técnica - Prod acabado'!C1726,'Cadastro de insumo'!E:E,0),2),""))</f>
        <v/>
      </c>
      <c r="E1726" s="138" t="str">
        <f>IF(C1726="","",IFERROR(INDEX('Cadastro de insumo'!A:K,MATCH('Ficha técnica - Prod acabado'!C1726,'Cadastro de insumo'!E:E,0),9),""))</f>
        <v/>
      </c>
      <c r="F1726" s="139" t="str">
        <f>IFERROR(VLOOKUP(C1726,'Cadastro de insumo'!E:K,7,0),"")</f>
        <v/>
      </c>
      <c r="G1726" s="113"/>
      <c r="H1726" s="113"/>
      <c r="I1726" s="138">
        <f t="shared" si="82"/>
        <v>0</v>
      </c>
      <c r="J1726" s="140">
        <f>IF(C1726="",0,IF(E1726="Pacote",VLOOKUP(C1726,'Cadastro de insumo'!E:K,7,0)*G1726,IF(OR(E1726="kg",E1726="L"),F1726/1000*G1726,F1726*G1726)))</f>
        <v>0</v>
      </c>
    </row>
    <row r="1727" spans="1:13" outlineLevel="1" x14ac:dyDescent="0.25">
      <c r="B1727" s="137" t="str">
        <f>IF(C1727="","",F1710)</f>
        <v/>
      </c>
      <c r="C1727" s="123"/>
      <c r="D1727" s="138" t="str">
        <f>IF(C1727="","",IFERROR(INDEX('Cadastro de insumo'!A:K,MATCH('Ficha técnica - Prod acabado'!C1727,'Cadastro de insumo'!E:E,0),2),""))</f>
        <v/>
      </c>
      <c r="E1727" s="138" t="str">
        <f>IF(C1727="","",IFERROR(INDEX('Cadastro de insumo'!A:K,MATCH('Ficha técnica - Prod acabado'!C1727,'Cadastro de insumo'!E:E,0),9),""))</f>
        <v/>
      </c>
      <c r="F1727" s="139" t="str">
        <f>IFERROR(VLOOKUP(C1727,'Cadastro de insumo'!E:K,7,0),"")</f>
        <v/>
      </c>
      <c r="G1727" s="113"/>
      <c r="H1727" s="113"/>
      <c r="I1727" s="138">
        <f t="shared" si="82"/>
        <v>0</v>
      </c>
      <c r="J1727" s="140">
        <f>IF(C1727="",0,IF(E1727="Pacote",VLOOKUP(C1727,'Cadastro de insumo'!E:K,7,0)*G1727,IF(OR(E1727="kg",E1727="L"),F1727/1000*G1727,F1727*G1727)))</f>
        <v>0</v>
      </c>
    </row>
    <row r="1728" spans="1:13" x14ac:dyDescent="0.25">
      <c r="A1728" s="33" t="str">
        <f>"Detalhes: "&amp;F1710</f>
        <v xml:space="preserve">Detalhes: </v>
      </c>
      <c r="B1728" s="110"/>
      <c r="H1728" s="126"/>
      <c r="I1728" s="110"/>
      <c r="J1728" s="110"/>
      <c r="M1728" s="126"/>
    </row>
    <row r="1729" spans="2:18" x14ac:dyDescent="0.25">
      <c r="B1729" s="110"/>
      <c r="C1729" s="126"/>
      <c r="H1729" s="126"/>
      <c r="I1729" s="110"/>
      <c r="J1729" s="110"/>
      <c r="K1729" s="110"/>
      <c r="L1729" s="110"/>
      <c r="M1729" s="126"/>
    </row>
    <row r="1730" spans="2:18" ht="31.5" x14ac:dyDescent="0.25">
      <c r="D1730" s="110"/>
      <c r="E1730" s="34" t="s">
        <v>21</v>
      </c>
      <c r="F1730" s="78" t="s">
        <v>0</v>
      </c>
      <c r="G1730" s="78" t="s">
        <v>19</v>
      </c>
      <c r="H1730" s="79" t="s">
        <v>20</v>
      </c>
      <c r="I1730" s="35" t="s">
        <v>22</v>
      </c>
      <c r="J1730" s="35" t="s">
        <v>61</v>
      </c>
      <c r="M1730" s="126"/>
    </row>
    <row r="1731" spans="2:18" x14ac:dyDescent="0.25">
      <c r="D1731" s="110"/>
      <c r="E1731" s="135">
        <f>E1710+1</f>
        <v>83</v>
      </c>
      <c r="F1731" s="113"/>
      <c r="G1731" s="113"/>
      <c r="H1731" s="114"/>
      <c r="I1731" s="136">
        <f>SUM(J1734:J1748)</f>
        <v>0</v>
      </c>
      <c r="J1731" s="136" t="str">
        <f>IF(H1731="","",I1731/H1731)</f>
        <v/>
      </c>
      <c r="M1731" s="126"/>
      <c r="R1731" s="141"/>
    </row>
    <row r="1732" spans="2:18" x14ac:dyDescent="0.25">
      <c r="B1732" s="117"/>
      <c r="C1732" s="118"/>
      <c r="D1732" s="110"/>
      <c r="F1732" s="118"/>
      <c r="G1732" s="118"/>
      <c r="H1732" s="119"/>
      <c r="I1732" s="120"/>
      <c r="J1732" s="121"/>
      <c r="M1732" s="126"/>
      <c r="R1732" s="141"/>
    </row>
    <row r="1733" spans="2:18" ht="47.25" outlineLevel="1" x14ac:dyDescent="0.25">
      <c r="B1733" s="34" t="s">
        <v>66</v>
      </c>
      <c r="C1733" s="78" t="s">
        <v>13</v>
      </c>
      <c r="D1733" s="35" t="s">
        <v>60</v>
      </c>
      <c r="E1733" s="35" t="s">
        <v>14</v>
      </c>
      <c r="F1733" s="79" t="s">
        <v>17</v>
      </c>
      <c r="G1733" s="79" t="s">
        <v>56</v>
      </c>
      <c r="H1733" s="79" t="s">
        <v>38</v>
      </c>
      <c r="I1733" s="35" t="s">
        <v>16</v>
      </c>
      <c r="J1733" s="34" t="s">
        <v>15</v>
      </c>
    </row>
    <row r="1734" spans="2:18" outlineLevel="1" x14ac:dyDescent="0.25">
      <c r="B1734" s="137" t="str">
        <f>IF(C1734="","",F1731)</f>
        <v/>
      </c>
      <c r="C1734" s="123"/>
      <c r="D1734" s="138" t="str">
        <f>IF(C1734="","",IFERROR(INDEX('Cadastro de insumo'!A:K,MATCH('Ficha técnica - Prod acabado'!C1734,'Cadastro de insumo'!E:E,0),2),""))</f>
        <v/>
      </c>
      <c r="E1734" s="138" t="str">
        <f>IF(C1734="","",IFERROR(INDEX('Cadastro de insumo'!A:K,MATCH('Ficha técnica - Prod acabado'!C1734,'Cadastro de insumo'!E:E,0),9),""))</f>
        <v/>
      </c>
      <c r="F1734" s="139" t="str">
        <f>IFERROR(VLOOKUP(C1734,'Cadastro de insumo'!E:K,7,0),"")</f>
        <v/>
      </c>
      <c r="G1734" s="113"/>
      <c r="H1734" s="113"/>
      <c r="I1734" s="138">
        <f t="shared" ref="I1734:I1748" si="83">IF(OR(G1734="",H1734=""),0,G1734/H1734)</f>
        <v>0</v>
      </c>
      <c r="J1734" s="140">
        <f>IF(C1734="",0,IF(E1734="Pacote",VLOOKUP(C1734,'Cadastro de insumo'!E:K,7,0)*G1734,IF(OR(E1734="kg",E1734="L"),F1734/1000*G1734,F1734*G1734)))</f>
        <v>0</v>
      </c>
    </row>
    <row r="1735" spans="2:18" outlineLevel="1" x14ac:dyDescent="0.25">
      <c r="B1735" s="137" t="str">
        <f>IF(C1735="","",F1731)</f>
        <v/>
      </c>
      <c r="C1735" s="123"/>
      <c r="D1735" s="138" t="str">
        <f>IF(C1735="","",IFERROR(INDEX('Cadastro de insumo'!A:K,MATCH('Ficha técnica - Prod acabado'!C1735,'Cadastro de insumo'!E:E,0),2),""))</f>
        <v/>
      </c>
      <c r="E1735" s="138" t="str">
        <f>IF(C1735="","",IFERROR(INDEX('Cadastro de insumo'!A:K,MATCH('Ficha técnica - Prod acabado'!C1735,'Cadastro de insumo'!E:E,0),9),""))</f>
        <v/>
      </c>
      <c r="F1735" s="139" t="str">
        <f>IFERROR(VLOOKUP(C1735,'Cadastro de insumo'!E:K,7,0),"")</f>
        <v/>
      </c>
      <c r="G1735" s="113"/>
      <c r="H1735" s="113"/>
      <c r="I1735" s="138">
        <f t="shared" si="83"/>
        <v>0</v>
      </c>
      <c r="J1735" s="140">
        <f>IF(C1735="",0,IF(E1735="Pacote",VLOOKUP(C1735,'Cadastro de insumo'!E:K,7,0)*G1735,IF(OR(E1735="kg",E1735="L"),F1735/1000*G1735,F1735*G1735)))</f>
        <v>0</v>
      </c>
    </row>
    <row r="1736" spans="2:18" outlineLevel="1" x14ac:dyDescent="0.25">
      <c r="B1736" s="137" t="str">
        <f>IF(C1736="","",F1731)</f>
        <v/>
      </c>
      <c r="C1736" s="123"/>
      <c r="D1736" s="138" t="str">
        <f>IF(C1736="","",IFERROR(INDEX('Cadastro de insumo'!A:K,MATCH('Ficha técnica - Prod acabado'!C1736,'Cadastro de insumo'!E:E,0),2),""))</f>
        <v/>
      </c>
      <c r="E1736" s="138" t="str">
        <f>IF(C1736="","",IFERROR(INDEX('Cadastro de insumo'!A:K,MATCH('Ficha técnica - Prod acabado'!C1736,'Cadastro de insumo'!E:E,0),9),""))</f>
        <v/>
      </c>
      <c r="F1736" s="139" t="str">
        <f>IFERROR(VLOOKUP(C1736,'Cadastro de insumo'!E:K,7,0),"")</f>
        <v/>
      </c>
      <c r="G1736" s="113"/>
      <c r="H1736" s="113"/>
      <c r="I1736" s="138">
        <f t="shared" si="83"/>
        <v>0</v>
      </c>
      <c r="J1736" s="140">
        <f>IF(C1736="",0,IF(E1736="Pacote",VLOOKUP(C1736,'Cadastro de insumo'!E:K,7,0)*G1736,IF(OR(E1736="kg",E1736="L"),F1736/1000*G1736,F1736*G1736)))</f>
        <v>0</v>
      </c>
    </row>
    <row r="1737" spans="2:18" outlineLevel="1" x14ac:dyDescent="0.25">
      <c r="B1737" s="137" t="str">
        <f>IF(C1737="","",F1731)</f>
        <v/>
      </c>
      <c r="C1737" s="123"/>
      <c r="D1737" s="138" t="str">
        <f>IF(C1737="","",IFERROR(INDEX('Cadastro de insumo'!A:K,MATCH('Ficha técnica - Prod acabado'!C1737,'Cadastro de insumo'!E:E,0),2),""))</f>
        <v/>
      </c>
      <c r="E1737" s="138" t="str">
        <f>IF(C1737="","",IFERROR(INDEX('Cadastro de insumo'!A:K,MATCH('Ficha técnica - Prod acabado'!C1737,'Cadastro de insumo'!E:E,0),9),""))</f>
        <v/>
      </c>
      <c r="F1737" s="139" t="str">
        <f>IFERROR(VLOOKUP(C1737,'Cadastro de insumo'!E:K,7,0),"")</f>
        <v/>
      </c>
      <c r="G1737" s="113"/>
      <c r="H1737" s="113"/>
      <c r="I1737" s="138">
        <f t="shared" si="83"/>
        <v>0</v>
      </c>
      <c r="J1737" s="140">
        <f>IF(C1737="",0,IF(E1737="Pacote",VLOOKUP(C1737,'Cadastro de insumo'!E:K,7,0)*G1737,IF(OR(E1737="kg",E1737="L"),F1737/1000*G1737,F1737*G1737)))</f>
        <v>0</v>
      </c>
    </row>
    <row r="1738" spans="2:18" outlineLevel="1" x14ac:dyDescent="0.25">
      <c r="B1738" s="137" t="str">
        <f>IF(C1738="","",F1731)</f>
        <v/>
      </c>
      <c r="C1738" s="123"/>
      <c r="D1738" s="138" t="str">
        <f>IF(C1738="","",IFERROR(INDEX('Cadastro de insumo'!A:K,MATCH('Ficha técnica - Prod acabado'!C1738,'Cadastro de insumo'!E:E,0),2),""))</f>
        <v/>
      </c>
      <c r="E1738" s="138" t="str">
        <f>IF(C1738="","",IFERROR(INDEX('Cadastro de insumo'!A:K,MATCH('Ficha técnica - Prod acabado'!C1738,'Cadastro de insumo'!E:E,0),9),""))</f>
        <v/>
      </c>
      <c r="F1738" s="139" t="str">
        <f>IFERROR(VLOOKUP(C1738,'Cadastro de insumo'!E:K,7,0),"")</f>
        <v/>
      </c>
      <c r="G1738" s="113"/>
      <c r="H1738" s="113"/>
      <c r="I1738" s="138">
        <f t="shared" si="83"/>
        <v>0</v>
      </c>
      <c r="J1738" s="140">
        <f>IF(C1738="",0,IF(E1738="Pacote",VLOOKUP(C1738,'Cadastro de insumo'!E:K,7,0)*G1738,IF(OR(E1738="kg",E1738="L"),F1738/1000*G1738,F1738*G1738)))</f>
        <v>0</v>
      </c>
    </row>
    <row r="1739" spans="2:18" outlineLevel="1" x14ac:dyDescent="0.25">
      <c r="B1739" s="137" t="str">
        <f>IF(C1739="","",F1731)</f>
        <v/>
      </c>
      <c r="C1739" s="123"/>
      <c r="D1739" s="138" t="str">
        <f>IF(C1739="","",IFERROR(INDEX('Cadastro de insumo'!A:K,MATCH('Ficha técnica - Prod acabado'!C1739,'Cadastro de insumo'!E:E,0),2),""))</f>
        <v/>
      </c>
      <c r="E1739" s="138" t="str">
        <f>IF(C1739="","",IFERROR(INDEX('Cadastro de insumo'!A:K,MATCH('Ficha técnica - Prod acabado'!C1739,'Cadastro de insumo'!E:E,0),9),""))</f>
        <v/>
      </c>
      <c r="F1739" s="139" t="str">
        <f>IFERROR(VLOOKUP(C1739,'Cadastro de insumo'!E:K,7,0),"")</f>
        <v/>
      </c>
      <c r="G1739" s="113"/>
      <c r="H1739" s="113"/>
      <c r="I1739" s="138">
        <f t="shared" si="83"/>
        <v>0</v>
      </c>
      <c r="J1739" s="140">
        <f>IF(C1739="",0,IF(E1739="Pacote",VLOOKUP(C1739,'Cadastro de insumo'!E:K,7,0)*G1739,IF(OR(E1739="kg",E1739="L"),F1739/1000*G1739,F1739*G1739)))</f>
        <v>0</v>
      </c>
    </row>
    <row r="1740" spans="2:18" outlineLevel="1" x14ac:dyDescent="0.25">
      <c r="B1740" s="137" t="str">
        <f>IF(C1740="","",F1731)</f>
        <v/>
      </c>
      <c r="C1740" s="123"/>
      <c r="D1740" s="138" t="str">
        <f>IF(C1740="","",IFERROR(INDEX('Cadastro de insumo'!A:K,MATCH('Ficha técnica - Prod acabado'!C1740,'Cadastro de insumo'!E:E,0),2),""))</f>
        <v/>
      </c>
      <c r="E1740" s="138" t="str">
        <f>IF(C1740="","",IFERROR(INDEX('Cadastro de insumo'!A:K,MATCH('Ficha técnica - Prod acabado'!C1740,'Cadastro de insumo'!E:E,0),9),""))</f>
        <v/>
      </c>
      <c r="F1740" s="139" t="str">
        <f>IFERROR(VLOOKUP(C1740,'Cadastro de insumo'!E:K,7,0),"")</f>
        <v/>
      </c>
      <c r="G1740" s="113"/>
      <c r="H1740" s="113"/>
      <c r="I1740" s="138">
        <f t="shared" si="83"/>
        <v>0</v>
      </c>
      <c r="J1740" s="140">
        <f>IF(C1740="",0,IF(E1740="Pacote",VLOOKUP(C1740,'Cadastro de insumo'!E:K,7,0)*G1740,IF(OR(E1740="kg",E1740="L"),F1740/1000*G1740,F1740*G1740)))</f>
        <v>0</v>
      </c>
    </row>
    <row r="1741" spans="2:18" outlineLevel="1" x14ac:dyDescent="0.25">
      <c r="B1741" s="137" t="str">
        <f>IF(C1741="","",F1731)</f>
        <v/>
      </c>
      <c r="C1741" s="123"/>
      <c r="D1741" s="138" t="str">
        <f>IF(C1741="","",IFERROR(INDEX('Cadastro de insumo'!A:K,MATCH('Ficha técnica - Prod acabado'!C1741,'Cadastro de insumo'!E:E,0),2),""))</f>
        <v/>
      </c>
      <c r="E1741" s="138" t="str">
        <f>IF(C1741="","",IFERROR(INDEX('Cadastro de insumo'!A:K,MATCH('Ficha técnica - Prod acabado'!C1741,'Cadastro de insumo'!E:E,0),9),""))</f>
        <v/>
      </c>
      <c r="F1741" s="139" t="str">
        <f>IFERROR(VLOOKUP(C1741,'Cadastro de insumo'!E:K,7,0),"")</f>
        <v/>
      </c>
      <c r="G1741" s="113"/>
      <c r="H1741" s="113"/>
      <c r="I1741" s="138">
        <f t="shared" si="83"/>
        <v>0</v>
      </c>
      <c r="J1741" s="140">
        <f>IF(C1741="",0,IF(E1741="Pacote",VLOOKUP(C1741,'Cadastro de insumo'!E:K,7,0)*G1741,IF(OR(E1741="kg",E1741="L"),F1741/1000*G1741,F1741*G1741)))</f>
        <v>0</v>
      </c>
    </row>
    <row r="1742" spans="2:18" outlineLevel="1" x14ac:dyDescent="0.25">
      <c r="B1742" s="137" t="str">
        <f>IF(C1742="","",F1731)</f>
        <v/>
      </c>
      <c r="C1742" s="123"/>
      <c r="D1742" s="138" t="str">
        <f>IF(C1742="","",IFERROR(INDEX('Cadastro de insumo'!A:K,MATCH('Ficha técnica - Prod acabado'!C1742,'Cadastro de insumo'!E:E,0),2),""))</f>
        <v/>
      </c>
      <c r="E1742" s="138" t="str">
        <f>IF(C1742="","",IFERROR(INDEX('Cadastro de insumo'!A:K,MATCH('Ficha técnica - Prod acabado'!C1742,'Cadastro de insumo'!E:E,0),9),""))</f>
        <v/>
      </c>
      <c r="F1742" s="139" t="str">
        <f>IFERROR(VLOOKUP(C1742,'Cadastro de insumo'!E:K,7,0),"")</f>
        <v/>
      </c>
      <c r="G1742" s="113"/>
      <c r="H1742" s="113"/>
      <c r="I1742" s="138">
        <f t="shared" si="83"/>
        <v>0</v>
      </c>
      <c r="J1742" s="140">
        <f>IF(C1742="",0,IF(E1742="Pacote",VLOOKUP(C1742,'Cadastro de insumo'!E:K,7,0)*G1742,IF(OR(E1742="kg",E1742="L"),F1742/1000*G1742,F1742*G1742)))</f>
        <v>0</v>
      </c>
    </row>
    <row r="1743" spans="2:18" outlineLevel="1" x14ac:dyDescent="0.25">
      <c r="B1743" s="137" t="str">
        <f>IF(C1743="","",F1731)</f>
        <v/>
      </c>
      <c r="C1743" s="123"/>
      <c r="D1743" s="138" t="str">
        <f>IF(C1743="","",IFERROR(INDEX('Cadastro de insumo'!A:K,MATCH('Ficha técnica - Prod acabado'!C1743,'Cadastro de insumo'!E:E,0),2),""))</f>
        <v/>
      </c>
      <c r="E1743" s="138" t="str">
        <f>IF(C1743="","",IFERROR(INDEX('Cadastro de insumo'!A:K,MATCH('Ficha técnica - Prod acabado'!C1743,'Cadastro de insumo'!E:E,0),9),""))</f>
        <v/>
      </c>
      <c r="F1743" s="139" t="str">
        <f>IFERROR(VLOOKUP(C1743,'Cadastro de insumo'!E:K,7,0),"")</f>
        <v/>
      </c>
      <c r="G1743" s="113"/>
      <c r="H1743" s="113"/>
      <c r="I1743" s="138">
        <f t="shared" si="83"/>
        <v>0</v>
      </c>
      <c r="J1743" s="140">
        <f>IF(C1743="",0,IF(E1743="Pacote",VLOOKUP(C1743,'Cadastro de insumo'!E:K,7,0)*G1743,IF(OR(E1743="kg",E1743="L"),F1743/1000*G1743,F1743*G1743)))</f>
        <v>0</v>
      </c>
    </row>
    <row r="1744" spans="2:18" outlineLevel="1" x14ac:dyDescent="0.25">
      <c r="B1744" s="137" t="str">
        <f>IF(C1744="","",F1731)</f>
        <v/>
      </c>
      <c r="C1744" s="123"/>
      <c r="D1744" s="138" t="str">
        <f>IF(C1744="","",IFERROR(INDEX('Cadastro de insumo'!A:K,MATCH('Ficha técnica - Prod acabado'!C1744,'Cadastro de insumo'!E:E,0),2),""))</f>
        <v/>
      </c>
      <c r="E1744" s="138" t="str">
        <f>IF(C1744="","",IFERROR(INDEX('Cadastro de insumo'!A:K,MATCH('Ficha técnica - Prod acabado'!C1744,'Cadastro de insumo'!E:E,0),9),""))</f>
        <v/>
      </c>
      <c r="F1744" s="139" t="str">
        <f>IFERROR(VLOOKUP(C1744,'Cadastro de insumo'!E:K,7,0),"")</f>
        <v/>
      </c>
      <c r="G1744" s="113"/>
      <c r="H1744" s="113"/>
      <c r="I1744" s="138">
        <f t="shared" si="83"/>
        <v>0</v>
      </c>
      <c r="J1744" s="140">
        <f>IF(C1744="",0,IF(E1744="Pacote",VLOOKUP(C1744,'Cadastro de insumo'!E:K,7,0)*G1744,IF(OR(E1744="kg",E1744="L"),F1744/1000*G1744,F1744*G1744)))</f>
        <v>0</v>
      </c>
    </row>
    <row r="1745" spans="1:18" outlineLevel="1" x14ac:dyDescent="0.25">
      <c r="B1745" s="137" t="str">
        <f>IF(C1745="","",F1731)</f>
        <v/>
      </c>
      <c r="C1745" s="123"/>
      <c r="D1745" s="138" t="str">
        <f>IF(C1745="","",IFERROR(INDEX('Cadastro de insumo'!A:K,MATCH('Ficha técnica - Prod acabado'!C1745,'Cadastro de insumo'!E:E,0),2),""))</f>
        <v/>
      </c>
      <c r="E1745" s="138" t="str">
        <f>IF(C1745="","",IFERROR(INDEX('Cadastro de insumo'!A:K,MATCH('Ficha técnica - Prod acabado'!C1745,'Cadastro de insumo'!E:E,0),9),""))</f>
        <v/>
      </c>
      <c r="F1745" s="139" t="str">
        <f>IFERROR(VLOOKUP(C1745,'Cadastro de insumo'!E:K,7,0),"")</f>
        <v/>
      </c>
      <c r="G1745" s="113"/>
      <c r="H1745" s="113"/>
      <c r="I1745" s="138">
        <f t="shared" si="83"/>
        <v>0</v>
      </c>
      <c r="J1745" s="140">
        <f>IF(C1745="",0,IF(E1745="Pacote",VLOOKUP(C1745,'Cadastro de insumo'!E:K,7,0)*G1745,IF(OR(E1745="kg",E1745="L"),F1745/1000*G1745,F1745*G1745)))</f>
        <v>0</v>
      </c>
    </row>
    <row r="1746" spans="1:18" outlineLevel="1" x14ac:dyDescent="0.25">
      <c r="B1746" s="137" t="str">
        <f>IF(C1746="","",F1731)</f>
        <v/>
      </c>
      <c r="C1746" s="123"/>
      <c r="D1746" s="138" t="str">
        <f>IF(C1746="","",IFERROR(INDEX('Cadastro de insumo'!A:K,MATCH('Ficha técnica - Prod acabado'!C1746,'Cadastro de insumo'!E:E,0),2),""))</f>
        <v/>
      </c>
      <c r="E1746" s="138" t="str">
        <f>IF(C1746="","",IFERROR(INDEX('Cadastro de insumo'!A:K,MATCH('Ficha técnica - Prod acabado'!C1746,'Cadastro de insumo'!E:E,0),9),""))</f>
        <v/>
      </c>
      <c r="F1746" s="139" t="str">
        <f>IFERROR(VLOOKUP(C1746,'Cadastro de insumo'!E:K,7,0),"")</f>
        <v/>
      </c>
      <c r="G1746" s="113"/>
      <c r="H1746" s="113"/>
      <c r="I1746" s="138">
        <f t="shared" si="83"/>
        <v>0</v>
      </c>
      <c r="J1746" s="140">
        <f>IF(C1746="",0,IF(E1746="Pacote",VLOOKUP(C1746,'Cadastro de insumo'!E:K,7,0)*G1746,IF(OR(E1746="kg",E1746="L"),F1746/1000*G1746,F1746*G1746)))</f>
        <v>0</v>
      </c>
    </row>
    <row r="1747" spans="1:18" outlineLevel="1" x14ac:dyDescent="0.25">
      <c r="B1747" s="137" t="str">
        <f>IF(C1747="","",F1731)</f>
        <v/>
      </c>
      <c r="C1747" s="123"/>
      <c r="D1747" s="138" t="str">
        <f>IF(C1747="","",IFERROR(INDEX('Cadastro de insumo'!A:K,MATCH('Ficha técnica - Prod acabado'!C1747,'Cadastro de insumo'!E:E,0),2),""))</f>
        <v/>
      </c>
      <c r="E1747" s="138" t="str">
        <f>IF(C1747="","",IFERROR(INDEX('Cadastro de insumo'!A:K,MATCH('Ficha técnica - Prod acabado'!C1747,'Cadastro de insumo'!E:E,0),9),""))</f>
        <v/>
      </c>
      <c r="F1747" s="139" t="str">
        <f>IFERROR(VLOOKUP(C1747,'Cadastro de insumo'!E:K,7,0),"")</f>
        <v/>
      </c>
      <c r="G1747" s="113"/>
      <c r="H1747" s="113"/>
      <c r="I1747" s="138">
        <f t="shared" si="83"/>
        <v>0</v>
      </c>
      <c r="J1747" s="140">
        <f>IF(C1747="",0,IF(E1747="Pacote",VLOOKUP(C1747,'Cadastro de insumo'!E:K,7,0)*G1747,IF(OR(E1747="kg",E1747="L"),F1747/1000*G1747,F1747*G1747)))</f>
        <v>0</v>
      </c>
    </row>
    <row r="1748" spans="1:18" outlineLevel="1" x14ac:dyDescent="0.25">
      <c r="B1748" s="137" t="str">
        <f>IF(C1748="","",F1731)</f>
        <v/>
      </c>
      <c r="C1748" s="123"/>
      <c r="D1748" s="138" t="str">
        <f>IF(C1748="","",IFERROR(INDEX('Cadastro de insumo'!A:K,MATCH('Ficha técnica - Prod acabado'!C1748,'Cadastro de insumo'!E:E,0),2),""))</f>
        <v/>
      </c>
      <c r="E1748" s="138" t="str">
        <f>IF(C1748="","",IFERROR(INDEX('Cadastro de insumo'!A:K,MATCH('Ficha técnica - Prod acabado'!C1748,'Cadastro de insumo'!E:E,0),9),""))</f>
        <v/>
      </c>
      <c r="F1748" s="139" t="str">
        <f>IFERROR(VLOOKUP(C1748,'Cadastro de insumo'!E:K,7,0),"")</f>
        <v/>
      </c>
      <c r="G1748" s="113"/>
      <c r="H1748" s="113"/>
      <c r="I1748" s="138">
        <f t="shared" si="83"/>
        <v>0</v>
      </c>
      <c r="J1748" s="140">
        <f>IF(C1748="",0,IF(E1748="Pacote",VLOOKUP(C1748,'Cadastro de insumo'!E:K,7,0)*G1748,IF(OR(E1748="kg",E1748="L"),F1748/1000*G1748,F1748*G1748)))</f>
        <v>0</v>
      </c>
    </row>
    <row r="1749" spans="1:18" x14ac:dyDescent="0.25">
      <c r="A1749" s="33" t="str">
        <f>"Detalhes: "&amp;F1731</f>
        <v xml:space="preserve">Detalhes: </v>
      </c>
      <c r="B1749" s="110"/>
      <c r="H1749" s="126"/>
      <c r="I1749" s="110"/>
      <c r="J1749" s="110"/>
      <c r="M1749" s="126"/>
    </row>
    <row r="1750" spans="1:18" x14ac:dyDescent="0.25">
      <c r="B1750" s="110"/>
      <c r="C1750" s="126"/>
      <c r="H1750" s="126"/>
      <c r="I1750" s="110"/>
      <c r="J1750" s="110"/>
      <c r="K1750" s="110"/>
      <c r="L1750" s="110"/>
      <c r="M1750" s="126"/>
    </row>
    <row r="1751" spans="1:18" ht="31.5" x14ac:dyDescent="0.25">
      <c r="D1751" s="110"/>
      <c r="E1751" s="34" t="s">
        <v>21</v>
      </c>
      <c r="F1751" s="78" t="s">
        <v>0</v>
      </c>
      <c r="G1751" s="78" t="s">
        <v>19</v>
      </c>
      <c r="H1751" s="79" t="s">
        <v>20</v>
      </c>
      <c r="I1751" s="35" t="s">
        <v>22</v>
      </c>
      <c r="J1751" s="35" t="s">
        <v>61</v>
      </c>
      <c r="M1751" s="126"/>
    </row>
    <row r="1752" spans="1:18" x14ac:dyDescent="0.25">
      <c r="D1752" s="110"/>
      <c r="E1752" s="135">
        <f>E1731+1</f>
        <v>84</v>
      </c>
      <c r="F1752" s="113"/>
      <c r="G1752" s="113"/>
      <c r="H1752" s="114"/>
      <c r="I1752" s="136">
        <f>SUM(J1755:J1769)</f>
        <v>0</v>
      </c>
      <c r="J1752" s="136" t="str">
        <f>IF(H1752="","",I1752/H1752)</f>
        <v/>
      </c>
      <c r="M1752" s="126"/>
      <c r="R1752" s="141"/>
    </row>
    <row r="1753" spans="1:18" x14ac:dyDescent="0.25">
      <c r="B1753" s="117"/>
      <c r="C1753" s="118"/>
      <c r="D1753" s="110"/>
      <c r="F1753" s="118"/>
      <c r="G1753" s="118"/>
      <c r="H1753" s="119"/>
      <c r="I1753" s="120"/>
      <c r="J1753" s="121"/>
      <c r="M1753" s="126"/>
      <c r="R1753" s="141"/>
    </row>
    <row r="1754" spans="1:18" ht="47.25" outlineLevel="1" x14ac:dyDescent="0.25">
      <c r="B1754" s="34" t="s">
        <v>66</v>
      </c>
      <c r="C1754" s="78" t="s">
        <v>13</v>
      </c>
      <c r="D1754" s="35" t="s">
        <v>60</v>
      </c>
      <c r="E1754" s="35" t="s">
        <v>14</v>
      </c>
      <c r="F1754" s="79" t="s">
        <v>17</v>
      </c>
      <c r="G1754" s="79" t="s">
        <v>56</v>
      </c>
      <c r="H1754" s="79" t="s">
        <v>38</v>
      </c>
      <c r="I1754" s="35" t="s">
        <v>16</v>
      </c>
      <c r="J1754" s="34" t="s">
        <v>15</v>
      </c>
    </row>
    <row r="1755" spans="1:18" outlineLevel="1" x14ac:dyDescent="0.25">
      <c r="B1755" s="137" t="str">
        <f>IF(C1755="","",F1752)</f>
        <v/>
      </c>
      <c r="C1755" s="123"/>
      <c r="D1755" s="138" t="str">
        <f>IF(C1755="","",IFERROR(INDEX('Cadastro de insumo'!A:K,MATCH('Ficha técnica - Prod acabado'!C1755,'Cadastro de insumo'!E:E,0),2),""))</f>
        <v/>
      </c>
      <c r="E1755" s="138" t="str">
        <f>IF(C1755="","",IFERROR(INDEX('Cadastro de insumo'!A:K,MATCH('Ficha técnica - Prod acabado'!C1755,'Cadastro de insumo'!E:E,0),9),""))</f>
        <v/>
      </c>
      <c r="F1755" s="139" t="str">
        <f>IFERROR(VLOOKUP(C1755,'Cadastro de insumo'!E:K,7,0),"")</f>
        <v/>
      </c>
      <c r="G1755" s="113"/>
      <c r="H1755" s="113"/>
      <c r="I1755" s="138">
        <f t="shared" ref="I1755:I1769" si="84">IF(OR(G1755="",H1755=""),0,G1755/H1755)</f>
        <v>0</v>
      </c>
      <c r="J1755" s="140">
        <f>IF(C1755="",0,IF(E1755="Pacote",VLOOKUP(C1755,'Cadastro de insumo'!E:K,7,0)*G1755,IF(OR(E1755="kg",E1755="L"),F1755/1000*G1755,F1755*G1755)))</f>
        <v>0</v>
      </c>
    </row>
    <row r="1756" spans="1:18" outlineLevel="1" x14ac:dyDescent="0.25">
      <c r="B1756" s="137" t="str">
        <f>IF(C1756="","",F1752)</f>
        <v/>
      </c>
      <c r="C1756" s="123"/>
      <c r="D1756" s="138" t="str">
        <f>IF(C1756="","",IFERROR(INDEX('Cadastro de insumo'!A:K,MATCH('Ficha técnica - Prod acabado'!C1756,'Cadastro de insumo'!E:E,0),2),""))</f>
        <v/>
      </c>
      <c r="E1756" s="138" t="str">
        <f>IF(C1756="","",IFERROR(INDEX('Cadastro de insumo'!A:K,MATCH('Ficha técnica - Prod acabado'!C1756,'Cadastro de insumo'!E:E,0),9),""))</f>
        <v/>
      </c>
      <c r="F1756" s="139" t="str">
        <f>IFERROR(VLOOKUP(C1756,'Cadastro de insumo'!E:K,7,0),"")</f>
        <v/>
      </c>
      <c r="G1756" s="113"/>
      <c r="H1756" s="113"/>
      <c r="I1756" s="138">
        <f t="shared" si="84"/>
        <v>0</v>
      </c>
      <c r="J1756" s="140">
        <f>IF(C1756="",0,IF(E1756="Pacote",VLOOKUP(C1756,'Cadastro de insumo'!E:K,7,0)*G1756,IF(OR(E1756="kg",E1756="L"),F1756/1000*G1756,F1756*G1756)))</f>
        <v>0</v>
      </c>
    </row>
    <row r="1757" spans="1:18" outlineLevel="1" x14ac:dyDescent="0.25">
      <c r="B1757" s="137" t="str">
        <f>IF(C1757="","",F1752)</f>
        <v/>
      </c>
      <c r="C1757" s="123"/>
      <c r="D1757" s="138" t="str">
        <f>IF(C1757="","",IFERROR(INDEX('Cadastro de insumo'!A:K,MATCH('Ficha técnica - Prod acabado'!C1757,'Cadastro de insumo'!E:E,0),2),""))</f>
        <v/>
      </c>
      <c r="E1757" s="138" t="str">
        <f>IF(C1757="","",IFERROR(INDEX('Cadastro de insumo'!A:K,MATCH('Ficha técnica - Prod acabado'!C1757,'Cadastro de insumo'!E:E,0),9),""))</f>
        <v/>
      </c>
      <c r="F1757" s="139" t="str">
        <f>IFERROR(VLOOKUP(C1757,'Cadastro de insumo'!E:K,7,0),"")</f>
        <v/>
      </c>
      <c r="G1757" s="113"/>
      <c r="H1757" s="113"/>
      <c r="I1757" s="138">
        <f t="shared" si="84"/>
        <v>0</v>
      </c>
      <c r="J1757" s="140">
        <f>IF(C1757="",0,IF(E1757="Pacote",VLOOKUP(C1757,'Cadastro de insumo'!E:K,7,0)*G1757,IF(OR(E1757="kg",E1757="L"),F1757/1000*G1757,F1757*G1757)))</f>
        <v>0</v>
      </c>
    </row>
    <row r="1758" spans="1:18" outlineLevel="1" x14ac:dyDescent="0.25">
      <c r="B1758" s="137" t="str">
        <f>IF(C1758="","",F1752)</f>
        <v/>
      </c>
      <c r="C1758" s="123"/>
      <c r="D1758" s="138" t="str">
        <f>IF(C1758="","",IFERROR(INDEX('Cadastro de insumo'!A:K,MATCH('Ficha técnica - Prod acabado'!C1758,'Cadastro de insumo'!E:E,0),2),""))</f>
        <v/>
      </c>
      <c r="E1758" s="138" t="str">
        <f>IF(C1758="","",IFERROR(INDEX('Cadastro de insumo'!A:K,MATCH('Ficha técnica - Prod acabado'!C1758,'Cadastro de insumo'!E:E,0),9),""))</f>
        <v/>
      </c>
      <c r="F1758" s="139" t="str">
        <f>IFERROR(VLOOKUP(C1758,'Cadastro de insumo'!E:K,7,0),"")</f>
        <v/>
      </c>
      <c r="G1758" s="113"/>
      <c r="H1758" s="113"/>
      <c r="I1758" s="138">
        <f t="shared" si="84"/>
        <v>0</v>
      </c>
      <c r="J1758" s="140">
        <f>IF(C1758="",0,IF(E1758="Pacote",VLOOKUP(C1758,'Cadastro de insumo'!E:K,7,0)*G1758,IF(OR(E1758="kg",E1758="L"),F1758/1000*G1758,F1758*G1758)))</f>
        <v>0</v>
      </c>
    </row>
    <row r="1759" spans="1:18" outlineLevel="1" x14ac:dyDescent="0.25">
      <c r="B1759" s="137" t="str">
        <f>IF(C1759="","",F1752)</f>
        <v/>
      </c>
      <c r="C1759" s="123"/>
      <c r="D1759" s="138" t="str">
        <f>IF(C1759="","",IFERROR(INDEX('Cadastro de insumo'!A:K,MATCH('Ficha técnica - Prod acabado'!C1759,'Cadastro de insumo'!E:E,0),2),""))</f>
        <v/>
      </c>
      <c r="E1759" s="138" t="str">
        <f>IF(C1759="","",IFERROR(INDEX('Cadastro de insumo'!A:K,MATCH('Ficha técnica - Prod acabado'!C1759,'Cadastro de insumo'!E:E,0),9),""))</f>
        <v/>
      </c>
      <c r="F1759" s="139" t="str">
        <f>IFERROR(VLOOKUP(C1759,'Cadastro de insumo'!E:K,7,0),"")</f>
        <v/>
      </c>
      <c r="G1759" s="113"/>
      <c r="H1759" s="113"/>
      <c r="I1759" s="138">
        <f t="shared" si="84"/>
        <v>0</v>
      </c>
      <c r="J1759" s="140">
        <f>IF(C1759="",0,IF(E1759="Pacote",VLOOKUP(C1759,'Cadastro de insumo'!E:K,7,0)*G1759,IF(OR(E1759="kg",E1759="L"),F1759/1000*G1759,F1759*G1759)))</f>
        <v>0</v>
      </c>
    </row>
    <row r="1760" spans="1:18" outlineLevel="1" x14ac:dyDescent="0.25">
      <c r="B1760" s="137" t="str">
        <f>IF(C1760="","",F1752)</f>
        <v/>
      </c>
      <c r="C1760" s="123"/>
      <c r="D1760" s="138" t="str">
        <f>IF(C1760="","",IFERROR(INDEX('Cadastro de insumo'!A:K,MATCH('Ficha técnica - Prod acabado'!C1760,'Cadastro de insumo'!E:E,0),2),""))</f>
        <v/>
      </c>
      <c r="E1760" s="138" t="str">
        <f>IF(C1760="","",IFERROR(INDEX('Cadastro de insumo'!A:K,MATCH('Ficha técnica - Prod acabado'!C1760,'Cadastro de insumo'!E:E,0),9),""))</f>
        <v/>
      </c>
      <c r="F1760" s="139" t="str">
        <f>IFERROR(VLOOKUP(C1760,'Cadastro de insumo'!E:K,7,0),"")</f>
        <v/>
      </c>
      <c r="G1760" s="113"/>
      <c r="H1760" s="113"/>
      <c r="I1760" s="138">
        <f t="shared" si="84"/>
        <v>0</v>
      </c>
      <c r="J1760" s="140">
        <f>IF(C1760="",0,IF(E1760="Pacote",VLOOKUP(C1760,'Cadastro de insumo'!E:K,7,0)*G1760,IF(OR(E1760="kg",E1760="L"),F1760/1000*G1760,F1760*G1760)))</f>
        <v>0</v>
      </c>
    </row>
    <row r="1761" spans="1:18" outlineLevel="1" x14ac:dyDescent="0.25">
      <c r="B1761" s="137" t="str">
        <f>IF(C1761="","",F1752)</f>
        <v/>
      </c>
      <c r="C1761" s="123"/>
      <c r="D1761" s="138" t="str">
        <f>IF(C1761="","",IFERROR(INDEX('Cadastro de insumo'!A:K,MATCH('Ficha técnica - Prod acabado'!C1761,'Cadastro de insumo'!E:E,0),2),""))</f>
        <v/>
      </c>
      <c r="E1761" s="138" t="str">
        <f>IF(C1761="","",IFERROR(INDEX('Cadastro de insumo'!A:K,MATCH('Ficha técnica - Prod acabado'!C1761,'Cadastro de insumo'!E:E,0),9),""))</f>
        <v/>
      </c>
      <c r="F1761" s="139" t="str">
        <f>IFERROR(VLOOKUP(C1761,'Cadastro de insumo'!E:K,7,0),"")</f>
        <v/>
      </c>
      <c r="G1761" s="113"/>
      <c r="H1761" s="113"/>
      <c r="I1761" s="138">
        <f t="shared" si="84"/>
        <v>0</v>
      </c>
      <c r="J1761" s="140">
        <f>IF(C1761="",0,IF(E1761="Pacote",VLOOKUP(C1761,'Cadastro de insumo'!E:K,7,0)*G1761,IF(OR(E1761="kg",E1761="L"),F1761/1000*G1761,F1761*G1761)))</f>
        <v>0</v>
      </c>
    </row>
    <row r="1762" spans="1:18" outlineLevel="1" x14ac:dyDescent="0.25">
      <c r="B1762" s="137" t="str">
        <f>IF(C1762="","",F1752)</f>
        <v/>
      </c>
      <c r="C1762" s="123"/>
      <c r="D1762" s="138" t="str">
        <f>IF(C1762="","",IFERROR(INDEX('Cadastro de insumo'!A:K,MATCH('Ficha técnica - Prod acabado'!C1762,'Cadastro de insumo'!E:E,0),2),""))</f>
        <v/>
      </c>
      <c r="E1762" s="138" t="str">
        <f>IF(C1762="","",IFERROR(INDEX('Cadastro de insumo'!A:K,MATCH('Ficha técnica - Prod acabado'!C1762,'Cadastro de insumo'!E:E,0),9),""))</f>
        <v/>
      </c>
      <c r="F1762" s="139" t="str">
        <f>IFERROR(VLOOKUP(C1762,'Cadastro de insumo'!E:K,7,0),"")</f>
        <v/>
      </c>
      <c r="G1762" s="113"/>
      <c r="H1762" s="113"/>
      <c r="I1762" s="138">
        <f t="shared" si="84"/>
        <v>0</v>
      </c>
      <c r="J1762" s="140">
        <f>IF(C1762="",0,IF(E1762="Pacote",VLOOKUP(C1762,'Cadastro de insumo'!E:K,7,0)*G1762,IF(OR(E1762="kg",E1762="L"),F1762/1000*G1762,F1762*G1762)))</f>
        <v>0</v>
      </c>
    </row>
    <row r="1763" spans="1:18" outlineLevel="1" x14ac:dyDescent="0.25">
      <c r="B1763" s="137" t="str">
        <f>IF(C1763="","",F1752)</f>
        <v/>
      </c>
      <c r="C1763" s="123"/>
      <c r="D1763" s="138" t="str">
        <f>IF(C1763="","",IFERROR(INDEX('Cadastro de insumo'!A:K,MATCH('Ficha técnica - Prod acabado'!C1763,'Cadastro de insumo'!E:E,0),2),""))</f>
        <v/>
      </c>
      <c r="E1763" s="138" t="str">
        <f>IF(C1763="","",IFERROR(INDEX('Cadastro de insumo'!A:K,MATCH('Ficha técnica - Prod acabado'!C1763,'Cadastro de insumo'!E:E,0),9),""))</f>
        <v/>
      </c>
      <c r="F1763" s="139" t="str">
        <f>IFERROR(VLOOKUP(C1763,'Cadastro de insumo'!E:K,7,0),"")</f>
        <v/>
      </c>
      <c r="G1763" s="113"/>
      <c r="H1763" s="113"/>
      <c r="I1763" s="138">
        <f t="shared" si="84"/>
        <v>0</v>
      </c>
      <c r="J1763" s="140">
        <f>IF(C1763="",0,IF(E1763="Pacote",VLOOKUP(C1763,'Cadastro de insumo'!E:K,7,0)*G1763,IF(OR(E1763="kg",E1763="L"),F1763/1000*G1763,F1763*G1763)))</f>
        <v>0</v>
      </c>
    </row>
    <row r="1764" spans="1:18" outlineLevel="1" x14ac:dyDescent="0.25">
      <c r="B1764" s="137" t="str">
        <f>IF(C1764="","",F1752)</f>
        <v/>
      </c>
      <c r="C1764" s="123"/>
      <c r="D1764" s="138" t="str">
        <f>IF(C1764="","",IFERROR(INDEX('Cadastro de insumo'!A:K,MATCH('Ficha técnica - Prod acabado'!C1764,'Cadastro de insumo'!E:E,0),2),""))</f>
        <v/>
      </c>
      <c r="E1764" s="138" t="str">
        <f>IF(C1764="","",IFERROR(INDEX('Cadastro de insumo'!A:K,MATCH('Ficha técnica - Prod acabado'!C1764,'Cadastro de insumo'!E:E,0),9),""))</f>
        <v/>
      </c>
      <c r="F1764" s="139" t="str">
        <f>IFERROR(VLOOKUP(C1764,'Cadastro de insumo'!E:K,7,0),"")</f>
        <v/>
      </c>
      <c r="G1764" s="113"/>
      <c r="H1764" s="113"/>
      <c r="I1764" s="138">
        <f t="shared" si="84"/>
        <v>0</v>
      </c>
      <c r="J1764" s="140">
        <f>IF(C1764="",0,IF(E1764="Pacote",VLOOKUP(C1764,'Cadastro de insumo'!E:K,7,0)*G1764,IF(OR(E1764="kg",E1764="L"),F1764/1000*G1764,F1764*G1764)))</f>
        <v>0</v>
      </c>
    </row>
    <row r="1765" spans="1:18" outlineLevel="1" x14ac:dyDescent="0.25">
      <c r="B1765" s="137" t="str">
        <f>IF(C1765="","",F1752)</f>
        <v/>
      </c>
      <c r="C1765" s="123"/>
      <c r="D1765" s="138" t="str">
        <f>IF(C1765="","",IFERROR(INDEX('Cadastro de insumo'!A:K,MATCH('Ficha técnica - Prod acabado'!C1765,'Cadastro de insumo'!E:E,0),2),""))</f>
        <v/>
      </c>
      <c r="E1765" s="138" t="str">
        <f>IF(C1765="","",IFERROR(INDEX('Cadastro de insumo'!A:K,MATCH('Ficha técnica - Prod acabado'!C1765,'Cadastro de insumo'!E:E,0),9),""))</f>
        <v/>
      </c>
      <c r="F1765" s="139" t="str">
        <f>IFERROR(VLOOKUP(C1765,'Cadastro de insumo'!E:K,7,0),"")</f>
        <v/>
      </c>
      <c r="G1765" s="113"/>
      <c r="H1765" s="113"/>
      <c r="I1765" s="138">
        <f t="shared" si="84"/>
        <v>0</v>
      </c>
      <c r="J1765" s="140">
        <f>IF(C1765="",0,IF(E1765="Pacote",VLOOKUP(C1765,'Cadastro de insumo'!E:K,7,0)*G1765,IF(OR(E1765="kg",E1765="L"),F1765/1000*G1765,F1765*G1765)))</f>
        <v>0</v>
      </c>
    </row>
    <row r="1766" spans="1:18" outlineLevel="1" x14ac:dyDescent="0.25">
      <c r="B1766" s="137" t="str">
        <f>IF(C1766="","",F1752)</f>
        <v/>
      </c>
      <c r="C1766" s="123"/>
      <c r="D1766" s="138" t="str">
        <f>IF(C1766="","",IFERROR(INDEX('Cadastro de insumo'!A:K,MATCH('Ficha técnica - Prod acabado'!C1766,'Cadastro de insumo'!E:E,0),2),""))</f>
        <v/>
      </c>
      <c r="E1766" s="138" t="str">
        <f>IF(C1766="","",IFERROR(INDEX('Cadastro de insumo'!A:K,MATCH('Ficha técnica - Prod acabado'!C1766,'Cadastro de insumo'!E:E,0),9),""))</f>
        <v/>
      </c>
      <c r="F1766" s="139" t="str">
        <f>IFERROR(VLOOKUP(C1766,'Cadastro de insumo'!E:K,7,0),"")</f>
        <v/>
      </c>
      <c r="G1766" s="113"/>
      <c r="H1766" s="113"/>
      <c r="I1766" s="138">
        <f t="shared" si="84"/>
        <v>0</v>
      </c>
      <c r="J1766" s="140">
        <f>IF(C1766="",0,IF(E1766="Pacote",VLOOKUP(C1766,'Cadastro de insumo'!E:K,7,0)*G1766,IF(OR(E1766="kg",E1766="L"),F1766/1000*G1766,F1766*G1766)))</f>
        <v>0</v>
      </c>
    </row>
    <row r="1767" spans="1:18" outlineLevel="1" x14ac:dyDescent="0.25">
      <c r="B1767" s="137" t="str">
        <f>IF(C1767="","",F1752)</f>
        <v/>
      </c>
      <c r="C1767" s="123"/>
      <c r="D1767" s="138" t="str">
        <f>IF(C1767="","",IFERROR(INDEX('Cadastro de insumo'!A:K,MATCH('Ficha técnica - Prod acabado'!C1767,'Cadastro de insumo'!E:E,0),2),""))</f>
        <v/>
      </c>
      <c r="E1767" s="138" t="str">
        <f>IF(C1767="","",IFERROR(INDEX('Cadastro de insumo'!A:K,MATCH('Ficha técnica - Prod acabado'!C1767,'Cadastro de insumo'!E:E,0),9),""))</f>
        <v/>
      </c>
      <c r="F1767" s="139" t="str">
        <f>IFERROR(VLOOKUP(C1767,'Cadastro de insumo'!E:K,7,0),"")</f>
        <v/>
      </c>
      <c r="G1767" s="113"/>
      <c r="H1767" s="113"/>
      <c r="I1767" s="138">
        <f t="shared" si="84"/>
        <v>0</v>
      </c>
      <c r="J1767" s="140">
        <f>IF(C1767="",0,IF(E1767="Pacote",VLOOKUP(C1767,'Cadastro de insumo'!E:K,7,0)*G1767,IF(OR(E1767="kg",E1767="L"),F1767/1000*G1767,F1767*G1767)))</f>
        <v>0</v>
      </c>
    </row>
    <row r="1768" spans="1:18" outlineLevel="1" x14ac:dyDescent="0.25">
      <c r="B1768" s="137" t="str">
        <f>IF(C1768="","",F1752)</f>
        <v/>
      </c>
      <c r="C1768" s="123"/>
      <c r="D1768" s="138" t="str">
        <f>IF(C1768="","",IFERROR(INDEX('Cadastro de insumo'!A:K,MATCH('Ficha técnica - Prod acabado'!C1768,'Cadastro de insumo'!E:E,0),2),""))</f>
        <v/>
      </c>
      <c r="E1768" s="138" t="str">
        <f>IF(C1768="","",IFERROR(INDEX('Cadastro de insumo'!A:K,MATCH('Ficha técnica - Prod acabado'!C1768,'Cadastro de insumo'!E:E,0),9),""))</f>
        <v/>
      </c>
      <c r="F1768" s="139" t="str">
        <f>IFERROR(VLOOKUP(C1768,'Cadastro de insumo'!E:K,7,0),"")</f>
        <v/>
      </c>
      <c r="G1768" s="113"/>
      <c r="H1768" s="113"/>
      <c r="I1768" s="138">
        <f t="shared" si="84"/>
        <v>0</v>
      </c>
      <c r="J1768" s="140">
        <f>IF(C1768="",0,IF(E1768="Pacote",VLOOKUP(C1768,'Cadastro de insumo'!E:K,7,0)*G1768,IF(OR(E1768="kg",E1768="L"),F1768/1000*G1768,F1768*G1768)))</f>
        <v>0</v>
      </c>
    </row>
    <row r="1769" spans="1:18" outlineLevel="1" x14ac:dyDescent="0.25">
      <c r="B1769" s="137" t="str">
        <f>IF(C1769="","",F1752)</f>
        <v/>
      </c>
      <c r="C1769" s="123"/>
      <c r="D1769" s="138" t="str">
        <f>IF(C1769="","",IFERROR(INDEX('Cadastro de insumo'!A:K,MATCH('Ficha técnica - Prod acabado'!C1769,'Cadastro de insumo'!E:E,0),2),""))</f>
        <v/>
      </c>
      <c r="E1769" s="138" t="str">
        <f>IF(C1769="","",IFERROR(INDEX('Cadastro de insumo'!A:K,MATCH('Ficha técnica - Prod acabado'!C1769,'Cadastro de insumo'!E:E,0),9),""))</f>
        <v/>
      </c>
      <c r="F1769" s="139" t="str">
        <f>IFERROR(VLOOKUP(C1769,'Cadastro de insumo'!E:K,7,0),"")</f>
        <v/>
      </c>
      <c r="G1769" s="113"/>
      <c r="H1769" s="113"/>
      <c r="I1769" s="138">
        <f t="shared" si="84"/>
        <v>0</v>
      </c>
      <c r="J1769" s="140">
        <f>IF(C1769="",0,IF(E1769="Pacote",VLOOKUP(C1769,'Cadastro de insumo'!E:K,7,0)*G1769,IF(OR(E1769="kg",E1769="L"),F1769/1000*G1769,F1769*G1769)))</f>
        <v>0</v>
      </c>
    </row>
    <row r="1770" spans="1:18" x14ac:dyDescent="0.25">
      <c r="A1770" s="33" t="str">
        <f>"Detalhes: "&amp;F1752</f>
        <v xml:space="preserve">Detalhes: </v>
      </c>
      <c r="B1770" s="110"/>
      <c r="H1770" s="126"/>
      <c r="I1770" s="110"/>
      <c r="J1770" s="110"/>
      <c r="M1770" s="126"/>
    </row>
    <row r="1771" spans="1:18" x14ac:dyDescent="0.25">
      <c r="B1771" s="110"/>
      <c r="C1771" s="126"/>
      <c r="H1771" s="126"/>
      <c r="I1771" s="110"/>
      <c r="J1771" s="110"/>
      <c r="K1771" s="110"/>
      <c r="L1771" s="110"/>
      <c r="M1771" s="126"/>
    </row>
    <row r="1772" spans="1:18" ht="31.5" x14ac:dyDescent="0.25">
      <c r="D1772" s="110"/>
      <c r="E1772" s="34" t="s">
        <v>21</v>
      </c>
      <c r="F1772" s="78" t="s">
        <v>0</v>
      </c>
      <c r="G1772" s="78" t="s">
        <v>19</v>
      </c>
      <c r="H1772" s="79" t="s">
        <v>20</v>
      </c>
      <c r="I1772" s="35" t="s">
        <v>22</v>
      </c>
      <c r="J1772" s="35" t="s">
        <v>61</v>
      </c>
      <c r="M1772" s="126"/>
    </row>
    <row r="1773" spans="1:18" x14ac:dyDescent="0.25">
      <c r="D1773" s="110"/>
      <c r="E1773" s="135">
        <f>E1752+1</f>
        <v>85</v>
      </c>
      <c r="F1773" s="113"/>
      <c r="G1773" s="113"/>
      <c r="H1773" s="114"/>
      <c r="I1773" s="136">
        <f>SUM(J1776:J1790)</f>
        <v>0</v>
      </c>
      <c r="J1773" s="136" t="str">
        <f>IF(H1773="","",I1773/H1773)</f>
        <v/>
      </c>
      <c r="M1773" s="126"/>
      <c r="R1773" s="141"/>
    </row>
    <row r="1774" spans="1:18" x14ac:dyDescent="0.25">
      <c r="B1774" s="117"/>
      <c r="C1774" s="118"/>
      <c r="D1774" s="110"/>
      <c r="F1774" s="118"/>
      <c r="G1774" s="118"/>
      <c r="H1774" s="119"/>
      <c r="I1774" s="120"/>
      <c r="J1774" s="121"/>
      <c r="M1774" s="126"/>
      <c r="R1774" s="141"/>
    </row>
    <row r="1775" spans="1:18" ht="47.25" outlineLevel="1" x14ac:dyDescent="0.25">
      <c r="B1775" s="34" t="s">
        <v>66</v>
      </c>
      <c r="C1775" s="78" t="s">
        <v>13</v>
      </c>
      <c r="D1775" s="35" t="s">
        <v>60</v>
      </c>
      <c r="E1775" s="35" t="s">
        <v>14</v>
      </c>
      <c r="F1775" s="79" t="s">
        <v>17</v>
      </c>
      <c r="G1775" s="79" t="s">
        <v>56</v>
      </c>
      <c r="H1775" s="79" t="s">
        <v>38</v>
      </c>
      <c r="I1775" s="35" t="s">
        <v>16</v>
      </c>
      <c r="J1775" s="34" t="s">
        <v>15</v>
      </c>
    </row>
    <row r="1776" spans="1:18" outlineLevel="1" x14ac:dyDescent="0.25">
      <c r="B1776" s="137" t="str">
        <f>IF(C1776="","",F1773)</f>
        <v/>
      </c>
      <c r="C1776" s="123"/>
      <c r="D1776" s="138" t="str">
        <f>IF(C1776="","",IFERROR(INDEX('Cadastro de insumo'!A:K,MATCH('Ficha técnica - Prod acabado'!C1776,'Cadastro de insumo'!E:E,0),2),""))</f>
        <v/>
      </c>
      <c r="E1776" s="138" t="str">
        <f>IF(C1776="","",IFERROR(INDEX('Cadastro de insumo'!A:K,MATCH('Ficha técnica - Prod acabado'!C1776,'Cadastro de insumo'!E:E,0),9),""))</f>
        <v/>
      </c>
      <c r="F1776" s="139" t="str">
        <f>IFERROR(VLOOKUP(C1776,'Cadastro de insumo'!E:K,7,0),"")</f>
        <v/>
      </c>
      <c r="G1776" s="113"/>
      <c r="H1776" s="113"/>
      <c r="I1776" s="138">
        <f t="shared" ref="I1776:I1790" si="85">IF(OR(G1776="",H1776=""),0,G1776/H1776)</f>
        <v>0</v>
      </c>
      <c r="J1776" s="140">
        <f>IF(C1776="",0,IF(E1776="Pacote",VLOOKUP(C1776,'Cadastro de insumo'!E:K,7,0)*G1776,IF(OR(E1776="kg",E1776="L"),F1776/1000*G1776,F1776*G1776)))</f>
        <v>0</v>
      </c>
    </row>
    <row r="1777" spans="1:13" outlineLevel="1" x14ac:dyDescent="0.25">
      <c r="B1777" s="137" t="str">
        <f>IF(C1777="","",F1773)</f>
        <v/>
      </c>
      <c r="C1777" s="123"/>
      <c r="D1777" s="138" t="str">
        <f>IF(C1777="","",IFERROR(INDEX('Cadastro de insumo'!A:K,MATCH('Ficha técnica - Prod acabado'!C1777,'Cadastro de insumo'!E:E,0),2),""))</f>
        <v/>
      </c>
      <c r="E1777" s="138" t="str">
        <f>IF(C1777="","",IFERROR(INDEX('Cadastro de insumo'!A:K,MATCH('Ficha técnica - Prod acabado'!C1777,'Cadastro de insumo'!E:E,0),9),""))</f>
        <v/>
      </c>
      <c r="F1777" s="139" t="str">
        <f>IFERROR(VLOOKUP(C1777,'Cadastro de insumo'!E:K,7,0),"")</f>
        <v/>
      </c>
      <c r="G1777" s="113"/>
      <c r="H1777" s="113"/>
      <c r="I1777" s="138">
        <f t="shared" si="85"/>
        <v>0</v>
      </c>
      <c r="J1777" s="140">
        <f>IF(C1777="",0,IF(E1777="Pacote",VLOOKUP(C1777,'Cadastro de insumo'!E:K,7,0)*G1777,IF(OR(E1777="kg",E1777="L"),F1777/1000*G1777,F1777*G1777)))</f>
        <v>0</v>
      </c>
    </row>
    <row r="1778" spans="1:13" outlineLevel="1" x14ac:dyDescent="0.25">
      <c r="B1778" s="137" t="str">
        <f>IF(C1778="","",F1773)</f>
        <v/>
      </c>
      <c r="C1778" s="123"/>
      <c r="D1778" s="138" t="str">
        <f>IF(C1778="","",IFERROR(INDEX('Cadastro de insumo'!A:K,MATCH('Ficha técnica - Prod acabado'!C1778,'Cadastro de insumo'!E:E,0),2),""))</f>
        <v/>
      </c>
      <c r="E1778" s="138" t="str">
        <f>IF(C1778="","",IFERROR(INDEX('Cadastro de insumo'!A:K,MATCH('Ficha técnica - Prod acabado'!C1778,'Cadastro de insumo'!E:E,0),9),""))</f>
        <v/>
      </c>
      <c r="F1778" s="139" t="str">
        <f>IFERROR(VLOOKUP(C1778,'Cadastro de insumo'!E:K,7,0),"")</f>
        <v/>
      </c>
      <c r="G1778" s="113"/>
      <c r="H1778" s="113"/>
      <c r="I1778" s="138">
        <f t="shared" si="85"/>
        <v>0</v>
      </c>
      <c r="J1778" s="140">
        <f>IF(C1778="",0,IF(E1778="Pacote",VLOOKUP(C1778,'Cadastro de insumo'!E:K,7,0)*G1778,IF(OR(E1778="kg",E1778="L"),F1778/1000*G1778,F1778*G1778)))</f>
        <v>0</v>
      </c>
    </row>
    <row r="1779" spans="1:13" outlineLevel="1" x14ac:dyDescent="0.25">
      <c r="B1779" s="137" t="str">
        <f>IF(C1779="","",F1773)</f>
        <v/>
      </c>
      <c r="C1779" s="123"/>
      <c r="D1779" s="138" t="str">
        <f>IF(C1779="","",IFERROR(INDEX('Cadastro de insumo'!A:K,MATCH('Ficha técnica - Prod acabado'!C1779,'Cadastro de insumo'!E:E,0),2),""))</f>
        <v/>
      </c>
      <c r="E1779" s="138" t="str">
        <f>IF(C1779="","",IFERROR(INDEX('Cadastro de insumo'!A:K,MATCH('Ficha técnica - Prod acabado'!C1779,'Cadastro de insumo'!E:E,0),9),""))</f>
        <v/>
      </c>
      <c r="F1779" s="139" t="str">
        <f>IFERROR(VLOOKUP(C1779,'Cadastro de insumo'!E:K,7,0),"")</f>
        <v/>
      </c>
      <c r="G1779" s="113"/>
      <c r="H1779" s="113"/>
      <c r="I1779" s="138">
        <f t="shared" si="85"/>
        <v>0</v>
      </c>
      <c r="J1779" s="140">
        <f>IF(C1779="",0,IF(E1779="Pacote",VLOOKUP(C1779,'Cadastro de insumo'!E:K,7,0)*G1779,IF(OR(E1779="kg",E1779="L"),F1779/1000*G1779,F1779*G1779)))</f>
        <v>0</v>
      </c>
    </row>
    <row r="1780" spans="1:13" outlineLevel="1" x14ac:dyDescent="0.25">
      <c r="B1780" s="137" t="str">
        <f>IF(C1780="","",F1773)</f>
        <v/>
      </c>
      <c r="C1780" s="123"/>
      <c r="D1780" s="138" t="str">
        <f>IF(C1780="","",IFERROR(INDEX('Cadastro de insumo'!A:K,MATCH('Ficha técnica - Prod acabado'!C1780,'Cadastro de insumo'!E:E,0),2),""))</f>
        <v/>
      </c>
      <c r="E1780" s="138" t="str">
        <f>IF(C1780="","",IFERROR(INDEX('Cadastro de insumo'!A:K,MATCH('Ficha técnica - Prod acabado'!C1780,'Cadastro de insumo'!E:E,0),9),""))</f>
        <v/>
      </c>
      <c r="F1780" s="139" t="str">
        <f>IFERROR(VLOOKUP(C1780,'Cadastro de insumo'!E:K,7,0),"")</f>
        <v/>
      </c>
      <c r="G1780" s="113"/>
      <c r="H1780" s="113"/>
      <c r="I1780" s="138">
        <f t="shared" si="85"/>
        <v>0</v>
      </c>
      <c r="J1780" s="140">
        <f>IF(C1780="",0,IF(E1780="Pacote",VLOOKUP(C1780,'Cadastro de insumo'!E:K,7,0)*G1780,IF(OR(E1780="kg",E1780="L"),F1780/1000*G1780,F1780*G1780)))</f>
        <v>0</v>
      </c>
    </row>
    <row r="1781" spans="1:13" outlineLevel="1" x14ac:dyDescent="0.25">
      <c r="B1781" s="137" t="str">
        <f>IF(C1781="","",F1773)</f>
        <v/>
      </c>
      <c r="C1781" s="123"/>
      <c r="D1781" s="138" t="str">
        <f>IF(C1781="","",IFERROR(INDEX('Cadastro de insumo'!A:K,MATCH('Ficha técnica - Prod acabado'!C1781,'Cadastro de insumo'!E:E,0),2),""))</f>
        <v/>
      </c>
      <c r="E1781" s="138" t="str">
        <f>IF(C1781="","",IFERROR(INDEX('Cadastro de insumo'!A:K,MATCH('Ficha técnica - Prod acabado'!C1781,'Cadastro de insumo'!E:E,0),9),""))</f>
        <v/>
      </c>
      <c r="F1781" s="139" t="str">
        <f>IFERROR(VLOOKUP(C1781,'Cadastro de insumo'!E:K,7,0),"")</f>
        <v/>
      </c>
      <c r="G1781" s="113"/>
      <c r="H1781" s="113"/>
      <c r="I1781" s="138">
        <f t="shared" si="85"/>
        <v>0</v>
      </c>
      <c r="J1781" s="140">
        <f>IF(C1781="",0,IF(E1781="Pacote",VLOOKUP(C1781,'Cadastro de insumo'!E:K,7,0)*G1781,IF(OR(E1781="kg",E1781="L"),F1781/1000*G1781,F1781*G1781)))</f>
        <v>0</v>
      </c>
    </row>
    <row r="1782" spans="1:13" outlineLevel="1" x14ac:dyDescent="0.25">
      <c r="B1782" s="137" t="str">
        <f>IF(C1782="","",F1773)</f>
        <v/>
      </c>
      <c r="C1782" s="123"/>
      <c r="D1782" s="138" t="str">
        <f>IF(C1782="","",IFERROR(INDEX('Cadastro de insumo'!A:K,MATCH('Ficha técnica - Prod acabado'!C1782,'Cadastro de insumo'!E:E,0),2),""))</f>
        <v/>
      </c>
      <c r="E1782" s="138" t="str">
        <f>IF(C1782="","",IFERROR(INDEX('Cadastro de insumo'!A:K,MATCH('Ficha técnica - Prod acabado'!C1782,'Cadastro de insumo'!E:E,0),9),""))</f>
        <v/>
      </c>
      <c r="F1782" s="139" t="str">
        <f>IFERROR(VLOOKUP(C1782,'Cadastro de insumo'!E:K,7,0),"")</f>
        <v/>
      </c>
      <c r="G1782" s="113"/>
      <c r="H1782" s="113"/>
      <c r="I1782" s="138">
        <f t="shared" si="85"/>
        <v>0</v>
      </c>
      <c r="J1782" s="140">
        <f>IF(C1782="",0,IF(E1782="Pacote",VLOOKUP(C1782,'Cadastro de insumo'!E:K,7,0)*G1782,IF(OR(E1782="kg",E1782="L"),F1782/1000*G1782,F1782*G1782)))</f>
        <v>0</v>
      </c>
    </row>
    <row r="1783" spans="1:13" outlineLevel="1" x14ac:dyDescent="0.25">
      <c r="B1783" s="137" t="str">
        <f>IF(C1783="","",F1773)</f>
        <v/>
      </c>
      <c r="C1783" s="123"/>
      <c r="D1783" s="138" t="str">
        <f>IF(C1783="","",IFERROR(INDEX('Cadastro de insumo'!A:K,MATCH('Ficha técnica - Prod acabado'!C1783,'Cadastro de insumo'!E:E,0),2),""))</f>
        <v/>
      </c>
      <c r="E1783" s="138" t="str">
        <f>IF(C1783="","",IFERROR(INDEX('Cadastro de insumo'!A:K,MATCH('Ficha técnica - Prod acabado'!C1783,'Cadastro de insumo'!E:E,0),9),""))</f>
        <v/>
      </c>
      <c r="F1783" s="139" t="str">
        <f>IFERROR(VLOOKUP(C1783,'Cadastro de insumo'!E:K,7,0),"")</f>
        <v/>
      </c>
      <c r="G1783" s="113"/>
      <c r="H1783" s="113"/>
      <c r="I1783" s="138">
        <f t="shared" si="85"/>
        <v>0</v>
      </c>
      <c r="J1783" s="140">
        <f>IF(C1783="",0,IF(E1783="Pacote",VLOOKUP(C1783,'Cadastro de insumo'!E:K,7,0)*G1783,IF(OR(E1783="kg",E1783="L"),F1783/1000*G1783,F1783*G1783)))</f>
        <v>0</v>
      </c>
    </row>
    <row r="1784" spans="1:13" outlineLevel="1" x14ac:dyDescent="0.25">
      <c r="B1784" s="137" t="str">
        <f>IF(C1784="","",F1773)</f>
        <v/>
      </c>
      <c r="C1784" s="123"/>
      <c r="D1784" s="138" t="str">
        <f>IF(C1784="","",IFERROR(INDEX('Cadastro de insumo'!A:K,MATCH('Ficha técnica - Prod acabado'!C1784,'Cadastro de insumo'!E:E,0),2),""))</f>
        <v/>
      </c>
      <c r="E1784" s="138" t="str">
        <f>IF(C1784="","",IFERROR(INDEX('Cadastro de insumo'!A:K,MATCH('Ficha técnica - Prod acabado'!C1784,'Cadastro de insumo'!E:E,0),9),""))</f>
        <v/>
      </c>
      <c r="F1784" s="139" t="str">
        <f>IFERROR(VLOOKUP(C1784,'Cadastro de insumo'!E:K,7,0),"")</f>
        <v/>
      </c>
      <c r="G1784" s="113"/>
      <c r="H1784" s="113"/>
      <c r="I1784" s="138">
        <f t="shared" si="85"/>
        <v>0</v>
      </c>
      <c r="J1784" s="140">
        <f>IF(C1784="",0,IF(E1784="Pacote",VLOOKUP(C1784,'Cadastro de insumo'!E:K,7,0)*G1784,IF(OR(E1784="kg",E1784="L"),F1784/1000*G1784,F1784*G1784)))</f>
        <v>0</v>
      </c>
    </row>
    <row r="1785" spans="1:13" outlineLevel="1" x14ac:dyDescent="0.25">
      <c r="B1785" s="137" t="str">
        <f>IF(C1785="","",F1773)</f>
        <v/>
      </c>
      <c r="C1785" s="123"/>
      <c r="D1785" s="138" t="str">
        <f>IF(C1785="","",IFERROR(INDEX('Cadastro de insumo'!A:K,MATCH('Ficha técnica - Prod acabado'!C1785,'Cadastro de insumo'!E:E,0),2),""))</f>
        <v/>
      </c>
      <c r="E1785" s="138" t="str">
        <f>IF(C1785="","",IFERROR(INDEX('Cadastro de insumo'!A:K,MATCH('Ficha técnica - Prod acabado'!C1785,'Cadastro de insumo'!E:E,0),9),""))</f>
        <v/>
      </c>
      <c r="F1785" s="139" t="str">
        <f>IFERROR(VLOOKUP(C1785,'Cadastro de insumo'!E:K,7,0),"")</f>
        <v/>
      </c>
      <c r="G1785" s="113"/>
      <c r="H1785" s="113"/>
      <c r="I1785" s="138">
        <f t="shared" si="85"/>
        <v>0</v>
      </c>
      <c r="J1785" s="140">
        <f>IF(C1785="",0,IF(E1785="Pacote",VLOOKUP(C1785,'Cadastro de insumo'!E:K,7,0)*G1785,IF(OR(E1785="kg",E1785="L"),F1785/1000*G1785,F1785*G1785)))</f>
        <v>0</v>
      </c>
    </row>
    <row r="1786" spans="1:13" outlineLevel="1" x14ac:dyDescent="0.25">
      <c r="B1786" s="137" t="str">
        <f>IF(C1786="","",F1773)</f>
        <v/>
      </c>
      <c r="C1786" s="123"/>
      <c r="D1786" s="138" t="str">
        <f>IF(C1786="","",IFERROR(INDEX('Cadastro de insumo'!A:K,MATCH('Ficha técnica - Prod acabado'!C1786,'Cadastro de insumo'!E:E,0),2),""))</f>
        <v/>
      </c>
      <c r="E1786" s="138" t="str">
        <f>IF(C1786="","",IFERROR(INDEX('Cadastro de insumo'!A:K,MATCH('Ficha técnica - Prod acabado'!C1786,'Cadastro de insumo'!E:E,0),9),""))</f>
        <v/>
      </c>
      <c r="F1786" s="139" t="str">
        <f>IFERROR(VLOOKUP(C1786,'Cadastro de insumo'!E:K,7,0),"")</f>
        <v/>
      </c>
      <c r="G1786" s="113"/>
      <c r="H1786" s="113"/>
      <c r="I1786" s="138">
        <f t="shared" si="85"/>
        <v>0</v>
      </c>
      <c r="J1786" s="140">
        <f>IF(C1786="",0,IF(E1786="Pacote",VLOOKUP(C1786,'Cadastro de insumo'!E:K,7,0)*G1786,IF(OR(E1786="kg",E1786="L"),F1786/1000*G1786,F1786*G1786)))</f>
        <v>0</v>
      </c>
    </row>
    <row r="1787" spans="1:13" outlineLevel="1" x14ac:dyDescent="0.25">
      <c r="B1787" s="137" t="str">
        <f>IF(C1787="","",F1773)</f>
        <v/>
      </c>
      <c r="C1787" s="123"/>
      <c r="D1787" s="138" t="str">
        <f>IF(C1787="","",IFERROR(INDEX('Cadastro de insumo'!A:K,MATCH('Ficha técnica - Prod acabado'!C1787,'Cadastro de insumo'!E:E,0),2),""))</f>
        <v/>
      </c>
      <c r="E1787" s="138" t="str">
        <f>IF(C1787="","",IFERROR(INDEX('Cadastro de insumo'!A:K,MATCH('Ficha técnica - Prod acabado'!C1787,'Cadastro de insumo'!E:E,0),9),""))</f>
        <v/>
      </c>
      <c r="F1787" s="139" t="str">
        <f>IFERROR(VLOOKUP(C1787,'Cadastro de insumo'!E:K,7,0),"")</f>
        <v/>
      </c>
      <c r="G1787" s="113"/>
      <c r="H1787" s="113"/>
      <c r="I1787" s="138">
        <f t="shared" si="85"/>
        <v>0</v>
      </c>
      <c r="J1787" s="140">
        <f>IF(C1787="",0,IF(E1787="Pacote",VLOOKUP(C1787,'Cadastro de insumo'!E:K,7,0)*G1787,IF(OR(E1787="kg",E1787="L"),F1787/1000*G1787,F1787*G1787)))</f>
        <v>0</v>
      </c>
    </row>
    <row r="1788" spans="1:13" outlineLevel="1" x14ac:dyDescent="0.25">
      <c r="B1788" s="137" t="str">
        <f>IF(C1788="","",F1773)</f>
        <v/>
      </c>
      <c r="C1788" s="123"/>
      <c r="D1788" s="138" t="str">
        <f>IF(C1788="","",IFERROR(INDEX('Cadastro de insumo'!A:K,MATCH('Ficha técnica - Prod acabado'!C1788,'Cadastro de insumo'!E:E,0),2),""))</f>
        <v/>
      </c>
      <c r="E1788" s="138" t="str">
        <f>IF(C1788="","",IFERROR(INDEX('Cadastro de insumo'!A:K,MATCH('Ficha técnica - Prod acabado'!C1788,'Cadastro de insumo'!E:E,0),9),""))</f>
        <v/>
      </c>
      <c r="F1788" s="139" t="str">
        <f>IFERROR(VLOOKUP(C1788,'Cadastro de insumo'!E:K,7,0),"")</f>
        <v/>
      </c>
      <c r="G1788" s="113"/>
      <c r="H1788" s="113"/>
      <c r="I1788" s="138">
        <f t="shared" si="85"/>
        <v>0</v>
      </c>
      <c r="J1788" s="140">
        <f>IF(C1788="",0,IF(E1788="Pacote",VLOOKUP(C1788,'Cadastro de insumo'!E:K,7,0)*G1788,IF(OR(E1788="kg",E1788="L"),F1788/1000*G1788,F1788*G1788)))</f>
        <v>0</v>
      </c>
    </row>
    <row r="1789" spans="1:13" outlineLevel="1" x14ac:dyDescent="0.25">
      <c r="B1789" s="137" t="str">
        <f>IF(C1789="","",F1773)</f>
        <v/>
      </c>
      <c r="C1789" s="123"/>
      <c r="D1789" s="138" t="str">
        <f>IF(C1789="","",IFERROR(INDEX('Cadastro de insumo'!A:K,MATCH('Ficha técnica - Prod acabado'!C1789,'Cadastro de insumo'!E:E,0),2),""))</f>
        <v/>
      </c>
      <c r="E1789" s="138" t="str">
        <f>IF(C1789="","",IFERROR(INDEX('Cadastro de insumo'!A:K,MATCH('Ficha técnica - Prod acabado'!C1789,'Cadastro de insumo'!E:E,0),9),""))</f>
        <v/>
      </c>
      <c r="F1789" s="139" t="str">
        <f>IFERROR(VLOOKUP(C1789,'Cadastro de insumo'!E:K,7,0),"")</f>
        <v/>
      </c>
      <c r="G1789" s="113"/>
      <c r="H1789" s="113"/>
      <c r="I1789" s="138">
        <f t="shared" si="85"/>
        <v>0</v>
      </c>
      <c r="J1789" s="140">
        <f>IF(C1789="",0,IF(E1789="Pacote",VLOOKUP(C1789,'Cadastro de insumo'!E:K,7,0)*G1789,IF(OR(E1789="kg",E1789="L"),F1789/1000*G1789,F1789*G1789)))</f>
        <v>0</v>
      </c>
    </row>
    <row r="1790" spans="1:13" outlineLevel="1" x14ac:dyDescent="0.25">
      <c r="B1790" s="137" t="str">
        <f>IF(C1790="","",F1773)</f>
        <v/>
      </c>
      <c r="C1790" s="123"/>
      <c r="D1790" s="138" t="str">
        <f>IF(C1790="","",IFERROR(INDEX('Cadastro de insumo'!A:K,MATCH('Ficha técnica - Prod acabado'!C1790,'Cadastro de insumo'!E:E,0),2),""))</f>
        <v/>
      </c>
      <c r="E1790" s="138" t="str">
        <f>IF(C1790="","",IFERROR(INDEX('Cadastro de insumo'!A:K,MATCH('Ficha técnica - Prod acabado'!C1790,'Cadastro de insumo'!E:E,0),9),""))</f>
        <v/>
      </c>
      <c r="F1790" s="139" t="str">
        <f>IFERROR(VLOOKUP(C1790,'Cadastro de insumo'!E:K,7,0),"")</f>
        <v/>
      </c>
      <c r="G1790" s="113"/>
      <c r="H1790" s="113"/>
      <c r="I1790" s="138">
        <f t="shared" si="85"/>
        <v>0</v>
      </c>
      <c r="J1790" s="140">
        <f>IF(C1790="",0,IF(E1790="Pacote",VLOOKUP(C1790,'Cadastro de insumo'!E:K,7,0)*G1790,IF(OR(E1790="kg",E1790="L"),F1790/1000*G1790,F1790*G1790)))</f>
        <v>0</v>
      </c>
    </row>
    <row r="1791" spans="1:13" x14ac:dyDescent="0.25">
      <c r="A1791" s="33" t="str">
        <f>"Detalhes: "&amp;F1773</f>
        <v xml:space="preserve">Detalhes: </v>
      </c>
      <c r="B1791" s="110"/>
      <c r="H1791" s="126"/>
      <c r="I1791" s="110"/>
      <c r="J1791" s="110"/>
      <c r="M1791" s="126"/>
    </row>
    <row r="1792" spans="1:13" x14ac:dyDescent="0.25">
      <c r="B1792" s="110"/>
      <c r="C1792" s="126"/>
      <c r="H1792" s="126"/>
      <c r="I1792" s="110"/>
      <c r="J1792" s="110"/>
      <c r="K1792" s="110"/>
      <c r="L1792" s="110"/>
      <c r="M1792" s="126"/>
    </row>
    <row r="1793" spans="2:18" ht="31.5" x14ac:dyDescent="0.25">
      <c r="D1793" s="110"/>
      <c r="E1793" s="34" t="s">
        <v>21</v>
      </c>
      <c r="F1793" s="78" t="s">
        <v>0</v>
      </c>
      <c r="G1793" s="78" t="s">
        <v>19</v>
      </c>
      <c r="H1793" s="79" t="s">
        <v>20</v>
      </c>
      <c r="I1793" s="35" t="s">
        <v>22</v>
      </c>
      <c r="J1793" s="35" t="s">
        <v>61</v>
      </c>
      <c r="M1793" s="126"/>
    </row>
    <row r="1794" spans="2:18" x14ac:dyDescent="0.25">
      <c r="D1794" s="110"/>
      <c r="E1794" s="135">
        <f>E1773+1</f>
        <v>86</v>
      </c>
      <c r="F1794" s="113"/>
      <c r="G1794" s="113"/>
      <c r="H1794" s="114"/>
      <c r="I1794" s="136">
        <f>SUM(J1797:J1811)</f>
        <v>0</v>
      </c>
      <c r="J1794" s="136" t="str">
        <f>IF(H1794="","",I1794/H1794)</f>
        <v/>
      </c>
      <c r="M1794" s="126"/>
      <c r="R1794" s="141"/>
    </row>
    <row r="1795" spans="2:18" x14ac:dyDescent="0.25">
      <c r="B1795" s="117"/>
      <c r="C1795" s="118"/>
      <c r="D1795" s="110"/>
      <c r="F1795" s="118"/>
      <c r="G1795" s="118"/>
      <c r="H1795" s="119"/>
      <c r="I1795" s="120"/>
      <c r="J1795" s="121"/>
      <c r="M1795" s="126"/>
      <c r="R1795" s="141"/>
    </row>
    <row r="1796" spans="2:18" ht="47.25" outlineLevel="1" x14ac:dyDescent="0.25">
      <c r="B1796" s="34" t="s">
        <v>66</v>
      </c>
      <c r="C1796" s="78" t="s">
        <v>13</v>
      </c>
      <c r="D1796" s="35" t="s">
        <v>60</v>
      </c>
      <c r="E1796" s="35" t="s">
        <v>14</v>
      </c>
      <c r="F1796" s="79" t="s">
        <v>17</v>
      </c>
      <c r="G1796" s="79" t="s">
        <v>56</v>
      </c>
      <c r="H1796" s="79" t="s">
        <v>38</v>
      </c>
      <c r="I1796" s="35" t="s">
        <v>16</v>
      </c>
      <c r="J1796" s="34" t="s">
        <v>15</v>
      </c>
    </row>
    <row r="1797" spans="2:18" outlineLevel="1" x14ac:dyDescent="0.25">
      <c r="B1797" s="137" t="str">
        <f>IF(C1797="","",F1794)</f>
        <v/>
      </c>
      <c r="C1797" s="123"/>
      <c r="D1797" s="138" t="str">
        <f>IF(C1797="","",IFERROR(INDEX('Cadastro de insumo'!A:K,MATCH('Ficha técnica - Prod acabado'!C1797,'Cadastro de insumo'!E:E,0),2),""))</f>
        <v/>
      </c>
      <c r="E1797" s="138" t="str">
        <f>IF(C1797="","",IFERROR(INDEX('Cadastro de insumo'!A:K,MATCH('Ficha técnica - Prod acabado'!C1797,'Cadastro de insumo'!E:E,0),9),""))</f>
        <v/>
      </c>
      <c r="F1797" s="139" t="str">
        <f>IFERROR(VLOOKUP(C1797,'Cadastro de insumo'!E:K,7,0),"")</f>
        <v/>
      </c>
      <c r="G1797" s="113"/>
      <c r="H1797" s="113"/>
      <c r="I1797" s="138">
        <f t="shared" ref="I1797:I1811" si="86">IF(OR(G1797="",H1797=""),0,G1797/H1797)</f>
        <v>0</v>
      </c>
      <c r="J1797" s="140">
        <f>IF(C1797="",0,IF(E1797="Pacote",VLOOKUP(C1797,'Cadastro de insumo'!E:K,7,0)*G1797,IF(OR(E1797="kg",E1797="L"),F1797/1000*G1797,F1797*G1797)))</f>
        <v>0</v>
      </c>
    </row>
    <row r="1798" spans="2:18" outlineLevel="1" x14ac:dyDescent="0.25">
      <c r="B1798" s="137" t="str">
        <f>IF(C1798="","",F1794)</f>
        <v/>
      </c>
      <c r="C1798" s="123"/>
      <c r="D1798" s="138" t="str">
        <f>IF(C1798="","",IFERROR(INDEX('Cadastro de insumo'!A:K,MATCH('Ficha técnica - Prod acabado'!C1798,'Cadastro de insumo'!E:E,0),2),""))</f>
        <v/>
      </c>
      <c r="E1798" s="138" t="str">
        <f>IF(C1798="","",IFERROR(INDEX('Cadastro de insumo'!A:K,MATCH('Ficha técnica - Prod acabado'!C1798,'Cadastro de insumo'!E:E,0),9),""))</f>
        <v/>
      </c>
      <c r="F1798" s="139" t="str">
        <f>IFERROR(VLOOKUP(C1798,'Cadastro de insumo'!E:K,7,0),"")</f>
        <v/>
      </c>
      <c r="G1798" s="113"/>
      <c r="H1798" s="113"/>
      <c r="I1798" s="138">
        <f t="shared" si="86"/>
        <v>0</v>
      </c>
      <c r="J1798" s="140">
        <f>IF(C1798="",0,IF(E1798="Pacote",VLOOKUP(C1798,'Cadastro de insumo'!E:K,7,0)*G1798,IF(OR(E1798="kg",E1798="L"),F1798/1000*G1798,F1798*G1798)))</f>
        <v>0</v>
      </c>
    </row>
    <row r="1799" spans="2:18" outlineLevel="1" x14ac:dyDescent="0.25">
      <c r="B1799" s="137" t="str">
        <f>IF(C1799="","",F1794)</f>
        <v/>
      </c>
      <c r="C1799" s="123"/>
      <c r="D1799" s="138" t="str">
        <f>IF(C1799="","",IFERROR(INDEX('Cadastro de insumo'!A:K,MATCH('Ficha técnica - Prod acabado'!C1799,'Cadastro de insumo'!E:E,0),2),""))</f>
        <v/>
      </c>
      <c r="E1799" s="138" t="str">
        <f>IF(C1799="","",IFERROR(INDEX('Cadastro de insumo'!A:K,MATCH('Ficha técnica - Prod acabado'!C1799,'Cadastro de insumo'!E:E,0),9),""))</f>
        <v/>
      </c>
      <c r="F1799" s="139" t="str">
        <f>IFERROR(VLOOKUP(C1799,'Cadastro de insumo'!E:K,7,0),"")</f>
        <v/>
      </c>
      <c r="G1799" s="113"/>
      <c r="H1799" s="113"/>
      <c r="I1799" s="138">
        <f t="shared" si="86"/>
        <v>0</v>
      </c>
      <c r="J1799" s="140">
        <f>IF(C1799="",0,IF(E1799="Pacote",VLOOKUP(C1799,'Cadastro de insumo'!E:K,7,0)*G1799,IF(OR(E1799="kg",E1799="L"),F1799/1000*G1799,F1799*G1799)))</f>
        <v>0</v>
      </c>
    </row>
    <row r="1800" spans="2:18" outlineLevel="1" x14ac:dyDescent="0.25">
      <c r="B1800" s="137" t="str">
        <f>IF(C1800="","",F1794)</f>
        <v/>
      </c>
      <c r="C1800" s="123"/>
      <c r="D1800" s="138" t="str">
        <f>IF(C1800="","",IFERROR(INDEX('Cadastro de insumo'!A:K,MATCH('Ficha técnica - Prod acabado'!C1800,'Cadastro de insumo'!E:E,0),2),""))</f>
        <v/>
      </c>
      <c r="E1800" s="138" t="str">
        <f>IF(C1800="","",IFERROR(INDEX('Cadastro de insumo'!A:K,MATCH('Ficha técnica - Prod acabado'!C1800,'Cadastro de insumo'!E:E,0),9),""))</f>
        <v/>
      </c>
      <c r="F1800" s="139" t="str">
        <f>IFERROR(VLOOKUP(C1800,'Cadastro de insumo'!E:K,7,0),"")</f>
        <v/>
      </c>
      <c r="G1800" s="113"/>
      <c r="H1800" s="113"/>
      <c r="I1800" s="138">
        <f t="shared" si="86"/>
        <v>0</v>
      </c>
      <c r="J1800" s="140">
        <f>IF(C1800="",0,IF(E1800="Pacote",VLOOKUP(C1800,'Cadastro de insumo'!E:K,7,0)*G1800,IF(OR(E1800="kg",E1800="L"),F1800/1000*G1800,F1800*G1800)))</f>
        <v>0</v>
      </c>
    </row>
    <row r="1801" spans="2:18" outlineLevel="1" x14ac:dyDescent="0.25">
      <c r="B1801" s="137" t="str">
        <f>IF(C1801="","",F1794)</f>
        <v/>
      </c>
      <c r="C1801" s="123"/>
      <c r="D1801" s="138" t="str">
        <f>IF(C1801="","",IFERROR(INDEX('Cadastro de insumo'!A:K,MATCH('Ficha técnica - Prod acabado'!C1801,'Cadastro de insumo'!E:E,0),2),""))</f>
        <v/>
      </c>
      <c r="E1801" s="138" t="str">
        <f>IF(C1801="","",IFERROR(INDEX('Cadastro de insumo'!A:K,MATCH('Ficha técnica - Prod acabado'!C1801,'Cadastro de insumo'!E:E,0),9),""))</f>
        <v/>
      </c>
      <c r="F1801" s="139" t="str">
        <f>IFERROR(VLOOKUP(C1801,'Cadastro de insumo'!E:K,7,0),"")</f>
        <v/>
      </c>
      <c r="G1801" s="113"/>
      <c r="H1801" s="113"/>
      <c r="I1801" s="138">
        <f t="shared" si="86"/>
        <v>0</v>
      </c>
      <c r="J1801" s="140">
        <f>IF(C1801="",0,IF(E1801="Pacote",VLOOKUP(C1801,'Cadastro de insumo'!E:K,7,0)*G1801,IF(OR(E1801="kg",E1801="L"),F1801/1000*G1801,F1801*G1801)))</f>
        <v>0</v>
      </c>
    </row>
    <row r="1802" spans="2:18" outlineLevel="1" x14ac:dyDescent="0.25">
      <c r="B1802" s="137" t="str">
        <f>IF(C1802="","",F1794)</f>
        <v/>
      </c>
      <c r="C1802" s="123"/>
      <c r="D1802" s="138" t="str">
        <f>IF(C1802="","",IFERROR(INDEX('Cadastro de insumo'!A:K,MATCH('Ficha técnica - Prod acabado'!C1802,'Cadastro de insumo'!E:E,0),2),""))</f>
        <v/>
      </c>
      <c r="E1802" s="138" t="str">
        <f>IF(C1802="","",IFERROR(INDEX('Cadastro de insumo'!A:K,MATCH('Ficha técnica - Prod acabado'!C1802,'Cadastro de insumo'!E:E,0),9),""))</f>
        <v/>
      </c>
      <c r="F1802" s="139" t="str">
        <f>IFERROR(VLOOKUP(C1802,'Cadastro de insumo'!E:K,7,0),"")</f>
        <v/>
      </c>
      <c r="G1802" s="113"/>
      <c r="H1802" s="113"/>
      <c r="I1802" s="138">
        <f t="shared" si="86"/>
        <v>0</v>
      </c>
      <c r="J1802" s="140">
        <f>IF(C1802="",0,IF(E1802="Pacote",VLOOKUP(C1802,'Cadastro de insumo'!E:K,7,0)*G1802,IF(OR(E1802="kg",E1802="L"),F1802/1000*G1802,F1802*G1802)))</f>
        <v>0</v>
      </c>
    </row>
    <row r="1803" spans="2:18" outlineLevel="1" x14ac:dyDescent="0.25">
      <c r="B1803" s="137" t="str">
        <f>IF(C1803="","",F1794)</f>
        <v/>
      </c>
      <c r="C1803" s="123"/>
      <c r="D1803" s="138" t="str">
        <f>IF(C1803="","",IFERROR(INDEX('Cadastro de insumo'!A:K,MATCH('Ficha técnica - Prod acabado'!C1803,'Cadastro de insumo'!E:E,0),2),""))</f>
        <v/>
      </c>
      <c r="E1803" s="138" t="str">
        <f>IF(C1803="","",IFERROR(INDEX('Cadastro de insumo'!A:K,MATCH('Ficha técnica - Prod acabado'!C1803,'Cadastro de insumo'!E:E,0),9),""))</f>
        <v/>
      </c>
      <c r="F1803" s="139" t="str">
        <f>IFERROR(VLOOKUP(C1803,'Cadastro de insumo'!E:K,7,0),"")</f>
        <v/>
      </c>
      <c r="G1803" s="113"/>
      <c r="H1803" s="113"/>
      <c r="I1803" s="138">
        <f t="shared" si="86"/>
        <v>0</v>
      </c>
      <c r="J1803" s="140">
        <f>IF(C1803="",0,IF(E1803="Pacote",VLOOKUP(C1803,'Cadastro de insumo'!E:K,7,0)*G1803,IF(OR(E1803="kg",E1803="L"),F1803/1000*G1803,F1803*G1803)))</f>
        <v>0</v>
      </c>
    </row>
    <row r="1804" spans="2:18" outlineLevel="1" x14ac:dyDescent="0.25">
      <c r="B1804" s="137" t="str">
        <f>IF(C1804="","",F1794)</f>
        <v/>
      </c>
      <c r="C1804" s="123"/>
      <c r="D1804" s="138" t="str">
        <f>IF(C1804="","",IFERROR(INDEX('Cadastro de insumo'!A:K,MATCH('Ficha técnica - Prod acabado'!C1804,'Cadastro de insumo'!E:E,0),2),""))</f>
        <v/>
      </c>
      <c r="E1804" s="138" t="str">
        <f>IF(C1804="","",IFERROR(INDEX('Cadastro de insumo'!A:K,MATCH('Ficha técnica - Prod acabado'!C1804,'Cadastro de insumo'!E:E,0),9),""))</f>
        <v/>
      </c>
      <c r="F1804" s="139" t="str">
        <f>IFERROR(VLOOKUP(C1804,'Cadastro de insumo'!E:K,7,0),"")</f>
        <v/>
      </c>
      <c r="G1804" s="113"/>
      <c r="H1804" s="113"/>
      <c r="I1804" s="138">
        <f t="shared" si="86"/>
        <v>0</v>
      </c>
      <c r="J1804" s="140">
        <f>IF(C1804="",0,IF(E1804="Pacote",VLOOKUP(C1804,'Cadastro de insumo'!E:K,7,0)*G1804,IF(OR(E1804="kg",E1804="L"),F1804/1000*G1804,F1804*G1804)))</f>
        <v>0</v>
      </c>
    </row>
    <row r="1805" spans="2:18" outlineLevel="1" x14ac:dyDescent="0.25">
      <c r="B1805" s="137" t="str">
        <f>IF(C1805="","",F1794)</f>
        <v/>
      </c>
      <c r="C1805" s="123"/>
      <c r="D1805" s="138" t="str">
        <f>IF(C1805="","",IFERROR(INDEX('Cadastro de insumo'!A:K,MATCH('Ficha técnica - Prod acabado'!C1805,'Cadastro de insumo'!E:E,0),2),""))</f>
        <v/>
      </c>
      <c r="E1805" s="138" t="str">
        <f>IF(C1805="","",IFERROR(INDEX('Cadastro de insumo'!A:K,MATCH('Ficha técnica - Prod acabado'!C1805,'Cadastro de insumo'!E:E,0),9),""))</f>
        <v/>
      </c>
      <c r="F1805" s="139" t="str">
        <f>IFERROR(VLOOKUP(C1805,'Cadastro de insumo'!E:K,7,0),"")</f>
        <v/>
      </c>
      <c r="G1805" s="113"/>
      <c r="H1805" s="113"/>
      <c r="I1805" s="138">
        <f t="shared" si="86"/>
        <v>0</v>
      </c>
      <c r="J1805" s="140">
        <f>IF(C1805="",0,IF(E1805="Pacote",VLOOKUP(C1805,'Cadastro de insumo'!E:K,7,0)*G1805,IF(OR(E1805="kg",E1805="L"),F1805/1000*G1805,F1805*G1805)))</f>
        <v>0</v>
      </c>
    </row>
    <row r="1806" spans="2:18" outlineLevel="1" x14ac:dyDescent="0.25">
      <c r="B1806" s="137" t="str">
        <f>IF(C1806="","",F1794)</f>
        <v/>
      </c>
      <c r="C1806" s="123"/>
      <c r="D1806" s="138" t="str">
        <f>IF(C1806="","",IFERROR(INDEX('Cadastro de insumo'!A:K,MATCH('Ficha técnica - Prod acabado'!C1806,'Cadastro de insumo'!E:E,0),2),""))</f>
        <v/>
      </c>
      <c r="E1806" s="138" t="str">
        <f>IF(C1806="","",IFERROR(INDEX('Cadastro de insumo'!A:K,MATCH('Ficha técnica - Prod acabado'!C1806,'Cadastro de insumo'!E:E,0),9),""))</f>
        <v/>
      </c>
      <c r="F1806" s="139" t="str">
        <f>IFERROR(VLOOKUP(C1806,'Cadastro de insumo'!E:K,7,0),"")</f>
        <v/>
      </c>
      <c r="G1806" s="113"/>
      <c r="H1806" s="113"/>
      <c r="I1806" s="138">
        <f t="shared" si="86"/>
        <v>0</v>
      </c>
      <c r="J1806" s="140">
        <f>IF(C1806="",0,IF(E1806="Pacote",VLOOKUP(C1806,'Cadastro de insumo'!E:K,7,0)*G1806,IF(OR(E1806="kg",E1806="L"),F1806/1000*G1806,F1806*G1806)))</f>
        <v>0</v>
      </c>
    </row>
    <row r="1807" spans="2:18" outlineLevel="1" x14ac:dyDescent="0.25">
      <c r="B1807" s="137" t="str">
        <f>IF(C1807="","",F1794)</f>
        <v/>
      </c>
      <c r="C1807" s="123"/>
      <c r="D1807" s="138" t="str">
        <f>IF(C1807="","",IFERROR(INDEX('Cadastro de insumo'!A:K,MATCH('Ficha técnica - Prod acabado'!C1807,'Cadastro de insumo'!E:E,0),2),""))</f>
        <v/>
      </c>
      <c r="E1807" s="138" t="str">
        <f>IF(C1807="","",IFERROR(INDEX('Cadastro de insumo'!A:K,MATCH('Ficha técnica - Prod acabado'!C1807,'Cadastro de insumo'!E:E,0),9),""))</f>
        <v/>
      </c>
      <c r="F1807" s="139" t="str">
        <f>IFERROR(VLOOKUP(C1807,'Cadastro de insumo'!E:K,7,0),"")</f>
        <v/>
      </c>
      <c r="G1807" s="113"/>
      <c r="H1807" s="113"/>
      <c r="I1807" s="138">
        <f t="shared" si="86"/>
        <v>0</v>
      </c>
      <c r="J1807" s="140">
        <f>IF(C1807="",0,IF(E1807="Pacote",VLOOKUP(C1807,'Cadastro de insumo'!E:K,7,0)*G1807,IF(OR(E1807="kg",E1807="L"),F1807/1000*G1807,F1807*G1807)))</f>
        <v>0</v>
      </c>
    </row>
    <row r="1808" spans="2:18" outlineLevel="1" x14ac:dyDescent="0.25">
      <c r="B1808" s="137" t="str">
        <f>IF(C1808="","",F1794)</f>
        <v/>
      </c>
      <c r="C1808" s="123"/>
      <c r="D1808" s="138" t="str">
        <f>IF(C1808="","",IFERROR(INDEX('Cadastro de insumo'!A:K,MATCH('Ficha técnica - Prod acabado'!C1808,'Cadastro de insumo'!E:E,0),2),""))</f>
        <v/>
      </c>
      <c r="E1808" s="138" t="str">
        <f>IF(C1808="","",IFERROR(INDEX('Cadastro de insumo'!A:K,MATCH('Ficha técnica - Prod acabado'!C1808,'Cadastro de insumo'!E:E,0),9),""))</f>
        <v/>
      </c>
      <c r="F1808" s="139" t="str">
        <f>IFERROR(VLOOKUP(C1808,'Cadastro de insumo'!E:K,7,0),"")</f>
        <v/>
      </c>
      <c r="G1808" s="113"/>
      <c r="H1808" s="113"/>
      <c r="I1808" s="138">
        <f t="shared" si="86"/>
        <v>0</v>
      </c>
      <c r="J1808" s="140">
        <f>IF(C1808="",0,IF(E1808="Pacote",VLOOKUP(C1808,'Cadastro de insumo'!E:K,7,0)*G1808,IF(OR(E1808="kg",E1808="L"),F1808/1000*G1808,F1808*G1808)))</f>
        <v>0</v>
      </c>
    </row>
    <row r="1809" spans="1:18" outlineLevel="1" x14ac:dyDescent="0.25">
      <c r="B1809" s="137" t="str">
        <f>IF(C1809="","",F1794)</f>
        <v/>
      </c>
      <c r="C1809" s="123"/>
      <c r="D1809" s="138" t="str">
        <f>IF(C1809="","",IFERROR(INDEX('Cadastro de insumo'!A:K,MATCH('Ficha técnica - Prod acabado'!C1809,'Cadastro de insumo'!E:E,0),2),""))</f>
        <v/>
      </c>
      <c r="E1809" s="138" t="str">
        <f>IF(C1809="","",IFERROR(INDEX('Cadastro de insumo'!A:K,MATCH('Ficha técnica - Prod acabado'!C1809,'Cadastro de insumo'!E:E,0),9),""))</f>
        <v/>
      </c>
      <c r="F1809" s="139" t="str">
        <f>IFERROR(VLOOKUP(C1809,'Cadastro de insumo'!E:K,7,0),"")</f>
        <v/>
      </c>
      <c r="G1809" s="113"/>
      <c r="H1809" s="113"/>
      <c r="I1809" s="138">
        <f t="shared" si="86"/>
        <v>0</v>
      </c>
      <c r="J1809" s="140">
        <f>IF(C1809="",0,IF(E1809="Pacote",VLOOKUP(C1809,'Cadastro de insumo'!E:K,7,0)*G1809,IF(OR(E1809="kg",E1809="L"),F1809/1000*G1809,F1809*G1809)))</f>
        <v>0</v>
      </c>
    </row>
    <row r="1810" spans="1:18" outlineLevel="1" x14ac:dyDescent="0.25">
      <c r="B1810" s="137" t="str">
        <f>IF(C1810="","",F1794)</f>
        <v/>
      </c>
      <c r="C1810" s="123"/>
      <c r="D1810" s="138" t="str">
        <f>IF(C1810="","",IFERROR(INDEX('Cadastro de insumo'!A:K,MATCH('Ficha técnica - Prod acabado'!C1810,'Cadastro de insumo'!E:E,0),2),""))</f>
        <v/>
      </c>
      <c r="E1810" s="138" t="str">
        <f>IF(C1810="","",IFERROR(INDEX('Cadastro de insumo'!A:K,MATCH('Ficha técnica - Prod acabado'!C1810,'Cadastro de insumo'!E:E,0),9),""))</f>
        <v/>
      </c>
      <c r="F1810" s="139" t="str">
        <f>IFERROR(VLOOKUP(C1810,'Cadastro de insumo'!E:K,7,0),"")</f>
        <v/>
      </c>
      <c r="G1810" s="113"/>
      <c r="H1810" s="113"/>
      <c r="I1810" s="138">
        <f t="shared" si="86"/>
        <v>0</v>
      </c>
      <c r="J1810" s="140">
        <f>IF(C1810="",0,IF(E1810="Pacote",VLOOKUP(C1810,'Cadastro de insumo'!E:K,7,0)*G1810,IF(OR(E1810="kg",E1810="L"),F1810/1000*G1810,F1810*G1810)))</f>
        <v>0</v>
      </c>
    </row>
    <row r="1811" spans="1:18" outlineLevel="1" x14ac:dyDescent="0.25">
      <c r="B1811" s="137" t="str">
        <f>IF(C1811="","",F1794)</f>
        <v/>
      </c>
      <c r="C1811" s="123"/>
      <c r="D1811" s="138" t="str">
        <f>IF(C1811="","",IFERROR(INDEX('Cadastro de insumo'!A:K,MATCH('Ficha técnica - Prod acabado'!C1811,'Cadastro de insumo'!E:E,0),2),""))</f>
        <v/>
      </c>
      <c r="E1811" s="138" t="str">
        <f>IF(C1811="","",IFERROR(INDEX('Cadastro de insumo'!A:K,MATCH('Ficha técnica - Prod acabado'!C1811,'Cadastro de insumo'!E:E,0),9),""))</f>
        <v/>
      </c>
      <c r="F1811" s="139" t="str">
        <f>IFERROR(VLOOKUP(C1811,'Cadastro de insumo'!E:K,7,0),"")</f>
        <v/>
      </c>
      <c r="G1811" s="113"/>
      <c r="H1811" s="113"/>
      <c r="I1811" s="138">
        <f t="shared" si="86"/>
        <v>0</v>
      </c>
      <c r="J1811" s="140">
        <f>IF(C1811="",0,IF(E1811="Pacote",VLOOKUP(C1811,'Cadastro de insumo'!E:K,7,0)*G1811,IF(OR(E1811="kg",E1811="L"),F1811/1000*G1811,F1811*G1811)))</f>
        <v>0</v>
      </c>
    </row>
    <row r="1812" spans="1:18" x14ac:dyDescent="0.25">
      <c r="A1812" s="33" t="str">
        <f>"Detalhes: "&amp;F1794</f>
        <v xml:space="preserve">Detalhes: </v>
      </c>
      <c r="B1812" s="110"/>
      <c r="H1812" s="126"/>
      <c r="I1812" s="110"/>
      <c r="J1812" s="110"/>
      <c r="M1812" s="126"/>
    </row>
    <row r="1813" spans="1:18" x14ac:dyDescent="0.25">
      <c r="B1813" s="110"/>
      <c r="C1813" s="126"/>
      <c r="H1813" s="126"/>
      <c r="I1813" s="110"/>
      <c r="J1813" s="110"/>
      <c r="K1813" s="110"/>
      <c r="L1813" s="110"/>
      <c r="M1813" s="126"/>
    </row>
    <row r="1814" spans="1:18" ht="31.5" x14ac:dyDescent="0.25">
      <c r="D1814" s="110"/>
      <c r="E1814" s="34" t="s">
        <v>21</v>
      </c>
      <c r="F1814" s="78" t="s">
        <v>0</v>
      </c>
      <c r="G1814" s="78" t="s">
        <v>19</v>
      </c>
      <c r="H1814" s="79" t="s">
        <v>20</v>
      </c>
      <c r="I1814" s="35" t="s">
        <v>22</v>
      </c>
      <c r="J1814" s="35" t="s">
        <v>61</v>
      </c>
      <c r="M1814" s="126"/>
    </row>
    <row r="1815" spans="1:18" x14ac:dyDescent="0.25">
      <c r="D1815" s="110"/>
      <c r="E1815" s="135">
        <f>E1794+1</f>
        <v>87</v>
      </c>
      <c r="F1815" s="113"/>
      <c r="G1815" s="113"/>
      <c r="H1815" s="114"/>
      <c r="I1815" s="136">
        <f>SUM(J1818:J1832)</f>
        <v>0</v>
      </c>
      <c r="J1815" s="136" t="str">
        <f>IF(H1815="","",I1815/H1815)</f>
        <v/>
      </c>
      <c r="M1815" s="126"/>
      <c r="R1815" s="141"/>
    </row>
    <row r="1816" spans="1:18" x14ac:dyDescent="0.25">
      <c r="B1816" s="117"/>
      <c r="C1816" s="118"/>
      <c r="D1816" s="110"/>
      <c r="F1816" s="118"/>
      <c r="G1816" s="118"/>
      <c r="H1816" s="119"/>
      <c r="I1816" s="120"/>
      <c r="J1816" s="121"/>
      <c r="M1816" s="126"/>
      <c r="R1816" s="141"/>
    </row>
    <row r="1817" spans="1:18" ht="47.25" outlineLevel="1" x14ac:dyDescent="0.25">
      <c r="B1817" s="34" t="s">
        <v>66</v>
      </c>
      <c r="C1817" s="78" t="s">
        <v>13</v>
      </c>
      <c r="D1817" s="35" t="s">
        <v>60</v>
      </c>
      <c r="E1817" s="35" t="s">
        <v>14</v>
      </c>
      <c r="F1817" s="79" t="s">
        <v>17</v>
      </c>
      <c r="G1817" s="79" t="s">
        <v>56</v>
      </c>
      <c r="H1817" s="79" t="s">
        <v>38</v>
      </c>
      <c r="I1817" s="35" t="s">
        <v>16</v>
      </c>
      <c r="J1817" s="34" t="s">
        <v>15</v>
      </c>
    </row>
    <row r="1818" spans="1:18" outlineLevel="1" x14ac:dyDescent="0.25">
      <c r="B1818" s="137" t="str">
        <f>IF(C1818="","",F1815)</f>
        <v/>
      </c>
      <c r="C1818" s="123"/>
      <c r="D1818" s="138" t="str">
        <f>IF(C1818="","",IFERROR(INDEX('Cadastro de insumo'!A:K,MATCH('Ficha técnica - Prod acabado'!C1818,'Cadastro de insumo'!E:E,0),2),""))</f>
        <v/>
      </c>
      <c r="E1818" s="138" t="str">
        <f>IF(C1818="","",IFERROR(INDEX('Cadastro de insumo'!A:K,MATCH('Ficha técnica - Prod acabado'!C1818,'Cadastro de insumo'!E:E,0),9),""))</f>
        <v/>
      </c>
      <c r="F1818" s="139" t="str">
        <f>IFERROR(VLOOKUP(C1818,'Cadastro de insumo'!E:K,7,0),"")</f>
        <v/>
      </c>
      <c r="G1818" s="113"/>
      <c r="H1818" s="113"/>
      <c r="I1818" s="138">
        <f t="shared" ref="I1818:I1832" si="87">IF(OR(G1818="",H1818=""),0,G1818/H1818)</f>
        <v>0</v>
      </c>
      <c r="J1818" s="140">
        <f>IF(C1818="",0,IF(E1818="Pacote",VLOOKUP(C1818,'Cadastro de insumo'!E:K,7,0)*G1818,IF(OR(E1818="kg",E1818="L"),F1818/1000*G1818,F1818*G1818)))</f>
        <v>0</v>
      </c>
    </row>
    <row r="1819" spans="1:18" outlineLevel="1" x14ac:dyDescent="0.25">
      <c r="B1819" s="137" t="str">
        <f>IF(C1819="","",F1815)</f>
        <v/>
      </c>
      <c r="C1819" s="123"/>
      <c r="D1819" s="138" t="str">
        <f>IF(C1819="","",IFERROR(INDEX('Cadastro de insumo'!A:K,MATCH('Ficha técnica - Prod acabado'!C1819,'Cadastro de insumo'!E:E,0),2),""))</f>
        <v/>
      </c>
      <c r="E1819" s="138" t="str">
        <f>IF(C1819="","",IFERROR(INDEX('Cadastro de insumo'!A:K,MATCH('Ficha técnica - Prod acabado'!C1819,'Cadastro de insumo'!E:E,0),9),""))</f>
        <v/>
      </c>
      <c r="F1819" s="139" t="str">
        <f>IFERROR(VLOOKUP(C1819,'Cadastro de insumo'!E:K,7,0),"")</f>
        <v/>
      </c>
      <c r="G1819" s="113"/>
      <c r="H1819" s="113"/>
      <c r="I1819" s="138">
        <f t="shared" si="87"/>
        <v>0</v>
      </c>
      <c r="J1819" s="140">
        <f>IF(C1819="",0,IF(E1819="Pacote",VLOOKUP(C1819,'Cadastro de insumo'!E:K,7,0)*G1819,IF(OR(E1819="kg",E1819="L"),F1819/1000*G1819,F1819*G1819)))</f>
        <v>0</v>
      </c>
    </row>
    <row r="1820" spans="1:18" outlineLevel="1" x14ac:dyDescent="0.25">
      <c r="B1820" s="137" t="str">
        <f>IF(C1820="","",F1815)</f>
        <v/>
      </c>
      <c r="C1820" s="123"/>
      <c r="D1820" s="138" t="str">
        <f>IF(C1820="","",IFERROR(INDEX('Cadastro de insumo'!A:K,MATCH('Ficha técnica - Prod acabado'!C1820,'Cadastro de insumo'!E:E,0),2),""))</f>
        <v/>
      </c>
      <c r="E1820" s="138" t="str">
        <f>IF(C1820="","",IFERROR(INDEX('Cadastro de insumo'!A:K,MATCH('Ficha técnica - Prod acabado'!C1820,'Cadastro de insumo'!E:E,0),9),""))</f>
        <v/>
      </c>
      <c r="F1820" s="139" t="str">
        <f>IFERROR(VLOOKUP(C1820,'Cadastro de insumo'!E:K,7,0),"")</f>
        <v/>
      </c>
      <c r="G1820" s="113"/>
      <c r="H1820" s="113"/>
      <c r="I1820" s="138">
        <f t="shared" si="87"/>
        <v>0</v>
      </c>
      <c r="J1820" s="140">
        <f>IF(C1820="",0,IF(E1820="Pacote",VLOOKUP(C1820,'Cadastro de insumo'!E:K,7,0)*G1820,IF(OR(E1820="kg",E1820="L"),F1820/1000*G1820,F1820*G1820)))</f>
        <v>0</v>
      </c>
    </row>
    <row r="1821" spans="1:18" outlineLevel="1" x14ac:dyDescent="0.25">
      <c r="B1821" s="137" t="str">
        <f>IF(C1821="","",F1815)</f>
        <v/>
      </c>
      <c r="C1821" s="123"/>
      <c r="D1821" s="138" t="str">
        <f>IF(C1821="","",IFERROR(INDEX('Cadastro de insumo'!A:K,MATCH('Ficha técnica - Prod acabado'!C1821,'Cadastro de insumo'!E:E,0),2),""))</f>
        <v/>
      </c>
      <c r="E1821" s="138" t="str">
        <f>IF(C1821="","",IFERROR(INDEX('Cadastro de insumo'!A:K,MATCH('Ficha técnica - Prod acabado'!C1821,'Cadastro de insumo'!E:E,0),9),""))</f>
        <v/>
      </c>
      <c r="F1821" s="139" t="str">
        <f>IFERROR(VLOOKUP(C1821,'Cadastro de insumo'!E:K,7,0),"")</f>
        <v/>
      </c>
      <c r="G1821" s="113"/>
      <c r="H1821" s="113"/>
      <c r="I1821" s="138">
        <f t="shared" si="87"/>
        <v>0</v>
      </c>
      <c r="J1821" s="140">
        <f>IF(C1821="",0,IF(E1821="Pacote",VLOOKUP(C1821,'Cadastro de insumo'!E:K,7,0)*G1821,IF(OR(E1821="kg",E1821="L"),F1821/1000*G1821,F1821*G1821)))</f>
        <v>0</v>
      </c>
    </row>
    <row r="1822" spans="1:18" outlineLevel="1" x14ac:dyDescent="0.25">
      <c r="B1822" s="137" t="str">
        <f>IF(C1822="","",F1815)</f>
        <v/>
      </c>
      <c r="C1822" s="123"/>
      <c r="D1822" s="138" t="str">
        <f>IF(C1822="","",IFERROR(INDEX('Cadastro de insumo'!A:K,MATCH('Ficha técnica - Prod acabado'!C1822,'Cadastro de insumo'!E:E,0),2),""))</f>
        <v/>
      </c>
      <c r="E1822" s="138" t="str">
        <f>IF(C1822="","",IFERROR(INDEX('Cadastro de insumo'!A:K,MATCH('Ficha técnica - Prod acabado'!C1822,'Cadastro de insumo'!E:E,0),9),""))</f>
        <v/>
      </c>
      <c r="F1822" s="139" t="str">
        <f>IFERROR(VLOOKUP(C1822,'Cadastro de insumo'!E:K,7,0),"")</f>
        <v/>
      </c>
      <c r="G1822" s="113"/>
      <c r="H1822" s="113"/>
      <c r="I1822" s="138">
        <f t="shared" si="87"/>
        <v>0</v>
      </c>
      <c r="J1822" s="140">
        <f>IF(C1822="",0,IF(E1822="Pacote",VLOOKUP(C1822,'Cadastro de insumo'!E:K,7,0)*G1822,IF(OR(E1822="kg",E1822="L"),F1822/1000*G1822,F1822*G1822)))</f>
        <v>0</v>
      </c>
    </row>
    <row r="1823" spans="1:18" outlineLevel="1" x14ac:dyDescent="0.25">
      <c r="B1823" s="137" t="str">
        <f>IF(C1823="","",F1815)</f>
        <v/>
      </c>
      <c r="C1823" s="123"/>
      <c r="D1823" s="138" t="str">
        <f>IF(C1823="","",IFERROR(INDEX('Cadastro de insumo'!A:K,MATCH('Ficha técnica - Prod acabado'!C1823,'Cadastro de insumo'!E:E,0),2),""))</f>
        <v/>
      </c>
      <c r="E1823" s="138" t="str">
        <f>IF(C1823="","",IFERROR(INDEX('Cadastro de insumo'!A:K,MATCH('Ficha técnica - Prod acabado'!C1823,'Cadastro de insumo'!E:E,0),9),""))</f>
        <v/>
      </c>
      <c r="F1823" s="139" t="str">
        <f>IFERROR(VLOOKUP(C1823,'Cadastro de insumo'!E:K,7,0),"")</f>
        <v/>
      </c>
      <c r="G1823" s="113"/>
      <c r="H1823" s="113"/>
      <c r="I1823" s="138">
        <f t="shared" si="87"/>
        <v>0</v>
      </c>
      <c r="J1823" s="140">
        <f>IF(C1823="",0,IF(E1823="Pacote",VLOOKUP(C1823,'Cadastro de insumo'!E:K,7,0)*G1823,IF(OR(E1823="kg",E1823="L"),F1823/1000*G1823,F1823*G1823)))</f>
        <v>0</v>
      </c>
    </row>
    <row r="1824" spans="1:18" outlineLevel="1" x14ac:dyDescent="0.25">
      <c r="B1824" s="137" t="str">
        <f>IF(C1824="","",F1815)</f>
        <v/>
      </c>
      <c r="C1824" s="123"/>
      <c r="D1824" s="138" t="str">
        <f>IF(C1824="","",IFERROR(INDEX('Cadastro de insumo'!A:K,MATCH('Ficha técnica - Prod acabado'!C1824,'Cadastro de insumo'!E:E,0),2),""))</f>
        <v/>
      </c>
      <c r="E1824" s="138" t="str">
        <f>IF(C1824="","",IFERROR(INDEX('Cadastro de insumo'!A:K,MATCH('Ficha técnica - Prod acabado'!C1824,'Cadastro de insumo'!E:E,0),9),""))</f>
        <v/>
      </c>
      <c r="F1824" s="139" t="str">
        <f>IFERROR(VLOOKUP(C1824,'Cadastro de insumo'!E:K,7,0),"")</f>
        <v/>
      </c>
      <c r="G1824" s="113"/>
      <c r="H1824" s="113"/>
      <c r="I1824" s="138">
        <f t="shared" si="87"/>
        <v>0</v>
      </c>
      <c r="J1824" s="140">
        <f>IF(C1824="",0,IF(E1824="Pacote",VLOOKUP(C1824,'Cadastro de insumo'!E:K,7,0)*G1824,IF(OR(E1824="kg",E1824="L"),F1824/1000*G1824,F1824*G1824)))</f>
        <v>0</v>
      </c>
    </row>
    <row r="1825" spans="1:18" outlineLevel="1" x14ac:dyDescent="0.25">
      <c r="B1825" s="137" t="str">
        <f>IF(C1825="","",F1815)</f>
        <v/>
      </c>
      <c r="C1825" s="123"/>
      <c r="D1825" s="138" t="str">
        <f>IF(C1825="","",IFERROR(INDEX('Cadastro de insumo'!A:K,MATCH('Ficha técnica - Prod acabado'!C1825,'Cadastro de insumo'!E:E,0),2),""))</f>
        <v/>
      </c>
      <c r="E1825" s="138" t="str">
        <f>IF(C1825="","",IFERROR(INDEX('Cadastro de insumo'!A:K,MATCH('Ficha técnica - Prod acabado'!C1825,'Cadastro de insumo'!E:E,0),9),""))</f>
        <v/>
      </c>
      <c r="F1825" s="139" t="str">
        <f>IFERROR(VLOOKUP(C1825,'Cadastro de insumo'!E:K,7,0),"")</f>
        <v/>
      </c>
      <c r="G1825" s="113"/>
      <c r="H1825" s="113"/>
      <c r="I1825" s="138">
        <f t="shared" si="87"/>
        <v>0</v>
      </c>
      <c r="J1825" s="140">
        <f>IF(C1825="",0,IF(E1825="Pacote",VLOOKUP(C1825,'Cadastro de insumo'!E:K,7,0)*G1825,IF(OR(E1825="kg",E1825="L"),F1825/1000*G1825,F1825*G1825)))</f>
        <v>0</v>
      </c>
    </row>
    <row r="1826" spans="1:18" outlineLevel="1" x14ac:dyDescent="0.25">
      <c r="B1826" s="137" t="str">
        <f>IF(C1826="","",F1815)</f>
        <v/>
      </c>
      <c r="C1826" s="123"/>
      <c r="D1826" s="138" t="str">
        <f>IF(C1826="","",IFERROR(INDEX('Cadastro de insumo'!A:K,MATCH('Ficha técnica - Prod acabado'!C1826,'Cadastro de insumo'!E:E,0),2),""))</f>
        <v/>
      </c>
      <c r="E1826" s="138" t="str">
        <f>IF(C1826="","",IFERROR(INDEX('Cadastro de insumo'!A:K,MATCH('Ficha técnica - Prod acabado'!C1826,'Cadastro de insumo'!E:E,0),9),""))</f>
        <v/>
      </c>
      <c r="F1826" s="139" t="str">
        <f>IFERROR(VLOOKUP(C1826,'Cadastro de insumo'!E:K,7,0),"")</f>
        <v/>
      </c>
      <c r="G1826" s="113"/>
      <c r="H1826" s="113"/>
      <c r="I1826" s="138">
        <f t="shared" si="87"/>
        <v>0</v>
      </c>
      <c r="J1826" s="140">
        <f>IF(C1826="",0,IF(E1826="Pacote",VLOOKUP(C1826,'Cadastro de insumo'!E:K,7,0)*G1826,IF(OR(E1826="kg",E1826="L"),F1826/1000*G1826,F1826*G1826)))</f>
        <v>0</v>
      </c>
    </row>
    <row r="1827" spans="1:18" outlineLevel="1" x14ac:dyDescent="0.25">
      <c r="B1827" s="137" t="str">
        <f>IF(C1827="","",F1815)</f>
        <v/>
      </c>
      <c r="C1827" s="123"/>
      <c r="D1827" s="138" t="str">
        <f>IF(C1827="","",IFERROR(INDEX('Cadastro de insumo'!A:K,MATCH('Ficha técnica - Prod acabado'!C1827,'Cadastro de insumo'!E:E,0),2),""))</f>
        <v/>
      </c>
      <c r="E1827" s="138" t="str">
        <f>IF(C1827="","",IFERROR(INDEX('Cadastro de insumo'!A:K,MATCH('Ficha técnica - Prod acabado'!C1827,'Cadastro de insumo'!E:E,0),9),""))</f>
        <v/>
      </c>
      <c r="F1827" s="139" t="str">
        <f>IFERROR(VLOOKUP(C1827,'Cadastro de insumo'!E:K,7,0),"")</f>
        <v/>
      </c>
      <c r="G1827" s="113"/>
      <c r="H1827" s="113"/>
      <c r="I1827" s="138">
        <f t="shared" si="87"/>
        <v>0</v>
      </c>
      <c r="J1827" s="140">
        <f>IF(C1827="",0,IF(E1827="Pacote",VLOOKUP(C1827,'Cadastro de insumo'!E:K,7,0)*G1827,IF(OR(E1827="kg",E1827="L"),F1827/1000*G1827,F1827*G1827)))</f>
        <v>0</v>
      </c>
    </row>
    <row r="1828" spans="1:18" outlineLevel="1" x14ac:dyDescent="0.25">
      <c r="B1828" s="137" t="str">
        <f>IF(C1828="","",F1815)</f>
        <v/>
      </c>
      <c r="C1828" s="123"/>
      <c r="D1828" s="138" t="str">
        <f>IF(C1828="","",IFERROR(INDEX('Cadastro de insumo'!A:K,MATCH('Ficha técnica - Prod acabado'!C1828,'Cadastro de insumo'!E:E,0),2),""))</f>
        <v/>
      </c>
      <c r="E1828" s="138" t="str">
        <f>IF(C1828="","",IFERROR(INDEX('Cadastro de insumo'!A:K,MATCH('Ficha técnica - Prod acabado'!C1828,'Cadastro de insumo'!E:E,0),9),""))</f>
        <v/>
      </c>
      <c r="F1828" s="139" t="str">
        <f>IFERROR(VLOOKUP(C1828,'Cadastro de insumo'!E:K,7,0),"")</f>
        <v/>
      </c>
      <c r="G1828" s="113"/>
      <c r="H1828" s="113"/>
      <c r="I1828" s="138">
        <f t="shared" si="87"/>
        <v>0</v>
      </c>
      <c r="J1828" s="140">
        <f>IF(C1828="",0,IF(E1828="Pacote",VLOOKUP(C1828,'Cadastro de insumo'!E:K,7,0)*G1828,IF(OR(E1828="kg",E1828="L"),F1828/1000*G1828,F1828*G1828)))</f>
        <v>0</v>
      </c>
    </row>
    <row r="1829" spans="1:18" outlineLevel="1" x14ac:dyDescent="0.25">
      <c r="B1829" s="137" t="str">
        <f>IF(C1829="","",F1815)</f>
        <v/>
      </c>
      <c r="C1829" s="123"/>
      <c r="D1829" s="138" t="str">
        <f>IF(C1829="","",IFERROR(INDEX('Cadastro de insumo'!A:K,MATCH('Ficha técnica - Prod acabado'!C1829,'Cadastro de insumo'!E:E,0),2),""))</f>
        <v/>
      </c>
      <c r="E1829" s="138" t="str">
        <f>IF(C1829="","",IFERROR(INDEX('Cadastro de insumo'!A:K,MATCH('Ficha técnica - Prod acabado'!C1829,'Cadastro de insumo'!E:E,0),9),""))</f>
        <v/>
      </c>
      <c r="F1829" s="139" t="str">
        <f>IFERROR(VLOOKUP(C1829,'Cadastro de insumo'!E:K,7,0),"")</f>
        <v/>
      </c>
      <c r="G1829" s="113"/>
      <c r="H1829" s="113"/>
      <c r="I1829" s="138">
        <f t="shared" si="87"/>
        <v>0</v>
      </c>
      <c r="J1829" s="140">
        <f>IF(C1829="",0,IF(E1829="Pacote",VLOOKUP(C1829,'Cadastro de insumo'!E:K,7,0)*G1829,IF(OR(E1829="kg",E1829="L"),F1829/1000*G1829,F1829*G1829)))</f>
        <v>0</v>
      </c>
    </row>
    <row r="1830" spans="1:18" outlineLevel="1" x14ac:dyDescent="0.25">
      <c r="B1830" s="137" t="str">
        <f>IF(C1830="","",F1815)</f>
        <v/>
      </c>
      <c r="C1830" s="123"/>
      <c r="D1830" s="138" t="str">
        <f>IF(C1830="","",IFERROR(INDEX('Cadastro de insumo'!A:K,MATCH('Ficha técnica - Prod acabado'!C1830,'Cadastro de insumo'!E:E,0),2),""))</f>
        <v/>
      </c>
      <c r="E1830" s="138" t="str">
        <f>IF(C1830="","",IFERROR(INDEX('Cadastro de insumo'!A:K,MATCH('Ficha técnica - Prod acabado'!C1830,'Cadastro de insumo'!E:E,0),9),""))</f>
        <v/>
      </c>
      <c r="F1830" s="139" t="str">
        <f>IFERROR(VLOOKUP(C1830,'Cadastro de insumo'!E:K,7,0),"")</f>
        <v/>
      </c>
      <c r="G1830" s="113"/>
      <c r="H1830" s="113"/>
      <c r="I1830" s="138">
        <f t="shared" si="87"/>
        <v>0</v>
      </c>
      <c r="J1830" s="140">
        <f>IF(C1830="",0,IF(E1830="Pacote",VLOOKUP(C1830,'Cadastro de insumo'!E:K,7,0)*G1830,IF(OR(E1830="kg",E1830="L"),F1830/1000*G1830,F1830*G1830)))</f>
        <v>0</v>
      </c>
    </row>
    <row r="1831" spans="1:18" outlineLevel="1" x14ac:dyDescent="0.25">
      <c r="B1831" s="137" t="str">
        <f>IF(C1831="","",F1815)</f>
        <v/>
      </c>
      <c r="C1831" s="123"/>
      <c r="D1831" s="138" t="str">
        <f>IF(C1831="","",IFERROR(INDEX('Cadastro de insumo'!A:K,MATCH('Ficha técnica - Prod acabado'!C1831,'Cadastro de insumo'!E:E,0),2),""))</f>
        <v/>
      </c>
      <c r="E1831" s="138" t="str">
        <f>IF(C1831="","",IFERROR(INDEX('Cadastro de insumo'!A:K,MATCH('Ficha técnica - Prod acabado'!C1831,'Cadastro de insumo'!E:E,0),9),""))</f>
        <v/>
      </c>
      <c r="F1831" s="139" t="str">
        <f>IFERROR(VLOOKUP(C1831,'Cadastro de insumo'!E:K,7,0),"")</f>
        <v/>
      </c>
      <c r="G1831" s="113"/>
      <c r="H1831" s="113"/>
      <c r="I1831" s="138">
        <f t="shared" si="87"/>
        <v>0</v>
      </c>
      <c r="J1831" s="140">
        <f>IF(C1831="",0,IF(E1831="Pacote",VLOOKUP(C1831,'Cadastro de insumo'!E:K,7,0)*G1831,IF(OR(E1831="kg",E1831="L"),F1831/1000*G1831,F1831*G1831)))</f>
        <v>0</v>
      </c>
    </row>
    <row r="1832" spans="1:18" outlineLevel="1" x14ac:dyDescent="0.25">
      <c r="B1832" s="137" t="str">
        <f>IF(C1832="","",F1815)</f>
        <v/>
      </c>
      <c r="C1832" s="123"/>
      <c r="D1832" s="138" t="str">
        <f>IF(C1832="","",IFERROR(INDEX('Cadastro de insumo'!A:K,MATCH('Ficha técnica - Prod acabado'!C1832,'Cadastro de insumo'!E:E,0),2),""))</f>
        <v/>
      </c>
      <c r="E1832" s="138" t="str">
        <f>IF(C1832="","",IFERROR(INDEX('Cadastro de insumo'!A:K,MATCH('Ficha técnica - Prod acabado'!C1832,'Cadastro de insumo'!E:E,0),9),""))</f>
        <v/>
      </c>
      <c r="F1832" s="139" t="str">
        <f>IFERROR(VLOOKUP(C1832,'Cadastro de insumo'!E:K,7,0),"")</f>
        <v/>
      </c>
      <c r="G1832" s="113"/>
      <c r="H1832" s="113"/>
      <c r="I1832" s="138">
        <f t="shared" si="87"/>
        <v>0</v>
      </c>
      <c r="J1832" s="140">
        <f>IF(C1832="",0,IF(E1832="Pacote",VLOOKUP(C1832,'Cadastro de insumo'!E:K,7,0)*G1832,IF(OR(E1832="kg",E1832="L"),F1832/1000*G1832,F1832*G1832)))</f>
        <v>0</v>
      </c>
    </row>
    <row r="1833" spans="1:18" x14ac:dyDescent="0.25">
      <c r="A1833" s="33" t="str">
        <f>"Detalhes: "&amp;F1815</f>
        <v xml:space="preserve">Detalhes: </v>
      </c>
      <c r="B1833" s="110"/>
      <c r="H1833" s="126"/>
      <c r="I1833" s="110"/>
      <c r="J1833" s="110"/>
      <c r="M1833" s="126"/>
    </row>
    <row r="1834" spans="1:18" x14ac:dyDescent="0.25">
      <c r="B1834" s="110"/>
      <c r="C1834" s="126"/>
      <c r="H1834" s="126"/>
      <c r="I1834" s="110"/>
      <c r="J1834" s="110"/>
      <c r="K1834" s="110"/>
      <c r="L1834" s="110"/>
      <c r="M1834" s="126"/>
    </row>
    <row r="1835" spans="1:18" ht="31.5" x14ac:dyDescent="0.25">
      <c r="D1835" s="110"/>
      <c r="E1835" s="34" t="s">
        <v>21</v>
      </c>
      <c r="F1835" s="78" t="s">
        <v>0</v>
      </c>
      <c r="G1835" s="78" t="s">
        <v>19</v>
      </c>
      <c r="H1835" s="79" t="s">
        <v>20</v>
      </c>
      <c r="I1835" s="35" t="s">
        <v>22</v>
      </c>
      <c r="J1835" s="35" t="s">
        <v>61</v>
      </c>
      <c r="M1835" s="126"/>
    </row>
    <row r="1836" spans="1:18" x14ac:dyDescent="0.25">
      <c r="D1836" s="110"/>
      <c r="E1836" s="135">
        <f>E1815+1</f>
        <v>88</v>
      </c>
      <c r="F1836" s="113"/>
      <c r="G1836" s="113"/>
      <c r="H1836" s="114"/>
      <c r="I1836" s="136">
        <f>SUM(J1839:J1853)</f>
        <v>0</v>
      </c>
      <c r="J1836" s="136" t="str">
        <f>IF(H1836="","",I1836/H1836)</f>
        <v/>
      </c>
      <c r="M1836" s="126"/>
      <c r="R1836" s="141"/>
    </row>
    <row r="1837" spans="1:18" x14ac:dyDescent="0.25">
      <c r="B1837" s="117"/>
      <c r="C1837" s="118"/>
      <c r="D1837" s="110"/>
      <c r="F1837" s="118"/>
      <c r="G1837" s="118"/>
      <c r="H1837" s="119"/>
      <c r="I1837" s="120"/>
      <c r="J1837" s="121"/>
      <c r="M1837" s="126"/>
      <c r="R1837" s="141"/>
    </row>
    <row r="1838" spans="1:18" ht="47.25" outlineLevel="1" x14ac:dyDescent="0.25">
      <c r="B1838" s="34" t="s">
        <v>66</v>
      </c>
      <c r="C1838" s="78" t="s">
        <v>13</v>
      </c>
      <c r="D1838" s="35" t="s">
        <v>60</v>
      </c>
      <c r="E1838" s="35" t="s">
        <v>14</v>
      </c>
      <c r="F1838" s="79" t="s">
        <v>17</v>
      </c>
      <c r="G1838" s="79" t="s">
        <v>56</v>
      </c>
      <c r="H1838" s="79" t="s">
        <v>38</v>
      </c>
      <c r="I1838" s="35" t="s">
        <v>16</v>
      </c>
      <c r="J1838" s="34" t="s">
        <v>15</v>
      </c>
    </row>
    <row r="1839" spans="1:18" outlineLevel="1" x14ac:dyDescent="0.25">
      <c r="B1839" s="137" t="str">
        <f>IF(C1839="","",F1836)</f>
        <v/>
      </c>
      <c r="C1839" s="123"/>
      <c r="D1839" s="138" t="str">
        <f>IF(C1839="","",IFERROR(INDEX('Cadastro de insumo'!A:K,MATCH('Ficha técnica - Prod acabado'!C1839,'Cadastro de insumo'!E:E,0),2),""))</f>
        <v/>
      </c>
      <c r="E1839" s="138" t="str">
        <f>IF(C1839="","",IFERROR(INDEX('Cadastro de insumo'!A:K,MATCH('Ficha técnica - Prod acabado'!C1839,'Cadastro de insumo'!E:E,0),9),""))</f>
        <v/>
      </c>
      <c r="F1839" s="139" t="str">
        <f>IFERROR(VLOOKUP(C1839,'Cadastro de insumo'!E:K,7,0),"")</f>
        <v/>
      </c>
      <c r="G1839" s="113"/>
      <c r="H1839" s="113"/>
      <c r="I1839" s="138">
        <f t="shared" ref="I1839:I1853" si="88">IF(OR(G1839="",H1839=""),0,G1839/H1839)</f>
        <v>0</v>
      </c>
      <c r="J1839" s="140">
        <f>IF(C1839="",0,IF(E1839="Pacote",VLOOKUP(C1839,'Cadastro de insumo'!E:K,7,0)*G1839,IF(OR(E1839="kg",E1839="L"),F1839/1000*G1839,F1839*G1839)))</f>
        <v>0</v>
      </c>
    </row>
    <row r="1840" spans="1:18" outlineLevel="1" x14ac:dyDescent="0.25">
      <c r="B1840" s="137" t="str">
        <f>IF(C1840="","",F1836)</f>
        <v/>
      </c>
      <c r="C1840" s="123"/>
      <c r="D1840" s="138" t="str">
        <f>IF(C1840="","",IFERROR(INDEX('Cadastro de insumo'!A:K,MATCH('Ficha técnica - Prod acabado'!C1840,'Cadastro de insumo'!E:E,0),2),""))</f>
        <v/>
      </c>
      <c r="E1840" s="138" t="str">
        <f>IF(C1840="","",IFERROR(INDEX('Cadastro de insumo'!A:K,MATCH('Ficha técnica - Prod acabado'!C1840,'Cadastro de insumo'!E:E,0),9),""))</f>
        <v/>
      </c>
      <c r="F1840" s="139" t="str">
        <f>IFERROR(VLOOKUP(C1840,'Cadastro de insumo'!E:K,7,0),"")</f>
        <v/>
      </c>
      <c r="G1840" s="113"/>
      <c r="H1840" s="113"/>
      <c r="I1840" s="138">
        <f t="shared" si="88"/>
        <v>0</v>
      </c>
      <c r="J1840" s="140">
        <f>IF(C1840="",0,IF(E1840="Pacote",VLOOKUP(C1840,'Cadastro de insumo'!E:K,7,0)*G1840,IF(OR(E1840="kg",E1840="L"),F1840/1000*G1840,F1840*G1840)))</f>
        <v>0</v>
      </c>
    </row>
    <row r="1841" spans="1:13" outlineLevel="1" x14ac:dyDescent="0.25">
      <c r="B1841" s="137" t="str">
        <f>IF(C1841="","",F1836)</f>
        <v/>
      </c>
      <c r="C1841" s="123"/>
      <c r="D1841" s="138" t="str">
        <f>IF(C1841="","",IFERROR(INDEX('Cadastro de insumo'!A:K,MATCH('Ficha técnica - Prod acabado'!C1841,'Cadastro de insumo'!E:E,0),2),""))</f>
        <v/>
      </c>
      <c r="E1841" s="138" t="str">
        <f>IF(C1841="","",IFERROR(INDEX('Cadastro de insumo'!A:K,MATCH('Ficha técnica - Prod acabado'!C1841,'Cadastro de insumo'!E:E,0),9),""))</f>
        <v/>
      </c>
      <c r="F1841" s="139" t="str">
        <f>IFERROR(VLOOKUP(C1841,'Cadastro de insumo'!E:K,7,0),"")</f>
        <v/>
      </c>
      <c r="G1841" s="113"/>
      <c r="H1841" s="113"/>
      <c r="I1841" s="138">
        <f t="shared" si="88"/>
        <v>0</v>
      </c>
      <c r="J1841" s="140">
        <f>IF(C1841="",0,IF(E1841="Pacote",VLOOKUP(C1841,'Cadastro de insumo'!E:K,7,0)*G1841,IF(OR(E1841="kg",E1841="L"),F1841/1000*G1841,F1841*G1841)))</f>
        <v>0</v>
      </c>
    </row>
    <row r="1842" spans="1:13" outlineLevel="1" x14ac:dyDescent="0.25">
      <c r="B1842" s="137" t="str">
        <f>IF(C1842="","",F1836)</f>
        <v/>
      </c>
      <c r="C1842" s="123"/>
      <c r="D1842" s="138" t="str">
        <f>IF(C1842="","",IFERROR(INDEX('Cadastro de insumo'!A:K,MATCH('Ficha técnica - Prod acabado'!C1842,'Cadastro de insumo'!E:E,0),2),""))</f>
        <v/>
      </c>
      <c r="E1842" s="138" t="str">
        <f>IF(C1842="","",IFERROR(INDEX('Cadastro de insumo'!A:K,MATCH('Ficha técnica - Prod acabado'!C1842,'Cadastro de insumo'!E:E,0),9),""))</f>
        <v/>
      </c>
      <c r="F1842" s="139" t="str">
        <f>IFERROR(VLOOKUP(C1842,'Cadastro de insumo'!E:K,7,0),"")</f>
        <v/>
      </c>
      <c r="G1842" s="113"/>
      <c r="H1842" s="113"/>
      <c r="I1842" s="138">
        <f t="shared" si="88"/>
        <v>0</v>
      </c>
      <c r="J1842" s="140">
        <f>IF(C1842="",0,IF(E1842="Pacote",VLOOKUP(C1842,'Cadastro de insumo'!E:K,7,0)*G1842,IF(OR(E1842="kg",E1842="L"),F1842/1000*G1842,F1842*G1842)))</f>
        <v>0</v>
      </c>
    </row>
    <row r="1843" spans="1:13" outlineLevel="1" x14ac:dyDescent="0.25">
      <c r="B1843" s="137" t="str">
        <f>IF(C1843="","",F1836)</f>
        <v/>
      </c>
      <c r="C1843" s="123"/>
      <c r="D1843" s="138" t="str">
        <f>IF(C1843="","",IFERROR(INDEX('Cadastro de insumo'!A:K,MATCH('Ficha técnica - Prod acabado'!C1843,'Cadastro de insumo'!E:E,0),2),""))</f>
        <v/>
      </c>
      <c r="E1843" s="138" t="str">
        <f>IF(C1843="","",IFERROR(INDEX('Cadastro de insumo'!A:K,MATCH('Ficha técnica - Prod acabado'!C1843,'Cadastro de insumo'!E:E,0),9),""))</f>
        <v/>
      </c>
      <c r="F1843" s="139" t="str">
        <f>IFERROR(VLOOKUP(C1843,'Cadastro de insumo'!E:K,7,0),"")</f>
        <v/>
      </c>
      <c r="G1843" s="113"/>
      <c r="H1843" s="113"/>
      <c r="I1843" s="138">
        <f t="shared" si="88"/>
        <v>0</v>
      </c>
      <c r="J1843" s="140">
        <f>IF(C1843="",0,IF(E1843="Pacote",VLOOKUP(C1843,'Cadastro de insumo'!E:K,7,0)*G1843,IF(OR(E1843="kg",E1843="L"),F1843/1000*G1843,F1843*G1843)))</f>
        <v>0</v>
      </c>
    </row>
    <row r="1844" spans="1:13" outlineLevel="1" x14ac:dyDescent="0.25">
      <c r="B1844" s="137" t="str">
        <f>IF(C1844="","",F1836)</f>
        <v/>
      </c>
      <c r="C1844" s="123"/>
      <c r="D1844" s="138" t="str">
        <f>IF(C1844="","",IFERROR(INDEX('Cadastro de insumo'!A:K,MATCH('Ficha técnica - Prod acabado'!C1844,'Cadastro de insumo'!E:E,0),2),""))</f>
        <v/>
      </c>
      <c r="E1844" s="138" t="str">
        <f>IF(C1844="","",IFERROR(INDEX('Cadastro de insumo'!A:K,MATCH('Ficha técnica - Prod acabado'!C1844,'Cadastro de insumo'!E:E,0),9),""))</f>
        <v/>
      </c>
      <c r="F1844" s="139" t="str">
        <f>IFERROR(VLOOKUP(C1844,'Cadastro de insumo'!E:K,7,0),"")</f>
        <v/>
      </c>
      <c r="G1844" s="113"/>
      <c r="H1844" s="113"/>
      <c r="I1844" s="138">
        <f t="shared" si="88"/>
        <v>0</v>
      </c>
      <c r="J1844" s="140">
        <f>IF(C1844="",0,IF(E1844="Pacote",VLOOKUP(C1844,'Cadastro de insumo'!E:K,7,0)*G1844,IF(OR(E1844="kg",E1844="L"),F1844/1000*G1844,F1844*G1844)))</f>
        <v>0</v>
      </c>
    </row>
    <row r="1845" spans="1:13" outlineLevel="1" x14ac:dyDescent="0.25">
      <c r="B1845" s="137" t="str">
        <f>IF(C1845="","",F1836)</f>
        <v/>
      </c>
      <c r="C1845" s="123"/>
      <c r="D1845" s="138" t="str">
        <f>IF(C1845="","",IFERROR(INDEX('Cadastro de insumo'!A:K,MATCH('Ficha técnica - Prod acabado'!C1845,'Cadastro de insumo'!E:E,0),2),""))</f>
        <v/>
      </c>
      <c r="E1845" s="138" t="str">
        <f>IF(C1845="","",IFERROR(INDEX('Cadastro de insumo'!A:K,MATCH('Ficha técnica - Prod acabado'!C1845,'Cadastro de insumo'!E:E,0),9),""))</f>
        <v/>
      </c>
      <c r="F1845" s="139" t="str">
        <f>IFERROR(VLOOKUP(C1845,'Cadastro de insumo'!E:K,7,0),"")</f>
        <v/>
      </c>
      <c r="G1845" s="113"/>
      <c r="H1845" s="113"/>
      <c r="I1845" s="138">
        <f t="shared" si="88"/>
        <v>0</v>
      </c>
      <c r="J1845" s="140">
        <f>IF(C1845="",0,IF(E1845="Pacote",VLOOKUP(C1845,'Cadastro de insumo'!E:K,7,0)*G1845,IF(OR(E1845="kg",E1845="L"),F1845/1000*G1845,F1845*G1845)))</f>
        <v>0</v>
      </c>
    </row>
    <row r="1846" spans="1:13" outlineLevel="1" x14ac:dyDescent="0.25">
      <c r="B1846" s="137" t="str">
        <f>IF(C1846="","",F1836)</f>
        <v/>
      </c>
      <c r="C1846" s="123"/>
      <c r="D1846" s="138" t="str">
        <f>IF(C1846="","",IFERROR(INDEX('Cadastro de insumo'!A:K,MATCH('Ficha técnica - Prod acabado'!C1846,'Cadastro de insumo'!E:E,0),2),""))</f>
        <v/>
      </c>
      <c r="E1846" s="138" t="str">
        <f>IF(C1846="","",IFERROR(INDEX('Cadastro de insumo'!A:K,MATCH('Ficha técnica - Prod acabado'!C1846,'Cadastro de insumo'!E:E,0),9),""))</f>
        <v/>
      </c>
      <c r="F1846" s="139" t="str">
        <f>IFERROR(VLOOKUP(C1846,'Cadastro de insumo'!E:K,7,0),"")</f>
        <v/>
      </c>
      <c r="G1846" s="113"/>
      <c r="H1846" s="113"/>
      <c r="I1846" s="138">
        <f t="shared" si="88"/>
        <v>0</v>
      </c>
      <c r="J1846" s="140">
        <f>IF(C1846="",0,IF(E1846="Pacote",VLOOKUP(C1846,'Cadastro de insumo'!E:K,7,0)*G1846,IF(OR(E1846="kg",E1846="L"),F1846/1000*G1846,F1846*G1846)))</f>
        <v>0</v>
      </c>
    </row>
    <row r="1847" spans="1:13" outlineLevel="1" x14ac:dyDescent="0.25">
      <c r="B1847" s="137" t="str">
        <f>IF(C1847="","",F1836)</f>
        <v/>
      </c>
      <c r="C1847" s="123"/>
      <c r="D1847" s="138" t="str">
        <f>IF(C1847="","",IFERROR(INDEX('Cadastro de insumo'!A:K,MATCH('Ficha técnica - Prod acabado'!C1847,'Cadastro de insumo'!E:E,0),2),""))</f>
        <v/>
      </c>
      <c r="E1847" s="138" t="str">
        <f>IF(C1847="","",IFERROR(INDEX('Cadastro de insumo'!A:K,MATCH('Ficha técnica - Prod acabado'!C1847,'Cadastro de insumo'!E:E,0),9),""))</f>
        <v/>
      </c>
      <c r="F1847" s="139" t="str">
        <f>IFERROR(VLOOKUP(C1847,'Cadastro de insumo'!E:K,7,0),"")</f>
        <v/>
      </c>
      <c r="G1847" s="113"/>
      <c r="H1847" s="113"/>
      <c r="I1847" s="138">
        <f t="shared" si="88"/>
        <v>0</v>
      </c>
      <c r="J1847" s="140">
        <f>IF(C1847="",0,IF(E1847="Pacote",VLOOKUP(C1847,'Cadastro de insumo'!E:K,7,0)*G1847,IF(OR(E1847="kg",E1847="L"),F1847/1000*G1847,F1847*G1847)))</f>
        <v>0</v>
      </c>
    </row>
    <row r="1848" spans="1:13" outlineLevel="1" x14ac:dyDescent="0.25">
      <c r="B1848" s="137" t="str">
        <f>IF(C1848="","",F1836)</f>
        <v/>
      </c>
      <c r="C1848" s="123"/>
      <c r="D1848" s="138" t="str">
        <f>IF(C1848="","",IFERROR(INDEX('Cadastro de insumo'!A:K,MATCH('Ficha técnica - Prod acabado'!C1848,'Cadastro de insumo'!E:E,0),2),""))</f>
        <v/>
      </c>
      <c r="E1848" s="138" t="str">
        <f>IF(C1848="","",IFERROR(INDEX('Cadastro de insumo'!A:K,MATCH('Ficha técnica - Prod acabado'!C1848,'Cadastro de insumo'!E:E,0),9),""))</f>
        <v/>
      </c>
      <c r="F1848" s="139" t="str">
        <f>IFERROR(VLOOKUP(C1848,'Cadastro de insumo'!E:K,7,0),"")</f>
        <v/>
      </c>
      <c r="G1848" s="113"/>
      <c r="H1848" s="113"/>
      <c r="I1848" s="138">
        <f t="shared" si="88"/>
        <v>0</v>
      </c>
      <c r="J1848" s="140">
        <f>IF(C1848="",0,IF(E1848="Pacote",VLOOKUP(C1848,'Cadastro de insumo'!E:K,7,0)*G1848,IF(OR(E1848="kg",E1848="L"),F1848/1000*G1848,F1848*G1848)))</f>
        <v>0</v>
      </c>
    </row>
    <row r="1849" spans="1:13" outlineLevel="1" x14ac:dyDescent="0.25">
      <c r="B1849" s="137" t="str">
        <f>IF(C1849="","",F1836)</f>
        <v/>
      </c>
      <c r="C1849" s="123"/>
      <c r="D1849" s="138" t="str">
        <f>IF(C1849="","",IFERROR(INDEX('Cadastro de insumo'!A:K,MATCH('Ficha técnica - Prod acabado'!C1849,'Cadastro de insumo'!E:E,0),2),""))</f>
        <v/>
      </c>
      <c r="E1849" s="138" t="str">
        <f>IF(C1849="","",IFERROR(INDEX('Cadastro de insumo'!A:K,MATCH('Ficha técnica - Prod acabado'!C1849,'Cadastro de insumo'!E:E,0),9),""))</f>
        <v/>
      </c>
      <c r="F1849" s="139" t="str">
        <f>IFERROR(VLOOKUP(C1849,'Cadastro de insumo'!E:K,7,0),"")</f>
        <v/>
      </c>
      <c r="G1849" s="113"/>
      <c r="H1849" s="113"/>
      <c r="I1849" s="138">
        <f t="shared" si="88"/>
        <v>0</v>
      </c>
      <c r="J1849" s="140">
        <f>IF(C1849="",0,IF(E1849="Pacote",VLOOKUP(C1849,'Cadastro de insumo'!E:K,7,0)*G1849,IF(OR(E1849="kg",E1849="L"),F1849/1000*G1849,F1849*G1849)))</f>
        <v>0</v>
      </c>
    </row>
    <row r="1850" spans="1:13" outlineLevel="1" x14ac:dyDescent="0.25">
      <c r="B1850" s="137" t="str">
        <f>IF(C1850="","",F1836)</f>
        <v/>
      </c>
      <c r="C1850" s="123"/>
      <c r="D1850" s="138" t="str">
        <f>IF(C1850="","",IFERROR(INDEX('Cadastro de insumo'!A:K,MATCH('Ficha técnica - Prod acabado'!C1850,'Cadastro de insumo'!E:E,0),2),""))</f>
        <v/>
      </c>
      <c r="E1850" s="138" t="str">
        <f>IF(C1850="","",IFERROR(INDEX('Cadastro de insumo'!A:K,MATCH('Ficha técnica - Prod acabado'!C1850,'Cadastro de insumo'!E:E,0),9),""))</f>
        <v/>
      </c>
      <c r="F1850" s="139" t="str">
        <f>IFERROR(VLOOKUP(C1850,'Cadastro de insumo'!E:K,7,0),"")</f>
        <v/>
      </c>
      <c r="G1850" s="113"/>
      <c r="H1850" s="113"/>
      <c r="I1850" s="138">
        <f t="shared" si="88"/>
        <v>0</v>
      </c>
      <c r="J1850" s="140">
        <f>IF(C1850="",0,IF(E1850="Pacote",VLOOKUP(C1850,'Cadastro de insumo'!E:K,7,0)*G1850,IF(OR(E1850="kg",E1850="L"),F1850/1000*G1850,F1850*G1850)))</f>
        <v>0</v>
      </c>
    </row>
    <row r="1851" spans="1:13" outlineLevel="1" x14ac:dyDescent="0.25">
      <c r="B1851" s="137" t="str">
        <f>IF(C1851="","",F1836)</f>
        <v/>
      </c>
      <c r="C1851" s="123"/>
      <c r="D1851" s="138" t="str">
        <f>IF(C1851="","",IFERROR(INDEX('Cadastro de insumo'!A:K,MATCH('Ficha técnica - Prod acabado'!C1851,'Cadastro de insumo'!E:E,0),2),""))</f>
        <v/>
      </c>
      <c r="E1851" s="138" t="str">
        <f>IF(C1851="","",IFERROR(INDEX('Cadastro de insumo'!A:K,MATCH('Ficha técnica - Prod acabado'!C1851,'Cadastro de insumo'!E:E,0),9),""))</f>
        <v/>
      </c>
      <c r="F1851" s="139" t="str">
        <f>IFERROR(VLOOKUP(C1851,'Cadastro de insumo'!E:K,7,0),"")</f>
        <v/>
      </c>
      <c r="G1851" s="113"/>
      <c r="H1851" s="113"/>
      <c r="I1851" s="138">
        <f t="shared" si="88"/>
        <v>0</v>
      </c>
      <c r="J1851" s="140">
        <f>IF(C1851="",0,IF(E1851="Pacote",VLOOKUP(C1851,'Cadastro de insumo'!E:K,7,0)*G1851,IF(OR(E1851="kg",E1851="L"),F1851/1000*G1851,F1851*G1851)))</f>
        <v>0</v>
      </c>
    </row>
    <row r="1852" spans="1:13" outlineLevel="1" x14ac:dyDescent="0.25">
      <c r="B1852" s="137" t="str">
        <f>IF(C1852="","",F1836)</f>
        <v/>
      </c>
      <c r="C1852" s="123"/>
      <c r="D1852" s="138" t="str">
        <f>IF(C1852="","",IFERROR(INDEX('Cadastro de insumo'!A:K,MATCH('Ficha técnica - Prod acabado'!C1852,'Cadastro de insumo'!E:E,0),2),""))</f>
        <v/>
      </c>
      <c r="E1852" s="138" t="str">
        <f>IF(C1852="","",IFERROR(INDEX('Cadastro de insumo'!A:K,MATCH('Ficha técnica - Prod acabado'!C1852,'Cadastro de insumo'!E:E,0),9),""))</f>
        <v/>
      </c>
      <c r="F1852" s="139" t="str">
        <f>IFERROR(VLOOKUP(C1852,'Cadastro de insumo'!E:K,7,0),"")</f>
        <v/>
      </c>
      <c r="G1852" s="113"/>
      <c r="H1852" s="113"/>
      <c r="I1852" s="138">
        <f t="shared" si="88"/>
        <v>0</v>
      </c>
      <c r="J1852" s="140">
        <f>IF(C1852="",0,IF(E1852="Pacote",VLOOKUP(C1852,'Cadastro de insumo'!E:K,7,0)*G1852,IF(OR(E1852="kg",E1852="L"),F1852/1000*G1852,F1852*G1852)))</f>
        <v>0</v>
      </c>
    </row>
    <row r="1853" spans="1:13" outlineLevel="1" x14ac:dyDescent="0.25">
      <c r="B1853" s="137" t="str">
        <f>IF(C1853="","",F1836)</f>
        <v/>
      </c>
      <c r="C1853" s="123"/>
      <c r="D1853" s="138" t="str">
        <f>IF(C1853="","",IFERROR(INDEX('Cadastro de insumo'!A:K,MATCH('Ficha técnica - Prod acabado'!C1853,'Cadastro de insumo'!E:E,0),2),""))</f>
        <v/>
      </c>
      <c r="E1853" s="138" t="str">
        <f>IF(C1853="","",IFERROR(INDEX('Cadastro de insumo'!A:K,MATCH('Ficha técnica - Prod acabado'!C1853,'Cadastro de insumo'!E:E,0),9),""))</f>
        <v/>
      </c>
      <c r="F1853" s="139" t="str">
        <f>IFERROR(VLOOKUP(C1853,'Cadastro de insumo'!E:K,7,0),"")</f>
        <v/>
      </c>
      <c r="G1853" s="113"/>
      <c r="H1853" s="113"/>
      <c r="I1853" s="138">
        <f t="shared" si="88"/>
        <v>0</v>
      </c>
      <c r="J1853" s="140">
        <f>IF(C1853="",0,IF(E1853="Pacote",VLOOKUP(C1853,'Cadastro de insumo'!E:K,7,0)*G1853,IF(OR(E1853="kg",E1853="L"),F1853/1000*G1853,F1853*G1853)))</f>
        <v>0</v>
      </c>
    </row>
    <row r="1854" spans="1:13" x14ac:dyDescent="0.25">
      <c r="A1854" s="33" t="str">
        <f>"Detalhes: "&amp;F1836</f>
        <v xml:space="preserve">Detalhes: </v>
      </c>
      <c r="B1854" s="110"/>
      <c r="H1854" s="126"/>
      <c r="I1854" s="110"/>
      <c r="J1854" s="110"/>
      <c r="M1854" s="126"/>
    </row>
    <row r="1855" spans="1:13" x14ac:dyDescent="0.25">
      <c r="B1855" s="110"/>
      <c r="C1855" s="126"/>
      <c r="H1855" s="126"/>
      <c r="I1855" s="110"/>
      <c r="J1855" s="110"/>
      <c r="K1855" s="110"/>
      <c r="L1855" s="110"/>
      <c r="M1855" s="126"/>
    </row>
    <row r="1856" spans="1:13" ht="31.5" x14ac:dyDescent="0.25">
      <c r="D1856" s="110"/>
      <c r="E1856" s="34" t="s">
        <v>21</v>
      </c>
      <c r="F1856" s="78" t="s">
        <v>0</v>
      </c>
      <c r="G1856" s="78" t="s">
        <v>19</v>
      </c>
      <c r="H1856" s="79" t="s">
        <v>20</v>
      </c>
      <c r="I1856" s="35" t="s">
        <v>22</v>
      </c>
      <c r="J1856" s="35" t="s">
        <v>61</v>
      </c>
      <c r="M1856" s="126"/>
    </row>
    <row r="1857" spans="2:18" x14ac:dyDescent="0.25">
      <c r="D1857" s="110"/>
      <c r="E1857" s="135">
        <f>E1836+1</f>
        <v>89</v>
      </c>
      <c r="F1857" s="113"/>
      <c r="G1857" s="113"/>
      <c r="H1857" s="114"/>
      <c r="I1857" s="136">
        <f>SUM(J1860:J1874)</f>
        <v>0</v>
      </c>
      <c r="J1857" s="136" t="str">
        <f>IF(H1857="","",I1857/H1857)</f>
        <v/>
      </c>
      <c r="M1857" s="126"/>
      <c r="R1857" s="141"/>
    </row>
    <row r="1858" spans="2:18" x14ac:dyDescent="0.25">
      <c r="B1858" s="117"/>
      <c r="C1858" s="118"/>
      <c r="D1858" s="110"/>
      <c r="F1858" s="118"/>
      <c r="G1858" s="118"/>
      <c r="H1858" s="119"/>
      <c r="I1858" s="120"/>
      <c r="J1858" s="121"/>
      <c r="M1858" s="126"/>
      <c r="R1858" s="141"/>
    </row>
    <row r="1859" spans="2:18" ht="47.25" outlineLevel="1" x14ac:dyDescent="0.25">
      <c r="B1859" s="34" t="s">
        <v>66</v>
      </c>
      <c r="C1859" s="78" t="s">
        <v>13</v>
      </c>
      <c r="D1859" s="35" t="s">
        <v>60</v>
      </c>
      <c r="E1859" s="35" t="s">
        <v>14</v>
      </c>
      <c r="F1859" s="79" t="s">
        <v>17</v>
      </c>
      <c r="G1859" s="79" t="s">
        <v>56</v>
      </c>
      <c r="H1859" s="79" t="s">
        <v>38</v>
      </c>
      <c r="I1859" s="35" t="s">
        <v>16</v>
      </c>
      <c r="J1859" s="34" t="s">
        <v>15</v>
      </c>
    </row>
    <row r="1860" spans="2:18" outlineLevel="1" x14ac:dyDescent="0.25">
      <c r="B1860" s="137" t="str">
        <f>IF(C1860="","",F1857)</f>
        <v/>
      </c>
      <c r="C1860" s="123"/>
      <c r="D1860" s="138" t="str">
        <f>IF(C1860="","",IFERROR(INDEX('Cadastro de insumo'!A:K,MATCH('Ficha técnica - Prod acabado'!C1860,'Cadastro de insumo'!E:E,0),2),""))</f>
        <v/>
      </c>
      <c r="E1860" s="138" t="str">
        <f>IF(C1860="","",IFERROR(INDEX('Cadastro de insumo'!A:K,MATCH('Ficha técnica - Prod acabado'!C1860,'Cadastro de insumo'!E:E,0),9),""))</f>
        <v/>
      </c>
      <c r="F1860" s="139" t="str">
        <f>IFERROR(VLOOKUP(C1860,'Cadastro de insumo'!E:K,7,0),"")</f>
        <v/>
      </c>
      <c r="G1860" s="113"/>
      <c r="H1860" s="113"/>
      <c r="I1860" s="138">
        <f t="shared" ref="I1860:I1874" si="89">IF(OR(G1860="",H1860=""),0,G1860/H1860)</f>
        <v>0</v>
      </c>
      <c r="J1860" s="140">
        <f>IF(C1860="",0,IF(E1860="Pacote",VLOOKUP(C1860,'Cadastro de insumo'!E:K,7,0)*G1860,IF(OR(E1860="kg",E1860="L"),F1860/1000*G1860,F1860*G1860)))</f>
        <v>0</v>
      </c>
    </row>
    <row r="1861" spans="2:18" outlineLevel="1" x14ac:dyDescent="0.25">
      <c r="B1861" s="137" t="str">
        <f>IF(C1861="","",F1857)</f>
        <v/>
      </c>
      <c r="C1861" s="123"/>
      <c r="D1861" s="138" t="str">
        <f>IF(C1861="","",IFERROR(INDEX('Cadastro de insumo'!A:K,MATCH('Ficha técnica - Prod acabado'!C1861,'Cadastro de insumo'!E:E,0),2),""))</f>
        <v/>
      </c>
      <c r="E1861" s="138" t="str">
        <f>IF(C1861="","",IFERROR(INDEX('Cadastro de insumo'!A:K,MATCH('Ficha técnica - Prod acabado'!C1861,'Cadastro de insumo'!E:E,0),9),""))</f>
        <v/>
      </c>
      <c r="F1861" s="139" t="str">
        <f>IFERROR(VLOOKUP(C1861,'Cadastro de insumo'!E:K,7,0),"")</f>
        <v/>
      </c>
      <c r="G1861" s="113"/>
      <c r="H1861" s="113"/>
      <c r="I1861" s="138">
        <f t="shared" si="89"/>
        <v>0</v>
      </c>
      <c r="J1861" s="140">
        <f>IF(C1861="",0,IF(E1861="Pacote",VLOOKUP(C1861,'Cadastro de insumo'!E:K,7,0)*G1861,IF(OR(E1861="kg",E1861="L"),F1861/1000*G1861,F1861*G1861)))</f>
        <v>0</v>
      </c>
    </row>
    <row r="1862" spans="2:18" outlineLevel="1" x14ac:dyDescent="0.25">
      <c r="B1862" s="137" t="str">
        <f>IF(C1862="","",F1857)</f>
        <v/>
      </c>
      <c r="C1862" s="123"/>
      <c r="D1862" s="138" t="str">
        <f>IF(C1862="","",IFERROR(INDEX('Cadastro de insumo'!A:K,MATCH('Ficha técnica - Prod acabado'!C1862,'Cadastro de insumo'!E:E,0),2),""))</f>
        <v/>
      </c>
      <c r="E1862" s="138" t="str">
        <f>IF(C1862="","",IFERROR(INDEX('Cadastro de insumo'!A:K,MATCH('Ficha técnica - Prod acabado'!C1862,'Cadastro de insumo'!E:E,0),9),""))</f>
        <v/>
      </c>
      <c r="F1862" s="139" t="str">
        <f>IFERROR(VLOOKUP(C1862,'Cadastro de insumo'!E:K,7,0),"")</f>
        <v/>
      </c>
      <c r="G1862" s="113"/>
      <c r="H1862" s="113"/>
      <c r="I1862" s="138">
        <f t="shared" si="89"/>
        <v>0</v>
      </c>
      <c r="J1862" s="140">
        <f>IF(C1862="",0,IF(E1862="Pacote",VLOOKUP(C1862,'Cadastro de insumo'!E:K,7,0)*G1862,IF(OR(E1862="kg",E1862="L"),F1862/1000*G1862,F1862*G1862)))</f>
        <v>0</v>
      </c>
    </row>
    <row r="1863" spans="2:18" outlineLevel="1" x14ac:dyDescent="0.25">
      <c r="B1863" s="137" t="str">
        <f>IF(C1863="","",F1857)</f>
        <v/>
      </c>
      <c r="C1863" s="123"/>
      <c r="D1863" s="138" t="str">
        <f>IF(C1863="","",IFERROR(INDEX('Cadastro de insumo'!A:K,MATCH('Ficha técnica - Prod acabado'!C1863,'Cadastro de insumo'!E:E,0),2),""))</f>
        <v/>
      </c>
      <c r="E1863" s="138" t="str">
        <f>IF(C1863="","",IFERROR(INDEX('Cadastro de insumo'!A:K,MATCH('Ficha técnica - Prod acabado'!C1863,'Cadastro de insumo'!E:E,0),9),""))</f>
        <v/>
      </c>
      <c r="F1863" s="139" t="str">
        <f>IFERROR(VLOOKUP(C1863,'Cadastro de insumo'!E:K,7,0),"")</f>
        <v/>
      </c>
      <c r="G1863" s="113"/>
      <c r="H1863" s="113"/>
      <c r="I1863" s="138">
        <f t="shared" si="89"/>
        <v>0</v>
      </c>
      <c r="J1863" s="140">
        <f>IF(C1863="",0,IF(E1863="Pacote",VLOOKUP(C1863,'Cadastro de insumo'!E:K,7,0)*G1863,IF(OR(E1863="kg",E1863="L"),F1863/1000*G1863,F1863*G1863)))</f>
        <v>0</v>
      </c>
    </row>
    <row r="1864" spans="2:18" outlineLevel="1" x14ac:dyDescent="0.25">
      <c r="B1864" s="137" t="str">
        <f>IF(C1864="","",F1857)</f>
        <v/>
      </c>
      <c r="C1864" s="123"/>
      <c r="D1864" s="138" t="str">
        <f>IF(C1864="","",IFERROR(INDEX('Cadastro de insumo'!A:K,MATCH('Ficha técnica - Prod acabado'!C1864,'Cadastro de insumo'!E:E,0),2),""))</f>
        <v/>
      </c>
      <c r="E1864" s="138" t="str">
        <f>IF(C1864="","",IFERROR(INDEX('Cadastro de insumo'!A:K,MATCH('Ficha técnica - Prod acabado'!C1864,'Cadastro de insumo'!E:E,0),9),""))</f>
        <v/>
      </c>
      <c r="F1864" s="139" t="str">
        <f>IFERROR(VLOOKUP(C1864,'Cadastro de insumo'!E:K,7,0),"")</f>
        <v/>
      </c>
      <c r="G1864" s="113"/>
      <c r="H1864" s="113"/>
      <c r="I1864" s="138">
        <f t="shared" si="89"/>
        <v>0</v>
      </c>
      <c r="J1864" s="140">
        <f>IF(C1864="",0,IF(E1864="Pacote",VLOOKUP(C1864,'Cadastro de insumo'!E:K,7,0)*G1864,IF(OR(E1864="kg",E1864="L"),F1864/1000*G1864,F1864*G1864)))</f>
        <v>0</v>
      </c>
    </row>
    <row r="1865" spans="2:18" outlineLevel="1" x14ac:dyDescent="0.25">
      <c r="B1865" s="137" t="str">
        <f>IF(C1865="","",F1857)</f>
        <v/>
      </c>
      <c r="C1865" s="123"/>
      <c r="D1865" s="138" t="str">
        <f>IF(C1865="","",IFERROR(INDEX('Cadastro de insumo'!A:K,MATCH('Ficha técnica - Prod acabado'!C1865,'Cadastro de insumo'!E:E,0),2),""))</f>
        <v/>
      </c>
      <c r="E1865" s="138" t="str">
        <f>IF(C1865="","",IFERROR(INDEX('Cadastro de insumo'!A:K,MATCH('Ficha técnica - Prod acabado'!C1865,'Cadastro de insumo'!E:E,0),9),""))</f>
        <v/>
      </c>
      <c r="F1865" s="139" t="str">
        <f>IFERROR(VLOOKUP(C1865,'Cadastro de insumo'!E:K,7,0),"")</f>
        <v/>
      </c>
      <c r="G1865" s="113"/>
      <c r="H1865" s="113"/>
      <c r="I1865" s="138">
        <f t="shared" si="89"/>
        <v>0</v>
      </c>
      <c r="J1865" s="140">
        <f>IF(C1865="",0,IF(E1865="Pacote",VLOOKUP(C1865,'Cadastro de insumo'!E:K,7,0)*G1865,IF(OR(E1865="kg",E1865="L"),F1865/1000*G1865,F1865*G1865)))</f>
        <v>0</v>
      </c>
    </row>
    <row r="1866" spans="2:18" outlineLevel="1" x14ac:dyDescent="0.25">
      <c r="B1866" s="137" t="str">
        <f>IF(C1866="","",F1857)</f>
        <v/>
      </c>
      <c r="C1866" s="123"/>
      <c r="D1866" s="138" t="str">
        <f>IF(C1866="","",IFERROR(INDEX('Cadastro de insumo'!A:K,MATCH('Ficha técnica - Prod acabado'!C1866,'Cadastro de insumo'!E:E,0),2),""))</f>
        <v/>
      </c>
      <c r="E1866" s="138" t="str">
        <f>IF(C1866="","",IFERROR(INDEX('Cadastro de insumo'!A:K,MATCH('Ficha técnica - Prod acabado'!C1866,'Cadastro de insumo'!E:E,0),9),""))</f>
        <v/>
      </c>
      <c r="F1866" s="139" t="str">
        <f>IFERROR(VLOOKUP(C1866,'Cadastro de insumo'!E:K,7,0),"")</f>
        <v/>
      </c>
      <c r="G1866" s="113"/>
      <c r="H1866" s="113"/>
      <c r="I1866" s="138">
        <f t="shared" si="89"/>
        <v>0</v>
      </c>
      <c r="J1866" s="140">
        <f>IF(C1866="",0,IF(E1866="Pacote",VLOOKUP(C1866,'Cadastro de insumo'!E:K,7,0)*G1866,IF(OR(E1866="kg",E1866="L"),F1866/1000*G1866,F1866*G1866)))</f>
        <v>0</v>
      </c>
    </row>
    <row r="1867" spans="2:18" outlineLevel="1" x14ac:dyDescent="0.25">
      <c r="B1867" s="137" t="str">
        <f>IF(C1867="","",F1857)</f>
        <v/>
      </c>
      <c r="C1867" s="123"/>
      <c r="D1867" s="138" t="str">
        <f>IF(C1867="","",IFERROR(INDEX('Cadastro de insumo'!A:K,MATCH('Ficha técnica - Prod acabado'!C1867,'Cadastro de insumo'!E:E,0),2),""))</f>
        <v/>
      </c>
      <c r="E1867" s="138" t="str">
        <f>IF(C1867="","",IFERROR(INDEX('Cadastro de insumo'!A:K,MATCH('Ficha técnica - Prod acabado'!C1867,'Cadastro de insumo'!E:E,0),9),""))</f>
        <v/>
      </c>
      <c r="F1867" s="139" t="str">
        <f>IFERROR(VLOOKUP(C1867,'Cadastro de insumo'!E:K,7,0),"")</f>
        <v/>
      </c>
      <c r="G1867" s="113"/>
      <c r="H1867" s="113"/>
      <c r="I1867" s="138">
        <f t="shared" si="89"/>
        <v>0</v>
      </c>
      <c r="J1867" s="140">
        <f>IF(C1867="",0,IF(E1867="Pacote",VLOOKUP(C1867,'Cadastro de insumo'!E:K,7,0)*G1867,IF(OR(E1867="kg",E1867="L"),F1867/1000*G1867,F1867*G1867)))</f>
        <v>0</v>
      </c>
    </row>
    <row r="1868" spans="2:18" outlineLevel="1" x14ac:dyDescent="0.25">
      <c r="B1868" s="137" t="str">
        <f>IF(C1868="","",F1857)</f>
        <v/>
      </c>
      <c r="C1868" s="123"/>
      <c r="D1868" s="138" t="str">
        <f>IF(C1868="","",IFERROR(INDEX('Cadastro de insumo'!A:K,MATCH('Ficha técnica - Prod acabado'!C1868,'Cadastro de insumo'!E:E,0),2),""))</f>
        <v/>
      </c>
      <c r="E1868" s="138" t="str">
        <f>IF(C1868="","",IFERROR(INDEX('Cadastro de insumo'!A:K,MATCH('Ficha técnica - Prod acabado'!C1868,'Cadastro de insumo'!E:E,0),9),""))</f>
        <v/>
      </c>
      <c r="F1868" s="139" t="str">
        <f>IFERROR(VLOOKUP(C1868,'Cadastro de insumo'!E:K,7,0),"")</f>
        <v/>
      </c>
      <c r="G1868" s="113"/>
      <c r="H1868" s="113"/>
      <c r="I1868" s="138">
        <f t="shared" si="89"/>
        <v>0</v>
      </c>
      <c r="J1868" s="140">
        <f>IF(C1868="",0,IF(E1868="Pacote",VLOOKUP(C1868,'Cadastro de insumo'!E:K,7,0)*G1868,IF(OR(E1868="kg",E1868="L"),F1868/1000*G1868,F1868*G1868)))</f>
        <v>0</v>
      </c>
    </row>
    <row r="1869" spans="2:18" outlineLevel="1" x14ac:dyDescent="0.25">
      <c r="B1869" s="137" t="str">
        <f>IF(C1869="","",F1857)</f>
        <v/>
      </c>
      <c r="C1869" s="123"/>
      <c r="D1869" s="138" t="str">
        <f>IF(C1869="","",IFERROR(INDEX('Cadastro de insumo'!A:K,MATCH('Ficha técnica - Prod acabado'!C1869,'Cadastro de insumo'!E:E,0),2),""))</f>
        <v/>
      </c>
      <c r="E1869" s="138" t="str">
        <f>IF(C1869="","",IFERROR(INDEX('Cadastro de insumo'!A:K,MATCH('Ficha técnica - Prod acabado'!C1869,'Cadastro de insumo'!E:E,0),9),""))</f>
        <v/>
      </c>
      <c r="F1869" s="139" t="str">
        <f>IFERROR(VLOOKUP(C1869,'Cadastro de insumo'!E:K,7,0),"")</f>
        <v/>
      </c>
      <c r="G1869" s="113"/>
      <c r="H1869" s="113"/>
      <c r="I1869" s="138">
        <f t="shared" si="89"/>
        <v>0</v>
      </c>
      <c r="J1869" s="140">
        <f>IF(C1869="",0,IF(E1869="Pacote",VLOOKUP(C1869,'Cadastro de insumo'!E:K,7,0)*G1869,IF(OR(E1869="kg",E1869="L"),F1869/1000*G1869,F1869*G1869)))</f>
        <v>0</v>
      </c>
    </row>
    <row r="1870" spans="2:18" outlineLevel="1" x14ac:dyDescent="0.25">
      <c r="B1870" s="137" t="str">
        <f>IF(C1870="","",F1857)</f>
        <v/>
      </c>
      <c r="C1870" s="123"/>
      <c r="D1870" s="138" t="str">
        <f>IF(C1870="","",IFERROR(INDEX('Cadastro de insumo'!A:K,MATCH('Ficha técnica - Prod acabado'!C1870,'Cadastro de insumo'!E:E,0),2),""))</f>
        <v/>
      </c>
      <c r="E1870" s="138" t="str">
        <f>IF(C1870="","",IFERROR(INDEX('Cadastro de insumo'!A:K,MATCH('Ficha técnica - Prod acabado'!C1870,'Cadastro de insumo'!E:E,0),9),""))</f>
        <v/>
      </c>
      <c r="F1870" s="139" t="str">
        <f>IFERROR(VLOOKUP(C1870,'Cadastro de insumo'!E:K,7,0),"")</f>
        <v/>
      </c>
      <c r="G1870" s="113"/>
      <c r="H1870" s="113"/>
      <c r="I1870" s="138">
        <f t="shared" si="89"/>
        <v>0</v>
      </c>
      <c r="J1870" s="140">
        <f>IF(C1870="",0,IF(E1870="Pacote",VLOOKUP(C1870,'Cadastro de insumo'!E:K,7,0)*G1870,IF(OR(E1870="kg",E1870="L"),F1870/1000*G1870,F1870*G1870)))</f>
        <v>0</v>
      </c>
    </row>
    <row r="1871" spans="2:18" outlineLevel="1" x14ac:dyDescent="0.25">
      <c r="B1871" s="137" t="str">
        <f>IF(C1871="","",F1857)</f>
        <v/>
      </c>
      <c r="C1871" s="123"/>
      <c r="D1871" s="138" t="str">
        <f>IF(C1871="","",IFERROR(INDEX('Cadastro de insumo'!A:K,MATCH('Ficha técnica - Prod acabado'!C1871,'Cadastro de insumo'!E:E,0),2),""))</f>
        <v/>
      </c>
      <c r="E1871" s="138" t="str">
        <f>IF(C1871="","",IFERROR(INDEX('Cadastro de insumo'!A:K,MATCH('Ficha técnica - Prod acabado'!C1871,'Cadastro de insumo'!E:E,0),9),""))</f>
        <v/>
      </c>
      <c r="F1871" s="139" t="str">
        <f>IFERROR(VLOOKUP(C1871,'Cadastro de insumo'!E:K,7,0),"")</f>
        <v/>
      </c>
      <c r="G1871" s="113"/>
      <c r="H1871" s="113"/>
      <c r="I1871" s="138">
        <f t="shared" si="89"/>
        <v>0</v>
      </c>
      <c r="J1871" s="140">
        <f>IF(C1871="",0,IF(E1871="Pacote",VLOOKUP(C1871,'Cadastro de insumo'!E:K,7,0)*G1871,IF(OR(E1871="kg",E1871="L"),F1871/1000*G1871,F1871*G1871)))</f>
        <v>0</v>
      </c>
    </row>
    <row r="1872" spans="2:18" outlineLevel="1" x14ac:dyDescent="0.25">
      <c r="B1872" s="137" t="str">
        <f>IF(C1872="","",F1857)</f>
        <v/>
      </c>
      <c r="C1872" s="123"/>
      <c r="D1872" s="138" t="str">
        <f>IF(C1872="","",IFERROR(INDEX('Cadastro de insumo'!A:K,MATCH('Ficha técnica - Prod acabado'!C1872,'Cadastro de insumo'!E:E,0),2),""))</f>
        <v/>
      </c>
      <c r="E1872" s="138" t="str">
        <f>IF(C1872="","",IFERROR(INDEX('Cadastro de insumo'!A:K,MATCH('Ficha técnica - Prod acabado'!C1872,'Cadastro de insumo'!E:E,0),9),""))</f>
        <v/>
      </c>
      <c r="F1872" s="139" t="str">
        <f>IFERROR(VLOOKUP(C1872,'Cadastro de insumo'!E:K,7,0),"")</f>
        <v/>
      </c>
      <c r="G1872" s="113"/>
      <c r="H1872" s="113"/>
      <c r="I1872" s="138">
        <f t="shared" si="89"/>
        <v>0</v>
      </c>
      <c r="J1872" s="140">
        <f>IF(C1872="",0,IF(E1872="Pacote",VLOOKUP(C1872,'Cadastro de insumo'!E:K,7,0)*G1872,IF(OR(E1872="kg",E1872="L"),F1872/1000*G1872,F1872*G1872)))</f>
        <v>0</v>
      </c>
    </row>
    <row r="1873" spans="1:18" outlineLevel="1" x14ac:dyDescent="0.25">
      <c r="B1873" s="137" t="str">
        <f>IF(C1873="","",F1857)</f>
        <v/>
      </c>
      <c r="C1873" s="123"/>
      <c r="D1873" s="138" t="str">
        <f>IF(C1873="","",IFERROR(INDEX('Cadastro de insumo'!A:K,MATCH('Ficha técnica - Prod acabado'!C1873,'Cadastro de insumo'!E:E,0),2),""))</f>
        <v/>
      </c>
      <c r="E1873" s="138" t="str">
        <f>IF(C1873="","",IFERROR(INDEX('Cadastro de insumo'!A:K,MATCH('Ficha técnica - Prod acabado'!C1873,'Cadastro de insumo'!E:E,0),9),""))</f>
        <v/>
      </c>
      <c r="F1873" s="139" t="str">
        <f>IFERROR(VLOOKUP(C1873,'Cadastro de insumo'!E:K,7,0),"")</f>
        <v/>
      </c>
      <c r="G1873" s="113"/>
      <c r="H1873" s="113"/>
      <c r="I1873" s="138">
        <f t="shared" si="89"/>
        <v>0</v>
      </c>
      <c r="J1873" s="140">
        <f>IF(C1873="",0,IF(E1873="Pacote",VLOOKUP(C1873,'Cadastro de insumo'!E:K,7,0)*G1873,IF(OR(E1873="kg",E1873="L"),F1873/1000*G1873,F1873*G1873)))</f>
        <v>0</v>
      </c>
    </row>
    <row r="1874" spans="1:18" outlineLevel="1" x14ac:dyDescent="0.25">
      <c r="B1874" s="137" t="str">
        <f>IF(C1874="","",F1857)</f>
        <v/>
      </c>
      <c r="C1874" s="123"/>
      <c r="D1874" s="138" t="str">
        <f>IF(C1874="","",IFERROR(INDEX('Cadastro de insumo'!A:K,MATCH('Ficha técnica - Prod acabado'!C1874,'Cadastro de insumo'!E:E,0),2),""))</f>
        <v/>
      </c>
      <c r="E1874" s="138" t="str">
        <f>IF(C1874="","",IFERROR(INDEX('Cadastro de insumo'!A:K,MATCH('Ficha técnica - Prod acabado'!C1874,'Cadastro de insumo'!E:E,0),9),""))</f>
        <v/>
      </c>
      <c r="F1874" s="139" t="str">
        <f>IFERROR(VLOOKUP(C1874,'Cadastro de insumo'!E:K,7,0),"")</f>
        <v/>
      </c>
      <c r="G1874" s="113"/>
      <c r="H1874" s="113"/>
      <c r="I1874" s="138">
        <f t="shared" si="89"/>
        <v>0</v>
      </c>
      <c r="J1874" s="140">
        <f>IF(C1874="",0,IF(E1874="Pacote",VLOOKUP(C1874,'Cadastro de insumo'!E:K,7,0)*G1874,IF(OR(E1874="kg",E1874="L"),F1874/1000*G1874,F1874*G1874)))</f>
        <v>0</v>
      </c>
    </row>
    <row r="1875" spans="1:18" x14ac:dyDescent="0.25">
      <c r="A1875" s="33" t="str">
        <f>"Detalhes: "&amp;F1857</f>
        <v xml:space="preserve">Detalhes: </v>
      </c>
      <c r="B1875" s="110"/>
      <c r="H1875" s="126"/>
      <c r="I1875" s="110"/>
      <c r="J1875" s="110"/>
      <c r="M1875" s="126"/>
    </row>
    <row r="1876" spans="1:18" x14ac:dyDescent="0.25">
      <c r="B1876" s="110"/>
      <c r="C1876" s="126"/>
      <c r="H1876" s="126"/>
      <c r="I1876" s="110"/>
      <c r="J1876" s="110"/>
      <c r="K1876" s="110"/>
      <c r="L1876" s="110"/>
      <c r="M1876" s="126"/>
    </row>
    <row r="1877" spans="1:18" ht="31.5" x14ac:dyDescent="0.25">
      <c r="D1877" s="110"/>
      <c r="E1877" s="34" t="s">
        <v>21</v>
      </c>
      <c r="F1877" s="78" t="s">
        <v>0</v>
      </c>
      <c r="G1877" s="78" t="s">
        <v>19</v>
      </c>
      <c r="H1877" s="79" t="s">
        <v>20</v>
      </c>
      <c r="I1877" s="35" t="s">
        <v>22</v>
      </c>
      <c r="J1877" s="35" t="s">
        <v>61</v>
      </c>
      <c r="M1877" s="126"/>
    </row>
    <row r="1878" spans="1:18" x14ac:dyDescent="0.25">
      <c r="D1878" s="110"/>
      <c r="E1878" s="135">
        <f>E1857+1</f>
        <v>90</v>
      </c>
      <c r="F1878" s="113"/>
      <c r="G1878" s="113"/>
      <c r="H1878" s="114"/>
      <c r="I1878" s="136">
        <f>SUM(J1881:J1895)</f>
        <v>0</v>
      </c>
      <c r="J1878" s="136" t="str">
        <f>IF(H1878="","",I1878/H1878)</f>
        <v/>
      </c>
      <c r="M1878" s="126"/>
      <c r="R1878" s="141"/>
    </row>
    <row r="1879" spans="1:18" x14ac:dyDescent="0.25">
      <c r="B1879" s="117"/>
      <c r="C1879" s="118"/>
      <c r="D1879" s="110"/>
      <c r="F1879" s="118"/>
      <c r="G1879" s="118"/>
      <c r="H1879" s="119"/>
      <c r="I1879" s="120"/>
      <c r="J1879" s="121"/>
      <c r="M1879" s="126"/>
      <c r="R1879" s="141"/>
    </row>
    <row r="1880" spans="1:18" ht="47.25" outlineLevel="1" x14ac:dyDescent="0.25">
      <c r="B1880" s="34" t="s">
        <v>66</v>
      </c>
      <c r="C1880" s="78" t="s">
        <v>13</v>
      </c>
      <c r="D1880" s="35" t="s">
        <v>60</v>
      </c>
      <c r="E1880" s="35" t="s">
        <v>14</v>
      </c>
      <c r="F1880" s="79" t="s">
        <v>17</v>
      </c>
      <c r="G1880" s="79" t="s">
        <v>56</v>
      </c>
      <c r="H1880" s="79" t="s">
        <v>38</v>
      </c>
      <c r="I1880" s="35" t="s">
        <v>16</v>
      </c>
      <c r="J1880" s="34" t="s">
        <v>15</v>
      </c>
    </row>
    <row r="1881" spans="1:18" outlineLevel="1" x14ac:dyDescent="0.25">
      <c r="B1881" s="137" t="str">
        <f>IF(C1881="","",F1878)</f>
        <v/>
      </c>
      <c r="C1881" s="123"/>
      <c r="D1881" s="138" t="str">
        <f>IF(C1881="","",IFERROR(INDEX('Cadastro de insumo'!A:K,MATCH('Ficha técnica - Prod acabado'!C1881,'Cadastro de insumo'!E:E,0),2),""))</f>
        <v/>
      </c>
      <c r="E1881" s="138" t="str">
        <f>IF(C1881="","",IFERROR(INDEX('Cadastro de insumo'!A:K,MATCH('Ficha técnica - Prod acabado'!C1881,'Cadastro de insumo'!E:E,0),9),""))</f>
        <v/>
      </c>
      <c r="F1881" s="139" t="str">
        <f>IFERROR(VLOOKUP(C1881,'Cadastro de insumo'!E:K,7,0),"")</f>
        <v/>
      </c>
      <c r="G1881" s="113"/>
      <c r="H1881" s="113"/>
      <c r="I1881" s="138">
        <f t="shared" ref="I1881:I1895" si="90">IF(OR(G1881="",H1881=""),0,G1881/H1881)</f>
        <v>0</v>
      </c>
      <c r="J1881" s="140">
        <f>IF(C1881="",0,IF(E1881="Pacote",VLOOKUP(C1881,'Cadastro de insumo'!E:K,7,0)*G1881,IF(OR(E1881="kg",E1881="L"),F1881/1000*G1881,F1881*G1881)))</f>
        <v>0</v>
      </c>
    </row>
    <row r="1882" spans="1:18" outlineLevel="1" x14ac:dyDescent="0.25">
      <c r="B1882" s="137" t="str">
        <f>IF(C1882="","",F1878)</f>
        <v/>
      </c>
      <c r="C1882" s="123"/>
      <c r="D1882" s="138" t="str">
        <f>IF(C1882="","",IFERROR(INDEX('Cadastro de insumo'!A:K,MATCH('Ficha técnica - Prod acabado'!C1882,'Cadastro de insumo'!E:E,0),2),""))</f>
        <v/>
      </c>
      <c r="E1882" s="138" t="str">
        <f>IF(C1882="","",IFERROR(INDEX('Cadastro de insumo'!A:K,MATCH('Ficha técnica - Prod acabado'!C1882,'Cadastro de insumo'!E:E,0),9),""))</f>
        <v/>
      </c>
      <c r="F1882" s="139" t="str">
        <f>IFERROR(VLOOKUP(C1882,'Cadastro de insumo'!E:K,7,0),"")</f>
        <v/>
      </c>
      <c r="G1882" s="113"/>
      <c r="H1882" s="113"/>
      <c r="I1882" s="138">
        <f t="shared" si="90"/>
        <v>0</v>
      </c>
      <c r="J1882" s="140">
        <f>IF(C1882="",0,IF(E1882="Pacote",VLOOKUP(C1882,'Cadastro de insumo'!E:K,7,0)*G1882,IF(OR(E1882="kg",E1882="L"),F1882/1000*G1882,F1882*G1882)))</f>
        <v>0</v>
      </c>
    </row>
    <row r="1883" spans="1:18" outlineLevel="1" x14ac:dyDescent="0.25">
      <c r="B1883" s="137" t="str">
        <f>IF(C1883="","",F1878)</f>
        <v/>
      </c>
      <c r="C1883" s="123"/>
      <c r="D1883" s="138" t="str">
        <f>IF(C1883="","",IFERROR(INDEX('Cadastro de insumo'!A:K,MATCH('Ficha técnica - Prod acabado'!C1883,'Cadastro de insumo'!E:E,0),2),""))</f>
        <v/>
      </c>
      <c r="E1883" s="138" t="str">
        <f>IF(C1883="","",IFERROR(INDEX('Cadastro de insumo'!A:K,MATCH('Ficha técnica - Prod acabado'!C1883,'Cadastro de insumo'!E:E,0),9),""))</f>
        <v/>
      </c>
      <c r="F1883" s="139" t="str">
        <f>IFERROR(VLOOKUP(C1883,'Cadastro de insumo'!E:K,7,0),"")</f>
        <v/>
      </c>
      <c r="G1883" s="113"/>
      <c r="H1883" s="113"/>
      <c r="I1883" s="138">
        <f t="shared" si="90"/>
        <v>0</v>
      </c>
      <c r="J1883" s="140">
        <f>IF(C1883="",0,IF(E1883="Pacote",VLOOKUP(C1883,'Cadastro de insumo'!E:K,7,0)*G1883,IF(OR(E1883="kg",E1883="L"),F1883/1000*G1883,F1883*G1883)))</f>
        <v>0</v>
      </c>
    </row>
    <row r="1884" spans="1:18" outlineLevel="1" x14ac:dyDescent="0.25">
      <c r="B1884" s="137" t="str">
        <f>IF(C1884="","",F1878)</f>
        <v/>
      </c>
      <c r="C1884" s="123"/>
      <c r="D1884" s="138" t="str">
        <f>IF(C1884="","",IFERROR(INDEX('Cadastro de insumo'!A:K,MATCH('Ficha técnica - Prod acabado'!C1884,'Cadastro de insumo'!E:E,0),2),""))</f>
        <v/>
      </c>
      <c r="E1884" s="138" t="str">
        <f>IF(C1884="","",IFERROR(INDEX('Cadastro de insumo'!A:K,MATCH('Ficha técnica - Prod acabado'!C1884,'Cadastro de insumo'!E:E,0),9),""))</f>
        <v/>
      </c>
      <c r="F1884" s="139" t="str">
        <f>IFERROR(VLOOKUP(C1884,'Cadastro de insumo'!E:K,7,0),"")</f>
        <v/>
      </c>
      <c r="G1884" s="113"/>
      <c r="H1884" s="113"/>
      <c r="I1884" s="138">
        <f t="shared" si="90"/>
        <v>0</v>
      </c>
      <c r="J1884" s="140">
        <f>IF(C1884="",0,IF(E1884="Pacote",VLOOKUP(C1884,'Cadastro de insumo'!E:K,7,0)*G1884,IF(OR(E1884="kg",E1884="L"),F1884/1000*G1884,F1884*G1884)))</f>
        <v>0</v>
      </c>
    </row>
    <row r="1885" spans="1:18" outlineLevel="1" x14ac:dyDescent="0.25">
      <c r="B1885" s="137" t="str">
        <f>IF(C1885="","",F1878)</f>
        <v/>
      </c>
      <c r="C1885" s="123"/>
      <c r="D1885" s="138" t="str">
        <f>IF(C1885="","",IFERROR(INDEX('Cadastro de insumo'!A:K,MATCH('Ficha técnica - Prod acabado'!C1885,'Cadastro de insumo'!E:E,0),2),""))</f>
        <v/>
      </c>
      <c r="E1885" s="138" t="str">
        <f>IF(C1885="","",IFERROR(INDEX('Cadastro de insumo'!A:K,MATCH('Ficha técnica - Prod acabado'!C1885,'Cadastro de insumo'!E:E,0),9),""))</f>
        <v/>
      </c>
      <c r="F1885" s="139" t="str">
        <f>IFERROR(VLOOKUP(C1885,'Cadastro de insumo'!E:K,7,0),"")</f>
        <v/>
      </c>
      <c r="G1885" s="113"/>
      <c r="H1885" s="113"/>
      <c r="I1885" s="138">
        <f t="shared" si="90"/>
        <v>0</v>
      </c>
      <c r="J1885" s="140">
        <f>IF(C1885="",0,IF(E1885="Pacote",VLOOKUP(C1885,'Cadastro de insumo'!E:K,7,0)*G1885,IF(OR(E1885="kg",E1885="L"),F1885/1000*G1885,F1885*G1885)))</f>
        <v>0</v>
      </c>
    </row>
    <row r="1886" spans="1:18" outlineLevel="1" x14ac:dyDescent="0.25">
      <c r="B1886" s="137" t="str">
        <f>IF(C1886="","",F1878)</f>
        <v/>
      </c>
      <c r="C1886" s="123"/>
      <c r="D1886" s="138" t="str">
        <f>IF(C1886="","",IFERROR(INDEX('Cadastro de insumo'!A:K,MATCH('Ficha técnica - Prod acabado'!C1886,'Cadastro de insumo'!E:E,0),2),""))</f>
        <v/>
      </c>
      <c r="E1886" s="138" t="str">
        <f>IF(C1886="","",IFERROR(INDEX('Cadastro de insumo'!A:K,MATCH('Ficha técnica - Prod acabado'!C1886,'Cadastro de insumo'!E:E,0),9),""))</f>
        <v/>
      </c>
      <c r="F1886" s="139" t="str">
        <f>IFERROR(VLOOKUP(C1886,'Cadastro de insumo'!E:K,7,0),"")</f>
        <v/>
      </c>
      <c r="G1886" s="113"/>
      <c r="H1886" s="113"/>
      <c r="I1886" s="138">
        <f t="shared" si="90"/>
        <v>0</v>
      </c>
      <c r="J1886" s="140">
        <f>IF(C1886="",0,IF(E1886="Pacote",VLOOKUP(C1886,'Cadastro de insumo'!E:K,7,0)*G1886,IF(OR(E1886="kg",E1886="L"),F1886/1000*G1886,F1886*G1886)))</f>
        <v>0</v>
      </c>
    </row>
    <row r="1887" spans="1:18" outlineLevel="1" x14ac:dyDescent="0.25">
      <c r="B1887" s="137" t="str">
        <f>IF(C1887="","",F1878)</f>
        <v/>
      </c>
      <c r="C1887" s="123"/>
      <c r="D1887" s="138" t="str">
        <f>IF(C1887="","",IFERROR(INDEX('Cadastro de insumo'!A:K,MATCH('Ficha técnica - Prod acabado'!C1887,'Cadastro de insumo'!E:E,0),2),""))</f>
        <v/>
      </c>
      <c r="E1887" s="138" t="str">
        <f>IF(C1887="","",IFERROR(INDEX('Cadastro de insumo'!A:K,MATCH('Ficha técnica - Prod acabado'!C1887,'Cadastro de insumo'!E:E,0),9),""))</f>
        <v/>
      </c>
      <c r="F1887" s="139" t="str">
        <f>IFERROR(VLOOKUP(C1887,'Cadastro de insumo'!E:K,7,0),"")</f>
        <v/>
      </c>
      <c r="G1887" s="113"/>
      <c r="H1887" s="113"/>
      <c r="I1887" s="138">
        <f t="shared" si="90"/>
        <v>0</v>
      </c>
      <c r="J1887" s="140">
        <f>IF(C1887="",0,IF(E1887="Pacote",VLOOKUP(C1887,'Cadastro de insumo'!E:K,7,0)*G1887,IF(OR(E1887="kg",E1887="L"),F1887/1000*G1887,F1887*G1887)))</f>
        <v>0</v>
      </c>
    </row>
    <row r="1888" spans="1:18" outlineLevel="1" x14ac:dyDescent="0.25">
      <c r="B1888" s="137" t="str">
        <f>IF(C1888="","",F1878)</f>
        <v/>
      </c>
      <c r="C1888" s="123"/>
      <c r="D1888" s="138" t="str">
        <f>IF(C1888="","",IFERROR(INDEX('Cadastro de insumo'!A:K,MATCH('Ficha técnica - Prod acabado'!C1888,'Cadastro de insumo'!E:E,0),2),""))</f>
        <v/>
      </c>
      <c r="E1888" s="138" t="str">
        <f>IF(C1888="","",IFERROR(INDEX('Cadastro de insumo'!A:K,MATCH('Ficha técnica - Prod acabado'!C1888,'Cadastro de insumo'!E:E,0),9),""))</f>
        <v/>
      </c>
      <c r="F1888" s="139" t="str">
        <f>IFERROR(VLOOKUP(C1888,'Cadastro de insumo'!E:K,7,0),"")</f>
        <v/>
      </c>
      <c r="G1888" s="113"/>
      <c r="H1888" s="113"/>
      <c r="I1888" s="138">
        <f t="shared" si="90"/>
        <v>0</v>
      </c>
      <c r="J1888" s="140">
        <f>IF(C1888="",0,IF(E1888="Pacote",VLOOKUP(C1888,'Cadastro de insumo'!E:K,7,0)*G1888,IF(OR(E1888="kg",E1888="L"),F1888/1000*G1888,F1888*G1888)))</f>
        <v>0</v>
      </c>
    </row>
    <row r="1889" spans="1:18" outlineLevel="1" x14ac:dyDescent="0.25">
      <c r="B1889" s="137" t="str">
        <f>IF(C1889="","",F1878)</f>
        <v/>
      </c>
      <c r="C1889" s="123"/>
      <c r="D1889" s="138" t="str">
        <f>IF(C1889="","",IFERROR(INDEX('Cadastro de insumo'!A:K,MATCH('Ficha técnica - Prod acabado'!C1889,'Cadastro de insumo'!E:E,0),2),""))</f>
        <v/>
      </c>
      <c r="E1889" s="138" t="str">
        <f>IF(C1889="","",IFERROR(INDEX('Cadastro de insumo'!A:K,MATCH('Ficha técnica - Prod acabado'!C1889,'Cadastro de insumo'!E:E,0),9),""))</f>
        <v/>
      </c>
      <c r="F1889" s="139" t="str">
        <f>IFERROR(VLOOKUP(C1889,'Cadastro de insumo'!E:K,7,0),"")</f>
        <v/>
      </c>
      <c r="G1889" s="113"/>
      <c r="H1889" s="113"/>
      <c r="I1889" s="138">
        <f t="shared" si="90"/>
        <v>0</v>
      </c>
      <c r="J1889" s="140">
        <f>IF(C1889="",0,IF(E1889="Pacote",VLOOKUP(C1889,'Cadastro de insumo'!E:K,7,0)*G1889,IF(OR(E1889="kg",E1889="L"),F1889/1000*G1889,F1889*G1889)))</f>
        <v>0</v>
      </c>
    </row>
    <row r="1890" spans="1:18" outlineLevel="1" x14ac:dyDescent="0.25">
      <c r="B1890" s="137" t="str">
        <f>IF(C1890="","",F1878)</f>
        <v/>
      </c>
      <c r="C1890" s="123"/>
      <c r="D1890" s="138" t="str">
        <f>IF(C1890="","",IFERROR(INDEX('Cadastro de insumo'!A:K,MATCH('Ficha técnica - Prod acabado'!C1890,'Cadastro de insumo'!E:E,0),2),""))</f>
        <v/>
      </c>
      <c r="E1890" s="138" t="str">
        <f>IF(C1890="","",IFERROR(INDEX('Cadastro de insumo'!A:K,MATCH('Ficha técnica - Prod acabado'!C1890,'Cadastro de insumo'!E:E,0),9),""))</f>
        <v/>
      </c>
      <c r="F1890" s="139" t="str">
        <f>IFERROR(VLOOKUP(C1890,'Cadastro de insumo'!E:K,7,0),"")</f>
        <v/>
      </c>
      <c r="G1890" s="113"/>
      <c r="H1890" s="113"/>
      <c r="I1890" s="138">
        <f t="shared" si="90"/>
        <v>0</v>
      </c>
      <c r="J1890" s="140">
        <f>IF(C1890="",0,IF(E1890="Pacote",VLOOKUP(C1890,'Cadastro de insumo'!E:K,7,0)*G1890,IF(OR(E1890="kg",E1890="L"),F1890/1000*G1890,F1890*G1890)))</f>
        <v>0</v>
      </c>
    </row>
    <row r="1891" spans="1:18" outlineLevel="1" x14ac:dyDescent="0.25">
      <c r="B1891" s="137" t="str">
        <f>IF(C1891="","",F1878)</f>
        <v/>
      </c>
      <c r="C1891" s="123"/>
      <c r="D1891" s="138" t="str">
        <f>IF(C1891="","",IFERROR(INDEX('Cadastro de insumo'!A:K,MATCH('Ficha técnica - Prod acabado'!C1891,'Cadastro de insumo'!E:E,0),2),""))</f>
        <v/>
      </c>
      <c r="E1891" s="138" t="str">
        <f>IF(C1891="","",IFERROR(INDEX('Cadastro de insumo'!A:K,MATCH('Ficha técnica - Prod acabado'!C1891,'Cadastro de insumo'!E:E,0),9),""))</f>
        <v/>
      </c>
      <c r="F1891" s="139" t="str">
        <f>IFERROR(VLOOKUP(C1891,'Cadastro de insumo'!E:K,7,0),"")</f>
        <v/>
      </c>
      <c r="G1891" s="113"/>
      <c r="H1891" s="113"/>
      <c r="I1891" s="138">
        <f t="shared" si="90"/>
        <v>0</v>
      </c>
      <c r="J1891" s="140">
        <f>IF(C1891="",0,IF(E1891="Pacote",VLOOKUP(C1891,'Cadastro de insumo'!E:K,7,0)*G1891,IF(OR(E1891="kg",E1891="L"),F1891/1000*G1891,F1891*G1891)))</f>
        <v>0</v>
      </c>
    </row>
    <row r="1892" spans="1:18" outlineLevel="1" x14ac:dyDescent="0.25">
      <c r="B1892" s="137" t="str">
        <f>IF(C1892="","",F1878)</f>
        <v/>
      </c>
      <c r="C1892" s="123"/>
      <c r="D1892" s="138" t="str">
        <f>IF(C1892="","",IFERROR(INDEX('Cadastro de insumo'!A:K,MATCH('Ficha técnica - Prod acabado'!C1892,'Cadastro de insumo'!E:E,0),2),""))</f>
        <v/>
      </c>
      <c r="E1892" s="138" t="str">
        <f>IF(C1892="","",IFERROR(INDEX('Cadastro de insumo'!A:K,MATCH('Ficha técnica - Prod acabado'!C1892,'Cadastro de insumo'!E:E,0),9),""))</f>
        <v/>
      </c>
      <c r="F1892" s="139" t="str">
        <f>IFERROR(VLOOKUP(C1892,'Cadastro de insumo'!E:K,7,0),"")</f>
        <v/>
      </c>
      <c r="G1892" s="113"/>
      <c r="H1892" s="113"/>
      <c r="I1892" s="138">
        <f t="shared" si="90"/>
        <v>0</v>
      </c>
      <c r="J1892" s="140">
        <f>IF(C1892="",0,IF(E1892="Pacote",VLOOKUP(C1892,'Cadastro de insumo'!E:K,7,0)*G1892,IF(OR(E1892="kg",E1892="L"),F1892/1000*G1892,F1892*G1892)))</f>
        <v>0</v>
      </c>
    </row>
    <row r="1893" spans="1:18" outlineLevel="1" x14ac:dyDescent="0.25">
      <c r="B1893" s="137" t="str">
        <f>IF(C1893="","",F1878)</f>
        <v/>
      </c>
      <c r="C1893" s="123"/>
      <c r="D1893" s="138" t="str">
        <f>IF(C1893="","",IFERROR(INDEX('Cadastro de insumo'!A:K,MATCH('Ficha técnica - Prod acabado'!C1893,'Cadastro de insumo'!E:E,0),2),""))</f>
        <v/>
      </c>
      <c r="E1893" s="138" t="str">
        <f>IF(C1893="","",IFERROR(INDEX('Cadastro de insumo'!A:K,MATCH('Ficha técnica - Prod acabado'!C1893,'Cadastro de insumo'!E:E,0),9),""))</f>
        <v/>
      </c>
      <c r="F1893" s="139" t="str">
        <f>IFERROR(VLOOKUP(C1893,'Cadastro de insumo'!E:K,7,0),"")</f>
        <v/>
      </c>
      <c r="G1893" s="113"/>
      <c r="H1893" s="113"/>
      <c r="I1893" s="138">
        <f t="shared" si="90"/>
        <v>0</v>
      </c>
      <c r="J1893" s="140">
        <f>IF(C1893="",0,IF(E1893="Pacote",VLOOKUP(C1893,'Cadastro de insumo'!E:K,7,0)*G1893,IF(OR(E1893="kg",E1893="L"),F1893/1000*G1893,F1893*G1893)))</f>
        <v>0</v>
      </c>
    </row>
    <row r="1894" spans="1:18" outlineLevel="1" x14ac:dyDescent="0.25">
      <c r="B1894" s="137" t="str">
        <f>IF(C1894="","",F1878)</f>
        <v/>
      </c>
      <c r="C1894" s="123"/>
      <c r="D1894" s="138" t="str">
        <f>IF(C1894="","",IFERROR(INDEX('Cadastro de insumo'!A:K,MATCH('Ficha técnica - Prod acabado'!C1894,'Cadastro de insumo'!E:E,0),2),""))</f>
        <v/>
      </c>
      <c r="E1894" s="138" t="str">
        <f>IF(C1894="","",IFERROR(INDEX('Cadastro de insumo'!A:K,MATCH('Ficha técnica - Prod acabado'!C1894,'Cadastro de insumo'!E:E,0),9),""))</f>
        <v/>
      </c>
      <c r="F1894" s="139" t="str">
        <f>IFERROR(VLOOKUP(C1894,'Cadastro de insumo'!E:K,7,0),"")</f>
        <v/>
      </c>
      <c r="G1894" s="113"/>
      <c r="H1894" s="113"/>
      <c r="I1894" s="138">
        <f t="shared" si="90"/>
        <v>0</v>
      </c>
      <c r="J1894" s="140">
        <f>IF(C1894="",0,IF(E1894="Pacote",VLOOKUP(C1894,'Cadastro de insumo'!E:K,7,0)*G1894,IF(OR(E1894="kg",E1894="L"),F1894/1000*G1894,F1894*G1894)))</f>
        <v>0</v>
      </c>
    </row>
    <row r="1895" spans="1:18" outlineLevel="1" x14ac:dyDescent="0.25">
      <c r="B1895" s="137" t="str">
        <f>IF(C1895="","",F1878)</f>
        <v/>
      </c>
      <c r="C1895" s="123"/>
      <c r="D1895" s="138" t="str">
        <f>IF(C1895="","",IFERROR(INDEX('Cadastro de insumo'!A:K,MATCH('Ficha técnica - Prod acabado'!C1895,'Cadastro de insumo'!E:E,0),2),""))</f>
        <v/>
      </c>
      <c r="E1895" s="138" t="str">
        <f>IF(C1895="","",IFERROR(INDEX('Cadastro de insumo'!A:K,MATCH('Ficha técnica - Prod acabado'!C1895,'Cadastro de insumo'!E:E,0),9),""))</f>
        <v/>
      </c>
      <c r="F1895" s="139" t="str">
        <f>IFERROR(VLOOKUP(C1895,'Cadastro de insumo'!E:K,7,0),"")</f>
        <v/>
      </c>
      <c r="G1895" s="113"/>
      <c r="H1895" s="113"/>
      <c r="I1895" s="138">
        <f t="shared" si="90"/>
        <v>0</v>
      </c>
      <c r="J1895" s="140">
        <f>IF(C1895="",0,IF(E1895="Pacote",VLOOKUP(C1895,'Cadastro de insumo'!E:K,7,0)*G1895,IF(OR(E1895="kg",E1895="L"),F1895/1000*G1895,F1895*G1895)))</f>
        <v>0</v>
      </c>
    </row>
    <row r="1896" spans="1:18" x14ac:dyDescent="0.25">
      <c r="A1896" s="33" t="str">
        <f>"Detalhes: "&amp;F1878</f>
        <v xml:space="preserve">Detalhes: </v>
      </c>
      <c r="B1896" s="110"/>
      <c r="H1896" s="126"/>
      <c r="I1896" s="110"/>
      <c r="J1896" s="110"/>
      <c r="M1896" s="126"/>
    </row>
    <row r="1897" spans="1:18" x14ac:dyDescent="0.25">
      <c r="B1897" s="110"/>
      <c r="C1897" s="126"/>
      <c r="H1897" s="126"/>
      <c r="I1897" s="110"/>
      <c r="J1897" s="110"/>
      <c r="K1897" s="110"/>
      <c r="L1897" s="110"/>
      <c r="M1897" s="126"/>
    </row>
    <row r="1898" spans="1:18" ht="31.5" x14ac:dyDescent="0.25">
      <c r="D1898" s="110"/>
      <c r="E1898" s="34" t="s">
        <v>21</v>
      </c>
      <c r="F1898" s="78" t="s">
        <v>0</v>
      </c>
      <c r="G1898" s="78" t="s">
        <v>19</v>
      </c>
      <c r="H1898" s="79" t="s">
        <v>20</v>
      </c>
      <c r="I1898" s="35" t="s">
        <v>22</v>
      </c>
      <c r="J1898" s="35" t="s">
        <v>61</v>
      </c>
      <c r="M1898" s="126"/>
    </row>
    <row r="1899" spans="1:18" x14ac:dyDescent="0.25">
      <c r="D1899" s="110"/>
      <c r="E1899" s="135">
        <f>E1878+1</f>
        <v>91</v>
      </c>
      <c r="F1899" s="113"/>
      <c r="G1899" s="113"/>
      <c r="H1899" s="114"/>
      <c r="I1899" s="136">
        <f>SUM(J1902:J1916)</f>
        <v>0</v>
      </c>
      <c r="J1899" s="136" t="str">
        <f>IF(H1899="","",I1899/H1899)</f>
        <v/>
      </c>
      <c r="M1899" s="126"/>
      <c r="R1899" s="141"/>
    </row>
    <row r="1900" spans="1:18" x14ac:dyDescent="0.25">
      <c r="B1900" s="117"/>
      <c r="C1900" s="118"/>
      <c r="D1900" s="110"/>
      <c r="F1900" s="118"/>
      <c r="G1900" s="118"/>
      <c r="H1900" s="119"/>
      <c r="I1900" s="120"/>
      <c r="J1900" s="121"/>
      <c r="M1900" s="126"/>
      <c r="R1900" s="141"/>
    </row>
    <row r="1901" spans="1:18" ht="47.25" outlineLevel="1" x14ac:dyDescent="0.25">
      <c r="B1901" s="34" t="s">
        <v>66</v>
      </c>
      <c r="C1901" s="78" t="s">
        <v>13</v>
      </c>
      <c r="D1901" s="35" t="s">
        <v>60</v>
      </c>
      <c r="E1901" s="35" t="s">
        <v>14</v>
      </c>
      <c r="F1901" s="79" t="s">
        <v>17</v>
      </c>
      <c r="G1901" s="79" t="s">
        <v>56</v>
      </c>
      <c r="H1901" s="79" t="s">
        <v>38</v>
      </c>
      <c r="I1901" s="35" t="s">
        <v>16</v>
      </c>
      <c r="J1901" s="34" t="s">
        <v>15</v>
      </c>
    </row>
    <row r="1902" spans="1:18" outlineLevel="1" x14ac:dyDescent="0.25">
      <c r="B1902" s="137" t="str">
        <f>IF(C1902="","",F1899)</f>
        <v/>
      </c>
      <c r="C1902" s="123"/>
      <c r="D1902" s="138" t="str">
        <f>IF(C1902="","",IFERROR(INDEX('Cadastro de insumo'!A:K,MATCH('Ficha técnica - Prod acabado'!C1902,'Cadastro de insumo'!E:E,0),2),""))</f>
        <v/>
      </c>
      <c r="E1902" s="138" t="str">
        <f>IF(C1902="","",IFERROR(INDEX('Cadastro de insumo'!A:K,MATCH('Ficha técnica - Prod acabado'!C1902,'Cadastro de insumo'!E:E,0),9),""))</f>
        <v/>
      </c>
      <c r="F1902" s="139" t="str">
        <f>IFERROR(VLOOKUP(C1902,'Cadastro de insumo'!E:K,7,0),"")</f>
        <v/>
      </c>
      <c r="G1902" s="113"/>
      <c r="H1902" s="113"/>
      <c r="I1902" s="138">
        <f t="shared" ref="I1902:I1916" si="91">IF(OR(G1902="",H1902=""),0,G1902/H1902)</f>
        <v>0</v>
      </c>
      <c r="J1902" s="140">
        <f>IF(C1902="",0,IF(E1902="Pacote",VLOOKUP(C1902,'Cadastro de insumo'!E:K,7,0)*G1902,IF(OR(E1902="kg",E1902="L"),F1902/1000*G1902,F1902*G1902)))</f>
        <v>0</v>
      </c>
    </row>
    <row r="1903" spans="1:18" outlineLevel="1" x14ac:dyDescent="0.25">
      <c r="B1903" s="137" t="str">
        <f>IF(C1903="","",F1899)</f>
        <v/>
      </c>
      <c r="C1903" s="123"/>
      <c r="D1903" s="138" t="str">
        <f>IF(C1903="","",IFERROR(INDEX('Cadastro de insumo'!A:K,MATCH('Ficha técnica - Prod acabado'!C1903,'Cadastro de insumo'!E:E,0),2),""))</f>
        <v/>
      </c>
      <c r="E1903" s="138" t="str">
        <f>IF(C1903="","",IFERROR(INDEX('Cadastro de insumo'!A:K,MATCH('Ficha técnica - Prod acabado'!C1903,'Cadastro de insumo'!E:E,0),9),""))</f>
        <v/>
      </c>
      <c r="F1903" s="139" t="str">
        <f>IFERROR(VLOOKUP(C1903,'Cadastro de insumo'!E:K,7,0),"")</f>
        <v/>
      </c>
      <c r="G1903" s="113"/>
      <c r="H1903" s="113"/>
      <c r="I1903" s="138">
        <f t="shared" si="91"/>
        <v>0</v>
      </c>
      <c r="J1903" s="140">
        <f>IF(C1903="",0,IF(E1903="Pacote",VLOOKUP(C1903,'Cadastro de insumo'!E:K,7,0)*G1903,IF(OR(E1903="kg",E1903="L"),F1903/1000*G1903,F1903*G1903)))</f>
        <v>0</v>
      </c>
    </row>
    <row r="1904" spans="1:18" outlineLevel="1" x14ac:dyDescent="0.25">
      <c r="B1904" s="137" t="str">
        <f>IF(C1904="","",F1899)</f>
        <v/>
      </c>
      <c r="C1904" s="123"/>
      <c r="D1904" s="138" t="str">
        <f>IF(C1904="","",IFERROR(INDEX('Cadastro de insumo'!A:K,MATCH('Ficha técnica - Prod acabado'!C1904,'Cadastro de insumo'!E:E,0),2),""))</f>
        <v/>
      </c>
      <c r="E1904" s="138" t="str">
        <f>IF(C1904="","",IFERROR(INDEX('Cadastro de insumo'!A:K,MATCH('Ficha técnica - Prod acabado'!C1904,'Cadastro de insumo'!E:E,0),9),""))</f>
        <v/>
      </c>
      <c r="F1904" s="139" t="str">
        <f>IFERROR(VLOOKUP(C1904,'Cadastro de insumo'!E:K,7,0),"")</f>
        <v/>
      </c>
      <c r="G1904" s="113"/>
      <c r="H1904" s="113"/>
      <c r="I1904" s="138">
        <f t="shared" si="91"/>
        <v>0</v>
      </c>
      <c r="J1904" s="140">
        <f>IF(C1904="",0,IF(E1904="Pacote",VLOOKUP(C1904,'Cadastro de insumo'!E:K,7,0)*G1904,IF(OR(E1904="kg",E1904="L"),F1904/1000*G1904,F1904*G1904)))</f>
        <v>0</v>
      </c>
    </row>
    <row r="1905" spans="1:18" outlineLevel="1" x14ac:dyDescent="0.25">
      <c r="B1905" s="137" t="str">
        <f>IF(C1905="","",F1899)</f>
        <v/>
      </c>
      <c r="C1905" s="123"/>
      <c r="D1905" s="138" t="str">
        <f>IF(C1905="","",IFERROR(INDEX('Cadastro de insumo'!A:K,MATCH('Ficha técnica - Prod acabado'!C1905,'Cadastro de insumo'!E:E,0),2),""))</f>
        <v/>
      </c>
      <c r="E1905" s="138" t="str">
        <f>IF(C1905="","",IFERROR(INDEX('Cadastro de insumo'!A:K,MATCH('Ficha técnica - Prod acabado'!C1905,'Cadastro de insumo'!E:E,0),9),""))</f>
        <v/>
      </c>
      <c r="F1905" s="139" t="str">
        <f>IFERROR(VLOOKUP(C1905,'Cadastro de insumo'!E:K,7,0),"")</f>
        <v/>
      </c>
      <c r="G1905" s="113"/>
      <c r="H1905" s="113"/>
      <c r="I1905" s="138">
        <f t="shared" si="91"/>
        <v>0</v>
      </c>
      <c r="J1905" s="140">
        <f>IF(C1905="",0,IF(E1905="Pacote",VLOOKUP(C1905,'Cadastro de insumo'!E:K,7,0)*G1905,IF(OR(E1905="kg",E1905="L"),F1905/1000*G1905,F1905*G1905)))</f>
        <v>0</v>
      </c>
    </row>
    <row r="1906" spans="1:18" outlineLevel="1" x14ac:dyDescent="0.25">
      <c r="B1906" s="137" t="str">
        <f>IF(C1906="","",F1899)</f>
        <v/>
      </c>
      <c r="C1906" s="123"/>
      <c r="D1906" s="138" t="str">
        <f>IF(C1906="","",IFERROR(INDEX('Cadastro de insumo'!A:K,MATCH('Ficha técnica - Prod acabado'!C1906,'Cadastro de insumo'!E:E,0),2),""))</f>
        <v/>
      </c>
      <c r="E1906" s="138" t="str">
        <f>IF(C1906="","",IFERROR(INDEX('Cadastro de insumo'!A:K,MATCH('Ficha técnica - Prod acabado'!C1906,'Cadastro de insumo'!E:E,0),9),""))</f>
        <v/>
      </c>
      <c r="F1906" s="139" t="str">
        <f>IFERROR(VLOOKUP(C1906,'Cadastro de insumo'!E:K,7,0),"")</f>
        <v/>
      </c>
      <c r="G1906" s="113"/>
      <c r="H1906" s="113"/>
      <c r="I1906" s="138">
        <f t="shared" si="91"/>
        <v>0</v>
      </c>
      <c r="J1906" s="140">
        <f>IF(C1906="",0,IF(E1906="Pacote",VLOOKUP(C1906,'Cadastro de insumo'!E:K,7,0)*G1906,IF(OR(E1906="kg",E1906="L"),F1906/1000*G1906,F1906*G1906)))</f>
        <v>0</v>
      </c>
    </row>
    <row r="1907" spans="1:18" outlineLevel="1" x14ac:dyDescent="0.25">
      <c r="B1907" s="137" t="str">
        <f>IF(C1907="","",F1899)</f>
        <v/>
      </c>
      <c r="C1907" s="123"/>
      <c r="D1907" s="138" t="str">
        <f>IF(C1907="","",IFERROR(INDEX('Cadastro de insumo'!A:K,MATCH('Ficha técnica - Prod acabado'!C1907,'Cadastro de insumo'!E:E,0),2),""))</f>
        <v/>
      </c>
      <c r="E1907" s="138" t="str">
        <f>IF(C1907="","",IFERROR(INDEX('Cadastro de insumo'!A:K,MATCH('Ficha técnica - Prod acabado'!C1907,'Cadastro de insumo'!E:E,0),9),""))</f>
        <v/>
      </c>
      <c r="F1907" s="139" t="str">
        <f>IFERROR(VLOOKUP(C1907,'Cadastro de insumo'!E:K,7,0),"")</f>
        <v/>
      </c>
      <c r="G1907" s="113"/>
      <c r="H1907" s="113"/>
      <c r="I1907" s="138">
        <f t="shared" si="91"/>
        <v>0</v>
      </c>
      <c r="J1907" s="140">
        <f>IF(C1907="",0,IF(E1907="Pacote",VLOOKUP(C1907,'Cadastro de insumo'!E:K,7,0)*G1907,IF(OR(E1907="kg",E1907="L"),F1907/1000*G1907,F1907*G1907)))</f>
        <v>0</v>
      </c>
    </row>
    <row r="1908" spans="1:18" outlineLevel="1" x14ac:dyDescent="0.25">
      <c r="B1908" s="137" t="str">
        <f>IF(C1908="","",F1899)</f>
        <v/>
      </c>
      <c r="C1908" s="123"/>
      <c r="D1908" s="138" t="str">
        <f>IF(C1908="","",IFERROR(INDEX('Cadastro de insumo'!A:K,MATCH('Ficha técnica - Prod acabado'!C1908,'Cadastro de insumo'!E:E,0),2),""))</f>
        <v/>
      </c>
      <c r="E1908" s="138" t="str">
        <f>IF(C1908="","",IFERROR(INDEX('Cadastro de insumo'!A:K,MATCH('Ficha técnica - Prod acabado'!C1908,'Cadastro de insumo'!E:E,0),9),""))</f>
        <v/>
      </c>
      <c r="F1908" s="139" t="str">
        <f>IFERROR(VLOOKUP(C1908,'Cadastro de insumo'!E:K,7,0),"")</f>
        <v/>
      </c>
      <c r="G1908" s="113"/>
      <c r="H1908" s="113"/>
      <c r="I1908" s="138">
        <f t="shared" si="91"/>
        <v>0</v>
      </c>
      <c r="J1908" s="140">
        <f>IF(C1908="",0,IF(E1908="Pacote",VLOOKUP(C1908,'Cadastro de insumo'!E:K,7,0)*G1908,IF(OR(E1908="kg",E1908="L"),F1908/1000*G1908,F1908*G1908)))</f>
        <v>0</v>
      </c>
    </row>
    <row r="1909" spans="1:18" outlineLevel="1" x14ac:dyDescent="0.25">
      <c r="B1909" s="137" t="str">
        <f>IF(C1909="","",F1899)</f>
        <v/>
      </c>
      <c r="C1909" s="123"/>
      <c r="D1909" s="138" t="str">
        <f>IF(C1909="","",IFERROR(INDEX('Cadastro de insumo'!A:K,MATCH('Ficha técnica - Prod acabado'!C1909,'Cadastro de insumo'!E:E,0),2),""))</f>
        <v/>
      </c>
      <c r="E1909" s="138" t="str">
        <f>IF(C1909="","",IFERROR(INDEX('Cadastro de insumo'!A:K,MATCH('Ficha técnica - Prod acabado'!C1909,'Cadastro de insumo'!E:E,0),9),""))</f>
        <v/>
      </c>
      <c r="F1909" s="139" t="str">
        <f>IFERROR(VLOOKUP(C1909,'Cadastro de insumo'!E:K,7,0),"")</f>
        <v/>
      </c>
      <c r="G1909" s="113"/>
      <c r="H1909" s="113"/>
      <c r="I1909" s="138">
        <f t="shared" si="91"/>
        <v>0</v>
      </c>
      <c r="J1909" s="140">
        <f>IF(C1909="",0,IF(E1909="Pacote",VLOOKUP(C1909,'Cadastro de insumo'!E:K,7,0)*G1909,IF(OR(E1909="kg",E1909="L"),F1909/1000*G1909,F1909*G1909)))</f>
        <v>0</v>
      </c>
    </row>
    <row r="1910" spans="1:18" outlineLevel="1" x14ac:dyDescent="0.25">
      <c r="B1910" s="137" t="str">
        <f>IF(C1910="","",F1899)</f>
        <v/>
      </c>
      <c r="C1910" s="123"/>
      <c r="D1910" s="138" t="str">
        <f>IF(C1910="","",IFERROR(INDEX('Cadastro de insumo'!A:K,MATCH('Ficha técnica - Prod acabado'!C1910,'Cadastro de insumo'!E:E,0),2),""))</f>
        <v/>
      </c>
      <c r="E1910" s="138" t="str">
        <f>IF(C1910="","",IFERROR(INDEX('Cadastro de insumo'!A:K,MATCH('Ficha técnica - Prod acabado'!C1910,'Cadastro de insumo'!E:E,0),9),""))</f>
        <v/>
      </c>
      <c r="F1910" s="139" t="str">
        <f>IFERROR(VLOOKUP(C1910,'Cadastro de insumo'!E:K,7,0),"")</f>
        <v/>
      </c>
      <c r="G1910" s="113"/>
      <c r="H1910" s="113"/>
      <c r="I1910" s="138">
        <f t="shared" si="91"/>
        <v>0</v>
      </c>
      <c r="J1910" s="140">
        <f>IF(C1910="",0,IF(E1910="Pacote",VLOOKUP(C1910,'Cadastro de insumo'!E:K,7,0)*G1910,IF(OR(E1910="kg",E1910="L"),F1910/1000*G1910,F1910*G1910)))</f>
        <v>0</v>
      </c>
    </row>
    <row r="1911" spans="1:18" outlineLevel="1" x14ac:dyDescent="0.25">
      <c r="B1911" s="137" t="str">
        <f>IF(C1911="","",F1899)</f>
        <v/>
      </c>
      <c r="C1911" s="123"/>
      <c r="D1911" s="138" t="str">
        <f>IF(C1911="","",IFERROR(INDEX('Cadastro de insumo'!A:K,MATCH('Ficha técnica - Prod acabado'!C1911,'Cadastro de insumo'!E:E,0),2),""))</f>
        <v/>
      </c>
      <c r="E1911" s="138" t="str">
        <f>IF(C1911="","",IFERROR(INDEX('Cadastro de insumo'!A:K,MATCH('Ficha técnica - Prod acabado'!C1911,'Cadastro de insumo'!E:E,0),9),""))</f>
        <v/>
      </c>
      <c r="F1911" s="139" t="str">
        <f>IFERROR(VLOOKUP(C1911,'Cadastro de insumo'!E:K,7,0),"")</f>
        <v/>
      </c>
      <c r="G1911" s="113"/>
      <c r="H1911" s="113"/>
      <c r="I1911" s="138">
        <f t="shared" si="91"/>
        <v>0</v>
      </c>
      <c r="J1911" s="140">
        <f>IF(C1911="",0,IF(E1911="Pacote",VLOOKUP(C1911,'Cadastro de insumo'!E:K,7,0)*G1911,IF(OR(E1911="kg",E1911="L"),F1911/1000*G1911,F1911*G1911)))</f>
        <v>0</v>
      </c>
    </row>
    <row r="1912" spans="1:18" outlineLevel="1" x14ac:dyDescent="0.25">
      <c r="B1912" s="137" t="str">
        <f>IF(C1912="","",F1899)</f>
        <v/>
      </c>
      <c r="C1912" s="123"/>
      <c r="D1912" s="138" t="str">
        <f>IF(C1912="","",IFERROR(INDEX('Cadastro de insumo'!A:K,MATCH('Ficha técnica - Prod acabado'!C1912,'Cadastro de insumo'!E:E,0),2),""))</f>
        <v/>
      </c>
      <c r="E1912" s="138" t="str">
        <f>IF(C1912="","",IFERROR(INDEX('Cadastro de insumo'!A:K,MATCH('Ficha técnica - Prod acabado'!C1912,'Cadastro de insumo'!E:E,0),9),""))</f>
        <v/>
      </c>
      <c r="F1912" s="139" t="str">
        <f>IFERROR(VLOOKUP(C1912,'Cadastro de insumo'!E:K,7,0),"")</f>
        <v/>
      </c>
      <c r="G1912" s="113"/>
      <c r="H1912" s="113"/>
      <c r="I1912" s="138">
        <f t="shared" si="91"/>
        <v>0</v>
      </c>
      <c r="J1912" s="140">
        <f>IF(C1912="",0,IF(E1912="Pacote",VLOOKUP(C1912,'Cadastro de insumo'!E:K,7,0)*G1912,IF(OR(E1912="kg",E1912="L"),F1912/1000*G1912,F1912*G1912)))</f>
        <v>0</v>
      </c>
    </row>
    <row r="1913" spans="1:18" outlineLevel="1" x14ac:dyDescent="0.25">
      <c r="B1913" s="137" t="str">
        <f>IF(C1913="","",F1899)</f>
        <v/>
      </c>
      <c r="C1913" s="123"/>
      <c r="D1913" s="138" t="str">
        <f>IF(C1913="","",IFERROR(INDEX('Cadastro de insumo'!A:K,MATCH('Ficha técnica - Prod acabado'!C1913,'Cadastro de insumo'!E:E,0),2),""))</f>
        <v/>
      </c>
      <c r="E1913" s="138" t="str">
        <f>IF(C1913="","",IFERROR(INDEX('Cadastro de insumo'!A:K,MATCH('Ficha técnica - Prod acabado'!C1913,'Cadastro de insumo'!E:E,0),9),""))</f>
        <v/>
      </c>
      <c r="F1913" s="139" t="str">
        <f>IFERROR(VLOOKUP(C1913,'Cadastro de insumo'!E:K,7,0),"")</f>
        <v/>
      </c>
      <c r="G1913" s="113"/>
      <c r="H1913" s="113"/>
      <c r="I1913" s="138">
        <f t="shared" si="91"/>
        <v>0</v>
      </c>
      <c r="J1913" s="140">
        <f>IF(C1913="",0,IF(E1913="Pacote",VLOOKUP(C1913,'Cadastro de insumo'!E:K,7,0)*G1913,IF(OR(E1913="kg",E1913="L"),F1913/1000*G1913,F1913*G1913)))</f>
        <v>0</v>
      </c>
    </row>
    <row r="1914" spans="1:18" outlineLevel="1" x14ac:dyDescent="0.25">
      <c r="B1914" s="137" t="str">
        <f>IF(C1914="","",F1899)</f>
        <v/>
      </c>
      <c r="C1914" s="123"/>
      <c r="D1914" s="138" t="str">
        <f>IF(C1914="","",IFERROR(INDEX('Cadastro de insumo'!A:K,MATCH('Ficha técnica - Prod acabado'!C1914,'Cadastro de insumo'!E:E,0),2),""))</f>
        <v/>
      </c>
      <c r="E1914" s="138" t="str">
        <f>IF(C1914="","",IFERROR(INDEX('Cadastro de insumo'!A:K,MATCH('Ficha técnica - Prod acabado'!C1914,'Cadastro de insumo'!E:E,0),9),""))</f>
        <v/>
      </c>
      <c r="F1914" s="139" t="str">
        <f>IFERROR(VLOOKUP(C1914,'Cadastro de insumo'!E:K,7,0),"")</f>
        <v/>
      </c>
      <c r="G1914" s="113"/>
      <c r="H1914" s="113"/>
      <c r="I1914" s="138">
        <f t="shared" si="91"/>
        <v>0</v>
      </c>
      <c r="J1914" s="140">
        <f>IF(C1914="",0,IF(E1914="Pacote",VLOOKUP(C1914,'Cadastro de insumo'!E:K,7,0)*G1914,IF(OR(E1914="kg",E1914="L"),F1914/1000*G1914,F1914*G1914)))</f>
        <v>0</v>
      </c>
    </row>
    <row r="1915" spans="1:18" outlineLevel="1" x14ac:dyDescent="0.25">
      <c r="B1915" s="137" t="str">
        <f>IF(C1915="","",F1899)</f>
        <v/>
      </c>
      <c r="C1915" s="123"/>
      <c r="D1915" s="138" t="str">
        <f>IF(C1915="","",IFERROR(INDEX('Cadastro de insumo'!A:K,MATCH('Ficha técnica - Prod acabado'!C1915,'Cadastro de insumo'!E:E,0),2),""))</f>
        <v/>
      </c>
      <c r="E1915" s="138" t="str">
        <f>IF(C1915="","",IFERROR(INDEX('Cadastro de insumo'!A:K,MATCH('Ficha técnica - Prod acabado'!C1915,'Cadastro de insumo'!E:E,0),9),""))</f>
        <v/>
      </c>
      <c r="F1915" s="139" t="str">
        <f>IFERROR(VLOOKUP(C1915,'Cadastro de insumo'!E:K,7,0),"")</f>
        <v/>
      </c>
      <c r="G1915" s="113"/>
      <c r="H1915" s="113"/>
      <c r="I1915" s="138">
        <f t="shared" si="91"/>
        <v>0</v>
      </c>
      <c r="J1915" s="140">
        <f>IF(C1915="",0,IF(E1915="Pacote",VLOOKUP(C1915,'Cadastro de insumo'!E:K,7,0)*G1915,IF(OR(E1915="kg",E1915="L"),F1915/1000*G1915,F1915*G1915)))</f>
        <v>0</v>
      </c>
    </row>
    <row r="1916" spans="1:18" outlineLevel="1" x14ac:dyDescent="0.25">
      <c r="B1916" s="137" t="str">
        <f>IF(C1916="","",F1899)</f>
        <v/>
      </c>
      <c r="C1916" s="123"/>
      <c r="D1916" s="138" t="str">
        <f>IF(C1916="","",IFERROR(INDEX('Cadastro de insumo'!A:K,MATCH('Ficha técnica - Prod acabado'!C1916,'Cadastro de insumo'!E:E,0),2),""))</f>
        <v/>
      </c>
      <c r="E1916" s="138" t="str">
        <f>IF(C1916="","",IFERROR(INDEX('Cadastro de insumo'!A:K,MATCH('Ficha técnica - Prod acabado'!C1916,'Cadastro de insumo'!E:E,0),9),""))</f>
        <v/>
      </c>
      <c r="F1916" s="139" t="str">
        <f>IFERROR(VLOOKUP(C1916,'Cadastro de insumo'!E:K,7,0),"")</f>
        <v/>
      </c>
      <c r="G1916" s="113"/>
      <c r="H1916" s="113"/>
      <c r="I1916" s="138">
        <f t="shared" si="91"/>
        <v>0</v>
      </c>
      <c r="J1916" s="140">
        <f>IF(C1916="",0,IF(E1916="Pacote",VLOOKUP(C1916,'Cadastro de insumo'!E:K,7,0)*G1916,IF(OR(E1916="kg",E1916="L"),F1916/1000*G1916,F1916*G1916)))</f>
        <v>0</v>
      </c>
    </row>
    <row r="1917" spans="1:18" x14ac:dyDescent="0.25">
      <c r="A1917" s="33" t="str">
        <f>"Detalhes: "&amp;F1899</f>
        <v xml:space="preserve">Detalhes: </v>
      </c>
      <c r="B1917" s="110"/>
      <c r="H1917" s="126"/>
      <c r="I1917" s="110"/>
      <c r="J1917" s="110"/>
      <c r="M1917" s="126"/>
    </row>
    <row r="1918" spans="1:18" x14ac:dyDescent="0.25">
      <c r="B1918" s="110"/>
      <c r="C1918" s="126"/>
      <c r="H1918" s="126"/>
      <c r="I1918" s="110"/>
      <c r="J1918" s="110"/>
      <c r="K1918" s="110"/>
      <c r="L1918" s="110"/>
      <c r="M1918" s="126"/>
    </row>
    <row r="1919" spans="1:18" ht="31.5" x14ac:dyDescent="0.25">
      <c r="D1919" s="110"/>
      <c r="E1919" s="34" t="s">
        <v>21</v>
      </c>
      <c r="F1919" s="78" t="s">
        <v>0</v>
      </c>
      <c r="G1919" s="78" t="s">
        <v>19</v>
      </c>
      <c r="H1919" s="79" t="s">
        <v>20</v>
      </c>
      <c r="I1919" s="35" t="s">
        <v>22</v>
      </c>
      <c r="J1919" s="35" t="s">
        <v>61</v>
      </c>
      <c r="M1919" s="126"/>
    </row>
    <row r="1920" spans="1:18" x14ac:dyDescent="0.25">
      <c r="D1920" s="110"/>
      <c r="E1920" s="135">
        <f>E1899+1</f>
        <v>92</v>
      </c>
      <c r="F1920" s="113"/>
      <c r="G1920" s="113"/>
      <c r="H1920" s="114"/>
      <c r="I1920" s="136">
        <f>SUM(J1923:J1937)</f>
        <v>0</v>
      </c>
      <c r="J1920" s="136" t="str">
        <f>IF(H1920="","",I1920/H1920)</f>
        <v/>
      </c>
      <c r="M1920" s="126"/>
      <c r="R1920" s="141"/>
    </row>
    <row r="1921" spans="2:18" x14ac:dyDescent="0.25">
      <c r="B1921" s="117"/>
      <c r="C1921" s="118"/>
      <c r="D1921" s="110"/>
      <c r="F1921" s="118"/>
      <c r="G1921" s="118"/>
      <c r="H1921" s="119"/>
      <c r="I1921" s="120"/>
      <c r="J1921" s="121"/>
      <c r="M1921" s="126"/>
      <c r="R1921" s="141"/>
    </row>
    <row r="1922" spans="2:18" ht="47.25" outlineLevel="1" x14ac:dyDescent="0.25">
      <c r="B1922" s="34" t="s">
        <v>66</v>
      </c>
      <c r="C1922" s="78" t="s">
        <v>13</v>
      </c>
      <c r="D1922" s="35" t="s">
        <v>60</v>
      </c>
      <c r="E1922" s="35" t="s">
        <v>14</v>
      </c>
      <c r="F1922" s="79" t="s">
        <v>17</v>
      </c>
      <c r="G1922" s="79" t="s">
        <v>56</v>
      </c>
      <c r="H1922" s="79" t="s">
        <v>38</v>
      </c>
      <c r="I1922" s="35" t="s">
        <v>16</v>
      </c>
      <c r="J1922" s="34" t="s">
        <v>15</v>
      </c>
    </row>
    <row r="1923" spans="2:18" outlineLevel="1" x14ac:dyDescent="0.25">
      <c r="B1923" s="137" t="str">
        <f>IF(C1923="","",F1920)</f>
        <v/>
      </c>
      <c r="C1923" s="123"/>
      <c r="D1923" s="138" t="str">
        <f>IF(C1923="","",IFERROR(INDEX('Cadastro de insumo'!A:K,MATCH('Ficha técnica - Prod acabado'!C1923,'Cadastro de insumo'!E:E,0),2),""))</f>
        <v/>
      </c>
      <c r="E1923" s="138" t="str">
        <f>IF(C1923="","",IFERROR(INDEX('Cadastro de insumo'!A:K,MATCH('Ficha técnica - Prod acabado'!C1923,'Cadastro de insumo'!E:E,0),9),""))</f>
        <v/>
      </c>
      <c r="F1923" s="139" t="str">
        <f>IFERROR(VLOOKUP(C1923,'Cadastro de insumo'!E:K,7,0),"")</f>
        <v/>
      </c>
      <c r="G1923" s="113"/>
      <c r="H1923" s="113"/>
      <c r="I1923" s="138">
        <f t="shared" ref="I1923:I1937" si="92">IF(OR(G1923="",H1923=""),0,G1923/H1923)</f>
        <v>0</v>
      </c>
      <c r="J1923" s="140">
        <f>IF(C1923="",0,IF(E1923="Pacote",VLOOKUP(C1923,'Cadastro de insumo'!E:K,7,0)*G1923,IF(OR(E1923="kg",E1923="L"),F1923/1000*G1923,F1923*G1923)))</f>
        <v>0</v>
      </c>
    </row>
    <row r="1924" spans="2:18" outlineLevel="1" x14ac:dyDescent="0.25">
      <c r="B1924" s="137" t="str">
        <f>IF(C1924="","",F1920)</f>
        <v/>
      </c>
      <c r="C1924" s="123"/>
      <c r="D1924" s="138" t="str">
        <f>IF(C1924="","",IFERROR(INDEX('Cadastro de insumo'!A:K,MATCH('Ficha técnica - Prod acabado'!C1924,'Cadastro de insumo'!E:E,0),2),""))</f>
        <v/>
      </c>
      <c r="E1924" s="138" t="str">
        <f>IF(C1924="","",IFERROR(INDEX('Cadastro de insumo'!A:K,MATCH('Ficha técnica - Prod acabado'!C1924,'Cadastro de insumo'!E:E,0),9),""))</f>
        <v/>
      </c>
      <c r="F1924" s="139" t="str">
        <f>IFERROR(VLOOKUP(C1924,'Cadastro de insumo'!E:K,7,0),"")</f>
        <v/>
      </c>
      <c r="G1924" s="113"/>
      <c r="H1924" s="113"/>
      <c r="I1924" s="138">
        <f t="shared" si="92"/>
        <v>0</v>
      </c>
      <c r="J1924" s="140">
        <f>IF(C1924="",0,IF(E1924="Pacote",VLOOKUP(C1924,'Cadastro de insumo'!E:K,7,0)*G1924,IF(OR(E1924="kg",E1924="L"),F1924/1000*G1924,F1924*G1924)))</f>
        <v>0</v>
      </c>
    </row>
    <row r="1925" spans="2:18" outlineLevel="1" x14ac:dyDescent="0.25">
      <c r="B1925" s="137" t="str">
        <f>IF(C1925="","",F1920)</f>
        <v/>
      </c>
      <c r="C1925" s="123"/>
      <c r="D1925" s="138" t="str">
        <f>IF(C1925="","",IFERROR(INDEX('Cadastro de insumo'!A:K,MATCH('Ficha técnica - Prod acabado'!C1925,'Cadastro de insumo'!E:E,0),2),""))</f>
        <v/>
      </c>
      <c r="E1925" s="138" t="str">
        <f>IF(C1925="","",IFERROR(INDEX('Cadastro de insumo'!A:K,MATCH('Ficha técnica - Prod acabado'!C1925,'Cadastro de insumo'!E:E,0),9),""))</f>
        <v/>
      </c>
      <c r="F1925" s="139" t="str">
        <f>IFERROR(VLOOKUP(C1925,'Cadastro de insumo'!E:K,7,0),"")</f>
        <v/>
      </c>
      <c r="G1925" s="113"/>
      <c r="H1925" s="113"/>
      <c r="I1925" s="138">
        <f t="shared" si="92"/>
        <v>0</v>
      </c>
      <c r="J1925" s="140">
        <f>IF(C1925="",0,IF(E1925="Pacote",VLOOKUP(C1925,'Cadastro de insumo'!E:K,7,0)*G1925,IF(OR(E1925="kg",E1925="L"),F1925/1000*G1925,F1925*G1925)))</f>
        <v>0</v>
      </c>
    </row>
    <row r="1926" spans="2:18" outlineLevel="1" x14ac:dyDescent="0.25">
      <c r="B1926" s="137" t="str">
        <f>IF(C1926="","",F1920)</f>
        <v/>
      </c>
      <c r="C1926" s="123"/>
      <c r="D1926" s="138" t="str">
        <f>IF(C1926="","",IFERROR(INDEX('Cadastro de insumo'!A:K,MATCH('Ficha técnica - Prod acabado'!C1926,'Cadastro de insumo'!E:E,0),2),""))</f>
        <v/>
      </c>
      <c r="E1926" s="138" t="str">
        <f>IF(C1926="","",IFERROR(INDEX('Cadastro de insumo'!A:K,MATCH('Ficha técnica - Prod acabado'!C1926,'Cadastro de insumo'!E:E,0),9),""))</f>
        <v/>
      </c>
      <c r="F1926" s="139" t="str">
        <f>IFERROR(VLOOKUP(C1926,'Cadastro de insumo'!E:K,7,0),"")</f>
        <v/>
      </c>
      <c r="G1926" s="113"/>
      <c r="H1926" s="113"/>
      <c r="I1926" s="138">
        <f t="shared" si="92"/>
        <v>0</v>
      </c>
      <c r="J1926" s="140">
        <f>IF(C1926="",0,IF(E1926="Pacote",VLOOKUP(C1926,'Cadastro de insumo'!E:K,7,0)*G1926,IF(OR(E1926="kg",E1926="L"),F1926/1000*G1926,F1926*G1926)))</f>
        <v>0</v>
      </c>
    </row>
    <row r="1927" spans="2:18" outlineLevel="1" x14ac:dyDescent="0.25">
      <c r="B1927" s="137" t="str">
        <f>IF(C1927="","",F1920)</f>
        <v/>
      </c>
      <c r="C1927" s="123"/>
      <c r="D1927" s="138" t="str">
        <f>IF(C1927="","",IFERROR(INDEX('Cadastro de insumo'!A:K,MATCH('Ficha técnica - Prod acabado'!C1927,'Cadastro de insumo'!E:E,0),2),""))</f>
        <v/>
      </c>
      <c r="E1927" s="138" t="str">
        <f>IF(C1927="","",IFERROR(INDEX('Cadastro de insumo'!A:K,MATCH('Ficha técnica - Prod acabado'!C1927,'Cadastro de insumo'!E:E,0),9),""))</f>
        <v/>
      </c>
      <c r="F1927" s="139" t="str">
        <f>IFERROR(VLOOKUP(C1927,'Cadastro de insumo'!E:K,7,0),"")</f>
        <v/>
      </c>
      <c r="G1927" s="113"/>
      <c r="H1927" s="113"/>
      <c r="I1927" s="138">
        <f t="shared" si="92"/>
        <v>0</v>
      </c>
      <c r="J1927" s="140">
        <f>IF(C1927="",0,IF(E1927="Pacote",VLOOKUP(C1927,'Cadastro de insumo'!E:K,7,0)*G1927,IF(OR(E1927="kg",E1927="L"),F1927/1000*G1927,F1927*G1927)))</f>
        <v>0</v>
      </c>
    </row>
    <row r="1928" spans="2:18" outlineLevel="1" x14ac:dyDescent="0.25">
      <c r="B1928" s="137" t="str">
        <f>IF(C1928="","",F1920)</f>
        <v/>
      </c>
      <c r="C1928" s="123"/>
      <c r="D1928" s="138" t="str">
        <f>IF(C1928="","",IFERROR(INDEX('Cadastro de insumo'!A:K,MATCH('Ficha técnica - Prod acabado'!C1928,'Cadastro de insumo'!E:E,0),2),""))</f>
        <v/>
      </c>
      <c r="E1928" s="138" t="str">
        <f>IF(C1928="","",IFERROR(INDEX('Cadastro de insumo'!A:K,MATCH('Ficha técnica - Prod acabado'!C1928,'Cadastro de insumo'!E:E,0),9),""))</f>
        <v/>
      </c>
      <c r="F1928" s="139" t="str">
        <f>IFERROR(VLOOKUP(C1928,'Cadastro de insumo'!E:K,7,0),"")</f>
        <v/>
      </c>
      <c r="G1928" s="113"/>
      <c r="H1928" s="113"/>
      <c r="I1928" s="138">
        <f t="shared" si="92"/>
        <v>0</v>
      </c>
      <c r="J1928" s="140">
        <f>IF(C1928="",0,IF(E1928="Pacote",VLOOKUP(C1928,'Cadastro de insumo'!E:K,7,0)*G1928,IF(OR(E1928="kg",E1928="L"),F1928/1000*G1928,F1928*G1928)))</f>
        <v>0</v>
      </c>
    </row>
    <row r="1929" spans="2:18" outlineLevel="1" x14ac:dyDescent="0.25">
      <c r="B1929" s="137" t="str">
        <f>IF(C1929="","",F1920)</f>
        <v/>
      </c>
      <c r="C1929" s="123"/>
      <c r="D1929" s="138" t="str">
        <f>IF(C1929="","",IFERROR(INDEX('Cadastro de insumo'!A:K,MATCH('Ficha técnica - Prod acabado'!C1929,'Cadastro de insumo'!E:E,0),2),""))</f>
        <v/>
      </c>
      <c r="E1929" s="138" t="str">
        <f>IF(C1929="","",IFERROR(INDEX('Cadastro de insumo'!A:K,MATCH('Ficha técnica - Prod acabado'!C1929,'Cadastro de insumo'!E:E,0),9),""))</f>
        <v/>
      </c>
      <c r="F1929" s="139" t="str">
        <f>IFERROR(VLOOKUP(C1929,'Cadastro de insumo'!E:K,7,0),"")</f>
        <v/>
      </c>
      <c r="G1929" s="113"/>
      <c r="H1929" s="113"/>
      <c r="I1929" s="138">
        <f t="shared" si="92"/>
        <v>0</v>
      </c>
      <c r="J1929" s="140">
        <f>IF(C1929="",0,IF(E1929="Pacote",VLOOKUP(C1929,'Cadastro de insumo'!E:K,7,0)*G1929,IF(OR(E1929="kg",E1929="L"),F1929/1000*G1929,F1929*G1929)))</f>
        <v>0</v>
      </c>
    </row>
    <row r="1930" spans="2:18" outlineLevel="1" x14ac:dyDescent="0.25">
      <c r="B1930" s="137" t="str">
        <f>IF(C1930="","",F1920)</f>
        <v/>
      </c>
      <c r="C1930" s="123"/>
      <c r="D1930" s="138" t="str">
        <f>IF(C1930="","",IFERROR(INDEX('Cadastro de insumo'!A:K,MATCH('Ficha técnica - Prod acabado'!C1930,'Cadastro de insumo'!E:E,0),2),""))</f>
        <v/>
      </c>
      <c r="E1930" s="138" t="str">
        <f>IF(C1930="","",IFERROR(INDEX('Cadastro de insumo'!A:K,MATCH('Ficha técnica - Prod acabado'!C1930,'Cadastro de insumo'!E:E,0),9),""))</f>
        <v/>
      </c>
      <c r="F1930" s="139" t="str">
        <f>IFERROR(VLOOKUP(C1930,'Cadastro de insumo'!E:K,7,0),"")</f>
        <v/>
      </c>
      <c r="G1930" s="113"/>
      <c r="H1930" s="113"/>
      <c r="I1930" s="138">
        <f t="shared" si="92"/>
        <v>0</v>
      </c>
      <c r="J1930" s="140">
        <f>IF(C1930="",0,IF(E1930="Pacote",VLOOKUP(C1930,'Cadastro de insumo'!E:K,7,0)*G1930,IF(OR(E1930="kg",E1930="L"),F1930/1000*G1930,F1930*G1930)))</f>
        <v>0</v>
      </c>
    </row>
    <row r="1931" spans="2:18" outlineLevel="1" x14ac:dyDescent="0.25">
      <c r="B1931" s="137" t="str">
        <f>IF(C1931="","",F1920)</f>
        <v/>
      </c>
      <c r="C1931" s="123"/>
      <c r="D1931" s="138" t="str">
        <f>IF(C1931="","",IFERROR(INDEX('Cadastro de insumo'!A:K,MATCH('Ficha técnica - Prod acabado'!C1931,'Cadastro de insumo'!E:E,0),2),""))</f>
        <v/>
      </c>
      <c r="E1931" s="138" t="str">
        <f>IF(C1931="","",IFERROR(INDEX('Cadastro de insumo'!A:K,MATCH('Ficha técnica - Prod acabado'!C1931,'Cadastro de insumo'!E:E,0),9),""))</f>
        <v/>
      </c>
      <c r="F1931" s="139" t="str">
        <f>IFERROR(VLOOKUP(C1931,'Cadastro de insumo'!E:K,7,0),"")</f>
        <v/>
      </c>
      <c r="G1931" s="113"/>
      <c r="H1931" s="113"/>
      <c r="I1931" s="138">
        <f t="shared" si="92"/>
        <v>0</v>
      </c>
      <c r="J1931" s="140">
        <f>IF(C1931="",0,IF(E1931="Pacote",VLOOKUP(C1931,'Cadastro de insumo'!E:K,7,0)*G1931,IF(OR(E1931="kg",E1931="L"),F1931/1000*G1931,F1931*G1931)))</f>
        <v>0</v>
      </c>
    </row>
    <row r="1932" spans="2:18" outlineLevel="1" x14ac:dyDescent="0.25">
      <c r="B1932" s="137" t="str">
        <f>IF(C1932="","",F1920)</f>
        <v/>
      </c>
      <c r="C1932" s="123"/>
      <c r="D1932" s="138" t="str">
        <f>IF(C1932="","",IFERROR(INDEX('Cadastro de insumo'!A:K,MATCH('Ficha técnica - Prod acabado'!C1932,'Cadastro de insumo'!E:E,0),2),""))</f>
        <v/>
      </c>
      <c r="E1932" s="138" t="str">
        <f>IF(C1932="","",IFERROR(INDEX('Cadastro de insumo'!A:K,MATCH('Ficha técnica - Prod acabado'!C1932,'Cadastro de insumo'!E:E,0),9),""))</f>
        <v/>
      </c>
      <c r="F1932" s="139" t="str">
        <f>IFERROR(VLOOKUP(C1932,'Cadastro de insumo'!E:K,7,0),"")</f>
        <v/>
      </c>
      <c r="G1932" s="113"/>
      <c r="H1932" s="113"/>
      <c r="I1932" s="138">
        <f t="shared" si="92"/>
        <v>0</v>
      </c>
      <c r="J1932" s="140">
        <f>IF(C1932="",0,IF(E1932="Pacote",VLOOKUP(C1932,'Cadastro de insumo'!E:K,7,0)*G1932,IF(OR(E1932="kg",E1932="L"),F1932/1000*G1932,F1932*G1932)))</f>
        <v>0</v>
      </c>
    </row>
    <row r="1933" spans="2:18" outlineLevel="1" x14ac:dyDescent="0.25">
      <c r="B1933" s="137" t="str">
        <f>IF(C1933="","",F1920)</f>
        <v/>
      </c>
      <c r="C1933" s="123"/>
      <c r="D1933" s="138" t="str">
        <f>IF(C1933="","",IFERROR(INDEX('Cadastro de insumo'!A:K,MATCH('Ficha técnica - Prod acabado'!C1933,'Cadastro de insumo'!E:E,0),2),""))</f>
        <v/>
      </c>
      <c r="E1933" s="138" t="str">
        <f>IF(C1933="","",IFERROR(INDEX('Cadastro de insumo'!A:K,MATCH('Ficha técnica - Prod acabado'!C1933,'Cadastro de insumo'!E:E,0),9),""))</f>
        <v/>
      </c>
      <c r="F1933" s="139" t="str">
        <f>IFERROR(VLOOKUP(C1933,'Cadastro de insumo'!E:K,7,0),"")</f>
        <v/>
      </c>
      <c r="G1933" s="113"/>
      <c r="H1933" s="113"/>
      <c r="I1933" s="138">
        <f t="shared" si="92"/>
        <v>0</v>
      </c>
      <c r="J1933" s="140">
        <f>IF(C1933="",0,IF(E1933="Pacote",VLOOKUP(C1933,'Cadastro de insumo'!E:K,7,0)*G1933,IF(OR(E1933="kg",E1933="L"),F1933/1000*G1933,F1933*G1933)))</f>
        <v>0</v>
      </c>
    </row>
    <row r="1934" spans="2:18" outlineLevel="1" x14ac:dyDescent="0.25">
      <c r="B1934" s="137" t="str">
        <f>IF(C1934="","",F1920)</f>
        <v/>
      </c>
      <c r="C1934" s="123"/>
      <c r="D1934" s="138" t="str">
        <f>IF(C1934="","",IFERROR(INDEX('Cadastro de insumo'!A:K,MATCH('Ficha técnica - Prod acabado'!C1934,'Cadastro de insumo'!E:E,0),2),""))</f>
        <v/>
      </c>
      <c r="E1934" s="138" t="str">
        <f>IF(C1934="","",IFERROR(INDEX('Cadastro de insumo'!A:K,MATCH('Ficha técnica - Prod acabado'!C1934,'Cadastro de insumo'!E:E,0),9),""))</f>
        <v/>
      </c>
      <c r="F1934" s="139" t="str">
        <f>IFERROR(VLOOKUP(C1934,'Cadastro de insumo'!E:K,7,0),"")</f>
        <v/>
      </c>
      <c r="G1934" s="113"/>
      <c r="H1934" s="113"/>
      <c r="I1934" s="138">
        <f t="shared" si="92"/>
        <v>0</v>
      </c>
      <c r="J1934" s="140">
        <f>IF(C1934="",0,IF(E1934="Pacote",VLOOKUP(C1934,'Cadastro de insumo'!E:K,7,0)*G1934,IF(OR(E1934="kg",E1934="L"),F1934/1000*G1934,F1934*G1934)))</f>
        <v>0</v>
      </c>
    </row>
    <row r="1935" spans="2:18" outlineLevel="1" x14ac:dyDescent="0.25">
      <c r="B1935" s="137" t="str">
        <f>IF(C1935="","",F1920)</f>
        <v/>
      </c>
      <c r="C1935" s="123"/>
      <c r="D1935" s="138" t="str">
        <f>IF(C1935="","",IFERROR(INDEX('Cadastro de insumo'!A:K,MATCH('Ficha técnica - Prod acabado'!C1935,'Cadastro de insumo'!E:E,0),2),""))</f>
        <v/>
      </c>
      <c r="E1935" s="138" t="str">
        <f>IF(C1935="","",IFERROR(INDEX('Cadastro de insumo'!A:K,MATCH('Ficha técnica - Prod acabado'!C1935,'Cadastro de insumo'!E:E,0),9),""))</f>
        <v/>
      </c>
      <c r="F1935" s="139" t="str">
        <f>IFERROR(VLOOKUP(C1935,'Cadastro de insumo'!E:K,7,0),"")</f>
        <v/>
      </c>
      <c r="G1935" s="113"/>
      <c r="H1935" s="113"/>
      <c r="I1935" s="138">
        <f t="shared" si="92"/>
        <v>0</v>
      </c>
      <c r="J1935" s="140">
        <f>IF(C1935="",0,IF(E1935="Pacote",VLOOKUP(C1935,'Cadastro de insumo'!E:K,7,0)*G1935,IF(OR(E1935="kg",E1935="L"),F1935/1000*G1935,F1935*G1935)))</f>
        <v>0</v>
      </c>
    </row>
    <row r="1936" spans="2:18" outlineLevel="1" x14ac:dyDescent="0.25">
      <c r="B1936" s="137" t="str">
        <f>IF(C1936="","",F1920)</f>
        <v/>
      </c>
      <c r="C1936" s="123"/>
      <c r="D1936" s="138" t="str">
        <f>IF(C1936="","",IFERROR(INDEX('Cadastro de insumo'!A:K,MATCH('Ficha técnica - Prod acabado'!C1936,'Cadastro de insumo'!E:E,0),2),""))</f>
        <v/>
      </c>
      <c r="E1936" s="138" t="str">
        <f>IF(C1936="","",IFERROR(INDEX('Cadastro de insumo'!A:K,MATCH('Ficha técnica - Prod acabado'!C1936,'Cadastro de insumo'!E:E,0),9),""))</f>
        <v/>
      </c>
      <c r="F1936" s="139" t="str">
        <f>IFERROR(VLOOKUP(C1936,'Cadastro de insumo'!E:K,7,0),"")</f>
        <v/>
      </c>
      <c r="G1936" s="113"/>
      <c r="H1936" s="113"/>
      <c r="I1936" s="138">
        <f t="shared" si="92"/>
        <v>0</v>
      </c>
      <c r="J1936" s="140">
        <f>IF(C1936="",0,IF(E1936="Pacote",VLOOKUP(C1936,'Cadastro de insumo'!E:K,7,0)*G1936,IF(OR(E1936="kg",E1936="L"),F1936/1000*G1936,F1936*G1936)))</f>
        <v>0</v>
      </c>
    </row>
    <row r="1937" spans="1:18" outlineLevel="1" x14ac:dyDescent="0.25">
      <c r="B1937" s="137" t="str">
        <f>IF(C1937="","",F1920)</f>
        <v/>
      </c>
      <c r="C1937" s="123"/>
      <c r="D1937" s="138" t="str">
        <f>IF(C1937="","",IFERROR(INDEX('Cadastro de insumo'!A:K,MATCH('Ficha técnica - Prod acabado'!C1937,'Cadastro de insumo'!E:E,0),2),""))</f>
        <v/>
      </c>
      <c r="E1937" s="138" t="str">
        <f>IF(C1937="","",IFERROR(INDEX('Cadastro de insumo'!A:K,MATCH('Ficha técnica - Prod acabado'!C1937,'Cadastro de insumo'!E:E,0),9),""))</f>
        <v/>
      </c>
      <c r="F1937" s="139" t="str">
        <f>IFERROR(VLOOKUP(C1937,'Cadastro de insumo'!E:K,7,0),"")</f>
        <v/>
      </c>
      <c r="G1937" s="113"/>
      <c r="H1937" s="113"/>
      <c r="I1937" s="138">
        <f t="shared" si="92"/>
        <v>0</v>
      </c>
      <c r="J1937" s="140">
        <f>IF(C1937="",0,IF(E1937="Pacote",VLOOKUP(C1937,'Cadastro de insumo'!E:K,7,0)*G1937,IF(OR(E1937="kg",E1937="L"),F1937/1000*G1937,F1937*G1937)))</f>
        <v>0</v>
      </c>
    </row>
    <row r="1938" spans="1:18" x14ac:dyDescent="0.25">
      <c r="A1938" s="33" t="str">
        <f>"Detalhes: "&amp;F1920</f>
        <v xml:space="preserve">Detalhes: </v>
      </c>
      <c r="B1938" s="110"/>
      <c r="H1938" s="126"/>
      <c r="I1938" s="110"/>
      <c r="J1938" s="110"/>
      <c r="M1938" s="126"/>
    </row>
    <row r="1939" spans="1:18" x14ac:dyDescent="0.25">
      <c r="B1939" s="110"/>
      <c r="C1939" s="126"/>
      <c r="H1939" s="126"/>
      <c r="I1939" s="110"/>
      <c r="J1939" s="110"/>
      <c r="K1939" s="110"/>
      <c r="L1939" s="110"/>
      <c r="M1939" s="126"/>
    </row>
    <row r="1940" spans="1:18" ht="31.5" x14ac:dyDescent="0.25">
      <c r="D1940" s="110"/>
      <c r="E1940" s="34" t="s">
        <v>21</v>
      </c>
      <c r="F1940" s="78" t="s">
        <v>0</v>
      </c>
      <c r="G1940" s="78" t="s">
        <v>19</v>
      </c>
      <c r="H1940" s="79" t="s">
        <v>20</v>
      </c>
      <c r="I1940" s="35" t="s">
        <v>22</v>
      </c>
      <c r="J1940" s="35" t="s">
        <v>61</v>
      </c>
      <c r="M1940" s="126"/>
    </row>
    <row r="1941" spans="1:18" x14ac:dyDescent="0.25">
      <c r="D1941" s="110"/>
      <c r="E1941" s="135">
        <f>E1920+1</f>
        <v>93</v>
      </c>
      <c r="F1941" s="113"/>
      <c r="G1941" s="113"/>
      <c r="H1941" s="114"/>
      <c r="I1941" s="136">
        <f>SUM(J1944:J1958)</f>
        <v>0</v>
      </c>
      <c r="J1941" s="136" t="str">
        <f>IF(H1941="","",I1941/H1941)</f>
        <v/>
      </c>
      <c r="M1941" s="126"/>
      <c r="R1941" s="141"/>
    </row>
    <row r="1942" spans="1:18" x14ac:dyDescent="0.25">
      <c r="B1942" s="117"/>
      <c r="C1942" s="118"/>
      <c r="D1942" s="110"/>
      <c r="F1942" s="118"/>
      <c r="G1942" s="118"/>
      <c r="H1942" s="119"/>
      <c r="I1942" s="120"/>
      <c r="J1942" s="121"/>
      <c r="M1942" s="126"/>
      <c r="R1942" s="141"/>
    </row>
    <row r="1943" spans="1:18" ht="47.25" outlineLevel="1" x14ac:dyDescent="0.25">
      <c r="B1943" s="34" t="s">
        <v>66</v>
      </c>
      <c r="C1943" s="78" t="s">
        <v>13</v>
      </c>
      <c r="D1943" s="35" t="s">
        <v>60</v>
      </c>
      <c r="E1943" s="35" t="s">
        <v>14</v>
      </c>
      <c r="F1943" s="79" t="s">
        <v>17</v>
      </c>
      <c r="G1943" s="79" t="s">
        <v>56</v>
      </c>
      <c r="H1943" s="79" t="s">
        <v>38</v>
      </c>
      <c r="I1943" s="35" t="s">
        <v>16</v>
      </c>
      <c r="J1943" s="34" t="s">
        <v>15</v>
      </c>
    </row>
    <row r="1944" spans="1:18" outlineLevel="1" x14ac:dyDescent="0.25">
      <c r="B1944" s="137" t="str">
        <f>IF(C1944="","",F1941)</f>
        <v/>
      </c>
      <c r="C1944" s="123"/>
      <c r="D1944" s="138" t="str">
        <f>IF(C1944="","",IFERROR(INDEX('Cadastro de insumo'!A:K,MATCH('Ficha técnica - Prod acabado'!C1944,'Cadastro de insumo'!E:E,0),2),""))</f>
        <v/>
      </c>
      <c r="E1944" s="138" t="str">
        <f>IF(C1944="","",IFERROR(INDEX('Cadastro de insumo'!A:K,MATCH('Ficha técnica - Prod acabado'!C1944,'Cadastro de insumo'!E:E,0),9),""))</f>
        <v/>
      </c>
      <c r="F1944" s="139" t="str">
        <f>IFERROR(VLOOKUP(C1944,'Cadastro de insumo'!E:K,7,0),"")</f>
        <v/>
      </c>
      <c r="G1944" s="113"/>
      <c r="H1944" s="113"/>
      <c r="I1944" s="138">
        <f t="shared" ref="I1944:I1958" si="93">IF(OR(G1944="",H1944=""),0,G1944/H1944)</f>
        <v>0</v>
      </c>
      <c r="J1944" s="140">
        <f>IF(C1944="",0,IF(E1944="Pacote",VLOOKUP(C1944,'Cadastro de insumo'!E:K,7,0)*G1944,IF(OR(E1944="kg",E1944="L"),F1944/1000*G1944,F1944*G1944)))</f>
        <v>0</v>
      </c>
    </row>
    <row r="1945" spans="1:18" outlineLevel="1" x14ac:dyDescent="0.25">
      <c r="B1945" s="137" t="str">
        <f>IF(C1945="","",F1941)</f>
        <v/>
      </c>
      <c r="C1945" s="123"/>
      <c r="D1945" s="138" t="str">
        <f>IF(C1945="","",IFERROR(INDEX('Cadastro de insumo'!A:K,MATCH('Ficha técnica - Prod acabado'!C1945,'Cadastro de insumo'!E:E,0),2),""))</f>
        <v/>
      </c>
      <c r="E1945" s="138" t="str">
        <f>IF(C1945="","",IFERROR(INDEX('Cadastro de insumo'!A:K,MATCH('Ficha técnica - Prod acabado'!C1945,'Cadastro de insumo'!E:E,0),9),""))</f>
        <v/>
      </c>
      <c r="F1945" s="139" t="str">
        <f>IFERROR(VLOOKUP(C1945,'Cadastro de insumo'!E:K,7,0),"")</f>
        <v/>
      </c>
      <c r="G1945" s="113"/>
      <c r="H1945" s="113"/>
      <c r="I1945" s="138">
        <f t="shared" si="93"/>
        <v>0</v>
      </c>
      <c r="J1945" s="140">
        <f>IF(C1945="",0,IF(E1945="Pacote",VLOOKUP(C1945,'Cadastro de insumo'!E:K,7,0)*G1945,IF(OR(E1945="kg",E1945="L"),F1945/1000*G1945,F1945*G1945)))</f>
        <v>0</v>
      </c>
    </row>
    <row r="1946" spans="1:18" outlineLevel="1" x14ac:dyDescent="0.25">
      <c r="B1946" s="137" t="str">
        <f>IF(C1946="","",F1941)</f>
        <v/>
      </c>
      <c r="C1946" s="123"/>
      <c r="D1946" s="138" t="str">
        <f>IF(C1946="","",IFERROR(INDEX('Cadastro de insumo'!A:K,MATCH('Ficha técnica - Prod acabado'!C1946,'Cadastro de insumo'!E:E,0),2),""))</f>
        <v/>
      </c>
      <c r="E1946" s="138" t="str">
        <f>IF(C1946="","",IFERROR(INDEX('Cadastro de insumo'!A:K,MATCH('Ficha técnica - Prod acabado'!C1946,'Cadastro de insumo'!E:E,0),9),""))</f>
        <v/>
      </c>
      <c r="F1946" s="139" t="str">
        <f>IFERROR(VLOOKUP(C1946,'Cadastro de insumo'!E:K,7,0),"")</f>
        <v/>
      </c>
      <c r="G1946" s="113"/>
      <c r="H1946" s="113"/>
      <c r="I1946" s="138">
        <f t="shared" si="93"/>
        <v>0</v>
      </c>
      <c r="J1946" s="140">
        <f>IF(C1946="",0,IF(E1946="Pacote",VLOOKUP(C1946,'Cadastro de insumo'!E:K,7,0)*G1946,IF(OR(E1946="kg",E1946="L"),F1946/1000*G1946,F1946*G1946)))</f>
        <v>0</v>
      </c>
    </row>
    <row r="1947" spans="1:18" outlineLevel="1" x14ac:dyDescent="0.25">
      <c r="B1947" s="137" t="str">
        <f>IF(C1947="","",F1941)</f>
        <v/>
      </c>
      <c r="C1947" s="123"/>
      <c r="D1947" s="138" t="str">
        <f>IF(C1947="","",IFERROR(INDEX('Cadastro de insumo'!A:K,MATCH('Ficha técnica - Prod acabado'!C1947,'Cadastro de insumo'!E:E,0),2),""))</f>
        <v/>
      </c>
      <c r="E1947" s="138" t="str">
        <f>IF(C1947="","",IFERROR(INDEX('Cadastro de insumo'!A:K,MATCH('Ficha técnica - Prod acabado'!C1947,'Cadastro de insumo'!E:E,0),9),""))</f>
        <v/>
      </c>
      <c r="F1947" s="139" t="str">
        <f>IFERROR(VLOOKUP(C1947,'Cadastro de insumo'!E:K,7,0),"")</f>
        <v/>
      </c>
      <c r="G1947" s="113"/>
      <c r="H1947" s="113"/>
      <c r="I1947" s="138">
        <f t="shared" si="93"/>
        <v>0</v>
      </c>
      <c r="J1947" s="140">
        <f>IF(C1947="",0,IF(E1947="Pacote",VLOOKUP(C1947,'Cadastro de insumo'!E:K,7,0)*G1947,IF(OR(E1947="kg",E1947="L"),F1947/1000*G1947,F1947*G1947)))</f>
        <v>0</v>
      </c>
    </row>
    <row r="1948" spans="1:18" outlineLevel="1" x14ac:dyDescent="0.25">
      <c r="B1948" s="137" t="str">
        <f>IF(C1948="","",F1941)</f>
        <v/>
      </c>
      <c r="C1948" s="123"/>
      <c r="D1948" s="138" t="str">
        <f>IF(C1948="","",IFERROR(INDEX('Cadastro de insumo'!A:K,MATCH('Ficha técnica - Prod acabado'!C1948,'Cadastro de insumo'!E:E,0),2),""))</f>
        <v/>
      </c>
      <c r="E1948" s="138" t="str">
        <f>IF(C1948="","",IFERROR(INDEX('Cadastro de insumo'!A:K,MATCH('Ficha técnica - Prod acabado'!C1948,'Cadastro de insumo'!E:E,0),9),""))</f>
        <v/>
      </c>
      <c r="F1948" s="139" t="str">
        <f>IFERROR(VLOOKUP(C1948,'Cadastro de insumo'!E:K,7,0),"")</f>
        <v/>
      </c>
      <c r="G1948" s="113"/>
      <c r="H1948" s="113"/>
      <c r="I1948" s="138">
        <f t="shared" si="93"/>
        <v>0</v>
      </c>
      <c r="J1948" s="140">
        <f>IF(C1948="",0,IF(E1948="Pacote",VLOOKUP(C1948,'Cadastro de insumo'!E:K,7,0)*G1948,IF(OR(E1948="kg",E1948="L"),F1948/1000*G1948,F1948*G1948)))</f>
        <v>0</v>
      </c>
    </row>
    <row r="1949" spans="1:18" outlineLevel="1" x14ac:dyDescent="0.25">
      <c r="B1949" s="137" t="str">
        <f>IF(C1949="","",F1941)</f>
        <v/>
      </c>
      <c r="C1949" s="123"/>
      <c r="D1949" s="138" t="str">
        <f>IF(C1949="","",IFERROR(INDEX('Cadastro de insumo'!A:K,MATCH('Ficha técnica - Prod acabado'!C1949,'Cadastro de insumo'!E:E,0),2),""))</f>
        <v/>
      </c>
      <c r="E1949" s="138" t="str">
        <f>IF(C1949="","",IFERROR(INDEX('Cadastro de insumo'!A:K,MATCH('Ficha técnica - Prod acabado'!C1949,'Cadastro de insumo'!E:E,0),9),""))</f>
        <v/>
      </c>
      <c r="F1949" s="139" t="str">
        <f>IFERROR(VLOOKUP(C1949,'Cadastro de insumo'!E:K,7,0),"")</f>
        <v/>
      </c>
      <c r="G1949" s="113"/>
      <c r="H1949" s="113"/>
      <c r="I1949" s="138">
        <f t="shared" si="93"/>
        <v>0</v>
      </c>
      <c r="J1949" s="140">
        <f>IF(C1949="",0,IF(E1949="Pacote",VLOOKUP(C1949,'Cadastro de insumo'!E:K,7,0)*G1949,IF(OR(E1949="kg",E1949="L"),F1949/1000*G1949,F1949*G1949)))</f>
        <v>0</v>
      </c>
    </row>
    <row r="1950" spans="1:18" outlineLevel="1" x14ac:dyDescent="0.25">
      <c r="B1950" s="137" t="str">
        <f>IF(C1950="","",F1941)</f>
        <v/>
      </c>
      <c r="C1950" s="123"/>
      <c r="D1950" s="138" t="str">
        <f>IF(C1950="","",IFERROR(INDEX('Cadastro de insumo'!A:K,MATCH('Ficha técnica - Prod acabado'!C1950,'Cadastro de insumo'!E:E,0),2),""))</f>
        <v/>
      </c>
      <c r="E1950" s="138" t="str">
        <f>IF(C1950="","",IFERROR(INDEX('Cadastro de insumo'!A:K,MATCH('Ficha técnica - Prod acabado'!C1950,'Cadastro de insumo'!E:E,0),9),""))</f>
        <v/>
      </c>
      <c r="F1950" s="139" t="str">
        <f>IFERROR(VLOOKUP(C1950,'Cadastro de insumo'!E:K,7,0),"")</f>
        <v/>
      </c>
      <c r="G1950" s="113"/>
      <c r="H1950" s="113"/>
      <c r="I1950" s="138">
        <f t="shared" si="93"/>
        <v>0</v>
      </c>
      <c r="J1950" s="140">
        <f>IF(C1950="",0,IF(E1950="Pacote",VLOOKUP(C1950,'Cadastro de insumo'!E:K,7,0)*G1950,IF(OR(E1950="kg",E1950="L"),F1950/1000*G1950,F1950*G1950)))</f>
        <v>0</v>
      </c>
    </row>
    <row r="1951" spans="1:18" outlineLevel="1" x14ac:dyDescent="0.25">
      <c r="B1951" s="137" t="str">
        <f>IF(C1951="","",F1941)</f>
        <v/>
      </c>
      <c r="C1951" s="123"/>
      <c r="D1951" s="138" t="str">
        <f>IF(C1951="","",IFERROR(INDEX('Cadastro de insumo'!A:K,MATCH('Ficha técnica - Prod acabado'!C1951,'Cadastro de insumo'!E:E,0),2),""))</f>
        <v/>
      </c>
      <c r="E1951" s="138" t="str">
        <f>IF(C1951="","",IFERROR(INDEX('Cadastro de insumo'!A:K,MATCH('Ficha técnica - Prod acabado'!C1951,'Cadastro de insumo'!E:E,0),9),""))</f>
        <v/>
      </c>
      <c r="F1951" s="139" t="str">
        <f>IFERROR(VLOOKUP(C1951,'Cadastro de insumo'!E:K,7,0),"")</f>
        <v/>
      </c>
      <c r="G1951" s="113"/>
      <c r="H1951" s="113"/>
      <c r="I1951" s="138">
        <f t="shared" si="93"/>
        <v>0</v>
      </c>
      <c r="J1951" s="140">
        <f>IF(C1951="",0,IF(E1951="Pacote",VLOOKUP(C1951,'Cadastro de insumo'!E:K,7,0)*G1951,IF(OR(E1951="kg",E1951="L"),F1951/1000*G1951,F1951*G1951)))</f>
        <v>0</v>
      </c>
    </row>
    <row r="1952" spans="1:18" outlineLevel="1" x14ac:dyDescent="0.25">
      <c r="B1952" s="137" t="str">
        <f>IF(C1952="","",F1941)</f>
        <v/>
      </c>
      <c r="C1952" s="123"/>
      <c r="D1952" s="138" t="str">
        <f>IF(C1952="","",IFERROR(INDEX('Cadastro de insumo'!A:K,MATCH('Ficha técnica - Prod acabado'!C1952,'Cadastro de insumo'!E:E,0),2),""))</f>
        <v/>
      </c>
      <c r="E1952" s="138" t="str">
        <f>IF(C1952="","",IFERROR(INDEX('Cadastro de insumo'!A:K,MATCH('Ficha técnica - Prod acabado'!C1952,'Cadastro de insumo'!E:E,0),9),""))</f>
        <v/>
      </c>
      <c r="F1952" s="139" t="str">
        <f>IFERROR(VLOOKUP(C1952,'Cadastro de insumo'!E:K,7,0),"")</f>
        <v/>
      </c>
      <c r="G1952" s="113"/>
      <c r="H1952" s="113"/>
      <c r="I1952" s="138">
        <f t="shared" si="93"/>
        <v>0</v>
      </c>
      <c r="J1952" s="140">
        <f>IF(C1952="",0,IF(E1952="Pacote",VLOOKUP(C1952,'Cadastro de insumo'!E:K,7,0)*G1952,IF(OR(E1952="kg",E1952="L"),F1952/1000*G1952,F1952*G1952)))</f>
        <v>0</v>
      </c>
    </row>
    <row r="1953" spans="1:18" outlineLevel="1" x14ac:dyDescent="0.25">
      <c r="B1953" s="137" t="str">
        <f>IF(C1953="","",F1941)</f>
        <v/>
      </c>
      <c r="C1953" s="123"/>
      <c r="D1953" s="138" t="str">
        <f>IF(C1953="","",IFERROR(INDEX('Cadastro de insumo'!A:K,MATCH('Ficha técnica - Prod acabado'!C1953,'Cadastro de insumo'!E:E,0),2),""))</f>
        <v/>
      </c>
      <c r="E1953" s="138" t="str">
        <f>IF(C1953="","",IFERROR(INDEX('Cadastro de insumo'!A:K,MATCH('Ficha técnica - Prod acabado'!C1953,'Cadastro de insumo'!E:E,0),9),""))</f>
        <v/>
      </c>
      <c r="F1953" s="139" t="str">
        <f>IFERROR(VLOOKUP(C1953,'Cadastro de insumo'!E:K,7,0),"")</f>
        <v/>
      </c>
      <c r="G1953" s="113"/>
      <c r="H1953" s="113"/>
      <c r="I1953" s="138">
        <f t="shared" si="93"/>
        <v>0</v>
      </c>
      <c r="J1953" s="140">
        <f>IF(C1953="",0,IF(E1953="Pacote",VLOOKUP(C1953,'Cadastro de insumo'!E:K,7,0)*G1953,IF(OR(E1953="kg",E1953="L"),F1953/1000*G1953,F1953*G1953)))</f>
        <v>0</v>
      </c>
    </row>
    <row r="1954" spans="1:18" outlineLevel="1" x14ac:dyDescent="0.25">
      <c r="B1954" s="137" t="str">
        <f>IF(C1954="","",F1941)</f>
        <v/>
      </c>
      <c r="C1954" s="123"/>
      <c r="D1954" s="138" t="str">
        <f>IF(C1954="","",IFERROR(INDEX('Cadastro de insumo'!A:K,MATCH('Ficha técnica - Prod acabado'!C1954,'Cadastro de insumo'!E:E,0),2),""))</f>
        <v/>
      </c>
      <c r="E1954" s="138" t="str">
        <f>IF(C1954="","",IFERROR(INDEX('Cadastro de insumo'!A:K,MATCH('Ficha técnica - Prod acabado'!C1954,'Cadastro de insumo'!E:E,0),9),""))</f>
        <v/>
      </c>
      <c r="F1954" s="139" t="str">
        <f>IFERROR(VLOOKUP(C1954,'Cadastro de insumo'!E:K,7,0),"")</f>
        <v/>
      </c>
      <c r="G1954" s="113"/>
      <c r="H1954" s="113"/>
      <c r="I1954" s="138">
        <f t="shared" si="93"/>
        <v>0</v>
      </c>
      <c r="J1954" s="140">
        <f>IF(C1954="",0,IF(E1954="Pacote",VLOOKUP(C1954,'Cadastro de insumo'!E:K,7,0)*G1954,IF(OR(E1954="kg",E1954="L"),F1954/1000*G1954,F1954*G1954)))</f>
        <v>0</v>
      </c>
    </row>
    <row r="1955" spans="1:18" outlineLevel="1" x14ac:dyDescent="0.25">
      <c r="B1955" s="137" t="str">
        <f>IF(C1955="","",F1941)</f>
        <v/>
      </c>
      <c r="C1955" s="123"/>
      <c r="D1955" s="138" t="str">
        <f>IF(C1955="","",IFERROR(INDEX('Cadastro de insumo'!A:K,MATCH('Ficha técnica - Prod acabado'!C1955,'Cadastro de insumo'!E:E,0),2),""))</f>
        <v/>
      </c>
      <c r="E1955" s="138" t="str">
        <f>IF(C1955="","",IFERROR(INDEX('Cadastro de insumo'!A:K,MATCH('Ficha técnica - Prod acabado'!C1955,'Cadastro de insumo'!E:E,0),9),""))</f>
        <v/>
      </c>
      <c r="F1955" s="139" t="str">
        <f>IFERROR(VLOOKUP(C1955,'Cadastro de insumo'!E:K,7,0),"")</f>
        <v/>
      </c>
      <c r="G1955" s="113"/>
      <c r="H1955" s="113"/>
      <c r="I1955" s="138">
        <f t="shared" si="93"/>
        <v>0</v>
      </c>
      <c r="J1955" s="140">
        <f>IF(C1955="",0,IF(E1955="Pacote",VLOOKUP(C1955,'Cadastro de insumo'!E:K,7,0)*G1955,IF(OR(E1955="kg",E1955="L"),F1955/1000*G1955,F1955*G1955)))</f>
        <v>0</v>
      </c>
    </row>
    <row r="1956" spans="1:18" outlineLevel="1" x14ac:dyDescent="0.25">
      <c r="B1956" s="137" t="str">
        <f>IF(C1956="","",F1941)</f>
        <v/>
      </c>
      <c r="C1956" s="123"/>
      <c r="D1956" s="138" t="str">
        <f>IF(C1956="","",IFERROR(INDEX('Cadastro de insumo'!A:K,MATCH('Ficha técnica - Prod acabado'!C1956,'Cadastro de insumo'!E:E,0),2),""))</f>
        <v/>
      </c>
      <c r="E1956" s="138" t="str">
        <f>IF(C1956="","",IFERROR(INDEX('Cadastro de insumo'!A:K,MATCH('Ficha técnica - Prod acabado'!C1956,'Cadastro de insumo'!E:E,0),9),""))</f>
        <v/>
      </c>
      <c r="F1956" s="139" t="str">
        <f>IFERROR(VLOOKUP(C1956,'Cadastro de insumo'!E:K,7,0),"")</f>
        <v/>
      </c>
      <c r="G1956" s="113"/>
      <c r="H1956" s="113"/>
      <c r="I1956" s="138">
        <f t="shared" si="93"/>
        <v>0</v>
      </c>
      <c r="J1956" s="140">
        <f>IF(C1956="",0,IF(E1956="Pacote",VLOOKUP(C1956,'Cadastro de insumo'!E:K,7,0)*G1956,IF(OR(E1956="kg",E1956="L"),F1956/1000*G1956,F1956*G1956)))</f>
        <v>0</v>
      </c>
    </row>
    <row r="1957" spans="1:18" outlineLevel="1" x14ac:dyDescent="0.25">
      <c r="B1957" s="137" t="str">
        <f>IF(C1957="","",F1941)</f>
        <v/>
      </c>
      <c r="C1957" s="123"/>
      <c r="D1957" s="138" t="str">
        <f>IF(C1957="","",IFERROR(INDEX('Cadastro de insumo'!A:K,MATCH('Ficha técnica - Prod acabado'!C1957,'Cadastro de insumo'!E:E,0),2),""))</f>
        <v/>
      </c>
      <c r="E1957" s="138" t="str">
        <f>IF(C1957="","",IFERROR(INDEX('Cadastro de insumo'!A:K,MATCH('Ficha técnica - Prod acabado'!C1957,'Cadastro de insumo'!E:E,0),9),""))</f>
        <v/>
      </c>
      <c r="F1957" s="139" t="str">
        <f>IFERROR(VLOOKUP(C1957,'Cadastro de insumo'!E:K,7,0),"")</f>
        <v/>
      </c>
      <c r="G1957" s="113"/>
      <c r="H1957" s="113"/>
      <c r="I1957" s="138">
        <f t="shared" si="93"/>
        <v>0</v>
      </c>
      <c r="J1957" s="140">
        <f>IF(C1957="",0,IF(E1957="Pacote",VLOOKUP(C1957,'Cadastro de insumo'!E:K,7,0)*G1957,IF(OR(E1957="kg",E1957="L"),F1957/1000*G1957,F1957*G1957)))</f>
        <v>0</v>
      </c>
    </row>
    <row r="1958" spans="1:18" outlineLevel="1" x14ac:dyDescent="0.25">
      <c r="B1958" s="137" t="str">
        <f>IF(C1958="","",F1941)</f>
        <v/>
      </c>
      <c r="C1958" s="123"/>
      <c r="D1958" s="138" t="str">
        <f>IF(C1958="","",IFERROR(INDEX('Cadastro de insumo'!A:K,MATCH('Ficha técnica - Prod acabado'!C1958,'Cadastro de insumo'!E:E,0),2),""))</f>
        <v/>
      </c>
      <c r="E1958" s="138" t="str">
        <f>IF(C1958="","",IFERROR(INDEX('Cadastro de insumo'!A:K,MATCH('Ficha técnica - Prod acabado'!C1958,'Cadastro de insumo'!E:E,0),9),""))</f>
        <v/>
      </c>
      <c r="F1958" s="139" t="str">
        <f>IFERROR(VLOOKUP(C1958,'Cadastro de insumo'!E:K,7,0),"")</f>
        <v/>
      </c>
      <c r="G1958" s="113"/>
      <c r="H1958" s="113"/>
      <c r="I1958" s="138">
        <f t="shared" si="93"/>
        <v>0</v>
      </c>
      <c r="J1958" s="140">
        <f>IF(C1958="",0,IF(E1958="Pacote",VLOOKUP(C1958,'Cadastro de insumo'!E:K,7,0)*G1958,IF(OR(E1958="kg",E1958="L"),F1958/1000*G1958,F1958*G1958)))</f>
        <v>0</v>
      </c>
    </row>
    <row r="1959" spans="1:18" x14ac:dyDescent="0.25">
      <c r="A1959" s="33" t="str">
        <f>"Detalhes: "&amp;F1941</f>
        <v xml:space="preserve">Detalhes: </v>
      </c>
      <c r="B1959" s="110"/>
      <c r="H1959" s="126"/>
      <c r="I1959" s="110"/>
      <c r="J1959" s="110"/>
      <c r="M1959" s="126"/>
    </row>
    <row r="1960" spans="1:18" x14ac:dyDescent="0.25">
      <c r="B1960" s="110"/>
      <c r="C1960" s="126"/>
      <c r="H1960" s="126"/>
      <c r="I1960" s="110"/>
      <c r="J1960" s="110"/>
      <c r="K1960" s="110"/>
      <c r="L1960" s="110"/>
      <c r="M1960" s="126"/>
    </row>
    <row r="1961" spans="1:18" ht="31.5" x14ac:dyDescent="0.25">
      <c r="D1961" s="110"/>
      <c r="E1961" s="34" t="s">
        <v>21</v>
      </c>
      <c r="F1961" s="78" t="s">
        <v>0</v>
      </c>
      <c r="G1961" s="78" t="s">
        <v>19</v>
      </c>
      <c r="H1961" s="79" t="s">
        <v>20</v>
      </c>
      <c r="I1961" s="35" t="s">
        <v>22</v>
      </c>
      <c r="J1961" s="35" t="s">
        <v>61</v>
      </c>
      <c r="M1961" s="126"/>
    </row>
    <row r="1962" spans="1:18" x14ac:dyDescent="0.25">
      <c r="D1962" s="110"/>
      <c r="E1962" s="135">
        <f>E1941+1</f>
        <v>94</v>
      </c>
      <c r="F1962" s="113"/>
      <c r="G1962" s="113"/>
      <c r="H1962" s="114"/>
      <c r="I1962" s="136">
        <f>SUM(J1965:J1979)</f>
        <v>0</v>
      </c>
      <c r="J1962" s="136" t="str">
        <f>IF(H1962="","",I1962/H1962)</f>
        <v/>
      </c>
      <c r="M1962" s="126"/>
      <c r="R1962" s="141"/>
    </row>
    <row r="1963" spans="1:18" x14ac:dyDescent="0.25">
      <c r="B1963" s="117"/>
      <c r="C1963" s="118"/>
      <c r="D1963" s="110"/>
      <c r="F1963" s="118"/>
      <c r="G1963" s="118"/>
      <c r="H1963" s="119"/>
      <c r="I1963" s="120"/>
      <c r="J1963" s="121"/>
      <c r="M1963" s="126"/>
      <c r="R1963" s="141"/>
    </row>
    <row r="1964" spans="1:18" ht="47.25" outlineLevel="1" x14ac:dyDescent="0.25">
      <c r="B1964" s="34" t="s">
        <v>66</v>
      </c>
      <c r="C1964" s="78" t="s">
        <v>13</v>
      </c>
      <c r="D1964" s="35" t="s">
        <v>60</v>
      </c>
      <c r="E1964" s="35" t="s">
        <v>14</v>
      </c>
      <c r="F1964" s="79" t="s">
        <v>17</v>
      </c>
      <c r="G1964" s="79" t="s">
        <v>56</v>
      </c>
      <c r="H1964" s="79" t="s">
        <v>38</v>
      </c>
      <c r="I1964" s="35" t="s">
        <v>16</v>
      </c>
      <c r="J1964" s="34" t="s">
        <v>15</v>
      </c>
    </row>
    <row r="1965" spans="1:18" outlineLevel="1" x14ac:dyDescent="0.25">
      <c r="B1965" s="137" t="str">
        <f>IF(C1965="","",F1962)</f>
        <v/>
      </c>
      <c r="C1965" s="123"/>
      <c r="D1965" s="138" t="str">
        <f>IF(C1965="","",IFERROR(INDEX('Cadastro de insumo'!A:K,MATCH('Ficha técnica - Prod acabado'!C1965,'Cadastro de insumo'!E:E,0),2),""))</f>
        <v/>
      </c>
      <c r="E1965" s="138" t="str">
        <f>IF(C1965="","",IFERROR(INDEX('Cadastro de insumo'!A:K,MATCH('Ficha técnica - Prod acabado'!C1965,'Cadastro de insumo'!E:E,0),9),""))</f>
        <v/>
      </c>
      <c r="F1965" s="139" t="str">
        <f>IFERROR(VLOOKUP(C1965,'Cadastro de insumo'!E:K,7,0),"")</f>
        <v/>
      </c>
      <c r="G1965" s="113"/>
      <c r="H1965" s="113"/>
      <c r="I1965" s="138">
        <f t="shared" ref="I1965:I1979" si="94">IF(OR(G1965="",H1965=""),0,G1965/H1965)</f>
        <v>0</v>
      </c>
      <c r="J1965" s="140">
        <f>IF(C1965="",0,IF(E1965="Pacote",VLOOKUP(C1965,'Cadastro de insumo'!E:K,7,0)*G1965,IF(OR(E1965="kg",E1965="L"),F1965/1000*G1965,F1965*G1965)))</f>
        <v>0</v>
      </c>
    </row>
    <row r="1966" spans="1:18" outlineLevel="1" x14ac:dyDescent="0.25">
      <c r="B1966" s="137" t="str">
        <f>IF(C1966="","",F1962)</f>
        <v/>
      </c>
      <c r="C1966" s="123"/>
      <c r="D1966" s="138" t="str">
        <f>IF(C1966="","",IFERROR(INDEX('Cadastro de insumo'!A:K,MATCH('Ficha técnica - Prod acabado'!C1966,'Cadastro de insumo'!E:E,0),2),""))</f>
        <v/>
      </c>
      <c r="E1966" s="138" t="str">
        <f>IF(C1966="","",IFERROR(INDEX('Cadastro de insumo'!A:K,MATCH('Ficha técnica - Prod acabado'!C1966,'Cadastro de insumo'!E:E,0),9),""))</f>
        <v/>
      </c>
      <c r="F1966" s="139" t="str">
        <f>IFERROR(VLOOKUP(C1966,'Cadastro de insumo'!E:K,7,0),"")</f>
        <v/>
      </c>
      <c r="G1966" s="113"/>
      <c r="H1966" s="113"/>
      <c r="I1966" s="138">
        <f t="shared" si="94"/>
        <v>0</v>
      </c>
      <c r="J1966" s="140">
        <f>IF(C1966="",0,IF(E1966="Pacote",VLOOKUP(C1966,'Cadastro de insumo'!E:K,7,0)*G1966,IF(OR(E1966="kg",E1966="L"),F1966/1000*G1966,F1966*G1966)))</f>
        <v>0</v>
      </c>
    </row>
    <row r="1967" spans="1:18" outlineLevel="1" x14ac:dyDescent="0.25">
      <c r="B1967" s="137" t="str">
        <f>IF(C1967="","",F1962)</f>
        <v/>
      </c>
      <c r="C1967" s="123"/>
      <c r="D1967" s="138" t="str">
        <f>IF(C1967="","",IFERROR(INDEX('Cadastro de insumo'!A:K,MATCH('Ficha técnica - Prod acabado'!C1967,'Cadastro de insumo'!E:E,0),2),""))</f>
        <v/>
      </c>
      <c r="E1967" s="138" t="str">
        <f>IF(C1967="","",IFERROR(INDEX('Cadastro de insumo'!A:K,MATCH('Ficha técnica - Prod acabado'!C1967,'Cadastro de insumo'!E:E,0),9),""))</f>
        <v/>
      </c>
      <c r="F1967" s="139" t="str">
        <f>IFERROR(VLOOKUP(C1967,'Cadastro de insumo'!E:K,7,0),"")</f>
        <v/>
      </c>
      <c r="G1967" s="113"/>
      <c r="H1967" s="113"/>
      <c r="I1967" s="138">
        <f t="shared" si="94"/>
        <v>0</v>
      </c>
      <c r="J1967" s="140">
        <f>IF(C1967="",0,IF(E1967="Pacote",VLOOKUP(C1967,'Cadastro de insumo'!E:K,7,0)*G1967,IF(OR(E1967="kg",E1967="L"),F1967/1000*G1967,F1967*G1967)))</f>
        <v>0</v>
      </c>
    </row>
    <row r="1968" spans="1:18" outlineLevel="1" x14ac:dyDescent="0.25">
      <c r="B1968" s="137" t="str">
        <f>IF(C1968="","",F1962)</f>
        <v/>
      </c>
      <c r="C1968" s="123"/>
      <c r="D1968" s="138" t="str">
        <f>IF(C1968="","",IFERROR(INDEX('Cadastro de insumo'!A:K,MATCH('Ficha técnica - Prod acabado'!C1968,'Cadastro de insumo'!E:E,0),2),""))</f>
        <v/>
      </c>
      <c r="E1968" s="138" t="str">
        <f>IF(C1968="","",IFERROR(INDEX('Cadastro de insumo'!A:K,MATCH('Ficha técnica - Prod acabado'!C1968,'Cadastro de insumo'!E:E,0),9),""))</f>
        <v/>
      </c>
      <c r="F1968" s="139" t="str">
        <f>IFERROR(VLOOKUP(C1968,'Cadastro de insumo'!E:K,7,0),"")</f>
        <v/>
      </c>
      <c r="G1968" s="113"/>
      <c r="H1968" s="113"/>
      <c r="I1968" s="138">
        <f t="shared" si="94"/>
        <v>0</v>
      </c>
      <c r="J1968" s="140">
        <f>IF(C1968="",0,IF(E1968="Pacote",VLOOKUP(C1968,'Cadastro de insumo'!E:K,7,0)*G1968,IF(OR(E1968="kg",E1968="L"),F1968/1000*G1968,F1968*G1968)))</f>
        <v>0</v>
      </c>
    </row>
    <row r="1969" spans="1:18" outlineLevel="1" x14ac:dyDescent="0.25">
      <c r="B1969" s="137" t="str">
        <f>IF(C1969="","",F1962)</f>
        <v/>
      </c>
      <c r="C1969" s="123"/>
      <c r="D1969" s="138" t="str">
        <f>IF(C1969="","",IFERROR(INDEX('Cadastro de insumo'!A:K,MATCH('Ficha técnica - Prod acabado'!C1969,'Cadastro de insumo'!E:E,0),2),""))</f>
        <v/>
      </c>
      <c r="E1969" s="138" t="str">
        <f>IF(C1969="","",IFERROR(INDEX('Cadastro de insumo'!A:K,MATCH('Ficha técnica - Prod acabado'!C1969,'Cadastro de insumo'!E:E,0),9),""))</f>
        <v/>
      </c>
      <c r="F1969" s="139" t="str">
        <f>IFERROR(VLOOKUP(C1969,'Cadastro de insumo'!E:K,7,0),"")</f>
        <v/>
      </c>
      <c r="G1969" s="113"/>
      <c r="H1969" s="113"/>
      <c r="I1969" s="138">
        <f t="shared" si="94"/>
        <v>0</v>
      </c>
      <c r="J1969" s="140">
        <f>IF(C1969="",0,IF(E1969="Pacote",VLOOKUP(C1969,'Cadastro de insumo'!E:K,7,0)*G1969,IF(OR(E1969="kg",E1969="L"),F1969/1000*G1969,F1969*G1969)))</f>
        <v>0</v>
      </c>
    </row>
    <row r="1970" spans="1:18" outlineLevel="1" x14ac:dyDescent="0.25">
      <c r="B1970" s="137" t="str">
        <f>IF(C1970="","",F1962)</f>
        <v/>
      </c>
      <c r="C1970" s="123"/>
      <c r="D1970" s="138" t="str">
        <f>IF(C1970="","",IFERROR(INDEX('Cadastro de insumo'!A:K,MATCH('Ficha técnica - Prod acabado'!C1970,'Cadastro de insumo'!E:E,0),2),""))</f>
        <v/>
      </c>
      <c r="E1970" s="138" t="str">
        <f>IF(C1970="","",IFERROR(INDEX('Cadastro de insumo'!A:K,MATCH('Ficha técnica - Prod acabado'!C1970,'Cadastro de insumo'!E:E,0),9),""))</f>
        <v/>
      </c>
      <c r="F1970" s="139" t="str">
        <f>IFERROR(VLOOKUP(C1970,'Cadastro de insumo'!E:K,7,0),"")</f>
        <v/>
      </c>
      <c r="G1970" s="113"/>
      <c r="H1970" s="113"/>
      <c r="I1970" s="138">
        <f t="shared" si="94"/>
        <v>0</v>
      </c>
      <c r="J1970" s="140">
        <f>IF(C1970="",0,IF(E1970="Pacote",VLOOKUP(C1970,'Cadastro de insumo'!E:K,7,0)*G1970,IF(OR(E1970="kg",E1970="L"),F1970/1000*G1970,F1970*G1970)))</f>
        <v>0</v>
      </c>
    </row>
    <row r="1971" spans="1:18" outlineLevel="1" x14ac:dyDescent="0.25">
      <c r="B1971" s="137" t="str">
        <f>IF(C1971="","",F1962)</f>
        <v/>
      </c>
      <c r="C1971" s="123"/>
      <c r="D1971" s="138" t="str">
        <f>IF(C1971="","",IFERROR(INDEX('Cadastro de insumo'!A:K,MATCH('Ficha técnica - Prod acabado'!C1971,'Cadastro de insumo'!E:E,0),2),""))</f>
        <v/>
      </c>
      <c r="E1971" s="138" t="str">
        <f>IF(C1971="","",IFERROR(INDEX('Cadastro de insumo'!A:K,MATCH('Ficha técnica - Prod acabado'!C1971,'Cadastro de insumo'!E:E,0),9),""))</f>
        <v/>
      </c>
      <c r="F1971" s="139" t="str">
        <f>IFERROR(VLOOKUP(C1971,'Cadastro de insumo'!E:K,7,0),"")</f>
        <v/>
      </c>
      <c r="G1971" s="113"/>
      <c r="H1971" s="113"/>
      <c r="I1971" s="138">
        <f t="shared" si="94"/>
        <v>0</v>
      </c>
      <c r="J1971" s="140">
        <f>IF(C1971="",0,IF(E1971="Pacote",VLOOKUP(C1971,'Cadastro de insumo'!E:K,7,0)*G1971,IF(OR(E1971="kg",E1971="L"),F1971/1000*G1971,F1971*G1971)))</f>
        <v>0</v>
      </c>
    </row>
    <row r="1972" spans="1:18" outlineLevel="1" x14ac:dyDescent="0.25">
      <c r="B1972" s="137" t="str">
        <f>IF(C1972="","",F1962)</f>
        <v/>
      </c>
      <c r="C1972" s="123"/>
      <c r="D1972" s="138" t="str">
        <f>IF(C1972="","",IFERROR(INDEX('Cadastro de insumo'!A:K,MATCH('Ficha técnica - Prod acabado'!C1972,'Cadastro de insumo'!E:E,0),2),""))</f>
        <v/>
      </c>
      <c r="E1972" s="138" t="str">
        <f>IF(C1972="","",IFERROR(INDEX('Cadastro de insumo'!A:K,MATCH('Ficha técnica - Prod acabado'!C1972,'Cadastro de insumo'!E:E,0),9),""))</f>
        <v/>
      </c>
      <c r="F1972" s="139" t="str">
        <f>IFERROR(VLOOKUP(C1972,'Cadastro de insumo'!E:K,7,0),"")</f>
        <v/>
      </c>
      <c r="G1972" s="113"/>
      <c r="H1972" s="113"/>
      <c r="I1972" s="138">
        <f t="shared" si="94"/>
        <v>0</v>
      </c>
      <c r="J1972" s="140">
        <f>IF(C1972="",0,IF(E1972="Pacote",VLOOKUP(C1972,'Cadastro de insumo'!E:K,7,0)*G1972,IF(OR(E1972="kg",E1972="L"),F1972/1000*G1972,F1972*G1972)))</f>
        <v>0</v>
      </c>
    </row>
    <row r="1973" spans="1:18" outlineLevel="1" x14ac:dyDescent="0.25">
      <c r="B1973" s="137" t="str">
        <f>IF(C1973="","",F1962)</f>
        <v/>
      </c>
      <c r="C1973" s="123"/>
      <c r="D1973" s="138" t="str">
        <f>IF(C1973="","",IFERROR(INDEX('Cadastro de insumo'!A:K,MATCH('Ficha técnica - Prod acabado'!C1973,'Cadastro de insumo'!E:E,0),2),""))</f>
        <v/>
      </c>
      <c r="E1973" s="138" t="str">
        <f>IF(C1973="","",IFERROR(INDEX('Cadastro de insumo'!A:K,MATCH('Ficha técnica - Prod acabado'!C1973,'Cadastro de insumo'!E:E,0),9),""))</f>
        <v/>
      </c>
      <c r="F1973" s="139" t="str">
        <f>IFERROR(VLOOKUP(C1973,'Cadastro de insumo'!E:K,7,0),"")</f>
        <v/>
      </c>
      <c r="G1973" s="113"/>
      <c r="H1973" s="113"/>
      <c r="I1973" s="138">
        <f t="shared" si="94"/>
        <v>0</v>
      </c>
      <c r="J1973" s="140">
        <f>IF(C1973="",0,IF(E1973="Pacote",VLOOKUP(C1973,'Cadastro de insumo'!E:K,7,0)*G1973,IF(OR(E1973="kg",E1973="L"),F1973/1000*G1973,F1973*G1973)))</f>
        <v>0</v>
      </c>
    </row>
    <row r="1974" spans="1:18" outlineLevel="1" x14ac:dyDescent="0.25">
      <c r="B1974" s="137" t="str">
        <f>IF(C1974="","",F1962)</f>
        <v/>
      </c>
      <c r="C1974" s="123"/>
      <c r="D1974" s="138" t="str">
        <f>IF(C1974="","",IFERROR(INDEX('Cadastro de insumo'!A:K,MATCH('Ficha técnica - Prod acabado'!C1974,'Cadastro de insumo'!E:E,0),2),""))</f>
        <v/>
      </c>
      <c r="E1974" s="138" t="str">
        <f>IF(C1974="","",IFERROR(INDEX('Cadastro de insumo'!A:K,MATCH('Ficha técnica - Prod acabado'!C1974,'Cadastro de insumo'!E:E,0),9),""))</f>
        <v/>
      </c>
      <c r="F1974" s="139" t="str">
        <f>IFERROR(VLOOKUP(C1974,'Cadastro de insumo'!E:K,7,0),"")</f>
        <v/>
      </c>
      <c r="G1974" s="113"/>
      <c r="H1974" s="113"/>
      <c r="I1974" s="138">
        <f t="shared" si="94"/>
        <v>0</v>
      </c>
      <c r="J1974" s="140">
        <f>IF(C1974="",0,IF(E1974="Pacote",VLOOKUP(C1974,'Cadastro de insumo'!E:K,7,0)*G1974,IF(OR(E1974="kg",E1974="L"),F1974/1000*G1974,F1974*G1974)))</f>
        <v>0</v>
      </c>
    </row>
    <row r="1975" spans="1:18" outlineLevel="1" x14ac:dyDescent="0.25">
      <c r="B1975" s="137" t="str">
        <f>IF(C1975="","",F1962)</f>
        <v/>
      </c>
      <c r="C1975" s="123"/>
      <c r="D1975" s="138" t="str">
        <f>IF(C1975="","",IFERROR(INDEX('Cadastro de insumo'!A:K,MATCH('Ficha técnica - Prod acabado'!C1975,'Cadastro de insumo'!E:E,0),2),""))</f>
        <v/>
      </c>
      <c r="E1975" s="138" t="str">
        <f>IF(C1975="","",IFERROR(INDEX('Cadastro de insumo'!A:K,MATCH('Ficha técnica - Prod acabado'!C1975,'Cadastro de insumo'!E:E,0),9),""))</f>
        <v/>
      </c>
      <c r="F1975" s="139" t="str">
        <f>IFERROR(VLOOKUP(C1975,'Cadastro de insumo'!E:K,7,0),"")</f>
        <v/>
      </c>
      <c r="G1975" s="113"/>
      <c r="H1975" s="113"/>
      <c r="I1975" s="138">
        <f t="shared" si="94"/>
        <v>0</v>
      </c>
      <c r="J1975" s="140">
        <f>IF(C1975="",0,IF(E1975="Pacote",VLOOKUP(C1975,'Cadastro de insumo'!E:K,7,0)*G1975,IF(OR(E1975="kg",E1975="L"),F1975/1000*G1975,F1975*G1975)))</f>
        <v>0</v>
      </c>
    </row>
    <row r="1976" spans="1:18" outlineLevel="1" x14ac:dyDescent="0.25">
      <c r="B1976" s="137" t="str">
        <f>IF(C1976="","",F1962)</f>
        <v/>
      </c>
      <c r="C1976" s="123"/>
      <c r="D1976" s="138" t="str">
        <f>IF(C1976="","",IFERROR(INDEX('Cadastro de insumo'!A:K,MATCH('Ficha técnica - Prod acabado'!C1976,'Cadastro de insumo'!E:E,0),2),""))</f>
        <v/>
      </c>
      <c r="E1976" s="138" t="str">
        <f>IF(C1976="","",IFERROR(INDEX('Cadastro de insumo'!A:K,MATCH('Ficha técnica - Prod acabado'!C1976,'Cadastro de insumo'!E:E,0),9),""))</f>
        <v/>
      </c>
      <c r="F1976" s="139" t="str">
        <f>IFERROR(VLOOKUP(C1976,'Cadastro de insumo'!E:K,7,0),"")</f>
        <v/>
      </c>
      <c r="G1976" s="113"/>
      <c r="H1976" s="113"/>
      <c r="I1976" s="138">
        <f t="shared" si="94"/>
        <v>0</v>
      </c>
      <c r="J1976" s="140">
        <f>IF(C1976="",0,IF(E1976="Pacote",VLOOKUP(C1976,'Cadastro de insumo'!E:K,7,0)*G1976,IF(OR(E1976="kg",E1976="L"),F1976/1000*G1976,F1976*G1976)))</f>
        <v>0</v>
      </c>
    </row>
    <row r="1977" spans="1:18" outlineLevel="1" x14ac:dyDescent="0.25">
      <c r="B1977" s="137" t="str">
        <f>IF(C1977="","",F1962)</f>
        <v/>
      </c>
      <c r="C1977" s="123"/>
      <c r="D1977" s="138" t="str">
        <f>IF(C1977="","",IFERROR(INDEX('Cadastro de insumo'!A:K,MATCH('Ficha técnica - Prod acabado'!C1977,'Cadastro de insumo'!E:E,0),2),""))</f>
        <v/>
      </c>
      <c r="E1977" s="138" t="str">
        <f>IF(C1977="","",IFERROR(INDEX('Cadastro de insumo'!A:K,MATCH('Ficha técnica - Prod acabado'!C1977,'Cadastro de insumo'!E:E,0),9),""))</f>
        <v/>
      </c>
      <c r="F1977" s="139" t="str">
        <f>IFERROR(VLOOKUP(C1977,'Cadastro de insumo'!E:K,7,0),"")</f>
        <v/>
      </c>
      <c r="G1977" s="113"/>
      <c r="H1977" s="113"/>
      <c r="I1977" s="138">
        <f t="shared" si="94"/>
        <v>0</v>
      </c>
      <c r="J1977" s="140">
        <f>IF(C1977="",0,IF(E1977="Pacote",VLOOKUP(C1977,'Cadastro de insumo'!E:K,7,0)*G1977,IF(OR(E1977="kg",E1977="L"),F1977/1000*G1977,F1977*G1977)))</f>
        <v>0</v>
      </c>
    </row>
    <row r="1978" spans="1:18" outlineLevel="1" x14ac:dyDescent="0.25">
      <c r="B1978" s="137" t="str">
        <f>IF(C1978="","",F1962)</f>
        <v/>
      </c>
      <c r="C1978" s="123"/>
      <c r="D1978" s="138" t="str">
        <f>IF(C1978="","",IFERROR(INDEX('Cadastro de insumo'!A:K,MATCH('Ficha técnica - Prod acabado'!C1978,'Cadastro de insumo'!E:E,0),2),""))</f>
        <v/>
      </c>
      <c r="E1978" s="138" t="str">
        <f>IF(C1978="","",IFERROR(INDEX('Cadastro de insumo'!A:K,MATCH('Ficha técnica - Prod acabado'!C1978,'Cadastro de insumo'!E:E,0),9),""))</f>
        <v/>
      </c>
      <c r="F1978" s="139" t="str">
        <f>IFERROR(VLOOKUP(C1978,'Cadastro de insumo'!E:K,7,0),"")</f>
        <v/>
      </c>
      <c r="G1978" s="113"/>
      <c r="H1978" s="113"/>
      <c r="I1978" s="138">
        <f t="shared" si="94"/>
        <v>0</v>
      </c>
      <c r="J1978" s="140">
        <f>IF(C1978="",0,IF(E1978="Pacote",VLOOKUP(C1978,'Cadastro de insumo'!E:K,7,0)*G1978,IF(OR(E1978="kg",E1978="L"),F1978/1000*G1978,F1978*G1978)))</f>
        <v>0</v>
      </c>
    </row>
    <row r="1979" spans="1:18" outlineLevel="1" x14ac:dyDescent="0.25">
      <c r="B1979" s="137" t="str">
        <f>IF(C1979="","",F1962)</f>
        <v/>
      </c>
      <c r="C1979" s="123"/>
      <c r="D1979" s="138" t="str">
        <f>IF(C1979="","",IFERROR(INDEX('Cadastro de insumo'!A:K,MATCH('Ficha técnica - Prod acabado'!C1979,'Cadastro de insumo'!E:E,0),2),""))</f>
        <v/>
      </c>
      <c r="E1979" s="138" t="str">
        <f>IF(C1979="","",IFERROR(INDEX('Cadastro de insumo'!A:K,MATCH('Ficha técnica - Prod acabado'!C1979,'Cadastro de insumo'!E:E,0),9),""))</f>
        <v/>
      </c>
      <c r="F1979" s="139" t="str">
        <f>IFERROR(VLOOKUP(C1979,'Cadastro de insumo'!E:K,7,0),"")</f>
        <v/>
      </c>
      <c r="G1979" s="113"/>
      <c r="H1979" s="113"/>
      <c r="I1979" s="138">
        <f t="shared" si="94"/>
        <v>0</v>
      </c>
      <c r="J1979" s="140">
        <f>IF(C1979="",0,IF(E1979="Pacote",VLOOKUP(C1979,'Cadastro de insumo'!E:K,7,0)*G1979,IF(OR(E1979="kg",E1979="L"),F1979/1000*G1979,F1979*G1979)))</f>
        <v>0</v>
      </c>
    </row>
    <row r="1980" spans="1:18" x14ac:dyDescent="0.25">
      <c r="A1980" s="33" t="str">
        <f>"Detalhes: "&amp;F1962</f>
        <v xml:space="preserve">Detalhes: </v>
      </c>
      <c r="B1980" s="110"/>
      <c r="H1980" s="126"/>
      <c r="I1980" s="110"/>
      <c r="J1980" s="110"/>
      <c r="M1980" s="126"/>
    </row>
    <row r="1981" spans="1:18" x14ac:dyDescent="0.25">
      <c r="B1981" s="110"/>
      <c r="C1981" s="126"/>
      <c r="H1981" s="126"/>
      <c r="I1981" s="110"/>
      <c r="J1981" s="110"/>
      <c r="K1981" s="110"/>
      <c r="L1981" s="110"/>
      <c r="M1981" s="126"/>
    </row>
    <row r="1982" spans="1:18" ht="31.5" x14ac:dyDescent="0.25">
      <c r="D1982" s="110"/>
      <c r="E1982" s="34" t="s">
        <v>21</v>
      </c>
      <c r="F1982" s="78" t="s">
        <v>0</v>
      </c>
      <c r="G1982" s="78" t="s">
        <v>19</v>
      </c>
      <c r="H1982" s="79" t="s">
        <v>20</v>
      </c>
      <c r="I1982" s="35" t="s">
        <v>22</v>
      </c>
      <c r="J1982" s="35" t="s">
        <v>61</v>
      </c>
      <c r="M1982" s="126"/>
    </row>
    <row r="1983" spans="1:18" x14ac:dyDescent="0.25">
      <c r="D1983" s="110"/>
      <c r="E1983" s="135">
        <f>E1962+1</f>
        <v>95</v>
      </c>
      <c r="F1983" s="113"/>
      <c r="G1983" s="113"/>
      <c r="H1983" s="114"/>
      <c r="I1983" s="136">
        <f>SUM(J1986:J2000)</f>
        <v>0</v>
      </c>
      <c r="J1983" s="136" t="str">
        <f>IF(H1983="","",I1983/H1983)</f>
        <v/>
      </c>
      <c r="M1983" s="126"/>
      <c r="R1983" s="141"/>
    </row>
    <row r="1984" spans="1:18" x14ac:dyDescent="0.25">
      <c r="B1984" s="117"/>
      <c r="C1984" s="118"/>
      <c r="D1984" s="110"/>
      <c r="F1984" s="118"/>
      <c r="G1984" s="118"/>
      <c r="H1984" s="119"/>
      <c r="I1984" s="120"/>
      <c r="J1984" s="121"/>
      <c r="M1984" s="126"/>
      <c r="R1984" s="141"/>
    </row>
    <row r="1985" spans="2:10" ht="47.25" outlineLevel="1" x14ac:dyDescent="0.25">
      <c r="B1985" s="34" t="s">
        <v>66</v>
      </c>
      <c r="C1985" s="78" t="s">
        <v>13</v>
      </c>
      <c r="D1985" s="35" t="s">
        <v>60</v>
      </c>
      <c r="E1985" s="35" t="s">
        <v>14</v>
      </c>
      <c r="F1985" s="79" t="s">
        <v>17</v>
      </c>
      <c r="G1985" s="79" t="s">
        <v>56</v>
      </c>
      <c r="H1985" s="79" t="s">
        <v>38</v>
      </c>
      <c r="I1985" s="35" t="s">
        <v>16</v>
      </c>
      <c r="J1985" s="34" t="s">
        <v>15</v>
      </c>
    </row>
    <row r="1986" spans="2:10" outlineLevel="1" x14ac:dyDescent="0.25">
      <c r="B1986" s="137" t="str">
        <f>IF(C1986="","",F1983)</f>
        <v/>
      </c>
      <c r="C1986" s="123"/>
      <c r="D1986" s="138" t="str">
        <f>IF(C1986="","",IFERROR(INDEX('Cadastro de insumo'!A:K,MATCH('Ficha técnica - Prod acabado'!C1986,'Cadastro de insumo'!E:E,0),2),""))</f>
        <v/>
      </c>
      <c r="E1986" s="138" t="str">
        <f>IF(C1986="","",IFERROR(INDEX('Cadastro de insumo'!A:K,MATCH('Ficha técnica - Prod acabado'!C1986,'Cadastro de insumo'!E:E,0),9),""))</f>
        <v/>
      </c>
      <c r="F1986" s="139" t="str">
        <f>IFERROR(VLOOKUP(C1986,'Cadastro de insumo'!E:K,7,0),"")</f>
        <v/>
      </c>
      <c r="G1986" s="113"/>
      <c r="H1986" s="113"/>
      <c r="I1986" s="138">
        <f t="shared" ref="I1986:I2000" si="95">IF(OR(G1986="",H1986=""),0,G1986/H1986)</f>
        <v>0</v>
      </c>
      <c r="J1986" s="140">
        <f>IF(C1986="",0,IF(E1986="Pacote",VLOOKUP(C1986,'Cadastro de insumo'!E:K,7,0)*G1986,IF(OR(E1986="kg",E1986="L"),F1986/1000*G1986,F1986*G1986)))</f>
        <v>0</v>
      </c>
    </row>
    <row r="1987" spans="2:10" outlineLevel="1" x14ac:dyDescent="0.25">
      <c r="B1987" s="137" t="str">
        <f>IF(C1987="","",F1983)</f>
        <v/>
      </c>
      <c r="C1987" s="123"/>
      <c r="D1987" s="138" t="str">
        <f>IF(C1987="","",IFERROR(INDEX('Cadastro de insumo'!A:K,MATCH('Ficha técnica - Prod acabado'!C1987,'Cadastro de insumo'!E:E,0),2),""))</f>
        <v/>
      </c>
      <c r="E1987" s="138" t="str">
        <f>IF(C1987="","",IFERROR(INDEX('Cadastro de insumo'!A:K,MATCH('Ficha técnica - Prod acabado'!C1987,'Cadastro de insumo'!E:E,0),9),""))</f>
        <v/>
      </c>
      <c r="F1987" s="139" t="str">
        <f>IFERROR(VLOOKUP(C1987,'Cadastro de insumo'!E:K,7,0),"")</f>
        <v/>
      </c>
      <c r="G1987" s="113"/>
      <c r="H1987" s="113"/>
      <c r="I1987" s="138">
        <f t="shared" si="95"/>
        <v>0</v>
      </c>
      <c r="J1987" s="140">
        <f>IF(C1987="",0,IF(E1987="Pacote",VLOOKUP(C1987,'Cadastro de insumo'!E:K,7,0)*G1987,IF(OR(E1987="kg",E1987="L"),F1987/1000*G1987,F1987*G1987)))</f>
        <v>0</v>
      </c>
    </row>
    <row r="1988" spans="2:10" outlineLevel="1" x14ac:dyDescent="0.25">
      <c r="B1988" s="137" t="str">
        <f>IF(C1988="","",F1983)</f>
        <v/>
      </c>
      <c r="C1988" s="123"/>
      <c r="D1988" s="138" t="str">
        <f>IF(C1988="","",IFERROR(INDEX('Cadastro de insumo'!A:K,MATCH('Ficha técnica - Prod acabado'!C1988,'Cadastro de insumo'!E:E,0),2),""))</f>
        <v/>
      </c>
      <c r="E1988" s="138" t="str">
        <f>IF(C1988="","",IFERROR(INDEX('Cadastro de insumo'!A:K,MATCH('Ficha técnica - Prod acabado'!C1988,'Cadastro de insumo'!E:E,0),9),""))</f>
        <v/>
      </c>
      <c r="F1988" s="139" t="str">
        <f>IFERROR(VLOOKUP(C1988,'Cadastro de insumo'!E:K,7,0),"")</f>
        <v/>
      </c>
      <c r="G1988" s="113"/>
      <c r="H1988" s="113"/>
      <c r="I1988" s="138">
        <f t="shared" si="95"/>
        <v>0</v>
      </c>
      <c r="J1988" s="140">
        <f>IF(C1988="",0,IF(E1988="Pacote",VLOOKUP(C1988,'Cadastro de insumo'!E:K,7,0)*G1988,IF(OR(E1988="kg",E1988="L"),F1988/1000*G1988,F1988*G1988)))</f>
        <v>0</v>
      </c>
    </row>
    <row r="1989" spans="2:10" outlineLevel="1" x14ac:dyDescent="0.25">
      <c r="B1989" s="137" t="str">
        <f>IF(C1989="","",F1983)</f>
        <v/>
      </c>
      <c r="C1989" s="123"/>
      <c r="D1989" s="138" t="str">
        <f>IF(C1989="","",IFERROR(INDEX('Cadastro de insumo'!A:K,MATCH('Ficha técnica - Prod acabado'!C1989,'Cadastro de insumo'!E:E,0),2),""))</f>
        <v/>
      </c>
      <c r="E1989" s="138" t="str">
        <f>IF(C1989="","",IFERROR(INDEX('Cadastro de insumo'!A:K,MATCH('Ficha técnica - Prod acabado'!C1989,'Cadastro de insumo'!E:E,0),9),""))</f>
        <v/>
      </c>
      <c r="F1989" s="139" t="str">
        <f>IFERROR(VLOOKUP(C1989,'Cadastro de insumo'!E:K,7,0),"")</f>
        <v/>
      </c>
      <c r="G1989" s="113"/>
      <c r="H1989" s="113"/>
      <c r="I1989" s="138">
        <f t="shared" si="95"/>
        <v>0</v>
      </c>
      <c r="J1989" s="140">
        <f>IF(C1989="",0,IF(E1989="Pacote",VLOOKUP(C1989,'Cadastro de insumo'!E:K,7,0)*G1989,IF(OR(E1989="kg",E1989="L"),F1989/1000*G1989,F1989*G1989)))</f>
        <v>0</v>
      </c>
    </row>
    <row r="1990" spans="2:10" outlineLevel="1" x14ac:dyDescent="0.25">
      <c r="B1990" s="137" t="str">
        <f>IF(C1990="","",F1983)</f>
        <v/>
      </c>
      <c r="C1990" s="123"/>
      <c r="D1990" s="138" t="str">
        <f>IF(C1990="","",IFERROR(INDEX('Cadastro de insumo'!A:K,MATCH('Ficha técnica - Prod acabado'!C1990,'Cadastro de insumo'!E:E,0),2),""))</f>
        <v/>
      </c>
      <c r="E1990" s="138" t="str">
        <f>IF(C1990="","",IFERROR(INDEX('Cadastro de insumo'!A:K,MATCH('Ficha técnica - Prod acabado'!C1990,'Cadastro de insumo'!E:E,0),9),""))</f>
        <v/>
      </c>
      <c r="F1990" s="139" t="str">
        <f>IFERROR(VLOOKUP(C1990,'Cadastro de insumo'!E:K,7,0),"")</f>
        <v/>
      </c>
      <c r="G1990" s="113"/>
      <c r="H1990" s="113"/>
      <c r="I1990" s="138">
        <f t="shared" si="95"/>
        <v>0</v>
      </c>
      <c r="J1990" s="140">
        <f>IF(C1990="",0,IF(E1990="Pacote",VLOOKUP(C1990,'Cadastro de insumo'!E:K,7,0)*G1990,IF(OR(E1990="kg",E1990="L"),F1990/1000*G1990,F1990*G1990)))</f>
        <v>0</v>
      </c>
    </row>
    <row r="1991" spans="2:10" outlineLevel="1" x14ac:dyDescent="0.25">
      <c r="B1991" s="137" t="str">
        <f>IF(C1991="","",F1983)</f>
        <v/>
      </c>
      <c r="C1991" s="123"/>
      <c r="D1991" s="138" t="str">
        <f>IF(C1991="","",IFERROR(INDEX('Cadastro de insumo'!A:K,MATCH('Ficha técnica - Prod acabado'!C1991,'Cadastro de insumo'!E:E,0),2),""))</f>
        <v/>
      </c>
      <c r="E1991" s="138" t="str">
        <f>IF(C1991="","",IFERROR(INDEX('Cadastro de insumo'!A:K,MATCH('Ficha técnica - Prod acabado'!C1991,'Cadastro de insumo'!E:E,0),9),""))</f>
        <v/>
      </c>
      <c r="F1991" s="139" t="str">
        <f>IFERROR(VLOOKUP(C1991,'Cadastro de insumo'!E:K,7,0),"")</f>
        <v/>
      </c>
      <c r="G1991" s="113"/>
      <c r="H1991" s="113"/>
      <c r="I1991" s="138">
        <f t="shared" si="95"/>
        <v>0</v>
      </c>
      <c r="J1991" s="140">
        <f>IF(C1991="",0,IF(E1991="Pacote",VLOOKUP(C1991,'Cadastro de insumo'!E:K,7,0)*G1991,IF(OR(E1991="kg",E1991="L"),F1991/1000*G1991,F1991*G1991)))</f>
        <v>0</v>
      </c>
    </row>
    <row r="1992" spans="2:10" outlineLevel="1" x14ac:dyDescent="0.25">
      <c r="B1992" s="137" t="str">
        <f>IF(C1992="","",F1983)</f>
        <v/>
      </c>
      <c r="C1992" s="123"/>
      <c r="D1992" s="138" t="str">
        <f>IF(C1992="","",IFERROR(INDEX('Cadastro de insumo'!A:K,MATCH('Ficha técnica - Prod acabado'!C1992,'Cadastro de insumo'!E:E,0),2),""))</f>
        <v/>
      </c>
      <c r="E1992" s="138" t="str">
        <f>IF(C1992="","",IFERROR(INDEX('Cadastro de insumo'!A:K,MATCH('Ficha técnica - Prod acabado'!C1992,'Cadastro de insumo'!E:E,0),9),""))</f>
        <v/>
      </c>
      <c r="F1992" s="139" t="str">
        <f>IFERROR(VLOOKUP(C1992,'Cadastro de insumo'!E:K,7,0),"")</f>
        <v/>
      </c>
      <c r="G1992" s="113"/>
      <c r="H1992" s="113"/>
      <c r="I1992" s="138">
        <f t="shared" si="95"/>
        <v>0</v>
      </c>
      <c r="J1992" s="140">
        <f>IF(C1992="",0,IF(E1992="Pacote",VLOOKUP(C1992,'Cadastro de insumo'!E:K,7,0)*G1992,IF(OR(E1992="kg",E1992="L"),F1992/1000*G1992,F1992*G1992)))</f>
        <v>0</v>
      </c>
    </row>
    <row r="1993" spans="2:10" outlineLevel="1" x14ac:dyDescent="0.25">
      <c r="B1993" s="137" t="str">
        <f>IF(C1993="","",F1983)</f>
        <v/>
      </c>
      <c r="C1993" s="123"/>
      <c r="D1993" s="138" t="str">
        <f>IF(C1993="","",IFERROR(INDEX('Cadastro de insumo'!A:K,MATCH('Ficha técnica - Prod acabado'!C1993,'Cadastro de insumo'!E:E,0),2),""))</f>
        <v/>
      </c>
      <c r="E1993" s="138" t="str">
        <f>IF(C1993="","",IFERROR(INDEX('Cadastro de insumo'!A:K,MATCH('Ficha técnica - Prod acabado'!C1993,'Cadastro de insumo'!E:E,0),9),""))</f>
        <v/>
      </c>
      <c r="F1993" s="139" t="str">
        <f>IFERROR(VLOOKUP(C1993,'Cadastro de insumo'!E:K,7,0),"")</f>
        <v/>
      </c>
      <c r="G1993" s="113"/>
      <c r="H1993" s="113"/>
      <c r="I1993" s="138">
        <f t="shared" si="95"/>
        <v>0</v>
      </c>
      <c r="J1993" s="140">
        <f>IF(C1993="",0,IF(E1993="Pacote",VLOOKUP(C1993,'Cadastro de insumo'!E:K,7,0)*G1993,IF(OR(E1993="kg",E1993="L"),F1993/1000*G1993,F1993*G1993)))</f>
        <v>0</v>
      </c>
    </row>
    <row r="1994" spans="2:10" outlineLevel="1" x14ac:dyDescent="0.25">
      <c r="B1994" s="137" t="str">
        <f>IF(C1994="","",F1983)</f>
        <v/>
      </c>
      <c r="C1994" s="123"/>
      <c r="D1994" s="138" t="str">
        <f>IF(C1994="","",IFERROR(INDEX('Cadastro de insumo'!A:K,MATCH('Ficha técnica - Prod acabado'!C1994,'Cadastro de insumo'!E:E,0),2),""))</f>
        <v/>
      </c>
      <c r="E1994" s="138" t="str">
        <f>IF(C1994="","",IFERROR(INDEX('Cadastro de insumo'!A:K,MATCH('Ficha técnica - Prod acabado'!C1994,'Cadastro de insumo'!E:E,0),9),""))</f>
        <v/>
      </c>
      <c r="F1994" s="139" t="str">
        <f>IFERROR(VLOOKUP(C1994,'Cadastro de insumo'!E:K,7,0),"")</f>
        <v/>
      </c>
      <c r="G1994" s="113"/>
      <c r="H1994" s="113"/>
      <c r="I1994" s="138">
        <f t="shared" si="95"/>
        <v>0</v>
      </c>
      <c r="J1994" s="140">
        <f>IF(C1994="",0,IF(E1994="Pacote",VLOOKUP(C1994,'Cadastro de insumo'!E:K,7,0)*G1994,IF(OR(E1994="kg",E1994="L"),F1994/1000*G1994,F1994*G1994)))</f>
        <v>0</v>
      </c>
    </row>
    <row r="1995" spans="2:10" outlineLevel="1" x14ac:dyDescent="0.25">
      <c r="B1995" s="137" t="str">
        <f>IF(C1995="","",F1983)</f>
        <v/>
      </c>
      <c r="C1995" s="123"/>
      <c r="D1995" s="138" t="str">
        <f>IF(C1995="","",IFERROR(INDEX('Cadastro de insumo'!A:K,MATCH('Ficha técnica - Prod acabado'!C1995,'Cadastro de insumo'!E:E,0),2),""))</f>
        <v/>
      </c>
      <c r="E1995" s="138" t="str">
        <f>IF(C1995="","",IFERROR(INDEX('Cadastro de insumo'!A:K,MATCH('Ficha técnica - Prod acabado'!C1995,'Cadastro de insumo'!E:E,0),9),""))</f>
        <v/>
      </c>
      <c r="F1995" s="139" t="str">
        <f>IFERROR(VLOOKUP(C1995,'Cadastro de insumo'!E:K,7,0),"")</f>
        <v/>
      </c>
      <c r="G1995" s="113"/>
      <c r="H1995" s="113"/>
      <c r="I1995" s="138">
        <f t="shared" si="95"/>
        <v>0</v>
      </c>
      <c r="J1995" s="140">
        <f>IF(C1995="",0,IF(E1995="Pacote",VLOOKUP(C1995,'Cadastro de insumo'!E:K,7,0)*G1995,IF(OR(E1995="kg",E1995="L"),F1995/1000*G1995,F1995*G1995)))</f>
        <v>0</v>
      </c>
    </row>
    <row r="1996" spans="2:10" outlineLevel="1" x14ac:dyDescent="0.25">
      <c r="B1996" s="137" t="str">
        <f>IF(C1996="","",F1983)</f>
        <v/>
      </c>
      <c r="C1996" s="123"/>
      <c r="D1996" s="138" t="str">
        <f>IF(C1996="","",IFERROR(INDEX('Cadastro de insumo'!A:K,MATCH('Ficha técnica - Prod acabado'!C1996,'Cadastro de insumo'!E:E,0),2),""))</f>
        <v/>
      </c>
      <c r="E1996" s="138" t="str">
        <f>IF(C1996="","",IFERROR(INDEX('Cadastro de insumo'!A:K,MATCH('Ficha técnica - Prod acabado'!C1996,'Cadastro de insumo'!E:E,0),9),""))</f>
        <v/>
      </c>
      <c r="F1996" s="139" t="str">
        <f>IFERROR(VLOOKUP(C1996,'Cadastro de insumo'!E:K,7,0),"")</f>
        <v/>
      </c>
      <c r="G1996" s="113"/>
      <c r="H1996" s="113"/>
      <c r="I1996" s="138">
        <f t="shared" si="95"/>
        <v>0</v>
      </c>
      <c r="J1996" s="140">
        <f>IF(C1996="",0,IF(E1996="Pacote",VLOOKUP(C1996,'Cadastro de insumo'!E:K,7,0)*G1996,IF(OR(E1996="kg",E1996="L"),F1996/1000*G1996,F1996*G1996)))</f>
        <v>0</v>
      </c>
    </row>
    <row r="1997" spans="2:10" outlineLevel="1" x14ac:dyDescent="0.25">
      <c r="B1997" s="137" t="str">
        <f>IF(C1997="","",F1983)</f>
        <v/>
      </c>
      <c r="C1997" s="123"/>
      <c r="D1997" s="138" t="str">
        <f>IF(C1997="","",IFERROR(INDEX('Cadastro de insumo'!A:K,MATCH('Ficha técnica - Prod acabado'!C1997,'Cadastro de insumo'!E:E,0),2),""))</f>
        <v/>
      </c>
      <c r="E1997" s="138" t="str">
        <f>IF(C1997="","",IFERROR(INDEX('Cadastro de insumo'!A:K,MATCH('Ficha técnica - Prod acabado'!C1997,'Cadastro de insumo'!E:E,0),9),""))</f>
        <v/>
      </c>
      <c r="F1997" s="139" t="str">
        <f>IFERROR(VLOOKUP(C1997,'Cadastro de insumo'!E:K,7,0),"")</f>
        <v/>
      </c>
      <c r="G1997" s="113"/>
      <c r="H1997" s="113"/>
      <c r="I1997" s="138">
        <f t="shared" si="95"/>
        <v>0</v>
      </c>
      <c r="J1997" s="140">
        <f>IF(C1997="",0,IF(E1997="Pacote",VLOOKUP(C1997,'Cadastro de insumo'!E:K,7,0)*G1997,IF(OR(E1997="kg",E1997="L"),F1997/1000*G1997,F1997*G1997)))</f>
        <v>0</v>
      </c>
    </row>
    <row r="1998" spans="2:10" outlineLevel="1" x14ac:dyDescent="0.25">
      <c r="B1998" s="137" t="str">
        <f>IF(C1998="","",F1983)</f>
        <v/>
      </c>
      <c r="C1998" s="123"/>
      <c r="D1998" s="138" t="str">
        <f>IF(C1998="","",IFERROR(INDEX('Cadastro de insumo'!A:K,MATCH('Ficha técnica - Prod acabado'!C1998,'Cadastro de insumo'!E:E,0),2),""))</f>
        <v/>
      </c>
      <c r="E1998" s="138" t="str">
        <f>IF(C1998="","",IFERROR(INDEX('Cadastro de insumo'!A:K,MATCH('Ficha técnica - Prod acabado'!C1998,'Cadastro de insumo'!E:E,0),9),""))</f>
        <v/>
      </c>
      <c r="F1998" s="139" t="str">
        <f>IFERROR(VLOOKUP(C1998,'Cadastro de insumo'!E:K,7,0),"")</f>
        <v/>
      </c>
      <c r="G1998" s="113"/>
      <c r="H1998" s="113"/>
      <c r="I1998" s="138">
        <f t="shared" si="95"/>
        <v>0</v>
      </c>
      <c r="J1998" s="140">
        <f>IF(C1998="",0,IF(E1998="Pacote",VLOOKUP(C1998,'Cadastro de insumo'!E:K,7,0)*G1998,IF(OR(E1998="kg",E1998="L"),F1998/1000*G1998,F1998*G1998)))</f>
        <v>0</v>
      </c>
    </row>
    <row r="1999" spans="2:10" outlineLevel="1" x14ac:dyDescent="0.25">
      <c r="B1999" s="137" t="str">
        <f>IF(C1999="","",F1983)</f>
        <v/>
      </c>
      <c r="C1999" s="123"/>
      <c r="D1999" s="138" t="str">
        <f>IF(C1999="","",IFERROR(INDEX('Cadastro de insumo'!A:K,MATCH('Ficha técnica - Prod acabado'!C1999,'Cadastro de insumo'!E:E,0),2),""))</f>
        <v/>
      </c>
      <c r="E1999" s="138" t="str">
        <f>IF(C1999="","",IFERROR(INDEX('Cadastro de insumo'!A:K,MATCH('Ficha técnica - Prod acabado'!C1999,'Cadastro de insumo'!E:E,0),9),""))</f>
        <v/>
      </c>
      <c r="F1999" s="139" t="str">
        <f>IFERROR(VLOOKUP(C1999,'Cadastro de insumo'!E:K,7,0),"")</f>
        <v/>
      </c>
      <c r="G1999" s="113"/>
      <c r="H1999" s="113"/>
      <c r="I1999" s="138">
        <f t="shared" si="95"/>
        <v>0</v>
      </c>
      <c r="J1999" s="140">
        <f>IF(C1999="",0,IF(E1999="Pacote",VLOOKUP(C1999,'Cadastro de insumo'!E:K,7,0)*G1999,IF(OR(E1999="kg",E1999="L"),F1999/1000*G1999,F1999*G1999)))</f>
        <v>0</v>
      </c>
    </row>
    <row r="2000" spans="2:10" outlineLevel="1" x14ac:dyDescent="0.25">
      <c r="B2000" s="137" t="str">
        <f>IF(C2000="","",F1983)</f>
        <v/>
      </c>
      <c r="C2000" s="123"/>
      <c r="D2000" s="138" t="str">
        <f>IF(C2000="","",IFERROR(INDEX('Cadastro de insumo'!A:K,MATCH('Ficha técnica - Prod acabado'!C2000,'Cadastro de insumo'!E:E,0),2),""))</f>
        <v/>
      </c>
      <c r="E2000" s="138" t="str">
        <f>IF(C2000="","",IFERROR(INDEX('Cadastro de insumo'!A:K,MATCH('Ficha técnica - Prod acabado'!C2000,'Cadastro de insumo'!E:E,0),9),""))</f>
        <v/>
      </c>
      <c r="F2000" s="139" t="str">
        <f>IFERROR(VLOOKUP(C2000,'Cadastro de insumo'!E:K,7,0),"")</f>
        <v/>
      </c>
      <c r="G2000" s="113"/>
      <c r="H2000" s="113"/>
      <c r="I2000" s="138">
        <f t="shared" si="95"/>
        <v>0</v>
      </c>
      <c r="J2000" s="140">
        <f>IF(C2000="",0,IF(E2000="Pacote",VLOOKUP(C2000,'Cadastro de insumo'!E:K,7,0)*G2000,IF(OR(E2000="kg",E2000="L"),F2000/1000*G2000,F2000*G2000)))</f>
        <v>0</v>
      </c>
    </row>
    <row r="2001" spans="1:18" x14ac:dyDescent="0.25">
      <c r="A2001" s="33" t="str">
        <f>"Detalhes: "&amp;F1983</f>
        <v xml:space="preserve">Detalhes: </v>
      </c>
      <c r="B2001" s="110"/>
      <c r="H2001" s="126"/>
      <c r="I2001" s="110"/>
      <c r="J2001" s="110"/>
      <c r="M2001" s="126"/>
    </row>
    <row r="2002" spans="1:18" x14ac:dyDescent="0.25">
      <c r="B2002" s="110"/>
      <c r="C2002" s="126"/>
      <c r="H2002" s="126"/>
      <c r="I2002" s="110"/>
      <c r="J2002" s="110"/>
      <c r="K2002" s="110"/>
      <c r="L2002" s="110"/>
      <c r="M2002" s="126"/>
    </row>
    <row r="2003" spans="1:18" ht="31.5" x14ac:dyDescent="0.25">
      <c r="D2003" s="110"/>
      <c r="E2003" s="34" t="s">
        <v>21</v>
      </c>
      <c r="F2003" s="78" t="s">
        <v>0</v>
      </c>
      <c r="G2003" s="78" t="s">
        <v>19</v>
      </c>
      <c r="H2003" s="79" t="s">
        <v>20</v>
      </c>
      <c r="I2003" s="35" t="s">
        <v>22</v>
      </c>
      <c r="J2003" s="35" t="s">
        <v>61</v>
      </c>
      <c r="M2003" s="126"/>
    </row>
    <row r="2004" spans="1:18" x14ac:dyDescent="0.25">
      <c r="D2004" s="110"/>
      <c r="E2004" s="135">
        <f>E1983+1</f>
        <v>96</v>
      </c>
      <c r="F2004" s="113"/>
      <c r="G2004" s="113"/>
      <c r="H2004" s="114"/>
      <c r="I2004" s="136">
        <f>SUM(J2007:J2021)</f>
        <v>0</v>
      </c>
      <c r="J2004" s="136" t="str">
        <f>IF(H2004="","",I2004/H2004)</f>
        <v/>
      </c>
      <c r="M2004" s="126"/>
      <c r="R2004" s="141"/>
    </row>
    <row r="2005" spans="1:18" x14ac:dyDescent="0.25">
      <c r="B2005" s="117"/>
      <c r="C2005" s="118"/>
      <c r="D2005" s="110"/>
      <c r="F2005" s="118"/>
      <c r="G2005" s="118"/>
      <c r="H2005" s="119"/>
      <c r="I2005" s="120"/>
      <c r="J2005" s="121"/>
      <c r="M2005" s="126"/>
      <c r="R2005" s="141"/>
    </row>
    <row r="2006" spans="1:18" ht="47.25" outlineLevel="1" x14ac:dyDescent="0.25">
      <c r="B2006" s="34" t="s">
        <v>66</v>
      </c>
      <c r="C2006" s="78" t="s">
        <v>13</v>
      </c>
      <c r="D2006" s="35" t="s">
        <v>60</v>
      </c>
      <c r="E2006" s="35" t="s">
        <v>14</v>
      </c>
      <c r="F2006" s="79" t="s">
        <v>17</v>
      </c>
      <c r="G2006" s="79" t="s">
        <v>56</v>
      </c>
      <c r="H2006" s="79" t="s">
        <v>38</v>
      </c>
      <c r="I2006" s="35" t="s">
        <v>16</v>
      </c>
      <c r="J2006" s="34" t="s">
        <v>15</v>
      </c>
    </row>
    <row r="2007" spans="1:18" outlineLevel="1" x14ac:dyDescent="0.25">
      <c r="B2007" s="137" t="str">
        <f>IF(C2007="","",F2004)</f>
        <v/>
      </c>
      <c r="C2007" s="123"/>
      <c r="D2007" s="138" t="str">
        <f>IF(C2007="","",IFERROR(INDEX('Cadastro de insumo'!A:K,MATCH('Ficha técnica - Prod acabado'!C2007,'Cadastro de insumo'!E:E,0),2),""))</f>
        <v/>
      </c>
      <c r="E2007" s="138" t="str">
        <f>IF(C2007="","",IFERROR(INDEX('Cadastro de insumo'!A:K,MATCH('Ficha técnica - Prod acabado'!C2007,'Cadastro de insumo'!E:E,0),9),""))</f>
        <v/>
      </c>
      <c r="F2007" s="139" t="str">
        <f>IFERROR(VLOOKUP(C2007,'Cadastro de insumo'!E:K,7,0),"")</f>
        <v/>
      </c>
      <c r="G2007" s="113"/>
      <c r="H2007" s="113"/>
      <c r="I2007" s="138">
        <f t="shared" ref="I2007:I2021" si="96">IF(OR(G2007="",H2007=""),0,G2007/H2007)</f>
        <v>0</v>
      </c>
      <c r="J2007" s="140">
        <f>IF(C2007="",0,IF(E2007="Pacote",VLOOKUP(C2007,'Cadastro de insumo'!E:K,7,0)*G2007,IF(OR(E2007="kg",E2007="L"),F2007/1000*G2007,F2007*G2007)))</f>
        <v>0</v>
      </c>
    </row>
    <row r="2008" spans="1:18" outlineLevel="1" x14ac:dyDescent="0.25">
      <c r="B2008" s="137" t="str">
        <f>IF(C2008="","",F2004)</f>
        <v/>
      </c>
      <c r="C2008" s="123"/>
      <c r="D2008" s="138" t="str">
        <f>IF(C2008="","",IFERROR(INDEX('Cadastro de insumo'!A:K,MATCH('Ficha técnica - Prod acabado'!C2008,'Cadastro de insumo'!E:E,0),2),""))</f>
        <v/>
      </c>
      <c r="E2008" s="138" t="str">
        <f>IF(C2008="","",IFERROR(INDEX('Cadastro de insumo'!A:K,MATCH('Ficha técnica - Prod acabado'!C2008,'Cadastro de insumo'!E:E,0),9),""))</f>
        <v/>
      </c>
      <c r="F2008" s="139" t="str">
        <f>IFERROR(VLOOKUP(C2008,'Cadastro de insumo'!E:K,7,0),"")</f>
        <v/>
      </c>
      <c r="G2008" s="113"/>
      <c r="H2008" s="113"/>
      <c r="I2008" s="138">
        <f t="shared" si="96"/>
        <v>0</v>
      </c>
      <c r="J2008" s="140">
        <f>IF(C2008="",0,IF(E2008="Pacote",VLOOKUP(C2008,'Cadastro de insumo'!E:K,7,0)*G2008,IF(OR(E2008="kg",E2008="L"),F2008/1000*G2008,F2008*G2008)))</f>
        <v>0</v>
      </c>
    </row>
    <row r="2009" spans="1:18" outlineLevel="1" x14ac:dyDescent="0.25">
      <c r="B2009" s="137" t="str">
        <f>IF(C2009="","",F2004)</f>
        <v/>
      </c>
      <c r="C2009" s="123"/>
      <c r="D2009" s="138" t="str">
        <f>IF(C2009="","",IFERROR(INDEX('Cadastro de insumo'!A:K,MATCH('Ficha técnica - Prod acabado'!C2009,'Cadastro de insumo'!E:E,0),2),""))</f>
        <v/>
      </c>
      <c r="E2009" s="138" t="str">
        <f>IF(C2009="","",IFERROR(INDEX('Cadastro de insumo'!A:K,MATCH('Ficha técnica - Prod acabado'!C2009,'Cadastro de insumo'!E:E,0),9),""))</f>
        <v/>
      </c>
      <c r="F2009" s="139" t="str">
        <f>IFERROR(VLOOKUP(C2009,'Cadastro de insumo'!E:K,7,0),"")</f>
        <v/>
      </c>
      <c r="G2009" s="113"/>
      <c r="H2009" s="113"/>
      <c r="I2009" s="138">
        <f t="shared" si="96"/>
        <v>0</v>
      </c>
      <c r="J2009" s="140">
        <f>IF(C2009="",0,IF(E2009="Pacote",VLOOKUP(C2009,'Cadastro de insumo'!E:K,7,0)*G2009,IF(OR(E2009="kg",E2009="L"),F2009/1000*G2009,F2009*G2009)))</f>
        <v>0</v>
      </c>
    </row>
    <row r="2010" spans="1:18" outlineLevel="1" x14ac:dyDescent="0.25">
      <c r="B2010" s="137" t="str">
        <f>IF(C2010="","",F2004)</f>
        <v/>
      </c>
      <c r="C2010" s="123"/>
      <c r="D2010" s="138" t="str">
        <f>IF(C2010="","",IFERROR(INDEX('Cadastro de insumo'!A:K,MATCH('Ficha técnica - Prod acabado'!C2010,'Cadastro de insumo'!E:E,0),2),""))</f>
        <v/>
      </c>
      <c r="E2010" s="138" t="str">
        <f>IF(C2010="","",IFERROR(INDEX('Cadastro de insumo'!A:K,MATCH('Ficha técnica - Prod acabado'!C2010,'Cadastro de insumo'!E:E,0),9),""))</f>
        <v/>
      </c>
      <c r="F2010" s="139" t="str">
        <f>IFERROR(VLOOKUP(C2010,'Cadastro de insumo'!E:K,7,0),"")</f>
        <v/>
      </c>
      <c r="G2010" s="113"/>
      <c r="H2010" s="113"/>
      <c r="I2010" s="138">
        <f t="shared" si="96"/>
        <v>0</v>
      </c>
      <c r="J2010" s="140">
        <f>IF(C2010="",0,IF(E2010="Pacote",VLOOKUP(C2010,'Cadastro de insumo'!E:K,7,0)*G2010,IF(OR(E2010="kg",E2010="L"),F2010/1000*G2010,F2010*G2010)))</f>
        <v>0</v>
      </c>
    </row>
    <row r="2011" spans="1:18" outlineLevel="1" x14ac:dyDescent="0.25">
      <c r="B2011" s="137" t="str">
        <f>IF(C2011="","",F2004)</f>
        <v/>
      </c>
      <c r="C2011" s="123"/>
      <c r="D2011" s="138" t="str">
        <f>IF(C2011="","",IFERROR(INDEX('Cadastro de insumo'!A:K,MATCH('Ficha técnica - Prod acabado'!C2011,'Cadastro de insumo'!E:E,0),2),""))</f>
        <v/>
      </c>
      <c r="E2011" s="138" t="str">
        <f>IF(C2011="","",IFERROR(INDEX('Cadastro de insumo'!A:K,MATCH('Ficha técnica - Prod acabado'!C2011,'Cadastro de insumo'!E:E,0),9),""))</f>
        <v/>
      </c>
      <c r="F2011" s="139" t="str">
        <f>IFERROR(VLOOKUP(C2011,'Cadastro de insumo'!E:K,7,0),"")</f>
        <v/>
      </c>
      <c r="G2011" s="113"/>
      <c r="H2011" s="113"/>
      <c r="I2011" s="138">
        <f t="shared" si="96"/>
        <v>0</v>
      </c>
      <c r="J2011" s="140">
        <f>IF(C2011="",0,IF(E2011="Pacote",VLOOKUP(C2011,'Cadastro de insumo'!E:K,7,0)*G2011,IF(OR(E2011="kg",E2011="L"),F2011/1000*G2011,F2011*G2011)))</f>
        <v>0</v>
      </c>
    </row>
    <row r="2012" spans="1:18" outlineLevel="1" x14ac:dyDescent="0.25">
      <c r="B2012" s="137" t="str">
        <f>IF(C2012="","",F2004)</f>
        <v/>
      </c>
      <c r="C2012" s="123"/>
      <c r="D2012" s="138" t="str">
        <f>IF(C2012="","",IFERROR(INDEX('Cadastro de insumo'!A:K,MATCH('Ficha técnica - Prod acabado'!C2012,'Cadastro de insumo'!E:E,0),2),""))</f>
        <v/>
      </c>
      <c r="E2012" s="138" t="str">
        <f>IF(C2012="","",IFERROR(INDEX('Cadastro de insumo'!A:K,MATCH('Ficha técnica - Prod acabado'!C2012,'Cadastro de insumo'!E:E,0),9),""))</f>
        <v/>
      </c>
      <c r="F2012" s="139" t="str">
        <f>IFERROR(VLOOKUP(C2012,'Cadastro de insumo'!E:K,7,0),"")</f>
        <v/>
      </c>
      <c r="G2012" s="113"/>
      <c r="H2012" s="113"/>
      <c r="I2012" s="138">
        <f t="shared" si="96"/>
        <v>0</v>
      </c>
      <c r="J2012" s="140">
        <f>IF(C2012="",0,IF(E2012="Pacote",VLOOKUP(C2012,'Cadastro de insumo'!E:K,7,0)*G2012,IF(OR(E2012="kg",E2012="L"),F2012/1000*G2012,F2012*G2012)))</f>
        <v>0</v>
      </c>
    </row>
    <row r="2013" spans="1:18" outlineLevel="1" x14ac:dyDescent="0.25">
      <c r="B2013" s="137" t="str">
        <f>IF(C2013="","",F2004)</f>
        <v/>
      </c>
      <c r="C2013" s="123"/>
      <c r="D2013" s="138" t="str">
        <f>IF(C2013="","",IFERROR(INDEX('Cadastro de insumo'!A:K,MATCH('Ficha técnica - Prod acabado'!C2013,'Cadastro de insumo'!E:E,0),2),""))</f>
        <v/>
      </c>
      <c r="E2013" s="138" t="str">
        <f>IF(C2013="","",IFERROR(INDEX('Cadastro de insumo'!A:K,MATCH('Ficha técnica - Prod acabado'!C2013,'Cadastro de insumo'!E:E,0),9),""))</f>
        <v/>
      </c>
      <c r="F2013" s="139" t="str">
        <f>IFERROR(VLOOKUP(C2013,'Cadastro de insumo'!E:K,7,0),"")</f>
        <v/>
      </c>
      <c r="G2013" s="113"/>
      <c r="H2013" s="113"/>
      <c r="I2013" s="138">
        <f t="shared" si="96"/>
        <v>0</v>
      </c>
      <c r="J2013" s="140">
        <f>IF(C2013="",0,IF(E2013="Pacote",VLOOKUP(C2013,'Cadastro de insumo'!E:K,7,0)*G2013,IF(OR(E2013="kg",E2013="L"),F2013/1000*G2013,F2013*G2013)))</f>
        <v>0</v>
      </c>
    </row>
    <row r="2014" spans="1:18" outlineLevel="1" x14ac:dyDescent="0.25">
      <c r="B2014" s="137" t="str">
        <f>IF(C2014="","",F2004)</f>
        <v/>
      </c>
      <c r="C2014" s="123"/>
      <c r="D2014" s="138" t="str">
        <f>IF(C2014="","",IFERROR(INDEX('Cadastro de insumo'!A:K,MATCH('Ficha técnica - Prod acabado'!C2014,'Cadastro de insumo'!E:E,0),2),""))</f>
        <v/>
      </c>
      <c r="E2014" s="138" t="str">
        <f>IF(C2014="","",IFERROR(INDEX('Cadastro de insumo'!A:K,MATCH('Ficha técnica - Prod acabado'!C2014,'Cadastro de insumo'!E:E,0),9),""))</f>
        <v/>
      </c>
      <c r="F2014" s="139" t="str">
        <f>IFERROR(VLOOKUP(C2014,'Cadastro de insumo'!E:K,7,0),"")</f>
        <v/>
      </c>
      <c r="G2014" s="113"/>
      <c r="H2014" s="113"/>
      <c r="I2014" s="138">
        <f t="shared" si="96"/>
        <v>0</v>
      </c>
      <c r="J2014" s="140">
        <f>IF(C2014="",0,IF(E2014="Pacote",VLOOKUP(C2014,'Cadastro de insumo'!E:K,7,0)*G2014,IF(OR(E2014="kg",E2014="L"),F2014/1000*G2014,F2014*G2014)))</f>
        <v>0</v>
      </c>
    </row>
    <row r="2015" spans="1:18" outlineLevel="1" x14ac:dyDescent="0.25">
      <c r="B2015" s="137" t="str">
        <f>IF(C2015="","",F2004)</f>
        <v/>
      </c>
      <c r="C2015" s="123"/>
      <c r="D2015" s="138" t="str">
        <f>IF(C2015="","",IFERROR(INDEX('Cadastro de insumo'!A:K,MATCH('Ficha técnica - Prod acabado'!C2015,'Cadastro de insumo'!E:E,0),2),""))</f>
        <v/>
      </c>
      <c r="E2015" s="138" t="str">
        <f>IF(C2015="","",IFERROR(INDEX('Cadastro de insumo'!A:K,MATCH('Ficha técnica - Prod acabado'!C2015,'Cadastro de insumo'!E:E,0),9),""))</f>
        <v/>
      </c>
      <c r="F2015" s="139" t="str">
        <f>IFERROR(VLOOKUP(C2015,'Cadastro de insumo'!E:K,7,0),"")</f>
        <v/>
      </c>
      <c r="G2015" s="113"/>
      <c r="H2015" s="113"/>
      <c r="I2015" s="138">
        <f t="shared" si="96"/>
        <v>0</v>
      </c>
      <c r="J2015" s="140">
        <f>IF(C2015="",0,IF(E2015="Pacote",VLOOKUP(C2015,'Cadastro de insumo'!E:K,7,0)*G2015,IF(OR(E2015="kg",E2015="L"),F2015/1000*G2015,F2015*G2015)))</f>
        <v>0</v>
      </c>
    </row>
    <row r="2016" spans="1:18" outlineLevel="1" x14ac:dyDescent="0.25">
      <c r="B2016" s="137" t="str">
        <f>IF(C2016="","",F2004)</f>
        <v/>
      </c>
      <c r="C2016" s="123"/>
      <c r="D2016" s="138" t="str">
        <f>IF(C2016="","",IFERROR(INDEX('Cadastro de insumo'!A:K,MATCH('Ficha técnica - Prod acabado'!C2016,'Cadastro de insumo'!E:E,0),2),""))</f>
        <v/>
      </c>
      <c r="E2016" s="138" t="str">
        <f>IF(C2016="","",IFERROR(INDEX('Cadastro de insumo'!A:K,MATCH('Ficha técnica - Prod acabado'!C2016,'Cadastro de insumo'!E:E,0),9),""))</f>
        <v/>
      </c>
      <c r="F2016" s="139" t="str">
        <f>IFERROR(VLOOKUP(C2016,'Cadastro de insumo'!E:K,7,0),"")</f>
        <v/>
      </c>
      <c r="G2016" s="113"/>
      <c r="H2016" s="113"/>
      <c r="I2016" s="138">
        <f t="shared" si="96"/>
        <v>0</v>
      </c>
      <c r="J2016" s="140">
        <f>IF(C2016="",0,IF(E2016="Pacote",VLOOKUP(C2016,'Cadastro de insumo'!E:K,7,0)*G2016,IF(OR(E2016="kg",E2016="L"),F2016/1000*G2016,F2016*G2016)))</f>
        <v>0</v>
      </c>
    </row>
    <row r="2017" spans="1:18" outlineLevel="1" x14ac:dyDescent="0.25">
      <c r="B2017" s="137" t="str">
        <f>IF(C2017="","",F2004)</f>
        <v/>
      </c>
      <c r="C2017" s="123"/>
      <c r="D2017" s="138" t="str">
        <f>IF(C2017="","",IFERROR(INDEX('Cadastro de insumo'!A:K,MATCH('Ficha técnica - Prod acabado'!C2017,'Cadastro de insumo'!E:E,0),2),""))</f>
        <v/>
      </c>
      <c r="E2017" s="138" t="str">
        <f>IF(C2017="","",IFERROR(INDEX('Cadastro de insumo'!A:K,MATCH('Ficha técnica - Prod acabado'!C2017,'Cadastro de insumo'!E:E,0),9),""))</f>
        <v/>
      </c>
      <c r="F2017" s="139" t="str">
        <f>IFERROR(VLOOKUP(C2017,'Cadastro de insumo'!E:K,7,0),"")</f>
        <v/>
      </c>
      <c r="G2017" s="113"/>
      <c r="H2017" s="113"/>
      <c r="I2017" s="138">
        <f t="shared" si="96"/>
        <v>0</v>
      </c>
      <c r="J2017" s="140">
        <f>IF(C2017="",0,IF(E2017="Pacote",VLOOKUP(C2017,'Cadastro de insumo'!E:K,7,0)*G2017,IF(OR(E2017="kg",E2017="L"),F2017/1000*G2017,F2017*G2017)))</f>
        <v>0</v>
      </c>
    </row>
    <row r="2018" spans="1:18" outlineLevel="1" x14ac:dyDescent="0.25">
      <c r="B2018" s="137" t="str">
        <f>IF(C2018="","",F2004)</f>
        <v/>
      </c>
      <c r="C2018" s="123"/>
      <c r="D2018" s="138" t="str">
        <f>IF(C2018="","",IFERROR(INDEX('Cadastro de insumo'!A:K,MATCH('Ficha técnica - Prod acabado'!C2018,'Cadastro de insumo'!E:E,0),2),""))</f>
        <v/>
      </c>
      <c r="E2018" s="138" t="str">
        <f>IF(C2018="","",IFERROR(INDEX('Cadastro de insumo'!A:K,MATCH('Ficha técnica - Prod acabado'!C2018,'Cadastro de insumo'!E:E,0),9),""))</f>
        <v/>
      </c>
      <c r="F2018" s="139" t="str">
        <f>IFERROR(VLOOKUP(C2018,'Cadastro de insumo'!E:K,7,0),"")</f>
        <v/>
      </c>
      <c r="G2018" s="113"/>
      <c r="H2018" s="113"/>
      <c r="I2018" s="138">
        <f t="shared" si="96"/>
        <v>0</v>
      </c>
      <c r="J2018" s="140">
        <f>IF(C2018="",0,IF(E2018="Pacote",VLOOKUP(C2018,'Cadastro de insumo'!E:K,7,0)*G2018,IF(OR(E2018="kg",E2018="L"),F2018/1000*G2018,F2018*G2018)))</f>
        <v>0</v>
      </c>
    </row>
    <row r="2019" spans="1:18" outlineLevel="1" x14ac:dyDescent="0.25">
      <c r="B2019" s="137" t="str">
        <f>IF(C2019="","",F2004)</f>
        <v/>
      </c>
      <c r="C2019" s="123"/>
      <c r="D2019" s="138" t="str">
        <f>IF(C2019="","",IFERROR(INDEX('Cadastro de insumo'!A:K,MATCH('Ficha técnica - Prod acabado'!C2019,'Cadastro de insumo'!E:E,0),2),""))</f>
        <v/>
      </c>
      <c r="E2019" s="138" t="str">
        <f>IF(C2019="","",IFERROR(INDEX('Cadastro de insumo'!A:K,MATCH('Ficha técnica - Prod acabado'!C2019,'Cadastro de insumo'!E:E,0),9),""))</f>
        <v/>
      </c>
      <c r="F2019" s="139" t="str">
        <f>IFERROR(VLOOKUP(C2019,'Cadastro de insumo'!E:K,7,0),"")</f>
        <v/>
      </c>
      <c r="G2019" s="113"/>
      <c r="H2019" s="113"/>
      <c r="I2019" s="138">
        <f t="shared" si="96"/>
        <v>0</v>
      </c>
      <c r="J2019" s="140">
        <f>IF(C2019="",0,IF(E2019="Pacote",VLOOKUP(C2019,'Cadastro de insumo'!E:K,7,0)*G2019,IF(OR(E2019="kg",E2019="L"),F2019/1000*G2019,F2019*G2019)))</f>
        <v>0</v>
      </c>
    </row>
    <row r="2020" spans="1:18" outlineLevel="1" x14ac:dyDescent="0.25">
      <c r="B2020" s="137" t="str">
        <f>IF(C2020="","",F2004)</f>
        <v/>
      </c>
      <c r="C2020" s="123"/>
      <c r="D2020" s="138" t="str">
        <f>IF(C2020="","",IFERROR(INDEX('Cadastro de insumo'!A:K,MATCH('Ficha técnica - Prod acabado'!C2020,'Cadastro de insumo'!E:E,0),2),""))</f>
        <v/>
      </c>
      <c r="E2020" s="138" t="str">
        <f>IF(C2020="","",IFERROR(INDEX('Cadastro de insumo'!A:K,MATCH('Ficha técnica - Prod acabado'!C2020,'Cadastro de insumo'!E:E,0),9),""))</f>
        <v/>
      </c>
      <c r="F2020" s="139" t="str">
        <f>IFERROR(VLOOKUP(C2020,'Cadastro de insumo'!E:K,7,0),"")</f>
        <v/>
      </c>
      <c r="G2020" s="113"/>
      <c r="H2020" s="113"/>
      <c r="I2020" s="138">
        <f t="shared" si="96"/>
        <v>0</v>
      </c>
      <c r="J2020" s="140">
        <f>IF(C2020="",0,IF(E2020="Pacote",VLOOKUP(C2020,'Cadastro de insumo'!E:K,7,0)*G2020,IF(OR(E2020="kg",E2020="L"),F2020/1000*G2020,F2020*G2020)))</f>
        <v>0</v>
      </c>
    </row>
    <row r="2021" spans="1:18" outlineLevel="1" x14ac:dyDescent="0.25">
      <c r="B2021" s="137" t="str">
        <f>IF(C2021="","",F2004)</f>
        <v/>
      </c>
      <c r="C2021" s="123"/>
      <c r="D2021" s="138" t="str">
        <f>IF(C2021="","",IFERROR(INDEX('Cadastro de insumo'!A:K,MATCH('Ficha técnica - Prod acabado'!C2021,'Cadastro de insumo'!E:E,0),2),""))</f>
        <v/>
      </c>
      <c r="E2021" s="138" t="str">
        <f>IF(C2021="","",IFERROR(INDEX('Cadastro de insumo'!A:K,MATCH('Ficha técnica - Prod acabado'!C2021,'Cadastro de insumo'!E:E,0),9),""))</f>
        <v/>
      </c>
      <c r="F2021" s="139" t="str">
        <f>IFERROR(VLOOKUP(C2021,'Cadastro de insumo'!E:K,7,0),"")</f>
        <v/>
      </c>
      <c r="G2021" s="113"/>
      <c r="H2021" s="113"/>
      <c r="I2021" s="138">
        <f t="shared" si="96"/>
        <v>0</v>
      </c>
      <c r="J2021" s="140">
        <f>IF(C2021="",0,IF(E2021="Pacote",VLOOKUP(C2021,'Cadastro de insumo'!E:K,7,0)*G2021,IF(OR(E2021="kg",E2021="L"),F2021/1000*G2021,F2021*G2021)))</f>
        <v>0</v>
      </c>
    </row>
    <row r="2022" spans="1:18" x14ac:dyDescent="0.25">
      <c r="A2022" s="33" t="str">
        <f>"Detalhes: "&amp;F2004</f>
        <v xml:space="preserve">Detalhes: </v>
      </c>
      <c r="B2022" s="110"/>
      <c r="H2022" s="126"/>
      <c r="I2022" s="110"/>
      <c r="J2022" s="110"/>
      <c r="M2022" s="126"/>
    </row>
    <row r="2023" spans="1:18" x14ac:dyDescent="0.25">
      <c r="B2023" s="110"/>
      <c r="C2023" s="126"/>
      <c r="H2023" s="126"/>
      <c r="I2023" s="110"/>
      <c r="J2023" s="110"/>
      <c r="K2023" s="110"/>
      <c r="L2023" s="110"/>
      <c r="M2023" s="126"/>
    </row>
    <row r="2024" spans="1:18" ht="31.5" x14ac:dyDescent="0.25">
      <c r="D2024" s="110"/>
      <c r="E2024" s="34" t="s">
        <v>21</v>
      </c>
      <c r="F2024" s="78" t="s">
        <v>0</v>
      </c>
      <c r="G2024" s="78" t="s">
        <v>19</v>
      </c>
      <c r="H2024" s="79" t="s">
        <v>20</v>
      </c>
      <c r="I2024" s="35" t="s">
        <v>22</v>
      </c>
      <c r="J2024" s="35" t="s">
        <v>61</v>
      </c>
      <c r="M2024" s="126"/>
    </row>
    <row r="2025" spans="1:18" x14ac:dyDescent="0.25">
      <c r="D2025" s="110"/>
      <c r="E2025" s="135">
        <f>E2004+1</f>
        <v>97</v>
      </c>
      <c r="F2025" s="113"/>
      <c r="G2025" s="113"/>
      <c r="H2025" s="114"/>
      <c r="I2025" s="136">
        <f>SUM(J2028:J2042)</f>
        <v>0</v>
      </c>
      <c r="J2025" s="136" t="str">
        <f>IF(H2025="","",I2025/H2025)</f>
        <v/>
      </c>
      <c r="M2025" s="126"/>
      <c r="R2025" s="141"/>
    </row>
    <row r="2026" spans="1:18" x14ac:dyDescent="0.25">
      <c r="B2026" s="117"/>
      <c r="C2026" s="118"/>
      <c r="D2026" s="110"/>
      <c r="F2026" s="118"/>
      <c r="G2026" s="118"/>
      <c r="H2026" s="119"/>
      <c r="I2026" s="120"/>
      <c r="J2026" s="121"/>
      <c r="M2026" s="126"/>
      <c r="R2026" s="141"/>
    </row>
    <row r="2027" spans="1:18" ht="47.25" outlineLevel="1" x14ac:dyDescent="0.25">
      <c r="B2027" s="34" t="s">
        <v>66</v>
      </c>
      <c r="C2027" s="78" t="s">
        <v>13</v>
      </c>
      <c r="D2027" s="35" t="s">
        <v>60</v>
      </c>
      <c r="E2027" s="35" t="s">
        <v>14</v>
      </c>
      <c r="F2027" s="79" t="s">
        <v>17</v>
      </c>
      <c r="G2027" s="79" t="s">
        <v>56</v>
      </c>
      <c r="H2027" s="79" t="s">
        <v>38</v>
      </c>
      <c r="I2027" s="35" t="s">
        <v>16</v>
      </c>
      <c r="J2027" s="34" t="s">
        <v>15</v>
      </c>
    </row>
    <row r="2028" spans="1:18" outlineLevel="1" x14ac:dyDescent="0.25">
      <c r="B2028" s="137" t="str">
        <f>IF(C2028="","",F2025)</f>
        <v/>
      </c>
      <c r="C2028" s="123"/>
      <c r="D2028" s="138" t="str">
        <f>IF(C2028="","",IFERROR(INDEX('Cadastro de insumo'!A:K,MATCH('Ficha técnica - Prod acabado'!C2028,'Cadastro de insumo'!E:E,0),2),""))</f>
        <v/>
      </c>
      <c r="E2028" s="138" t="str">
        <f>IF(C2028="","",IFERROR(INDEX('Cadastro de insumo'!A:K,MATCH('Ficha técnica - Prod acabado'!C2028,'Cadastro de insumo'!E:E,0),9),""))</f>
        <v/>
      </c>
      <c r="F2028" s="139" t="str">
        <f>IFERROR(VLOOKUP(C2028,'Cadastro de insumo'!E:K,7,0),"")</f>
        <v/>
      </c>
      <c r="G2028" s="113"/>
      <c r="H2028" s="113"/>
      <c r="I2028" s="138">
        <f t="shared" ref="I2028:I2042" si="97">IF(OR(G2028="",H2028=""),0,G2028/H2028)</f>
        <v>0</v>
      </c>
      <c r="J2028" s="140">
        <f>IF(C2028="",0,IF(E2028="Pacote",VLOOKUP(C2028,'Cadastro de insumo'!E:K,7,0)*G2028,IF(OR(E2028="kg",E2028="L"),F2028/1000*G2028,F2028*G2028)))</f>
        <v>0</v>
      </c>
    </row>
    <row r="2029" spans="1:18" outlineLevel="1" x14ac:dyDescent="0.25">
      <c r="B2029" s="137" t="str">
        <f>IF(C2029="","",F2025)</f>
        <v/>
      </c>
      <c r="C2029" s="123"/>
      <c r="D2029" s="138" t="str">
        <f>IF(C2029="","",IFERROR(INDEX('Cadastro de insumo'!A:K,MATCH('Ficha técnica - Prod acabado'!C2029,'Cadastro de insumo'!E:E,0),2),""))</f>
        <v/>
      </c>
      <c r="E2029" s="138" t="str">
        <f>IF(C2029="","",IFERROR(INDEX('Cadastro de insumo'!A:K,MATCH('Ficha técnica - Prod acabado'!C2029,'Cadastro de insumo'!E:E,0),9),""))</f>
        <v/>
      </c>
      <c r="F2029" s="139" t="str">
        <f>IFERROR(VLOOKUP(C2029,'Cadastro de insumo'!E:K,7,0),"")</f>
        <v/>
      </c>
      <c r="G2029" s="113"/>
      <c r="H2029" s="113"/>
      <c r="I2029" s="138">
        <f t="shared" si="97"/>
        <v>0</v>
      </c>
      <c r="J2029" s="140">
        <f>IF(C2029="",0,IF(E2029="Pacote",VLOOKUP(C2029,'Cadastro de insumo'!E:K,7,0)*G2029,IF(OR(E2029="kg",E2029="L"),F2029/1000*G2029,F2029*G2029)))</f>
        <v>0</v>
      </c>
    </row>
    <row r="2030" spans="1:18" outlineLevel="1" x14ac:dyDescent="0.25">
      <c r="B2030" s="137" t="str">
        <f>IF(C2030="","",F2025)</f>
        <v/>
      </c>
      <c r="C2030" s="123"/>
      <c r="D2030" s="138" t="str">
        <f>IF(C2030="","",IFERROR(INDEX('Cadastro de insumo'!A:K,MATCH('Ficha técnica - Prod acabado'!C2030,'Cadastro de insumo'!E:E,0),2),""))</f>
        <v/>
      </c>
      <c r="E2030" s="138" t="str">
        <f>IF(C2030="","",IFERROR(INDEX('Cadastro de insumo'!A:K,MATCH('Ficha técnica - Prod acabado'!C2030,'Cadastro de insumo'!E:E,0),9),""))</f>
        <v/>
      </c>
      <c r="F2030" s="139" t="str">
        <f>IFERROR(VLOOKUP(C2030,'Cadastro de insumo'!E:K,7,0),"")</f>
        <v/>
      </c>
      <c r="G2030" s="113"/>
      <c r="H2030" s="113"/>
      <c r="I2030" s="138">
        <f t="shared" si="97"/>
        <v>0</v>
      </c>
      <c r="J2030" s="140">
        <f>IF(C2030="",0,IF(E2030="Pacote",VLOOKUP(C2030,'Cadastro de insumo'!E:K,7,0)*G2030,IF(OR(E2030="kg",E2030="L"),F2030/1000*G2030,F2030*G2030)))</f>
        <v>0</v>
      </c>
    </row>
    <row r="2031" spans="1:18" outlineLevel="1" x14ac:dyDescent="0.25">
      <c r="B2031" s="137" t="str">
        <f>IF(C2031="","",F2025)</f>
        <v/>
      </c>
      <c r="C2031" s="123"/>
      <c r="D2031" s="138" t="str">
        <f>IF(C2031="","",IFERROR(INDEX('Cadastro de insumo'!A:K,MATCH('Ficha técnica - Prod acabado'!C2031,'Cadastro de insumo'!E:E,0),2),""))</f>
        <v/>
      </c>
      <c r="E2031" s="138" t="str">
        <f>IF(C2031="","",IFERROR(INDEX('Cadastro de insumo'!A:K,MATCH('Ficha técnica - Prod acabado'!C2031,'Cadastro de insumo'!E:E,0),9),""))</f>
        <v/>
      </c>
      <c r="F2031" s="139" t="str">
        <f>IFERROR(VLOOKUP(C2031,'Cadastro de insumo'!E:K,7,0),"")</f>
        <v/>
      </c>
      <c r="G2031" s="113"/>
      <c r="H2031" s="113"/>
      <c r="I2031" s="138">
        <f t="shared" si="97"/>
        <v>0</v>
      </c>
      <c r="J2031" s="140">
        <f>IF(C2031="",0,IF(E2031="Pacote",VLOOKUP(C2031,'Cadastro de insumo'!E:K,7,0)*G2031,IF(OR(E2031="kg",E2031="L"),F2031/1000*G2031,F2031*G2031)))</f>
        <v>0</v>
      </c>
    </row>
    <row r="2032" spans="1:18" outlineLevel="1" x14ac:dyDescent="0.25">
      <c r="B2032" s="137" t="str">
        <f>IF(C2032="","",F2025)</f>
        <v/>
      </c>
      <c r="C2032" s="123"/>
      <c r="D2032" s="138" t="str">
        <f>IF(C2032="","",IFERROR(INDEX('Cadastro de insumo'!A:K,MATCH('Ficha técnica - Prod acabado'!C2032,'Cadastro de insumo'!E:E,0),2),""))</f>
        <v/>
      </c>
      <c r="E2032" s="138" t="str">
        <f>IF(C2032="","",IFERROR(INDEX('Cadastro de insumo'!A:K,MATCH('Ficha técnica - Prod acabado'!C2032,'Cadastro de insumo'!E:E,0),9),""))</f>
        <v/>
      </c>
      <c r="F2032" s="139" t="str">
        <f>IFERROR(VLOOKUP(C2032,'Cadastro de insumo'!E:K,7,0),"")</f>
        <v/>
      </c>
      <c r="G2032" s="113"/>
      <c r="H2032" s="113"/>
      <c r="I2032" s="138">
        <f t="shared" si="97"/>
        <v>0</v>
      </c>
      <c r="J2032" s="140">
        <f>IF(C2032="",0,IF(E2032="Pacote",VLOOKUP(C2032,'Cadastro de insumo'!E:K,7,0)*G2032,IF(OR(E2032="kg",E2032="L"),F2032/1000*G2032,F2032*G2032)))</f>
        <v>0</v>
      </c>
    </row>
    <row r="2033" spans="1:18" outlineLevel="1" x14ac:dyDescent="0.25">
      <c r="B2033" s="137" t="str">
        <f>IF(C2033="","",F2025)</f>
        <v/>
      </c>
      <c r="C2033" s="123"/>
      <c r="D2033" s="138" t="str">
        <f>IF(C2033="","",IFERROR(INDEX('Cadastro de insumo'!A:K,MATCH('Ficha técnica - Prod acabado'!C2033,'Cadastro de insumo'!E:E,0),2),""))</f>
        <v/>
      </c>
      <c r="E2033" s="138" t="str">
        <f>IF(C2033="","",IFERROR(INDEX('Cadastro de insumo'!A:K,MATCH('Ficha técnica - Prod acabado'!C2033,'Cadastro de insumo'!E:E,0),9),""))</f>
        <v/>
      </c>
      <c r="F2033" s="139" t="str">
        <f>IFERROR(VLOOKUP(C2033,'Cadastro de insumo'!E:K,7,0),"")</f>
        <v/>
      </c>
      <c r="G2033" s="113"/>
      <c r="H2033" s="113"/>
      <c r="I2033" s="138">
        <f t="shared" si="97"/>
        <v>0</v>
      </c>
      <c r="J2033" s="140">
        <f>IF(C2033="",0,IF(E2033="Pacote",VLOOKUP(C2033,'Cadastro de insumo'!E:K,7,0)*G2033,IF(OR(E2033="kg",E2033="L"),F2033/1000*G2033,F2033*G2033)))</f>
        <v>0</v>
      </c>
    </row>
    <row r="2034" spans="1:18" outlineLevel="1" x14ac:dyDescent="0.25">
      <c r="B2034" s="137" t="str">
        <f>IF(C2034="","",F2025)</f>
        <v/>
      </c>
      <c r="C2034" s="123"/>
      <c r="D2034" s="138" t="str">
        <f>IF(C2034="","",IFERROR(INDEX('Cadastro de insumo'!A:K,MATCH('Ficha técnica - Prod acabado'!C2034,'Cadastro de insumo'!E:E,0),2),""))</f>
        <v/>
      </c>
      <c r="E2034" s="138" t="str">
        <f>IF(C2034="","",IFERROR(INDEX('Cadastro de insumo'!A:K,MATCH('Ficha técnica - Prod acabado'!C2034,'Cadastro de insumo'!E:E,0),9),""))</f>
        <v/>
      </c>
      <c r="F2034" s="139" t="str">
        <f>IFERROR(VLOOKUP(C2034,'Cadastro de insumo'!E:K,7,0),"")</f>
        <v/>
      </c>
      <c r="G2034" s="113"/>
      <c r="H2034" s="113"/>
      <c r="I2034" s="138">
        <f t="shared" si="97"/>
        <v>0</v>
      </c>
      <c r="J2034" s="140">
        <f>IF(C2034="",0,IF(E2034="Pacote",VLOOKUP(C2034,'Cadastro de insumo'!E:K,7,0)*G2034,IF(OR(E2034="kg",E2034="L"),F2034/1000*G2034,F2034*G2034)))</f>
        <v>0</v>
      </c>
    </row>
    <row r="2035" spans="1:18" outlineLevel="1" x14ac:dyDescent="0.25">
      <c r="B2035" s="137" t="str">
        <f>IF(C2035="","",F2025)</f>
        <v/>
      </c>
      <c r="C2035" s="123"/>
      <c r="D2035" s="138" t="str">
        <f>IF(C2035="","",IFERROR(INDEX('Cadastro de insumo'!A:K,MATCH('Ficha técnica - Prod acabado'!C2035,'Cadastro de insumo'!E:E,0),2),""))</f>
        <v/>
      </c>
      <c r="E2035" s="138" t="str">
        <f>IF(C2035="","",IFERROR(INDEX('Cadastro de insumo'!A:K,MATCH('Ficha técnica - Prod acabado'!C2035,'Cadastro de insumo'!E:E,0),9),""))</f>
        <v/>
      </c>
      <c r="F2035" s="139" t="str">
        <f>IFERROR(VLOOKUP(C2035,'Cadastro de insumo'!E:K,7,0),"")</f>
        <v/>
      </c>
      <c r="G2035" s="113"/>
      <c r="H2035" s="113"/>
      <c r="I2035" s="138">
        <f t="shared" si="97"/>
        <v>0</v>
      </c>
      <c r="J2035" s="140">
        <f>IF(C2035="",0,IF(E2035="Pacote",VLOOKUP(C2035,'Cadastro de insumo'!E:K,7,0)*G2035,IF(OR(E2035="kg",E2035="L"),F2035/1000*G2035,F2035*G2035)))</f>
        <v>0</v>
      </c>
    </row>
    <row r="2036" spans="1:18" outlineLevel="1" x14ac:dyDescent="0.25">
      <c r="B2036" s="137" t="str">
        <f>IF(C2036="","",F2025)</f>
        <v/>
      </c>
      <c r="C2036" s="123"/>
      <c r="D2036" s="138" t="str">
        <f>IF(C2036="","",IFERROR(INDEX('Cadastro de insumo'!A:K,MATCH('Ficha técnica - Prod acabado'!C2036,'Cadastro de insumo'!E:E,0),2),""))</f>
        <v/>
      </c>
      <c r="E2036" s="138" t="str">
        <f>IF(C2036="","",IFERROR(INDEX('Cadastro de insumo'!A:K,MATCH('Ficha técnica - Prod acabado'!C2036,'Cadastro de insumo'!E:E,0),9),""))</f>
        <v/>
      </c>
      <c r="F2036" s="139" t="str">
        <f>IFERROR(VLOOKUP(C2036,'Cadastro de insumo'!E:K,7,0),"")</f>
        <v/>
      </c>
      <c r="G2036" s="113"/>
      <c r="H2036" s="113"/>
      <c r="I2036" s="138">
        <f t="shared" si="97"/>
        <v>0</v>
      </c>
      <c r="J2036" s="140">
        <f>IF(C2036="",0,IF(E2036="Pacote",VLOOKUP(C2036,'Cadastro de insumo'!E:K,7,0)*G2036,IF(OR(E2036="kg",E2036="L"),F2036/1000*G2036,F2036*G2036)))</f>
        <v>0</v>
      </c>
    </row>
    <row r="2037" spans="1:18" outlineLevel="1" x14ac:dyDescent="0.25">
      <c r="B2037" s="137" t="str">
        <f>IF(C2037="","",F2025)</f>
        <v/>
      </c>
      <c r="C2037" s="123"/>
      <c r="D2037" s="138" t="str">
        <f>IF(C2037="","",IFERROR(INDEX('Cadastro de insumo'!A:K,MATCH('Ficha técnica - Prod acabado'!C2037,'Cadastro de insumo'!E:E,0),2),""))</f>
        <v/>
      </c>
      <c r="E2037" s="138" t="str">
        <f>IF(C2037="","",IFERROR(INDEX('Cadastro de insumo'!A:K,MATCH('Ficha técnica - Prod acabado'!C2037,'Cadastro de insumo'!E:E,0),9),""))</f>
        <v/>
      </c>
      <c r="F2037" s="139" t="str">
        <f>IFERROR(VLOOKUP(C2037,'Cadastro de insumo'!E:K,7,0),"")</f>
        <v/>
      </c>
      <c r="G2037" s="113"/>
      <c r="H2037" s="113"/>
      <c r="I2037" s="138">
        <f t="shared" si="97"/>
        <v>0</v>
      </c>
      <c r="J2037" s="140">
        <f>IF(C2037="",0,IF(E2037="Pacote",VLOOKUP(C2037,'Cadastro de insumo'!E:K,7,0)*G2037,IF(OR(E2037="kg",E2037="L"),F2037/1000*G2037,F2037*G2037)))</f>
        <v>0</v>
      </c>
    </row>
    <row r="2038" spans="1:18" outlineLevel="1" x14ac:dyDescent="0.25">
      <c r="B2038" s="137" t="str">
        <f>IF(C2038="","",F2025)</f>
        <v/>
      </c>
      <c r="C2038" s="123"/>
      <c r="D2038" s="138" t="str">
        <f>IF(C2038="","",IFERROR(INDEX('Cadastro de insumo'!A:K,MATCH('Ficha técnica - Prod acabado'!C2038,'Cadastro de insumo'!E:E,0),2),""))</f>
        <v/>
      </c>
      <c r="E2038" s="138" t="str">
        <f>IF(C2038="","",IFERROR(INDEX('Cadastro de insumo'!A:K,MATCH('Ficha técnica - Prod acabado'!C2038,'Cadastro de insumo'!E:E,0),9),""))</f>
        <v/>
      </c>
      <c r="F2038" s="139" t="str">
        <f>IFERROR(VLOOKUP(C2038,'Cadastro de insumo'!E:K,7,0),"")</f>
        <v/>
      </c>
      <c r="G2038" s="113"/>
      <c r="H2038" s="113"/>
      <c r="I2038" s="138">
        <f t="shared" si="97"/>
        <v>0</v>
      </c>
      <c r="J2038" s="140">
        <f>IF(C2038="",0,IF(E2038="Pacote",VLOOKUP(C2038,'Cadastro de insumo'!E:K,7,0)*G2038,IF(OR(E2038="kg",E2038="L"),F2038/1000*G2038,F2038*G2038)))</f>
        <v>0</v>
      </c>
    </row>
    <row r="2039" spans="1:18" outlineLevel="1" x14ac:dyDescent="0.25">
      <c r="B2039" s="137" t="str">
        <f>IF(C2039="","",F2025)</f>
        <v/>
      </c>
      <c r="C2039" s="123"/>
      <c r="D2039" s="138" t="str">
        <f>IF(C2039="","",IFERROR(INDEX('Cadastro de insumo'!A:K,MATCH('Ficha técnica - Prod acabado'!C2039,'Cadastro de insumo'!E:E,0),2),""))</f>
        <v/>
      </c>
      <c r="E2039" s="138" t="str">
        <f>IF(C2039="","",IFERROR(INDEX('Cadastro de insumo'!A:K,MATCH('Ficha técnica - Prod acabado'!C2039,'Cadastro de insumo'!E:E,0),9),""))</f>
        <v/>
      </c>
      <c r="F2039" s="139" t="str">
        <f>IFERROR(VLOOKUP(C2039,'Cadastro de insumo'!E:K,7,0),"")</f>
        <v/>
      </c>
      <c r="G2039" s="113"/>
      <c r="H2039" s="113"/>
      <c r="I2039" s="138">
        <f t="shared" si="97"/>
        <v>0</v>
      </c>
      <c r="J2039" s="140">
        <f>IF(C2039="",0,IF(E2039="Pacote",VLOOKUP(C2039,'Cadastro de insumo'!E:K,7,0)*G2039,IF(OR(E2039="kg",E2039="L"),F2039/1000*G2039,F2039*G2039)))</f>
        <v>0</v>
      </c>
    </row>
    <row r="2040" spans="1:18" outlineLevel="1" x14ac:dyDescent="0.25">
      <c r="B2040" s="137" t="str">
        <f>IF(C2040="","",F2025)</f>
        <v/>
      </c>
      <c r="C2040" s="123"/>
      <c r="D2040" s="138" t="str">
        <f>IF(C2040="","",IFERROR(INDEX('Cadastro de insumo'!A:K,MATCH('Ficha técnica - Prod acabado'!C2040,'Cadastro de insumo'!E:E,0),2),""))</f>
        <v/>
      </c>
      <c r="E2040" s="138" t="str">
        <f>IF(C2040="","",IFERROR(INDEX('Cadastro de insumo'!A:K,MATCH('Ficha técnica - Prod acabado'!C2040,'Cadastro de insumo'!E:E,0),9),""))</f>
        <v/>
      </c>
      <c r="F2040" s="139" t="str">
        <f>IFERROR(VLOOKUP(C2040,'Cadastro de insumo'!E:K,7,0),"")</f>
        <v/>
      </c>
      <c r="G2040" s="113"/>
      <c r="H2040" s="113"/>
      <c r="I2040" s="138">
        <f t="shared" si="97"/>
        <v>0</v>
      </c>
      <c r="J2040" s="140">
        <f>IF(C2040="",0,IF(E2040="Pacote",VLOOKUP(C2040,'Cadastro de insumo'!E:K,7,0)*G2040,IF(OR(E2040="kg",E2040="L"),F2040/1000*G2040,F2040*G2040)))</f>
        <v>0</v>
      </c>
    </row>
    <row r="2041" spans="1:18" outlineLevel="1" x14ac:dyDescent="0.25">
      <c r="B2041" s="137" t="str">
        <f>IF(C2041="","",F2025)</f>
        <v/>
      </c>
      <c r="C2041" s="123"/>
      <c r="D2041" s="138" t="str">
        <f>IF(C2041="","",IFERROR(INDEX('Cadastro de insumo'!A:K,MATCH('Ficha técnica - Prod acabado'!C2041,'Cadastro de insumo'!E:E,0),2),""))</f>
        <v/>
      </c>
      <c r="E2041" s="138" t="str">
        <f>IF(C2041="","",IFERROR(INDEX('Cadastro de insumo'!A:K,MATCH('Ficha técnica - Prod acabado'!C2041,'Cadastro de insumo'!E:E,0),9),""))</f>
        <v/>
      </c>
      <c r="F2041" s="139" t="str">
        <f>IFERROR(VLOOKUP(C2041,'Cadastro de insumo'!E:K,7,0),"")</f>
        <v/>
      </c>
      <c r="G2041" s="113"/>
      <c r="H2041" s="113"/>
      <c r="I2041" s="138">
        <f t="shared" si="97"/>
        <v>0</v>
      </c>
      <c r="J2041" s="140">
        <f>IF(C2041="",0,IF(E2041="Pacote",VLOOKUP(C2041,'Cadastro de insumo'!E:K,7,0)*G2041,IF(OR(E2041="kg",E2041="L"),F2041/1000*G2041,F2041*G2041)))</f>
        <v>0</v>
      </c>
    </row>
    <row r="2042" spans="1:18" outlineLevel="1" x14ac:dyDescent="0.25">
      <c r="B2042" s="137" t="str">
        <f>IF(C2042="","",F2025)</f>
        <v/>
      </c>
      <c r="C2042" s="123"/>
      <c r="D2042" s="138" t="str">
        <f>IF(C2042="","",IFERROR(INDEX('Cadastro de insumo'!A:K,MATCH('Ficha técnica - Prod acabado'!C2042,'Cadastro de insumo'!E:E,0),2),""))</f>
        <v/>
      </c>
      <c r="E2042" s="138" t="str">
        <f>IF(C2042="","",IFERROR(INDEX('Cadastro de insumo'!A:K,MATCH('Ficha técnica - Prod acabado'!C2042,'Cadastro de insumo'!E:E,0),9),""))</f>
        <v/>
      </c>
      <c r="F2042" s="139" t="str">
        <f>IFERROR(VLOOKUP(C2042,'Cadastro de insumo'!E:K,7,0),"")</f>
        <v/>
      </c>
      <c r="G2042" s="113"/>
      <c r="H2042" s="113"/>
      <c r="I2042" s="138">
        <f t="shared" si="97"/>
        <v>0</v>
      </c>
      <c r="J2042" s="140">
        <f>IF(C2042="",0,IF(E2042="Pacote",VLOOKUP(C2042,'Cadastro de insumo'!E:K,7,0)*G2042,IF(OR(E2042="kg",E2042="L"),F2042/1000*G2042,F2042*G2042)))</f>
        <v>0</v>
      </c>
    </row>
    <row r="2043" spans="1:18" x14ac:dyDescent="0.25">
      <c r="A2043" s="33" t="str">
        <f>"Detalhes: "&amp;F2025</f>
        <v xml:space="preserve">Detalhes: </v>
      </c>
      <c r="B2043" s="110"/>
      <c r="H2043" s="126"/>
      <c r="I2043" s="110"/>
      <c r="J2043" s="110"/>
      <c r="M2043" s="126"/>
    </row>
    <row r="2044" spans="1:18" x14ac:dyDescent="0.25">
      <c r="B2044" s="110"/>
      <c r="C2044" s="126"/>
      <c r="H2044" s="126"/>
      <c r="I2044" s="110"/>
      <c r="J2044" s="110"/>
      <c r="K2044" s="110"/>
      <c r="L2044" s="110"/>
      <c r="M2044" s="126"/>
    </row>
    <row r="2045" spans="1:18" ht="31.5" x14ac:dyDescent="0.25">
      <c r="D2045" s="110"/>
      <c r="E2045" s="34" t="s">
        <v>21</v>
      </c>
      <c r="F2045" s="78" t="s">
        <v>0</v>
      </c>
      <c r="G2045" s="78" t="s">
        <v>19</v>
      </c>
      <c r="H2045" s="79" t="s">
        <v>20</v>
      </c>
      <c r="I2045" s="35" t="s">
        <v>22</v>
      </c>
      <c r="J2045" s="35" t="s">
        <v>61</v>
      </c>
      <c r="M2045" s="126"/>
    </row>
    <row r="2046" spans="1:18" x14ac:dyDescent="0.25">
      <c r="D2046" s="110"/>
      <c r="E2046" s="135">
        <f>E2025+1</f>
        <v>98</v>
      </c>
      <c r="F2046" s="113"/>
      <c r="G2046" s="113"/>
      <c r="H2046" s="114"/>
      <c r="I2046" s="136">
        <f>SUM(J2049:J2063)</f>
        <v>0</v>
      </c>
      <c r="J2046" s="136" t="str">
        <f>IF(H2046="","",I2046/H2046)</f>
        <v/>
      </c>
      <c r="M2046" s="126"/>
      <c r="R2046" s="141"/>
    </row>
    <row r="2047" spans="1:18" x14ac:dyDescent="0.25">
      <c r="B2047" s="117"/>
      <c r="C2047" s="118"/>
      <c r="D2047" s="110"/>
      <c r="F2047" s="118"/>
      <c r="G2047" s="118"/>
      <c r="H2047" s="119"/>
      <c r="I2047" s="120"/>
      <c r="J2047" s="121"/>
      <c r="M2047" s="126"/>
      <c r="R2047" s="141"/>
    </row>
    <row r="2048" spans="1:18" ht="47.25" outlineLevel="1" x14ac:dyDescent="0.25">
      <c r="B2048" s="34" t="s">
        <v>66</v>
      </c>
      <c r="C2048" s="78" t="s">
        <v>13</v>
      </c>
      <c r="D2048" s="35" t="s">
        <v>60</v>
      </c>
      <c r="E2048" s="35" t="s">
        <v>14</v>
      </c>
      <c r="F2048" s="79" t="s">
        <v>17</v>
      </c>
      <c r="G2048" s="79" t="s">
        <v>56</v>
      </c>
      <c r="H2048" s="79" t="s">
        <v>38</v>
      </c>
      <c r="I2048" s="35" t="s">
        <v>16</v>
      </c>
      <c r="J2048" s="34" t="s">
        <v>15</v>
      </c>
    </row>
    <row r="2049" spans="1:13" outlineLevel="1" x14ac:dyDescent="0.25">
      <c r="B2049" s="137" t="str">
        <f>IF(C2049="","",F2046)</f>
        <v/>
      </c>
      <c r="C2049" s="123"/>
      <c r="D2049" s="138" t="str">
        <f>IF(C2049="","",IFERROR(INDEX('Cadastro de insumo'!A:K,MATCH('Ficha técnica - Prod acabado'!C2049,'Cadastro de insumo'!E:E,0),2),""))</f>
        <v/>
      </c>
      <c r="E2049" s="138" t="str">
        <f>IF(C2049="","",IFERROR(INDEX('Cadastro de insumo'!A:K,MATCH('Ficha técnica - Prod acabado'!C2049,'Cadastro de insumo'!E:E,0),9),""))</f>
        <v/>
      </c>
      <c r="F2049" s="139" t="str">
        <f>IFERROR(VLOOKUP(C2049,'Cadastro de insumo'!E:K,7,0),"")</f>
        <v/>
      </c>
      <c r="G2049" s="113"/>
      <c r="H2049" s="113"/>
      <c r="I2049" s="138">
        <f t="shared" ref="I2049:I2063" si="98">IF(OR(G2049="",H2049=""),0,G2049/H2049)</f>
        <v>0</v>
      </c>
      <c r="J2049" s="140">
        <f>IF(C2049="",0,IF(E2049="Pacote",VLOOKUP(C2049,'Cadastro de insumo'!E:K,7,0)*G2049,IF(OR(E2049="kg",E2049="L"),F2049/1000*G2049,F2049*G2049)))</f>
        <v>0</v>
      </c>
    </row>
    <row r="2050" spans="1:13" outlineLevel="1" x14ac:dyDescent="0.25">
      <c r="B2050" s="137" t="str">
        <f>IF(C2050="","",F2046)</f>
        <v/>
      </c>
      <c r="C2050" s="123"/>
      <c r="D2050" s="138" t="str">
        <f>IF(C2050="","",IFERROR(INDEX('Cadastro de insumo'!A:K,MATCH('Ficha técnica - Prod acabado'!C2050,'Cadastro de insumo'!E:E,0),2),""))</f>
        <v/>
      </c>
      <c r="E2050" s="138" t="str">
        <f>IF(C2050="","",IFERROR(INDEX('Cadastro de insumo'!A:K,MATCH('Ficha técnica - Prod acabado'!C2050,'Cadastro de insumo'!E:E,0),9),""))</f>
        <v/>
      </c>
      <c r="F2050" s="139" t="str">
        <f>IFERROR(VLOOKUP(C2050,'Cadastro de insumo'!E:K,7,0),"")</f>
        <v/>
      </c>
      <c r="G2050" s="113"/>
      <c r="H2050" s="113"/>
      <c r="I2050" s="138">
        <f t="shared" si="98"/>
        <v>0</v>
      </c>
      <c r="J2050" s="140">
        <f>IF(C2050="",0,IF(E2050="Pacote",VLOOKUP(C2050,'Cadastro de insumo'!E:K,7,0)*G2050,IF(OR(E2050="kg",E2050="L"),F2050/1000*G2050,F2050*G2050)))</f>
        <v>0</v>
      </c>
    </row>
    <row r="2051" spans="1:13" outlineLevel="1" x14ac:dyDescent="0.25">
      <c r="B2051" s="137" t="str">
        <f>IF(C2051="","",F2046)</f>
        <v/>
      </c>
      <c r="C2051" s="123"/>
      <c r="D2051" s="138" t="str">
        <f>IF(C2051="","",IFERROR(INDEX('Cadastro de insumo'!A:K,MATCH('Ficha técnica - Prod acabado'!C2051,'Cadastro de insumo'!E:E,0),2),""))</f>
        <v/>
      </c>
      <c r="E2051" s="138" t="str">
        <f>IF(C2051="","",IFERROR(INDEX('Cadastro de insumo'!A:K,MATCH('Ficha técnica - Prod acabado'!C2051,'Cadastro de insumo'!E:E,0),9),""))</f>
        <v/>
      </c>
      <c r="F2051" s="139" t="str">
        <f>IFERROR(VLOOKUP(C2051,'Cadastro de insumo'!E:K,7,0),"")</f>
        <v/>
      </c>
      <c r="G2051" s="113"/>
      <c r="H2051" s="113"/>
      <c r="I2051" s="138">
        <f t="shared" si="98"/>
        <v>0</v>
      </c>
      <c r="J2051" s="140">
        <f>IF(C2051="",0,IF(E2051="Pacote",VLOOKUP(C2051,'Cadastro de insumo'!E:K,7,0)*G2051,IF(OR(E2051="kg",E2051="L"),F2051/1000*G2051,F2051*G2051)))</f>
        <v>0</v>
      </c>
    </row>
    <row r="2052" spans="1:13" outlineLevel="1" x14ac:dyDescent="0.25">
      <c r="B2052" s="137" t="str">
        <f>IF(C2052="","",F2046)</f>
        <v/>
      </c>
      <c r="C2052" s="123"/>
      <c r="D2052" s="138" t="str">
        <f>IF(C2052="","",IFERROR(INDEX('Cadastro de insumo'!A:K,MATCH('Ficha técnica - Prod acabado'!C2052,'Cadastro de insumo'!E:E,0),2),""))</f>
        <v/>
      </c>
      <c r="E2052" s="138" t="str">
        <f>IF(C2052="","",IFERROR(INDEX('Cadastro de insumo'!A:K,MATCH('Ficha técnica - Prod acabado'!C2052,'Cadastro de insumo'!E:E,0),9),""))</f>
        <v/>
      </c>
      <c r="F2052" s="139" t="str">
        <f>IFERROR(VLOOKUP(C2052,'Cadastro de insumo'!E:K,7,0),"")</f>
        <v/>
      </c>
      <c r="G2052" s="113"/>
      <c r="H2052" s="113"/>
      <c r="I2052" s="138">
        <f t="shared" si="98"/>
        <v>0</v>
      </c>
      <c r="J2052" s="140">
        <f>IF(C2052="",0,IF(E2052="Pacote",VLOOKUP(C2052,'Cadastro de insumo'!E:K,7,0)*G2052,IF(OR(E2052="kg",E2052="L"),F2052/1000*G2052,F2052*G2052)))</f>
        <v>0</v>
      </c>
    </row>
    <row r="2053" spans="1:13" outlineLevel="1" x14ac:dyDescent="0.25">
      <c r="B2053" s="137" t="str">
        <f>IF(C2053="","",F2046)</f>
        <v/>
      </c>
      <c r="C2053" s="123"/>
      <c r="D2053" s="138" t="str">
        <f>IF(C2053="","",IFERROR(INDEX('Cadastro de insumo'!A:K,MATCH('Ficha técnica - Prod acabado'!C2053,'Cadastro de insumo'!E:E,0),2),""))</f>
        <v/>
      </c>
      <c r="E2053" s="138" t="str">
        <f>IF(C2053="","",IFERROR(INDEX('Cadastro de insumo'!A:K,MATCH('Ficha técnica - Prod acabado'!C2053,'Cadastro de insumo'!E:E,0),9),""))</f>
        <v/>
      </c>
      <c r="F2053" s="139" t="str">
        <f>IFERROR(VLOOKUP(C2053,'Cadastro de insumo'!E:K,7,0),"")</f>
        <v/>
      </c>
      <c r="G2053" s="113"/>
      <c r="H2053" s="113"/>
      <c r="I2053" s="138">
        <f t="shared" si="98"/>
        <v>0</v>
      </c>
      <c r="J2053" s="140">
        <f>IF(C2053="",0,IF(E2053="Pacote",VLOOKUP(C2053,'Cadastro de insumo'!E:K,7,0)*G2053,IF(OR(E2053="kg",E2053="L"),F2053/1000*G2053,F2053*G2053)))</f>
        <v>0</v>
      </c>
    </row>
    <row r="2054" spans="1:13" outlineLevel="1" x14ac:dyDescent="0.25">
      <c r="B2054" s="137" t="str">
        <f>IF(C2054="","",F2046)</f>
        <v/>
      </c>
      <c r="C2054" s="123"/>
      <c r="D2054" s="138" t="str">
        <f>IF(C2054="","",IFERROR(INDEX('Cadastro de insumo'!A:K,MATCH('Ficha técnica - Prod acabado'!C2054,'Cadastro de insumo'!E:E,0),2),""))</f>
        <v/>
      </c>
      <c r="E2054" s="138" t="str">
        <f>IF(C2054="","",IFERROR(INDEX('Cadastro de insumo'!A:K,MATCH('Ficha técnica - Prod acabado'!C2054,'Cadastro de insumo'!E:E,0),9),""))</f>
        <v/>
      </c>
      <c r="F2054" s="139" t="str">
        <f>IFERROR(VLOOKUP(C2054,'Cadastro de insumo'!E:K,7,0),"")</f>
        <v/>
      </c>
      <c r="G2054" s="113"/>
      <c r="H2054" s="113"/>
      <c r="I2054" s="138">
        <f t="shared" si="98"/>
        <v>0</v>
      </c>
      <c r="J2054" s="140">
        <f>IF(C2054="",0,IF(E2054="Pacote",VLOOKUP(C2054,'Cadastro de insumo'!E:K,7,0)*G2054,IF(OR(E2054="kg",E2054="L"),F2054/1000*G2054,F2054*G2054)))</f>
        <v>0</v>
      </c>
    </row>
    <row r="2055" spans="1:13" outlineLevel="1" x14ac:dyDescent="0.25">
      <c r="B2055" s="137" t="str">
        <f>IF(C2055="","",F2046)</f>
        <v/>
      </c>
      <c r="C2055" s="123"/>
      <c r="D2055" s="138" t="str">
        <f>IF(C2055="","",IFERROR(INDEX('Cadastro de insumo'!A:K,MATCH('Ficha técnica - Prod acabado'!C2055,'Cadastro de insumo'!E:E,0),2),""))</f>
        <v/>
      </c>
      <c r="E2055" s="138" t="str">
        <f>IF(C2055="","",IFERROR(INDEX('Cadastro de insumo'!A:K,MATCH('Ficha técnica - Prod acabado'!C2055,'Cadastro de insumo'!E:E,0),9),""))</f>
        <v/>
      </c>
      <c r="F2055" s="139" t="str">
        <f>IFERROR(VLOOKUP(C2055,'Cadastro de insumo'!E:K,7,0),"")</f>
        <v/>
      </c>
      <c r="G2055" s="113"/>
      <c r="H2055" s="113"/>
      <c r="I2055" s="138">
        <f t="shared" si="98"/>
        <v>0</v>
      </c>
      <c r="J2055" s="140">
        <f>IF(C2055="",0,IF(E2055="Pacote",VLOOKUP(C2055,'Cadastro de insumo'!E:K,7,0)*G2055,IF(OR(E2055="kg",E2055="L"),F2055/1000*G2055,F2055*G2055)))</f>
        <v>0</v>
      </c>
    </row>
    <row r="2056" spans="1:13" outlineLevel="1" x14ac:dyDescent="0.25">
      <c r="B2056" s="137" t="str">
        <f>IF(C2056="","",F2046)</f>
        <v/>
      </c>
      <c r="C2056" s="123"/>
      <c r="D2056" s="138" t="str">
        <f>IF(C2056="","",IFERROR(INDEX('Cadastro de insumo'!A:K,MATCH('Ficha técnica - Prod acabado'!C2056,'Cadastro de insumo'!E:E,0),2),""))</f>
        <v/>
      </c>
      <c r="E2056" s="138" t="str">
        <f>IF(C2056="","",IFERROR(INDEX('Cadastro de insumo'!A:K,MATCH('Ficha técnica - Prod acabado'!C2056,'Cadastro de insumo'!E:E,0),9),""))</f>
        <v/>
      </c>
      <c r="F2056" s="139" t="str">
        <f>IFERROR(VLOOKUP(C2056,'Cadastro de insumo'!E:K,7,0),"")</f>
        <v/>
      </c>
      <c r="G2056" s="113"/>
      <c r="H2056" s="113"/>
      <c r="I2056" s="138">
        <f t="shared" si="98"/>
        <v>0</v>
      </c>
      <c r="J2056" s="140">
        <f>IF(C2056="",0,IF(E2056="Pacote",VLOOKUP(C2056,'Cadastro de insumo'!E:K,7,0)*G2056,IF(OR(E2056="kg",E2056="L"),F2056/1000*G2056,F2056*G2056)))</f>
        <v>0</v>
      </c>
    </row>
    <row r="2057" spans="1:13" outlineLevel="1" x14ac:dyDescent="0.25">
      <c r="B2057" s="137" t="str">
        <f>IF(C2057="","",F2046)</f>
        <v/>
      </c>
      <c r="C2057" s="123"/>
      <c r="D2057" s="138" t="str">
        <f>IF(C2057="","",IFERROR(INDEX('Cadastro de insumo'!A:K,MATCH('Ficha técnica - Prod acabado'!C2057,'Cadastro de insumo'!E:E,0),2),""))</f>
        <v/>
      </c>
      <c r="E2057" s="138" t="str">
        <f>IF(C2057="","",IFERROR(INDEX('Cadastro de insumo'!A:K,MATCH('Ficha técnica - Prod acabado'!C2057,'Cadastro de insumo'!E:E,0),9),""))</f>
        <v/>
      </c>
      <c r="F2057" s="139" t="str">
        <f>IFERROR(VLOOKUP(C2057,'Cadastro de insumo'!E:K,7,0),"")</f>
        <v/>
      </c>
      <c r="G2057" s="113"/>
      <c r="H2057" s="113"/>
      <c r="I2057" s="138">
        <f t="shared" si="98"/>
        <v>0</v>
      </c>
      <c r="J2057" s="140">
        <f>IF(C2057="",0,IF(E2057="Pacote",VLOOKUP(C2057,'Cadastro de insumo'!E:K,7,0)*G2057,IF(OR(E2057="kg",E2057="L"),F2057/1000*G2057,F2057*G2057)))</f>
        <v>0</v>
      </c>
    </row>
    <row r="2058" spans="1:13" outlineLevel="1" x14ac:dyDescent="0.25">
      <c r="B2058" s="137" t="str">
        <f>IF(C2058="","",F2046)</f>
        <v/>
      </c>
      <c r="C2058" s="123"/>
      <c r="D2058" s="138" t="str">
        <f>IF(C2058="","",IFERROR(INDEX('Cadastro de insumo'!A:K,MATCH('Ficha técnica - Prod acabado'!C2058,'Cadastro de insumo'!E:E,0),2),""))</f>
        <v/>
      </c>
      <c r="E2058" s="138" t="str">
        <f>IF(C2058="","",IFERROR(INDEX('Cadastro de insumo'!A:K,MATCH('Ficha técnica - Prod acabado'!C2058,'Cadastro de insumo'!E:E,0),9),""))</f>
        <v/>
      </c>
      <c r="F2058" s="139" t="str">
        <f>IFERROR(VLOOKUP(C2058,'Cadastro de insumo'!E:K,7,0),"")</f>
        <v/>
      </c>
      <c r="G2058" s="113"/>
      <c r="H2058" s="113"/>
      <c r="I2058" s="138">
        <f t="shared" si="98"/>
        <v>0</v>
      </c>
      <c r="J2058" s="140">
        <f>IF(C2058="",0,IF(E2058="Pacote",VLOOKUP(C2058,'Cadastro de insumo'!E:K,7,0)*G2058,IF(OR(E2058="kg",E2058="L"),F2058/1000*G2058,F2058*G2058)))</f>
        <v>0</v>
      </c>
    </row>
    <row r="2059" spans="1:13" outlineLevel="1" x14ac:dyDescent="0.25">
      <c r="B2059" s="137" t="str">
        <f>IF(C2059="","",F2046)</f>
        <v/>
      </c>
      <c r="C2059" s="123"/>
      <c r="D2059" s="138" t="str">
        <f>IF(C2059="","",IFERROR(INDEX('Cadastro de insumo'!A:K,MATCH('Ficha técnica - Prod acabado'!C2059,'Cadastro de insumo'!E:E,0),2),""))</f>
        <v/>
      </c>
      <c r="E2059" s="138" t="str">
        <f>IF(C2059="","",IFERROR(INDEX('Cadastro de insumo'!A:K,MATCH('Ficha técnica - Prod acabado'!C2059,'Cadastro de insumo'!E:E,0),9),""))</f>
        <v/>
      </c>
      <c r="F2059" s="139" t="str">
        <f>IFERROR(VLOOKUP(C2059,'Cadastro de insumo'!E:K,7,0),"")</f>
        <v/>
      </c>
      <c r="G2059" s="113"/>
      <c r="H2059" s="113"/>
      <c r="I2059" s="138">
        <f t="shared" si="98"/>
        <v>0</v>
      </c>
      <c r="J2059" s="140">
        <f>IF(C2059="",0,IF(E2059="Pacote",VLOOKUP(C2059,'Cadastro de insumo'!E:K,7,0)*G2059,IF(OR(E2059="kg",E2059="L"),F2059/1000*G2059,F2059*G2059)))</f>
        <v>0</v>
      </c>
    </row>
    <row r="2060" spans="1:13" outlineLevel="1" x14ac:dyDescent="0.25">
      <c r="B2060" s="137" t="str">
        <f>IF(C2060="","",F2046)</f>
        <v/>
      </c>
      <c r="C2060" s="123"/>
      <c r="D2060" s="138" t="str">
        <f>IF(C2060="","",IFERROR(INDEX('Cadastro de insumo'!A:K,MATCH('Ficha técnica - Prod acabado'!C2060,'Cadastro de insumo'!E:E,0),2),""))</f>
        <v/>
      </c>
      <c r="E2060" s="138" t="str">
        <f>IF(C2060="","",IFERROR(INDEX('Cadastro de insumo'!A:K,MATCH('Ficha técnica - Prod acabado'!C2060,'Cadastro de insumo'!E:E,0),9),""))</f>
        <v/>
      </c>
      <c r="F2060" s="139" t="str">
        <f>IFERROR(VLOOKUP(C2060,'Cadastro de insumo'!E:K,7,0),"")</f>
        <v/>
      </c>
      <c r="G2060" s="113"/>
      <c r="H2060" s="113"/>
      <c r="I2060" s="138">
        <f t="shared" si="98"/>
        <v>0</v>
      </c>
      <c r="J2060" s="140">
        <f>IF(C2060="",0,IF(E2060="Pacote",VLOOKUP(C2060,'Cadastro de insumo'!E:K,7,0)*G2060,IF(OR(E2060="kg",E2060="L"),F2060/1000*G2060,F2060*G2060)))</f>
        <v>0</v>
      </c>
    </row>
    <row r="2061" spans="1:13" outlineLevel="1" x14ac:dyDescent="0.25">
      <c r="B2061" s="137" t="str">
        <f>IF(C2061="","",F2046)</f>
        <v/>
      </c>
      <c r="C2061" s="123"/>
      <c r="D2061" s="138" t="str">
        <f>IF(C2061="","",IFERROR(INDEX('Cadastro de insumo'!A:K,MATCH('Ficha técnica - Prod acabado'!C2061,'Cadastro de insumo'!E:E,0),2),""))</f>
        <v/>
      </c>
      <c r="E2061" s="138" t="str">
        <f>IF(C2061="","",IFERROR(INDEX('Cadastro de insumo'!A:K,MATCH('Ficha técnica - Prod acabado'!C2061,'Cadastro de insumo'!E:E,0),9),""))</f>
        <v/>
      </c>
      <c r="F2061" s="139" t="str">
        <f>IFERROR(VLOOKUP(C2061,'Cadastro de insumo'!E:K,7,0),"")</f>
        <v/>
      </c>
      <c r="G2061" s="113"/>
      <c r="H2061" s="113"/>
      <c r="I2061" s="138">
        <f t="shared" si="98"/>
        <v>0</v>
      </c>
      <c r="J2061" s="140">
        <f>IF(C2061="",0,IF(E2061="Pacote",VLOOKUP(C2061,'Cadastro de insumo'!E:K,7,0)*G2061,IF(OR(E2061="kg",E2061="L"),F2061/1000*G2061,F2061*G2061)))</f>
        <v>0</v>
      </c>
    </row>
    <row r="2062" spans="1:13" outlineLevel="1" x14ac:dyDescent="0.25">
      <c r="B2062" s="137" t="str">
        <f>IF(C2062="","",F2046)</f>
        <v/>
      </c>
      <c r="C2062" s="123"/>
      <c r="D2062" s="138" t="str">
        <f>IF(C2062="","",IFERROR(INDEX('Cadastro de insumo'!A:K,MATCH('Ficha técnica - Prod acabado'!C2062,'Cadastro de insumo'!E:E,0),2),""))</f>
        <v/>
      </c>
      <c r="E2062" s="138" t="str">
        <f>IF(C2062="","",IFERROR(INDEX('Cadastro de insumo'!A:K,MATCH('Ficha técnica - Prod acabado'!C2062,'Cadastro de insumo'!E:E,0),9),""))</f>
        <v/>
      </c>
      <c r="F2062" s="139" t="str">
        <f>IFERROR(VLOOKUP(C2062,'Cadastro de insumo'!E:K,7,0),"")</f>
        <v/>
      </c>
      <c r="G2062" s="113"/>
      <c r="H2062" s="113"/>
      <c r="I2062" s="138">
        <f t="shared" si="98"/>
        <v>0</v>
      </c>
      <c r="J2062" s="140">
        <f>IF(C2062="",0,IF(E2062="Pacote",VLOOKUP(C2062,'Cadastro de insumo'!E:K,7,0)*G2062,IF(OR(E2062="kg",E2062="L"),F2062/1000*G2062,F2062*G2062)))</f>
        <v>0</v>
      </c>
    </row>
    <row r="2063" spans="1:13" outlineLevel="1" x14ac:dyDescent="0.25">
      <c r="B2063" s="137" t="str">
        <f>IF(C2063="","",F2046)</f>
        <v/>
      </c>
      <c r="C2063" s="123"/>
      <c r="D2063" s="138" t="str">
        <f>IF(C2063="","",IFERROR(INDEX('Cadastro de insumo'!A:K,MATCH('Ficha técnica - Prod acabado'!C2063,'Cadastro de insumo'!E:E,0),2),""))</f>
        <v/>
      </c>
      <c r="E2063" s="138" t="str">
        <f>IF(C2063="","",IFERROR(INDEX('Cadastro de insumo'!A:K,MATCH('Ficha técnica - Prod acabado'!C2063,'Cadastro de insumo'!E:E,0),9),""))</f>
        <v/>
      </c>
      <c r="F2063" s="139" t="str">
        <f>IFERROR(VLOOKUP(C2063,'Cadastro de insumo'!E:K,7,0),"")</f>
        <v/>
      </c>
      <c r="G2063" s="113"/>
      <c r="H2063" s="113"/>
      <c r="I2063" s="138">
        <f t="shared" si="98"/>
        <v>0</v>
      </c>
      <c r="J2063" s="140">
        <f>IF(C2063="",0,IF(E2063="Pacote",VLOOKUP(C2063,'Cadastro de insumo'!E:K,7,0)*G2063,IF(OR(E2063="kg",E2063="L"),F2063/1000*G2063,F2063*G2063)))</f>
        <v>0</v>
      </c>
    </row>
    <row r="2064" spans="1:13" x14ac:dyDescent="0.25">
      <c r="A2064" s="33" t="str">
        <f>"Detalhes: "&amp;F2046</f>
        <v xml:space="preserve">Detalhes: </v>
      </c>
      <c r="B2064" s="110"/>
      <c r="H2064" s="126"/>
      <c r="I2064" s="110"/>
      <c r="J2064" s="110"/>
      <c r="M2064" s="126"/>
    </row>
    <row r="2065" spans="2:18" x14ac:dyDescent="0.25">
      <c r="B2065" s="110"/>
      <c r="C2065" s="126"/>
      <c r="H2065" s="126"/>
      <c r="I2065" s="110"/>
      <c r="J2065" s="110"/>
      <c r="K2065" s="110"/>
      <c r="L2065" s="110"/>
      <c r="M2065" s="126"/>
    </row>
    <row r="2066" spans="2:18" ht="31.5" x14ac:dyDescent="0.25">
      <c r="D2066" s="110"/>
      <c r="E2066" s="34" t="s">
        <v>21</v>
      </c>
      <c r="F2066" s="78" t="s">
        <v>0</v>
      </c>
      <c r="G2066" s="78" t="s">
        <v>19</v>
      </c>
      <c r="H2066" s="79" t="s">
        <v>20</v>
      </c>
      <c r="I2066" s="35" t="s">
        <v>22</v>
      </c>
      <c r="J2066" s="35" t="s">
        <v>61</v>
      </c>
      <c r="M2066" s="126"/>
    </row>
    <row r="2067" spans="2:18" x14ac:dyDescent="0.25">
      <c r="D2067" s="110"/>
      <c r="E2067" s="135">
        <f>E2046+1</f>
        <v>99</v>
      </c>
      <c r="F2067" s="113"/>
      <c r="G2067" s="113"/>
      <c r="H2067" s="114"/>
      <c r="I2067" s="136">
        <f>SUM(J2070:J2084)</f>
        <v>0</v>
      </c>
      <c r="J2067" s="136" t="str">
        <f>IF(H2067="","",I2067/H2067)</f>
        <v/>
      </c>
      <c r="M2067" s="126"/>
      <c r="R2067" s="141"/>
    </row>
    <row r="2068" spans="2:18" x14ac:dyDescent="0.25">
      <c r="B2068" s="117"/>
      <c r="C2068" s="118"/>
      <c r="D2068" s="110"/>
      <c r="F2068" s="118"/>
      <c r="G2068" s="118"/>
      <c r="H2068" s="119"/>
      <c r="I2068" s="120"/>
      <c r="J2068" s="121"/>
      <c r="M2068" s="126"/>
      <c r="R2068" s="141"/>
    </row>
    <row r="2069" spans="2:18" ht="47.25" outlineLevel="1" x14ac:dyDescent="0.25">
      <c r="B2069" s="34" t="s">
        <v>66</v>
      </c>
      <c r="C2069" s="78" t="s">
        <v>13</v>
      </c>
      <c r="D2069" s="35" t="s">
        <v>60</v>
      </c>
      <c r="E2069" s="35" t="s">
        <v>14</v>
      </c>
      <c r="F2069" s="79" t="s">
        <v>17</v>
      </c>
      <c r="G2069" s="79" t="s">
        <v>56</v>
      </c>
      <c r="H2069" s="79" t="s">
        <v>38</v>
      </c>
      <c r="I2069" s="35" t="s">
        <v>16</v>
      </c>
      <c r="J2069" s="34" t="s">
        <v>15</v>
      </c>
    </row>
    <row r="2070" spans="2:18" outlineLevel="1" x14ac:dyDescent="0.25">
      <c r="B2070" s="137" t="str">
        <f>IF(C2070="","",F2067)</f>
        <v/>
      </c>
      <c r="C2070" s="123"/>
      <c r="D2070" s="138" t="str">
        <f>IF(C2070="","",IFERROR(INDEX('Cadastro de insumo'!A:K,MATCH('Ficha técnica - Prod acabado'!C2070,'Cadastro de insumo'!E:E,0),2),""))</f>
        <v/>
      </c>
      <c r="E2070" s="138" t="str">
        <f>IF(C2070="","",IFERROR(INDEX('Cadastro de insumo'!A:K,MATCH('Ficha técnica - Prod acabado'!C2070,'Cadastro de insumo'!E:E,0),9),""))</f>
        <v/>
      </c>
      <c r="F2070" s="139" t="str">
        <f>IFERROR(VLOOKUP(C2070,'Cadastro de insumo'!E:K,7,0),"")</f>
        <v/>
      </c>
      <c r="G2070" s="113"/>
      <c r="H2070" s="113"/>
      <c r="I2070" s="138">
        <f t="shared" ref="I2070:I2084" si="99">IF(OR(G2070="",H2070=""),0,G2070/H2070)</f>
        <v>0</v>
      </c>
      <c r="J2070" s="140">
        <f>IF(C2070="",0,IF(E2070="Pacote",VLOOKUP(C2070,'Cadastro de insumo'!E:K,7,0)*G2070,IF(OR(E2070="kg",E2070="L"),F2070/1000*G2070,F2070*G2070)))</f>
        <v>0</v>
      </c>
    </row>
    <row r="2071" spans="2:18" outlineLevel="1" x14ac:dyDescent="0.25">
      <c r="B2071" s="137" t="str">
        <f>IF(C2071="","",F2067)</f>
        <v/>
      </c>
      <c r="C2071" s="123"/>
      <c r="D2071" s="138" t="str">
        <f>IF(C2071="","",IFERROR(INDEX('Cadastro de insumo'!A:K,MATCH('Ficha técnica - Prod acabado'!C2071,'Cadastro de insumo'!E:E,0),2),""))</f>
        <v/>
      </c>
      <c r="E2071" s="138" t="str">
        <f>IF(C2071="","",IFERROR(INDEX('Cadastro de insumo'!A:K,MATCH('Ficha técnica - Prod acabado'!C2071,'Cadastro de insumo'!E:E,0),9),""))</f>
        <v/>
      </c>
      <c r="F2071" s="139" t="str">
        <f>IFERROR(VLOOKUP(C2071,'Cadastro de insumo'!E:K,7,0),"")</f>
        <v/>
      </c>
      <c r="G2071" s="113"/>
      <c r="H2071" s="113"/>
      <c r="I2071" s="138">
        <f t="shared" si="99"/>
        <v>0</v>
      </c>
      <c r="J2071" s="140">
        <f>IF(C2071="",0,IF(E2071="Pacote",VLOOKUP(C2071,'Cadastro de insumo'!E:K,7,0)*G2071,IF(OR(E2071="kg",E2071="L"),F2071/1000*G2071,F2071*G2071)))</f>
        <v>0</v>
      </c>
    </row>
    <row r="2072" spans="2:18" outlineLevel="1" x14ac:dyDescent="0.25">
      <c r="B2072" s="137" t="str">
        <f>IF(C2072="","",F2067)</f>
        <v/>
      </c>
      <c r="C2072" s="123"/>
      <c r="D2072" s="138" t="str">
        <f>IF(C2072="","",IFERROR(INDEX('Cadastro de insumo'!A:K,MATCH('Ficha técnica - Prod acabado'!C2072,'Cadastro de insumo'!E:E,0),2),""))</f>
        <v/>
      </c>
      <c r="E2072" s="138" t="str">
        <f>IF(C2072="","",IFERROR(INDEX('Cadastro de insumo'!A:K,MATCH('Ficha técnica - Prod acabado'!C2072,'Cadastro de insumo'!E:E,0),9),""))</f>
        <v/>
      </c>
      <c r="F2072" s="139" t="str">
        <f>IFERROR(VLOOKUP(C2072,'Cadastro de insumo'!E:K,7,0),"")</f>
        <v/>
      </c>
      <c r="G2072" s="113"/>
      <c r="H2072" s="113"/>
      <c r="I2072" s="138">
        <f t="shared" si="99"/>
        <v>0</v>
      </c>
      <c r="J2072" s="140">
        <f>IF(C2072="",0,IF(E2072="Pacote",VLOOKUP(C2072,'Cadastro de insumo'!E:K,7,0)*G2072,IF(OR(E2072="kg",E2072="L"),F2072/1000*G2072,F2072*G2072)))</f>
        <v>0</v>
      </c>
    </row>
    <row r="2073" spans="2:18" outlineLevel="1" x14ac:dyDescent="0.25">
      <c r="B2073" s="137" t="str">
        <f>IF(C2073="","",F2067)</f>
        <v/>
      </c>
      <c r="C2073" s="123"/>
      <c r="D2073" s="138" t="str">
        <f>IF(C2073="","",IFERROR(INDEX('Cadastro de insumo'!A:K,MATCH('Ficha técnica - Prod acabado'!C2073,'Cadastro de insumo'!E:E,0),2),""))</f>
        <v/>
      </c>
      <c r="E2073" s="138" t="str">
        <f>IF(C2073="","",IFERROR(INDEX('Cadastro de insumo'!A:K,MATCH('Ficha técnica - Prod acabado'!C2073,'Cadastro de insumo'!E:E,0),9),""))</f>
        <v/>
      </c>
      <c r="F2073" s="139" t="str">
        <f>IFERROR(VLOOKUP(C2073,'Cadastro de insumo'!E:K,7,0),"")</f>
        <v/>
      </c>
      <c r="G2073" s="113"/>
      <c r="H2073" s="113"/>
      <c r="I2073" s="138">
        <f t="shared" si="99"/>
        <v>0</v>
      </c>
      <c r="J2073" s="140">
        <f>IF(C2073="",0,IF(E2073="Pacote",VLOOKUP(C2073,'Cadastro de insumo'!E:K,7,0)*G2073,IF(OR(E2073="kg",E2073="L"),F2073/1000*G2073,F2073*G2073)))</f>
        <v>0</v>
      </c>
    </row>
    <row r="2074" spans="2:18" outlineLevel="1" x14ac:dyDescent="0.25">
      <c r="B2074" s="137" t="str">
        <f>IF(C2074="","",F2067)</f>
        <v/>
      </c>
      <c r="C2074" s="123"/>
      <c r="D2074" s="138" t="str">
        <f>IF(C2074="","",IFERROR(INDEX('Cadastro de insumo'!A:K,MATCH('Ficha técnica - Prod acabado'!C2074,'Cadastro de insumo'!E:E,0),2),""))</f>
        <v/>
      </c>
      <c r="E2074" s="138" t="str">
        <f>IF(C2074="","",IFERROR(INDEX('Cadastro de insumo'!A:K,MATCH('Ficha técnica - Prod acabado'!C2074,'Cadastro de insumo'!E:E,0),9),""))</f>
        <v/>
      </c>
      <c r="F2074" s="139" t="str">
        <f>IFERROR(VLOOKUP(C2074,'Cadastro de insumo'!E:K,7,0),"")</f>
        <v/>
      </c>
      <c r="G2074" s="113"/>
      <c r="H2074" s="113"/>
      <c r="I2074" s="138">
        <f t="shared" si="99"/>
        <v>0</v>
      </c>
      <c r="J2074" s="140">
        <f>IF(C2074="",0,IF(E2074="Pacote",VLOOKUP(C2074,'Cadastro de insumo'!E:K,7,0)*G2074,IF(OR(E2074="kg",E2074="L"),F2074/1000*G2074,F2074*G2074)))</f>
        <v>0</v>
      </c>
    </row>
    <row r="2075" spans="2:18" outlineLevel="1" x14ac:dyDescent="0.25">
      <c r="B2075" s="137" t="str">
        <f>IF(C2075="","",F2067)</f>
        <v/>
      </c>
      <c r="C2075" s="123"/>
      <c r="D2075" s="138" t="str">
        <f>IF(C2075="","",IFERROR(INDEX('Cadastro de insumo'!A:K,MATCH('Ficha técnica - Prod acabado'!C2075,'Cadastro de insumo'!E:E,0),2),""))</f>
        <v/>
      </c>
      <c r="E2075" s="138" t="str">
        <f>IF(C2075="","",IFERROR(INDEX('Cadastro de insumo'!A:K,MATCH('Ficha técnica - Prod acabado'!C2075,'Cadastro de insumo'!E:E,0),9),""))</f>
        <v/>
      </c>
      <c r="F2075" s="139" t="str">
        <f>IFERROR(VLOOKUP(C2075,'Cadastro de insumo'!E:K,7,0),"")</f>
        <v/>
      </c>
      <c r="G2075" s="113"/>
      <c r="H2075" s="113"/>
      <c r="I2075" s="138">
        <f t="shared" si="99"/>
        <v>0</v>
      </c>
      <c r="J2075" s="140">
        <f>IF(C2075="",0,IF(E2075="Pacote",VLOOKUP(C2075,'Cadastro de insumo'!E:K,7,0)*G2075,IF(OR(E2075="kg",E2075="L"),F2075/1000*G2075,F2075*G2075)))</f>
        <v>0</v>
      </c>
    </row>
    <row r="2076" spans="2:18" outlineLevel="1" x14ac:dyDescent="0.25">
      <c r="B2076" s="137" t="str">
        <f>IF(C2076="","",F2067)</f>
        <v/>
      </c>
      <c r="C2076" s="123"/>
      <c r="D2076" s="138" t="str">
        <f>IF(C2076="","",IFERROR(INDEX('Cadastro de insumo'!A:K,MATCH('Ficha técnica - Prod acabado'!C2076,'Cadastro de insumo'!E:E,0),2),""))</f>
        <v/>
      </c>
      <c r="E2076" s="138" t="str">
        <f>IF(C2076="","",IFERROR(INDEX('Cadastro de insumo'!A:K,MATCH('Ficha técnica - Prod acabado'!C2076,'Cadastro de insumo'!E:E,0),9),""))</f>
        <v/>
      </c>
      <c r="F2076" s="139" t="str">
        <f>IFERROR(VLOOKUP(C2076,'Cadastro de insumo'!E:K,7,0),"")</f>
        <v/>
      </c>
      <c r="G2076" s="113"/>
      <c r="H2076" s="113"/>
      <c r="I2076" s="138">
        <f t="shared" si="99"/>
        <v>0</v>
      </c>
      <c r="J2076" s="140">
        <f>IF(C2076="",0,IF(E2076="Pacote",VLOOKUP(C2076,'Cadastro de insumo'!E:K,7,0)*G2076,IF(OR(E2076="kg",E2076="L"),F2076/1000*G2076,F2076*G2076)))</f>
        <v>0</v>
      </c>
    </row>
    <row r="2077" spans="2:18" outlineLevel="1" x14ac:dyDescent="0.25">
      <c r="B2077" s="137" t="str">
        <f>IF(C2077="","",F2067)</f>
        <v/>
      </c>
      <c r="C2077" s="123"/>
      <c r="D2077" s="138" t="str">
        <f>IF(C2077="","",IFERROR(INDEX('Cadastro de insumo'!A:K,MATCH('Ficha técnica - Prod acabado'!C2077,'Cadastro de insumo'!E:E,0),2),""))</f>
        <v/>
      </c>
      <c r="E2077" s="138" t="str">
        <f>IF(C2077="","",IFERROR(INDEX('Cadastro de insumo'!A:K,MATCH('Ficha técnica - Prod acabado'!C2077,'Cadastro de insumo'!E:E,0),9),""))</f>
        <v/>
      </c>
      <c r="F2077" s="139" t="str">
        <f>IFERROR(VLOOKUP(C2077,'Cadastro de insumo'!E:K,7,0),"")</f>
        <v/>
      </c>
      <c r="G2077" s="113"/>
      <c r="H2077" s="113"/>
      <c r="I2077" s="138">
        <f t="shared" si="99"/>
        <v>0</v>
      </c>
      <c r="J2077" s="140">
        <f>IF(C2077="",0,IF(E2077="Pacote",VLOOKUP(C2077,'Cadastro de insumo'!E:K,7,0)*G2077,IF(OR(E2077="kg",E2077="L"),F2077/1000*G2077,F2077*G2077)))</f>
        <v>0</v>
      </c>
    </row>
    <row r="2078" spans="2:18" outlineLevel="1" x14ac:dyDescent="0.25">
      <c r="B2078" s="137" t="str">
        <f>IF(C2078="","",F2067)</f>
        <v/>
      </c>
      <c r="C2078" s="123"/>
      <c r="D2078" s="138" t="str">
        <f>IF(C2078="","",IFERROR(INDEX('Cadastro de insumo'!A:K,MATCH('Ficha técnica - Prod acabado'!C2078,'Cadastro de insumo'!E:E,0),2),""))</f>
        <v/>
      </c>
      <c r="E2078" s="138" t="str">
        <f>IF(C2078="","",IFERROR(INDEX('Cadastro de insumo'!A:K,MATCH('Ficha técnica - Prod acabado'!C2078,'Cadastro de insumo'!E:E,0),9),""))</f>
        <v/>
      </c>
      <c r="F2078" s="139" t="str">
        <f>IFERROR(VLOOKUP(C2078,'Cadastro de insumo'!E:K,7,0),"")</f>
        <v/>
      </c>
      <c r="G2078" s="113"/>
      <c r="H2078" s="113"/>
      <c r="I2078" s="138">
        <f t="shared" si="99"/>
        <v>0</v>
      </c>
      <c r="J2078" s="140">
        <f>IF(C2078="",0,IF(E2078="Pacote",VLOOKUP(C2078,'Cadastro de insumo'!E:K,7,0)*G2078,IF(OR(E2078="kg",E2078="L"),F2078/1000*G2078,F2078*G2078)))</f>
        <v>0</v>
      </c>
    </row>
    <row r="2079" spans="2:18" outlineLevel="1" x14ac:dyDescent="0.25">
      <c r="B2079" s="137" t="str">
        <f>IF(C2079="","",F2067)</f>
        <v/>
      </c>
      <c r="C2079" s="123"/>
      <c r="D2079" s="138" t="str">
        <f>IF(C2079="","",IFERROR(INDEX('Cadastro de insumo'!A:K,MATCH('Ficha técnica - Prod acabado'!C2079,'Cadastro de insumo'!E:E,0),2),""))</f>
        <v/>
      </c>
      <c r="E2079" s="138" t="str">
        <f>IF(C2079="","",IFERROR(INDEX('Cadastro de insumo'!A:K,MATCH('Ficha técnica - Prod acabado'!C2079,'Cadastro de insumo'!E:E,0),9),""))</f>
        <v/>
      </c>
      <c r="F2079" s="139" t="str">
        <f>IFERROR(VLOOKUP(C2079,'Cadastro de insumo'!E:K,7,0),"")</f>
        <v/>
      </c>
      <c r="G2079" s="113"/>
      <c r="H2079" s="113"/>
      <c r="I2079" s="138">
        <f t="shared" si="99"/>
        <v>0</v>
      </c>
      <c r="J2079" s="140">
        <f>IF(C2079="",0,IF(E2079="Pacote",VLOOKUP(C2079,'Cadastro de insumo'!E:K,7,0)*G2079,IF(OR(E2079="kg",E2079="L"),F2079/1000*G2079,F2079*G2079)))</f>
        <v>0</v>
      </c>
    </row>
    <row r="2080" spans="2:18" outlineLevel="1" x14ac:dyDescent="0.25">
      <c r="B2080" s="137" t="str">
        <f>IF(C2080="","",F2067)</f>
        <v/>
      </c>
      <c r="C2080" s="123"/>
      <c r="D2080" s="138" t="str">
        <f>IF(C2080="","",IFERROR(INDEX('Cadastro de insumo'!A:K,MATCH('Ficha técnica - Prod acabado'!C2080,'Cadastro de insumo'!E:E,0),2),""))</f>
        <v/>
      </c>
      <c r="E2080" s="138" t="str">
        <f>IF(C2080="","",IFERROR(INDEX('Cadastro de insumo'!A:K,MATCH('Ficha técnica - Prod acabado'!C2080,'Cadastro de insumo'!E:E,0),9),""))</f>
        <v/>
      </c>
      <c r="F2080" s="139" t="str">
        <f>IFERROR(VLOOKUP(C2080,'Cadastro de insumo'!E:K,7,0),"")</f>
        <v/>
      </c>
      <c r="G2080" s="113"/>
      <c r="H2080" s="113"/>
      <c r="I2080" s="138">
        <f t="shared" si="99"/>
        <v>0</v>
      </c>
      <c r="J2080" s="140">
        <f>IF(C2080="",0,IF(E2080="Pacote",VLOOKUP(C2080,'Cadastro de insumo'!E:K,7,0)*G2080,IF(OR(E2080="kg",E2080="L"),F2080/1000*G2080,F2080*G2080)))</f>
        <v>0</v>
      </c>
    </row>
    <row r="2081" spans="1:18" outlineLevel="1" x14ac:dyDescent="0.25">
      <c r="B2081" s="137" t="str">
        <f>IF(C2081="","",F2067)</f>
        <v/>
      </c>
      <c r="C2081" s="123"/>
      <c r="D2081" s="138" t="str">
        <f>IF(C2081="","",IFERROR(INDEX('Cadastro de insumo'!A:K,MATCH('Ficha técnica - Prod acabado'!C2081,'Cadastro de insumo'!E:E,0),2),""))</f>
        <v/>
      </c>
      <c r="E2081" s="138" t="str">
        <f>IF(C2081="","",IFERROR(INDEX('Cadastro de insumo'!A:K,MATCH('Ficha técnica - Prod acabado'!C2081,'Cadastro de insumo'!E:E,0),9),""))</f>
        <v/>
      </c>
      <c r="F2081" s="139" t="str">
        <f>IFERROR(VLOOKUP(C2081,'Cadastro de insumo'!E:K,7,0),"")</f>
        <v/>
      </c>
      <c r="G2081" s="113"/>
      <c r="H2081" s="113"/>
      <c r="I2081" s="138">
        <f t="shared" si="99"/>
        <v>0</v>
      </c>
      <c r="J2081" s="140">
        <f>IF(C2081="",0,IF(E2081="Pacote",VLOOKUP(C2081,'Cadastro de insumo'!E:K,7,0)*G2081,IF(OR(E2081="kg",E2081="L"),F2081/1000*G2081,F2081*G2081)))</f>
        <v>0</v>
      </c>
    </row>
    <row r="2082" spans="1:18" outlineLevel="1" x14ac:dyDescent="0.25">
      <c r="B2082" s="137" t="str">
        <f>IF(C2082="","",F2067)</f>
        <v/>
      </c>
      <c r="C2082" s="123"/>
      <c r="D2082" s="138" t="str">
        <f>IF(C2082="","",IFERROR(INDEX('Cadastro de insumo'!A:K,MATCH('Ficha técnica - Prod acabado'!C2082,'Cadastro de insumo'!E:E,0),2),""))</f>
        <v/>
      </c>
      <c r="E2082" s="138" t="str">
        <f>IF(C2082="","",IFERROR(INDEX('Cadastro de insumo'!A:K,MATCH('Ficha técnica - Prod acabado'!C2082,'Cadastro de insumo'!E:E,0),9),""))</f>
        <v/>
      </c>
      <c r="F2082" s="139" t="str">
        <f>IFERROR(VLOOKUP(C2082,'Cadastro de insumo'!E:K,7,0),"")</f>
        <v/>
      </c>
      <c r="G2082" s="113"/>
      <c r="H2082" s="113"/>
      <c r="I2082" s="138">
        <f t="shared" si="99"/>
        <v>0</v>
      </c>
      <c r="J2082" s="140">
        <f>IF(C2082="",0,IF(E2082="Pacote",VLOOKUP(C2082,'Cadastro de insumo'!E:K,7,0)*G2082,IF(OR(E2082="kg",E2082="L"),F2082/1000*G2082,F2082*G2082)))</f>
        <v>0</v>
      </c>
    </row>
    <row r="2083" spans="1:18" outlineLevel="1" x14ac:dyDescent="0.25">
      <c r="B2083" s="137" t="str">
        <f>IF(C2083="","",F2067)</f>
        <v/>
      </c>
      <c r="C2083" s="123"/>
      <c r="D2083" s="138" t="str">
        <f>IF(C2083="","",IFERROR(INDEX('Cadastro de insumo'!A:K,MATCH('Ficha técnica - Prod acabado'!C2083,'Cadastro de insumo'!E:E,0),2),""))</f>
        <v/>
      </c>
      <c r="E2083" s="138" t="str">
        <f>IF(C2083="","",IFERROR(INDEX('Cadastro de insumo'!A:K,MATCH('Ficha técnica - Prod acabado'!C2083,'Cadastro de insumo'!E:E,0),9),""))</f>
        <v/>
      </c>
      <c r="F2083" s="139" t="str">
        <f>IFERROR(VLOOKUP(C2083,'Cadastro de insumo'!E:K,7,0),"")</f>
        <v/>
      </c>
      <c r="G2083" s="113"/>
      <c r="H2083" s="113"/>
      <c r="I2083" s="138">
        <f t="shared" si="99"/>
        <v>0</v>
      </c>
      <c r="J2083" s="140">
        <f>IF(C2083="",0,IF(E2083="Pacote",VLOOKUP(C2083,'Cadastro de insumo'!E:K,7,0)*G2083,IF(OR(E2083="kg",E2083="L"),F2083/1000*G2083,F2083*G2083)))</f>
        <v>0</v>
      </c>
    </row>
    <row r="2084" spans="1:18" outlineLevel="1" x14ac:dyDescent="0.25">
      <c r="B2084" s="137" t="str">
        <f>IF(C2084="","",F2067)</f>
        <v/>
      </c>
      <c r="C2084" s="123"/>
      <c r="D2084" s="138" t="str">
        <f>IF(C2084="","",IFERROR(INDEX('Cadastro de insumo'!A:K,MATCH('Ficha técnica - Prod acabado'!C2084,'Cadastro de insumo'!E:E,0),2),""))</f>
        <v/>
      </c>
      <c r="E2084" s="138" t="str">
        <f>IF(C2084="","",IFERROR(INDEX('Cadastro de insumo'!A:K,MATCH('Ficha técnica - Prod acabado'!C2084,'Cadastro de insumo'!E:E,0),9),""))</f>
        <v/>
      </c>
      <c r="F2084" s="139" t="str">
        <f>IFERROR(VLOOKUP(C2084,'Cadastro de insumo'!E:K,7,0),"")</f>
        <v/>
      </c>
      <c r="G2084" s="113"/>
      <c r="H2084" s="113"/>
      <c r="I2084" s="138">
        <f t="shared" si="99"/>
        <v>0</v>
      </c>
      <c r="J2084" s="140">
        <f>IF(C2084="",0,IF(E2084="Pacote",VLOOKUP(C2084,'Cadastro de insumo'!E:K,7,0)*G2084,IF(OR(E2084="kg",E2084="L"),F2084/1000*G2084,F2084*G2084)))</f>
        <v>0</v>
      </c>
    </row>
    <row r="2085" spans="1:18" x14ac:dyDescent="0.25">
      <c r="A2085" s="33" t="str">
        <f>"Detalhes: "&amp;F2067</f>
        <v xml:space="preserve">Detalhes: </v>
      </c>
      <c r="B2085" s="110"/>
      <c r="H2085" s="126"/>
      <c r="I2085" s="110"/>
      <c r="J2085" s="110"/>
      <c r="M2085" s="126"/>
    </row>
    <row r="2086" spans="1:18" x14ac:dyDescent="0.25">
      <c r="B2086" s="110"/>
      <c r="C2086" s="126"/>
      <c r="H2086" s="126"/>
      <c r="I2086" s="110"/>
      <c r="J2086" s="110"/>
      <c r="K2086" s="110"/>
      <c r="L2086" s="110"/>
      <c r="M2086" s="126"/>
    </row>
    <row r="2087" spans="1:18" ht="31.5" x14ac:dyDescent="0.25">
      <c r="D2087" s="110"/>
      <c r="E2087" s="34" t="s">
        <v>21</v>
      </c>
      <c r="F2087" s="78" t="s">
        <v>0</v>
      </c>
      <c r="G2087" s="78" t="s">
        <v>19</v>
      </c>
      <c r="H2087" s="79" t="s">
        <v>20</v>
      </c>
      <c r="I2087" s="35" t="s">
        <v>22</v>
      </c>
      <c r="J2087" s="35" t="s">
        <v>61</v>
      </c>
      <c r="M2087" s="126"/>
    </row>
    <row r="2088" spans="1:18" x14ac:dyDescent="0.25">
      <c r="D2088" s="110"/>
      <c r="E2088" s="135">
        <f>E2067+1</f>
        <v>100</v>
      </c>
      <c r="F2088" s="113"/>
      <c r="G2088" s="113"/>
      <c r="H2088" s="114"/>
      <c r="I2088" s="136">
        <f>SUM(J2091:J2105)</f>
        <v>0</v>
      </c>
      <c r="J2088" s="136" t="str">
        <f>IF(H2088="","",I2088/H2088)</f>
        <v/>
      </c>
      <c r="M2088" s="126"/>
      <c r="R2088" s="141"/>
    </row>
    <row r="2089" spans="1:18" x14ac:dyDescent="0.25">
      <c r="B2089" s="117"/>
      <c r="C2089" s="118"/>
      <c r="D2089" s="110"/>
      <c r="F2089" s="118"/>
      <c r="G2089" s="118"/>
      <c r="H2089" s="119"/>
      <c r="I2089" s="120"/>
      <c r="J2089" s="121"/>
      <c r="M2089" s="126"/>
      <c r="R2089" s="141"/>
    </row>
    <row r="2090" spans="1:18" ht="47.25" outlineLevel="1" x14ac:dyDescent="0.25">
      <c r="B2090" s="34" t="s">
        <v>66</v>
      </c>
      <c r="C2090" s="78" t="s">
        <v>13</v>
      </c>
      <c r="D2090" s="35" t="s">
        <v>60</v>
      </c>
      <c r="E2090" s="35" t="s">
        <v>14</v>
      </c>
      <c r="F2090" s="79" t="s">
        <v>17</v>
      </c>
      <c r="G2090" s="79" t="s">
        <v>56</v>
      </c>
      <c r="H2090" s="79" t="s">
        <v>38</v>
      </c>
      <c r="I2090" s="35" t="s">
        <v>16</v>
      </c>
      <c r="J2090" s="34" t="s">
        <v>15</v>
      </c>
    </row>
    <row r="2091" spans="1:18" outlineLevel="1" x14ac:dyDescent="0.25">
      <c r="B2091" s="137" t="str">
        <f>IF(C2091="","",F2088)</f>
        <v/>
      </c>
      <c r="C2091" s="123"/>
      <c r="D2091" s="138" t="str">
        <f>IF(C2091="","",IFERROR(INDEX('Cadastro de insumo'!A:K,MATCH('Ficha técnica - Prod acabado'!C2091,'Cadastro de insumo'!E:E,0),2),""))</f>
        <v/>
      </c>
      <c r="E2091" s="138" t="str">
        <f>IF(C2091="","",IFERROR(INDEX('Cadastro de insumo'!A:K,MATCH('Ficha técnica - Prod acabado'!C2091,'Cadastro de insumo'!E:E,0),9),""))</f>
        <v/>
      </c>
      <c r="F2091" s="139" t="str">
        <f>IFERROR(VLOOKUP(C2091,'Cadastro de insumo'!E:K,7,0),"")</f>
        <v/>
      </c>
      <c r="G2091" s="113"/>
      <c r="H2091" s="113"/>
      <c r="I2091" s="138">
        <f t="shared" ref="I2091:I2105" si="100">IF(OR(G2091="",H2091=""),0,G2091/H2091)</f>
        <v>0</v>
      </c>
      <c r="J2091" s="140">
        <f>IF(C2091="",0,IF(E2091="Pacote",VLOOKUP(C2091,'Cadastro de insumo'!E:K,7,0)*G2091,IF(OR(E2091="kg",E2091="L"),F2091/1000*G2091,F2091*G2091)))</f>
        <v>0</v>
      </c>
    </row>
    <row r="2092" spans="1:18" outlineLevel="1" x14ac:dyDescent="0.25">
      <c r="B2092" s="137" t="str">
        <f>IF(C2092="","",F2088)</f>
        <v/>
      </c>
      <c r="C2092" s="123"/>
      <c r="D2092" s="138" t="str">
        <f>IF(C2092="","",IFERROR(INDEX('Cadastro de insumo'!A:K,MATCH('Ficha técnica - Prod acabado'!C2092,'Cadastro de insumo'!E:E,0),2),""))</f>
        <v/>
      </c>
      <c r="E2092" s="138" t="str">
        <f>IF(C2092="","",IFERROR(INDEX('Cadastro de insumo'!A:K,MATCH('Ficha técnica - Prod acabado'!C2092,'Cadastro de insumo'!E:E,0),9),""))</f>
        <v/>
      </c>
      <c r="F2092" s="139" t="str">
        <f>IFERROR(VLOOKUP(C2092,'Cadastro de insumo'!E:K,7,0),"")</f>
        <v/>
      </c>
      <c r="G2092" s="113"/>
      <c r="H2092" s="113"/>
      <c r="I2092" s="138">
        <f t="shared" si="100"/>
        <v>0</v>
      </c>
      <c r="J2092" s="140">
        <f>IF(C2092="",0,IF(E2092="Pacote",VLOOKUP(C2092,'Cadastro de insumo'!E:K,7,0)*G2092,IF(OR(E2092="kg",E2092="L"),F2092/1000*G2092,F2092*G2092)))</f>
        <v>0</v>
      </c>
    </row>
    <row r="2093" spans="1:18" outlineLevel="1" x14ac:dyDescent="0.25">
      <c r="B2093" s="137" t="str">
        <f>IF(C2093="","",F2088)</f>
        <v/>
      </c>
      <c r="C2093" s="123"/>
      <c r="D2093" s="138" t="str">
        <f>IF(C2093="","",IFERROR(INDEX('Cadastro de insumo'!A:K,MATCH('Ficha técnica - Prod acabado'!C2093,'Cadastro de insumo'!E:E,0),2),""))</f>
        <v/>
      </c>
      <c r="E2093" s="138" t="str">
        <f>IF(C2093="","",IFERROR(INDEX('Cadastro de insumo'!A:K,MATCH('Ficha técnica - Prod acabado'!C2093,'Cadastro de insumo'!E:E,0),9),""))</f>
        <v/>
      </c>
      <c r="F2093" s="139" t="str">
        <f>IFERROR(VLOOKUP(C2093,'Cadastro de insumo'!E:K,7,0),"")</f>
        <v/>
      </c>
      <c r="G2093" s="113"/>
      <c r="H2093" s="113"/>
      <c r="I2093" s="138">
        <f t="shared" si="100"/>
        <v>0</v>
      </c>
      <c r="J2093" s="140">
        <f>IF(C2093="",0,IF(E2093="Pacote",VLOOKUP(C2093,'Cadastro de insumo'!E:K,7,0)*G2093,IF(OR(E2093="kg",E2093="L"),F2093/1000*G2093,F2093*G2093)))</f>
        <v>0</v>
      </c>
    </row>
    <row r="2094" spans="1:18" outlineLevel="1" x14ac:dyDescent="0.25">
      <c r="B2094" s="137" t="str">
        <f>IF(C2094="","",F2088)</f>
        <v/>
      </c>
      <c r="C2094" s="123"/>
      <c r="D2094" s="138" t="str">
        <f>IF(C2094="","",IFERROR(INDEX('Cadastro de insumo'!A:K,MATCH('Ficha técnica - Prod acabado'!C2094,'Cadastro de insumo'!E:E,0),2),""))</f>
        <v/>
      </c>
      <c r="E2094" s="138" t="str">
        <f>IF(C2094="","",IFERROR(INDEX('Cadastro de insumo'!A:K,MATCH('Ficha técnica - Prod acabado'!C2094,'Cadastro de insumo'!E:E,0),9),""))</f>
        <v/>
      </c>
      <c r="F2094" s="139" t="str">
        <f>IFERROR(VLOOKUP(C2094,'Cadastro de insumo'!E:K,7,0),"")</f>
        <v/>
      </c>
      <c r="G2094" s="113"/>
      <c r="H2094" s="113"/>
      <c r="I2094" s="138">
        <f t="shared" si="100"/>
        <v>0</v>
      </c>
      <c r="J2094" s="140">
        <f>IF(C2094="",0,IF(E2094="Pacote",VLOOKUP(C2094,'Cadastro de insumo'!E:K,7,0)*G2094,IF(OR(E2094="kg",E2094="L"),F2094/1000*G2094,F2094*G2094)))</f>
        <v>0</v>
      </c>
    </row>
    <row r="2095" spans="1:18" outlineLevel="1" x14ac:dyDescent="0.25">
      <c r="B2095" s="137" t="str">
        <f>IF(C2095="","",F2088)</f>
        <v/>
      </c>
      <c r="C2095" s="123"/>
      <c r="D2095" s="138" t="str">
        <f>IF(C2095="","",IFERROR(INDEX('Cadastro de insumo'!A:K,MATCH('Ficha técnica - Prod acabado'!C2095,'Cadastro de insumo'!E:E,0),2),""))</f>
        <v/>
      </c>
      <c r="E2095" s="138" t="str">
        <f>IF(C2095="","",IFERROR(INDEX('Cadastro de insumo'!A:K,MATCH('Ficha técnica - Prod acabado'!C2095,'Cadastro de insumo'!E:E,0),9),""))</f>
        <v/>
      </c>
      <c r="F2095" s="139" t="str">
        <f>IFERROR(VLOOKUP(C2095,'Cadastro de insumo'!E:K,7,0),"")</f>
        <v/>
      </c>
      <c r="G2095" s="113"/>
      <c r="H2095" s="113"/>
      <c r="I2095" s="138">
        <f t="shared" si="100"/>
        <v>0</v>
      </c>
      <c r="J2095" s="140">
        <f>IF(C2095="",0,IF(E2095="Pacote",VLOOKUP(C2095,'Cadastro de insumo'!E:K,7,0)*G2095,IF(OR(E2095="kg",E2095="L"),F2095/1000*G2095,F2095*G2095)))</f>
        <v>0</v>
      </c>
    </row>
    <row r="2096" spans="1:18" outlineLevel="1" x14ac:dyDescent="0.25">
      <c r="B2096" s="137" t="str">
        <f>IF(C2096="","",F2088)</f>
        <v/>
      </c>
      <c r="C2096" s="123"/>
      <c r="D2096" s="138" t="str">
        <f>IF(C2096="","",IFERROR(INDEX('Cadastro de insumo'!A:K,MATCH('Ficha técnica - Prod acabado'!C2096,'Cadastro de insumo'!E:E,0),2),""))</f>
        <v/>
      </c>
      <c r="E2096" s="138" t="str">
        <f>IF(C2096="","",IFERROR(INDEX('Cadastro de insumo'!A:K,MATCH('Ficha técnica - Prod acabado'!C2096,'Cadastro de insumo'!E:E,0),9),""))</f>
        <v/>
      </c>
      <c r="F2096" s="139" t="str">
        <f>IFERROR(VLOOKUP(C2096,'Cadastro de insumo'!E:K,7,0),"")</f>
        <v/>
      </c>
      <c r="G2096" s="113"/>
      <c r="H2096" s="113"/>
      <c r="I2096" s="138">
        <f t="shared" si="100"/>
        <v>0</v>
      </c>
      <c r="J2096" s="140">
        <f>IF(C2096="",0,IF(E2096="Pacote",VLOOKUP(C2096,'Cadastro de insumo'!E:K,7,0)*G2096,IF(OR(E2096="kg",E2096="L"),F2096/1000*G2096,F2096*G2096)))</f>
        <v>0</v>
      </c>
    </row>
    <row r="2097" spans="1:18" outlineLevel="1" x14ac:dyDescent="0.25">
      <c r="B2097" s="137" t="str">
        <f>IF(C2097="","",F2088)</f>
        <v/>
      </c>
      <c r="C2097" s="123"/>
      <c r="D2097" s="138" t="str">
        <f>IF(C2097="","",IFERROR(INDEX('Cadastro de insumo'!A:K,MATCH('Ficha técnica - Prod acabado'!C2097,'Cadastro de insumo'!E:E,0),2),""))</f>
        <v/>
      </c>
      <c r="E2097" s="138" t="str">
        <f>IF(C2097="","",IFERROR(INDEX('Cadastro de insumo'!A:K,MATCH('Ficha técnica - Prod acabado'!C2097,'Cadastro de insumo'!E:E,0),9),""))</f>
        <v/>
      </c>
      <c r="F2097" s="139" t="str">
        <f>IFERROR(VLOOKUP(C2097,'Cadastro de insumo'!E:K,7,0),"")</f>
        <v/>
      </c>
      <c r="G2097" s="113"/>
      <c r="H2097" s="113"/>
      <c r="I2097" s="138">
        <f t="shared" si="100"/>
        <v>0</v>
      </c>
      <c r="J2097" s="140">
        <f>IF(C2097="",0,IF(E2097="Pacote",VLOOKUP(C2097,'Cadastro de insumo'!E:K,7,0)*G2097,IF(OR(E2097="kg",E2097="L"),F2097/1000*G2097,F2097*G2097)))</f>
        <v>0</v>
      </c>
    </row>
    <row r="2098" spans="1:18" outlineLevel="1" x14ac:dyDescent="0.25">
      <c r="B2098" s="137" t="str">
        <f>IF(C2098="","",F2088)</f>
        <v/>
      </c>
      <c r="C2098" s="123"/>
      <c r="D2098" s="138" t="str">
        <f>IF(C2098="","",IFERROR(INDEX('Cadastro de insumo'!A:K,MATCH('Ficha técnica - Prod acabado'!C2098,'Cadastro de insumo'!E:E,0),2),""))</f>
        <v/>
      </c>
      <c r="E2098" s="138" t="str">
        <f>IF(C2098="","",IFERROR(INDEX('Cadastro de insumo'!A:K,MATCH('Ficha técnica - Prod acabado'!C2098,'Cadastro de insumo'!E:E,0),9),""))</f>
        <v/>
      </c>
      <c r="F2098" s="139" t="str">
        <f>IFERROR(VLOOKUP(C2098,'Cadastro de insumo'!E:K,7,0),"")</f>
        <v/>
      </c>
      <c r="G2098" s="113"/>
      <c r="H2098" s="113"/>
      <c r="I2098" s="138">
        <f t="shared" si="100"/>
        <v>0</v>
      </c>
      <c r="J2098" s="140">
        <f>IF(C2098="",0,IF(E2098="Pacote",VLOOKUP(C2098,'Cadastro de insumo'!E:K,7,0)*G2098,IF(OR(E2098="kg",E2098="L"),F2098/1000*G2098,F2098*G2098)))</f>
        <v>0</v>
      </c>
    </row>
    <row r="2099" spans="1:18" outlineLevel="1" x14ac:dyDescent="0.25">
      <c r="B2099" s="137" t="str">
        <f>IF(C2099="","",F2088)</f>
        <v/>
      </c>
      <c r="C2099" s="123"/>
      <c r="D2099" s="138" t="str">
        <f>IF(C2099="","",IFERROR(INDEX('Cadastro de insumo'!A:K,MATCH('Ficha técnica - Prod acabado'!C2099,'Cadastro de insumo'!E:E,0),2),""))</f>
        <v/>
      </c>
      <c r="E2099" s="138" t="str">
        <f>IF(C2099="","",IFERROR(INDEX('Cadastro de insumo'!A:K,MATCH('Ficha técnica - Prod acabado'!C2099,'Cadastro de insumo'!E:E,0),9),""))</f>
        <v/>
      </c>
      <c r="F2099" s="139" t="str">
        <f>IFERROR(VLOOKUP(C2099,'Cadastro de insumo'!E:K,7,0),"")</f>
        <v/>
      </c>
      <c r="G2099" s="113"/>
      <c r="H2099" s="113"/>
      <c r="I2099" s="138">
        <f t="shared" si="100"/>
        <v>0</v>
      </c>
      <c r="J2099" s="140">
        <f>IF(C2099="",0,IF(E2099="Pacote",VLOOKUP(C2099,'Cadastro de insumo'!E:K,7,0)*G2099,IF(OR(E2099="kg",E2099="L"),F2099/1000*G2099,F2099*G2099)))</f>
        <v>0</v>
      </c>
    </row>
    <row r="2100" spans="1:18" outlineLevel="1" x14ac:dyDescent="0.25">
      <c r="B2100" s="137" t="str">
        <f>IF(C2100="","",F2088)</f>
        <v/>
      </c>
      <c r="C2100" s="123"/>
      <c r="D2100" s="138" t="str">
        <f>IF(C2100="","",IFERROR(INDEX('Cadastro de insumo'!A:K,MATCH('Ficha técnica - Prod acabado'!C2100,'Cadastro de insumo'!E:E,0),2),""))</f>
        <v/>
      </c>
      <c r="E2100" s="138" t="str">
        <f>IF(C2100="","",IFERROR(INDEX('Cadastro de insumo'!A:K,MATCH('Ficha técnica - Prod acabado'!C2100,'Cadastro de insumo'!E:E,0),9),""))</f>
        <v/>
      </c>
      <c r="F2100" s="139" t="str">
        <f>IFERROR(VLOOKUP(C2100,'Cadastro de insumo'!E:K,7,0),"")</f>
        <v/>
      </c>
      <c r="G2100" s="113"/>
      <c r="H2100" s="113"/>
      <c r="I2100" s="138">
        <f t="shared" si="100"/>
        <v>0</v>
      </c>
      <c r="J2100" s="140">
        <f>IF(C2100="",0,IF(E2100="Pacote",VLOOKUP(C2100,'Cadastro de insumo'!E:K,7,0)*G2100,IF(OR(E2100="kg",E2100="L"),F2100/1000*G2100,F2100*G2100)))</f>
        <v>0</v>
      </c>
    </row>
    <row r="2101" spans="1:18" outlineLevel="1" x14ac:dyDescent="0.25">
      <c r="B2101" s="137" t="str">
        <f>IF(C2101="","",F2088)</f>
        <v/>
      </c>
      <c r="C2101" s="123"/>
      <c r="D2101" s="138" t="str">
        <f>IF(C2101="","",IFERROR(INDEX('Cadastro de insumo'!A:K,MATCH('Ficha técnica - Prod acabado'!C2101,'Cadastro de insumo'!E:E,0),2),""))</f>
        <v/>
      </c>
      <c r="E2101" s="138" t="str">
        <f>IF(C2101="","",IFERROR(INDEX('Cadastro de insumo'!A:K,MATCH('Ficha técnica - Prod acabado'!C2101,'Cadastro de insumo'!E:E,0),9),""))</f>
        <v/>
      </c>
      <c r="F2101" s="139" t="str">
        <f>IFERROR(VLOOKUP(C2101,'Cadastro de insumo'!E:K,7,0),"")</f>
        <v/>
      </c>
      <c r="G2101" s="113"/>
      <c r="H2101" s="113"/>
      <c r="I2101" s="138">
        <f t="shared" si="100"/>
        <v>0</v>
      </c>
      <c r="J2101" s="140">
        <f>IF(C2101="",0,IF(E2101="Pacote",VLOOKUP(C2101,'Cadastro de insumo'!E:K,7,0)*G2101,IF(OR(E2101="kg",E2101="L"),F2101/1000*G2101,F2101*G2101)))</f>
        <v>0</v>
      </c>
    </row>
    <row r="2102" spans="1:18" outlineLevel="1" x14ac:dyDescent="0.25">
      <c r="B2102" s="137" t="str">
        <f>IF(C2102="","",F2088)</f>
        <v/>
      </c>
      <c r="C2102" s="123"/>
      <c r="D2102" s="138" t="str">
        <f>IF(C2102="","",IFERROR(INDEX('Cadastro de insumo'!A:K,MATCH('Ficha técnica - Prod acabado'!C2102,'Cadastro de insumo'!E:E,0),2),""))</f>
        <v/>
      </c>
      <c r="E2102" s="138" t="str">
        <f>IF(C2102="","",IFERROR(INDEX('Cadastro de insumo'!A:K,MATCH('Ficha técnica - Prod acabado'!C2102,'Cadastro de insumo'!E:E,0),9),""))</f>
        <v/>
      </c>
      <c r="F2102" s="139" t="str">
        <f>IFERROR(VLOOKUP(C2102,'Cadastro de insumo'!E:K,7,0),"")</f>
        <v/>
      </c>
      <c r="G2102" s="113"/>
      <c r="H2102" s="113"/>
      <c r="I2102" s="138">
        <f t="shared" si="100"/>
        <v>0</v>
      </c>
      <c r="J2102" s="140">
        <f>IF(C2102="",0,IF(E2102="Pacote",VLOOKUP(C2102,'Cadastro de insumo'!E:K,7,0)*G2102,IF(OR(E2102="kg",E2102="L"),F2102/1000*G2102,F2102*G2102)))</f>
        <v>0</v>
      </c>
    </row>
    <row r="2103" spans="1:18" outlineLevel="1" x14ac:dyDescent="0.25">
      <c r="B2103" s="137" t="str">
        <f>IF(C2103="","",F2088)</f>
        <v/>
      </c>
      <c r="C2103" s="123"/>
      <c r="D2103" s="138" t="str">
        <f>IF(C2103="","",IFERROR(INDEX('Cadastro de insumo'!A:K,MATCH('Ficha técnica - Prod acabado'!C2103,'Cadastro de insumo'!E:E,0),2),""))</f>
        <v/>
      </c>
      <c r="E2103" s="138" t="str">
        <f>IF(C2103="","",IFERROR(INDEX('Cadastro de insumo'!A:K,MATCH('Ficha técnica - Prod acabado'!C2103,'Cadastro de insumo'!E:E,0),9),""))</f>
        <v/>
      </c>
      <c r="F2103" s="139" t="str">
        <f>IFERROR(VLOOKUP(C2103,'Cadastro de insumo'!E:K,7,0),"")</f>
        <v/>
      </c>
      <c r="G2103" s="113"/>
      <c r="H2103" s="113"/>
      <c r="I2103" s="138">
        <f t="shared" si="100"/>
        <v>0</v>
      </c>
      <c r="J2103" s="140">
        <f>IF(C2103="",0,IF(E2103="Pacote",VLOOKUP(C2103,'Cadastro de insumo'!E:K,7,0)*G2103,IF(OR(E2103="kg",E2103="L"),F2103/1000*G2103,F2103*G2103)))</f>
        <v>0</v>
      </c>
    </row>
    <row r="2104" spans="1:18" outlineLevel="1" x14ac:dyDescent="0.25">
      <c r="B2104" s="137" t="str">
        <f>IF(C2104="","",F2088)</f>
        <v/>
      </c>
      <c r="C2104" s="123"/>
      <c r="D2104" s="138" t="str">
        <f>IF(C2104="","",IFERROR(INDEX('Cadastro de insumo'!A:K,MATCH('Ficha técnica - Prod acabado'!C2104,'Cadastro de insumo'!E:E,0),2),""))</f>
        <v/>
      </c>
      <c r="E2104" s="138" t="str">
        <f>IF(C2104="","",IFERROR(INDEX('Cadastro de insumo'!A:K,MATCH('Ficha técnica - Prod acabado'!C2104,'Cadastro de insumo'!E:E,0),9),""))</f>
        <v/>
      </c>
      <c r="F2104" s="139" t="str">
        <f>IFERROR(VLOOKUP(C2104,'Cadastro de insumo'!E:K,7,0),"")</f>
        <v/>
      </c>
      <c r="G2104" s="113"/>
      <c r="H2104" s="113"/>
      <c r="I2104" s="138">
        <f t="shared" si="100"/>
        <v>0</v>
      </c>
      <c r="J2104" s="140">
        <f>IF(C2104="",0,IF(E2104="Pacote",VLOOKUP(C2104,'Cadastro de insumo'!E:K,7,0)*G2104,IF(OR(E2104="kg",E2104="L"),F2104/1000*G2104,F2104*G2104)))</f>
        <v>0</v>
      </c>
    </row>
    <row r="2105" spans="1:18" outlineLevel="1" x14ac:dyDescent="0.25">
      <c r="B2105" s="137" t="str">
        <f>IF(C2105="","",F2088)</f>
        <v/>
      </c>
      <c r="C2105" s="123"/>
      <c r="D2105" s="138" t="str">
        <f>IF(C2105="","",IFERROR(INDEX('Cadastro de insumo'!A:K,MATCH('Ficha técnica - Prod acabado'!C2105,'Cadastro de insumo'!E:E,0),2),""))</f>
        <v/>
      </c>
      <c r="E2105" s="138" t="str">
        <f>IF(C2105="","",IFERROR(INDEX('Cadastro de insumo'!A:K,MATCH('Ficha técnica - Prod acabado'!C2105,'Cadastro de insumo'!E:E,0),9),""))</f>
        <v/>
      </c>
      <c r="F2105" s="139" t="str">
        <f>IFERROR(VLOOKUP(C2105,'Cadastro de insumo'!E:K,7,0),"")</f>
        <v/>
      </c>
      <c r="G2105" s="113"/>
      <c r="H2105" s="113"/>
      <c r="I2105" s="138">
        <f t="shared" si="100"/>
        <v>0</v>
      </c>
      <c r="J2105" s="140">
        <f>IF(C2105="",0,IF(E2105="Pacote",VLOOKUP(C2105,'Cadastro de insumo'!E:K,7,0)*G2105,IF(OR(E2105="kg",E2105="L"),F2105/1000*G2105,F2105*G2105)))</f>
        <v>0</v>
      </c>
    </row>
    <row r="2106" spans="1:18" x14ac:dyDescent="0.25">
      <c r="A2106" s="33" t="str">
        <f>"Detalhes: "&amp;F2088</f>
        <v xml:space="preserve">Detalhes: </v>
      </c>
      <c r="B2106" s="110"/>
      <c r="H2106" s="126"/>
      <c r="I2106" s="110"/>
      <c r="J2106" s="110"/>
      <c r="M2106" s="126"/>
    </row>
    <row r="2107" spans="1:18" x14ac:dyDescent="0.25">
      <c r="B2107" s="110"/>
      <c r="C2107" s="126"/>
      <c r="H2107" s="126"/>
      <c r="I2107" s="110"/>
      <c r="J2107" s="110"/>
      <c r="K2107" s="110"/>
      <c r="L2107" s="110"/>
      <c r="M2107" s="126"/>
    </row>
    <row r="2108" spans="1:18" ht="31.5" x14ac:dyDescent="0.25">
      <c r="D2108" s="110"/>
      <c r="E2108" s="34" t="s">
        <v>21</v>
      </c>
      <c r="F2108" s="78" t="s">
        <v>0</v>
      </c>
      <c r="G2108" s="78" t="s">
        <v>19</v>
      </c>
      <c r="H2108" s="79" t="s">
        <v>20</v>
      </c>
      <c r="I2108" s="35" t="s">
        <v>22</v>
      </c>
      <c r="J2108" s="35" t="s">
        <v>61</v>
      </c>
      <c r="M2108" s="126"/>
    </row>
    <row r="2109" spans="1:18" x14ac:dyDescent="0.25">
      <c r="D2109" s="110"/>
      <c r="E2109" s="135">
        <f>E2088+1</f>
        <v>101</v>
      </c>
      <c r="F2109" s="113"/>
      <c r="G2109" s="113"/>
      <c r="H2109" s="114"/>
      <c r="I2109" s="136">
        <f>SUM(J2112:J2126)</f>
        <v>0</v>
      </c>
      <c r="J2109" s="136" t="str">
        <f>IF(H2109="","",I2109/H2109)</f>
        <v/>
      </c>
      <c r="M2109" s="126"/>
      <c r="R2109" s="141"/>
    </row>
    <row r="2110" spans="1:18" x14ac:dyDescent="0.25">
      <c r="B2110" s="117"/>
      <c r="C2110" s="118"/>
      <c r="D2110" s="110"/>
      <c r="F2110" s="118"/>
      <c r="G2110" s="118"/>
      <c r="H2110" s="119"/>
      <c r="I2110" s="120"/>
      <c r="J2110" s="121"/>
      <c r="M2110" s="126"/>
      <c r="R2110" s="141"/>
    </row>
    <row r="2111" spans="1:18" ht="47.25" outlineLevel="1" x14ac:dyDescent="0.25">
      <c r="B2111" s="34" t="s">
        <v>66</v>
      </c>
      <c r="C2111" s="78" t="s">
        <v>13</v>
      </c>
      <c r="D2111" s="35" t="s">
        <v>60</v>
      </c>
      <c r="E2111" s="35" t="s">
        <v>14</v>
      </c>
      <c r="F2111" s="79" t="s">
        <v>17</v>
      </c>
      <c r="G2111" s="79" t="s">
        <v>56</v>
      </c>
      <c r="H2111" s="79" t="s">
        <v>38</v>
      </c>
      <c r="I2111" s="35" t="s">
        <v>16</v>
      </c>
      <c r="J2111" s="34" t="s">
        <v>15</v>
      </c>
    </row>
    <row r="2112" spans="1:18" outlineLevel="1" x14ac:dyDescent="0.25">
      <c r="B2112" s="137" t="str">
        <f>IF(C2112="","",F2109)</f>
        <v/>
      </c>
      <c r="C2112" s="123"/>
      <c r="D2112" s="138" t="str">
        <f>IF(C2112="","",IFERROR(INDEX('Cadastro de insumo'!A:K,MATCH('Ficha técnica - Prod acabado'!C2112,'Cadastro de insumo'!E:E,0),2),""))</f>
        <v/>
      </c>
      <c r="E2112" s="138" t="str">
        <f>IF(C2112="","",IFERROR(INDEX('Cadastro de insumo'!A:K,MATCH('Ficha técnica - Prod acabado'!C2112,'Cadastro de insumo'!E:E,0),9),""))</f>
        <v/>
      </c>
      <c r="F2112" s="139" t="str">
        <f>IFERROR(VLOOKUP(C2112,'Cadastro de insumo'!E:K,7,0),"")</f>
        <v/>
      </c>
      <c r="G2112" s="113"/>
      <c r="H2112" s="113"/>
      <c r="I2112" s="138">
        <f t="shared" ref="I2112:I2126" si="101">IF(OR(G2112="",H2112=""),0,G2112/H2112)</f>
        <v>0</v>
      </c>
      <c r="J2112" s="140">
        <f>IF(C2112="",0,IF(E2112="Pacote",VLOOKUP(C2112,'Cadastro de insumo'!E:K,7,0)*G2112,IF(OR(E2112="kg",E2112="L"),F2112/1000*G2112,F2112*G2112)))</f>
        <v>0</v>
      </c>
    </row>
    <row r="2113" spans="1:13" outlineLevel="1" x14ac:dyDescent="0.25">
      <c r="B2113" s="137" t="str">
        <f>IF(C2113="","",F2109)</f>
        <v/>
      </c>
      <c r="C2113" s="123"/>
      <c r="D2113" s="138" t="str">
        <f>IF(C2113="","",IFERROR(INDEX('Cadastro de insumo'!A:K,MATCH('Ficha técnica - Prod acabado'!C2113,'Cadastro de insumo'!E:E,0),2),""))</f>
        <v/>
      </c>
      <c r="E2113" s="138" t="str">
        <f>IF(C2113="","",IFERROR(INDEX('Cadastro de insumo'!A:K,MATCH('Ficha técnica - Prod acabado'!C2113,'Cadastro de insumo'!E:E,0),9),""))</f>
        <v/>
      </c>
      <c r="F2113" s="139" t="str">
        <f>IFERROR(VLOOKUP(C2113,'Cadastro de insumo'!E:K,7,0),"")</f>
        <v/>
      </c>
      <c r="G2113" s="113"/>
      <c r="H2113" s="113"/>
      <c r="I2113" s="138">
        <f t="shared" si="101"/>
        <v>0</v>
      </c>
      <c r="J2113" s="140">
        <f>IF(C2113="",0,IF(E2113="Pacote",VLOOKUP(C2113,'Cadastro de insumo'!E:K,7,0)*G2113,IF(OR(E2113="kg",E2113="L"),F2113/1000*G2113,F2113*G2113)))</f>
        <v>0</v>
      </c>
    </row>
    <row r="2114" spans="1:13" outlineLevel="1" x14ac:dyDescent="0.25">
      <c r="B2114" s="137" t="str">
        <f>IF(C2114="","",F2109)</f>
        <v/>
      </c>
      <c r="C2114" s="123"/>
      <c r="D2114" s="138" t="str">
        <f>IF(C2114="","",IFERROR(INDEX('Cadastro de insumo'!A:K,MATCH('Ficha técnica - Prod acabado'!C2114,'Cadastro de insumo'!E:E,0),2),""))</f>
        <v/>
      </c>
      <c r="E2114" s="138" t="str">
        <f>IF(C2114="","",IFERROR(INDEX('Cadastro de insumo'!A:K,MATCH('Ficha técnica - Prod acabado'!C2114,'Cadastro de insumo'!E:E,0),9),""))</f>
        <v/>
      </c>
      <c r="F2114" s="139" t="str">
        <f>IFERROR(VLOOKUP(C2114,'Cadastro de insumo'!E:K,7,0),"")</f>
        <v/>
      </c>
      <c r="G2114" s="113"/>
      <c r="H2114" s="113"/>
      <c r="I2114" s="138">
        <f t="shared" si="101"/>
        <v>0</v>
      </c>
      <c r="J2114" s="140">
        <f>IF(C2114="",0,IF(E2114="Pacote",VLOOKUP(C2114,'Cadastro de insumo'!E:K,7,0)*G2114,IF(OR(E2114="kg",E2114="L"),F2114/1000*G2114,F2114*G2114)))</f>
        <v>0</v>
      </c>
    </row>
    <row r="2115" spans="1:13" outlineLevel="1" x14ac:dyDescent="0.25">
      <c r="B2115" s="137" t="str">
        <f>IF(C2115="","",F2109)</f>
        <v/>
      </c>
      <c r="C2115" s="123"/>
      <c r="D2115" s="138" t="str">
        <f>IF(C2115="","",IFERROR(INDEX('Cadastro de insumo'!A:K,MATCH('Ficha técnica - Prod acabado'!C2115,'Cadastro de insumo'!E:E,0),2),""))</f>
        <v/>
      </c>
      <c r="E2115" s="138" t="str">
        <f>IF(C2115="","",IFERROR(INDEX('Cadastro de insumo'!A:K,MATCH('Ficha técnica - Prod acabado'!C2115,'Cadastro de insumo'!E:E,0),9),""))</f>
        <v/>
      </c>
      <c r="F2115" s="139" t="str">
        <f>IFERROR(VLOOKUP(C2115,'Cadastro de insumo'!E:K,7,0),"")</f>
        <v/>
      </c>
      <c r="G2115" s="113"/>
      <c r="H2115" s="113"/>
      <c r="I2115" s="138">
        <f t="shared" si="101"/>
        <v>0</v>
      </c>
      <c r="J2115" s="140">
        <f>IF(C2115="",0,IF(E2115="Pacote",VLOOKUP(C2115,'Cadastro de insumo'!E:K,7,0)*G2115,IF(OR(E2115="kg",E2115="L"),F2115/1000*G2115,F2115*G2115)))</f>
        <v>0</v>
      </c>
    </row>
    <row r="2116" spans="1:13" outlineLevel="1" x14ac:dyDescent="0.25">
      <c r="B2116" s="137" t="str">
        <f>IF(C2116="","",F2109)</f>
        <v/>
      </c>
      <c r="C2116" s="123"/>
      <c r="D2116" s="138" t="str">
        <f>IF(C2116="","",IFERROR(INDEX('Cadastro de insumo'!A:K,MATCH('Ficha técnica - Prod acabado'!C2116,'Cadastro de insumo'!E:E,0),2),""))</f>
        <v/>
      </c>
      <c r="E2116" s="138" t="str">
        <f>IF(C2116="","",IFERROR(INDEX('Cadastro de insumo'!A:K,MATCH('Ficha técnica - Prod acabado'!C2116,'Cadastro de insumo'!E:E,0),9),""))</f>
        <v/>
      </c>
      <c r="F2116" s="139" t="str">
        <f>IFERROR(VLOOKUP(C2116,'Cadastro de insumo'!E:K,7,0),"")</f>
        <v/>
      </c>
      <c r="G2116" s="113"/>
      <c r="H2116" s="113"/>
      <c r="I2116" s="138">
        <f t="shared" si="101"/>
        <v>0</v>
      </c>
      <c r="J2116" s="140">
        <f>IF(C2116="",0,IF(E2116="Pacote",VLOOKUP(C2116,'Cadastro de insumo'!E:K,7,0)*G2116,IF(OR(E2116="kg",E2116="L"),F2116/1000*G2116,F2116*G2116)))</f>
        <v>0</v>
      </c>
    </row>
    <row r="2117" spans="1:13" outlineLevel="1" x14ac:dyDescent="0.25">
      <c r="B2117" s="137" t="str">
        <f>IF(C2117="","",F2109)</f>
        <v/>
      </c>
      <c r="C2117" s="123"/>
      <c r="D2117" s="138" t="str">
        <f>IF(C2117="","",IFERROR(INDEX('Cadastro de insumo'!A:K,MATCH('Ficha técnica - Prod acabado'!C2117,'Cadastro de insumo'!E:E,0),2),""))</f>
        <v/>
      </c>
      <c r="E2117" s="138" t="str">
        <f>IF(C2117="","",IFERROR(INDEX('Cadastro de insumo'!A:K,MATCH('Ficha técnica - Prod acabado'!C2117,'Cadastro de insumo'!E:E,0),9),""))</f>
        <v/>
      </c>
      <c r="F2117" s="139" t="str">
        <f>IFERROR(VLOOKUP(C2117,'Cadastro de insumo'!E:K,7,0),"")</f>
        <v/>
      </c>
      <c r="G2117" s="113"/>
      <c r="H2117" s="113"/>
      <c r="I2117" s="138">
        <f t="shared" si="101"/>
        <v>0</v>
      </c>
      <c r="J2117" s="140">
        <f>IF(C2117="",0,IF(E2117="Pacote",VLOOKUP(C2117,'Cadastro de insumo'!E:K,7,0)*G2117,IF(OR(E2117="kg",E2117="L"),F2117/1000*G2117,F2117*G2117)))</f>
        <v>0</v>
      </c>
    </row>
    <row r="2118" spans="1:13" outlineLevel="1" x14ac:dyDescent="0.25">
      <c r="B2118" s="137" t="str">
        <f>IF(C2118="","",F2109)</f>
        <v/>
      </c>
      <c r="C2118" s="123"/>
      <c r="D2118" s="138" t="str">
        <f>IF(C2118="","",IFERROR(INDEX('Cadastro de insumo'!A:K,MATCH('Ficha técnica - Prod acabado'!C2118,'Cadastro de insumo'!E:E,0),2),""))</f>
        <v/>
      </c>
      <c r="E2118" s="138" t="str">
        <f>IF(C2118="","",IFERROR(INDEX('Cadastro de insumo'!A:K,MATCH('Ficha técnica - Prod acabado'!C2118,'Cadastro de insumo'!E:E,0),9),""))</f>
        <v/>
      </c>
      <c r="F2118" s="139" t="str">
        <f>IFERROR(VLOOKUP(C2118,'Cadastro de insumo'!E:K,7,0),"")</f>
        <v/>
      </c>
      <c r="G2118" s="113"/>
      <c r="H2118" s="113"/>
      <c r="I2118" s="138">
        <f t="shared" si="101"/>
        <v>0</v>
      </c>
      <c r="J2118" s="140">
        <f>IF(C2118="",0,IF(E2118="Pacote",VLOOKUP(C2118,'Cadastro de insumo'!E:K,7,0)*G2118,IF(OR(E2118="kg",E2118="L"),F2118/1000*G2118,F2118*G2118)))</f>
        <v>0</v>
      </c>
    </row>
    <row r="2119" spans="1:13" outlineLevel="1" x14ac:dyDescent="0.25">
      <c r="B2119" s="137" t="str">
        <f>IF(C2119="","",F2109)</f>
        <v/>
      </c>
      <c r="C2119" s="123"/>
      <c r="D2119" s="138" t="str">
        <f>IF(C2119="","",IFERROR(INDEX('Cadastro de insumo'!A:K,MATCH('Ficha técnica - Prod acabado'!C2119,'Cadastro de insumo'!E:E,0),2),""))</f>
        <v/>
      </c>
      <c r="E2119" s="138" t="str">
        <f>IF(C2119="","",IFERROR(INDEX('Cadastro de insumo'!A:K,MATCH('Ficha técnica - Prod acabado'!C2119,'Cadastro de insumo'!E:E,0),9),""))</f>
        <v/>
      </c>
      <c r="F2119" s="139" t="str">
        <f>IFERROR(VLOOKUP(C2119,'Cadastro de insumo'!E:K,7,0),"")</f>
        <v/>
      </c>
      <c r="G2119" s="113"/>
      <c r="H2119" s="113"/>
      <c r="I2119" s="138">
        <f t="shared" si="101"/>
        <v>0</v>
      </c>
      <c r="J2119" s="140">
        <f>IF(C2119="",0,IF(E2119="Pacote",VLOOKUP(C2119,'Cadastro de insumo'!E:K,7,0)*G2119,IF(OR(E2119="kg",E2119="L"),F2119/1000*G2119,F2119*G2119)))</f>
        <v>0</v>
      </c>
    </row>
    <row r="2120" spans="1:13" outlineLevel="1" x14ac:dyDescent="0.25">
      <c r="B2120" s="137" t="str">
        <f>IF(C2120="","",F2109)</f>
        <v/>
      </c>
      <c r="C2120" s="123"/>
      <c r="D2120" s="138" t="str">
        <f>IF(C2120="","",IFERROR(INDEX('Cadastro de insumo'!A:K,MATCH('Ficha técnica - Prod acabado'!C2120,'Cadastro de insumo'!E:E,0),2),""))</f>
        <v/>
      </c>
      <c r="E2120" s="138" t="str">
        <f>IF(C2120="","",IFERROR(INDEX('Cadastro de insumo'!A:K,MATCH('Ficha técnica - Prod acabado'!C2120,'Cadastro de insumo'!E:E,0),9),""))</f>
        <v/>
      </c>
      <c r="F2120" s="139" t="str">
        <f>IFERROR(VLOOKUP(C2120,'Cadastro de insumo'!E:K,7,0),"")</f>
        <v/>
      </c>
      <c r="G2120" s="113"/>
      <c r="H2120" s="113"/>
      <c r="I2120" s="138">
        <f t="shared" si="101"/>
        <v>0</v>
      </c>
      <c r="J2120" s="140">
        <f>IF(C2120="",0,IF(E2120="Pacote",VLOOKUP(C2120,'Cadastro de insumo'!E:K,7,0)*G2120,IF(OR(E2120="kg",E2120="L"),F2120/1000*G2120,F2120*G2120)))</f>
        <v>0</v>
      </c>
    </row>
    <row r="2121" spans="1:13" outlineLevel="1" x14ac:dyDescent="0.25">
      <c r="B2121" s="137" t="str">
        <f>IF(C2121="","",F2109)</f>
        <v/>
      </c>
      <c r="C2121" s="123"/>
      <c r="D2121" s="138" t="str">
        <f>IF(C2121="","",IFERROR(INDEX('Cadastro de insumo'!A:K,MATCH('Ficha técnica - Prod acabado'!C2121,'Cadastro de insumo'!E:E,0),2),""))</f>
        <v/>
      </c>
      <c r="E2121" s="138" t="str">
        <f>IF(C2121="","",IFERROR(INDEX('Cadastro de insumo'!A:K,MATCH('Ficha técnica - Prod acabado'!C2121,'Cadastro de insumo'!E:E,0),9),""))</f>
        <v/>
      </c>
      <c r="F2121" s="139" t="str">
        <f>IFERROR(VLOOKUP(C2121,'Cadastro de insumo'!E:K,7,0),"")</f>
        <v/>
      </c>
      <c r="G2121" s="113"/>
      <c r="H2121" s="113"/>
      <c r="I2121" s="138">
        <f t="shared" si="101"/>
        <v>0</v>
      </c>
      <c r="J2121" s="140">
        <f>IF(C2121="",0,IF(E2121="Pacote",VLOOKUP(C2121,'Cadastro de insumo'!E:K,7,0)*G2121,IF(OR(E2121="kg",E2121="L"),F2121/1000*G2121,F2121*G2121)))</f>
        <v>0</v>
      </c>
    </row>
    <row r="2122" spans="1:13" outlineLevel="1" x14ac:dyDescent="0.25">
      <c r="B2122" s="137" t="str">
        <f>IF(C2122="","",F2109)</f>
        <v/>
      </c>
      <c r="C2122" s="123"/>
      <c r="D2122" s="138" t="str">
        <f>IF(C2122="","",IFERROR(INDEX('Cadastro de insumo'!A:K,MATCH('Ficha técnica - Prod acabado'!C2122,'Cadastro de insumo'!E:E,0),2),""))</f>
        <v/>
      </c>
      <c r="E2122" s="138" t="str">
        <f>IF(C2122="","",IFERROR(INDEX('Cadastro de insumo'!A:K,MATCH('Ficha técnica - Prod acabado'!C2122,'Cadastro de insumo'!E:E,0),9),""))</f>
        <v/>
      </c>
      <c r="F2122" s="139" t="str">
        <f>IFERROR(VLOOKUP(C2122,'Cadastro de insumo'!E:K,7,0),"")</f>
        <v/>
      </c>
      <c r="G2122" s="113"/>
      <c r="H2122" s="113"/>
      <c r="I2122" s="138">
        <f t="shared" si="101"/>
        <v>0</v>
      </c>
      <c r="J2122" s="140">
        <f>IF(C2122="",0,IF(E2122="Pacote",VLOOKUP(C2122,'Cadastro de insumo'!E:K,7,0)*G2122,IF(OR(E2122="kg",E2122="L"),F2122/1000*G2122,F2122*G2122)))</f>
        <v>0</v>
      </c>
    </row>
    <row r="2123" spans="1:13" outlineLevel="1" x14ac:dyDescent="0.25">
      <c r="B2123" s="137" t="str">
        <f>IF(C2123="","",F2109)</f>
        <v/>
      </c>
      <c r="C2123" s="123"/>
      <c r="D2123" s="138" t="str">
        <f>IF(C2123="","",IFERROR(INDEX('Cadastro de insumo'!A:K,MATCH('Ficha técnica - Prod acabado'!C2123,'Cadastro de insumo'!E:E,0),2),""))</f>
        <v/>
      </c>
      <c r="E2123" s="138" t="str">
        <f>IF(C2123="","",IFERROR(INDEX('Cadastro de insumo'!A:K,MATCH('Ficha técnica - Prod acabado'!C2123,'Cadastro de insumo'!E:E,0),9),""))</f>
        <v/>
      </c>
      <c r="F2123" s="139" t="str">
        <f>IFERROR(VLOOKUP(C2123,'Cadastro de insumo'!E:K,7,0),"")</f>
        <v/>
      </c>
      <c r="G2123" s="113"/>
      <c r="H2123" s="113"/>
      <c r="I2123" s="138">
        <f t="shared" si="101"/>
        <v>0</v>
      </c>
      <c r="J2123" s="140">
        <f>IF(C2123="",0,IF(E2123="Pacote",VLOOKUP(C2123,'Cadastro de insumo'!E:K,7,0)*G2123,IF(OR(E2123="kg",E2123="L"),F2123/1000*G2123,F2123*G2123)))</f>
        <v>0</v>
      </c>
    </row>
    <row r="2124" spans="1:13" outlineLevel="1" x14ac:dyDescent="0.25">
      <c r="B2124" s="137" t="str">
        <f>IF(C2124="","",F2109)</f>
        <v/>
      </c>
      <c r="C2124" s="123"/>
      <c r="D2124" s="138" t="str">
        <f>IF(C2124="","",IFERROR(INDEX('Cadastro de insumo'!A:K,MATCH('Ficha técnica - Prod acabado'!C2124,'Cadastro de insumo'!E:E,0),2),""))</f>
        <v/>
      </c>
      <c r="E2124" s="138" t="str">
        <f>IF(C2124="","",IFERROR(INDEX('Cadastro de insumo'!A:K,MATCH('Ficha técnica - Prod acabado'!C2124,'Cadastro de insumo'!E:E,0),9),""))</f>
        <v/>
      </c>
      <c r="F2124" s="139" t="str">
        <f>IFERROR(VLOOKUP(C2124,'Cadastro de insumo'!E:K,7,0),"")</f>
        <v/>
      </c>
      <c r="G2124" s="113"/>
      <c r="H2124" s="113"/>
      <c r="I2124" s="138">
        <f t="shared" si="101"/>
        <v>0</v>
      </c>
      <c r="J2124" s="140">
        <f>IF(C2124="",0,IF(E2124="Pacote",VLOOKUP(C2124,'Cadastro de insumo'!E:K,7,0)*G2124,IF(OR(E2124="kg",E2124="L"),F2124/1000*G2124,F2124*G2124)))</f>
        <v>0</v>
      </c>
    </row>
    <row r="2125" spans="1:13" outlineLevel="1" x14ac:dyDescent="0.25">
      <c r="B2125" s="137" t="str">
        <f>IF(C2125="","",F2109)</f>
        <v/>
      </c>
      <c r="C2125" s="123"/>
      <c r="D2125" s="138" t="str">
        <f>IF(C2125="","",IFERROR(INDEX('Cadastro de insumo'!A:K,MATCH('Ficha técnica - Prod acabado'!C2125,'Cadastro de insumo'!E:E,0),2),""))</f>
        <v/>
      </c>
      <c r="E2125" s="138" t="str">
        <f>IF(C2125="","",IFERROR(INDEX('Cadastro de insumo'!A:K,MATCH('Ficha técnica - Prod acabado'!C2125,'Cadastro de insumo'!E:E,0),9),""))</f>
        <v/>
      </c>
      <c r="F2125" s="139" t="str">
        <f>IFERROR(VLOOKUP(C2125,'Cadastro de insumo'!E:K,7,0),"")</f>
        <v/>
      </c>
      <c r="G2125" s="113"/>
      <c r="H2125" s="113"/>
      <c r="I2125" s="138">
        <f t="shared" si="101"/>
        <v>0</v>
      </c>
      <c r="J2125" s="140">
        <f>IF(C2125="",0,IF(E2125="Pacote",VLOOKUP(C2125,'Cadastro de insumo'!E:K,7,0)*G2125,IF(OR(E2125="kg",E2125="L"),F2125/1000*G2125,F2125*G2125)))</f>
        <v>0</v>
      </c>
    </row>
    <row r="2126" spans="1:13" outlineLevel="1" x14ac:dyDescent="0.25">
      <c r="B2126" s="137" t="str">
        <f>IF(C2126="","",F2109)</f>
        <v/>
      </c>
      <c r="C2126" s="123"/>
      <c r="D2126" s="138" t="str">
        <f>IF(C2126="","",IFERROR(INDEX('Cadastro de insumo'!A:K,MATCH('Ficha técnica - Prod acabado'!C2126,'Cadastro de insumo'!E:E,0),2),""))</f>
        <v/>
      </c>
      <c r="E2126" s="138" t="str">
        <f>IF(C2126="","",IFERROR(INDEX('Cadastro de insumo'!A:K,MATCH('Ficha técnica - Prod acabado'!C2126,'Cadastro de insumo'!E:E,0),9),""))</f>
        <v/>
      </c>
      <c r="F2126" s="139" t="str">
        <f>IFERROR(VLOOKUP(C2126,'Cadastro de insumo'!E:K,7,0),"")</f>
        <v/>
      </c>
      <c r="G2126" s="113"/>
      <c r="H2126" s="113"/>
      <c r="I2126" s="138">
        <f t="shared" si="101"/>
        <v>0</v>
      </c>
      <c r="J2126" s="140">
        <f>IF(C2126="",0,IF(E2126="Pacote",VLOOKUP(C2126,'Cadastro de insumo'!E:K,7,0)*G2126,IF(OR(E2126="kg",E2126="L"),F2126/1000*G2126,F2126*G2126)))</f>
        <v>0</v>
      </c>
    </row>
    <row r="2127" spans="1:13" x14ac:dyDescent="0.25">
      <c r="A2127" s="33" t="str">
        <f>"Detalhes: "&amp;F2109</f>
        <v xml:space="preserve">Detalhes: </v>
      </c>
      <c r="B2127" s="110"/>
      <c r="H2127" s="126"/>
      <c r="I2127" s="110"/>
      <c r="J2127" s="110"/>
      <c r="M2127" s="126"/>
    </row>
    <row r="2128" spans="1:13" x14ac:dyDescent="0.25">
      <c r="B2128" s="110"/>
      <c r="C2128" s="126"/>
      <c r="H2128" s="126"/>
      <c r="I2128" s="110"/>
      <c r="J2128" s="110"/>
      <c r="K2128" s="110"/>
      <c r="L2128" s="110"/>
      <c r="M2128" s="126"/>
    </row>
    <row r="2129" spans="2:18" ht="31.5" x14ac:dyDescent="0.25">
      <c r="D2129" s="110"/>
      <c r="E2129" s="34" t="s">
        <v>21</v>
      </c>
      <c r="F2129" s="78" t="s">
        <v>0</v>
      </c>
      <c r="G2129" s="78" t="s">
        <v>19</v>
      </c>
      <c r="H2129" s="79" t="s">
        <v>20</v>
      </c>
      <c r="I2129" s="35" t="s">
        <v>22</v>
      </c>
      <c r="J2129" s="35" t="s">
        <v>61</v>
      </c>
      <c r="M2129" s="126"/>
    </row>
    <row r="2130" spans="2:18" x14ac:dyDescent="0.25">
      <c r="D2130" s="110"/>
      <c r="E2130" s="135">
        <f>E2109+1</f>
        <v>102</v>
      </c>
      <c r="F2130" s="113"/>
      <c r="G2130" s="113"/>
      <c r="H2130" s="114"/>
      <c r="I2130" s="136">
        <f>SUM(J2133:J2147)</f>
        <v>0</v>
      </c>
      <c r="J2130" s="136" t="str">
        <f>IF(H2130="","",I2130/H2130)</f>
        <v/>
      </c>
      <c r="M2130" s="126"/>
      <c r="R2130" s="141"/>
    </row>
    <row r="2131" spans="2:18" x14ac:dyDescent="0.25">
      <c r="B2131" s="117"/>
      <c r="C2131" s="118"/>
      <c r="D2131" s="110"/>
      <c r="F2131" s="118"/>
      <c r="G2131" s="118"/>
      <c r="H2131" s="119"/>
      <c r="I2131" s="120"/>
      <c r="J2131" s="121"/>
      <c r="M2131" s="126"/>
      <c r="R2131" s="141"/>
    </row>
    <row r="2132" spans="2:18" ht="47.25" outlineLevel="1" x14ac:dyDescent="0.25">
      <c r="B2132" s="34" t="s">
        <v>66</v>
      </c>
      <c r="C2132" s="78" t="s">
        <v>13</v>
      </c>
      <c r="D2132" s="35" t="s">
        <v>60</v>
      </c>
      <c r="E2132" s="35" t="s">
        <v>14</v>
      </c>
      <c r="F2132" s="79" t="s">
        <v>17</v>
      </c>
      <c r="G2132" s="79" t="s">
        <v>56</v>
      </c>
      <c r="H2132" s="79" t="s">
        <v>38</v>
      </c>
      <c r="I2132" s="35" t="s">
        <v>16</v>
      </c>
      <c r="J2132" s="34" t="s">
        <v>15</v>
      </c>
    </row>
    <row r="2133" spans="2:18" outlineLevel="1" x14ac:dyDescent="0.25">
      <c r="B2133" s="137" t="str">
        <f>IF(C2133="","",F2130)</f>
        <v/>
      </c>
      <c r="C2133" s="123"/>
      <c r="D2133" s="138" t="str">
        <f>IF(C2133="","",IFERROR(INDEX('Cadastro de insumo'!A:K,MATCH('Ficha técnica - Prod acabado'!C2133,'Cadastro de insumo'!E:E,0),2),""))</f>
        <v/>
      </c>
      <c r="E2133" s="138" t="str">
        <f>IF(C2133="","",IFERROR(INDEX('Cadastro de insumo'!A:K,MATCH('Ficha técnica - Prod acabado'!C2133,'Cadastro de insumo'!E:E,0),9),""))</f>
        <v/>
      </c>
      <c r="F2133" s="139" t="str">
        <f>IFERROR(VLOOKUP(C2133,'Cadastro de insumo'!E:K,7,0),"")</f>
        <v/>
      </c>
      <c r="G2133" s="113"/>
      <c r="H2133" s="113"/>
      <c r="I2133" s="138">
        <f t="shared" ref="I2133:I2147" si="102">IF(OR(G2133="",H2133=""),0,G2133/H2133)</f>
        <v>0</v>
      </c>
      <c r="J2133" s="140">
        <f>IF(C2133="",0,IF(E2133="Pacote",VLOOKUP(C2133,'Cadastro de insumo'!E:K,7,0)*G2133,IF(OR(E2133="kg",E2133="L"),F2133/1000*G2133,F2133*G2133)))</f>
        <v>0</v>
      </c>
    </row>
    <row r="2134" spans="2:18" outlineLevel="1" x14ac:dyDescent="0.25">
      <c r="B2134" s="137" t="str">
        <f>IF(C2134="","",F2130)</f>
        <v/>
      </c>
      <c r="C2134" s="123"/>
      <c r="D2134" s="138" t="str">
        <f>IF(C2134="","",IFERROR(INDEX('Cadastro de insumo'!A:K,MATCH('Ficha técnica - Prod acabado'!C2134,'Cadastro de insumo'!E:E,0),2),""))</f>
        <v/>
      </c>
      <c r="E2134" s="138" t="str">
        <f>IF(C2134="","",IFERROR(INDEX('Cadastro de insumo'!A:K,MATCH('Ficha técnica - Prod acabado'!C2134,'Cadastro de insumo'!E:E,0),9),""))</f>
        <v/>
      </c>
      <c r="F2134" s="139" t="str">
        <f>IFERROR(VLOOKUP(C2134,'Cadastro de insumo'!E:K,7,0),"")</f>
        <v/>
      </c>
      <c r="G2134" s="113"/>
      <c r="H2134" s="113"/>
      <c r="I2134" s="138">
        <f t="shared" si="102"/>
        <v>0</v>
      </c>
      <c r="J2134" s="140">
        <f>IF(C2134="",0,IF(E2134="Pacote",VLOOKUP(C2134,'Cadastro de insumo'!E:K,7,0)*G2134,IF(OR(E2134="kg",E2134="L"),F2134/1000*G2134,F2134*G2134)))</f>
        <v>0</v>
      </c>
    </row>
    <row r="2135" spans="2:18" outlineLevel="1" x14ac:dyDescent="0.25">
      <c r="B2135" s="137" t="str">
        <f>IF(C2135="","",F2130)</f>
        <v/>
      </c>
      <c r="C2135" s="123"/>
      <c r="D2135" s="138" t="str">
        <f>IF(C2135="","",IFERROR(INDEX('Cadastro de insumo'!A:K,MATCH('Ficha técnica - Prod acabado'!C2135,'Cadastro de insumo'!E:E,0),2),""))</f>
        <v/>
      </c>
      <c r="E2135" s="138" t="str">
        <f>IF(C2135="","",IFERROR(INDEX('Cadastro de insumo'!A:K,MATCH('Ficha técnica - Prod acabado'!C2135,'Cadastro de insumo'!E:E,0),9),""))</f>
        <v/>
      </c>
      <c r="F2135" s="139" t="str">
        <f>IFERROR(VLOOKUP(C2135,'Cadastro de insumo'!E:K,7,0),"")</f>
        <v/>
      </c>
      <c r="G2135" s="113"/>
      <c r="H2135" s="113"/>
      <c r="I2135" s="138">
        <f t="shared" si="102"/>
        <v>0</v>
      </c>
      <c r="J2135" s="140">
        <f>IF(C2135="",0,IF(E2135="Pacote",VLOOKUP(C2135,'Cadastro de insumo'!E:K,7,0)*G2135,IF(OR(E2135="kg",E2135="L"),F2135/1000*G2135,F2135*G2135)))</f>
        <v>0</v>
      </c>
    </row>
    <row r="2136" spans="2:18" outlineLevel="1" x14ac:dyDescent="0.25">
      <c r="B2136" s="137" t="str">
        <f>IF(C2136="","",F2130)</f>
        <v/>
      </c>
      <c r="C2136" s="123"/>
      <c r="D2136" s="138" t="str">
        <f>IF(C2136="","",IFERROR(INDEX('Cadastro de insumo'!A:K,MATCH('Ficha técnica - Prod acabado'!C2136,'Cadastro de insumo'!E:E,0),2),""))</f>
        <v/>
      </c>
      <c r="E2136" s="138" t="str">
        <f>IF(C2136="","",IFERROR(INDEX('Cadastro de insumo'!A:K,MATCH('Ficha técnica - Prod acabado'!C2136,'Cadastro de insumo'!E:E,0),9),""))</f>
        <v/>
      </c>
      <c r="F2136" s="139" t="str">
        <f>IFERROR(VLOOKUP(C2136,'Cadastro de insumo'!E:K,7,0),"")</f>
        <v/>
      </c>
      <c r="G2136" s="113"/>
      <c r="H2136" s="113"/>
      <c r="I2136" s="138">
        <f t="shared" si="102"/>
        <v>0</v>
      </c>
      <c r="J2136" s="140">
        <f>IF(C2136="",0,IF(E2136="Pacote",VLOOKUP(C2136,'Cadastro de insumo'!E:K,7,0)*G2136,IF(OR(E2136="kg",E2136="L"),F2136/1000*G2136,F2136*G2136)))</f>
        <v>0</v>
      </c>
    </row>
    <row r="2137" spans="2:18" outlineLevel="1" x14ac:dyDescent="0.25">
      <c r="B2137" s="137" t="str">
        <f>IF(C2137="","",F2130)</f>
        <v/>
      </c>
      <c r="C2137" s="123"/>
      <c r="D2137" s="138" t="str">
        <f>IF(C2137="","",IFERROR(INDEX('Cadastro de insumo'!A:K,MATCH('Ficha técnica - Prod acabado'!C2137,'Cadastro de insumo'!E:E,0),2),""))</f>
        <v/>
      </c>
      <c r="E2137" s="138" t="str">
        <f>IF(C2137="","",IFERROR(INDEX('Cadastro de insumo'!A:K,MATCH('Ficha técnica - Prod acabado'!C2137,'Cadastro de insumo'!E:E,0),9),""))</f>
        <v/>
      </c>
      <c r="F2137" s="139" t="str">
        <f>IFERROR(VLOOKUP(C2137,'Cadastro de insumo'!E:K,7,0),"")</f>
        <v/>
      </c>
      <c r="G2137" s="113"/>
      <c r="H2137" s="113"/>
      <c r="I2137" s="138">
        <f t="shared" si="102"/>
        <v>0</v>
      </c>
      <c r="J2137" s="140">
        <f>IF(C2137="",0,IF(E2137="Pacote",VLOOKUP(C2137,'Cadastro de insumo'!E:K,7,0)*G2137,IF(OR(E2137="kg",E2137="L"),F2137/1000*G2137,F2137*G2137)))</f>
        <v>0</v>
      </c>
    </row>
    <row r="2138" spans="2:18" outlineLevel="1" x14ac:dyDescent="0.25">
      <c r="B2138" s="137" t="str">
        <f>IF(C2138="","",F2130)</f>
        <v/>
      </c>
      <c r="C2138" s="123"/>
      <c r="D2138" s="138" t="str">
        <f>IF(C2138="","",IFERROR(INDEX('Cadastro de insumo'!A:K,MATCH('Ficha técnica - Prod acabado'!C2138,'Cadastro de insumo'!E:E,0),2),""))</f>
        <v/>
      </c>
      <c r="E2138" s="138" t="str">
        <f>IF(C2138="","",IFERROR(INDEX('Cadastro de insumo'!A:K,MATCH('Ficha técnica - Prod acabado'!C2138,'Cadastro de insumo'!E:E,0),9),""))</f>
        <v/>
      </c>
      <c r="F2138" s="139" t="str">
        <f>IFERROR(VLOOKUP(C2138,'Cadastro de insumo'!E:K,7,0),"")</f>
        <v/>
      </c>
      <c r="G2138" s="113"/>
      <c r="H2138" s="113"/>
      <c r="I2138" s="138">
        <f t="shared" si="102"/>
        <v>0</v>
      </c>
      <c r="J2138" s="140">
        <f>IF(C2138="",0,IF(E2138="Pacote",VLOOKUP(C2138,'Cadastro de insumo'!E:K,7,0)*G2138,IF(OR(E2138="kg",E2138="L"),F2138/1000*G2138,F2138*G2138)))</f>
        <v>0</v>
      </c>
    </row>
    <row r="2139" spans="2:18" outlineLevel="1" x14ac:dyDescent="0.25">
      <c r="B2139" s="137" t="str">
        <f>IF(C2139="","",F2130)</f>
        <v/>
      </c>
      <c r="C2139" s="123"/>
      <c r="D2139" s="138" t="str">
        <f>IF(C2139="","",IFERROR(INDEX('Cadastro de insumo'!A:K,MATCH('Ficha técnica - Prod acabado'!C2139,'Cadastro de insumo'!E:E,0),2),""))</f>
        <v/>
      </c>
      <c r="E2139" s="138" t="str">
        <f>IF(C2139="","",IFERROR(INDEX('Cadastro de insumo'!A:K,MATCH('Ficha técnica - Prod acabado'!C2139,'Cadastro de insumo'!E:E,0),9),""))</f>
        <v/>
      </c>
      <c r="F2139" s="139" t="str">
        <f>IFERROR(VLOOKUP(C2139,'Cadastro de insumo'!E:K,7,0),"")</f>
        <v/>
      </c>
      <c r="G2139" s="113"/>
      <c r="H2139" s="113"/>
      <c r="I2139" s="138">
        <f t="shared" si="102"/>
        <v>0</v>
      </c>
      <c r="J2139" s="140">
        <f>IF(C2139="",0,IF(E2139="Pacote",VLOOKUP(C2139,'Cadastro de insumo'!E:K,7,0)*G2139,IF(OR(E2139="kg",E2139="L"),F2139/1000*G2139,F2139*G2139)))</f>
        <v>0</v>
      </c>
    </row>
    <row r="2140" spans="2:18" outlineLevel="1" x14ac:dyDescent="0.25">
      <c r="B2140" s="137" t="str">
        <f>IF(C2140="","",F2130)</f>
        <v/>
      </c>
      <c r="C2140" s="123"/>
      <c r="D2140" s="138" t="str">
        <f>IF(C2140="","",IFERROR(INDEX('Cadastro de insumo'!A:K,MATCH('Ficha técnica - Prod acabado'!C2140,'Cadastro de insumo'!E:E,0),2),""))</f>
        <v/>
      </c>
      <c r="E2140" s="138" t="str">
        <f>IF(C2140="","",IFERROR(INDEX('Cadastro de insumo'!A:K,MATCH('Ficha técnica - Prod acabado'!C2140,'Cadastro de insumo'!E:E,0),9),""))</f>
        <v/>
      </c>
      <c r="F2140" s="139" t="str">
        <f>IFERROR(VLOOKUP(C2140,'Cadastro de insumo'!E:K,7,0),"")</f>
        <v/>
      </c>
      <c r="G2140" s="113"/>
      <c r="H2140" s="113"/>
      <c r="I2140" s="138">
        <f t="shared" si="102"/>
        <v>0</v>
      </c>
      <c r="J2140" s="140">
        <f>IF(C2140="",0,IF(E2140="Pacote",VLOOKUP(C2140,'Cadastro de insumo'!E:K,7,0)*G2140,IF(OR(E2140="kg",E2140="L"),F2140/1000*G2140,F2140*G2140)))</f>
        <v>0</v>
      </c>
    </row>
    <row r="2141" spans="2:18" outlineLevel="1" x14ac:dyDescent="0.25">
      <c r="B2141" s="137" t="str">
        <f>IF(C2141="","",F2130)</f>
        <v/>
      </c>
      <c r="C2141" s="123"/>
      <c r="D2141" s="138" t="str">
        <f>IF(C2141="","",IFERROR(INDEX('Cadastro de insumo'!A:K,MATCH('Ficha técnica - Prod acabado'!C2141,'Cadastro de insumo'!E:E,0),2),""))</f>
        <v/>
      </c>
      <c r="E2141" s="138" t="str">
        <f>IF(C2141="","",IFERROR(INDEX('Cadastro de insumo'!A:K,MATCH('Ficha técnica - Prod acabado'!C2141,'Cadastro de insumo'!E:E,0),9),""))</f>
        <v/>
      </c>
      <c r="F2141" s="139" t="str">
        <f>IFERROR(VLOOKUP(C2141,'Cadastro de insumo'!E:K,7,0),"")</f>
        <v/>
      </c>
      <c r="G2141" s="113"/>
      <c r="H2141" s="113"/>
      <c r="I2141" s="138">
        <f t="shared" si="102"/>
        <v>0</v>
      </c>
      <c r="J2141" s="140">
        <f>IF(C2141="",0,IF(E2141="Pacote",VLOOKUP(C2141,'Cadastro de insumo'!E:K,7,0)*G2141,IF(OR(E2141="kg",E2141="L"),F2141/1000*G2141,F2141*G2141)))</f>
        <v>0</v>
      </c>
    </row>
    <row r="2142" spans="2:18" outlineLevel="1" x14ac:dyDescent="0.25">
      <c r="B2142" s="137" t="str">
        <f>IF(C2142="","",F2130)</f>
        <v/>
      </c>
      <c r="C2142" s="123"/>
      <c r="D2142" s="138" t="str">
        <f>IF(C2142="","",IFERROR(INDEX('Cadastro de insumo'!A:K,MATCH('Ficha técnica - Prod acabado'!C2142,'Cadastro de insumo'!E:E,0),2),""))</f>
        <v/>
      </c>
      <c r="E2142" s="138" t="str">
        <f>IF(C2142="","",IFERROR(INDEX('Cadastro de insumo'!A:K,MATCH('Ficha técnica - Prod acabado'!C2142,'Cadastro de insumo'!E:E,0),9),""))</f>
        <v/>
      </c>
      <c r="F2142" s="139" t="str">
        <f>IFERROR(VLOOKUP(C2142,'Cadastro de insumo'!E:K,7,0),"")</f>
        <v/>
      </c>
      <c r="G2142" s="113"/>
      <c r="H2142" s="113"/>
      <c r="I2142" s="138">
        <f t="shared" si="102"/>
        <v>0</v>
      </c>
      <c r="J2142" s="140">
        <f>IF(C2142="",0,IF(E2142="Pacote",VLOOKUP(C2142,'Cadastro de insumo'!E:K,7,0)*G2142,IF(OR(E2142="kg",E2142="L"),F2142/1000*G2142,F2142*G2142)))</f>
        <v>0</v>
      </c>
    </row>
    <row r="2143" spans="2:18" outlineLevel="1" x14ac:dyDescent="0.25">
      <c r="B2143" s="137" t="str">
        <f>IF(C2143="","",F2130)</f>
        <v/>
      </c>
      <c r="C2143" s="123"/>
      <c r="D2143" s="138" t="str">
        <f>IF(C2143="","",IFERROR(INDEX('Cadastro de insumo'!A:K,MATCH('Ficha técnica - Prod acabado'!C2143,'Cadastro de insumo'!E:E,0),2),""))</f>
        <v/>
      </c>
      <c r="E2143" s="138" t="str">
        <f>IF(C2143="","",IFERROR(INDEX('Cadastro de insumo'!A:K,MATCH('Ficha técnica - Prod acabado'!C2143,'Cadastro de insumo'!E:E,0),9),""))</f>
        <v/>
      </c>
      <c r="F2143" s="139" t="str">
        <f>IFERROR(VLOOKUP(C2143,'Cadastro de insumo'!E:K,7,0),"")</f>
        <v/>
      </c>
      <c r="G2143" s="113"/>
      <c r="H2143" s="113"/>
      <c r="I2143" s="138">
        <f t="shared" si="102"/>
        <v>0</v>
      </c>
      <c r="J2143" s="140">
        <f>IF(C2143="",0,IF(E2143="Pacote",VLOOKUP(C2143,'Cadastro de insumo'!E:K,7,0)*G2143,IF(OR(E2143="kg",E2143="L"),F2143/1000*G2143,F2143*G2143)))</f>
        <v>0</v>
      </c>
    </row>
    <row r="2144" spans="2:18" outlineLevel="1" x14ac:dyDescent="0.25">
      <c r="B2144" s="137" t="str">
        <f>IF(C2144="","",F2130)</f>
        <v/>
      </c>
      <c r="C2144" s="123"/>
      <c r="D2144" s="138" t="str">
        <f>IF(C2144="","",IFERROR(INDEX('Cadastro de insumo'!A:K,MATCH('Ficha técnica - Prod acabado'!C2144,'Cadastro de insumo'!E:E,0),2),""))</f>
        <v/>
      </c>
      <c r="E2144" s="138" t="str">
        <f>IF(C2144="","",IFERROR(INDEX('Cadastro de insumo'!A:K,MATCH('Ficha técnica - Prod acabado'!C2144,'Cadastro de insumo'!E:E,0),9),""))</f>
        <v/>
      </c>
      <c r="F2144" s="139" t="str">
        <f>IFERROR(VLOOKUP(C2144,'Cadastro de insumo'!E:K,7,0),"")</f>
        <v/>
      </c>
      <c r="G2144" s="113"/>
      <c r="H2144" s="113"/>
      <c r="I2144" s="138">
        <f t="shared" si="102"/>
        <v>0</v>
      </c>
      <c r="J2144" s="140">
        <f>IF(C2144="",0,IF(E2144="Pacote",VLOOKUP(C2144,'Cadastro de insumo'!E:K,7,0)*G2144,IF(OR(E2144="kg",E2144="L"),F2144/1000*G2144,F2144*G2144)))</f>
        <v>0</v>
      </c>
    </row>
    <row r="2145" spans="1:18" outlineLevel="1" x14ac:dyDescent="0.25">
      <c r="B2145" s="137" t="str">
        <f>IF(C2145="","",F2130)</f>
        <v/>
      </c>
      <c r="C2145" s="123"/>
      <c r="D2145" s="138" t="str">
        <f>IF(C2145="","",IFERROR(INDEX('Cadastro de insumo'!A:K,MATCH('Ficha técnica - Prod acabado'!C2145,'Cadastro de insumo'!E:E,0),2),""))</f>
        <v/>
      </c>
      <c r="E2145" s="138" t="str">
        <f>IF(C2145="","",IFERROR(INDEX('Cadastro de insumo'!A:K,MATCH('Ficha técnica - Prod acabado'!C2145,'Cadastro de insumo'!E:E,0),9),""))</f>
        <v/>
      </c>
      <c r="F2145" s="139" t="str">
        <f>IFERROR(VLOOKUP(C2145,'Cadastro de insumo'!E:K,7,0),"")</f>
        <v/>
      </c>
      <c r="G2145" s="113"/>
      <c r="H2145" s="113"/>
      <c r="I2145" s="138">
        <f t="shared" si="102"/>
        <v>0</v>
      </c>
      <c r="J2145" s="140">
        <f>IF(C2145="",0,IF(E2145="Pacote",VLOOKUP(C2145,'Cadastro de insumo'!E:K,7,0)*G2145,IF(OR(E2145="kg",E2145="L"),F2145/1000*G2145,F2145*G2145)))</f>
        <v>0</v>
      </c>
    </row>
    <row r="2146" spans="1:18" outlineLevel="1" x14ac:dyDescent="0.25">
      <c r="B2146" s="137" t="str">
        <f>IF(C2146="","",F2130)</f>
        <v/>
      </c>
      <c r="C2146" s="123"/>
      <c r="D2146" s="138" t="str">
        <f>IF(C2146="","",IFERROR(INDEX('Cadastro de insumo'!A:K,MATCH('Ficha técnica - Prod acabado'!C2146,'Cadastro de insumo'!E:E,0),2),""))</f>
        <v/>
      </c>
      <c r="E2146" s="138" t="str">
        <f>IF(C2146="","",IFERROR(INDEX('Cadastro de insumo'!A:K,MATCH('Ficha técnica - Prod acabado'!C2146,'Cadastro de insumo'!E:E,0),9),""))</f>
        <v/>
      </c>
      <c r="F2146" s="139" t="str">
        <f>IFERROR(VLOOKUP(C2146,'Cadastro de insumo'!E:K,7,0),"")</f>
        <v/>
      </c>
      <c r="G2146" s="113"/>
      <c r="H2146" s="113"/>
      <c r="I2146" s="138">
        <f t="shared" si="102"/>
        <v>0</v>
      </c>
      <c r="J2146" s="140">
        <f>IF(C2146="",0,IF(E2146="Pacote",VLOOKUP(C2146,'Cadastro de insumo'!E:K,7,0)*G2146,IF(OR(E2146="kg",E2146="L"),F2146/1000*G2146,F2146*G2146)))</f>
        <v>0</v>
      </c>
    </row>
    <row r="2147" spans="1:18" outlineLevel="1" x14ac:dyDescent="0.25">
      <c r="B2147" s="137" t="str">
        <f>IF(C2147="","",F2130)</f>
        <v/>
      </c>
      <c r="C2147" s="123"/>
      <c r="D2147" s="138" t="str">
        <f>IF(C2147="","",IFERROR(INDEX('Cadastro de insumo'!A:K,MATCH('Ficha técnica - Prod acabado'!C2147,'Cadastro de insumo'!E:E,0),2),""))</f>
        <v/>
      </c>
      <c r="E2147" s="138" t="str">
        <f>IF(C2147="","",IFERROR(INDEX('Cadastro de insumo'!A:K,MATCH('Ficha técnica - Prod acabado'!C2147,'Cadastro de insumo'!E:E,0),9),""))</f>
        <v/>
      </c>
      <c r="F2147" s="139" t="str">
        <f>IFERROR(VLOOKUP(C2147,'Cadastro de insumo'!E:K,7,0),"")</f>
        <v/>
      </c>
      <c r="G2147" s="113"/>
      <c r="H2147" s="113"/>
      <c r="I2147" s="138">
        <f t="shared" si="102"/>
        <v>0</v>
      </c>
      <c r="J2147" s="140">
        <f>IF(C2147="",0,IF(E2147="Pacote",VLOOKUP(C2147,'Cadastro de insumo'!E:K,7,0)*G2147,IF(OR(E2147="kg",E2147="L"),F2147/1000*G2147,F2147*G2147)))</f>
        <v>0</v>
      </c>
    </row>
    <row r="2148" spans="1:18" x14ac:dyDescent="0.25">
      <c r="A2148" s="33" t="str">
        <f>"Detalhes: "&amp;F2130</f>
        <v xml:space="preserve">Detalhes: </v>
      </c>
      <c r="B2148" s="110"/>
      <c r="H2148" s="126"/>
      <c r="I2148" s="110"/>
      <c r="J2148" s="110"/>
      <c r="M2148" s="126"/>
    </row>
    <row r="2149" spans="1:18" x14ac:dyDescent="0.25">
      <c r="B2149" s="110"/>
      <c r="C2149" s="126"/>
      <c r="H2149" s="126"/>
      <c r="I2149" s="110"/>
      <c r="J2149" s="110"/>
      <c r="K2149" s="110"/>
      <c r="L2149" s="110"/>
      <c r="M2149" s="126"/>
    </row>
    <row r="2150" spans="1:18" ht="31.5" x14ac:dyDescent="0.25">
      <c r="D2150" s="110"/>
      <c r="E2150" s="34" t="s">
        <v>21</v>
      </c>
      <c r="F2150" s="78" t="s">
        <v>0</v>
      </c>
      <c r="G2150" s="78" t="s">
        <v>19</v>
      </c>
      <c r="H2150" s="79" t="s">
        <v>20</v>
      </c>
      <c r="I2150" s="35" t="s">
        <v>22</v>
      </c>
      <c r="J2150" s="35" t="s">
        <v>61</v>
      </c>
      <c r="M2150" s="126"/>
    </row>
    <row r="2151" spans="1:18" x14ac:dyDescent="0.25">
      <c r="D2151" s="110"/>
      <c r="E2151" s="135">
        <f>E2130+1</f>
        <v>103</v>
      </c>
      <c r="F2151" s="113"/>
      <c r="G2151" s="113"/>
      <c r="H2151" s="114"/>
      <c r="I2151" s="136">
        <f>SUM(J2154:J2168)</f>
        <v>0</v>
      </c>
      <c r="J2151" s="136" t="str">
        <f>IF(H2151="","",I2151/H2151)</f>
        <v/>
      </c>
      <c r="M2151" s="126"/>
      <c r="R2151" s="141"/>
    </row>
    <row r="2152" spans="1:18" x14ac:dyDescent="0.25">
      <c r="B2152" s="117"/>
      <c r="C2152" s="118"/>
      <c r="D2152" s="110"/>
      <c r="F2152" s="118"/>
      <c r="G2152" s="118"/>
      <c r="H2152" s="119"/>
      <c r="I2152" s="120"/>
      <c r="J2152" s="121"/>
      <c r="M2152" s="126"/>
      <c r="R2152" s="141"/>
    </row>
    <row r="2153" spans="1:18" ht="47.25" outlineLevel="1" x14ac:dyDescent="0.25">
      <c r="B2153" s="34" t="s">
        <v>66</v>
      </c>
      <c r="C2153" s="78" t="s">
        <v>13</v>
      </c>
      <c r="D2153" s="35" t="s">
        <v>60</v>
      </c>
      <c r="E2153" s="35" t="s">
        <v>14</v>
      </c>
      <c r="F2153" s="79" t="s">
        <v>17</v>
      </c>
      <c r="G2153" s="79" t="s">
        <v>56</v>
      </c>
      <c r="H2153" s="79" t="s">
        <v>38</v>
      </c>
      <c r="I2153" s="35" t="s">
        <v>16</v>
      </c>
      <c r="J2153" s="34" t="s">
        <v>15</v>
      </c>
    </row>
    <row r="2154" spans="1:18" outlineLevel="1" x14ac:dyDescent="0.25">
      <c r="B2154" s="137" t="str">
        <f>IF(C2154="","",F2151)</f>
        <v/>
      </c>
      <c r="C2154" s="123"/>
      <c r="D2154" s="138" t="str">
        <f>IF(C2154="","",IFERROR(INDEX('Cadastro de insumo'!A:K,MATCH('Ficha técnica - Prod acabado'!C2154,'Cadastro de insumo'!E:E,0),2),""))</f>
        <v/>
      </c>
      <c r="E2154" s="138" t="str">
        <f>IF(C2154="","",IFERROR(INDEX('Cadastro de insumo'!A:K,MATCH('Ficha técnica - Prod acabado'!C2154,'Cadastro de insumo'!E:E,0),9),""))</f>
        <v/>
      </c>
      <c r="F2154" s="139" t="str">
        <f>IFERROR(VLOOKUP(C2154,'Cadastro de insumo'!E:K,7,0),"")</f>
        <v/>
      </c>
      <c r="G2154" s="113"/>
      <c r="H2154" s="113"/>
      <c r="I2154" s="138">
        <f t="shared" ref="I2154:I2168" si="103">IF(OR(G2154="",H2154=""),0,G2154/H2154)</f>
        <v>0</v>
      </c>
      <c r="J2154" s="140">
        <f>IF(C2154="",0,IF(E2154="Pacote",VLOOKUP(C2154,'Cadastro de insumo'!E:K,7,0)*G2154,IF(OR(E2154="kg",E2154="L"),F2154/1000*G2154,F2154*G2154)))</f>
        <v>0</v>
      </c>
    </row>
    <row r="2155" spans="1:18" outlineLevel="1" x14ac:dyDescent="0.25">
      <c r="B2155" s="137" t="str">
        <f>IF(C2155="","",F2151)</f>
        <v/>
      </c>
      <c r="C2155" s="123"/>
      <c r="D2155" s="138" t="str">
        <f>IF(C2155="","",IFERROR(INDEX('Cadastro de insumo'!A:K,MATCH('Ficha técnica - Prod acabado'!C2155,'Cadastro de insumo'!E:E,0),2),""))</f>
        <v/>
      </c>
      <c r="E2155" s="138" t="str">
        <f>IF(C2155="","",IFERROR(INDEX('Cadastro de insumo'!A:K,MATCH('Ficha técnica - Prod acabado'!C2155,'Cadastro de insumo'!E:E,0),9),""))</f>
        <v/>
      </c>
      <c r="F2155" s="139" t="str">
        <f>IFERROR(VLOOKUP(C2155,'Cadastro de insumo'!E:K,7,0),"")</f>
        <v/>
      </c>
      <c r="G2155" s="113"/>
      <c r="H2155" s="113"/>
      <c r="I2155" s="138">
        <f t="shared" si="103"/>
        <v>0</v>
      </c>
      <c r="J2155" s="140">
        <f>IF(C2155="",0,IF(E2155="Pacote",VLOOKUP(C2155,'Cadastro de insumo'!E:K,7,0)*G2155,IF(OR(E2155="kg",E2155="L"),F2155/1000*G2155,F2155*G2155)))</f>
        <v>0</v>
      </c>
    </row>
    <row r="2156" spans="1:18" outlineLevel="1" x14ac:dyDescent="0.25">
      <c r="B2156" s="137" t="str">
        <f>IF(C2156="","",F2151)</f>
        <v/>
      </c>
      <c r="C2156" s="123"/>
      <c r="D2156" s="138" t="str">
        <f>IF(C2156="","",IFERROR(INDEX('Cadastro de insumo'!A:K,MATCH('Ficha técnica - Prod acabado'!C2156,'Cadastro de insumo'!E:E,0),2),""))</f>
        <v/>
      </c>
      <c r="E2156" s="138" t="str">
        <f>IF(C2156="","",IFERROR(INDEX('Cadastro de insumo'!A:K,MATCH('Ficha técnica - Prod acabado'!C2156,'Cadastro de insumo'!E:E,0),9),""))</f>
        <v/>
      </c>
      <c r="F2156" s="139" t="str">
        <f>IFERROR(VLOOKUP(C2156,'Cadastro de insumo'!E:K,7,0),"")</f>
        <v/>
      </c>
      <c r="G2156" s="113"/>
      <c r="H2156" s="113"/>
      <c r="I2156" s="138">
        <f t="shared" si="103"/>
        <v>0</v>
      </c>
      <c r="J2156" s="140">
        <f>IF(C2156="",0,IF(E2156="Pacote",VLOOKUP(C2156,'Cadastro de insumo'!E:K,7,0)*G2156,IF(OR(E2156="kg",E2156="L"),F2156/1000*G2156,F2156*G2156)))</f>
        <v>0</v>
      </c>
    </row>
    <row r="2157" spans="1:18" outlineLevel="1" x14ac:dyDescent="0.25">
      <c r="B2157" s="137" t="str">
        <f>IF(C2157="","",F2151)</f>
        <v/>
      </c>
      <c r="C2157" s="123"/>
      <c r="D2157" s="138" t="str">
        <f>IF(C2157="","",IFERROR(INDEX('Cadastro de insumo'!A:K,MATCH('Ficha técnica - Prod acabado'!C2157,'Cadastro de insumo'!E:E,0),2),""))</f>
        <v/>
      </c>
      <c r="E2157" s="138" t="str">
        <f>IF(C2157="","",IFERROR(INDEX('Cadastro de insumo'!A:K,MATCH('Ficha técnica - Prod acabado'!C2157,'Cadastro de insumo'!E:E,0),9),""))</f>
        <v/>
      </c>
      <c r="F2157" s="139" t="str">
        <f>IFERROR(VLOOKUP(C2157,'Cadastro de insumo'!E:K,7,0),"")</f>
        <v/>
      </c>
      <c r="G2157" s="113"/>
      <c r="H2157" s="113"/>
      <c r="I2157" s="138">
        <f t="shared" si="103"/>
        <v>0</v>
      </c>
      <c r="J2157" s="140">
        <f>IF(C2157="",0,IF(E2157="Pacote",VLOOKUP(C2157,'Cadastro de insumo'!E:K,7,0)*G2157,IF(OR(E2157="kg",E2157="L"),F2157/1000*G2157,F2157*G2157)))</f>
        <v>0</v>
      </c>
    </row>
    <row r="2158" spans="1:18" outlineLevel="1" x14ac:dyDescent="0.25">
      <c r="B2158" s="137" t="str">
        <f>IF(C2158="","",F2151)</f>
        <v/>
      </c>
      <c r="C2158" s="123"/>
      <c r="D2158" s="138" t="str">
        <f>IF(C2158="","",IFERROR(INDEX('Cadastro de insumo'!A:K,MATCH('Ficha técnica - Prod acabado'!C2158,'Cadastro de insumo'!E:E,0),2),""))</f>
        <v/>
      </c>
      <c r="E2158" s="138" t="str">
        <f>IF(C2158="","",IFERROR(INDEX('Cadastro de insumo'!A:K,MATCH('Ficha técnica - Prod acabado'!C2158,'Cadastro de insumo'!E:E,0),9),""))</f>
        <v/>
      </c>
      <c r="F2158" s="139" t="str">
        <f>IFERROR(VLOOKUP(C2158,'Cadastro de insumo'!E:K,7,0),"")</f>
        <v/>
      </c>
      <c r="G2158" s="113"/>
      <c r="H2158" s="113"/>
      <c r="I2158" s="138">
        <f t="shared" si="103"/>
        <v>0</v>
      </c>
      <c r="J2158" s="140">
        <f>IF(C2158="",0,IF(E2158="Pacote",VLOOKUP(C2158,'Cadastro de insumo'!E:K,7,0)*G2158,IF(OR(E2158="kg",E2158="L"),F2158/1000*G2158,F2158*G2158)))</f>
        <v>0</v>
      </c>
    </row>
    <row r="2159" spans="1:18" outlineLevel="1" x14ac:dyDescent="0.25">
      <c r="B2159" s="137" t="str">
        <f>IF(C2159="","",F2151)</f>
        <v/>
      </c>
      <c r="C2159" s="123"/>
      <c r="D2159" s="138" t="str">
        <f>IF(C2159="","",IFERROR(INDEX('Cadastro de insumo'!A:K,MATCH('Ficha técnica - Prod acabado'!C2159,'Cadastro de insumo'!E:E,0),2),""))</f>
        <v/>
      </c>
      <c r="E2159" s="138" t="str">
        <f>IF(C2159="","",IFERROR(INDEX('Cadastro de insumo'!A:K,MATCH('Ficha técnica - Prod acabado'!C2159,'Cadastro de insumo'!E:E,0),9),""))</f>
        <v/>
      </c>
      <c r="F2159" s="139" t="str">
        <f>IFERROR(VLOOKUP(C2159,'Cadastro de insumo'!E:K,7,0),"")</f>
        <v/>
      </c>
      <c r="G2159" s="113"/>
      <c r="H2159" s="113"/>
      <c r="I2159" s="138">
        <f t="shared" si="103"/>
        <v>0</v>
      </c>
      <c r="J2159" s="140">
        <f>IF(C2159="",0,IF(E2159="Pacote",VLOOKUP(C2159,'Cadastro de insumo'!E:K,7,0)*G2159,IF(OR(E2159="kg",E2159="L"),F2159/1000*G2159,F2159*G2159)))</f>
        <v>0</v>
      </c>
    </row>
    <row r="2160" spans="1:18" outlineLevel="1" x14ac:dyDescent="0.25">
      <c r="B2160" s="137" t="str">
        <f>IF(C2160="","",F2151)</f>
        <v/>
      </c>
      <c r="C2160" s="123"/>
      <c r="D2160" s="138" t="str">
        <f>IF(C2160="","",IFERROR(INDEX('Cadastro de insumo'!A:K,MATCH('Ficha técnica - Prod acabado'!C2160,'Cadastro de insumo'!E:E,0),2),""))</f>
        <v/>
      </c>
      <c r="E2160" s="138" t="str">
        <f>IF(C2160="","",IFERROR(INDEX('Cadastro de insumo'!A:K,MATCH('Ficha técnica - Prod acabado'!C2160,'Cadastro de insumo'!E:E,0),9),""))</f>
        <v/>
      </c>
      <c r="F2160" s="139" t="str">
        <f>IFERROR(VLOOKUP(C2160,'Cadastro de insumo'!E:K,7,0),"")</f>
        <v/>
      </c>
      <c r="G2160" s="113"/>
      <c r="H2160" s="113"/>
      <c r="I2160" s="138">
        <f t="shared" si="103"/>
        <v>0</v>
      </c>
      <c r="J2160" s="140">
        <f>IF(C2160="",0,IF(E2160="Pacote",VLOOKUP(C2160,'Cadastro de insumo'!E:K,7,0)*G2160,IF(OR(E2160="kg",E2160="L"),F2160/1000*G2160,F2160*G2160)))</f>
        <v>0</v>
      </c>
    </row>
    <row r="2161" spans="1:18" outlineLevel="1" x14ac:dyDescent="0.25">
      <c r="B2161" s="137" t="str">
        <f>IF(C2161="","",F2151)</f>
        <v/>
      </c>
      <c r="C2161" s="123"/>
      <c r="D2161" s="138" t="str">
        <f>IF(C2161="","",IFERROR(INDEX('Cadastro de insumo'!A:K,MATCH('Ficha técnica - Prod acabado'!C2161,'Cadastro de insumo'!E:E,0),2),""))</f>
        <v/>
      </c>
      <c r="E2161" s="138" t="str">
        <f>IF(C2161="","",IFERROR(INDEX('Cadastro de insumo'!A:K,MATCH('Ficha técnica - Prod acabado'!C2161,'Cadastro de insumo'!E:E,0),9),""))</f>
        <v/>
      </c>
      <c r="F2161" s="139" t="str">
        <f>IFERROR(VLOOKUP(C2161,'Cadastro de insumo'!E:K,7,0),"")</f>
        <v/>
      </c>
      <c r="G2161" s="113"/>
      <c r="H2161" s="113"/>
      <c r="I2161" s="138">
        <f t="shared" si="103"/>
        <v>0</v>
      </c>
      <c r="J2161" s="140">
        <f>IF(C2161="",0,IF(E2161="Pacote",VLOOKUP(C2161,'Cadastro de insumo'!E:K,7,0)*G2161,IF(OR(E2161="kg",E2161="L"),F2161/1000*G2161,F2161*G2161)))</f>
        <v>0</v>
      </c>
    </row>
    <row r="2162" spans="1:18" outlineLevel="1" x14ac:dyDescent="0.25">
      <c r="B2162" s="137" t="str">
        <f>IF(C2162="","",F2151)</f>
        <v/>
      </c>
      <c r="C2162" s="123"/>
      <c r="D2162" s="138" t="str">
        <f>IF(C2162="","",IFERROR(INDEX('Cadastro de insumo'!A:K,MATCH('Ficha técnica - Prod acabado'!C2162,'Cadastro de insumo'!E:E,0),2),""))</f>
        <v/>
      </c>
      <c r="E2162" s="138" t="str">
        <f>IF(C2162="","",IFERROR(INDEX('Cadastro de insumo'!A:K,MATCH('Ficha técnica - Prod acabado'!C2162,'Cadastro de insumo'!E:E,0),9),""))</f>
        <v/>
      </c>
      <c r="F2162" s="139" t="str">
        <f>IFERROR(VLOOKUP(C2162,'Cadastro de insumo'!E:K,7,0),"")</f>
        <v/>
      </c>
      <c r="G2162" s="113"/>
      <c r="H2162" s="113"/>
      <c r="I2162" s="138">
        <f t="shared" si="103"/>
        <v>0</v>
      </c>
      <c r="J2162" s="140">
        <f>IF(C2162="",0,IF(E2162="Pacote",VLOOKUP(C2162,'Cadastro de insumo'!E:K,7,0)*G2162,IF(OR(E2162="kg",E2162="L"),F2162/1000*G2162,F2162*G2162)))</f>
        <v>0</v>
      </c>
    </row>
    <row r="2163" spans="1:18" outlineLevel="1" x14ac:dyDescent="0.25">
      <c r="B2163" s="137" t="str">
        <f>IF(C2163="","",F2151)</f>
        <v/>
      </c>
      <c r="C2163" s="123"/>
      <c r="D2163" s="138" t="str">
        <f>IF(C2163="","",IFERROR(INDEX('Cadastro de insumo'!A:K,MATCH('Ficha técnica - Prod acabado'!C2163,'Cadastro de insumo'!E:E,0),2),""))</f>
        <v/>
      </c>
      <c r="E2163" s="138" t="str">
        <f>IF(C2163="","",IFERROR(INDEX('Cadastro de insumo'!A:K,MATCH('Ficha técnica - Prod acabado'!C2163,'Cadastro de insumo'!E:E,0),9),""))</f>
        <v/>
      </c>
      <c r="F2163" s="139" t="str">
        <f>IFERROR(VLOOKUP(C2163,'Cadastro de insumo'!E:K,7,0),"")</f>
        <v/>
      </c>
      <c r="G2163" s="113"/>
      <c r="H2163" s="113"/>
      <c r="I2163" s="138">
        <f t="shared" si="103"/>
        <v>0</v>
      </c>
      <c r="J2163" s="140">
        <f>IF(C2163="",0,IF(E2163="Pacote",VLOOKUP(C2163,'Cadastro de insumo'!E:K,7,0)*G2163,IF(OR(E2163="kg",E2163="L"),F2163/1000*G2163,F2163*G2163)))</f>
        <v>0</v>
      </c>
    </row>
    <row r="2164" spans="1:18" outlineLevel="1" x14ac:dyDescent="0.25">
      <c r="B2164" s="137" t="str">
        <f>IF(C2164="","",F2151)</f>
        <v/>
      </c>
      <c r="C2164" s="123"/>
      <c r="D2164" s="138" t="str">
        <f>IF(C2164="","",IFERROR(INDEX('Cadastro de insumo'!A:K,MATCH('Ficha técnica - Prod acabado'!C2164,'Cadastro de insumo'!E:E,0),2),""))</f>
        <v/>
      </c>
      <c r="E2164" s="138" t="str">
        <f>IF(C2164="","",IFERROR(INDEX('Cadastro de insumo'!A:K,MATCH('Ficha técnica - Prod acabado'!C2164,'Cadastro de insumo'!E:E,0),9),""))</f>
        <v/>
      </c>
      <c r="F2164" s="139" t="str">
        <f>IFERROR(VLOOKUP(C2164,'Cadastro de insumo'!E:K,7,0),"")</f>
        <v/>
      </c>
      <c r="G2164" s="113"/>
      <c r="H2164" s="113"/>
      <c r="I2164" s="138">
        <f t="shared" si="103"/>
        <v>0</v>
      </c>
      <c r="J2164" s="140">
        <f>IF(C2164="",0,IF(E2164="Pacote",VLOOKUP(C2164,'Cadastro de insumo'!E:K,7,0)*G2164,IF(OR(E2164="kg",E2164="L"),F2164/1000*G2164,F2164*G2164)))</f>
        <v>0</v>
      </c>
    </row>
    <row r="2165" spans="1:18" outlineLevel="1" x14ac:dyDescent="0.25">
      <c r="B2165" s="137" t="str">
        <f>IF(C2165="","",F2151)</f>
        <v/>
      </c>
      <c r="C2165" s="123"/>
      <c r="D2165" s="138" t="str">
        <f>IF(C2165="","",IFERROR(INDEX('Cadastro de insumo'!A:K,MATCH('Ficha técnica - Prod acabado'!C2165,'Cadastro de insumo'!E:E,0),2),""))</f>
        <v/>
      </c>
      <c r="E2165" s="138" t="str">
        <f>IF(C2165="","",IFERROR(INDEX('Cadastro de insumo'!A:K,MATCH('Ficha técnica - Prod acabado'!C2165,'Cadastro de insumo'!E:E,0),9),""))</f>
        <v/>
      </c>
      <c r="F2165" s="139" t="str">
        <f>IFERROR(VLOOKUP(C2165,'Cadastro de insumo'!E:K,7,0),"")</f>
        <v/>
      </c>
      <c r="G2165" s="113"/>
      <c r="H2165" s="113"/>
      <c r="I2165" s="138">
        <f t="shared" si="103"/>
        <v>0</v>
      </c>
      <c r="J2165" s="140">
        <f>IF(C2165="",0,IF(E2165="Pacote",VLOOKUP(C2165,'Cadastro de insumo'!E:K,7,0)*G2165,IF(OR(E2165="kg",E2165="L"),F2165/1000*G2165,F2165*G2165)))</f>
        <v>0</v>
      </c>
    </row>
    <row r="2166" spans="1:18" outlineLevel="1" x14ac:dyDescent="0.25">
      <c r="B2166" s="137" t="str">
        <f>IF(C2166="","",F2151)</f>
        <v/>
      </c>
      <c r="C2166" s="123"/>
      <c r="D2166" s="138" t="str">
        <f>IF(C2166="","",IFERROR(INDEX('Cadastro de insumo'!A:K,MATCH('Ficha técnica - Prod acabado'!C2166,'Cadastro de insumo'!E:E,0),2),""))</f>
        <v/>
      </c>
      <c r="E2166" s="138" t="str">
        <f>IF(C2166="","",IFERROR(INDEX('Cadastro de insumo'!A:K,MATCH('Ficha técnica - Prod acabado'!C2166,'Cadastro de insumo'!E:E,0),9),""))</f>
        <v/>
      </c>
      <c r="F2166" s="139" t="str">
        <f>IFERROR(VLOOKUP(C2166,'Cadastro de insumo'!E:K,7,0),"")</f>
        <v/>
      </c>
      <c r="G2166" s="113"/>
      <c r="H2166" s="113"/>
      <c r="I2166" s="138">
        <f t="shared" si="103"/>
        <v>0</v>
      </c>
      <c r="J2166" s="140">
        <f>IF(C2166="",0,IF(E2166="Pacote",VLOOKUP(C2166,'Cadastro de insumo'!E:K,7,0)*G2166,IF(OR(E2166="kg",E2166="L"),F2166/1000*G2166,F2166*G2166)))</f>
        <v>0</v>
      </c>
    </row>
    <row r="2167" spans="1:18" outlineLevel="1" x14ac:dyDescent="0.25">
      <c r="B2167" s="137" t="str">
        <f>IF(C2167="","",F2151)</f>
        <v/>
      </c>
      <c r="C2167" s="123"/>
      <c r="D2167" s="138" t="str">
        <f>IF(C2167="","",IFERROR(INDEX('Cadastro de insumo'!A:K,MATCH('Ficha técnica - Prod acabado'!C2167,'Cadastro de insumo'!E:E,0),2),""))</f>
        <v/>
      </c>
      <c r="E2167" s="138" t="str">
        <f>IF(C2167="","",IFERROR(INDEX('Cadastro de insumo'!A:K,MATCH('Ficha técnica - Prod acabado'!C2167,'Cadastro de insumo'!E:E,0),9),""))</f>
        <v/>
      </c>
      <c r="F2167" s="139" t="str">
        <f>IFERROR(VLOOKUP(C2167,'Cadastro de insumo'!E:K,7,0),"")</f>
        <v/>
      </c>
      <c r="G2167" s="113"/>
      <c r="H2167" s="113"/>
      <c r="I2167" s="138">
        <f t="shared" si="103"/>
        <v>0</v>
      </c>
      <c r="J2167" s="140">
        <f>IF(C2167="",0,IF(E2167="Pacote",VLOOKUP(C2167,'Cadastro de insumo'!E:K,7,0)*G2167,IF(OR(E2167="kg",E2167="L"),F2167/1000*G2167,F2167*G2167)))</f>
        <v>0</v>
      </c>
    </row>
    <row r="2168" spans="1:18" outlineLevel="1" x14ac:dyDescent="0.25">
      <c r="B2168" s="137" t="str">
        <f>IF(C2168="","",F2151)</f>
        <v/>
      </c>
      <c r="C2168" s="123"/>
      <c r="D2168" s="138" t="str">
        <f>IF(C2168="","",IFERROR(INDEX('Cadastro de insumo'!A:K,MATCH('Ficha técnica - Prod acabado'!C2168,'Cadastro de insumo'!E:E,0),2),""))</f>
        <v/>
      </c>
      <c r="E2168" s="138" t="str">
        <f>IF(C2168="","",IFERROR(INDEX('Cadastro de insumo'!A:K,MATCH('Ficha técnica - Prod acabado'!C2168,'Cadastro de insumo'!E:E,0),9),""))</f>
        <v/>
      </c>
      <c r="F2168" s="139" t="str">
        <f>IFERROR(VLOOKUP(C2168,'Cadastro de insumo'!E:K,7,0),"")</f>
        <v/>
      </c>
      <c r="G2168" s="113"/>
      <c r="H2168" s="113"/>
      <c r="I2168" s="138">
        <f t="shared" si="103"/>
        <v>0</v>
      </c>
      <c r="J2168" s="140">
        <f>IF(C2168="",0,IF(E2168="Pacote",VLOOKUP(C2168,'Cadastro de insumo'!E:K,7,0)*G2168,IF(OR(E2168="kg",E2168="L"),F2168/1000*G2168,F2168*G2168)))</f>
        <v>0</v>
      </c>
    </row>
    <row r="2169" spans="1:18" x14ac:dyDescent="0.25">
      <c r="A2169" s="33" t="str">
        <f>"Detalhes: "&amp;F2151</f>
        <v xml:space="preserve">Detalhes: </v>
      </c>
      <c r="B2169" s="110"/>
      <c r="H2169" s="126"/>
      <c r="I2169" s="110"/>
      <c r="J2169" s="110"/>
      <c r="M2169" s="126"/>
    </row>
    <row r="2170" spans="1:18" x14ac:dyDescent="0.25">
      <c r="B2170" s="110"/>
      <c r="C2170" s="126"/>
      <c r="H2170" s="126"/>
      <c r="I2170" s="110"/>
      <c r="J2170" s="110"/>
      <c r="K2170" s="110"/>
      <c r="L2170" s="110"/>
      <c r="M2170" s="126"/>
    </row>
    <row r="2171" spans="1:18" ht="31.5" x14ac:dyDescent="0.25">
      <c r="D2171" s="110"/>
      <c r="E2171" s="34" t="s">
        <v>21</v>
      </c>
      <c r="F2171" s="78" t="s">
        <v>0</v>
      </c>
      <c r="G2171" s="78" t="s">
        <v>19</v>
      </c>
      <c r="H2171" s="79" t="s">
        <v>20</v>
      </c>
      <c r="I2171" s="35" t="s">
        <v>22</v>
      </c>
      <c r="J2171" s="35" t="s">
        <v>61</v>
      </c>
      <c r="M2171" s="126"/>
    </row>
    <row r="2172" spans="1:18" x14ac:dyDescent="0.25">
      <c r="D2172" s="110"/>
      <c r="E2172" s="135">
        <f>E2151+1</f>
        <v>104</v>
      </c>
      <c r="F2172" s="113"/>
      <c r="G2172" s="113"/>
      <c r="H2172" s="114"/>
      <c r="I2172" s="136">
        <f>SUM(J2175:J2189)</f>
        <v>0</v>
      </c>
      <c r="J2172" s="136" t="str">
        <f>IF(H2172="","",I2172/H2172)</f>
        <v/>
      </c>
      <c r="M2172" s="126"/>
      <c r="R2172" s="141"/>
    </row>
    <row r="2173" spans="1:18" x14ac:dyDescent="0.25">
      <c r="B2173" s="117"/>
      <c r="C2173" s="118"/>
      <c r="D2173" s="110"/>
      <c r="F2173" s="118"/>
      <c r="G2173" s="118"/>
      <c r="H2173" s="119"/>
      <c r="I2173" s="120"/>
      <c r="J2173" s="121"/>
      <c r="M2173" s="126"/>
      <c r="R2173" s="141"/>
    </row>
    <row r="2174" spans="1:18" ht="47.25" outlineLevel="1" x14ac:dyDescent="0.25">
      <c r="B2174" s="34" t="s">
        <v>66</v>
      </c>
      <c r="C2174" s="78" t="s">
        <v>13</v>
      </c>
      <c r="D2174" s="35" t="s">
        <v>60</v>
      </c>
      <c r="E2174" s="35" t="s">
        <v>14</v>
      </c>
      <c r="F2174" s="79" t="s">
        <v>17</v>
      </c>
      <c r="G2174" s="79" t="s">
        <v>56</v>
      </c>
      <c r="H2174" s="79" t="s">
        <v>38</v>
      </c>
      <c r="I2174" s="35" t="s">
        <v>16</v>
      </c>
      <c r="J2174" s="34" t="s">
        <v>15</v>
      </c>
    </row>
    <row r="2175" spans="1:18" outlineLevel="1" x14ac:dyDescent="0.25">
      <c r="B2175" s="137" t="str">
        <f>IF(C2175="","",F2172)</f>
        <v/>
      </c>
      <c r="C2175" s="123"/>
      <c r="D2175" s="138" t="str">
        <f>IF(C2175="","",IFERROR(INDEX('Cadastro de insumo'!A:K,MATCH('Ficha técnica - Prod acabado'!C2175,'Cadastro de insumo'!E:E,0),2),""))</f>
        <v/>
      </c>
      <c r="E2175" s="138" t="str">
        <f>IF(C2175="","",IFERROR(INDEX('Cadastro de insumo'!A:K,MATCH('Ficha técnica - Prod acabado'!C2175,'Cadastro de insumo'!E:E,0),9),""))</f>
        <v/>
      </c>
      <c r="F2175" s="139" t="str">
        <f>IFERROR(VLOOKUP(C2175,'Cadastro de insumo'!E:K,7,0),"")</f>
        <v/>
      </c>
      <c r="G2175" s="113"/>
      <c r="H2175" s="113"/>
      <c r="I2175" s="138">
        <f t="shared" ref="I2175:I2189" si="104">IF(OR(G2175="",H2175=""),0,G2175/H2175)</f>
        <v>0</v>
      </c>
      <c r="J2175" s="140">
        <f>IF(C2175="",0,IF(E2175="Pacote",VLOOKUP(C2175,'Cadastro de insumo'!E:K,7,0)*G2175,IF(OR(E2175="kg",E2175="L"),F2175/1000*G2175,F2175*G2175)))</f>
        <v>0</v>
      </c>
    </row>
    <row r="2176" spans="1:18" outlineLevel="1" x14ac:dyDescent="0.25">
      <c r="B2176" s="137" t="str">
        <f>IF(C2176="","",F2172)</f>
        <v/>
      </c>
      <c r="C2176" s="123"/>
      <c r="D2176" s="138" t="str">
        <f>IF(C2176="","",IFERROR(INDEX('Cadastro de insumo'!A:K,MATCH('Ficha técnica - Prod acabado'!C2176,'Cadastro de insumo'!E:E,0),2),""))</f>
        <v/>
      </c>
      <c r="E2176" s="138" t="str">
        <f>IF(C2176="","",IFERROR(INDEX('Cadastro de insumo'!A:K,MATCH('Ficha técnica - Prod acabado'!C2176,'Cadastro de insumo'!E:E,0),9),""))</f>
        <v/>
      </c>
      <c r="F2176" s="139" t="str">
        <f>IFERROR(VLOOKUP(C2176,'Cadastro de insumo'!E:K,7,0),"")</f>
        <v/>
      </c>
      <c r="G2176" s="113"/>
      <c r="H2176" s="113"/>
      <c r="I2176" s="138">
        <f t="shared" si="104"/>
        <v>0</v>
      </c>
      <c r="J2176" s="140">
        <f>IF(C2176="",0,IF(E2176="Pacote",VLOOKUP(C2176,'Cadastro de insumo'!E:K,7,0)*G2176,IF(OR(E2176="kg",E2176="L"),F2176/1000*G2176,F2176*G2176)))</f>
        <v>0</v>
      </c>
    </row>
    <row r="2177" spans="1:13" outlineLevel="1" x14ac:dyDescent="0.25">
      <c r="B2177" s="137" t="str">
        <f>IF(C2177="","",F2172)</f>
        <v/>
      </c>
      <c r="C2177" s="123"/>
      <c r="D2177" s="138" t="str">
        <f>IF(C2177="","",IFERROR(INDEX('Cadastro de insumo'!A:K,MATCH('Ficha técnica - Prod acabado'!C2177,'Cadastro de insumo'!E:E,0),2),""))</f>
        <v/>
      </c>
      <c r="E2177" s="138" t="str">
        <f>IF(C2177="","",IFERROR(INDEX('Cadastro de insumo'!A:K,MATCH('Ficha técnica - Prod acabado'!C2177,'Cadastro de insumo'!E:E,0),9),""))</f>
        <v/>
      </c>
      <c r="F2177" s="139" t="str">
        <f>IFERROR(VLOOKUP(C2177,'Cadastro de insumo'!E:K,7,0),"")</f>
        <v/>
      </c>
      <c r="G2177" s="113"/>
      <c r="H2177" s="113"/>
      <c r="I2177" s="138">
        <f t="shared" si="104"/>
        <v>0</v>
      </c>
      <c r="J2177" s="140">
        <f>IF(C2177="",0,IF(E2177="Pacote",VLOOKUP(C2177,'Cadastro de insumo'!E:K,7,0)*G2177,IF(OR(E2177="kg",E2177="L"),F2177/1000*G2177,F2177*G2177)))</f>
        <v>0</v>
      </c>
    </row>
    <row r="2178" spans="1:13" outlineLevel="1" x14ac:dyDescent="0.25">
      <c r="B2178" s="137" t="str">
        <f>IF(C2178="","",F2172)</f>
        <v/>
      </c>
      <c r="C2178" s="123"/>
      <c r="D2178" s="138" t="str">
        <f>IF(C2178="","",IFERROR(INDEX('Cadastro de insumo'!A:K,MATCH('Ficha técnica - Prod acabado'!C2178,'Cadastro de insumo'!E:E,0),2),""))</f>
        <v/>
      </c>
      <c r="E2178" s="138" t="str">
        <f>IF(C2178="","",IFERROR(INDEX('Cadastro de insumo'!A:K,MATCH('Ficha técnica - Prod acabado'!C2178,'Cadastro de insumo'!E:E,0),9),""))</f>
        <v/>
      </c>
      <c r="F2178" s="139" t="str">
        <f>IFERROR(VLOOKUP(C2178,'Cadastro de insumo'!E:K,7,0),"")</f>
        <v/>
      </c>
      <c r="G2178" s="113"/>
      <c r="H2178" s="113"/>
      <c r="I2178" s="138">
        <f t="shared" si="104"/>
        <v>0</v>
      </c>
      <c r="J2178" s="140">
        <f>IF(C2178="",0,IF(E2178="Pacote",VLOOKUP(C2178,'Cadastro de insumo'!E:K,7,0)*G2178,IF(OR(E2178="kg",E2178="L"),F2178/1000*G2178,F2178*G2178)))</f>
        <v>0</v>
      </c>
    </row>
    <row r="2179" spans="1:13" outlineLevel="1" x14ac:dyDescent="0.25">
      <c r="B2179" s="137" t="str">
        <f>IF(C2179="","",F2172)</f>
        <v/>
      </c>
      <c r="C2179" s="123"/>
      <c r="D2179" s="138" t="str">
        <f>IF(C2179="","",IFERROR(INDEX('Cadastro de insumo'!A:K,MATCH('Ficha técnica - Prod acabado'!C2179,'Cadastro de insumo'!E:E,0),2),""))</f>
        <v/>
      </c>
      <c r="E2179" s="138" t="str">
        <f>IF(C2179="","",IFERROR(INDEX('Cadastro de insumo'!A:K,MATCH('Ficha técnica - Prod acabado'!C2179,'Cadastro de insumo'!E:E,0),9),""))</f>
        <v/>
      </c>
      <c r="F2179" s="139" t="str">
        <f>IFERROR(VLOOKUP(C2179,'Cadastro de insumo'!E:K,7,0),"")</f>
        <v/>
      </c>
      <c r="G2179" s="113"/>
      <c r="H2179" s="113"/>
      <c r="I2179" s="138">
        <f t="shared" si="104"/>
        <v>0</v>
      </c>
      <c r="J2179" s="140">
        <f>IF(C2179="",0,IF(E2179="Pacote",VLOOKUP(C2179,'Cadastro de insumo'!E:K,7,0)*G2179,IF(OR(E2179="kg",E2179="L"),F2179/1000*G2179,F2179*G2179)))</f>
        <v>0</v>
      </c>
    </row>
    <row r="2180" spans="1:13" outlineLevel="1" x14ac:dyDescent="0.25">
      <c r="B2180" s="137" t="str">
        <f>IF(C2180="","",F2172)</f>
        <v/>
      </c>
      <c r="C2180" s="123"/>
      <c r="D2180" s="138" t="str">
        <f>IF(C2180="","",IFERROR(INDEX('Cadastro de insumo'!A:K,MATCH('Ficha técnica - Prod acabado'!C2180,'Cadastro de insumo'!E:E,0),2),""))</f>
        <v/>
      </c>
      <c r="E2180" s="138" t="str">
        <f>IF(C2180="","",IFERROR(INDEX('Cadastro de insumo'!A:K,MATCH('Ficha técnica - Prod acabado'!C2180,'Cadastro de insumo'!E:E,0),9),""))</f>
        <v/>
      </c>
      <c r="F2180" s="139" t="str">
        <f>IFERROR(VLOOKUP(C2180,'Cadastro de insumo'!E:K,7,0),"")</f>
        <v/>
      </c>
      <c r="G2180" s="113"/>
      <c r="H2180" s="113"/>
      <c r="I2180" s="138">
        <f t="shared" si="104"/>
        <v>0</v>
      </c>
      <c r="J2180" s="140">
        <f>IF(C2180="",0,IF(E2180="Pacote",VLOOKUP(C2180,'Cadastro de insumo'!E:K,7,0)*G2180,IF(OR(E2180="kg",E2180="L"),F2180/1000*G2180,F2180*G2180)))</f>
        <v>0</v>
      </c>
    </row>
    <row r="2181" spans="1:13" outlineLevel="1" x14ac:dyDescent="0.25">
      <c r="B2181" s="137" t="str">
        <f>IF(C2181="","",F2172)</f>
        <v/>
      </c>
      <c r="C2181" s="123"/>
      <c r="D2181" s="138" t="str">
        <f>IF(C2181="","",IFERROR(INDEX('Cadastro de insumo'!A:K,MATCH('Ficha técnica - Prod acabado'!C2181,'Cadastro de insumo'!E:E,0),2),""))</f>
        <v/>
      </c>
      <c r="E2181" s="138" t="str">
        <f>IF(C2181="","",IFERROR(INDEX('Cadastro de insumo'!A:K,MATCH('Ficha técnica - Prod acabado'!C2181,'Cadastro de insumo'!E:E,0),9),""))</f>
        <v/>
      </c>
      <c r="F2181" s="139" t="str">
        <f>IFERROR(VLOOKUP(C2181,'Cadastro de insumo'!E:K,7,0),"")</f>
        <v/>
      </c>
      <c r="G2181" s="113"/>
      <c r="H2181" s="113"/>
      <c r="I2181" s="138">
        <f t="shared" si="104"/>
        <v>0</v>
      </c>
      <c r="J2181" s="140">
        <f>IF(C2181="",0,IF(E2181="Pacote",VLOOKUP(C2181,'Cadastro de insumo'!E:K,7,0)*G2181,IF(OR(E2181="kg",E2181="L"),F2181/1000*G2181,F2181*G2181)))</f>
        <v>0</v>
      </c>
    </row>
    <row r="2182" spans="1:13" outlineLevel="1" x14ac:dyDescent="0.25">
      <c r="B2182" s="137" t="str">
        <f>IF(C2182="","",F2172)</f>
        <v/>
      </c>
      <c r="C2182" s="123"/>
      <c r="D2182" s="138" t="str">
        <f>IF(C2182="","",IFERROR(INDEX('Cadastro de insumo'!A:K,MATCH('Ficha técnica - Prod acabado'!C2182,'Cadastro de insumo'!E:E,0),2),""))</f>
        <v/>
      </c>
      <c r="E2182" s="138" t="str">
        <f>IF(C2182="","",IFERROR(INDEX('Cadastro de insumo'!A:K,MATCH('Ficha técnica - Prod acabado'!C2182,'Cadastro de insumo'!E:E,0),9),""))</f>
        <v/>
      </c>
      <c r="F2182" s="139" t="str">
        <f>IFERROR(VLOOKUP(C2182,'Cadastro de insumo'!E:K,7,0),"")</f>
        <v/>
      </c>
      <c r="G2182" s="113"/>
      <c r="H2182" s="113"/>
      <c r="I2182" s="138">
        <f t="shared" si="104"/>
        <v>0</v>
      </c>
      <c r="J2182" s="140">
        <f>IF(C2182="",0,IF(E2182="Pacote",VLOOKUP(C2182,'Cadastro de insumo'!E:K,7,0)*G2182,IF(OR(E2182="kg",E2182="L"),F2182/1000*G2182,F2182*G2182)))</f>
        <v>0</v>
      </c>
    </row>
    <row r="2183" spans="1:13" outlineLevel="1" x14ac:dyDescent="0.25">
      <c r="B2183" s="137" t="str">
        <f>IF(C2183="","",F2172)</f>
        <v/>
      </c>
      <c r="C2183" s="123"/>
      <c r="D2183" s="138" t="str">
        <f>IF(C2183="","",IFERROR(INDEX('Cadastro de insumo'!A:K,MATCH('Ficha técnica - Prod acabado'!C2183,'Cadastro de insumo'!E:E,0),2),""))</f>
        <v/>
      </c>
      <c r="E2183" s="138" t="str">
        <f>IF(C2183="","",IFERROR(INDEX('Cadastro de insumo'!A:K,MATCH('Ficha técnica - Prod acabado'!C2183,'Cadastro de insumo'!E:E,0),9),""))</f>
        <v/>
      </c>
      <c r="F2183" s="139" t="str">
        <f>IFERROR(VLOOKUP(C2183,'Cadastro de insumo'!E:K,7,0),"")</f>
        <v/>
      </c>
      <c r="G2183" s="113"/>
      <c r="H2183" s="113"/>
      <c r="I2183" s="138">
        <f t="shared" si="104"/>
        <v>0</v>
      </c>
      <c r="J2183" s="140">
        <f>IF(C2183="",0,IF(E2183="Pacote",VLOOKUP(C2183,'Cadastro de insumo'!E:K,7,0)*G2183,IF(OR(E2183="kg",E2183="L"),F2183/1000*G2183,F2183*G2183)))</f>
        <v>0</v>
      </c>
    </row>
    <row r="2184" spans="1:13" outlineLevel="1" x14ac:dyDescent="0.25">
      <c r="B2184" s="137" t="str">
        <f>IF(C2184="","",F2172)</f>
        <v/>
      </c>
      <c r="C2184" s="123"/>
      <c r="D2184" s="138" t="str">
        <f>IF(C2184="","",IFERROR(INDEX('Cadastro de insumo'!A:K,MATCH('Ficha técnica - Prod acabado'!C2184,'Cadastro de insumo'!E:E,0),2),""))</f>
        <v/>
      </c>
      <c r="E2184" s="138" t="str">
        <f>IF(C2184="","",IFERROR(INDEX('Cadastro de insumo'!A:K,MATCH('Ficha técnica - Prod acabado'!C2184,'Cadastro de insumo'!E:E,0),9),""))</f>
        <v/>
      </c>
      <c r="F2184" s="139" t="str">
        <f>IFERROR(VLOOKUP(C2184,'Cadastro de insumo'!E:K,7,0),"")</f>
        <v/>
      </c>
      <c r="G2184" s="113"/>
      <c r="H2184" s="113"/>
      <c r="I2184" s="138">
        <f t="shared" si="104"/>
        <v>0</v>
      </c>
      <c r="J2184" s="140">
        <f>IF(C2184="",0,IF(E2184="Pacote",VLOOKUP(C2184,'Cadastro de insumo'!E:K,7,0)*G2184,IF(OR(E2184="kg",E2184="L"),F2184/1000*G2184,F2184*G2184)))</f>
        <v>0</v>
      </c>
    </row>
    <row r="2185" spans="1:13" outlineLevel="1" x14ac:dyDescent="0.25">
      <c r="B2185" s="137" t="str">
        <f>IF(C2185="","",F2172)</f>
        <v/>
      </c>
      <c r="C2185" s="123"/>
      <c r="D2185" s="138" t="str">
        <f>IF(C2185="","",IFERROR(INDEX('Cadastro de insumo'!A:K,MATCH('Ficha técnica - Prod acabado'!C2185,'Cadastro de insumo'!E:E,0),2),""))</f>
        <v/>
      </c>
      <c r="E2185" s="138" t="str">
        <f>IF(C2185="","",IFERROR(INDEX('Cadastro de insumo'!A:K,MATCH('Ficha técnica - Prod acabado'!C2185,'Cadastro de insumo'!E:E,0),9),""))</f>
        <v/>
      </c>
      <c r="F2185" s="139" t="str">
        <f>IFERROR(VLOOKUP(C2185,'Cadastro de insumo'!E:K,7,0),"")</f>
        <v/>
      </c>
      <c r="G2185" s="113"/>
      <c r="H2185" s="113"/>
      <c r="I2185" s="138">
        <f t="shared" si="104"/>
        <v>0</v>
      </c>
      <c r="J2185" s="140">
        <f>IF(C2185="",0,IF(E2185="Pacote",VLOOKUP(C2185,'Cadastro de insumo'!E:K,7,0)*G2185,IF(OR(E2185="kg",E2185="L"),F2185/1000*G2185,F2185*G2185)))</f>
        <v>0</v>
      </c>
    </row>
    <row r="2186" spans="1:13" outlineLevel="1" x14ac:dyDescent="0.25">
      <c r="B2186" s="137" t="str">
        <f>IF(C2186="","",F2172)</f>
        <v/>
      </c>
      <c r="C2186" s="123"/>
      <c r="D2186" s="138" t="str">
        <f>IF(C2186="","",IFERROR(INDEX('Cadastro de insumo'!A:K,MATCH('Ficha técnica - Prod acabado'!C2186,'Cadastro de insumo'!E:E,0),2),""))</f>
        <v/>
      </c>
      <c r="E2186" s="138" t="str">
        <f>IF(C2186="","",IFERROR(INDEX('Cadastro de insumo'!A:K,MATCH('Ficha técnica - Prod acabado'!C2186,'Cadastro de insumo'!E:E,0),9),""))</f>
        <v/>
      </c>
      <c r="F2186" s="139" t="str">
        <f>IFERROR(VLOOKUP(C2186,'Cadastro de insumo'!E:K,7,0),"")</f>
        <v/>
      </c>
      <c r="G2186" s="113"/>
      <c r="H2186" s="113"/>
      <c r="I2186" s="138">
        <f t="shared" si="104"/>
        <v>0</v>
      </c>
      <c r="J2186" s="140">
        <f>IF(C2186="",0,IF(E2186="Pacote",VLOOKUP(C2186,'Cadastro de insumo'!E:K,7,0)*G2186,IF(OR(E2186="kg",E2186="L"),F2186/1000*G2186,F2186*G2186)))</f>
        <v>0</v>
      </c>
    </row>
    <row r="2187" spans="1:13" outlineLevel="1" x14ac:dyDescent="0.25">
      <c r="B2187" s="137" t="str">
        <f>IF(C2187="","",F2172)</f>
        <v/>
      </c>
      <c r="C2187" s="123"/>
      <c r="D2187" s="138" t="str">
        <f>IF(C2187="","",IFERROR(INDEX('Cadastro de insumo'!A:K,MATCH('Ficha técnica - Prod acabado'!C2187,'Cadastro de insumo'!E:E,0),2),""))</f>
        <v/>
      </c>
      <c r="E2187" s="138" t="str">
        <f>IF(C2187="","",IFERROR(INDEX('Cadastro de insumo'!A:K,MATCH('Ficha técnica - Prod acabado'!C2187,'Cadastro de insumo'!E:E,0),9),""))</f>
        <v/>
      </c>
      <c r="F2187" s="139" t="str">
        <f>IFERROR(VLOOKUP(C2187,'Cadastro de insumo'!E:K,7,0),"")</f>
        <v/>
      </c>
      <c r="G2187" s="113"/>
      <c r="H2187" s="113"/>
      <c r="I2187" s="138">
        <f t="shared" si="104"/>
        <v>0</v>
      </c>
      <c r="J2187" s="140">
        <f>IF(C2187="",0,IF(E2187="Pacote",VLOOKUP(C2187,'Cadastro de insumo'!E:K,7,0)*G2187,IF(OR(E2187="kg",E2187="L"),F2187/1000*G2187,F2187*G2187)))</f>
        <v>0</v>
      </c>
    </row>
    <row r="2188" spans="1:13" outlineLevel="1" x14ac:dyDescent="0.25">
      <c r="B2188" s="137" t="str">
        <f>IF(C2188="","",F2172)</f>
        <v/>
      </c>
      <c r="C2188" s="123"/>
      <c r="D2188" s="138" t="str">
        <f>IF(C2188="","",IFERROR(INDEX('Cadastro de insumo'!A:K,MATCH('Ficha técnica - Prod acabado'!C2188,'Cadastro de insumo'!E:E,0),2),""))</f>
        <v/>
      </c>
      <c r="E2188" s="138" t="str">
        <f>IF(C2188="","",IFERROR(INDEX('Cadastro de insumo'!A:K,MATCH('Ficha técnica - Prod acabado'!C2188,'Cadastro de insumo'!E:E,0),9),""))</f>
        <v/>
      </c>
      <c r="F2188" s="139" t="str">
        <f>IFERROR(VLOOKUP(C2188,'Cadastro de insumo'!E:K,7,0),"")</f>
        <v/>
      </c>
      <c r="G2188" s="113"/>
      <c r="H2188" s="113"/>
      <c r="I2188" s="138">
        <f t="shared" si="104"/>
        <v>0</v>
      </c>
      <c r="J2188" s="140">
        <f>IF(C2188="",0,IF(E2188="Pacote",VLOOKUP(C2188,'Cadastro de insumo'!E:K,7,0)*G2188,IF(OR(E2188="kg",E2188="L"),F2188/1000*G2188,F2188*G2188)))</f>
        <v>0</v>
      </c>
    </row>
    <row r="2189" spans="1:13" outlineLevel="1" x14ac:dyDescent="0.25">
      <c r="B2189" s="137" t="str">
        <f>IF(C2189="","",F2172)</f>
        <v/>
      </c>
      <c r="C2189" s="123"/>
      <c r="D2189" s="138" t="str">
        <f>IF(C2189="","",IFERROR(INDEX('Cadastro de insumo'!A:K,MATCH('Ficha técnica - Prod acabado'!C2189,'Cadastro de insumo'!E:E,0),2),""))</f>
        <v/>
      </c>
      <c r="E2189" s="138" t="str">
        <f>IF(C2189="","",IFERROR(INDEX('Cadastro de insumo'!A:K,MATCH('Ficha técnica - Prod acabado'!C2189,'Cadastro de insumo'!E:E,0),9),""))</f>
        <v/>
      </c>
      <c r="F2189" s="139" t="str">
        <f>IFERROR(VLOOKUP(C2189,'Cadastro de insumo'!E:K,7,0),"")</f>
        <v/>
      </c>
      <c r="G2189" s="113"/>
      <c r="H2189" s="113"/>
      <c r="I2189" s="138">
        <f t="shared" si="104"/>
        <v>0</v>
      </c>
      <c r="J2189" s="140">
        <f>IF(C2189="",0,IF(E2189="Pacote",VLOOKUP(C2189,'Cadastro de insumo'!E:K,7,0)*G2189,IF(OR(E2189="kg",E2189="L"),F2189/1000*G2189,F2189*G2189)))</f>
        <v>0</v>
      </c>
    </row>
    <row r="2190" spans="1:13" x14ac:dyDescent="0.25">
      <c r="A2190" s="33" t="str">
        <f>"Detalhes: "&amp;F2172</f>
        <v xml:space="preserve">Detalhes: </v>
      </c>
      <c r="B2190" s="110"/>
      <c r="H2190" s="126"/>
      <c r="I2190" s="110"/>
      <c r="J2190" s="110"/>
      <c r="M2190" s="126"/>
    </row>
    <row r="2191" spans="1:13" x14ac:dyDescent="0.25">
      <c r="B2191" s="110"/>
      <c r="C2191" s="126"/>
      <c r="H2191" s="126"/>
      <c r="I2191" s="110"/>
      <c r="J2191" s="110"/>
      <c r="K2191" s="110"/>
      <c r="L2191" s="110"/>
      <c r="M2191" s="126"/>
    </row>
    <row r="2192" spans="1:13" ht="31.5" x14ac:dyDescent="0.25">
      <c r="D2192" s="110"/>
      <c r="E2192" s="34" t="s">
        <v>21</v>
      </c>
      <c r="F2192" s="78" t="s">
        <v>0</v>
      </c>
      <c r="G2192" s="78" t="s">
        <v>19</v>
      </c>
      <c r="H2192" s="79" t="s">
        <v>20</v>
      </c>
      <c r="I2192" s="35" t="s">
        <v>22</v>
      </c>
      <c r="J2192" s="35" t="s">
        <v>61</v>
      </c>
      <c r="M2192" s="126"/>
    </row>
    <row r="2193" spans="2:18" x14ac:dyDescent="0.25">
      <c r="D2193" s="110"/>
      <c r="E2193" s="135">
        <f>E2172+1</f>
        <v>105</v>
      </c>
      <c r="F2193" s="113"/>
      <c r="G2193" s="113"/>
      <c r="H2193" s="114"/>
      <c r="I2193" s="136">
        <f>SUM(J2196:J2210)</f>
        <v>0</v>
      </c>
      <c r="J2193" s="136" t="str">
        <f>IF(H2193="","",I2193/H2193)</f>
        <v/>
      </c>
      <c r="M2193" s="126"/>
      <c r="R2193" s="141"/>
    </row>
    <row r="2194" spans="2:18" x14ac:dyDescent="0.25">
      <c r="B2194" s="117"/>
      <c r="C2194" s="118"/>
      <c r="D2194" s="110"/>
      <c r="F2194" s="118"/>
      <c r="G2194" s="118"/>
      <c r="H2194" s="119"/>
      <c r="I2194" s="120"/>
      <c r="J2194" s="121"/>
      <c r="M2194" s="126"/>
      <c r="R2194" s="141"/>
    </row>
    <row r="2195" spans="2:18" ht="47.25" outlineLevel="1" x14ac:dyDescent="0.25">
      <c r="B2195" s="34" t="s">
        <v>66</v>
      </c>
      <c r="C2195" s="78" t="s">
        <v>13</v>
      </c>
      <c r="D2195" s="35" t="s">
        <v>60</v>
      </c>
      <c r="E2195" s="35" t="s">
        <v>14</v>
      </c>
      <c r="F2195" s="79" t="s">
        <v>17</v>
      </c>
      <c r="G2195" s="79" t="s">
        <v>56</v>
      </c>
      <c r="H2195" s="79" t="s">
        <v>38</v>
      </c>
      <c r="I2195" s="35" t="s">
        <v>16</v>
      </c>
      <c r="J2195" s="34" t="s">
        <v>15</v>
      </c>
    </row>
    <row r="2196" spans="2:18" outlineLevel="1" x14ac:dyDescent="0.25">
      <c r="B2196" s="137" t="str">
        <f>IF(C2196="","",F2193)</f>
        <v/>
      </c>
      <c r="C2196" s="123"/>
      <c r="D2196" s="138" t="str">
        <f>IF(C2196="","",IFERROR(INDEX('Cadastro de insumo'!A:K,MATCH('Ficha técnica - Prod acabado'!C2196,'Cadastro de insumo'!E:E,0),2),""))</f>
        <v/>
      </c>
      <c r="E2196" s="138" t="str">
        <f>IF(C2196="","",IFERROR(INDEX('Cadastro de insumo'!A:K,MATCH('Ficha técnica - Prod acabado'!C2196,'Cadastro de insumo'!E:E,0),9),""))</f>
        <v/>
      </c>
      <c r="F2196" s="139" t="str">
        <f>IFERROR(VLOOKUP(C2196,'Cadastro de insumo'!E:K,7,0),"")</f>
        <v/>
      </c>
      <c r="G2196" s="113"/>
      <c r="H2196" s="113"/>
      <c r="I2196" s="138">
        <f t="shared" ref="I2196:I2210" si="105">IF(OR(G2196="",H2196=""),0,G2196/H2196)</f>
        <v>0</v>
      </c>
      <c r="J2196" s="140">
        <f>IF(C2196="",0,IF(E2196="Pacote",VLOOKUP(C2196,'Cadastro de insumo'!E:K,7,0)*G2196,IF(OR(E2196="kg",E2196="L"),F2196/1000*G2196,F2196*G2196)))</f>
        <v>0</v>
      </c>
    </row>
    <row r="2197" spans="2:18" outlineLevel="1" x14ac:dyDescent="0.25">
      <c r="B2197" s="137" t="str">
        <f>IF(C2197="","",F2193)</f>
        <v/>
      </c>
      <c r="C2197" s="123"/>
      <c r="D2197" s="138" t="str">
        <f>IF(C2197="","",IFERROR(INDEX('Cadastro de insumo'!A:K,MATCH('Ficha técnica - Prod acabado'!C2197,'Cadastro de insumo'!E:E,0),2),""))</f>
        <v/>
      </c>
      <c r="E2197" s="138" t="str">
        <f>IF(C2197="","",IFERROR(INDEX('Cadastro de insumo'!A:K,MATCH('Ficha técnica - Prod acabado'!C2197,'Cadastro de insumo'!E:E,0),9),""))</f>
        <v/>
      </c>
      <c r="F2197" s="139" t="str">
        <f>IFERROR(VLOOKUP(C2197,'Cadastro de insumo'!E:K,7,0),"")</f>
        <v/>
      </c>
      <c r="G2197" s="113"/>
      <c r="H2197" s="113"/>
      <c r="I2197" s="138">
        <f t="shared" si="105"/>
        <v>0</v>
      </c>
      <c r="J2197" s="140">
        <f>IF(C2197="",0,IF(E2197="Pacote",VLOOKUP(C2197,'Cadastro de insumo'!E:K,7,0)*G2197,IF(OR(E2197="kg",E2197="L"),F2197/1000*G2197,F2197*G2197)))</f>
        <v>0</v>
      </c>
    </row>
    <row r="2198" spans="2:18" outlineLevel="1" x14ac:dyDescent="0.25">
      <c r="B2198" s="137" t="str">
        <f>IF(C2198="","",F2193)</f>
        <v/>
      </c>
      <c r="C2198" s="123"/>
      <c r="D2198" s="138" t="str">
        <f>IF(C2198="","",IFERROR(INDEX('Cadastro de insumo'!A:K,MATCH('Ficha técnica - Prod acabado'!C2198,'Cadastro de insumo'!E:E,0),2),""))</f>
        <v/>
      </c>
      <c r="E2198" s="138" t="str">
        <f>IF(C2198="","",IFERROR(INDEX('Cadastro de insumo'!A:K,MATCH('Ficha técnica - Prod acabado'!C2198,'Cadastro de insumo'!E:E,0),9),""))</f>
        <v/>
      </c>
      <c r="F2198" s="139" t="str">
        <f>IFERROR(VLOOKUP(C2198,'Cadastro de insumo'!E:K,7,0),"")</f>
        <v/>
      </c>
      <c r="G2198" s="113"/>
      <c r="H2198" s="113"/>
      <c r="I2198" s="138">
        <f t="shared" si="105"/>
        <v>0</v>
      </c>
      <c r="J2198" s="140">
        <f>IF(C2198="",0,IF(E2198="Pacote",VLOOKUP(C2198,'Cadastro de insumo'!E:K,7,0)*G2198,IF(OR(E2198="kg",E2198="L"),F2198/1000*G2198,F2198*G2198)))</f>
        <v>0</v>
      </c>
    </row>
    <row r="2199" spans="2:18" outlineLevel="1" x14ac:dyDescent="0.25">
      <c r="B2199" s="137" t="str">
        <f>IF(C2199="","",F2193)</f>
        <v/>
      </c>
      <c r="C2199" s="123"/>
      <c r="D2199" s="138" t="str">
        <f>IF(C2199="","",IFERROR(INDEX('Cadastro de insumo'!A:K,MATCH('Ficha técnica - Prod acabado'!C2199,'Cadastro de insumo'!E:E,0),2),""))</f>
        <v/>
      </c>
      <c r="E2199" s="138" t="str">
        <f>IF(C2199="","",IFERROR(INDEX('Cadastro de insumo'!A:K,MATCH('Ficha técnica - Prod acabado'!C2199,'Cadastro de insumo'!E:E,0),9),""))</f>
        <v/>
      </c>
      <c r="F2199" s="139" t="str">
        <f>IFERROR(VLOOKUP(C2199,'Cadastro de insumo'!E:K,7,0),"")</f>
        <v/>
      </c>
      <c r="G2199" s="113"/>
      <c r="H2199" s="113"/>
      <c r="I2199" s="138">
        <f t="shared" si="105"/>
        <v>0</v>
      </c>
      <c r="J2199" s="140">
        <f>IF(C2199="",0,IF(E2199="Pacote",VLOOKUP(C2199,'Cadastro de insumo'!E:K,7,0)*G2199,IF(OR(E2199="kg",E2199="L"),F2199/1000*G2199,F2199*G2199)))</f>
        <v>0</v>
      </c>
    </row>
    <row r="2200" spans="2:18" outlineLevel="1" x14ac:dyDescent="0.25">
      <c r="B2200" s="137" t="str">
        <f>IF(C2200="","",F2193)</f>
        <v/>
      </c>
      <c r="C2200" s="123"/>
      <c r="D2200" s="138" t="str">
        <f>IF(C2200="","",IFERROR(INDEX('Cadastro de insumo'!A:K,MATCH('Ficha técnica - Prod acabado'!C2200,'Cadastro de insumo'!E:E,0),2),""))</f>
        <v/>
      </c>
      <c r="E2200" s="138" t="str">
        <f>IF(C2200="","",IFERROR(INDEX('Cadastro de insumo'!A:K,MATCH('Ficha técnica - Prod acabado'!C2200,'Cadastro de insumo'!E:E,0),9),""))</f>
        <v/>
      </c>
      <c r="F2200" s="139" t="str">
        <f>IFERROR(VLOOKUP(C2200,'Cadastro de insumo'!E:K,7,0),"")</f>
        <v/>
      </c>
      <c r="G2200" s="113"/>
      <c r="H2200" s="113"/>
      <c r="I2200" s="138">
        <f t="shared" si="105"/>
        <v>0</v>
      </c>
      <c r="J2200" s="140">
        <f>IF(C2200="",0,IF(E2200="Pacote",VLOOKUP(C2200,'Cadastro de insumo'!E:K,7,0)*G2200,IF(OR(E2200="kg",E2200="L"),F2200/1000*G2200,F2200*G2200)))</f>
        <v>0</v>
      </c>
    </row>
    <row r="2201" spans="2:18" outlineLevel="1" x14ac:dyDescent="0.25">
      <c r="B2201" s="137" t="str">
        <f>IF(C2201="","",F2193)</f>
        <v/>
      </c>
      <c r="C2201" s="123"/>
      <c r="D2201" s="138" t="str">
        <f>IF(C2201="","",IFERROR(INDEX('Cadastro de insumo'!A:K,MATCH('Ficha técnica - Prod acabado'!C2201,'Cadastro de insumo'!E:E,0),2),""))</f>
        <v/>
      </c>
      <c r="E2201" s="138" t="str">
        <f>IF(C2201="","",IFERROR(INDEX('Cadastro de insumo'!A:K,MATCH('Ficha técnica - Prod acabado'!C2201,'Cadastro de insumo'!E:E,0),9),""))</f>
        <v/>
      </c>
      <c r="F2201" s="139" t="str">
        <f>IFERROR(VLOOKUP(C2201,'Cadastro de insumo'!E:K,7,0),"")</f>
        <v/>
      </c>
      <c r="G2201" s="113"/>
      <c r="H2201" s="113"/>
      <c r="I2201" s="138">
        <f t="shared" si="105"/>
        <v>0</v>
      </c>
      <c r="J2201" s="140">
        <f>IF(C2201="",0,IF(E2201="Pacote",VLOOKUP(C2201,'Cadastro de insumo'!E:K,7,0)*G2201,IF(OR(E2201="kg",E2201="L"),F2201/1000*G2201,F2201*G2201)))</f>
        <v>0</v>
      </c>
    </row>
    <row r="2202" spans="2:18" outlineLevel="1" x14ac:dyDescent="0.25">
      <c r="B2202" s="137" t="str">
        <f>IF(C2202="","",F2193)</f>
        <v/>
      </c>
      <c r="C2202" s="123"/>
      <c r="D2202" s="138" t="str">
        <f>IF(C2202="","",IFERROR(INDEX('Cadastro de insumo'!A:K,MATCH('Ficha técnica - Prod acabado'!C2202,'Cadastro de insumo'!E:E,0),2),""))</f>
        <v/>
      </c>
      <c r="E2202" s="138" t="str">
        <f>IF(C2202="","",IFERROR(INDEX('Cadastro de insumo'!A:K,MATCH('Ficha técnica - Prod acabado'!C2202,'Cadastro de insumo'!E:E,0),9),""))</f>
        <v/>
      </c>
      <c r="F2202" s="139" t="str">
        <f>IFERROR(VLOOKUP(C2202,'Cadastro de insumo'!E:K,7,0),"")</f>
        <v/>
      </c>
      <c r="G2202" s="113"/>
      <c r="H2202" s="113"/>
      <c r="I2202" s="138">
        <f t="shared" si="105"/>
        <v>0</v>
      </c>
      <c r="J2202" s="140">
        <f>IF(C2202="",0,IF(E2202="Pacote",VLOOKUP(C2202,'Cadastro de insumo'!E:K,7,0)*G2202,IF(OR(E2202="kg",E2202="L"),F2202/1000*G2202,F2202*G2202)))</f>
        <v>0</v>
      </c>
    </row>
    <row r="2203" spans="2:18" outlineLevel="1" x14ac:dyDescent="0.25">
      <c r="B2203" s="137" t="str">
        <f>IF(C2203="","",F2193)</f>
        <v/>
      </c>
      <c r="C2203" s="123"/>
      <c r="D2203" s="138" t="str">
        <f>IF(C2203="","",IFERROR(INDEX('Cadastro de insumo'!A:K,MATCH('Ficha técnica - Prod acabado'!C2203,'Cadastro de insumo'!E:E,0),2),""))</f>
        <v/>
      </c>
      <c r="E2203" s="138" t="str">
        <f>IF(C2203="","",IFERROR(INDEX('Cadastro de insumo'!A:K,MATCH('Ficha técnica - Prod acabado'!C2203,'Cadastro de insumo'!E:E,0),9),""))</f>
        <v/>
      </c>
      <c r="F2203" s="139" t="str">
        <f>IFERROR(VLOOKUP(C2203,'Cadastro de insumo'!E:K,7,0),"")</f>
        <v/>
      </c>
      <c r="G2203" s="113"/>
      <c r="H2203" s="113"/>
      <c r="I2203" s="138">
        <f t="shared" si="105"/>
        <v>0</v>
      </c>
      <c r="J2203" s="140">
        <f>IF(C2203="",0,IF(E2203="Pacote",VLOOKUP(C2203,'Cadastro de insumo'!E:K,7,0)*G2203,IF(OR(E2203="kg",E2203="L"),F2203/1000*G2203,F2203*G2203)))</f>
        <v>0</v>
      </c>
    </row>
    <row r="2204" spans="2:18" outlineLevel="1" x14ac:dyDescent="0.25">
      <c r="B2204" s="137" t="str">
        <f>IF(C2204="","",F2193)</f>
        <v/>
      </c>
      <c r="C2204" s="123"/>
      <c r="D2204" s="138" t="str">
        <f>IF(C2204="","",IFERROR(INDEX('Cadastro de insumo'!A:K,MATCH('Ficha técnica - Prod acabado'!C2204,'Cadastro de insumo'!E:E,0),2),""))</f>
        <v/>
      </c>
      <c r="E2204" s="138" t="str">
        <f>IF(C2204="","",IFERROR(INDEX('Cadastro de insumo'!A:K,MATCH('Ficha técnica - Prod acabado'!C2204,'Cadastro de insumo'!E:E,0),9),""))</f>
        <v/>
      </c>
      <c r="F2204" s="139" t="str">
        <f>IFERROR(VLOOKUP(C2204,'Cadastro de insumo'!E:K,7,0),"")</f>
        <v/>
      </c>
      <c r="G2204" s="113"/>
      <c r="H2204" s="113"/>
      <c r="I2204" s="138">
        <f t="shared" si="105"/>
        <v>0</v>
      </c>
      <c r="J2204" s="140">
        <f>IF(C2204="",0,IF(E2204="Pacote",VLOOKUP(C2204,'Cadastro de insumo'!E:K,7,0)*G2204,IF(OR(E2204="kg",E2204="L"),F2204/1000*G2204,F2204*G2204)))</f>
        <v>0</v>
      </c>
    </row>
    <row r="2205" spans="2:18" outlineLevel="1" x14ac:dyDescent="0.25">
      <c r="B2205" s="137" t="str">
        <f>IF(C2205="","",F2193)</f>
        <v/>
      </c>
      <c r="C2205" s="123"/>
      <c r="D2205" s="138" t="str">
        <f>IF(C2205="","",IFERROR(INDEX('Cadastro de insumo'!A:K,MATCH('Ficha técnica - Prod acabado'!C2205,'Cadastro de insumo'!E:E,0),2),""))</f>
        <v/>
      </c>
      <c r="E2205" s="138" t="str">
        <f>IF(C2205="","",IFERROR(INDEX('Cadastro de insumo'!A:K,MATCH('Ficha técnica - Prod acabado'!C2205,'Cadastro de insumo'!E:E,0),9),""))</f>
        <v/>
      </c>
      <c r="F2205" s="139" t="str">
        <f>IFERROR(VLOOKUP(C2205,'Cadastro de insumo'!E:K,7,0),"")</f>
        <v/>
      </c>
      <c r="G2205" s="113"/>
      <c r="H2205" s="113"/>
      <c r="I2205" s="138">
        <f t="shared" si="105"/>
        <v>0</v>
      </c>
      <c r="J2205" s="140">
        <f>IF(C2205="",0,IF(E2205="Pacote",VLOOKUP(C2205,'Cadastro de insumo'!E:K,7,0)*G2205,IF(OR(E2205="kg",E2205="L"),F2205/1000*G2205,F2205*G2205)))</f>
        <v>0</v>
      </c>
    </row>
    <row r="2206" spans="2:18" outlineLevel="1" x14ac:dyDescent="0.25">
      <c r="B2206" s="137" t="str">
        <f>IF(C2206="","",F2193)</f>
        <v/>
      </c>
      <c r="C2206" s="123"/>
      <c r="D2206" s="138" t="str">
        <f>IF(C2206="","",IFERROR(INDEX('Cadastro de insumo'!A:K,MATCH('Ficha técnica - Prod acabado'!C2206,'Cadastro de insumo'!E:E,0),2),""))</f>
        <v/>
      </c>
      <c r="E2206" s="138" t="str">
        <f>IF(C2206="","",IFERROR(INDEX('Cadastro de insumo'!A:K,MATCH('Ficha técnica - Prod acabado'!C2206,'Cadastro de insumo'!E:E,0),9),""))</f>
        <v/>
      </c>
      <c r="F2206" s="139" t="str">
        <f>IFERROR(VLOOKUP(C2206,'Cadastro de insumo'!E:K,7,0),"")</f>
        <v/>
      </c>
      <c r="G2206" s="113"/>
      <c r="H2206" s="113"/>
      <c r="I2206" s="138">
        <f t="shared" si="105"/>
        <v>0</v>
      </c>
      <c r="J2206" s="140">
        <f>IF(C2206="",0,IF(E2206="Pacote",VLOOKUP(C2206,'Cadastro de insumo'!E:K,7,0)*G2206,IF(OR(E2206="kg",E2206="L"),F2206/1000*G2206,F2206*G2206)))</f>
        <v>0</v>
      </c>
    </row>
    <row r="2207" spans="2:18" outlineLevel="1" x14ac:dyDescent="0.25">
      <c r="B2207" s="137" t="str">
        <f>IF(C2207="","",F2193)</f>
        <v/>
      </c>
      <c r="C2207" s="123"/>
      <c r="D2207" s="138" t="str">
        <f>IF(C2207="","",IFERROR(INDEX('Cadastro de insumo'!A:K,MATCH('Ficha técnica - Prod acabado'!C2207,'Cadastro de insumo'!E:E,0),2),""))</f>
        <v/>
      </c>
      <c r="E2207" s="138" t="str">
        <f>IF(C2207="","",IFERROR(INDEX('Cadastro de insumo'!A:K,MATCH('Ficha técnica - Prod acabado'!C2207,'Cadastro de insumo'!E:E,0),9),""))</f>
        <v/>
      </c>
      <c r="F2207" s="139" t="str">
        <f>IFERROR(VLOOKUP(C2207,'Cadastro de insumo'!E:K,7,0),"")</f>
        <v/>
      </c>
      <c r="G2207" s="113"/>
      <c r="H2207" s="113"/>
      <c r="I2207" s="138">
        <f t="shared" si="105"/>
        <v>0</v>
      </c>
      <c r="J2207" s="140">
        <f>IF(C2207="",0,IF(E2207="Pacote",VLOOKUP(C2207,'Cadastro de insumo'!E:K,7,0)*G2207,IF(OR(E2207="kg",E2207="L"),F2207/1000*G2207,F2207*G2207)))</f>
        <v>0</v>
      </c>
    </row>
    <row r="2208" spans="2:18" outlineLevel="1" x14ac:dyDescent="0.25">
      <c r="B2208" s="137" t="str">
        <f>IF(C2208="","",F2193)</f>
        <v/>
      </c>
      <c r="C2208" s="123"/>
      <c r="D2208" s="138" t="str">
        <f>IF(C2208="","",IFERROR(INDEX('Cadastro de insumo'!A:K,MATCH('Ficha técnica - Prod acabado'!C2208,'Cadastro de insumo'!E:E,0),2),""))</f>
        <v/>
      </c>
      <c r="E2208" s="138" t="str">
        <f>IF(C2208="","",IFERROR(INDEX('Cadastro de insumo'!A:K,MATCH('Ficha técnica - Prod acabado'!C2208,'Cadastro de insumo'!E:E,0),9),""))</f>
        <v/>
      </c>
      <c r="F2208" s="139" t="str">
        <f>IFERROR(VLOOKUP(C2208,'Cadastro de insumo'!E:K,7,0),"")</f>
        <v/>
      </c>
      <c r="G2208" s="113"/>
      <c r="H2208" s="113"/>
      <c r="I2208" s="138">
        <f t="shared" si="105"/>
        <v>0</v>
      </c>
      <c r="J2208" s="140">
        <f>IF(C2208="",0,IF(E2208="Pacote",VLOOKUP(C2208,'Cadastro de insumo'!E:K,7,0)*G2208,IF(OR(E2208="kg",E2208="L"),F2208/1000*G2208,F2208*G2208)))</f>
        <v>0</v>
      </c>
    </row>
    <row r="2209" spans="1:18" outlineLevel="1" x14ac:dyDescent="0.25">
      <c r="B2209" s="137" t="str">
        <f>IF(C2209="","",F2193)</f>
        <v/>
      </c>
      <c r="C2209" s="123"/>
      <c r="D2209" s="138" t="str">
        <f>IF(C2209="","",IFERROR(INDEX('Cadastro de insumo'!A:K,MATCH('Ficha técnica - Prod acabado'!C2209,'Cadastro de insumo'!E:E,0),2),""))</f>
        <v/>
      </c>
      <c r="E2209" s="138" t="str">
        <f>IF(C2209="","",IFERROR(INDEX('Cadastro de insumo'!A:K,MATCH('Ficha técnica - Prod acabado'!C2209,'Cadastro de insumo'!E:E,0),9),""))</f>
        <v/>
      </c>
      <c r="F2209" s="139" t="str">
        <f>IFERROR(VLOOKUP(C2209,'Cadastro de insumo'!E:K,7,0),"")</f>
        <v/>
      </c>
      <c r="G2209" s="113"/>
      <c r="H2209" s="113"/>
      <c r="I2209" s="138">
        <f t="shared" si="105"/>
        <v>0</v>
      </c>
      <c r="J2209" s="140">
        <f>IF(C2209="",0,IF(E2209="Pacote",VLOOKUP(C2209,'Cadastro de insumo'!E:K,7,0)*G2209,IF(OR(E2209="kg",E2209="L"),F2209/1000*G2209,F2209*G2209)))</f>
        <v>0</v>
      </c>
    </row>
    <row r="2210" spans="1:18" outlineLevel="1" x14ac:dyDescent="0.25">
      <c r="B2210" s="137" t="str">
        <f>IF(C2210="","",F2193)</f>
        <v/>
      </c>
      <c r="C2210" s="123"/>
      <c r="D2210" s="138" t="str">
        <f>IF(C2210="","",IFERROR(INDEX('Cadastro de insumo'!A:K,MATCH('Ficha técnica - Prod acabado'!C2210,'Cadastro de insumo'!E:E,0),2),""))</f>
        <v/>
      </c>
      <c r="E2210" s="138" t="str">
        <f>IF(C2210="","",IFERROR(INDEX('Cadastro de insumo'!A:K,MATCH('Ficha técnica - Prod acabado'!C2210,'Cadastro de insumo'!E:E,0),9),""))</f>
        <v/>
      </c>
      <c r="F2210" s="139" t="str">
        <f>IFERROR(VLOOKUP(C2210,'Cadastro de insumo'!E:K,7,0),"")</f>
        <v/>
      </c>
      <c r="G2210" s="113"/>
      <c r="H2210" s="113"/>
      <c r="I2210" s="138">
        <f t="shared" si="105"/>
        <v>0</v>
      </c>
      <c r="J2210" s="140">
        <f>IF(C2210="",0,IF(E2210="Pacote",VLOOKUP(C2210,'Cadastro de insumo'!E:K,7,0)*G2210,IF(OR(E2210="kg",E2210="L"),F2210/1000*G2210,F2210*G2210)))</f>
        <v>0</v>
      </c>
    </row>
    <row r="2211" spans="1:18" x14ac:dyDescent="0.25">
      <c r="A2211" s="33" t="str">
        <f>"Detalhes: "&amp;F2193</f>
        <v xml:space="preserve">Detalhes: </v>
      </c>
      <c r="B2211" s="110"/>
      <c r="H2211" s="126"/>
      <c r="I2211" s="110"/>
      <c r="J2211" s="110"/>
      <c r="M2211" s="126"/>
    </row>
    <row r="2212" spans="1:18" x14ac:dyDescent="0.25">
      <c r="B2212" s="110"/>
      <c r="C2212" s="126"/>
      <c r="H2212" s="126"/>
      <c r="I2212" s="110"/>
      <c r="J2212" s="110"/>
      <c r="K2212" s="110"/>
      <c r="L2212" s="110"/>
      <c r="M2212" s="126"/>
    </row>
    <row r="2213" spans="1:18" ht="31.5" x14ac:dyDescent="0.25">
      <c r="D2213" s="110"/>
      <c r="E2213" s="34" t="s">
        <v>21</v>
      </c>
      <c r="F2213" s="78" t="s">
        <v>0</v>
      </c>
      <c r="G2213" s="78" t="s">
        <v>19</v>
      </c>
      <c r="H2213" s="79" t="s">
        <v>20</v>
      </c>
      <c r="I2213" s="35" t="s">
        <v>22</v>
      </c>
      <c r="J2213" s="35" t="s">
        <v>61</v>
      </c>
      <c r="M2213" s="126"/>
    </row>
    <row r="2214" spans="1:18" x14ac:dyDescent="0.25">
      <c r="D2214" s="110"/>
      <c r="E2214" s="135">
        <f>E2193+1</f>
        <v>106</v>
      </c>
      <c r="F2214" s="113"/>
      <c r="G2214" s="113"/>
      <c r="H2214" s="114"/>
      <c r="I2214" s="136">
        <f>SUM(J2217:J2231)</f>
        <v>0</v>
      </c>
      <c r="J2214" s="136" t="str">
        <f>IF(H2214="","",I2214/H2214)</f>
        <v/>
      </c>
      <c r="M2214" s="126"/>
      <c r="R2214" s="141"/>
    </row>
    <row r="2215" spans="1:18" x14ac:dyDescent="0.25">
      <c r="B2215" s="117"/>
      <c r="C2215" s="118"/>
      <c r="D2215" s="110"/>
      <c r="F2215" s="118"/>
      <c r="G2215" s="118"/>
      <c r="H2215" s="119"/>
      <c r="I2215" s="120"/>
      <c r="J2215" s="121"/>
      <c r="M2215" s="126"/>
      <c r="R2215" s="141"/>
    </row>
    <row r="2216" spans="1:18" ht="47.25" outlineLevel="1" x14ac:dyDescent="0.25">
      <c r="B2216" s="34" t="s">
        <v>66</v>
      </c>
      <c r="C2216" s="78" t="s">
        <v>13</v>
      </c>
      <c r="D2216" s="35" t="s">
        <v>60</v>
      </c>
      <c r="E2216" s="35" t="s">
        <v>14</v>
      </c>
      <c r="F2216" s="79" t="s">
        <v>17</v>
      </c>
      <c r="G2216" s="79" t="s">
        <v>56</v>
      </c>
      <c r="H2216" s="79" t="s">
        <v>38</v>
      </c>
      <c r="I2216" s="35" t="s">
        <v>16</v>
      </c>
      <c r="J2216" s="34" t="s">
        <v>15</v>
      </c>
    </row>
    <row r="2217" spans="1:18" outlineLevel="1" x14ac:dyDescent="0.25">
      <c r="B2217" s="137" t="str">
        <f>IF(C2217="","",F2214)</f>
        <v/>
      </c>
      <c r="C2217" s="123"/>
      <c r="D2217" s="138" t="str">
        <f>IF(C2217="","",IFERROR(INDEX('Cadastro de insumo'!A:K,MATCH('Ficha técnica - Prod acabado'!C2217,'Cadastro de insumo'!E:E,0),2),""))</f>
        <v/>
      </c>
      <c r="E2217" s="138" t="str">
        <f>IF(C2217="","",IFERROR(INDEX('Cadastro de insumo'!A:K,MATCH('Ficha técnica - Prod acabado'!C2217,'Cadastro de insumo'!E:E,0),9),""))</f>
        <v/>
      </c>
      <c r="F2217" s="139" t="str">
        <f>IFERROR(VLOOKUP(C2217,'Cadastro de insumo'!E:K,7,0),"")</f>
        <v/>
      </c>
      <c r="G2217" s="113"/>
      <c r="H2217" s="113"/>
      <c r="I2217" s="138">
        <f t="shared" ref="I2217:I2231" si="106">IF(OR(G2217="",H2217=""),0,G2217/H2217)</f>
        <v>0</v>
      </c>
      <c r="J2217" s="140">
        <f>IF(C2217="",0,IF(E2217="Pacote",VLOOKUP(C2217,'Cadastro de insumo'!E:K,7,0)*G2217,IF(OR(E2217="kg",E2217="L"),F2217/1000*G2217,F2217*G2217)))</f>
        <v>0</v>
      </c>
    </row>
    <row r="2218" spans="1:18" outlineLevel="1" x14ac:dyDescent="0.25">
      <c r="B2218" s="137" t="str">
        <f>IF(C2218="","",F2214)</f>
        <v/>
      </c>
      <c r="C2218" s="123"/>
      <c r="D2218" s="138" t="str">
        <f>IF(C2218="","",IFERROR(INDEX('Cadastro de insumo'!A:K,MATCH('Ficha técnica - Prod acabado'!C2218,'Cadastro de insumo'!E:E,0),2),""))</f>
        <v/>
      </c>
      <c r="E2218" s="138" t="str">
        <f>IF(C2218="","",IFERROR(INDEX('Cadastro de insumo'!A:K,MATCH('Ficha técnica - Prod acabado'!C2218,'Cadastro de insumo'!E:E,0),9),""))</f>
        <v/>
      </c>
      <c r="F2218" s="139" t="str">
        <f>IFERROR(VLOOKUP(C2218,'Cadastro de insumo'!E:K,7,0),"")</f>
        <v/>
      </c>
      <c r="G2218" s="113"/>
      <c r="H2218" s="113"/>
      <c r="I2218" s="138">
        <f t="shared" si="106"/>
        <v>0</v>
      </c>
      <c r="J2218" s="140">
        <f>IF(C2218="",0,IF(E2218="Pacote",VLOOKUP(C2218,'Cadastro de insumo'!E:K,7,0)*G2218,IF(OR(E2218="kg",E2218="L"),F2218/1000*G2218,F2218*G2218)))</f>
        <v>0</v>
      </c>
    </row>
    <row r="2219" spans="1:18" outlineLevel="1" x14ac:dyDescent="0.25">
      <c r="B2219" s="137" t="str">
        <f>IF(C2219="","",F2214)</f>
        <v/>
      </c>
      <c r="C2219" s="123"/>
      <c r="D2219" s="138" t="str">
        <f>IF(C2219="","",IFERROR(INDEX('Cadastro de insumo'!A:K,MATCH('Ficha técnica - Prod acabado'!C2219,'Cadastro de insumo'!E:E,0),2),""))</f>
        <v/>
      </c>
      <c r="E2219" s="138" t="str">
        <f>IF(C2219="","",IFERROR(INDEX('Cadastro de insumo'!A:K,MATCH('Ficha técnica - Prod acabado'!C2219,'Cadastro de insumo'!E:E,0),9),""))</f>
        <v/>
      </c>
      <c r="F2219" s="139" t="str">
        <f>IFERROR(VLOOKUP(C2219,'Cadastro de insumo'!E:K,7,0),"")</f>
        <v/>
      </c>
      <c r="G2219" s="113"/>
      <c r="H2219" s="113"/>
      <c r="I2219" s="138">
        <f t="shared" si="106"/>
        <v>0</v>
      </c>
      <c r="J2219" s="140">
        <f>IF(C2219="",0,IF(E2219="Pacote",VLOOKUP(C2219,'Cadastro de insumo'!E:K,7,0)*G2219,IF(OR(E2219="kg",E2219="L"),F2219/1000*G2219,F2219*G2219)))</f>
        <v>0</v>
      </c>
    </row>
    <row r="2220" spans="1:18" outlineLevel="1" x14ac:dyDescent="0.25">
      <c r="B2220" s="137" t="str">
        <f>IF(C2220="","",F2214)</f>
        <v/>
      </c>
      <c r="C2220" s="123"/>
      <c r="D2220" s="138" t="str">
        <f>IF(C2220="","",IFERROR(INDEX('Cadastro de insumo'!A:K,MATCH('Ficha técnica - Prod acabado'!C2220,'Cadastro de insumo'!E:E,0),2),""))</f>
        <v/>
      </c>
      <c r="E2220" s="138" t="str">
        <f>IF(C2220="","",IFERROR(INDEX('Cadastro de insumo'!A:K,MATCH('Ficha técnica - Prod acabado'!C2220,'Cadastro de insumo'!E:E,0),9),""))</f>
        <v/>
      </c>
      <c r="F2220" s="139" t="str">
        <f>IFERROR(VLOOKUP(C2220,'Cadastro de insumo'!E:K,7,0),"")</f>
        <v/>
      </c>
      <c r="G2220" s="113"/>
      <c r="H2220" s="113"/>
      <c r="I2220" s="138">
        <f t="shared" si="106"/>
        <v>0</v>
      </c>
      <c r="J2220" s="140">
        <f>IF(C2220="",0,IF(E2220="Pacote",VLOOKUP(C2220,'Cadastro de insumo'!E:K,7,0)*G2220,IF(OR(E2220="kg",E2220="L"),F2220/1000*G2220,F2220*G2220)))</f>
        <v>0</v>
      </c>
    </row>
    <row r="2221" spans="1:18" outlineLevel="1" x14ac:dyDescent="0.25">
      <c r="B2221" s="137" t="str">
        <f>IF(C2221="","",F2214)</f>
        <v/>
      </c>
      <c r="C2221" s="123"/>
      <c r="D2221" s="138" t="str">
        <f>IF(C2221="","",IFERROR(INDEX('Cadastro de insumo'!A:K,MATCH('Ficha técnica - Prod acabado'!C2221,'Cadastro de insumo'!E:E,0),2),""))</f>
        <v/>
      </c>
      <c r="E2221" s="138" t="str">
        <f>IF(C2221="","",IFERROR(INDEX('Cadastro de insumo'!A:K,MATCH('Ficha técnica - Prod acabado'!C2221,'Cadastro de insumo'!E:E,0),9),""))</f>
        <v/>
      </c>
      <c r="F2221" s="139" t="str">
        <f>IFERROR(VLOOKUP(C2221,'Cadastro de insumo'!E:K,7,0),"")</f>
        <v/>
      </c>
      <c r="G2221" s="113"/>
      <c r="H2221" s="113"/>
      <c r="I2221" s="138">
        <f t="shared" si="106"/>
        <v>0</v>
      </c>
      <c r="J2221" s="140">
        <f>IF(C2221="",0,IF(E2221="Pacote",VLOOKUP(C2221,'Cadastro de insumo'!E:K,7,0)*G2221,IF(OR(E2221="kg",E2221="L"),F2221/1000*G2221,F2221*G2221)))</f>
        <v>0</v>
      </c>
    </row>
    <row r="2222" spans="1:18" outlineLevel="1" x14ac:dyDescent="0.25">
      <c r="B2222" s="137" t="str">
        <f>IF(C2222="","",F2214)</f>
        <v/>
      </c>
      <c r="C2222" s="123"/>
      <c r="D2222" s="138" t="str">
        <f>IF(C2222="","",IFERROR(INDEX('Cadastro de insumo'!A:K,MATCH('Ficha técnica - Prod acabado'!C2222,'Cadastro de insumo'!E:E,0),2),""))</f>
        <v/>
      </c>
      <c r="E2222" s="138" t="str">
        <f>IF(C2222="","",IFERROR(INDEX('Cadastro de insumo'!A:K,MATCH('Ficha técnica - Prod acabado'!C2222,'Cadastro de insumo'!E:E,0),9),""))</f>
        <v/>
      </c>
      <c r="F2222" s="139" t="str">
        <f>IFERROR(VLOOKUP(C2222,'Cadastro de insumo'!E:K,7,0),"")</f>
        <v/>
      </c>
      <c r="G2222" s="113"/>
      <c r="H2222" s="113"/>
      <c r="I2222" s="138">
        <f t="shared" si="106"/>
        <v>0</v>
      </c>
      <c r="J2222" s="140">
        <f>IF(C2222="",0,IF(E2222="Pacote",VLOOKUP(C2222,'Cadastro de insumo'!E:K,7,0)*G2222,IF(OR(E2222="kg",E2222="L"),F2222/1000*G2222,F2222*G2222)))</f>
        <v>0</v>
      </c>
    </row>
    <row r="2223" spans="1:18" outlineLevel="1" x14ac:dyDescent="0.25">
      <c r="B2223" s="137" t="str">
        <f>IF(C2223="","",F2214)</f>
        <v/>
      </c>
      <c r="C2223" s="123"/>
      <c r="D2223" s="138" t="str">
        <f>IF(C2223="","",IFERROR(INDEX('Cadastro de insumo'!A:K,MATCH('Ficha técnica - Prod acabado'!C2223,'Cadastro de insumo'!E:E,0),2),""))</f>
        <v/>
      </c>
      <c r="E2223" s="138" t="str">
        <f>IF(C2223="","",IFERROR(INDEX('Cadastro de insumo'!A:K,MATCH('Ficha técnica - Prod acabado'!C2223,'Cadastro de insumo'!E:E,0),9),""))</f>
        <v/>
      </c>
      <c r="F2223" s="139" t="str">
        <f>IFERROR(VLOOKUP(C2223,'Cadastro de insumo'!E:K,7,0),"")</f>
        <v/>
      </c>
      <c r="G2223" s="113"/>
      <c r="H2223" s="113"/>
      <c r="I2223" s="138">
        <f t="shared" si="106"/>
        <v>0</v>
      </c>
      <c r="J2223" s="140">
        <f>IF(C2223="",0,IF(E2223="Pacote",VLOOKUP(C2223,'Cadastro de insumo'!E:K,7,0)*G2223,IF(OR(E2223="kg",E2223="L"),F2223/1000*G2223,F2223*G2223)))</f>
        <v>0</v>
      </c>
    </row>
    <row r="2224" spans="1:18" outlineLevel="1" x14ac:dyDescent="0.25">
      <c r="B2224" s="137" t="str">
        <f>IF(C2224="","",F2214)</f>
        <v/>
      </c>
      <c r="C2224" s="123"/>
      <c r="D2224" s="138" t="str">
        <f>IF(C2224="","",IFERROR(INDEX('Cadastro de insumo'!A:K,MATCH('Ficha técnica - Prod acabado'!C2224,'Cadastro de insumo'!E:E,0),2),""))</f>
        <v/>
      </c>
      <c r="E2224" s="138" t="str">
        <f>IF(C2224="","",IFERROR(INDEX('Cadastro de insumo'!A:K,MATCH('Ficha técnica - Prod acabado'!C2224,'Cadastro de insumo'!E:E,0),9),""))</f>
        <v/>
      </c>
      <c r="F2224" s="139" t="str">
        <f>IFERROR(VLOOKUP(C2224,'Cadastro de insumo'!E:K,7,0),"")</f>
        <v/>
      </c>
      <c r="G2224" s="113"/>
      <c r="H2224" s="113"/>
      <c r="I2224" s="138">
        <f t="shared" si="106"/>
        <v>0</v>
      </c>
      <c r="J2224" s="140">
        <f>IF(C2224="",0,IF(E2224="Pacote",VLOOKUP(C2224,'Cadastro de insumo'!E:K,7,0)*G2224,IF(OR(E2224="kg",E2224="L"),F2224/1000*G2224,F2224*G2224)))</f>
        <v>0</v>
      </c>
    </row>
    <row r="2225" spans="1:18" outlineLevel="1" x14ac:dyDescent="0.25">
      <c r="B2225" s="137" t="str">
        <f>IF(C2225="","",F2214)</f>
        <v/>
      </c>
      <c r="C2225" s="123"/>
      <c r="D2225" s="138" t="str">
        <f>IF(C2225="","",IFERROR(INDEX('Cadastro de insumo'!A:K,MATCH('Ficha técnica - Prod acabado'!C2225,'Cadastro de insumo'!E:E,0),2),""))</f>
        <v/>
      </c>
      <c r="E2225" s="138" t="str">
        <f>IF(C2225="","",IFERROR(INDEX('Cadastro de insumo'!A:K,MATCH('Ficha técnica - Prod acabado'!C2225,'Cadastro de insumo'!E:E,0),9),""))</f>
        <v/>
      </c>
      <c r="F2225" s="139" t="str">
        <f>IFERROR(VLOOKUP(C2225,'Cadastro de insumo'!E:K,7,0),"")</f>
        <v/>
      </c>
      <c r="G2225" s="113"/>
      <c r="H2225" s="113"/>
      <c r="I2225" s="138">
        <f t="shared" si="106"/>
        <v>0</v>
      </c>
      <c r="J2225" s="140">
        <f>IF(C2225="",0,IF(E2225="Pacote",VLOOKUP(C2225,'Cadastro de insumo'!E:K,7,0)*G2225,IF(OR(E2225="kg",E2225="L"),F2225/1000*G2225,F2225*G2225)))</f>
        <v>0</v>
      </c>
    </row>
    <row r="2226" spans="1:18" outlineLevel="1" x14ac:dyDescent="0.25">
      <c r="B2226" s="137" t="str">
        <f>IF(C2226="","",F2214)</f>
        <v/>
      </c>
      <c r="C2226" s="123"/>
      <c r="D2226" s="138" t="str">
        <f>IF(C2226="","",IFERROR(INDEX('Cadastro de insumo'!A:K,MATCH('Ficha técnica - Prod acabado'!C2226,'Cadastro de insumo'!E:E,0),2),""))</f>
        <v/>
      </c>
      <c r="E2226" s="138" t="str">
        <f>IF(C2226="","",IFERROR(INDEX('Cadastro de insumo'!A:K,MATCH('Ficha técnica - Prod acabado'!C2226,'Cadastro de insumo'!E:E,0),9),""))</f>
        <v/>
      </c>
      <c r="F2226" s="139" t="str">
        <f>IFERROR(VLOOKUP(C2226,'Cadastro de insumo'!E:K,7,0),"")</f>
        <v/>
      </c>
      <c r="G2226" s="113"/>
      <c r="H2226" s="113"/>
      <c r="I2226" s="138">
        <f t="shared" si="106"/>
        <v>0</v>
      </c>
      <c r="J2226" s="140">
        <f>IF(C2226="",0,IF(E2226="Pacote",VLOOKUP(C2226,'Cadastro de insumo'!E:K,7,0)*G2226,IF(OR(E2226="kg",E2226="L"),F2226/1000*G2226,F2226*G2226)))</f>
        <v>0</v>
      </c>
    </row>
    <row r="2227" spans="1:18" outlineLevel="1" x14ac:dyDescent="0.25">
      <c r="B2227" s="137" t="str">
        <f>IF(C2227="","",F2214)</f>
        <v/>
      </c>
      <c r="C2227" s="123"/>
      <c r="D2227" s="138" t="str">
        <f>IF(C2227="","",IFERROR(INDEX('Cadastro de insumo'!A:K,MATCH('Ficha técnica - Prod acabado'!C2227,'Cadastro de insumo'!E:E,0),2),""))</f>
        <v/>
      </c>
      <c r="E2227" s="138" t="str">
        <f>IF(C2227="","",IFERROR(INDEX('Cadastro de insumo'!A:K,MATCH('Ficha técnica - Prod acabado'!C2227,'Cadastro de insumo'!E:E,0),9),""))</f>
        <v/>
      </c>
      <c r="F2227" s="139" t="str">
        <f>IFERROR(VLOOKUP(C2227,'Cadastro de insumo'!E:K,7,0),"")</f>
        <v/>
      </c>
      <c r="G2227" s="113"/>
      <c r="H2227" s="113"/>
      <c r="I2227" s="138">
        <f t="shared" si="106"/>
        <v>0</v>
      </c>
      <c r="J2227" s="140">
        <f>IF(C2227="",0,IF(E2227="Pacote",VLOOKUP(C2227,'Cadastro de insumo'!E:K,7,0)*G2227,IF(OR(E2227="kg",E2227="L"),F2227/1000*G2227,F2227*G2227)))</f>
        <v>0</v>
      </c>
    </row>
    <row r="2228" spans="1:18" outlineLevel="1" x14ac:dyDescent="0.25">
      <c r="B2228" s="137" t="str">
        <f>IF(C2228="","",F2214)</f>
        <v/>
      </c>
      <c r="C2228" s="123"/>
      <c r="D2228" s="138" t="str">
        <f>IF(C2228="","",IFERROR(INDEX('Cadastro de insumo'!A:K,MATCH('Ficha técnica - Prod acabado'!C2228,'Cadastro de insumo'!E:E,0),2),""))</f>
        <v/>
      </c>
      <c r="E2228" s="138" t="str">
        <f>IF(C2228="","",IFERROR(INDEX('Cadastro de insumo'!A:K,MATCH('Ficha técnica - Prod acabado'!C2228,'Cadastro de insumo'!E:E,0),9),""))</f>
        <v/>
      </c>
      <c r="F2228" s="139" t="str">
        <f>IFERROR(VLOOKUP(C2228,'Cadastro de insumo'!E:K,7,0),"")</f>
        <v/>
      </c>
      <c r="G2228" s="113"/>
      <c r="H2228" s="113"/>
      <c r="I2228" s="138">
        <f t="shared" si="106"/>
        <v>0</v>
      </c>
      <c r="J2228" s="140">
        <f>IF(C2228="",0,IF(E2228="Pacote",VLOOKUP(C2228,'Cadastro de insumo'!E:K,7,0)*G2228,IF(OR(E2228="kg",E2228="L"),F2228/1000*G2228,F2228*G2228)))</f>
        <v>0</v>
      </c>
    </row>
    <row r="2229" spans="1:18" outlineLevel="1" x14ac:dyDescent="0.25">
      <c r="B2229" s="137" t="str">
        <f>IF(C2229="","",F2214)</f>
        <v/>
      </c>
      <c r="C2229" s="123"/>
      <c r="D2229" s="138" t="str">
        <f>IF(C2229="","",IFERROR(INDEX('Cadastro de insumo'!A:K,MATCH('Ficha técnica - Prod acabado'!C2229,'Cadastro de insumo'!E:E,0),2),""))</f>
        <v/>
      </c>
      <c r="E2229" s="138" t="str">
        <f>IF(C2229="","",IFERROR(INDEX('Cadastro de insumo'!A:K,MATCH('Ficha técnica - Prod acabado'!C2229,'Cadastro de insumo'!E:E,0),9),""))</f>
        <v/>
      </c>
      <c r="F2229" s="139" t="str">
        <f>IFERROR(VLOOKUP(C2229,'Cadastro de insumo'!E:K,7,0),"")</f>
        <v/>
      </c>
      <c r="G2229" s="113"/>
      <c r="H2229" s="113"/>
      <c r="I2229" s="138">
        <f t="shared" si="106"/>
        <v>0</v>
      </c>
      <c r="J2229" s="140">
        <f>IF(C2229="",0,IF(E2229="Pacote",VLOOKUP(C2229,'Cadastro de insumo'!E:K,7,0)*G2229,IF(OR(E2229="kg",E2229="L"),F2229/1000*G2229,F2229*G2229)))</f>
        <v>0</v>
      </c>
    </row>
    <row r="2230" spans="1:18" outlineLevel="1" x14ac:dyDescent="0.25">
      <c r="B2230" s="137" t="str">
        <f>IF(C2230="","",F2214)</f>
        <v/>
      </c>
      <c r="C2230" s="123"/>
      <c r="D2230" s="138" t="str">
        <f>IF(C2230="","",IFERROR(INDEX('Cadastro de insumo'!A:K,MATCH('Ficha técnica - Prod acabado'!C2230,'Cadastro de insumo'!E:E,0),2),""))</f>
        <v/>
      </c>
      <c r="E2230" s="138" t="str">
        <f>IF(C2230="","",IFERROR(INDEX('Cadastro de insumo'!A:K,MATCH('Ficha técnica - Prod acabado'!C2230,'Cadastro de insumo'!E:E,0),9),""))</f>
        <v/>
      </c>
      <c r="F2230" s="139" t="str">
        <f>IFERROR(VLOOKUP(C2230,'Cadastro de insumo'!E:K,7,0),"")</f>
        <v/>
      </c>
      <c r="G2230" s="113"/>
      <c r="H2230" s="113"/>
      <c r="I2230" s="138">
        <f t="shared" si="106"/>
        <v>0</v>
      </c>
      <c r="J2230" s="140">
        <f>IF(C2230="",0,IF(E2230="Pacote",VLOOKUP(C2230,'Cadastro de insumo'!E:K,7,0)*G2230,IF(OR(E2230="kg",E2230="L"),F2230/1000*G2230,F2230*G2230)))</f>
        <v>0</v>
      </c>
    </row>
    <row r="2231" spans="1:18" outlineLevel="1" x14ac:dyDescent="0.25">
      <c r="B2231" s="137" t="str">
        <f>IF(C2231="","",F2214)</f>
        <v/>
      </c>
      <c r="C2231" s="123"/>
      <c r="D2231" s="138" t="str">
        <f>IF(C2231="","",IFERROR(INDEX('Cadastro de insumo'!A:K,MATCH('Ficha técnica - Prod acabado'!C2231,'Cadastro de insumo'!E:E,0),2),""))</f>
        <v/>
      </c>
      <c r="E2231" s="138" t="str">
        <f>IF(C2231="","",IFERROR(INDEX('Cadastro de insumo'!A:K,MATCH('Ficha técnica - Prod acabado'!C2231,'Cadastro de insumo'!E:E,0),9),""))</f>
        <v/>
      </c>
      <c r="F2231" s="139" t="str">
        <f>IFERROR(VLOOKUP(C2231,'Cadastro de insumo'!E:K,7,0),"")</f>
        <v/>
      </c>
      <c r="G2231" s="113"/>
      <c r="H2231" s="113"/>
      <c r="I2231" s="138">
        <f t="shared" si="106"/>
        <v>0</v>
      </c>
      <c r="J2231" s="140">
        <f>IF(C2231="",0,IF(E2231="Pacote",VLOOKUP(C2231,'Cadastro de insumo'!E:K,7,0)*G2231,IF(OR(E2231="kg",E2231="L"),F2231/1000*G2231,F2231*G2231)))</f>
        <v>0</v>
      </c>
    </row>
    <row r="2232" spans="1:18" x14ac:dyDescent="0.25">
      <c r="A2232" s="33" t="str">
        <f>"Detalhes: "&amp;F2214</f>
        <v xml:space="preserve">Detalhes: </v>
      </c>
      <c r="B2232" s="110"/>
      <c r="H2232" s="126"/>
      <c r="I2232" s="110"/>
      <c r="J2232" s="110"/>
      <c r="M2232" s="126"/>
    </row>
    <row r="2233" spans="1:18" x14ac:dyDescent="0.25">
      <c r="B2233" s="110"/>
      <c r="C2233" s="126"/>
      <c r="H2233" s="126"/>
      <c r="I2233" s="110"/>
      <c r="J2233" s="110"/>
      <c r="K2233" s="110"/>
      <c r="L2233" s="110"/>
      <c r="M2233" s="126"/>
    </row>
    <row r="2234" spans="1:18" ht="31.5" x14ac:dyDescent="0.25">
      <c r="D2234" s="110"/>
      <c r="E2234" s="34" t="s">
        <v>21</v>
      </c>
      <c r="F2234" s="78" t="s">
        <v>0</v>
      </c>
      <c r="G2234" s="78" t="s">
        <v>19</v>
      </c>
      <c r="H2234" s="79" t="s">
        <v>20</v>
      </c>
      <c r="I2234" s="35" t="s">
        <v>22</v>
      </c>
      <c r="J2234" s="35" t="s">
        <v>61</v>
      </c>
      <c r="M2234" s="126"/>
    </row>
    <row r="2235" spans="1:18" x14ac:dyDescent="0.25">
      <c r="D2235" s="110"/>
      <c r="E2235" s="135">
        <f>E2214+1</f>
        <v>107</v>
      </c>
      <c r="F2235" s="113"/>
      <c r="G2235" s="113"/>
      <c r="H2235" s="114"/>
      <c r="I2235" s="136">
        <f>SUM(J2238:J2252)</f>
        <v>0</v>
      </c>
      <c r="J2235" s="136" t="str">
        <f>IF(H2235="","",I2235/H2235)</f>
        <v/>
      </c>
      <c r="M2235" s="126"/>
      <c r="R2235" s="141"/>
    </row>
    <row r="2236" spans="1:18" x14ac:dyDescent="0.25">
      <c r="B2236" s="117"/>
      <c r="C2236" s="118"/>
      <c r="D2236" s="110"/>
      <c r="F2236" s="118"/>
      <c r="G2236" s="118"/>
      <c r="H2236" s="119"/>
      <c r="I2236" s="120"/>
      <c r="J2236" s="121"/>
      <c r="M2236" s="126"/>
      <c r="R2236" s="141"/>
    </row>
    <row r="2237" spans="1:18" ht="47.25" outlineLevel="1" x14ac:dyDescent="0.25">
      <c r="B2237" s="34" t="s">
        <v>66</v>
      </c>
      <c r="C2237" s="78" t="s">
        <v>13</v>
      </c>
      <c r="D2237" s="35" t="s">
        <v>60</v>
      </c>
      <c r="E2237" s="35" t="s">
        <v>14</v>
      </c>
      <c r="F2237" s="79" t="s">
        <v>17</v>
      </c>
      <c r="G2237" s="79" t="s">
        <v>56</v>
      </c>
      <c r="H2237" s="79" t="s">
        <v>38</v>
      </c>
      <c r="I2237" s="35" t="s">
        <v>16</v>
      </c>
      <c r="J2237" s="34" t="s">
        <v>15</v>
      </c>
    </row>
    <row r="2238" spans="1:18" outlineLevel="1" x14ac:dyDescent="0.25">
      <c r="B2238" s="137" t="str">
        <f>IF(C2238="","",F2235)</f>
        <v/>
      </c>
      <c r="C2238" s="123"/>
      <c r="D2238" s="138" t="str">
        <f>IF(C2238="","",IFERROR(INDEX('Cadastro de insumo'!A:K,MATCH('Ficha técnica - Prod acabado'!C2238,'Cadastro de insumo'!E:E,0),2),""))</f>
        <v/>
      </c>
      <c r="E2238" s="138" t="str">
        <f>IF(C2238="","",IFERROR(INDEX('Cadastro de insumo'!A:K,MATCH('Ficha técnica - Prod acabado'!C2238,'Cadastro de insumo'!E:E,0),9),""))</f>
        <v/>
      </c>
      <c r="F2238" s="139" t="str">
        <f>IFERROR(VLOOKUP(C2238,'Cadastro de insumo'!E:K,7,0),"")</f>
        <v/>
      </c>
      <c r="G2238" s="113"/>
      <c r="H2238" s="113"/>
      <c r="I2238" s="138">
        <f t="shared" ref="I2238:I2252" si="107">IF(OR(G2238="",H2238=""),0,G2238/H2238)</f>
        <v>0</v>
      </c>
      <c r="J2238" s="140">
        <f>IF(C2238="",0,IF(E2238="Pacote",VLOOKUP(C2238,'Cadastro de insumo'!E:K,7,0)*G2238,IF(OR(E2238="kg",E2238="L"),F2238/1000*G2238,F2238*G2238)))</f>
        <v>0</v>
      </c>
    </row>
    <row r="2239" spans="1:18" outlineLevel="1" x14ac:dyDescent="0.25">
      <c r="B2239" s="137" t="str">
        <f>IF(C2239="","",F2235)</f>
        <v/>
      </c>
      <c r="C2239" s="123"/>
      <c r="D2239" s="138" t="str">
        <f>IF(C2239="","",IFERROR(INDEX('Cadastro de insumo'!A:K,MATCH('Ficha técnica - Prod acabado'!C2239,'Cadastro de insumo'!E:E,0),2),""))</f>
        <v/>
      </c>
      <c r="E2239" s="138" t="str">
        <f>IF(C2239="","",IFERROR(INDEX('Cadastro de insumo'!A:K,MATCH('Ficha técnica - Prod acabado'!C2239,'Cadastro de insumo'!E:E,0),9),""))</f>
        <v/>
      </c>
      <c r="F2239" s="139" t="str">
        <f>IFERROR(VLOOKUP(C2239,'Cadastro de insumo'!E:K,7,0),"")</f>
        <v/>
      </c>
      <c r="G2239" s="113"/>
      <c r="H2239" s="113"/>
      <c r="I2239" s="138">
        <f t="shared" si="107"/>
        <v>0</v>
      </c>
      <c r="J2239" s="140">
        <f>IF(C2239="",0,IF(E2239="Pacote",VLOOKUP(C2239,'Cadastro de insumo'!E:K,7,0)*G2239,IF(OR(E2239="kg",E2239="L"),F2239/1000*G2239,F2239*G2239)))</f>
        <v>0</v>
      </c>
    </row>
    <row r="2240" spans="1:18" outlineLevel="1" x14ac:dyDescent="0.25">
      <c r="B2240" s="137" t="str">
        <f>IF(C2240="","",F2235)</f>
        <v/>
      </c>
      <c r="C2240" s="123"/>
      <c r="D2240" s="138" t="str">
        <f>IF(C2240="","",IFERROR(INDEX('Cadastro de insumo'!A:K,MATCH('Ficha técnica - Prod acabado'!C2240,'Cadastro de insumo'!E:E,0),2),""))</f>
        <v/>
      </c>
      <c r="E2240" s="138" t="str">
        <f>IF(C2240="","",IFERROR(INDEX('Cadastro de insumo'!A:K,MATCH('Ficha técnica - Prod acabado'!C2240,'Cadastro de insumo'!E:E,0),9),""))</f>
        <v/>
      </c>
      <c r="F2240" s="139" t="str">
        <f>IFERROR(VLOOKUP(C2240,'Cadastro de insumo'!E:K,7,0),"")</f>
        <v/>
      </c>
      <c r="G2240" s="113"/>
      <c r="H2240" s="113"/>
      <c r="I2240" s="138">
        <f t="shared" si="107"/>
        <v>0</v>
      </c>
      <c r="J2240" s="140">
        <f>IF(C2240="",0,IF(E2240="Pacote",VLOOKUP(C2240,'Cadastro de insumo'!E:K,7,0)*G2240,IF(OR(E2240="kg",E2240="L"),F2240/1000*G2240,F2240*G2240)))</f>
        <v>0</v>
      </c>
    </row>
    <row r="2241" spans="1:18" outlineLevel="1" x14ac:dyDescent="0.25">
      <c r="B2241" s="137" t="str">
        <f>IF(C2241="","",F2235)</f>
        <v/>
      </c>
      <c r="C2241" s="123"/>
      <c r="D2241" s="138" t="str">
        <f>IF(C2241="","",IFERROR(INDEX('Cadastro de insumo'!A:K,MATCH('Ficha técnica - Prod acabado'!C2241,'Cadastro de insumo'!E:E,0),2),""))</f>
        <v/>
      </c>
      <c r="E2241" s="138" t="str">
        <f>IF(C2241="","",IFERROR(INDEX('Cadastro de insumo'!A:K,MATCH('Ficha técnica - Prod acabado'!C2241,'Cadastro de insumo'!E:E,0),9),""))</f>
        <v/>
      </c>
      <c r="F2241" s="139" t="str">
        <f>IFERROR(VLOOKUP(C2241,'Cadastro de insumo'!E:K,7,0),"")</f>
        <v/>
      </c>
      <c r="G2241" s="113"/>
      <c r="H2241" s="113"/>
      <c r="I2241" s="138">
        <f t="shared" si="107"/>
        <v>0</v>
      </c>
      <c r="J2241" s="140">
        <f>IF(C2241="",0,IF(E2241="Pacote",VLOOKUP(C2241,'Cadastro de insumo'!E:K,7,0)*G2241,IF(OR(E2241="kg",E2241="L"),F2241/1000*G2241,F2241*G2241)))</f>
        <v>0</v>
      </c>
    </row>
    <row r="2242" spans="1:18" outlineLevel="1" x14ac:dyDescent="0.25">
      <c r="B2242" s="137" t="str">
        <f>IF(C2242="","",F2235)</f>
        <v/>
      </c>
      <c r="C2242" s="123"/>
      <c r="D2242" s="138" t="str">
        <f>IF(C2242="","",IFERROR(INDEX('Cadastro de insumo'!A:K,MATCH('Ficha técnica - Prod acabado'!C2242,'Cadastro de insumo'!E:E,0),2),""))</f>
        <v/>
      </c>
      <c r="E2242" s="138" t="str">
        <f>IF(C2242="","",IFERROR(INDEX('Cadastro de insumo'!A:K,MATCH('Ficha técnica - Prod acabado'!C2242,'Cadastro de insumo'!E:E,0),9),""))</f>
        <v/>
      </c>
      <c r="F2242" s="139" t="str">
        <f>IFERROR(VLOOKUP(C2242,'Cadastro de insumo'!E:K,7,0),"")</f>
        <v/>
      </c>
      <c r="G2242" s="113"/>
      <c r="H2242" s="113"/>
      <c r="I2242" s="138">
        <f t="shared" si="107"/>
        <v>0</v>
      </c>
      <c r="J2242" s="140">
        <f>IF(C2242="",0,IF(E2242="Pacote",VLOOKUP(C2242,'Cadastro de insumo'!E:K,7,0)*G2242,IF(OR(E2242="kg",E2242="L"),F2242/1000*G2242,F2242*G2242)))</f>
        <v>0</v>
      </c>
    </row>
    <row r="2243" spans="1:18" outlineLevel="1" x14ac:dyDescent="0.25">
      <c r="B2243" s="137" t="str">
        <f>IF(C2243="","",F2235)</f>
        <v/>
      </c>
      <c r="C2243" s="123"/>
      <c r="D2243" s="138" t="str">
        <f>IF(C2243="","",IFERROR(INDEX('Cadastro de insumo'!A:K,MATCH('Ficha técnica - Prod acabado'!C2243,'Cadastro de insumo'!E:E,0),2),""))</f>
        <v/>
      </c>
      <c r="E2243" s="138" t="str">
        <f>IF(C2243="","",IFERROR(INDEX('Cadastro de insumo'!A:K,MATCH('Ficha técnica - Prod acabado'!C2243,'Cadastro de insumo'!E:E,0),9),""))</f>
        <v/>
      </c>
      <c r="F2243" s="139" t="str">
        <f>IFERROR(VLOOKUP(C2243,'Cadastro de insumo'!E:K,7,0),"")</f>
        <v/>
      </c>
      <c r="G2243" s="113"/>
      <c r="H2243" s="113"/>
      <c r="I2243" s="138">
        <f t="shared" si="107"/>
        <v>0</v>
      </c>
      <c r="J2243" s="140">
        <f>IF(C2243="",0,IF(E2243="Pacote",VLOOKUP(C2243,'Cadastro de insumo'!E:K,7,0)*G2243,IF(OR(E2243="kg",E2243="L"),F2243/1000*G2243,F2243*G2243)))</f>
        <v>0</v>
      </c>
    </row>
    <row r="2244" spans="1:18" outlineLevel="1" x14ac:dyDescent="0.25">
      <c r="B2244" s="137" t="str">
        <f>IF(C2244="","",F2235)</f>
        <v/>
      </c>
      <c r="C2244" s="123"/>
      <c r="D2244" s="138" t="str">
        <f>IF(C2244="","",IFERROR(INDEX('Cadastro de insumo'!A:K,MATCH('Ficha técnica - Prod acabado'!C2244,'Cadastro de insumo'!E:E,0),2),""))</f>
        <v/>
      </c>
      <c r="E2244" s="138" t="str">
        <f>IF(C2244="","",IFERROR(INDEX('Cadastro de insumo'!A:K,MATCH('Ficha técnica - Prod acabado'!C2244,'Cadastro de insumo'!E:E,0),9),""))</f>
        <v/>
      </c>
      <c r="F2244" s="139" t="str">
        <f>IFERROR(VLOOKUP(C2244,'Cadastro de insumo'!E:K,7,0),"")</f>
        <v/>
      </c>
      <c r="G2244" s="113"/>
      <c r="H2244" s="113"/>
      <c r="I2244" s="138">
        <f t="shared" si="107"/>
        <v>0</v>
      </c>
      <c r="J2244" s="140">
        <f>IF(C2244="",0,IF(E2244="Pacote",VLOOKUP(C2244,'Cadastro de insumo'!E:K,7,0)*G2244,IF(OR(E2244="kg",E2244="L"),F2244/1000*G2244,F2244*G2244)))</f>
        <v>0</v>
      </c>
    </row>
    <row r="2245" spans="1:18" outlineLevel="1" x14ac:dyDescent="0.25">
      <c r="B2245" s="137" t="str">
        <f>IF(C2245="","",F2235)</f>
        <v/>
      </c>
      <c r="C2245" s="123"/>
      <c r="D2245" s="138" t="str">
        <f>IF(C2245="","",IFERROR(INDEX('Cadastro de insumo'!A:K,MATCH('Ficha técnica - Prod acabado'!C2245,'Cadastro de insumo'!E:E,0),2),""))</f>
        <v/>
      </c>
      <c r="E2245" s="138" t="str">
        <f>IF(C2245="","",IFERROR(INDEX('Cadastro de insumo'!A:K,MATCH('Ficha técnica - Prod acabado'!C2245,'Cadastro de insumo'!E:E,0),9),""))</f>
        <v/>
      </c>
      <c r="F2245" s="139" t="str">
        <f>IFERROR(VLOOKUP(C2245,'Cadastro de insumo'!E:K,7,0),"")</f>
        <v/>
      </c>
      <c r="G2245" s="113"/>
      <c r="H2245" s="113"/>
      <c r="I2245" s="138">
        <f t="shared" si="107"/>
        <v>0</v>
      </c>
      <c r="J2245" s="140">
        <f>IF(C2245="",0,IF(E2245="Pacote",VLOOKUP(C2245,'Cadastro de insumo'!E:K,7,0)*G2245,IF(OR(E2245="kg",E2245="L"),F2245/1000*G2245,F2245*G2245)))</f>
        <v>0</v>
      </c>
    </row>
    <row r="2246" spans="1:18" outlineLevel="1" x14ac:dyDescent="0.25">
      <c r="B2246" s="137" t="str">
        <f>IF(C2246="","",F2235)</f>
        <v/>
      </c>
      <c r="C2246" s="123"/>
      <c r="D2246" s="138" t="str">
        <f>IF(C2246="","",IFERROR(INDEX('Cadastro de insumo'!A:K,MATCH('Ficha técnica - Prod acabado'!C2246,'Cadastro de insumo'!E:E,0),2),""))</f>
        <v/>
      </c>
      <c r="E2246" s="138" t="str">
        <f>IF(C2246="","",IFERROR(INDEX('Cadastro de insumo'!A:K,MATCH('Ficha técnica - Prod acabado'!C2246,'Cadastro de insumo'!E:E,0),9),""))</f>
        <v/>
      </c>
      <c r="F2246" s="139" t="str">
        <f>IFERROR(VLOOKUP(C2246,'Cadastro de insumo'!E:K,7,0),"")</f>
        <v/>
      </c>
      <c r="G2246" s="113"/>
      <c r="H2246" s="113"/>
      <c r="I2246" s="138">
        <f t="shared" si="107"/>
        <v>0</v>
      </c>
      <c r="J2246" s="140">
        <f>IF(C2246="",0,IF(E2246="Pacote",VLOOKUP(C2246,'Cadastro de insumo'!E:K,7,0)*G2246,IF(OR(E2246="kg",E2246="L"),F2246/1000*G2246,F2246*G2246)))</f>
        <v>0</v>
      </c>
    </row>
    <row r="2247" spans="1:18" outlineLevel="1" x14ac:dyDescent="0.25">
      <c r="B2247" s="137" t="str">
        <f>IF(C2247="","",F2235)</f>
        <v/>
      </c>
      <c r="C2247" s="123"/>
      <c r="D2247" s="138" t="str">
        <f>IF(C2247="","",IFERROR(INDEX('Cadastro de insumo'!A:K,MATCH('Ficha técnica - Prod acabado'!C2247,'Cadastro de insumo'!E:E,0),2),""))</f>
        <v/>
      </c>
      <c r="E2247" s="138" t="str">
        <f>IF(C2247="","",IFERROR(INDEX('Cadastro de insumo'!A:K,MATCH('Ficha técnica - Prod acabado'!C2247,'Cadastro de insumo'!E:E,0),9),""))</f>
        <v/>
      </c>
      <c r="F2247" s="139" t="str">
        <f>IFERROR(VLOOKUP(C2247,'Cadastro de insumo'!E:K,7,0),"")</f>
        <v/>
      </c>
      <c r="G2247" s="113"/>
      <c r="H2247" s="113"/>
      <c r="I2247" s="138">
        <f t="shared" si="107"/>
        <v>0</v>
      </c>
      <c r="J2247" s="140">
        <f>IF(C2247="",0,IF(E2247="Pacote",VLOOKUP(C2247,'Cadastro de insumo'!E:K,7,0)*G2247,IF(OR(E2247="kg",E2247="L"),F2247/1000*G2247,F2247*G2247)))</f>
        <v>0</v>
      </c>
    </row>
    <row r="2248" spans="1:18" outlineLevel="1" x14ac:dyDescent="0.25">
      <c r="B2248" s="137" t="str">
        <f>IF(C2248="","",F2235)</f>
        <v/>
      </c>
      <c r="C2248" s="123"/>
      <c r="D2248" s="138" t="str">
        <f>IF(C2248="","",IFERROR(INDEX('Cadastro de insumo'!A:K,MATCH('Ficha técnica - Prod acabado'!C2248,'Cadastro de insumo'!E:E,0),2),""))</f>
        <v/>
      </c>
      <c r="E2248" s="138" t="str">
        <f>IF(C2248="","",IFERROR(INDEX('Cadastro de insumo'!A:K,MATCH('Ficha técnica - Prod acabado'!C2248,'Cadastro de insumo'!E:E,0),9),""))</f>
        <v/>
      </c>
      <c r="F2248" s="139" t="str">
        <f>IFERROR(VLOOKUP(C2248,'Cadastro de insumo'!E:K,7,0),"")</f>
        <v/>
      </c>
      <c r="G2248" s="113"/>
      <c r="H2248" s="113"/>
      <c r="I2248" s="138">
        <f t="shared" si="107"/>
        <v>0</v>
      </c>
      <c r="J2248" s="140">
        <f>IF(C2248="",0,IF(E2248="Pacote",VLOOKUP(C2248,'Cadastro de insumo'!E:K,7,0)*G2248,IF(OR(E2248="kg",E2248="L"),F2248/1000*G2248,F2248*G2248)))</f>
        <v>0</v>
      </c>
    </row>
    <row r="2249" spans="1:18" outlineLevel="1" x14ac:dyDescent="0.25">
      <c r="B2249" s="137" t="str">
        <f>IF(C2249="","",F2235)</f>
        <v/>
      </c>
      <c r="C2249" s="123"/>
      <c r="D2249" s="138" t="str">
        <f>IF(C2249="","",IFERROR(INDEX('Cadastro de insumo'!A:K,MATCH('Ficha técnica - Prod acabado'!C2249,'Cadastro de insumo'!E:E,0),2),""))</f>
        <v/>
      </c>
      <c r="E2249" s="138" t="str">
        <f>IF(C2249="","",IFERROR(INDEX('Cadastro de insumo'!A:K,MATCH('Ficha técnica - Prod acabado'!C2249,'Cadastro de insumo'!E:E,0),9),""))</f>
        <v/>
      </c>
      <c r="F2249" s="139" t="str">
        <f>IFERROR(VLOOKUP(C2249,'Cadastro de insumo'!E:K,7,0),"")</f>
        <v/>
      </c>
      <c r="G2249" s="113"/>
      <c r="H2249" s="113"/>
      <c r="I2249" s="138">
        <f t="shared" si="107"/>
        <v>0</v>
      </c>
      <c r="J2249" s="140">
        <f>IF(C2249="",0,IF(E2249="Pacote",VLOOKUP(C2249,'Cadastro de insumo'!E:K,7,0)*G2249,IF(OR(E2249="kg",E2249="L"),F2249/1000*G2249,F2249*G2249)))</f>
        <v>0</v>
      </c>
    </row>
    <row r="2250" spans="1:18" outlineLevel="1" x14ac:dyDescent="0.25">
      <c r="B2250" s="137" t="str">
        <f>IF(C2250="","",F2235)</f>
        <v/>
      </c>
      <c r="C2250" s="123"/>
      <c r="D2250" s="138" t="str">
        <f>IF(C2250="","",IFERROR(INDEX('Cadastro de insumo'!A:K,MATCH('Ficha técnica - Prod acabado'!C2250,'Cadastro de insumo'!E:E,0),2),""))</f>
        <v/>
      </c>
      <c r="E2250" s="138" t="str">
        <f>IF(C2250="","",IFERROR(INDEX('Cadastro de insumo'!A:K,MATCH('Ficha técnica - Prod acabado'!C2250,'Cadastro de insumo'!E:E,0),9),""))</f>
        <v/>
      </c>
      <c r="F2250" s="139" t="str">
        <f>IFERROR(VLOOKUP(C2250,'Cadastro de insumo'!E:K,7,0),"")</f>
        <v/>
      </c>
      <c r="G2250" s="113"/>
      <c r="H2250" s="113"/>
      <c r="I2250" s="138">
        <f t="shared" si="107"/>
        <v>0</v>
      </c>
      <c r="J2250" s="140">
        <f>IF(C2250="",0,IF(E2250="Pacote",VLOOKUP(C2250,'Cadastro de insumo'!E:K,7,0)*G2250,IF(OR(E2250="kg",E2250="L"),F2250/1000*G2250,F2250*G2250)))</f>
        <v>0</v>
      </c>
    </row>
    <row r="2251" spans="1:18" outlineLevel="1" x14ac:dyDescent="0.25">
      <c r="B2251" s="137" t="str">
        <f>IF(C2251="","",F2235)</f>
        <v/>
      </c>
      <c r="C2251" s="123"/>
      <c r="D2251" s="138" t="str">
        <f>IF(C2251="","",IFERROR(INDEX('Cadastro de insumo'!A:K,MATCH('Ficha técnica - Prod acabado'!C2251,'Cadastro de insumo'!E:E,0),2),""))</f>
        <v/>
      </c>
      <c r="E2251" s="138" t="str">
        <f>IF(C2251="","",IFERROR(INDEX('Cadastro de insumo'!A:K,MATCH('Ficha técnica - Prod acabado'!C2251,'Cadastro de insumo'!E:E,0),9),""))</f>
        <v/>
      </c>
      <c r="F2251" s="139" t="str">
        <f>IFERROR(VLOOKUP(C2251,'Cadastro de insumo'!E:K,7,0),"")</f>
        <v/>
      </c>
      <c r="G2251" s="113"/>
      <c r="H2251" s="113"/>
      <c r="I2251" s="138">
        <f t="shared" si="107"/>
        <v>0</v>
      </c>
      <c r="J2251" s="140">
        <f>IF(C2251="",0,IF(E2251="Pacote",VLOOKUP(C2251,'Cadastro de insumo'!E:K,7,0)*G2251,IF(OR(E2251="kg",E2251="L"),F2251/1000*G2251,F2251*G2251)))</f>
        <v>0</v>
      </c>
    </row>
    <row r="2252" spans="1:18" outlineLevel="1" x14ac:dyDescent="0.25">
      <c r="B2252" s="137" t="str">
        <f>IF(C2252="","",F2235)</f>
        <v/>
      </c>
      <c r="C2252" s="123"/>
      <c r="D2252" s="138" t="str">
        <f>IF(C2252="","",IFERROR(INDEX('Cadastro de insumo'!A:K,MATCH('Ficha técnica - Prod acabado'!C2252,'Cadastro de insumo'!E:E,0),2),""))</f>
        <v/>
      </c>
      <c r="E2252" s="138" t="str">
        <f>IF(C2252="","",IFERROR(INDEX('Cadastro de insumo'!A:K,MATCH('Ficha técnica - Prod acabado'!C2252,'Cadastro de insumo'!E:E,0),9),""))</f>
        <v/>
      </c>
      <c r="F2252" s="139" t="str">
        <f>IFERROR(VLOOKUP(C2252,'Cadastro de insumo'!E:K,7,0),"")</f>
        <v/>
      </c>
      <c r="G2252" s="113"/>
      <c r="H2252" s="113"/>
      <c r="I2252" s="138">
        <f t="shared" si="107"/>
        <v>0</v>
      </c>
      <c r="J2252" s="140">
        <f>IF(C2252="",0,IF(E2252="Pacote",VLOOKUP(C2252,'Cadastro de insumo'!E:K,7,0)*G2252,IF(OR(E2252="kg",E2252="L"),F2252/1000*G2252,F2252*G2252)))</f>
        <v>0</v>
      </c>
    </row>
    <row r="2253" spans="1:18" x14ac:dyDescent="0.25">
      <c r="A2253" s="33" t="str">
        <f>"Detalhes: "&amp;F2235</f>
        <v xml:space="preserve">Detalhes: </v>
      </c>
      <c r="B2253" s="110"/>
      <c r="H2253" s="126"/>
      <c r="I2253" s="110"/>
      <c r="J2253" s="110"/>
      <c r="M2253" s="126"/>
    </row>
    <row r="2254" spans="1:18" x14ac:dyDescent="0.25">
      <c r="B2254" s="110"/>
      <c r="C2254" s="126"/>
      <c r="H2254" s="126"/>
      <c r="I2254" s="110"/>
      <c r="J2254" s="110"/>
      <c r="K2254" s="110"/>
      <c r="L2254" s="110"/>
      <c r="M2254" s="126"/>
    </row>
    <row r="2255" spans="1:18" ht="31.5" x14ac:dyDescent="0.25">
      <c r="D2255" s="110"/>
      <c r="E2255" s="34" t="s">
        <v>21</v>
      </c>
      <c r="F2255" s="78" t="s">
        <v>0</v>
      </c>
      <c r="G2255" s="78" t="s">
        <v>19</v>
      </c>
      <c r="H2255" s="79" t="s">
        <v>20</v>
      </c>
      <c r="I2255" s="35" t="s">
        <v>22</v>
      </c>
      <c r="J2255" s="35" t="s">
        <v>61</v>
      </c>
      <c r="M2255" s="126"/>
    </row>
    <row r="2256" spans="1:18" x14ac:dyDescent="0.25">
      <c r="D2256" s="110"/>
      <c r="E2256" s="135">
        <f>E2235+1</f>
        <v>108</v>
      </c>
      <c r="F2256" s="113"/>
      <c r="G2256" s="113"/>
      <c r="H2256" s="114"/>
      <c r="I2256" s="136">
        <f>SUM(J2259:J2273)</f>
        <v>0</v>
      </c>
      <c r="J2256" s="136" t="str">
        <f>IF(H2256="","",I2256/H2256)</f>
        <v/>
      </c>
      <c r="M2256" s="126"/>
      <c r="R2256" s="141"/>
    </row>
    <row r="2257" spans="2:18" x14ac:dyDescent="0.25">
      <c r="B2257" s="117"/>
      <c r="C2257" s="118"/>
      <c r="D2257" s="110"/>
      <c r="F2257" s="118"/>
      <c r="G2257" s="118"/>
      <c r="H2257" s="119"/>
      <c r="I2257" s="120"/>
      <c r="J2257" s="121"/>
      <c r="M2257" s="126"/>
      <c r="R2257" s="141"/>
    </row>
    <row r="2258" spans="2:18" ht="47.25" outlineLevel="1" x14ac:dyDescent="0.25">
      <c r="B2258" s="34" t="s">
        <v>66</v>
      </c>
      <c r="C2258" s="78" t="s">
        <v>13</v>
      </c>
      <c r="D2258" s="35" t="s">
        <v>60</v>
      </c>
      <c r="E2258" s="35" t="s">
        <v>14</v>
      </c>
      <c r="F2258" s="79" t="s">
        <v>17</v>
      </c>
      <c r="G2258" s="79" t="s">
        <v>56</v>
      </c>
      <c r="H2258" s="79" t="s">
        <v>38</v>
      </c>
      <c r="I2258" s="35" t="s">
        <v>16</v>
      </c>
      <c r="J2258" s="34" t="s">
        <v>15</v>
      </c>
    </row>
    <row r="2259" spans="2:18" outlineLevel="1" x14ac:dyDescent="0.25">
      <c r="B2259" s="137" t="str">
        <f>IF(C2259="","",F2256)</f>
        <v/>
      </c>
      <c r="C2259" s="123"/>
      <c r="D2259" s="138" t="str">
        <f>IF(C2259="","",IFERROR(INDEX('Cadastro de insumo'!A:K,MATCH('Ficha técnica - Prod acabado'!C2259,'Cadastro de insumo'!E:E,0),2),""))</f>
        <v/>
      </c>
      <c r="E2259" s="138" t="str">
        <f>IF(C2259="","",IFERROR(INDEX('Cadastro de insumo'!A:K,MATCH('Ficha técnica - Prod acabado'!C2259,'Cadastro de insumo'!E:E,0),9),""))</f>
        <v/>
      </c>
      <c r="F2259" s="139" t="str">
        <f>IFERROR(VLOOKUP(C2259,'Cadastro de insumo'!E:K,7,0),"")</f>
        <v/>
      </c>
      <c r="G2259" s="113"/>
      <c r="H2259" s="113"/>
      <c r="I2259" s="138">
        <f t="shared" ref="I2259:I2273" si="108">IF(OR(G2259="",H2259=""),0,G2259/H2259)</f>
        <v>0</v>
      </c>
      <c r="J2259" s="140">
        <f>IF(C2259="",0,IF(E2259="Pacote",VLOOKUP(C2259,'Cadastro de insumo'!E:K,7,0)*G2259,IF(OR(E2259="kg",E2259="L"),F2259/1000*G2259,F2259*G2259)))</f>
        <v>0</v>
      </c>
    </row>
    <row r="2260" spans="2:18" outlineLevel="1" x14ac:dyDescent="0.25">
      <c r="B2260" s="137" t="str">
        <f>IF(C2260="","",F2256)</f>
        <v/>
      </c>
      <c r="C2260" s="123"/>
      <c r="D2260" s="138" t="str">
        <f>IF(C2260="","",IFERROR(INDEX('Cadastro de insumo'!A:K,MATCH('Ficha técnica - Prod acabado'!C2260,'Cadastro de insumo'!E:E,0),2),""))</f>
        <v/>
      </c>
      <c r="E2260" s="138" t="str">
        <f>IF(C2260="","",IFERROR(INDEX('Cadastro de insumo'!A:K,MATCH('Ficha técnica - Prod acabado'!C2260,'Cadastro de insumo'!E:E,0),9),""))</f>
        <v/>
      </c>
      <c r="F2260" s="139" t="str">
        <f>IFERROR(VLOOKUP(C2260,'Cadastro de insumo'!E:K,7,0),"")</f>
        <v/>
      </c>
      <c r="G2260" s="113"/>
      <c r="H2260" s="113"/>
      <c r="I2260" s="138">
        <f t="shared" si="108"/>
        <v>0</v>
      </c>
      <c r="J2260" s="140">
        <f>IF(C2260="",0,IF(E2260="Pacote",VLOOKUP(C2260,'Cadastro de insumo'!E:K,7,0)*G2260,IF(OR(E2260="kg",E2260="L"),F2260/1000*G2260,F2260*G2260)))</f>
        <v>0</v>
      </c>
    </row>
    <row r="2261" spans="2:18" outlineLevel="1" x14ac:dyDescent="0.25">
      <c r="B2261" s="137" t="str">
        <f>IF(C2261="","",F2256)</f>
        <v/>
      </c>
      <c r="C2261" s="123"/>
      <c r="D2261" s="138" t="str">
        <f>IF(C2261="","",IFERROR(INDEX('Cadastro de insumo'!A:K,MATCH('Ficha técnica - Prod acabado'!C2261,'Cadastro de insumo'!E:E,0),2),""))</f>
        <v/>
      </c>
      <c r="E2261" s="138" t="str">
        <f>IF(C2261="","",IFERROR(INDEX('Cadastro de insumo'!A:K,MATCH('Ficha técnica - Prod acabado'!C2261,'Cadastro de insumo'!E:E,0),9),""))</f>
        <v/>
      </c>
      <c r="F2261" s="139" t="str">
        <f>IFERROR(VLOOKUP(C2261,'Cadastro de insumo'!E:K,7,0),"")</f>
        <v/>
      </c>
      <c r="G2261" s="113"/>
      <c r="H2261" s="113"/>
      <c r="I2261" s="138">
        <f t="shared" si="108"/>
        <v>0</v>
      </c>
      <c r="J2261" s="140">
        <f>IF(C2261="",0,IF(E2261="Pacote",VLOOKUP(C2261,'Cadastro de insumo'!E:K,7,0)*G2261,IF(OR(E2261="kg",E2261="L"),F2261/1000*G2261,F2261*G2261)))</f>
        <v>0</v>
      </c>
    </row>
    <row r="2262" spans="2:18" outlineLevel="1" x14ac:dyDescent="0.25">
      <c r="B2262" s="137" t="str">
        <f>IF(C2262="","",F2256)</f>
        <v/>
      </c>
      <c r="C2262" s="123"/>
      <c r="D2262" s="138" t="str">
        <f>IF(C2262="","",IFERROR(INDEX('Cadastro de insumo'!A:K,MATCH('Ficha técnica - Prod acabado'!C2262,'Cadastro de insumo'!E:E,0),2),""))</f>
        <v/>
      </c>
      <c r="E2262" s="138" t="str">
        <f>IF(C2262="","",IFERROR(INDEX('Cadastro de insumo'!A:K,MATCH('Ficha técnica - Prod acabado'!C2262,'Cadastro de insumo'!E:E,0),9),""))</f>
        <v/>
      </c>
      <c r="F2262" s="139" t="str">
        <f>IFERROR(VLOOKUP(C2262,'Cadastro de insumo'!E:K,7,0),"")</f>
        <v/>
      </c>
      <c r="G2262" s="113"/>
      <c r="H2262" s="113"/>
      <c r="I2262" s="138">
        <f t="shared" si="108"/>
        <v>0</v>
      </c>
      <c r="J2262" s="140">
        <f>IF(C2262="",0,IF(E2262="Pacote",VLOOKUP(C2262,'Cadastro de insumo'!E:K,7,0)*G2262,IF(OR(E2262="kg",E2262="L"),F2262/1000*G2262,F2262*G2262)))</f>
        <v>0</v>
      </c>
    </row>
    <row r="2263" spans="2:18" outlineLevel="1" x14ac:dyDescent="0.25">
      <c r="B2263" s="137" t="str">
        <f>IF(C2263="","",F2256)</f>
        <v/>
      </c>
      <c r="C2263" s="123"/>
      <c r="D2263" s="138" t="str">
        <f>IF(C2263="","",IFERROR(INDEX('Cadastro de insumo'!A:K,MATCH('Ficha técnica - Prod acabado'!C2263,'Cadastro de insumo'!E:E,0),2),""))</f>
        <v/>
      </c>
      <c r="E2263" s="138" t="str">
        <f>IF(C2263="","",IFERROR(INDEX('Cadastro de insumo'!A:K,MATCH('Ficha técnica - Prod acabado'!C2263,'Cadastro de insumo'!E:E,0),9),""))</f>
        <v/>
      </c>
      <c r="F2263" s="139" t="str">
        <f>IFERROR(VLOOKUP(C2263,'Cadastro de insumo'!E:K,7,0),"")</f>
        <v/>
      </c>
      <c r="G2263" s="113"/>
      <c r="H2263" s="113"/>
      <c r="I2263" s="138">
        <f t="shared" si="108"/>
        <v>0</v>
      </c>
      <c r="J2263" s="140">
        <f>IF(C2263="",0,IF(E2263="Pacote",VLOOKUP(C2263,'Cadastro de insumo'!E:K,7,0)*G2263,IF(OR(E2263="kg",E2263="L"),F2263/1000*G2263,F2263*G2263)))</f>
        <v>0</v>
      </c>
    </row>
    <row r="2264" spans="2:18" outlineLevel="1" x14ac:dyDescent="0.25">
      <c r="B2264" s="137" t="str">
        <f>IF(C2264="","",F2256)</f>
        <v/>
      </c>
      <c r="C2264" s="123"/>
      <c r="D2264" s="138" t="str">
        <f>IF(C2264="","",IFERROR(INDEX('Cadastro de insumo'!A:K,MATCH('Ficha técnica - Prod acabado'!C2264,'Cadastro de insumo'!E:E,0),2),""))</f>
        <v/>
      </c>
      <c r="E2264" s="138" t="str">
        <f>IF(C2264="","",IFERROR(INDEX('Cadastro de insumo'!A:K,MATCH('Ficha técnica - Prod acabado'!C2264,'Cadastro de insumo'!E:E,0),9),""))</f>
        <v/>
      </c>
      <c r="F2264" s="139" t="str">
        <f>IFERROR(VLOOKUP(C2264,'Cadastro de insumo'!E:K,7,0),"")</f>
        <v/>
      </c>
      <c r="G2264" s="113"/>
      <c r="H2264" s="113"/>
      <c r="I2264" s="138">
        <f t="shared" si="108"/>
        <v>0</v>
      </c>
      <c r="J2264" s="140">
        <f>IF(C2264="",0,IF(E2264="Pacote",VLOOKUP(C2264,'Cadastro de insumo'!E:K,7,0)*G2264,IF(OR(E2264="kg",E2264="L"),F2264/1000*G2264,F2264*G2264)))</f>
        <v>0</v>
      </c>
    </row>
    <row r="2265" spans="2:18" outlineLevel="1" x14ac:dyDescent="0.25">
      <c r="B2265" s="137" t="str">
        <f>IF(C2265="","",F2256)</f>
        <v/>
      </c>
      <c r="C2265" s="123"/>
      <c r="D2265" s="138" t="str">
        <f>IF(C2265="","",IFERROR(INDEX('Cadastro de insumo'!A:K,MATCH('Ficha técnica - Prod acabado'!C2265,'Cadastro de insumo'!E:E,0),2),""))</f>
        <v/>
      </c>
      <c r="E2265" s="138" t="str">
        <f>IF(C2265="","",IFERROR(INDEX('Cadastro de insumo'!A:K,MATCH('Ficha técnica - Prod acabado'!C2265,'Cadastro de insumo'!E:E,0),9),""))</f>
        <v/>
      </c>
      <c r="F2265" s="139" t="str">
        <f>IFERROR(VLOOKUP(C2265,'Cadastro de insumo'!E:K,7,0),"")</f>
        <v/>
      </c>
      <c r="G2265" s="113"/>
      <c r="H2265" s="113"/>
      <c r="I2265" s="138">
        <f t="shared" si="108"/>
        <v>0</v>
      </c>
      <c r="J2265" s="140">
        <f>IF(C2265="",0,IF(E2265="Pacote",VLOOKUP(C2265,'Cadastro de insumo'!E:K,7,0)*G2265,IF(OR(E2265="kg",E2265="L"),F2265/1000*G2265,F2265*G2265)))</f>
        <v>0</v>
      </c>
    </row>
    <row r="2266" spans="2:18" outlineLevel="1" x14ac:dyDescent="0.25">
      <c r="B2266" s="137" t="str">
        <f>IF(C2266="","",F2256)</f>
        <v/>
      </c>
      <c r="C2266" s="123"/>
      <c r="D2266" s="138" t="str">
        <f>IF(C2266="","",IFERROR(INDEX('Cadastro de insumo'!A:K,MATCH('Ficha técnica - Prod acabado'!C2266,'Cadastro de insumo'!E:E,0),2),""))</f>
        <v/>
      </c>
      <c r="E2266" s="138" t="str">
        <f>IF(C2266="","",IFERROR(INDEX('Cadastro de insumo'!A:K,MATCH('Ficha técnica - Prod acabado'!C2266,'Cadastro de insumo'!E:E,0),9),""))</f>
        <v/>
      </c>
      <c r="F2266" s="139" t="str">
        <f>IFERROR(VLOOKUP(C2266,'Cadastro de insumo'!E:K,7,0),"")</f>
        <v/>
      </c>
      <c r="G2266" s="113"/>
      <c r="H2266" s="113"/>
      <c r="I2266" s="138">
        <f t="shared" si="108"/>
        <v>0</v>
      </c>
      <c r="J2266" s="140">
        <f>IF(C2266="",0,IF(E2266="Pacote",VLOOKUP(C2266,'Cadastro de insumo'!E:K,7,0)*G2266,IF(OR(E2266="kg",E2266="L"),F2266/1000*G2266,F2266*G2266)))</f>
        <v>0</v>
      </c>
    </row>
    <row r="2267" spans="2:18" outlineLevel="1" x14ac:dyDescent="0.25">
      <c r="B2267" s="137" t="str">
        <f>IF(C2267="","",F2256)</f>
        <v/>
      </c>
      <c r="C2267" s="123"/>
      <c r="D2267" s="138" t="str">
        <f>IF(C2267="","",IFERROR(INDEX('Cadastro de insumo'!A:K,MATCH('Ficha técnica - Prod acabado'!C2267,'Cadastro de insumo'!E:E,0),2),""))</f>
        <v/>
      </c>
      <c r="E2267" s="138" t="str">
        <f>IF(C2267="","",IFERROR(INDEX('Cadastro de insumo'!A:K,MATCH('Ficha técnica - Prod acabado'!C2267,'Cadastro de insumo'!E:E,0),9),""))</f>
        <v/>
      </c>
      <c r="F2267" s="139" t="str">
        <f>IFERROR(VLOOKUP(C2267,'Cadastro de insumo'!E:K,7,0),"")</f>
        <v/>
      </c>
      <c r="G2267" s="113"/>
      <c r="H2267" s="113"/>
      <c r="I2267" s="138">
        <f t="shared" si="108"/>
        <v>0</v>
      </c>
      <c r="J2267" s="140">
        <f>IF(C2267="",0,IF(E2267="Pacote",VLOOKUP(C2267,'Cadastro de insumo'!E:K,7,0)*G2267,IF(OR(E2267="kg",E2267="L"),F2267/1000*G2267,F2267*G2267)))</f>
        <v>0</v>
      </c>
    </row>
    <row r="2268" spans="2:18" outlineLevel="1" x14ac:dyDescent="0.25">
      <c r="B2268" s="137" t="str">
        <f>IF(C2268="","",F2256)</f>
        <v/>
      </c>
      <c r="C2268" s="123"/>
      <c r="D2268" s="138" t="str">
        <f>IF(C2268="","",IFERROR(INDEX('Cadastro de insumo'!A:K,MATCH('Ficha técnica - Prod acabado'!C2268,'Cadastro de insumo'!E:E,0),2),""))</f>
        <v/>
      </c>
      <c r="E2268" s="138" t="str">
        <f>IF(C2268="","",IFERROR(INDEX('Cadastro de insumo'!A:K,MATCH('Ficha técnica - Prod acabado'!C2268,'Cadastro de insumo'!E:E,0),9),""))</f>
        <v/>
      </c>
      <c r="F2268" s="139" t="str">
        <f>IFERROR(VLOOKUP(C2268,'Cadastro de insumo'!E:K,7,0),"")</f>
        <v/>
      </c>
      <c r="G2268" s="113"/>
      <c r="H2268" s="113"/>
      <c r="I2268" s="138">
        <f t="shared" si="108"/>
        <v>0</v>
      </c>
      <c r="J2268" s="140">
        <f>IF(C2268="",0,IF(E2268="Pacote",VLOOKUP(C2268,'Cadastro de insumo'!E:K,7,0)*G2268,IF(OR(E2268="kg",E2268="L"),F2268/1000*G2268,F2268*G2268)))</f>
        <v>0</v>
      </c>
    </row>
    <row r="2269" spans="2:18" outlineLevel="1" x14ac:dyDescent="0.25">
      <c r="B2269" s="137" t="str">
        <f>IF(C2269="","",F2256)</f>
        <v/>
      </c>
      <c r="C2269" s="123"/>
      <c r="D2269" s="138" t="str">
        <f>IF(C2269="","",IFERROR(INDEX('Cadastro de insumo'!A:K,MATCH('Ficha técnica - Prod acabado'!C2269,'Cadastro de insumo'!E:E,0),2),""))</f>
        <v/>
      </c>
      <c r="E2269" s="138" t="str">
        <f>IF(C2269="","",IFERROR(INDEX('Cadastro de insumo'!A:K,MATCH('Ficha técnica - Prod acabado'!C2269,'Cadastro de insumo'!E:E,0),9),""))</f>
        <v/>
      </c>
      <c r="F2269" s="139" t="str">
        <f>IFERROR(VLOOKUP(C2269,'Cadastro de insumo'!E:K,7,0),"")</f>
        <v/>
      </c>
      <c r="G2269" s="113"/>
      <c r="H2269" s="113"/>
      <c r="I2269" s="138">
        <f t="shared" si="108"/>
        <v>0</v>
      </c>
      <c r="J2269" s="140">
        <f>IF(C2269="",0,IF(E2269="Pacote",VLOOKUP(C2269,'Cadastro de insumo'!E:K,7,0)*G2269,IF(OR(E2269="kg",E2269="L"),F2269/1000*G2269,F2269*G2269)))</f>
        <v>0</v>
      </c>
    </row>
    <row r="2270" spans="2:18" outlineLevel="1" x14ac:dyDescent="0.25">
      <c r="B2270" s="137" t="str">
        <f>IF(C2270="","",F2256)</f>
        <v/>
      </c>
      <c r="C2270" s="123"/>
      <c r="D2270" s="138" t="str">
        <f>IF(C2270="","",IFERROR(INDEX('Cadastro de insumo'!A:K,MATCH('Ficha técnica - Prod acabado'!C2270,'Cadastro de insumo'!E:E,0),2),""))</f>
        <v/>
      </c>
      <c r="E2270" s="138" t="str">
        <f>IF(C2270="","",IFERROR(INDEX('Cadastro de insumo'!A:K,MATCH('Ficha técnica - Prod acabado'!C2270,'Cadastro de insumo'!E:E,0),9),""))</f>
        <v/>
      </c>
      <c r="F2270" s="139" t="str">
        <f>IFERROR(VLOOKUP(C2270,'Cadastro de insumo'!E:K,7,0),"")</f>
        <v/>
      </c>
      <c r="G2270" s="113"/>
      <c r="H2270" s="113"/>
      <c r="I2270" s="138">
        <f t="shared" si="108"/>
        <v>0</v>
      </c>
      <c r="J2270" s="140">
        <f>IF(C2270="",0,IF(E2270="Pacote",VLOOKUP(C2270,'Cadastro de insumo'!E:K,7,0)*G2270,IF(OR(E2270="kg",E2270="L"),F2270/1000*G2270,F2270*G2270)))</f>
        <v>0</v>
      </c>
    </row>
    <row r="2271" spans="2:18" outlineLevel="1" x14ac:dyDescent="0.25">
      <c r="B2271" s="137" t="str">
        <f>IF(C2271="","",F2256)</f>
        <v/>
      </c>
      <c r="C2271" s="123"/>
      <c r="D2271" s="138" t="str">
        <f>IF(C2271="","",IFERROR(INDEX('Cadastro de insumo'!A:K,MATCH('Ficha técnica - Prod acabado'!C2271,'Cadastro de insumo'!E:E,0),2),""))</f>
        <v/>
      </c>
      <c r="E2271" s="138" t="str">
        <f>IF(C2271="","",IFERROR(INDEX('Cadastro de insumo'!A:K,MATCH('Ficha técnica - Prod acabado'!C2271,'Cadastro de insumo'!E:E,0),9),""))</f>
        <v/>
      </c>
      <c r="F2271" s="139" t="str">
        <f>IFERROR(VLOOKUP(C2271,'Cadastro de insumo'!E:K,7,0),"")</f>
        <v/>
      </c>
      <c r="G2271" s="113"/>
      <c r="H2271" s="113"/>
      <c r="I2271" s="138">
        <f t="shared" si="108"/>
        <v>0</v>
      </c>
      <c r="J2271" s="140">
        <f>IF(C2271="",0,IF(E2271="Pacote",VLOOKUP(C2271,'Cadastro de insumo'!E:K,7,0)*G2271,IF(OR(E2271="kg",E2271="L"),F2271/1000*G2271,F2271*G2271)))</f>
        <v>0</v>
      </c>
    </row>
    <row r="2272" spans="2:18" outlineLevel="1" x14ac:dyDescent="0.25">
      <c r="B2272" s="137" t="str">
        <f>IF(C2272="","",F2256)</f>
        <v/>
      </c>
      <c r="C2272" s="123"/>
      <c r="D2272" s="138" t="str">
        <f>IF(C2272="","",IFERROR(INDEX('Cadastro de insumo'!A:K,MATCH('Ficha técnica - Prod acabado'!C2272,'Cadastro de insumo'!E:E,0),2),""))</f>
        <v/>
      </c>
      <c r="E2272" s="138" t="str">
        <f>IF(C2272="","",IFERROR(INDEX('Cadastro de insumo'!A:K,MATCH('Ficha técnica - Prod acabado'!C2272,'Cadastro de insumo'!E:E,0),9),""))</f>
        <v/>
      </c>
      <c r="F2272" s="139" t="str">
        <f>IFERROR(VLOOKUP(C2272,'Cadastro de insumo'!E:K,7,0),"")</f>
        <v/>
      </c>
      <c r="G2272" s="113"/>
      <c r="H2272" s="113"/>
      <c r="I2272" s="138">
        <f t="shared" si="108"/>
        <v>0</v>
      </c>
      <c r="J2272" s="140">
        <f>IF(C2272="",0,IF(E2272="Pacote",VLOOKUP(C2272,'Cadastro de insumo'!E:K,7,0)*G2272,IF(OR(E2272="kg",E2272="L"),F2272/1000*G2272,F2272*G2272)))</f>
        <v>0</v>
      </c>
    </row>
    <row r="2273" spans="1:18" outlineLevel="1" x14ac:dyDescent="0.25">
      <c r="B2273" s="137" t="str">
        <f>IF(C2273="","",F2256)</f>
        <v/>
      </c>
      <c r="C2273" s="123"/>
      <c r="D2273" s="138" t="str">
        <f>IF(C2273="","",IFERROR(INDEX('Cadastro de insumo'!A:K,MATCH('Ficha técnica - Prod acabado'!C2273,'Cadastro de insumo'!E:E,0),2),""))</f>
        <v/>
      </c>
      <c r="E2273" s="138" t="str">
        <f>IF(C2273="","",IFERROR(INDEX('Cadastro de insumo'!A:K,MATCH('Ficha técnica - Prod acabado'!C2273,'Cadastro de insumo'!E:E,0),9),""))</f>
        <v/>
      </c>
      <c r="F2273" s="139" t="str">
        <f>IFERROR(VLOOKUP(C2273,'Cadastro de insumo'!E:K,7,0),"")</f>
        <v/>
      </c>
      <c r="G2273" s="113"/>
      <c r="H2273" s="113"/>
      <c r="I2273" s="138">
        <f t="shared" si="108"/>
        <v>0</v>
      </c>
      <c r="J2273" s="140">
        <f>IF(C2273="",0,IF(E2273="Pacote",VLOOKUP(C2273,'Cadastro de insumo'!E:K,7,0)*G2273,IF(OR(E2273="kg",E2273="L"),F2273/1000*G2273,F2273*G2273)))</f>
        <v>0</v>
      </c>
    </row>
    <row r="2274" spans="1:18" x14ac:dyDescent="0.25">
      <c r="A2274" s="33" t="str">
        <f>"Detalhes: "&amp;F2256</f>
        <v xml:space="preserve">Detalhes: </v>
      </c>
      <c r="B2274" s="110"/>
      <c r="H2274" s="126"/>
      <c r="I2274" s="110"/>
      <c r="J2274" s="110"/>
      <c r="M2274" s="126"/>
    </row>
    <row r="2275" spans="1:18" x14ac:dyDescent="0.25">
      <c r="B2275" s="110"/>
      <c r="C2275" s="126"/>
      <c r="H2275" s="126"/>
      <c r="I2275" s="110"/>
      <c r="J2275" s="110"/>
      <c r="K2275" s="110"/>
      <c r="L2275" s="110"/>
      <c r="M2275" s="126"/>
    </row>
    <row r="2276" spans="1:18" ht="31.5" x14ac:dyDescent="0.25">
      <c r="D2276" s="110"/>
      <c r="E2276" s="34" t="s">
        <v>21</v>
      </c>
      <c r="F2276" s="78" t="s">
        <v>0</v>
      </c>
      <c r="G2276" s="78" t="s">
        <v>19</v>
      </c>
      <c r="H2276" s="79" t="s">
        <v>20</v>
      </c>
      <c r="I2276" s="35" t="s">
        <v>22</v>
      </c>
      <c r="J2276" s="35" t="s">
        <v>61</v>
      </c>
      <c r="M2276" s="126"/>
    </row>
    <row r="2277" spans="1:18" x14ac:dyDescent="0.25">
      <c r="D2277" s="110"/>
      <c r="E2277" s="135">
        <f>E2256+1</f>
        <v>109</v>
      </c>
      <c r="F2277" s="113"/>
      <c r="G2277" s="113"/>
      <c r="H2277" s="114"/>
      <c r="I2277" s="136">
        <f>SUM(J2280:J2294)</f>
        <v>0</v>
      </c>
      <c r="J2277" s="136" t="str">
        <f>IF(H2277="","",I2277/H2277)</f>
        <v/>
      </c>
      <c r="M2277" s="126"/>
      <c r="R2277" s="141"/>
    </row>
    <row r="2278" spans="1:18" x14ac:dyDescent="0.25">
      <c r="B2278" s="117"/>
      <c r="C2278" s="118"/>
      <c r="D2278" s="110"/>
      <c r="F2278" s="118"/>
      <c r="G2278" s="118"/>
      <c r="H2278" s="119"/>
      <c r="I2278" s="120"/>
      <c r="J2278" s="121"/>
      <c r="M2278" s="126"/>
      <c r="R2278" s="141"/>
    </row>
    <row r="2279" spans="1:18" ht="47.25" outlineLevel="1" x14ac:dyDescent="0.25">
      <c r="B2279" s="34" t="s">
        <v>66</v>
      </c>
      <c r="C2279" s="78" t="s">
        <v>13</v>
      </c>
      <c r="D2279" s="35" t="s">
        <v>60</v>
      </c>
      <c r="E2279" s="35" t="s">
        <v>14</v>
      </c>
      <c r="F2279" s="79" t="s">
        <v>17</v>
      </c>
      <c r="G2279" s="79" t="s">
        <v>56</v>
      </c>
      <c r="H2279" s="79" t="s">
        <v>38</v>
      </c>
      <c r="I2279" s="35" t="s">
        <v>16</v>
      </c>
      <c r="J2279" s="34" t="s">
        <v>15</v>
      </c>
    </row>
    <row r="2280" spans="1:18" outlineLevel="1" x14ac:dyDescent="0.25">
      <c r="B2280" s="137" t="str">
        <f>IF(C2280="","",F2277)</f>
        <v/>
      </c>
      <c r="C2280" s="123"/>
      <c r="D2280" s="138" t="str">
        <f>IF(C2280="","",IFERROR(INDEX('Cadastro de insumo'!A:K,MATCH('Ficha técnica - Prod acabado'!C2280,'Cadastro de insumo'!E:E,0),2),""))</f>
        <v/>
      </c>
      <c r="E2280" s="138" t="str">
        <f>IF(C2280="","",IFERROR(INDEX('Cadastro de insumo'!A:K,MATCH('Ficha técnica - Prod acabado'!C2280,'Cadastro de insumo'!E:E,0),9),""))</f>
        <v/>
      </c>
      <c r="F2280" s="139" t="str">
        <f>IFERROR(VLOOKUP(C2280,'Cadastro de insumo'!E:K,7,0),"")</f>
        <v/>
      </c>
      <c r="G2280" s="113"/>
      <c r="H2280" s="113"/>
      <c r="I2280" s="138">
        <f t="shared" ref="I2280:I2294" si="109">IF(OR(G2280="",H2280=""),0,G2280/H2280)</f>
        <v>0</v>
      </c>
      <c r="J2280" s="140">
        <f>IF(C2280="",0,IF(E2280="Pacote",VLOOKUP(C2280,'Cadastro de insumo'!E:K,7,0)*G2280,IF(OR(E2280="kg",E2280="L"),F2280/1000*G2280,F2280*G2280)))</f>
        <v>0</v>
      </c>
    </row>
    <row r="2281" spans="1:18" outlineLevel="1" x14ac:dyDescent="0.25">
      <c r="B2281" s="137" t="str">
        <f>IF(C2281="","",F2277)</f>
        <v/>
      </c>
      <c r="C2281" s="123"/>
      <c r="D2281" s="138" t="str">
        <f>IF(C2281="","",IFERROR(INDEX('Cadastro de insumo'!A:K,MATCH('Ficha técnica - Prod acabado'!C2281,'Cadastro de insumo'!E:E,0),2),""))</f>
        <v/>
      </c>
      <c r="E2281" s="138" t="str">
        <f>IF(C2281="","",IFERROR(INDEX('Cadastro de insumo'!A:K,MATCH('Ficha técnica - Prod acabado'!C2281,'Cadastro de insumo'!E:E,0),9),""))</f>
        <v/>
      </c>
      <c r="F2281" s="139" t="str">
        <f>IFERROR(VLOOKUP(C2281,'Cadastro de insumo'!E:K,7,0),"")</f>
        <v/>
      </c>
      <c r="G2281" s="113"/>
      <c r="H2281" s="113"/>
      <c r="I2281" s="138">
        <f t="shared" si="109"/>
        <v>0</v>
      </c>
      <c r="J2281" s="140">
        <f>IF(C2281="",0,IF(E2281="Pacote",VLOOKUP(C2281,'Cadastro de insumo'!E:K,7,0)*G2281,IF(OR(E2281="kg",E2281="L"),F2281/1000*G2281,F2281*G2281)))</f>
        <v>0</v>
      </c>
    </row>
    <row r="2282" spans="1:18" outlineLevel="1" x14ac:dyDescent="0.25">
      <c r="B2282" s="137" t="str">
        <f>IF(C2282="","",F2277)</f>
        <v/>
      </c>
      <c r="C2282" s="123"/>
      <c r="D2282" s="138" t="str">
        <f>IF(C2282="","",IFERROR(INDEX('Cadastro de insumo'!A:K,MATCH('Ficha técnica - Prod acabado'!C2282,'Cadastro de insumo'!E:E,0),2),""))</f>
        <v/>
      </c>
      <c r="E2282" s="138" t="str">
        <f>IF(C2282="","",IFERROR(INDEX('Cadastro de insumo'!A:K,MATCH('Ficha técnica - Prod acabado'!C2282,'Cadastro de insumo'!E:E,0),9),""))</f>
        <v/>
      </c>
      <c r="F2282" s="139" t="str">
        <f>IFERROR(VLOOKUP(C2282,'Cadastro de insumo'!E:K,7,0),"")</f>
        <v/>
      </c>
      <c r="G2282" s="113"/>
      <c r="H2282" s="113"/>
      <c r="I2282" s="138">
        <f t="shared" si="109"/>
        <v>0</v>
      </c>
      <c r="J2282" s="140">
        <f>IF(C2282="",0,IF(E2282="Pacote",VLOOKUP(C2282,'Cadastro de insumo'!E:K,7,0)*G2282,IF(OR(E2282="kg",E2282="L"),F2282/1000*G2282,F2282*G2282)))</f>
        <v>0</v>
      </c>
    </row>
    <row r="2283" spans="1:18" outlineLevel="1" x14ac:dyDescent="0.25">
      <c r="B2283" s="137" t="str">
        <f>IF(C2283="","",F2277)</f>
        <v/>
      </c>
      <c r="C2283" s="123"/>
      <c r="D2283" s="138" t="str">
        <f>IF(C2283="","",IFERROR(INDEX('Cadastro de insumo'!A:K,MATCH('Ficha técnica - Prod acabado'!C2283,'Cadastro de insumo'!E:E,0),2),""))</f>
        <v/>
      </c>
      <c r="E2283" s="138" t="str">
        <f>IF(C2283="","",IFERROR(INDEX('Cadastro de insumo'!A:K,MATCH('Ficha técnica - Prod acabado'!C2283,'Cadastro de insumo'!E:E,0),9),""))</f>
        <v/>
      </c>
      <c r="F2283" s="139" t="str">
        <f>IFERROR(VLOOKUP(C2283,'Cadastro de insumo'!E:K,7,0),"")</f>
        <v/>
      </c>
      <c r="G2283" s="113"/>
      <c r="H2283" s="113"/>
      <c r="I2283" s="138">
        <f t="shared" si="109"/>
        <v>0</v>
      </c>
      <c r="J2283" s="140">
        <f>IF(C2283="",0,IF(E2283="Pacote",VLOOKUP(C2283,'Cadastro de insumo'!E:K,7,0)*G2283,IF(OR(E2283="kg",E2283="L"),F2283/1000*G2283,F2283*G2283)))</f>
        <v>0</v>
      </c>
    </row>
    <row r="2284" spans="1:18" outlineLevel="1" x14ac:dyDescent="0.25">
      <c r="B2284" s="137" t="str">
        <f>IF(C2284="","",F2277)</f>
        <v/>
      </c>
      <c r="C2284" s="123"/>
      <c r="D2284" s="138" t="str">
        <f>IF(C2284="","",IFERROR(INDEX('Cadastro de insumo'!A:K,MATCH('Ficha técnica - Prod acabado'!C2284,'Cadastro de insumo'!E:E,0),2),""))</f>
        <v/>
      </c>
      <c r="E2284" s="138" t="str">
        <f>IF(C2284="","",IFERROR(INDEX('Cadastro de insumo'!A:K,MATCH('Ficha técnica - Prod acabado'!C2284,'Cadastro de insumo'!E:E,0),9),""))</f>
        <v/>
      </c>
      <c r="F2284" s="139" t="str">
        <f>IFERROR(VLOOKUP(C2284,'Cadastro de insumo'!E:K,7,0),"")</f>
        <v/>
      </c>
      <c r="G2284" s="113"/>
      <c r="H2284" s="113"/>
      <c r="I2284" s="138">
        <f t="shared" si="109"/>
        <v>0</v>
      </c>
      <c r="J2284" s="140">
        <f>IF(C2284="",0,IF(E2284="Pacote",VLOOKUP(C2284,'Cadastro de insumo'!E:K,7,0)*G2284,IF(OR(E2284="kg",E2284="L"),F2284/1000*G2284,F2284*G2284)))</f>
        <v>0</v>
      </c>
    </row>
    <row r="2285" spans="1:18" outlineLevel="1" x14ac:dyDescent="0.25">
      <c r="B2285" s="137" t="str">
        <f>IF(C2285="","",F2277)</f>
        <v/>
      </c>
      <c r="C2285" s="123"/>
      <c r="D2285" s="138" t="str">
        <f>IF(C2285="","",IFERROR(INDEX('Cadastro de insumo'!A:K,MATCH('Ficha técnica - Prod acabado'!C2285,'Cadastro de insumo'!E:E,0),2),""))</f>
        <v/>
      </c>
      <c r="E2285" s="138" t="str">
        <f>IF(C2285="","",IFERROR(INDEX('Cadastro de insumo'!A:K,MATCH('Ficha técnica - Prod acabado'!C2285,'Cadastro de insumo'!E:E,0),9),""))</f>
        <v/>
      </c>
      <c r="F2285" s="139" t="str">
        <f>IFERROR(VLOOKUP(C2285,'Cadastro de insumo'!E:K,7,0),"")</f>
        <v/>
      </c>
      <c r="G2285" s="113"/>
      <c r="H2285" s="113"/>
      <c r="I2285" s="138">
        <f t="shared" si="109"/>
        <v>0</v>
      </c>
      <c r="J2285" s="140">
        <f>IF(C2285="",0,IF(E2285="Pacote",VLOOKUP(C2285,'Cadastro de insumo'!E:K,7,0)*G2285,IF(OR(E2285="kg",E2285="L"),F2285/1000*G2285,F2285*G2285)))</f>
        <v>0</v>
      </c>
    </row>
    <row r="2286" spans="1:18" outlineLevel="1" x14ac:dyDescent="0.25">
      <c r="B2286" s="137" t="str">
        <f>IF(C2286="","",F2277)</f>
        <v/>
      </c>
      <c r="C2286" s="123"/>
      <c r="D2286" s="138" t="str">
        <f>IF(C2286="","",IFERROR(INDEX('Cadastro de insumo'!A:K,MATCH('Ficha técnica - Prod acabado'!C2286,'Cadastro de insumo'!E:E,0),2),""))</f>
        <v/>
      </c>
      <c r="E2286" s="138" t="str">
        <f>IF(C2286="","",IFERROR(INDEX('Cadastro de insumo'!A:K,MATCH('Ficha técnica - Prod acabado'!C2286,'Cadastro de insumo'!E:E,0),9),""))</f>
        <v/>
      </c>
      <c r="F2286" s="139" t="str">
        <f>IFERROR(VLOOKUP(C2286,'Cadastro de insumo'!E:K,7,0),"")</f>
        <v/>
      </c>
      <c r="G2286" s="113"/>
      <c r="H2286" s="113"/>
      <c r="I2286" s="138">
        <f t="shared" si="109"/>
        <v>0</v>
      </c>
      <c r="J2286" s="140">
        <f>IF(C2286="",0,IF(E2286="Pacote",VLOOKUP(C2286,'Cadastro de insumo'!E:K,7,0)*G2286,IF(OR(E2286="kg",E2286="L"),F2286/1000*G2286,F2286*G2286)))</f>
        <v>0</v>
      </c>
    </row>
    <row r="2287" spans="1:18" outlineLevel="1" x14ac:dyDescent="0.25">
      <c r="B2287" s="137" t="str">
        <f>IF(C2287="","",F2277)</f>
        <v/>
      </c>
      <c r="C2287" s="123"/>
      <c r="D2287" s="138" t="str">
        <f>IF(C2287="","",IFERROR(INDEX('Cadastro de insumo'!A:K,MATCH('Ficha técnica - Prod acabado'!C2287,'Cadastro de insumo'!E:E,0),2),""))</f>
        <v/>
      </c>
      <c r="E2287" s="138" t="str">
        <f>IF(C2287="","",IFERROR(INDEX('Cadastro de insumo'!A:K,MATCH('Ficha técnica - Prod acabado'!C2287,'Cadastro de insumo'!E:E,0),9),""))</f>
        <v/>
      </c>
      <c r="F2287" s="139" t="str">
        <f>IFERROR(VLOOKUP(C2287,'Cadastro de insumo'!E:K,7,0),"")</f>
        <v/>
      </c>
      <c r="G2287" s="113"/>
      <c r="H2287" s="113"/>
      <c r="I2287" s="138">
        <f t="shared" si="109"/>
        <v>0</v>
      </c>
      <c r="J2287" s="140">
        <f>IF(C2287="",0,IF(E2287="Pacote",VLOOKUP(C2287,'Cadastro de insumo'!E:K,7,0)*G2287,IF(OR(E2287="kg",E2287="L"),F2287/1000*G2287,F2287*G2287)))</f>
        <v>0</v>
      </c>
    </row>
    <row r="2288" spans="1:18" outlineLevel="1" x14ac:dyDescent="0.25">
      <c r="B2288" s="137" t="str">
        <f>IF(C2288="","",F2277)</f>
        <v/>
      </c>
      <c r="C2288" s="123"/>
      <c r="D2288" s="138" t="str">
        <f>IF(C2288="","",IFERROR(INDEX('Cadastro de insumo'!A:K,MATCH('Ficha técnica - Prod acabado'!C2288,'Cadastro de insumo'!E:E,0),2),""))</f>
        <v/>
      </c>
      <c r="E2288" s="138" t="str">
        <f>IF(C2288="","",IFERROR(INDEX('Cadastro de insumo'!A:K,MATCH('Ficha técnica - Prod acabado'!C2288,'Cadastro de insumo'!E:E,0),9),""))</f>
        <v/>
      </c>
      <c r="F2288" s="139" t="str">
        <f>IFERROR(VLOOKUP(C2288,'Cadastro de insumo'!E:K,7,0),"")</f>
        <v/>
      </c>
      <c r="G2288" s="113"/>
      <c r="H2288" s="113"/>
      <c r="I2288" s="138">
        <f t="shared" si="109"/>
        <v>0</v>
      </c>
      <c r="J2288" s="140">
        <f>IF(C2288="",0,IF(E2288="Pacote",VLOOKUP(C2288,'Cadastro de insumo'!E:K,7,0)*G2288,IF(OR(E2288="kg",E2288="L"),F2288/1000*G2288,F2288*G2288)))</f>
        <v>0</v>
      </c>
    </row>
    <row r="2289" spans="1:18" outlineLevel="1" x14ac:dyDescent="0.25">
      <c r="B2289" s="137" t="str">
        <f>IF(C2289="","",F2277)</f>
        <v/>
      </c>
      <c r="C2289" s="123"/>
      <c r="D2289" s="138" t="str">
        <f>IF(C2289="","",IFERROR(INDEX('Cadastro de insumo'!A:K,MATCH('Ficha técnica - Prod acabado'!C2289,'Cadastro de insumo'!E:E,0),2),""))</f>
        <v/>
      </c>
      <c r="E2289" s="138" t="str">
        <f>IF(C2289="","",IFERROR(INDEX('Cadastro de insumo'!A:K,MATCH('Ficha técnica - Prod acabado'!C2289,'Cadastro de insumo'!E:E,0),9),""))</f>
        <v/>
      </c>
      <c r="F2289" s="139" t="str">
        <f>IFERROR(VLOOKUP(C2289,'Cadastro de insumo'!E:K,7,0),"")</f>
        <v/>
      </c>
      <c r="G2289" s="113"/>
      <c r="H2289" s="113"/>
      <c r="I2289" s="138">
        <f t="shared" si="109"/>
        <v>0</v>
      </c>
      <c r="J2289" s="140">
        <f>IF(C2289="",0,IF(E2289="Pacote",VLOOKUP(C2289,'Cadastro de insumo'!E:K,7,0)*G2289,IF(OR(E2289="kg",E2289="L"),F2289/1000*G2289,F2289*G2289)))</f>
        <v>0</v>
      </c>
    </row>
    <row r="2290" spans="1:18" outlineLevel="1" x14ac:dyDescent="0.25">
      <c r="B2290" s="137" t="str">
        <f>IF(C2290="","",F2277)</f>
        <v/>
      </c>
      <c r="C2290" s="123"/>
      <c r="D2290" s="138" t="str">
        <f>IF(C2290="","",IFERROR(INDEX('Cadastro de insumo'!A:K,MATCH('Ficha técnica - Prod acabado'!C2290,'Cadastro de insumo'!E:E,0),2),""))</f>
        <v/>
      </c>
      <c r="E2290" s="138" t="str">
        <f>IF(C2290="","",IFERROR(INDEX('Cadastro de insumo'!A:K,MATCH('Ficha técnica - Prod acabado'!C2290,'Cadastro de insumo'!E:E,0),9),""))</f>
        <v/>
      </c>
      <c r="F2290" s="139" t="str">
        <f>IFERROR(VLOOKUP(C2290,'Cadastro de insumo'!E:K,7,0),"")</f>
        <v/>
      </c>
      <c r="G2290" s="113"/>
      <c r="H2290" s="113"/>
      <c r="I2290" s="138">
        <f t="shared" si="109"/>
        <v>0</v>
      </c>
      <c r="J2290" s="140">
        <f>IF(C2290="",0,IF(E2290="Pacote",VLOOKUP(C2290,'Cadastro de insumo'!E:K,7,0)*G2290,IF(OR(E2290="kg",E2290="L"),F2290/1000*G2290,F2290*G2290)))</f>
        <v>0</v>
      </c>
    </row>
    <row r="2291" spans="1:18" outlineLevel="1" x14ac:dyDescent="0.25">
      <c r="B2291" s="137" t="str">
        <f>IF(C2291="","",F2277)</f>
        <v/>
      </c>
      <c r="C2291" s="123"/>
      <c r="D2291" s="138" t="str">
        <f>IF(C2291="","",IFERROR(INDEX('Cadastro de insumo'!A:K,MATCH('Ficha técnica - Prod acabado'!C2291,'Cadastro de insumo'!E:E,0),2),""))</f>
        <v/>
      </c>
      <c r="E2291" s="138" t="str">
        <f>IF(C2291="","",IFERROR(INDEX('Cadastro de insumo'!A:K,MATCH('Ficha técnica - Prod acabado'!C2291,'Cadastro de insumo'!E:E,0),9),""))</f>
        <v/>
      </c>
      <c r="F2291" s="139" t="str">
        <f>IFERROR(VLOOKUP(C2291,'Cadastro de insumo'!E:K,7,0),"")</f>
        <v/>
      </c>
      <c r="G2291" s="113"/>
      <c r="H2291" s="113"/>
      <c r="I2291" s="138">
        <f t="shared" si="109"/>
        <v>0</v>
      </c>
      <c r="J2291" s="140">
        <f>IF(C2291="",0,IF(E2291="Pacote",VLOOKUP(C2291,'Cadastro de insumo'!E:K,7,0)*G2291,IF(OR(E2291="kg",E2291="L"),F2291/1000*G2291,F2291*G2291)))</f>
        <v>0</v>
      </c>
    </row>
    <row r="2292" spans="1:18" outlineLevel="1" x14ac:dyDescent="0.25">
      <c r="B2292" s="137" t="str">
        <f>IF(C2292="","",F2277)</f>
        <v/>
      </c>
      <c r="C2292" s="123"/>
      <c r="D2292" s="138" t="str">
        <f>IF(C2292="","",IFERROR(INDEX('Cadastro de insumo'!A:K,MATCH('Ficha técnica - Prod acabado'!C2292,'Cadastro de insumo'!E:E,0),2),""))</f>
        <v/>
      </c>
      <c r="E2292" s="138" t="str">
        <f>IF(C2292="","",IFERROR(INDEX('Cadastro de insumo'!A:K,MATCH('Ficha técnica - Prod acabado'!C2292,'Cadastro de insumo'!E:E,0),9),""))</f>
        <v/>
      </c>
      <c r="F2292" s="139" t="str">
        <f>IFERROR(VLOOKUP(C2292,'Cadastro de insumo'!E:K,7,0),"")</f>
        <v/>
      </c>
      <c r="G2292" s="113"/>
      <c r="H2292" s="113"/>
      <c r="I2292" s="138">
        <f t="shared" si="109"/>
        <v>0</v>
      </c>
      <c r="J2292" s="140">
        <f>IF(C2292="",0,IF(E2292="Pacote",VLOOKUP(C2292,'Cadastro de insumo'!E:K,7,0)*G2292,IF(OR(E2292="kg",E2292="L"),F2292/1000*G2292,F2292*G2292)))</f>
        <v>0</v>
      </c>
    </row>
    <row r="2293" spans="1:18" outlineLevel="1" x14ac:dyDescent="0.25">
      <c r="B2293" s="137" t="str">
        <f>IF(C2293="","",F2277)</f>
        <v/>
      </c>
      <c r="C2293" s="123"/>
      <c r="D2293" s="138" t="str">
        <f>IF(C2293="","",IFERROR(INDEX('Cadastro de insumo'!A:K,MATCH('Ficha técnica - Prod acabado'!C2293,'Cadastro de insumo'!E:E,0),2),""))</f>
        <v/>
      </c>
      <c r="E2293" s="138" t="str">
        <f>IF(C2293="","",IFERROR(INDEX('Cadastro de insumo'!A:K,MATCH('Ficha técnica - Prod acabado'!C2293,'Cadastro de insumo'!E:E,0),9),""))</f>
        <v/>
      </c>
      <c r="F2293" s="139" t="str">
        <f>IFERROR(VLOOKUP(C2293,'Cadastro de insumo'!E:K,7,0),"")</f>
        <v/>
      </c>
      <c r="G2293" s="113"/>
      <c r="H2293" s="113"/>
      <c r="I2293" s="138">
        <f t="shared" si="109"/>
        <v>0</v>
      </c>
      <c r="J2293" s="140">
        <f>IF(C2293="",0,IF(E2293="Pacote",VLOOKUP(C2293,'Cadastro de insumo'!E:K,7,0)*G2293,IF(OR(E2293="kg",E2293="L"),F2293/1000*G2293,F2293*G2293)))</f>
        <v>0</v>
      </c>
    </row>
    <row r="2294" spans="1:18" outlineLevel="1" x14ac:dyDescent="0.25">
      <c r="B2294" s="137" t="str">
        <f>IF(C2294="","",F2277)</f>
        <v/>
      </c>
      <c r="C2294" s="123"/>
      <c r="D2294" s="138" t="str">
        <f>IF(C2294="","",IFERROR(INDEX('Cadastro de insumo'!A:K,MATCH('Ficha técnica - Prod acabado'!C2294,'Cadastro de insumo'!E:E,0),2),""))</f>
        <v/>
      </c>
      <c r="E2294" s="138" t="str">
        <f>IF(C2294="","",IFERROR(INDEX('Cadastro de insumo'!A:K,MATCH('Ficha técnica - Prod acabado'!C2294,'Cadastro de insumo'!E:E,0),9),""))</f>
        <v/>
      </c>
      <c r="F2294" s="139" t="str">
        <f>IFERROR(VLOOKUP(C2294,'Cadastro de insumo'!E:K,7,0),"")</f>
        <v/>
      </c>
      <c r="G2294" s="113"/>
      <c r="H2294" s="113"/>
      <c r="I2294" s="138">
        <f t="shared" si="109"/>
        <v>0</v>
      </c>
      <c r="J2294" s="140">
        <f>IF(C2294="",0,IF(E2294="Pacote",VLOOKUP(C2294,'Cadastro de insumo'!E:K,7,0)*G2294,IF(OR(E2294="kg",E2294="L"),F2294/1000*G2294,F2294*G2294)))</f>
        <v>0</v>
      </c>
    </row>
    <row r="2295" spans="1:18" x14ac:dyDescent="0.25">
      <c r="A2295" s="33" t="str">
        <f>"Detalhes: "&amp;F2277</f>
        <v xml:space="preserve">Detalhes: </v>
      </c>
      <c r="B2295" s="110"/>
      <c r="H2295" s="126"/>
      <c r="I2295" s="110"/>
      <c r="J2295" s="110"/>
      <c r="M2295" s="126"/>
    </row>
    <row r="2296" spans="1:18" x14ac:dyDescent="0.25">
      <c r="B2296" s="110"/>
      <c r="C2296" s="126"/>
      <c r="H2296" s="126"/>
      <c r="I2296" s="110"/>
      <c r="J2296" s="110"/>
      <c r="K2296" s="110"/>
      <c r="L2296" s="110"/>
      <c r="M2296" s="126"/>
    </row>
    <row r="2297" spans="1:18" ht="31.5" x14ac:dyDescent="0.25">
      <c r="D2297" s="110"/>
      <c r="E2297" s="34" t="s">
        <v>21</v>
      </c>
      <c r="F2297" s="78" t="s">
        <v>0</v>
      </c>
      <c r="G2297" s="78" t="s">
        <v>19</v>
      </c>
      <c r="H2297" s="79" t="s">
        <v>20</v>
      </c>
      <c r="I2297" s="35" t="s">
        <v>22</v>
      </c>
      <c r="J2297" s="35" t="s">
        <v>61</v>
      </c>
      <c r="M2297" s="126"/>
    </row>
    <row r="2298" spans="1:18" x14ac:dyDescent="0.25">
      <c r="D2298" s="110"/>
      <c r="E2298" s="135">
        <f>E2277+1</f>
        <v>110</v>
      </c>
      <c r="F2298" s="113"/>
      <c r="G2298" s="113"/>
      <c r="H2298" s="114"/>
      <c r="I2298" s="136">
        <f>SUM(J2301:J2315)</f>
        <v>0</v>
      </c>
      <c r="J2298" s="136" t="str">
        <f>IF(H2298="","",I2298/H2298)</f>
        <v/>
      </c>
      <c r="M2298" s="126"/>
      <c r="R2298" s="141"/>
    </row>
    <row r="2299" spans="1:18" x14ac:dyDescent="0.25">
      <c r="B2299" s="117"/>
      <c r="C2299" s="118"/>
      <c r="D2299" s="110"/>
      <c r="F2299" s="118"/>
      <c r="G2299" s="118"/>
      <c r="H2299" s="119"/>
      <c r="I2299" s="120"/>
      <c r="J2299" s="121"/>
      <c r="M2299" s="126"/>
      <c r="R2299" s="141"/>
    </row>
    <row r="2300" spans="1:18" ht="47.25" outlineLevel="1" x14ac:dyDescent="0.25">
      <c r="B2300" s="34" t="s">
        <v>66</v>
      </c>
      <c r="C2300" s="78" t="s">
        <v>13</v>
      </c>
      <c r="D2300" s="35" t="s">
        <v>60</v>
      </c>
      <c r="E2300" s="35" t="s">
        <v>14</v>
      </c>
      <c r="F2300" s="79" t="s">
        <v>17</v>
      </c>
      <c r="G2300" s="79" t="s">
        <v>56</v>
      </c>
      <c r="H2300" s="79" t="s">
        <v>38</v>
      </c>
      <c r="I2300" s="35" t="s">
        <v>16</v>
      </c>
      <c r="J2300" s="34" t="s">
        <v>15</v>
      </c>
    </row>
    <row r="2301" spans="1:18" outlineLevel="1" x14ac:dyDescent="0.25">
      <c r="B2301" s="137" t="str">
        <f>IF(C2301="","",F2298)</f>
        <v/>
      </c>
      <c r="C2301" s="123"/>
      <c r="D2301" s="138" t="str">
        <f>IF(C2301="","",IFERROR(INDEX('Cadastro de insumo'!A:K,MATCH('Ficha técnica - Prod acabado'!C2301,'Cadastro de insumo'!E:E,0),2),""))</f>
        <v/>
      </c>
      <c r="E2301" s="138" t="str">
        <f>IF(C2301="","",IFERROR(INDEX('Cadastro de insumo'!A:K,MATCH('Ficha técnica - Prod acabado'!C2301,'Cadastro de insumo'!E:E,0),9),""))</f>
        <v/>
      </c>
      <c r="F2301" s="139" t="str">
        <f>IFERROR(VLOOKUP(C2301,'Cadastro de insumo'!E:K,7,0),"")</f>
        <v/>
      </c>
      <c r="G2301" s="113"/>
      <c r="H2301" s="113"/>
      <c r="I2301" s="138">
        <f t="shared" ref="I2301:I2315" si="110">IF(OR(G2301="",H2301=""),0,G2301/H2301)</f>
        <v>0</v>
      </c>
      <c r="J2301" s="140">
        <f>IF(C2301="",0,IF(E2301="Pacote",VLOOKUP(C2301,'Cadastro de insumo'!E:K,7,0)*G2301,IF(OR(E2301="kg",E2301="L"),F2301/1000*G2301,F2301*G2301)))</f>
        <v>0</v>
      </c>
    </row>
    <row r="2302" spans="1:18" outlineLevel="1" x14ac:dyDescent="0.25">
      <c r="B2302" s="137" t="str">
        <f>IF(C2302="","",F2298)</f>
        <v/>
      </c>
      <c r="C2302" s="123"/>
      <c r="D2302" s="138" t="str">
        <f>IF(C2302="","",IFERROR(INDEX('Cadastro de insumo'!A:K,MATCH('Ficha técnica - Prod acabado'!C2302,'Cadastro de insumo'!E:E,0),2),""))</f>
        <v/>
      </c>
      <c r="E2302" s="138" t="str">
        <f>IF(C2302="","",IFERROR(INDEX('Cadastro de insumo'!A:K,MATCH('Ficha técnica - Prod acabado'!C2302,'Cadastro de insumo'!E:E,0),9),""))</f>
        <v/>
      </c>
      <c r="F2302" s="139" t="str">
        <f>IFERROR(VLOOKUP(C2302,'Cadastro de insumo'!E:K,7,0),"")</f>
        <v/>
      </c>
      <c r="G2302" s="113"/>
      <c r="H2302" s="113"/>
      <c r="I2302" s="138">
        <f t="shared" si="110"/>
        <v>0</v>
      </c>
      <c r="J2302" s="140">
        <f>IF(C2302="",0,IF(E2302="Pacote",VLOOKUP(C2302,'Cadastro de insumo'!E:K,7,0)*G2302,IF(OR(E2302="kg",E2302="L"),F2302/1000*G2302,F2302*G2302)))</f>
        <v>0</v>
      </c>
    </row>
    <row r="2303" spans="1:18" outlineLevel="1" x14ac:dyDescent="0.25">
      <c r="B2303" s="137" t="str">
        <f>IF(C2303="","",F2298)</f>
        <v/>
      </c>
      <c r="C2303" s="123"/>
      <c r="D2303" s="138" t="str">
        <f>IF(C2303="","",IFERROR(INDEX('Cadastro de insumo'!A:K,MATCH('Ficha técnica - Prod acabado'!C2303,'Cadastro de insumo'!E:E,0),2),""))</f>
        <v/>
      </c>
      <c r="E2303" s="138" t="str">
        <f>IF(C2303="","",IFERROR(INDEX('Cadastro de insumo'!A:K,MATCH('Ficha técnica - Prod acabado'!C2303,'Cadastro de insumo'!E:E,0),9),""))</f>
        <v/>
      </c>
      <c r="F2303" s="139" t="str">
        <f>IFERROR(VLOOKUP(C2303,'Cadastro de insumo'!E:K,7,0),"")</f>
        <v/>
      </c>
      <c r="G2303" s="113"/>
      <c r="H2303" s="113"/>
      <c r="I2303" s="138">
        <f t="shared" si="110"/>
        <v>0</v>
      </c>
      <c r="J2303" s="140">
        <f>IF(C2303="",0,IF(E2303="Pacote",VLOOKUP(C2303,'Cadastro de insumo'!E:K,7,0)*G2303,IF(OR(E2303="kg",E2303="L"),F2303/1000*G2303,F2303*G2303)))</f>
        <v>0</v>
      </c>
    </row>
    <row r="2304" spans="1:18" outlineLevel="1" x14ac:dyDescent="0.25">
      <c r="B2304" s="137" t="str">
        <f>IF(C2304="","",F2298)</f>
        <v/>
      </c>
      <c r="C2304" s="123"/>
      <c r="D2304" s="138" t="str">
        <f>IF(C2304="","",IFERROR(INDEX('Cadastro de insumo'!A:K,MATCH('Ficha técnica - Prod acabado'!C2304,'Cadastro de insumo'!E:E,0),2),""))</f>
        <v/>
      </c>
      <c r="E2304" s="138" t="str">
        <f>IF(C2304="","",IFERROR(INDEX('Cadastro de insumo'!A:K,MATCH('Ficha técnica - Prod acabado'!C2304,'Cadastro de insumo'!E:E,0),9),""))</f>
        <v/>
      </c>
      <c r="F2304" s="139" t="str">
        <f>IFERROR(VLOOKUP(C2304,'Cadastro de insumo'!E:K,7,0),"")</f>
        <v/>
      </c>
      <c r="G2304" s="113"/>
      <c r="H2304" s="113"/>
      <c r="I2304" s="138">
        <f t="shared" si="110"/>
        <v>0</v>
      </c>
      <c r="J2304" s="140">
        <f>IF(C2304="",0,IF(E2304="Pacote",VLOOKUP(C2304,'Cadastro de insumo'!E:K,7,0)*G2304,IF(OR(E2304="kg",E2304="L"),F2304/1000*G2304,F2304*G2304)))</f>
        <v>0</v>
      </c>
    </row>
    <row r="2305" spans="1:18" outlineLevel="1" x14ac:dyDescent="0.25">
      <c r="B2305" s="137" t="str">
        <f>IF(C2305="","",F2298)</f>
        <v/>
      </c>
      <c r="C2305" s="123"/>
      <c r="D2305" s="138" t="str">
        <f>IF(C2305="","",IFERROR(INDEX('Cadastro de insumo'!A:K,MATCH('Ficha técnica - Prod acabado'!C2305,'Cadastro de insumo'!E:E,0),2),""))</f>
        <v/>
      </c>
      <c r="E2305" s="138" t="str">
        <f>IF(C2305="","",IFERROR(INDEX('Cadastro de insumo'!A:K,MATCH('Ficha técnica - Prod acabado'!C2305,'Cadastro de insumo'!E:E,0),9),""))</f>
        <v/>
      </c>
      <c r="F2305" s="139" t="str">
        <f>IFERROR(VLOOKUP(C2305,'Cadastro de insumo'!E:K,7,0),"")</f>
        <v/>
      </c>
      <c r="G2305" s="113"/>
      <c r="H2305" s="113"/>
      <c r="I2305" s="138">
        <f t="shared" si="110"/>
        <v>0</v>
      </c>
      <c r="J2305" s="140">
        <f>IF(C2305="",0,IF(E2305="Pacote",VLOOKUP(C2305,'Cadastro de insumo'!E:K,7,0)*G2305,IF(OR(E2305="kg",E2305="L"),F2305/1000*G2305,F2305*G2305)))</f>
        <v>0</v>
      </c>
    </row>
    <row r="2306" spans="1:18" outlineLevel="1" x14ac:dyDescent="0.25">
      <c r="B2306" s="137" t="str">
        <f>IF(C2306="","",F2298)</f>
        <v/>
      </c>
      <c r="C2306" s="123"/>
      <c r="D2306" s="138" t="str">
        <f>IF(C2306="","",IFERROR(INDEX('Cadastro de insumo'!A:K,MATCH('Ficha técnica - Prod acabado'!C2306,'Cadastro de insumo'!E:E,0),2),""))</f>
        <v/>
      </c>
      <c r="E2306" s="138" t="str">
        <f>IF(C2306="","",IFERROR(INDEX('Cadastro de insumo'!A:K,MATCH('Ficha técnica - Prod acabado'!C2306,'Cadastro de insumo'!E:E,0),9),""))</f>
        <v/>
      </c>
      <c r="F2306" s="139" t="str">
        <f>IFERROR(VLOOKUP(C2306,'Cadastro de insumo'!E:K,7,0),"")</f>
        <v/>
      </c>
      <c r="G2306" s="113"/>
      <c r="H2306" s="113"/>
      <c r="I2306" s="138">
        <f t="shared" si="110"/>
        <v>0</v>
      </c>
      <c r="J2306" s="140">
        <f>IF(C2306="",0,IF(E2306="Pacote",VLOOKUP(C2306,'Cadastro de insumo'!E:K,7,0)*G2306,IF(OR(E2306="kg",E2306="L"),F2306/1000*G2306,F2306*G2306)))</f>
        <v>0</v>
      </c>
    </row>
    <row r="2307" spans="1:18" outlineLevel="1" x14ac:dyDescent="0.25">
      <c r="B2307" s="137" t="str">
        <f>IF(C2307="","",F2298)</f>
        <v/>
      </c>
      <c r="C2307" s="123"/>
      <c r="D2307" s="138" t="str">
        <f>IF(C2307="","",IFERROR(INDEX('Cadastro de insumo'!A:K,MATCH('Ficha técnica - Prod acabado'!C2307,'Cadastro de insumo'!E:E,0),2),""))</f>
        <v/>
      </c>
      <c r="E2307" s="138" t="str">
        <f>IF(C2307="","",IFERROR(INDEX('Cadastro de insumo'!A:K,MATCH('Ficha técnica - Prod acabado'!C2307,'Cadastro de insumo'!E:E,0),9),""))</f>
        <v/>
      </c>
      <c r="F2307" s="139" t="str">
        <f>IFERROR(VLOOKUP(C2307,'Cadastro de insumo'!E:K,7,0),"")</f>
        <v/>
      </c>
      <c r="G2307" s="113"/>
      <c r="H2307" s="113"/>
      <c r="I2307" s="138">
        <f t="shared" si="110"/>
        <v>0</v>
      </c>
      <c r="J2307" s="140">
        <f>IF(C2307="",0,IF(E2307="Pacote",VLOOKUP(C2307,'Cadastro de insumo'!E:K,7,0)*G2307,IF(OR(E2307="kg",E2307="L"),F2307/1000*G2307,F2307*G2307)))</f>
        <v>0</v>
      </c>
    </row>
    <row r="2308" spans="1:18" outlineLevel="1" x14ac:dyDescent="0.25">
      <c r="B2308" s="137" t="str">
        <f>IF(C2308="","",F2298)</f>
        <v/>
      </c>
      <c r="C2308" s="123"/>
      <c r="D2308" s="138" t="str">
        <f>IF(C2308="","",IFERROR(INDEX('Cadastro de insumo'!A:K,MATCH('Ficha técnica - Prod acabado'!C2308,'Cadastro de insumo'!E:E,0),2),""))</f>
        <v/>
      </c>
      <c r="E2308" s="138" t="str">
        <f>IF(C2308="","",IFERROR(INDEX('Cadastro de insumo'!A:K,MATCH('Ficha técnica - Prod acabado'!C2308,'Cadastro de insumo'!E:E,0),9),""))</f>
        <v/>
      </c>
      <c r="F2308" s="139" t="str">
        <f>IFERROR(VLOOKUP(C2308,'Cadastro de insumo'!E:K,7,0),"")</f>
        <v/>
      </c>
      <c r="G2308" s="113"/>
      <c r="H2308" s="113"/>
      <c r="I2308" s="138">
        <f t="shared" si="110"/>
        <v>0</v>
      </c>
      <c r="J2308" s="140">
        <f>IF(C2308="",0,IF(E2308="Pacote",VLOOKUP(C2308,'Cadastro de insumo'!E:K,7,0)*G2308,IF(OR(E2308="kg",E2308="L"),F2308/1000*G2308,F2308*G2308)))</f>
        <v>0</v>
      </c>
    </row>
    <row r="2309" spans="1:18" outlineLevel="1" x14ac:dyDescent="0.25">
      <c r="B2309" s="137" t="str">
        <f>IF(C2309="","",F2298)</f>
        <v/>
      </c>
      <c r="C2309" s="123"/>
      <c r="D2309" s="138" t="str">
        <f>IF(C2309="","",IFERROR(INDEX('Cadastro de insumo'!A:K,MATCH('Ficha técnica - Prod acabado'!C2309,'Cadastro de insumo'!E:E,0),2),""))</f>
        <v/>
      </c>
      <c r="E2309" s="138" t="str">
        <f>IF(C2309="","",IFERROR(INDEX('Cadastro de insumo'!A:K,MATCH('Ficha técnica - Prod acabado'!C2309,'Cadastro de insumo'!E:E,0),9),""))</f>
        <v/>
      </c>
      <c r="F2309" s="139" t="str">
        <f>IFERROR(VLOOKUP(C2309,'Cadastro de insumo'!E:K,7,0),"")</f>
        <v/>
      </c>
      <c r="G2309" s="113"/>
      <c r="H2309" s="113"/>
      <c r="I2309" s="138">
        <f t="shared" si="110"/>
        <v>0</v>
      </c>
      <c r="J2309" s="140">
        <f>IF(C2309="",0,IF(E2309="Pacote",VLOOKUP(C2309,'Cadastro de insumo'!E:K,7,0)*G2309,IF(OR(E2309="kg",E2309="L"),F2309/1000*G2309,F2309*G2309)))</f>
        <v>0</v>
      </c>
    </row>
    <row r="2310" spans="1:18" outlineLevel="1" x14ac:dyDescent="0.25">
      <c r="B2310" s="137" t="str">
        <f>IF(C2310="","",F2298)</f>
        <v/>
      </c>
      <c r="C2310" s="123"/>
      <c r="D2310" s="138" t="str">
        <f>IF(C2310="","",IFERROR(INDEX('Cadastro de insumo'!A:K,MATCH('Ficha técnica - Prod acabado'!C2310,'Cadastro de insumo'!E:E,0),2),""))</f>
        <v/>
      </c>
      <c r="E2310" s="138" t="str">
        <f>IF(C2310="","",IFERROR(INDEX('Cadastro de insumo'!A:K,MATCH('Ficha técnica - Prod acabado'!C2310,'Cadastro de insumo'!E:E,0),9),""))</f>
        <v/>
      </c>
      <c r="F2310" s="139" t="str">
        <f>IFERROR(VLOOKUP(C2310,'Cadastro de insumo'!E:K,7,0),"")</f>
        <v/>
      </c>
      <c r="G2310" s="113"/>
      <c r="H2310" s="113"/>
      <c r="I2310" s="138">
        <f t="shared" si="110"/>
        <v>0</v>
      </c>
      <c r="J2310" s="140">
        <f>IF(C2310="",0,IF(E2310="Pacote",VLOOKUP(C2310,'Cadastro de insumo'!E:K,7,0)*G2310,IF(OR(E2310="kg",E2310="L"),F2310/1000*G2310,F2310*G2310)))</f>
        <v>0</v>
      </c>
    </row>
    <row r="2311" spans="1:18" outlineLevel="1" x14ac:dyDescent="0.25">
      <c r="B2311" s="137" t="str">
        <f>IF(C2311="","",F2298)</f>
        <v/>
      </c>
      <c r="C2311" s="123"/>
      <c r="D2311" s="138" t="str">
        <f>IF(C2311="","",IFERROR(INDEX('Cadastro de insumo'!A:K,MATCH('Ficha técnica - Prod acabado'!C2311,'Cadastro de insumo'!E:E,0),2),""))</f>
        <v/>
      </c>
      <c r="E2311" s="138" t="str">
        <f>IF(C2311="","",IFERROR(INDEX('Cadastro de insumo'!A:K,MATCH('Ficha técnica - Prod acabado'!C2311,'Cadastro de insumo'!E:E,0),9),""))</f>
        <v/>
      </c>
      <c r="F2311" s="139" t="str">
        <f>IFERROR(VLOOKUP(C2311,'Cadastro de insumo'!E:K,7,0),"")</f>
        <v/>
      </c>
      <c r="G2311" s="113"/>
      <c r="H2311" s="113"/>
      <c r="I2311" s="138">
        <f t="shared" si="110"/>
        <v>0</v>
      </c>
      <c r="J2311" s="140">
        <f>IF(C2311="",0,IF(E2311="Pacote",VLOOKUP(C2311,'Cadastro de insumo'!E:K,7,0)*G2311,IF(OR(E2311="kg",E2311="L"),F2311/1000*G2311,F2311*G2311)))</f>
        <v>0</v>
      </c>
    </row>
    <row r="2312" spans="1:18" outlineLevel="1" x14ac:dyDescent="0.25">
      <c r="B2312" s="137" t="str">
        <f>IF(C2312="","",F2298)</f>
        <v/>
      </c>
      <c r="C2312" s="123"/>
      <c r="D2312" s="138" t="str">
        <f>IF(C2312="","",IFERROR(INDEX('Cadastro de insumo'!A:K,MATCH('Ficha técnica - Prod acabado'!C2312,'Cadastro de insumo'!E:E,0),2),""))</f>
        <v/>
      </c>
      <c r="E2312" s="138" t="str">
        <f>IF(C2312="","",IFERROR(INDEX('Cadastro de insumo'!A:K,MATCH('Ficha técnica - Prod acabado'!C2312,'Cadastro de insumo'!E:E,0),9),""))</f>
        <v/>
      </c>
      <c r="F2312" s="139" t="str">
        <f>IFERROR(VLOOKUP(C2312,'Cadastro de insumo'!E:K,7,0),"")</f>
        <v/>
      </c>
      <c r="G2312" s="113"/>
      <c r="H2312" s="113"/>
      <c r="I2312" s="138">
        <f t="shared" si="110"/>
        <v>0</v>
      </c>
      <c r="J2312" s="140">
        <f>IF(C2312="",0,IF(E2312="Pacote",VLOOKUP(C2312,'Cadastro de insumo'!E:K,7,0)*G2312,IF(OR(E2312="kg",E2312="L"),F2312/1000*G2312,F2312*G2312)))</f>
        <v>0</v>
      </c>
    </row>
    <row r="2313" spans="1:18" outlineLevel="1" x14ac:dyDescent="0.25">
      <c r="B2313" s="137" t="str">
        <f>IF(C2313="","",F2298)</f>
        <v/>
      </c>
      <c r="C2313" s="123"/>
      <c r="D2313" s="138" t="str">
        <f>IF(C2313="","",IFERROR(INDEX('Cadastro de insumo'!A:K,MATCH('Ficha técnica - Prod acabado'!C2313,'Cadastro de insumo'!E:E,0),2),""))</f>
        <v/>
      </c>
      <c r="E2313" s="138" t="str">
        <f>IF(C2313="","",IFERROR(INDEX('Cadastro de insumo'!A:K,MATCH('Ficha técnica - Prod acabado'!C2313,'Cadastro de insumo'!E:E,0),9),""))</f>
        <v/>
      </c>
      <c r="F2313" s="139" t="str">
        <f>IFERROR(VLOOKUP(C2313,'Cadastro de insumo'!E:K,7,0),"")</f>
        <v/>
      </c>
      <c r="G2313" s="113"/>
      <c r="H2313" s="113"/>
      <c r="I2313" s="138">
        <f t="shared" si="110"/>
        <v>0</v>
      </c>
      <c r="J2313" s="140">
        <f>IF(C2313="",0,IF(E2313="Pacote",VLOOKUP(C2313,'Cadastro de insumo'!E:K,7,0)*G2313,IF(OR(E2313="kg",E2313="L"),F2313/1000*G2313,F2313*G2313)))</f>
        <v>0</v>
      </c>
    </row>
    <row r="2314" spans="1:18" outlineLevel="1" x14ac:dyDescent="0.25">
      <c r="B2314" s="137" t="str">
        <f>IF(C2314="","",F2298)</f>
        <v/>
      </c>
      <c r="C2314" s="123"/>
      <c r="D2314" s="138" t="str">
        <f>IF(C2314="","",IFERROR(INDEX('Cadastro de insumo'!A:K,MATCH('Ficha técnica - Prod acabado'!C2314,'Cadastro de insumo'!E:E,0),2),""))</f>
        <v/>
      </c>
      <c r="E2314" s="138" t="str">
        <f>IF(C2314="","",IFERROR(INDEX('Cadastro de insumo'!A:K,MATCH('Ficha técnica - Prod acabado'!C2314,'Cadastro de insumo'!E:E,0),9),""))</f>
        <v/>
      </c>
      <c r="F2314" s="139" t="str">
        <f>IFERROR(VLOOKUP(C2314,'Cadastro de insumo'!E:K,7,0),"")</f>
        <v/>
      </c>
      <c r="G2314" s="113"/>
      <c r="H2314" s="113"/>
      <c r="I2314" s="138">
        <f t="shared" si="110"/>
        <v>0</v>
      </c>
      <c r="J2314" s="140">
        <f>IF(C2314="",0,IF(E2314="Pacote",VLOOKUP(C2314,'Cadastro de insumo'!E:K,7,0)*G2314,IF(OR(E2314="kg",E2314="L"),F2314/1000*G2314,F2314*G2314)))</f>
        <v>0</v>
      </c>
    </row>
    <row r="2315" spans="1:18" outlineLevel="1" x14ac:dyDescent="0.25">
      <c r="B2315" s="137" t="str">
        <f>IF(C2315="","",F2298)</f>
        <v/>
      </c>
      <c r="C2315" s="123"/>
      <c r="D2315" s="138" t="str">
        <f>IF(C2315="","",IFERROR(INDEX('Cadastro de insumo'!A:K,MATCH('Ficha técnica - Prod acabado'!C2315,'Cadastro de insumo'!E:E,0),2),""))</f>
        <v/>
      </c>
      <c r="E2315" s="138" t="str">
        <f>IF(C2315="","",IFERROR(INDEX('Cadastro de insumo'!A:K,MATCH('Ficha técnica - Prod acabado'!C2315,'Cadastro de insumo'!E:E,0),9),""))</f>
        <v/>
      </c>
      <c r="F2315" s="139" t="str">
        <f>IFERROR(VLOOKUP(C2315,'Cadastro de insumo'!E:K,7,0),"")</f>
        <v/>
      </c>
      <c r="G2315" s="113"/>
      <c r="H2315" s="113"/>
      <c r="I2315" s="138">
        <f t="shared" si="110"/>
        <v>0</v>
      </c>
      <c r="J2315" s="140">
        <f>IF(C2315="",0,IF(E2315="Pacote",VLOOKUP(C2315,'Cadastro de insumo'!E:K,7,0)*G2315,IF(OR(E2315="kg",E2315="L"),F2315/1000*G2315,F2315*G2315)))</f>
        <v>0</v>
      </c>
    </row>
    <row r="2316" spans="1:18" x14ac:dyDescent="0.25">
      <c r="A2316" s="33" t="str">
        <f>"Detalhes: "&amp;F2298</f>
        <v xml:space="preserve">Detalhes: </v>
      </c>
      <c r="B2316" s="110"/>
      <c r="H2316" s="126"/>
      <c r="I2316" s="110"/>
      <c r="J2316" s="110"/>
      <c r="M2316" s="126"/>
    </row>
    <row r="2317" spans="1:18" x14ac:dyDescent="0.25">
      <c r="B2317" s="110"/>
      <c r="C2317" s="126"/>
      <c r="H2317" s="126"/>
      <c r="I2317" s="110"/>
      <c r="J2317" s="110"/>
      <c r="K2317" s="110"/>
      <c r="L2317" s="110"/>
      <c r="M2317" s="126"/>
    </row>
    <row r="2318" spans="1:18" ht="31.5" x14ac:dyDescent="0.25">
      <c r="D2318" s="110"/>
      <c r="E2318" s="34" t="s">
        <v>21</v>
      </c>
      <c r="F2318" s="78" t="s">
        <v>0</v>
      </c>
      <c r="G2318" s="78" t="s">
        <v>19</v>
      </c>
      <c r="H2318" s="79" t="s">
        <v>20</v>
      </c>
      <c r="I2318" s="35" t="s">
        <v>22</v>
      </c>
      <c r="J2318" s="35" t="s">
        <v>61</v>
      </c>
      <c r="M2318" s="126"/>
    </row>
    <row r="2319" spans="1:18" x14ac:dyDescent="0.25">
      <c r="D2319" s="110"/>
      <c r="E2319" s="135">
        <f>E2298+1</f>
        <v>111</v>
      </c>
      <c r="F2319" s="113"/>
      <c r="G2319" s="113"/>
      <c r="H2319" s="114"/>
      <c r="I2319" s="136">
        <f>SUM(J2322:J2336)</f>
        <v>0</v>
      </c>
      <c r="J2319" s="136" t="str">
        <f>IF(H2319="","",I2319/H2319)</f>
        <v/>
      </c>
      <c r="M2319" s="126"/>
      <c r="R2319" s="141"/>
    </row>
    <row r="2320" spans="1:18" x14ac:dyDescent="0.25">
      <c r="B2320" s="117"/>
      <c r="C2320" s="118"/>
      <c r="D2320" s="110"/>
      <c r="F2320" s="118"/>
      <c r="G2320" s="118"/>
      <c r="H2320" s="119"/>
      <c r="I2320" s="120"/>
      <c r="J2320" s="121"/>
      <c r="M2320" s="126"/>
      <c r="R2320" s="141"/>
    </row>
    <row r="2321" spans="2:10" ht="47.25" outlineLevel="1" x14ac:dyDescent="0.25">
      <c r="B2321" s="34" t="s">
        <v>66</v>
      </c>
      <c r="C2321" s="78" t="s">
        <v>13</v>
      </c>
      <c r="D2321" s="35" t="s">
        <v>60</v>
      </c>
      <c r="E2321" s="35" t="s">
        <v>14</v>
      </c>
      <c r="F2321" s="79" t="s">
        <v>17</v>
      </c>
      <c r="G2321" s="79" t="s">
        <v>56</v>
      </c>
      <c r="H2321" s="79" t="s">
        <v>38</v>
      </c>
      <c r="I2321" s="35" t="s">
        <v>16</v>
      </c>
      <c r="J2321" s="34" t="s">
        <v>15</v>
      </c>
    </row>
    <row r="2322" spans="2:10" outlineLevel="1" x14ac:dyDescent="0.25">
      <c r="B2322" s="137" t="str">
        <f>IF(C2322="","",F2319)</f>
        <v/>
      </c>
      <c r="C2322" s="123"/>
      <c r="D2322" s="138" t="str">
        <f>IF(C2322="","",IFERROR(INDEX('Cadastro de insumo'!A:K,MATCH('Ficha técnica - Prod acabado'!C2322,'Cadastro de insumo'!E:E,0),2),""))</f>
        <v/>
      </c>
      <c r="E2322" s="138" t="str">
        <f>IF(C2322="","",IFERROR(INDEX('Cadastro de insumo'!A:K,MATCH('Ficha técnica - Prod acabado'!C2322,'Cadastro de insumo'!E:E,0),9),""))</f>
        <v/>
      </c>
      <c r="F2322" s="139" t="str">
        <f>IFERROR(VLOOKUP(C2322,'Cadastro de insumo'!E:K,7,0),"")</f>
        <v/>
      </c>
      <c r="G2322" s="113"/>
      <c r="H2322" s="113"/>
      <c r="I2322" s="138">
        <f t="shared" ref="I2322:I2336" si="111">IF(OR(G2322="",H2322=""),0,G2322/H2322)</f>
        <v>0</v>
      </c>
      <c r="J2322" s="140">
        <f>IF(C2322="",0,IF(E2322="Pacote",VLOOKUP(C2322,'Cadastro de insumo'!E:K,7,0)*G2322,IF(OR(E2322="kg",E2322="L"),F2322/1000*G2322,F2322*G2322)))</f>
        <v>0</v>
      </c>
    </row>
    <row r="2323" spans="2:10" outlineLevel="1" x14ac:dyDescent="0.25">
      <c r="B2323" s="137" t="str">
        <f>IF(C2323="","",F2319)</f>
        <v/>
      </c>
      <c r="C2323" s="123"/>
      <c r="D2323" s="138" t="str">
        <f>IF(C2323="","",IFERROR(INDEX('Cadastro de insumo'!A:K,MATCH('Ficha técnica - Prod acabado'!C2323,'Cadastro de insumo'!E:E,0),2),""))</f>
        <v/>
      </c>
      <c r="E2323" s="138" t="str">
        <f>IF(C2323="","",IFERROR(INDEX('Cadastro de insumo'!A:K,MATCH('Ficha técnica - Prod acabado'!C2323,'Cadastro de insumo'!E:E,0),9),""))</f>
        <v/>
      </c>
      <c r="F2323" s="139" t="str">
        <f>IFERROR(VLOOKUP(C2323,'Cadastro de insumo'!E:K,7,0),"")</f>
        <v/>
      </c>
      <c r="G2323" s="113"/>
      <c r="H2323" s="113"/>
      <c r="I2323" s="138">
        <f t="shared" si="111"/>
        <v>0</v>
      </c>
      <c r="J2323" s="140">
        <f>IF(C2323="",0,IF(E2323="Pacote",VLOOKUP(C2323,'Cadastro de insumo'!E:K,7,0)*G2323,IF(OR(E2323="kg",E2323="L"),F2323/1000*G2323,F2323*G2323)))</f>
        <v>0</v>
      </c>
    </row>
    <row r="2324" spans="2:10" outlineLevel="1" x14ac:dyDescent="0.25">
      <c r="B2324" s="137" t="str">
        <f>IF(C2324="","",F2319)</f>
        <v/>
      </c>
      <c r="C2324" s="123"/>
      <c r="D2324" s="138" t="str">
        <f>IF(C2324="","",IFERROR(INDEX('Cadastro de insumo'!A:K,MATCH('Ficha técnica - Prod acabado'!C2324,'Cadastro de insumo'!E:E,0),2),""))</f>
        <v/>
      </c>
      <c r="E2324" s="138" t="str">
        <f>IF(C2324="","",IFERROR(INDEX('Cadastro de insumo'!A:K,MATCH('Ficha técnica - Prod acabado'!C2324,'Cadastro de insumo'!E:E,0),9),""))</f>
        <v/>
      </c>
      <c r="F2324" s="139" t="str">
        <f>IFERROR(VLOOKUP(C2324,'Cadastro de insumo'!E:K,7,0),"")</f>
        <v/>
      </c>
      <c r="G2324" s="113"/>
      <c r="H2324" s="113"/>
      <c r="I2324" s="138">
        <f t="shared" si="111"/>
        <v>0</v>
      </c>
      <c r="J2324" s="140">
        <f>IF(C2324="",0,IF(E2324="Pacote",VLOOKUP(C2324,'Cadastro de insumo'!E:K,7,0)*G2324,IF(OR(E2324="kg",E2324="L"),F2324/1000*G2324,F2324*G2324)))</f>
        <v>0</v>
      </c>
    </row>
    <row r="2325" spans="2:10" outlineLevel="1" x14ac:dyDescent="0.25">
      <c r="B2325" s="137" t="str">
        <f>IF(C2325="","",F2319)</f>
        <v/>
      </c>
      <c r="C2325" s="123"/>
      <c r="D2325" s="138" t="str">
        <f>IF(C2325="","",IFERROR(INDEX('Cadastro de insumo'!A:K,MATCH('Ficha técnica - Prod acabado'!C2325,'Cadastro de insumo'!E:E,0),2),""))</f>
        <v/>
      </c>
      <c r="E2325" s="138" t="str">
        <f>IF(C2325="","",IFERROR(INDEX('Cadastro de insumo'!A:K,MATCH('Ficha técnica - Prod acabado'!C2325,'Cadastro de insumo'!E:E,0),9),""))</f>
        <v/>
      </c>
      <c r="F2325" s="139" t="str">
        <f>IFERROR(VLOOKUP(C2325,'Cadastro de insumo'!E:K,7,0),"")</f>
        <v/>
      </c>
      <c r="G2325" s="113"/>
      <c r="H2325" s="113"/>
      <c r="I2325" s="138">
        <f t="shared" si="111"/>
        <v>0</v>
      </c>
      <c r="J2325" s="140">
        <f>IF(C2325="",0,IF(E2325="Pacote",VLOOKUP(C2325,'Cadastro de insumo'!E:K,7,0)*G2325,IF(OR(E2325="kg",E2325="L"),F2325/1000*G2325,F2325*G2325)))</f>
        <v>0</v>
      </c>
    </row>
    <row r="2326" spans="2:10" outlineLevel="1" x14ac:dyDescent="0.25">
      <c r="B2326" s="137" t="str">
        <f>IF(C2326="","",F2319)</f>
        <v/>
      </c>
      <c r="C2326" s="123"/>
      <c r="D2326" s="138" t="str">
        <f>IF(C2326="","",IFERROR(INDEX('Cadastro de insumo'!A:K,MATCH('Ficha técnica - Prod acabado'!C2326,'Cadastro de insumo'!E:E,0),2),""))</f>
        <v/>
      </c>
      <c r="E2326" s="138" t="str">
        <f>IF(C2326="","",IFERROR(INDEX('Cadastro de insumo'!A:K,MATCH('Ficha técnica - Prod acabado'!C2326,'Cadastro de insumo'!E:E,0),9),""))</f>
        <v/>
      </c>
      <c r="F2326" s="139" t="str">
        <f>IFERROR(VLOOKUP(C2326,'Cadastro de insumo'!E:K,7,0),"")</f>
        <v/>
      </c>
      <c r="G2326" s="113"/>
      <c r="H2326" s="113"/>
      <c r="I2326" s="138">
        <f t="shared" si="111"/>
        <v>0</v>
      </c>
      <c r="J2326" s="140">
        <f>IF(C2326="",0,IF(E2326="Pacote",VLOOKUP(C2326,'Cadastro de insumo'!E:K,7,0)*G2326,IF(OR(E2326="kg",E2326="L"),F2326/1000*G2326,F2326*G2326)))</f>
        <v>0</v>
      </c>
    </row>
    <row r="2327" spans="2:10" outlineLevel="1" x14ac:dyDescent="0.25">
      <c r="B2327" s="137" t="str">
        <f>IF(C2327="","",F2319)</f>
        <v/>
      </c>
      <c r="C2327" s="123"/>
      <c r="D2327" s="138" t="str">
        <f>IF(C2327="","",IFERROR(INDEX('Cadastro de insumo'!A:K,MATCH('Ficha técnica - Prod acabado'!C2327,'Cadastro de insumo'!E:E,0),2),""))</f>
        <v/>
      </c>
      <c r="E2327" s="138" t="str">
        <f>IF(C2327="","",IFERROR(INDEX('Cadastro de insumo'!A:K,MATCH('Ficha técnica - Prod acabado'!C2327,'Cadastro de insumo'!E:E,0),9),""))</f>
        <v/>
      </c>
      <c r="F2327" s="139" t="str">
        <f>IFERROR(VLOOKUP(C2327,'Cadastro de insumo'!E:K,7,0),"")</f>
        <v/>
      </c>
      <c r="G2327" s="113"/>
      <c r="H2327" s="113"/>
      <c r="I2327" s="138">
        <f t="shared" si="111"/>
        <v>0</v>
      </c>
      <c r="J2327" s="140">
        <f>IF(C2327="",0,IF(E2327="Pacote",VLOOKUP(C2327,'Cadastro de insumo'!E:K,7,0)*G2327,IF(OR(E2327="kg",E2327="L"),F2327/1000*G2327,F2327*G2327)))</f>
        <v>0</v>
      </c>
    </row>
    <row r="2328" spans="2:10" outlineLevel="1" x14ac:dyDescent="0.25">
      <c r="B2328" s="137" t="str">
        <f>IF(C2328="","",F2319)</f>
        <v/>
      </c>
      <c r="C2328" s="123"/>
      <c r="D2328" s="138" t="str">
        <f>IF(C2328="","",IFERROR(INDEX('Cadastro de insumo'!A:K,MATCH('Ficha técnica - Prod acabado'!C2328,'Cadastro de insumo'!E:E,0),2),""))</f>
        <v/>
      </c>
      <c r="E2328" s="138" t="str">
        <f>IF(C2328="","",IFERROR(INDEX('Cadastro de insumo'!A:K,MATCH('Ficha técnica - Prod acabado'!C2328,'Cadastro de insumo'!E:E,0),9),""))</f>
        <v/>
      </c>
      <c r="F2328" s="139" t="str">
        <f>IFERROR(VLOOKUP(C2328,'Cadastro de insumo'!E:K,7,0),"")</f>
        <v/>
      </c>
      <c r="G2328" s="113"/>
      <c r="H2328" s="113"/>
      <c r="I2328" s="138">
        <f t="shared" si="111"/>
        <v>0</v>
      </c>
      <c r="J2328" s="140">
        <f>IF(C2328="",0,IF(E2328="Pacote",VLOOKUP(C2328,'Cadastro de insumo'!E:K,7,0)*G2328,IF(OR(E2328="kg",E2328="L"),F2328/1000*G2328,F2328*G2328)))</f>
        <v>0</v>
      </c>
    </row>
    <row r="2329" spans="2:10" outlineLevel="1" x14ac:dyDescent="0.25">
      <c r="B2329" s="137" t="str">
        <f>IF(C2329="","",F2319)</f>
        <v/>
      </c>
      <c r="C2329" s="123"/>
      <c r="D2329" s="138" t="str">
        <f>IF(C2329="","",IFERROR(INDEX('Cadastro de insumo'!A:K,MATCH('Ficha técnica - Prod acabado'!C2329,'Cadastro de insumo'!E:E,0),2),""))</f>
        <v/>
      </c>
      <c r="E2329" s="138" t="str">
        <f>IF(C2329="","",IFERROR(INDEX('Cadastro de insumo'!A:K,MATCH('Ficha técnica - Prod acabado'!C2329,'Cadastro de insumo'!E:E,0),9),""))</f>
        <v/>
      </c>
      <c r="F2329" s="139" t="str">
        <f>IFERROR(VLOOKUP(C2329,'Cadastro de insumo'!E:K,7,0),"")</f>
        <v/>
      </c>
      <c r="G2329" s="113"/>
      <c r="H2329" s="113"/>
      <c r="I2329" s="138">
        <f t="shared" si="111"/>
        <v>0</v>
      </c>
      <c r="J2329" s="140">
        <f>IF(C2329="",0,IF(E2329="Pacote",VLOOKUP(C2329,'Cadastro de insumo'!E:K,7,0)*G2329,IF(OR(E2329="kg",E2329="L"),F2329/1000*G2329,F2329*G2329)))</f>
        <v>0</v>
      </c>
    </row>
    <row r="2330" spans="2:10" outlineLevel="1" x14ac:dyDescent="0.25">
      <c r="B2330" s="137" t="str">
        <f>IF(C2330="","",F2319)</f>
        <v/>
      </c>
      <c r="C2330" s="123"/>
      <c r="D2330" s="138" t="str">
        <f>IF(C2330="","",IFERROR(INDEX('Cadastro de insumo'!A:K,MATCH('Ficha técnica - Prod acabado'!C2330,'Cadastro de insumo'!E:E,0),2),""))</f>
        <v/>
      </c>
      <c r="E2330" s="138" t="str">
        <f>IF(C2330="","",IFERROR(INDEX('Cadastro de insumo'!A:K,MATCH('Ficha técnica - Prod acabado'!C2330,'Cadastro de insumo'!E:E,0),9),""))</f>
        <v/>
      </c>
      <c r="F2330" s="139" t="str">
        <f>IFERROR(VLOOKUP(C2330,'Cadastro de insumo'!E:K,7,0),"")</f>
        <v/>
      </c>
      <c r="G2330" s="113"/>
      <c r="H2330" s="113"/>
      <c r="I2330" s="138">
        <f t="shared" si="111"/>
        <v>0</v>
      </c>
      <c r="J2330" s="140">
        <f>IF(C2330="",0,IF(E2330="Pacote",VLOOKUP(C2330,'Cadastro de insumo'!E:K,7,0)*G2330,IF(OR(E2330="kg",E2330="L"),F2330/1000*G2330,F2330*G2330)))</f>
        <v>0</v>
      </c>
    </row>
    <row r="2331" spans="2:10" outlineLevel="1" x14ac:dyDescent="0.25">
      <c r="B2331" s="137" t="str">
        <f>IF(C2331="","",F2319)</f>
        <v/>
      </c>
      <c r="C2331" s="123"/>
      <c r="D2331" s="138" t="str">
        <f>IF(C2331="","",IFERROR(INDEX('Cadastro de insumo'!A:K,MATCH('Ficha técnica - Prod acabado'!C2331,'Cadastro de insumo'!E:E,0),2),""))</f>
        <v/>
      </c>
      <c r="E2331" s="138" t="str">
        <f>IF(C2331="","",IFERROR(INDEX('Cadastro de insumo'!A:K,MATCH('Ficha técnica - Prod acabado'!C2331,'Cadastro de insumo'!E:E,0),9),""))</f>
        <v/>
      </c>
      <c r="F2331" s="139" t="str">
        <f>IFERROR(VLOOKUP(C2331,'Cadastro de insumo'!E:K,7,0),"")</f>
        <v/>
      </c>
      <c r="G2331" s="113"/>
      <c r="H2331" s="113"/>
      <c r="I2331" s="138">
        <f t="shared" si="111"/>
        <v>0</v>
      </c>
      <c r="J2331" s="140">
        <f>IF(C2331="",0,IF(E2331="Pacote",VLOOKUP(C2331,'Cadastro de insumo'!E:K,7,0)*G2331,IF(OR(E2331="kg",E2331="L"),F2331/1000*G2331,F2331*G2331)))</f>
        <v>0</v>
      </c>
    </row>
    <row r="2332" spans="2:10" outlineLevel="1" x14ac:dyDescent="0.25">
      <c r="B2332" s="137" t="str">
        <f>IF(C2332="","",F2319)</f>
        <v/>
      </c>
      <c r="C2332" s="123"/>
      <c r="D2332" s="138" t="str">
        <f>IF(C2332="","",IFERROR(INDEX('Cadastro de insumo'!A:K,MATCH('Ficha técnica - Prod acabado'!C2332,'Cadastro de insumo'!E:E,0),2),""))</f>
        <v/>
      </c>
      <c r="E2332" s="138" t="str">
        <f>IF(C2332="","",IFERROR(INDEX('Cadastro de insumo'!A:K,MATCH('Ficha técnica - Prod acabado'!C2332,'Cadastro de insumo'!E:E,0),9),""))</f>
        <v/>
      </c>
      <c r="F2332" s="139" t="str">
        <f>IFERROR(VLOOKUP(C2332,'Cadastro de insumo'!E:K,7,0),"")</f>
        <v/>
      </c>
      <c r="G2332" s="113"/>
      <c r="H2332" s="113"/>
      <c r="I2332" s="138">
        <f t="shared" si="111"/>
        <v>0</v>
      </c>
      <c r="J2332" s="140">
        <f>IF(C2332="",0,IF(E2332="Pacote",VLOOKUP(C2332,'Cadastro de insumo'!E:K,7,0)*G2332,IF(OR(E2332="kg",E2332="L"),F2332/1000*G2332,F2332*G2332)))</f>
        <v>0</v>
      </c>
    </row>
    <row r="2333" spans="2:10" outlineLevel="1" x14ac:dyDescent="0.25">
      <c r="B2333" s="137" t="str">
        <f>IF(C2333="","",F2319)</f>
        <v/>
      </c>
      <c r="C2333" s="123"/>
      <c r="D2333" s="138" t="str">
        <f>IF(C2333="","",IFERROR(INDEX('Cadastro de insumo'!A:K,MATCH('Ficha técnica - Prod acabado'!C2333,'Cadastro de insumo'!E:E,0),2),""))</f>
        <v/>
      </c>
      <c r="E2333" s="138" t="str">
        <f>IF(C2333="","",IFERROR(INDEX('Cadastro de insumo'!A:K,MATCH('Ficha técnica - Prod acabado'!C2333,'Cadastro de insumo'!E:E,0),9),""))</f>
        <v/>
      </c>
      <c r="F2333" s="139" t="str">
        <f>IFERROR(VLOOKUP(C2333,'Cadastro de insumo'!E:K,7,0),"")</f>
        <v/>
      </c>
      <c r="G2333" s="113"/>
      <c r="H2333" s="113"/>
      <c r="I2333" s="138">
        <f t="shared" si="111"/>
        <v>0</v>
      </c>
      <c r="J2333" s="140">
        <f>IF(C2333="",0,IF(E2333="Pacote",VLOOKUP(C2333,'Cadastro de insumo'!E:K,7,0)*G2333,IF(OR(E2333="kg",E2333="L"),F2333/1000*G2333,F2333*G2333)))</f>
        <v>0</v>
      </c>
    </row>
    <row r="2334" spans="2:10" outlineLevel="1" x14ac:dyDescent="0.25">
      <c r="B2334" s="137" t="str">
        <f>IF(C2334="","",F2319)</f>
        <v/>
      </c>
      <c r="C2334" s="123"/>
      <c r="D2334" s="138" t="str">
        <f>IF(C2334="","",IFERROR(INDEX('Cadastro de insumo'!A:K,MATCH('Ficha técnica - Prod acabado'!C2334,'Cadastro de insumo'!E:E,0),2),""))</f>
        <v/>
      </c>
      <c r="E2334" s="138" t="str">
        <f>IF(C2334="","",IFERROR(INDEX('Cadastro de insumo'!A:K,MATCH('Ficha técnica - Prod acabado'!C2334,'Cadastro de insumo'!E:E,0),9),""))</f>
        <v/>
      </c>
      <c r="F2334" s="139" t="str">
        <f>IFERROR(VLOOKUP(C2334,'Cadastro de insumo'!E:K,7,0),"")</f>
        <v/>
      </c>
      <c r="G2334" s="113"/>
      <c r="H2334" s="113"/>
      <c r="I2334" s="138">
        <f t="shared" si="111"/>
        <v>0</v>
      </c>
      <c r="J2334" s="140">
        <f>IF(C2334="",0,IF(E2334="Pacote",VLOOKUP(C2334,'Cadastro de insumo'!E:K,7,0)*G2334,IF(OR(E2334="kg",E2334="L"),F2334/1000*G2334,F2334*G2334)))</f>
        <v>0</v>
      </c>
    </row>
    <row r="2335" spans="2:10" outlineLevel="1" x14ac:dyDescent="0.25">
      <c r="B2335" s="137" t="str">
        <f>IF(C2335="","",F2319)</f>
        <v/>
      </c>
      <c r="C2335" s="123"/>
      <c r="D2335" s="138" t="str">
        <f>IF(C2335="","",IFERROR(INDEX('Cadastro de insumo'!A:K,MATCH('Ficha técnica - Prod acabado'!C2335,'Cadastro de insumo'!E:E,0),2),""))</f>
        <v/>
      </c>
      <c r="E2335" s="138" t="str">
        <f>IF(C2335="","",IFERROR(INDEX('Cadastro de insumo'!A:K,MATCH('Ficha técnica - Prod acabado'!C2335,'Cadastro de insumo'!E:E,0),9),""))</f>
        <v/>
      </c>
      <c r="F2335" s="139" t="str">
        <f>IFERROR(VLOOKUP(C2335,'Cadastro de insumo'!E:K,7,0),"")</f>
        <v/>
      </c>
      <c r="G2335" s="113"/>
      <c r="H2335" s="113"/>
      <c r="I2335" s="138">
        <f t="shared" si="111"/>
        <v>0</v>
      </c>
      <c r="J2335" s="140">
        <f>IF(C2335="",0,IF(E2335="Pacote",VLOOKUP(C2335,'Cadastro de insumo'!E:K,7,0)*G2335,IF(OR(E2335="kg",E2335="L"),F2335/1000*G2335,F2335*G2335)))</f>
        <v>0</v>
      </c>
    </row>
    <row r="2336" spans="2:10" outlineLevel="1" x14ac:dyDescent="0.25">
      <c r="B2336" s="137" t="str">
        <f>IF(C2336="","",F2319)</f>
        <v/>
      </c>
      <c r="C2336" s="123"/>
      <c r="D2336" s="138" t="str">
        <f>IF(C2336="","",IFERROR(INDEX('Cadastro de insumo'!A:K,MATCH('Ficha técnica - Prod acabado'!C2336,'Cadastro de insumo'!E:E,0),2),""))</f>
        <v/>
      </c>
      <c r="E2336" s="138" t="str">
        <f>IF(C2336="","",IFERROR(INDEX('Cadastro de insumo'!A:K,MATCH('Ficha técnica - Prod acabado'!C2336,'Cadastro de insumo'!E:E,0),9),""))</f>
        <v/>
      </c>
      <c r="F2336" s="139" t="str">
        <f>IFERROR(VLOOKUP(C2336,'Cadastro de insumo'!E:K,7,0),"")</f>
        <v/>
      </c>
      <c r="G2336" s="113"/>
      <c r="H2336" s="113"/>
      <c r="I2336" s="138">
        <f t="shared" si="111"/>
        <v>0</v>
      </c>
      <c r="J2336" s="140">
        <f>IF(C2336="",0,IF(E2336="Pacote",VLOOKUP(C2336,'Cadastro de insumo'!E:K,7,0)*G2336,IF(OR(E2336="kg",E2336="L"),F2336/1000*G2336,F2336*G2336)))</f>
        <v>0</v>
      </c>
    </row>
    <row r="2337" spans="1:18" x14ac:dyDescent="0.25">
      <c r="A2337" s="33" t="str">
        <f>"Detalhes: "&amp;F2319</f>
        <v xml:space="preserve">Detalhes: </v>
      </c>
      <c r="B2337" s="110"/>
      <c r="H2337" s="126"/>
      <c r="I2337" s="110"/>
      <c r="J2337" s="110"/>
      <c r="M2337" s="126"/>
    </row>
    <row r="2338" spans="1:18" x14ac:dyDescent="0.25">
      <c r="B2338" s="110"/>
      <c r="C2338" s="126"/>
      <c r="H2338" s="126"/>
      <c r="I2338" s="110"/>
      <c r="J2338" s="110"/>
      <c r="K2338" s="110"/>
      <c r="L2338" s="110"/>
      <c r="M2338" s="126"/>
    </row>
    <row r="2339" spans="1:18" ht="31.5" x14ac:dyDescent="0.25">
      <c r="D2339" s="110"/>
      <c r="E2339" s="34" t="s">
        <v>21</v>
      </c>
      <c r="F2339" s="78" t="s">
        <v>0</v>
      </c>
      <c r="G2339" s="78" t="s">
        <v>19</v>
      </c>
      <c r="H2339" s="79" t="s">
        <v>20</v>
      </c>
      <c r="I2339" s="35" t="s">
        <v>22</v>
      </c>
      <c r="J2339" s="35" t="s">
        <v>61</v>
      </c>
      <c r="M2339" s="126"/>
    </row>
    <row r="2340" spans="1:18" x14ac:dyDescent="0.25">
      <c r="D2340" s="110"/>
      <c r="E2340" s="135">
        <f>E2319+1</f>
        <v>112</v>
      </c>
      <c r="F2340" s="113"/>
      <c r="G2340" s="113"/>
      <c r="H2340" s="114"/>
      <c r="I2340" s="136">
        <f>SUM(J2343:J2357)</f>
        <v>0</v>
      </c>
      <c r="J2340" s="136" t="str">
        <f>IF(H2340="","",I2340/H2340)</f>
        <v/>
      </c>
      <c r="M2340" s="126"/>
      <c r="R2340" s="141"/>
    </row>
    <row r="2341" spans="1:18" x14ac:dyDescent="0.25">
      <c r="B2341" s="117"/>
      <c r="C2341" s="118"/>
      <c r="D2341" s="110"/>
      <c r="F2341" s="118"/>
      <c r="G2341" s="118"/>
      <c r="H2341" s="119"/>
      <c r="I2341" s="120"/>
      <c r="J2341" s="121"/>
      <c r="M2341" s="126"/>
      <c r="R2341" s="141"/>
    </row>
    <row r="2342" spans="1:18" ht="47.25" outlineLevel="1" x14ac:dyDescent="0.25">
      <c r="B2342" s="34" t="s">
        <v>66</v>
      </c>
      <c r="C2342" s="78" t="s">
        <v>13</v>
      </c>
      <c r="D2342" s="35" t="s">
        <v>60</v>
      </c>
      <c r="E2342" s="35" t="s">
        <v>14</v>
      </c>
      <c r="F2342" s="79" t="s">
        <v>17</v>
      </c>
      <c r="G2342" s="79" t="s">
        <v>56</v>
      </c>
      <c r="H2342" s="79" t="s">
        <v>38</v>
      </c>
      <c r="I2342" s="35" t="s">
        <v>16</v>
      </c>
      <c r="J2342" s="34" t="s">
        <v>15</v>
      </c>
    </row>
    <row r="2343" spans="1:18" outlineLevel="1" x14ac:dyDescent="0.25">
      <c r="B2343" s="137" t="str">
        <f>IF(C2343="","",F2340)</f>
        <v/>
      </c>
      <c r="C2343" s="123"/>
      <c r="D2343" s="138" t="str">
        <f>IF(C2343="","",IFERROR(INDEX('Cadastro de insumo'!A:K,MATCH('Ficha técnica - Prod acabado'!C2343,'Cadastro de insumo'!E:E,0),2),""))</f>
        <v/>
      </c>
      <c r="E2343" s="138" t="str">
        <f>IF(C2343="","",IFERROR(INDEX('Cadastro de insumo'!A:K,MATCH('Ficha técnica - Prod acabado'!C2343,'Cadastro de insumo'!E:E,0),9),""))</f>
        <v/>
      </c>
      <c r="F2343" s="139" t="str">
        <f>IFERROR(VLOOKUP(C2343,'Cadastro de insumo'!E:K,7,0),"")</f>
        <v/>
      </c>
      <c r="G2343" s="113"/>
      <c r="H2343" s="113"/>
      <c r="I2343" s="138">
        <f t="shared" ref="I2343:I2357" si="112">IF(OR(G2343="",H2343=""),0,G2343/H2343)</f>
        <v>0</v>
      </c>
      <c r="J2343" s="140">
        <f>IF(C2343="",0,IF(E2343="Pacote",VLOOKUP(C2343,'Cadastro de insumo'!E:K,7,0)*G2343,IF(OR(E2343="kg",E2343="L"),F2343/1000*G2343,F2343*G2343)))</f>
        <v>0</v>
      </c>
    </row>
    <row r="2344" spans="1:18" outlineLevel="1" x14ac:dyDescent="0.25">
      <c r="B2344" s="137" t="str">
        <f>IF(C2344="","",F2340)</f>
        <v/>
      </c>
      <c r="C2344" s="123"/>
      <c r="D2344" s="138" t="str">
        <f>IF(C2344="","",IFERROR(INDEX('Cadastro de insumo'!A:K,MATCH('Ficha técnica - Prod acabado'!C2344,'Cadastro de insumo'!E:E,0),2),""))</f>
        <v/>
      </c>
      <c r="E2344" s="138" t="str">
        <f>IF(C2344="","",IFERROR(INDEX('Cadastro de insumo'!A:K,MATCH('Ficha técnica - Prod acabado'!C2344,'Cadastro de insumo'!E:E,0),9),""))</f>
        <v/>
      </c>
      <c r="F2344" s="139" t="str">
        <f>IFERROR(VLOOKUP(C2344,'Cadastro de insumo'!E:K,7,0),"")</f>
        <v/>
      </c>
      <c r="G2344" s="113"/>
      <c r="H2344" s="113"/>
      <c r="I2344" s="138">
        <f t="shared" si="112"/>
        <v>0</v>
      </c>
      <c r="J2344" s="140">
        <f>IF(C2344="",0,IF(E2344="Pacote",VLOOKUP(C2344,'Cadastro de insumo'!E:K,7,0)*G2344,IF(OR(E2344="kg",E2344="L"),F2344/1000*G2344,F2344*G2344)))</f>
        <v>0</v>
      </c>
    </row>
    <row r="2345" spans="1:18" outlineLevel="1" x14ac:dyDescent="0.25">
      <c r="B2345" s="137" t="str">
        <f>IF(C2345="","",F2340)</f>
        <v/>
      </c>
      <c r="C2345" s="123"/>
      <c r="D2345" s="138" t="str">
        <f>IF(C2345="","",IFERROR(INDEX('Cadastro de insumo'!A:K,MATCH('Ficha técnica - Prod acabado'!C2345,'Cadastro de insumo'!E:E,0),2),""))</f>
        <v/>
      </c>
      <c r="E2345" s="138" t="str">
        <f>IF(C2345="","",IFERROR(INDEX('Cadastro de insumo'!A:K,MATCH('Ficha técnica - Prod acabado'!C2345,'Cadastro de insumo'!E:E,0),9),""))</f>
        <v/>
      </c>
      <c r="F2345" s="139" t="str">
        <f>IFERROR(VLOOKUP(C2345,'Cadastro de insumo'!E:K,7,0),"")</f>
        <v/>
      </c>
      <c r="G2345" s="113"/>
      <c r="H2345" s="113"/>
      <c r="I2345" s="138">
        <f t="shared" si="112"/>
        <v>0</v>
      </c>
      <c r="J2345" s="140">
        <f>IF(C2345="",0,IF(E2345="Pacote",VLOOKUP(C2345,'Cadastro de insumo'!E:K,7,0)*G2345,IF(OR(E2345="kg",E2345="L"),F2345/1000*G2345,F2345*G2345)))</f>
        <v>0</v>
      </c>
    </row>
    <row r="2346" spans="1:18" outlineLevel="1" x14ac:dyDescent="0.25">
      <c r="B2346" s="137" t="str">
        <f>IF(C2346="","",F2340)</f>
        <v/>
      </c>
      <c r="C2346" s="123"/>
      <c r="D2346" s="138" t="str">
        <f>IF(C2346="","",IFERROR(INDEX('Cadastro de insumo'!A:K,MATCH('Ficha técnica - Prod acabado'!C2346,'Cadastro de insumo'!E:E,0),2),""))</f>
        <v/>
      </c>
      <c r="E2346" s="138" t="str">
        <f>IF(C2346="","",IFERROR(INDEX('Cadastro de insumo'!A:K,MATCH('Ficha técnica - Prod acabado'!C2346,'Cadastro de insumo'!E:E,0),9),""))</f>
        <v/>
      </c>
      <c r="F2346" s="139" t="str">
        <f>IFERROR(VLOOKUP(C2346,'Cadastro de insumo'!E:K,7,0),"")</f>
        <v/>
      </c>
      <c r="G2346" s="113"/>
      <c r="H2346" s="113"/>
      <c r="I2346" s="138">
        <f t="shared" si="112"/>
        <v>0</v>
      </c>
      <c r="J2346" s="140">
        <f>IF(C2346="",0,IF(E2346="Pacote",VLOOKUP(C2346,'Cadastro de insumo'!E:K,7,0)*G2346,IF(OR(E2346="kg",E2346="L"),F2346/1000*G2346,F2346*G2346)))</f>
        <v>0</v>
      </c>
    </row>
    <row r="2347" spans="1:18" outlineLevel="1" x14ac:dyDescent="0.25">
      <c r="B2347" s="137" t="str">
        <f>IF(C2347="","",F2340)</f>
        <v/>
      </c>
      <c r="C2347" s="123"/>
      <c r="D2347" s="138" t="str">
        <f>IF(C2347="","",IFERROR(INDEX('Cadastro de insumo'!A:K,MATCH('Ficha técnica - Prod acabado'!C2347,'Cadastro de insumo'!E:E,0),2),""))</f>
        <v/>
      </c>
      <c r="E2347" s="138" t="str">
        <f>IF(C2347="","",IFERROR(INDEX('Cadastro de insumo'!A:K,MATCH('Ficha técnica - Prod acabado'!C2347,'Cadastro de insumo'!E:E,0),9),""))</f>
        <v/>
      </c>
      <c r="F2347" s="139" t="str">
        <f>IFERROR(VLOOKUP(C2347,'Cadastro de insumo'!E:K,7,0),"")</f>
        <v/>
      </c>
      <c r="G2347" s="113"/>
      <c r="H2347" s="113"/>
      <c r="I2347" s="138">
        <f t="shared" si="112"/>
        <v>0</v>
      </c>
      <c r="J2347" s="140">
        <f>IF(C2347="",0,IF(E2347="Pacote",VLOOKUP(C2347,'Cadastro de insumo'!E:K,7,0)*G2347,IF(OR(E2347="kg",E2347="L"),F2347/1000*G2347,F2347*G2347)))</f>
        <v>0</v>
      </c>
    </row>
    <row r="2348" spans="1:18" outlineLevel="1" x14ac:dyDescent="0.25">
      <c r="B2348" s="137" t="str">
        <f>IF(C2348="","",F2340)</f>
        <v/>
      </c>
      <c r="C2348" s="123"/>
      <c r="D2348" s="138" t="str">
        <f>IF(C2348="","",IFERROR(INDEX('Cadastro de insumo'!A:K,MATCH('Ficha técnica - Prod acabado'!C2348,'Cadastro de insumo'!E:E,0),2),""))</f>
        <v/>
      </c>
      <c r="E2348" s="138" t="str">
        <f>IF(C2348="","",IFERROR(INDEX('Cadastro de insumo'!A:K,MATCH('Ficha técnica - Prod acabado'!C2348,'Cadastro de insumo'!E:E,0),9),""))</f>
        <v/>
      </c>
      <c r="F2348" s="139" t="str">
        <f>IFERROR(VLOOKUP(C2348,'Cadastro de insumo'!E:K,7,0),"")</f>
        <v/>
      </c>
      <c r="G2348" s="113"/>
      <c r="H2348" s="113"/>
      <c r="I2348" s="138">
        <f t="shared" si="112"/>
        <v>0</v>
      </c>
      <c r="J2348" s="140">
        <f>IF(C2348="",0,IF(E2348="Pacote",VLOOKUP(C2348,'Cadastro de insumo'!E:K,7,0)*G2348,IF(OR(E2348="kg",E2348="L"),F2348/1000*G2348,F2348*G2348)))</f>
        <v>0</v>
      </c>
    </row>
    <row r="2349" spans="1:18" outlineLevel="1" x14ac:dyDescent="0.25">
      <c r="B2349" s="137" t="str">
        <f>IF(C2349="","",F2340)</f>
        <v/>
      </c>
      <c r="C2349" s="123"/>
      <c r="D2349" s="138" t="str">
        <f>IF(C2349="","",IFERROR(INDEX('Cadastro de insumo'!A:K,MATCH('Ficha técnica - Prod acabado'!C2349,'Cadastro de insumo'!E:E,0),2),""))</f>
        <v/>
      </c>
      <c r="E2349" s="138" t="str">
        <f>IF(C2349="","",IFERROR(INDEX('Cadastro de insumo'!A:K,MATCH('Ficha técnica - Prod acabado'!C2349,'Cadastro de insumo'!E:E,0),9),""))</f>
        <v/>
      </c>
      <c r="F2349" s="139" t="str">
        <f>IFERROR(VLOOKUP(C2349,'Cadastro de insumo'!E:K,7,0),"")</f>
        <v/>
      </c>
      <c r="G2349" s="113"/>
      <c r="H2349" s="113"/>
      <c r="I2349" s="138">
        <f t="shared" si="112"/>
        <v>0</v>
      </c>
      <c r="J2349" s="140">
        <f>IF(C2349="",0,IF(E2349="Pacote",VLOOKUP(C2349,'Cadastro de insumo'!E:K,7,0)*G2349,IF(OR(E2349="kg",E2349="L"),F2349/1000*G2349,F2349*G2349)))</f>
        <v>0</v>
      </c>
    </row>
    <row r="2350" spans="1:18" outlineLevel="1" x14ac:dyDescent="0.25">
      <c r="B2350" s="137" t="str">
        <f>IF(C2350="","",F2340)</f>
        <v/>
      </c>
      <c r="C2350" s="123"/>
      <c r="D2350" s="138" t="str">
        <f>IF(C2350="","",IFERROR(INDEX('Cadastro de insumo'!A:K,MATCH('Ficha técnica - Prod acabado'!C2350,'Cadastro de insumo'!E:E,0),2),""))</f>
        <v/>
      </c>
      <c r="E2350" s="138" t="str">
        <f>IF(C2350="","",IFERROR(INDEX('Cadastro de insumo'!A:K,MATCH('Ficha técnica - Prod acabado'!C2350,'Cadastro de insumo'!E:E,0),9),""))</f>
        <v/>
      </c>
      <c r="F2350" s="139" t="str">
        <f>IFERROR(VLOOKUP(C2350,'Cadastro de insumo'!E:K,7,0),"")</f>
        <v/>
      </c>
      <c r="G2350" s="113"/>
      <c r="H2350" s="113"/>
      <c r="I2350" s="138">
        <f t="shared" si="112"/>
        <v>0</v>
      </c>
      <c r="J2350" s="140">
        <f>IF(C2350="",0,IF(E2350="Pacote",VLOOKUP(C2350,'Cadastro de insumo'!E:K,7,0)*G2350,IF(OR(E2350="kg",E2350="L"),F2350/1000*G2350,F2350*G2350)))</f>
        <v>0</v>
      </c>
    </row>
    <row r="2351" spans="1:18" outlineLevel="1" x14ac:dyDescent="0.25">
      <c r="B2351" s="137" t="str">
        <f>IF(C2351="","",F2340)</f>
        <v/>
      </c>
      <c r="C2351" s="123"/>
      <c r="D2351" s="138" t="str">
        <f>IF(C2351="","",IFERROR(INDEX('Cadastro de insumo'!A:K,MATCH('Ficha técnica - Prod acabado'!C2351,'Cadastro de insumo'!E:E,0),2),""))</f>
        <v/>
      </c>
      <c r="E2351" s="138" t="str">
        <f>IF(C2351="","",IFERROR(INDEX('Cadastro de insumo'!A:K,MATCH('Ficha técnica - Prod acabado'!C2351,'Cadastro de insumo'!E:E,0),9),""))</f>
        <v/>
      </c>
      <c r="F2351" s="139" t="str">
        <f>IFERROR(VLOOKUP(C2351,'Cadastro de insumo'!E:K,7,0),"")</f>
        <v/>
      </c>
      <c r="G2351" s="113"/>
      <c r="H2351" s="113"/>
      <c r="I2351" s="138">
        <f t="shared" si="112"/>
        <v>0</v>
      </c>
      <c r="J2351" s="140">
        <f>IF(C2351="",0,IF(E2351="Pacote",VLOOKUP(C2351,'Cadastro de insumo'!E:K,7,0)*G2351,IF(OR(E2351="kg",E2351="L"),F2351/1000*G2351,F2351*G2351)))</f>
        <v>0</v>
      </c>
    </row>
    <row r="2352" spans="1:18" outlineLevel="1" x14ac:dyDescent="0.25">
      <c r="B2352" s="137" t="str">
        <f>IF(C2352="","",F2340)</f>
        <v/>
      </c>
      <c r="C2352" s="123"/>
      <c r="D2352" s="138" t="str">
        <f>IF(C2352="","",IFERROR(INDEX('Cadastro de insumo'!A:K,MATCH('Ficha técnica - Prod acabado'!C2352,'Cadastro de insumo'!E:E,0),2),""))</f>
        <v/>
      </c>
      <c r="E2352" s="138" t="str">
        <f>IF(C2352="","",IFERROR(INDEX('Cadastro de insumo'!A:K,MATCH('Ficha técnica - Prod acabado'!C2352,'Cadastro de insumo'!E:E,0),9),""))</f>
        <v/>
      </c>
      <c r="F2352" s="139" t="str">
        <f>IFERROR(VLOOKUP(C2352,'Cadastro de insumo'!E:K,7,0),"")</f>
        <v/>
      </c>
      <c r="G2352" s="113"/>
      <c r="H2352" s="113"/>
      <c r="I2352" s="138">
        <f t="shared" si="112"/>
        <v>0</v>
      </c>
      <c r="J2352" s="140">
        <f>IF(C2352="",0,IF(E2352="Pacote",VLOOKUP(C2352,'Cadastro de insumo'!E:K,7,0)*G2352,IF(OR(E2352="kg",E2352="L"),F2352/1000*G2352,F2352*G2352)))</f>
        <v>0</v>
      </c>
    </row>
    <row r="2353" spans="1:18" outlineLevel="1" x14ac:dyDescent="0.25">
      <c r="B2353" s="137" t="str">
        <f>IF(C2353="","",F2340)</f>
        <v/>
      </c>
      <c r="C2353" s="123"/>
      <c r="D2353" s="138" t="str">
        <f>IF(C2353="","",IFERROR(INDEX('Cadastro de insumo'!A:K,MATCH('Ficha técnica - Prod acabado'!C2353,'Cadastro de insumo'!E:E,0),2),""))</f>
        <v/>
      </c>
      <c r="E2353" s="138" t="str">
        <f>IF(C2353="","",IFERROR(INDEX('Cadastro de insumo'!A:K,MATCH('Ficha técnica - Prod acabado'!C2353,'Cadastro de insumo'!E:E,0),9),""))</f>
        <v/>
      </c>
      <c r="F2353" s="139" t="str">
        <f>IFERROR(VLOOKUP(C2353,'Cadastro de insumo'!E:K,7,0),"")</f>
        <v/>
      </c>
      <c r="G2353" s="113"/>
      <c r="H2353" s="113"/>
      <c r="I2353" s="138">
        <f t="shared" si="112"/>
        <v>0</v>
      </c>
      <c r="J2353" s="140">
        <f>IF(C2353="",0,IF(E2353="Pacote",VLOOKUP(C2353,'Cadastro de insumo'!E:K,7,0)*G2353,IF(OR(E2353="kg",E2353="L"),F2353/1000*G2353,F2353*G2353)))</f>
        <v>0</v>
      </c>
    </row>
    <row r="2354" spans="1:18" outlineLevel="1" x14ac:dyDescent="0.25">
      <c r="B2354" s="137" t="str">
        <f>IF(C2354="","",F2340)</f>
        <v/>
      </c>
      <c r="C2354" s="123"/>
      <c r="D2354" s="138" t="str">
        <f>IF(C2354="","",IFERROR(INDEX('Cadastro de insumo'!A:K,MATCH('Ficha técnica - Prod acabado'!C2354,'Cadastro de insumo'!E:E,0),2),""))</f>
        <v/>
      </c>
      <c r="E2354" s="138" t="str">
        <f>IF(C2354="","",IFERROR(INDEX('Cadastro de insumo'!A:K,MATCH('Ficha técnica - Prod acabado'!C2354,'Cadastro de insumo'!E:E,0),9),""))</f>
        <v/>
      </c>
      <c r="F2354" s="139" t="str">
        <f>IFERROR(VLOOKUP(C2354,'Cadastro de insumo'!E:K,7,0),"")</f>
        <v/>
      </c>
      <c r="G2354" s="113"/>
      <c r="H2354" s="113"/>
      <c r="I2354" s="138">
        <f t="shared" si="112"/>
        <v>0</v>
      </c>
      <c r="J2354" s="140">
        <f>IF(C2354="",0,IF(E2354="Pacote",VLOOKUP(C2354,'Cadastro de insumo'!E:K,7,0)*G2354,IF(OR(E2354="kg",E2354="L"),F2354/1000*G2354,F2354*G2354)))</f>
        <v>0</v>
      </c>
    </row>
    <row r="2355" spans="1:18" outlineLevel="1" x14ac:dyDescent="0.25">
      <c r="B2355" s="137" t="str">
        <f>IF(C2355="","",F2340)</f>
        <v/>
      </c>
      <c r="C2355" s="123"/>
      <c r="D2355" s="138" t="str">
        <f>IF(C2355="","",IFERROR(INDEX('Cadastro de insumo'!A:K,MATCH('Ficha técnica - Prod acabado'!C2355,'Cadastro de insumo'!E:E,0),2),""))</f>
        <v/>
      </c>
      <c r="E2355" s="138" t="str">
        <f>IF(C2355="","",IFERROR(INDEX('Cadastro de insumo'!A:K,MATCH('Ficha técnica - Prod acabado'!C2355,'Cadastro de insumo'!E:E,0),9),""))</f>
        <v/>
      </c>
      <c r="F2355" s="139" t="str">
        <f>IFERROR(VLOOKUP(C2355,'Cadastro de insumo'!E:K,7,0),"")</f>
        <v/>
      </c>
      <c r="G2355" s="113"/>
      <c r="H2355" s="113"/>
      <c r="I2355" s="138">
        <f t="shared" si="112"/>
        <v>0</v>
      </c>
      <c r="J2355" s="140">
        <f>IF(C2355="",0,IF(E2355="Pacote",VLOOKUP(C2355,'Cadastro de insumo'!E:K,7,0)*G2355,IF(OR(E2355="kg",E2355="L"),F2355/1000*G2355,F2355*G2355)))</f>
        <v>0</v>
      </c>
    </row>
    <row r="2356" spans="1:18" outlineLevel="1" x14ac:dyDescent="0.25">
      <c r="B2356" s="137" t="str">
        <f>IF(C2356="","",F2340)</f>
        <v/>
      </c>
      <c r="C2356" s="123"/>
      <c r="D2356" s="138" t="str">
        <f>IF(C2356="","",IFERROR(INDEX('Cadastro de insumo'!A:K,MATCH('Ficha técnica - Prod acabado'!C2356,'Cadastro de insumo'!E:E,0),2),""))</f>
        <v/>
      </c>
      <c r="E2356" s="138" t="str">
        <f>IF(C2356="","",IFERROR(INDEX('Cadastro de insumo'!A:K,MATCH('Ficha técnica - Prod acabado'!C2356,'Cadastro de insumo'!E:E,0),9),""))</f>
        <v/>
      </c>
      <c r="F2356" s="139" t="str">
        <f>IFERROR(VLOOKUP(C2356,'Cadastro de insumo'!E:K,7,0),"")</f>
        <v/>
      </c>
      <c r="G2356" s="113"/>
      <c r="H2356" s="113"/>
      <c r="I2356" s="138">
        <f t="shared" si="112"/>
        <v>0</v>
      </c>
      <c r="J2356" s="140">
        <f>IF(C2356="",0,IF(E2356="Pacote",VLOOKUP(C2356,'Cadastro de insumo'!E:K,7,0)*G2356,IF(OR(E2356="kg",E2356="L"),F2356/1000*G2356,F2356*G2356)))</f>
        <v>0</v>
      </c>
    </row>
    <row r="2357" spans="1:18" outlineLevel="1" x14ac:dyDescent="0.25">
      <c r="B2357" s="137" t="str">
        <f>IF(C2357="","",F2340)</f>
        <v/>
      </c>
      <c r="C2357" s="123"/>
      <c r="D2357" s="138" t="str">
        <f>IF(C2357="","",IFERROR(INDEX('Cadastro de insumo'!A:K,MATCH('Ficha técnica - Prod acabado'!C2357,'Cadastro de insumo'!E:E,0),2),""))</f>
        <v/>
      </c>
      <c r="E2357" s="138" t="str">
        <f>IF(C2357="","",IFERROR(INDEX('Cadastro de insumo'!A:K,MATCH('Ficha técnica - Prod acabado'!C2357,'Cadastro de insumo'!E:E,0),9),""))</f>
        <v/>
      </c>
      <c r="F2357" s="139" t="str">
        <f>IFERROR(VLOOKUP(C2357,'Cadastro de insumo'!E:K,7,0),"")</f>
        <v/>
      </c>
      <c r="G2357" s="113"/>
      <c r="H2357" s="113"/>
      <c r="I2357" s="138">
        <f t="shared" si="112"/>
        <v>0</v>
      </c>
      <c r="J2357" s="140">
        <f>IF(C2357="",0,IF(E2357="Pacote",VLOOKUP(C2357,'Cadastro de insumo'!E:K,7,0)*G2357,IF(OR(E2357="kg",E2357="L"),F2357/1000*G2357,F2357*G2357)))</f>
        <v>0</v>
      </c>
    </row>
    <row r="2358" spans="1:18" x14ac:dyDescent="0.25">
      <c r="A2358" s="33" t="str">
        <f>"Detalhes: "&amp;F2340</f>
        <v xml:space="preserve">Detalhes: </v>
      </c>
      <c r="B2358" s="110"/>
      <c r="H2358" s="126"/>
      <c r="I2358" s="110"/>
      <c r="J2358" s="110"/>
      <c r="M2358" s="126"/>
    </row>
    <row r="2359" spans="1:18" x14ac:dyDescent="0.25">
      <c r="B2359" s="110"/>
      <c r="C2359" s="126"/>
      <c r="H2359" s="126"/>
      <c r="I2359" s="110"/>
      <c r="J2359" s="110"/>
      <c r="K2359" s="110"/>
      <c r="L2359" s="110"/>
      <c r="M2359" s="126"/>
    </row>
    <row r="2360" spans="1:18" ht="31.5" x14ac:dyDescent="0.25">
      <c r="D2360" s="110"/>
      <c r="E2360" s="34" t="s">
        <v>21</v>
      </c>
      <c r="F2360" s="78" t="s">
        <v>0</v>
      </c>
      <c r="G2360" s="78" t="s">
        <v>19</v>
      </c>
      <c r="H2360" s="79" t="s">
        <v>20</v>
      </c>
      <c r="I2360" s="35" t="s">
        <v>22</v>
      </c>
      <c r="J2360" s="35" t="s">
        <v>61</v>
      </c>
      <c r="M2360" s="126"/>
    </row>
    <row r="2361" spans="1:18" x14ac:dyDescent="0.25">
      <c r="D2361" s="110"/>
      <c r="E2361" s="135">
        <f>E2340+1</f>
        <v>113</v>
      </c>
      <c r="F2361" s="113"/>
      <c r="G2361" s="113"/>
      <c r="H2361" s="114"/>
      <c r="I2361" s="136">
        <f>SUM(J2364:J2378)</f>
        <v>0</v>
      </c>
      <c r="J2361" s="136" t="str">
        <f>IF(H2361="","",I2361/H2361)</f>
        <v/>
      </c>
      <c r="M2361" s="126"/>
      <c r="R2361" s="141"/>
    </row>
    <row r="2362" spans="1:18" x14ac:dyDescent="0.25">
      <c r="B2362" s="117"/>
      <c r="C2362" s="118"/>
      <c r="D2362" s="110"/>
      <c r="F2362" s="118"/>
      <c r="G2362" s="118"/>
      <c r="H2362" s="119"/>
      <c r="I2362" s="120"/>
      <c r="J2362" s="121"/>
      <c r="M2362" s="126"/>
      <c r="R2362" s="141"/>
    </row>
    <row r="2363" spans="1:18" ht="47.25" outlineLevel="1" x14ac:dyDescent="0.25">
      <c r="B2363" s="34" t="s">
        <v>66</v>
      </c>
      <c r="C2363" s="78" t="s">
        <v>13</v>
      </c>
      <c r="D2363" s="35" t="s">
        <v>60</v>
      </c>
      <c r="E2363" s="35" t="s">
        <v>14</v>
      </c>
      <c r="F2363" s="79" t="s">
        <v>17</v>
      </c>
      <c r="G2363" s="79" t="s">
        <v>56</v>
      </c>
      <c r="H2363" s="79" t="s">
        <v>38</v>
      </c>
      <c r="I2363" s="35" t="s">
        <v>16</v>
      </c>
      <c r="J2363" s="34" t="s">
        <v>15</v>
      </c>
    </row>
    <row r="2364" spans="1:18" outlineLevel="1" x14ac:dyDescent="0.25">
      <c r="B2364" s="137" t="str">
        <f>IF(C2364="","",F2361)</f>
        <v/>
      </c>
      <c r="C2364" s="123"/>
      <c r="D2364" s="138" t="str">
        <f>IF(C2364="","",IFERROR(INDEX('Cadastro de insumo'!A:K,MATCH('Ficha técnica - Prod acabado'!C2364,'Cadastro de insumo'!E:E,0),2),""))</f>
        <v/>
      </c>
      <c r="E2364" s="138" t="str">
        <f>IF(C2364="","",IFERROR(INDEX('Cadastro de insumo'!A:K,MATCH('Ficha técnica - Prod acabado'!C2364,'Cadastro de insumo'!E:E,0),9),""))</f>
        <v/>
      </c>
      <c r="F2364" s="139" t="str">
        <f>IFERROR(VLOOKUP(C2364,'Cadastro de insumo'!E:K,7,0),"")</f>
        <v/>
      </c>
      <c r="G2364" s="113"/>
      <c r="H2364" s="113"/>
      <c r="I2364" s="138">
        <f t="shared" ref="I2364:I2378" si="113">IF(OR(G2364="",H2364=""),0,G2364/H2364)</f>
        <v>0</v>
      </c>
      <c r="J2364" s="140">
        <f>IF(C2364="",0,IF(E2364="Pacote",VLOOKUP(C2364,'Cadastro de insumo'!E:K,7,0)*G2364,IF(OR(E2364="kg",E2364="L"),F2364/1000*G2364,F2364*G2364)))</f>
        <v>0</v>
      </c>
    </row>
    <row r="2365" spans="1:18" outlineLevel="1" x14ac:dyDescent="0.25">
      <c r="B2365" s="137" t="str">
        <f>IF(C2365="","",F2361)</f>
        <v/>
      </c>
      <c r="C2365" s="123"/>
      <c r="D2365" s="138" t="str">
        <f>IF(C2365="","",IFERROR(INDEX('Cadastro de insumo'!A:K,MATCH('Ficha técnica - Prod acabado'!C2365,'Cadastro de insumo'!E:E,0),2),""))</f>
        <v/>
      </c>
      <c r="E2365" s="138" t="str">
        <f>IF(C2365="","",IFERROR(INDEX('Cadastro de insumo'!A:K,MATCH('Ficha técnica - Prod acabado'!C2365,'Cadastro de insumo'!E:E,0),9),""))</f>
        <v/>
      </c>
      <c r="F2365" s="139" t="str">
        <f>IFERROR(VLOOKUP(C2365,'Cadastro de insumo'!E:K,7,0),"")</f>
        <v/>
      </c>
      <c r="G2365" s="113"/>
      <c r="H2365" s="113"/>
      <c r="I2365" s="138">
        <f t="shared" si="113"/>
        <v>0</v>
      </c>
      <c r="J2365" s="140">
        <f>IF(C2365="",0,IF(E2365="Pacote",VLOOKUP(C2365,'Cadastro de insumo'!E:K,7,0)*G2365,IF(OR(E2365="kg",E2365="L"),F2365/1000*G2365,F2365*G2365)))</f>
        <v>0</v>
      </c>
    </row>
    <row r="2366" spans="1:18" outlineLevel="1" x14ac:dyDescent="0.25">
      <c r="B2366" s="137" t="str">
        <f>IF(C2366="","",F2361)</f>
        <v/>
      </c>
      <c r="C2366" s="123"/>
      <c r="D2366" s="138" t="str">
        <f>IF(C2366="","",IFERROR(INDEX('Cadastro de insumo'!A:K,MATCH('Ficha técnica - Prod acabado'!C2366,'Cadastro de insumo'!E:E,0),2),""))</f>
        <v/>
      </c>
      <c r="E2366" s="138" t="str">
        <f>IF(C2366="","",IFERROR(INDEX('Cadastro de insumo'!A:K,MATCH('Ficha técnica - Prod acabado'!C2366,'Cadastro de insumo'!E:E,0),9),""))</f>
        <v/>
      </c>
      <c r="F2366" s="139" t="str">
        <f>IFERROR(VLOOKUP(C2366,'Cadastro de insumo'!E:K,7,0),"")</f>
        <v/>
      </c>
      <c r="G2366" s="113"/>
      <c r="H2366" s="113"/>
      <c r="I2366" s="138">
        <f t="shared" si="113"/>
        <v>0</v>
      </c>
      <c r="J2366" s="140">
        <f>IF(C2366="",0,IF(E2366="Pacote",VLOOKUP(C2366,'Cadastro de insumo'!E:K,7,0)*G2366,IF(OR(E2366="kg",E2366="L"),F2366/1000*G2366,F2366*G2366)))</f>
        <v>0</v>
      </c>
    </row>
    <row r="2367" spans="1:18" outlineLevel="1" x14ac:dyDescent="0.25">
      <c r="B2367" s="137" t="str">
        <f>IF(C2367="","",F2361)</f>
        <v/>
      </c>
      <c r="C2367" s="123"/>
      <c r="D2367" s="138" t="str">
        <f>IF(C2367="","",IFERROR(INDEX('Cadastro de insumo'!A:K,MATCH('Ficha técnica - Prod acabado'!C2367,'Cadastro de insumo'!E:E,0),2),""))</f>
        <v/>
      </c>
      <c r="E2367" s="138" t="str">
        <f>IF(C2367="","",IFERROR(INDEX('Cadastro de insumo'!A:K,MATCH('Ficha técnica - Prod acabado'!C2367,'Cadastro de insumo'!E:E,0),9),""))</f>
        <v/>
      </c>
      <c r="F2367" s="139" t="str">
        <f>IFERROR(VLOOKUP(C2367,'Cadastro de insumo'!E:K,7,0),"")</f>
        <v/>
      </c>
      <c r="G2367" s="113"/>
      <c r="H2367" s="113"/>
      <c r="I2367" s="138">
        <f t="shared" si="113"/>
        <v>0</v>
      </c>
      <c r="J2367" s="140">
        <f>IF(C2367="",0,IF(E2367="Pacote",VLOOKUP(C2367,'Cadastro de insumo'!E:K,7,0)*G2367,IF(OR(E2367="kg",E2367="L"),F2367/1000*G2367,F2367*G2367)))</f>
        <v>0</v>
      </c>
    </row>
    <row r="2368" spans="1:18" outlineLevel="1" x14ac:dyDescent="0.25">
      <c r="B2368" s="137" t="str">
        <f>IF(C2368="","",F2361)</f>
        <v/>
      </c>
      <c r="C2368" s="123"/>
      <c r="D2368" s="138" t="str">
        <f>IF(C2368="","",IFERROR(INDEX('Cadastro de insumo'!A:K,MATCH('Ficha técnica - Prod acabado'!C2368,'Cadastro de insumo'!E:E,0),2),""))</f>
        <v/>
      </c>
      <c r="E2368" s="138" t="str">
        <f>IF(C2368="","",IFERROR(INDEX('Cadastro de insumo'!A:K,MATCH('Ficha técnica - Prod acabado'!C2368,'Cadastro de insumo'!E:E,0),9),""))</f>
        <v/>
      </c>
      <c r="F2368" s="139" t="str">
        <f>IFERROR(VLOOKUP(C2368,'Cadastro de insumo'!E:K,7,0),"")</f>
        <v/>
      </c>
      <c r="G2368" s="113"/>
      <c r="H2368" s="113"/>
      <c r="I2368" s="138">
        <f t="shared" si="113"/>
        <v>0</v>
      </c>
      <c r="J2368" s="140">
        <f>IF(C2368="",0,IF(E2368="Pacote",VLOOKUP(C2368,'Cadastro de insumo'!E:K,7,0)*G2368,IF(OR(E2368="kg",E2368="L"),F2368/1000*G2368,F2368*G2368)))</f>
        <v>0</v>
      </c>
    </row>
    <row r="2369" spans="1:18" outlineLevel="1" x14ac:dyDescent="0.25">
      <c r="B2369" s="137" t="str">
        <f>IF(C2369="","",F2361)</f>
        <v/>
      </c>
      <c r="C2369" s="123"/>
      <c r="D2369" s="138" t="str">
        <f>IF(C2369="","",IFERROR(INDEX('Cadastro de insumo'!A:K,MATCH('Ficha técnica - Prod acabado'!C2369,'Cadastro de insumo'!E:E,0),2),""))</f>
        <v/>
      </c>
      <c r="E2369" s="138" t="str">
        <f>IF(C2369="","",IFERROR(INDEX('Cadastro de insumo'!A:K,MATCH('Ficha técnica - Prod acabado'!C2369,'Cadastro de insumo'!E:E,0),9),""))</f>
        <v/>
      </c>
      <c r="F2369" s="139" t="str">
        <f>IFERROR(VLOOKUP(C2369,'Cadastro de insumo'!E:K,7,0),"")</f>
        <v/>
      </c>
      <c r="G2369" s="113"/>
      <c r="H2369" s="113"/>
      <c r="I2369" s="138">
        <f t="shared" si="113"/>
        <v>0</v>
      </c>
      <c r="J2369" s="140">
        <f>IF(C2369="",0,IF(E2369="Pacote",VLOOKUP(C2369,'Cadastro de insumo'!E:K,7,0)*G2369,IF(OR(E2369="kg",E2369="L"),F2369/1000*G2369,F2369*G2369)))</f>
        <v>0</v>
      </c>
    </row>
    <row r="2370" spans="1:18" outlineLevel="1" x14ac:dyDescent="0.25">
      <c r="B2370" s="137" t="str">
        <f>IF(C2370="","",F2361)</f>
        <v/>
      </c>
      <c r="C2370" s="123"/>
      <c r="D2370" s="138" t="str">
        <f>IF(C2370="","",IFERROR(INDEX('Cadastro de insumo'!A:K,MATCH('Ficha técnica - Prod acabado'!C2370,'Cadastro de insumo'!E:E,0),2),""))</f>
        <v/>
      </c>
      <c r="E2370" s="138" t="str">
        <f>IF(C2370="","",IFERROR(INDEX('Cadastro de insumo'!A:K,MATCH('Ficha técnica - Prod acabado'!C2370,'Cadastro de insumo'!E:E,0),9),""))</f>
        <v/>
      </c>
      <c r="F2370" s="139" t="str">
        <f>IFERROR(VLOOKUP(C2370,'Cadastro de insumo'!E:K,7,0),"")</f>
        <v/>
      </c>
      <c r="G2370" s="113"/>
      <c r="H2370" s="113"/>
      <c r="I2370" s="138">
        <f t="shared" si="113"/>
        <v>0</v>
      </c>
      <c r="J2370" s="140">
        <f>IF(C2370="",0,IF(E2370="Pacote",VLOOKUP(C2370,'Cadastro de insumo'!E:K,7,0)*G2370,IF(OR(E2370="kg",E2370="L"),F2370/1000*G2370,F2370*G2370)))</f>
        <v>0</v>
      </c>
    </row>
    <row r="2371" spans="1:18" outlineLevel="1" x14ac:dyDescent="0.25">
      <c r="B2371" s="137" t="str">
        <f>IF(C2371="","",F2361)</f>
        <v/>
      </c>
      <c r="C2371" s="123"/>
      <c r="D2371" s="138" t="str">
        <f>IF(C2371="","",IFERROR(INDEX('Cadastro de insumo'!A:K,MATCH('Ficha técnica - Prod acabado'!C2371,'Cadastro de insumo'!E:E,0),2),""))</f>
        <v/>
      </c>
      <c r="E2371" s="138" t="str">
        <f>IF(C2371="","",IFERROR(INDEX('Cadastro de insumo'!A:K,MATCH('Ficha técnica - Prod acabado'!C2371,'Cadastro de insumo'!E:E,0),9),""))</f>
        <v/>
      </c>
      <c r="F2371" s="139" t="str">
        <f>IFERROR(VLOOKUP(C2371,'Cadastro de insumo'!E:K,7,0),"")</f>
        <v/>
      </c>
      <c r="G2371" s="113"/>
      <c r="H2371" s="113"/>
      <c r="I2371" s="138">
        <f t="shared" si="113"/>
        <v>0</v>
      </c>
      <c r="J2371" s="140">
        <f>IF(C2371="",0,IF(E2371="Pacote",VLOOKUP(C2371,'Cadastro de insumo'!E:K,7,0)*G2371,IF(OR(E2371="kg",E2371="L"),F2371/1000*G2371,F2371*G2371)))</f>
        <v>0</v>
      </c>
    </row>
    <row r="2372" spans="1:18" outlineLevel="1" x14ac:dyDescent="0.25">
      <c r="B2372" s="137" t="str">
        <f>IF(C2372="","",F2361)</f>
        <v/>
      </c>
      <c r="C2372" s="123"/>
      <c r="D2372" s="138" t="str">
        <f>IF(C2372="","",IFERROR(INDEX('Cadastro de insumo'!A:K,MATCH('Ficha técnica - Prod acabado'!C2372,'Cadastro de insumo'!E:E,0),2),""))</f>
        <v/>
      </c>
      <c r="E2372" s="138" t="str">
        <f>IF(C2372="","",IFERROR(INDEX('Cadastro de insumo'!A:K,MATCH('Ficha técnica - Prod acabado'!C2372,'Cadastro de insumo'!E:E,0),9),""))</f>
        <v/>
      </c>
      <c r="F2372" s="139" t="str">
        <f>IFERROR(VLOOKUP(C2372,'Cadastro de insumo'!E:K,7,0),"")</f>
        <v/>
      </c>
      <c r="G2372" s="113"/>
      <c r="H2372" s="113"/>
      <c r="I2372" s="138">
        <f t="shared" si="113"/>
        <v>0</v>
      </c>
      <c r="J2372" s="140">
        <f>IF(C2372="",0,IF(E2372="Pacote",VLOOKUP(C2372,'Cadastro de insumo'!E:K,7,0)*G2372,IF(OR(E2372="kg",E2372="L"),F2372/1000*G2372,F2372*G2372)))</f>
        <v>0</v>
      </c>
    </row>
    <row r="2373" spans="1:18" outlineLevel="1" x14ac:dyDescent="0.25">
      <c r="B2373" s="137" t="str">
        <f>IF(C2373="","",F2361)</f>
        <v/>
      </c>
      <c r="C2373" s="123"/>
      <c r="D2373" s="138" t="str">
        <f>IF(C2373="","",IFERROR(INDEX('Cadastro de insumo'!A:K,MATCH('Ficha técnica - Prod acabado'!C2373,'Cadastro de insumo'!E:E,0),2),""))</f>
        <v/>
      </c>
      <c r="E2373" s="138" t="str">
        <f>IF(C2373="","",IFERROR(INDEX('Cadastro de insumo'!A:K,MATCH('Ficha técnica - Prod acabado'!C2373,'Cadastro de insumo'!E:E,0),9),""))</f>
        <v/>
      </c>
      <c r="F2373" s="139" t="str">
        <f>IFERROR(VLOOKUP(C2373,'Cadastro de insumo'!E:K,7,0),"")</f>
        <v/>
      </c>
      <c r="G2373" s="113"/>
      <c r="H2373" s="113"/>
      <c r="I2373" s="138">
        <f t="shared" si="113"/>
        <v>0</v>
      </c>
      <c r="J2373" s="140">
        <f>IF(C2373="",0,IF(E2373="Pacote",VLOOKUP(C2373,'Cadastro de insumo'!E:K,7,0)*G2373,IF(OR(E2373="kg",E2373="L"),F2373/1000*G2373,F2373*G2373)))</f>
        <v>0</v>
      </c>
    </row>
    <row r="2374" spans="1:18" outlineLevel="1" x14ac:dyDescent="0.25">
      <c r="B2374" s="137" t="str">
        <f>IF(C2374="","",F2361)</f>
        <v/>
      </c>
      <c r="C2374" s="123"/>
      <c r="D2374" s="138" t="str">
        <f>IF(C2374="","",IFERROR(INDEX('Cadastro de insumo'!A:K,MATCH('Ficha técnica - Prod acabado'!C2374,'Cadastro de insumo'!E:E,0),2),""))</f>
        <v/>
      </c>
      <c r="E2374" s="138" t="str">
        <f>IF(C2374="","",IFERROR(INDEX('Cadastro de insumo'!A:K,MATCH('Ficha técnica - Prod acabado'!C2374,'Cadastro de insumo'!E:E,0),9),""))</f>
        <v/>
      </c>
      <c r="F2374" s="139" t="str">
        <f>IFERROR(VLOOKUP(C2374,'Cadastro de insumo'!E:K,7,0),"")</f>
        <v/>
      </c>
      <c r="G2374" s="113"/>
      <c r="H2374" s="113"/>
      <c r="I2374" s="138">
        <f t="shared" si="113"/>
        <v>0</v>
      </c>
      <c r="J2374" s="140">
        <f>IF(C2374="",0,IF(E2374="Pacote",VLOOKUP(C2374,'Cadastro de insumo'!E:K,7,0)*G2374,IF(OR(E2374="kg",E2374="L"),F2374/1000*G2374,F2374*G2374)))</f>
        <v>0</v>
      </c>
    </row>
    <row r="2375" spans="1:18" outlineLevel="1" x14ac:dyDescent="0.25">
      <c r="B2375" s="137" t="str">
        <f>IF(C2375="","",F2361)</f>
        <v/>
      </c>
      <c r="C2375" s="123"/>
      <c r="D2375" s="138" t="str">
        <f>IF(C2375="","",IFERROR(INDEX('Cadastro de insumo'!A:K,MATCH('Ficha técnica - Prod acabado'!C2375,'Cadastro de insumo'!E:E,0),2),""))</f>
        <v/>
      </c>
      <c r="E2375" s="138" t="str">
        <f>IF(C2375="","",IFERROR(INDEX('Cadastro de insumo'!A:K,MATCH('Ficha técnica - Prod acabado'!C2375,'Cadastro de insumo'!E:E,0),9),""))</f>
        <v/>
      </c>
      <c r="F2375" s="139" t="str">
        <f>IFERROR(VLOOKUP(C2375,'Cadastro de insumo'!E:K,7,0),"")</f>
        <v/>
      </c>
      <c r="G2375" s="113"/>
      <c r="H2375" s="113"/>
      <c r="I2375" s="138">
        <f t="shared" si="113"/>
        <v>0</v>
      </c>
      <c r="J2375" s="140">
        <f>IF(C2375="",0,IF(E2375="Pacote",VLOOKUP(C2375,'Cadastro de insumo'!E:K,7,0)*G2375,IF(OR(E2375="kg",E2375="L"),F2375/1000*G2375,F2375*G2375)))</f>
        <v>0</v>
      </c>
    </row>
    <row r="2376" spans="1:18" outlineLevel="1" x14ac:dyDescent="0.25">
      <c r="B2376" s="137" t="str">
        <f>IF(C2376="","",F2361)</f>
        <v/>
      </c>
      <c r="C2376" s="123"/>
      <c r="D2376" s="138" t="str">
        <f>IF(C2376="","",IFERROR(INDEX('Cadastro de insumo'!A:K,MATCH('Ficha técnica - Prod acabado'!C2376,'Cadastro de insumo'!E:E,0),2),""))</f>
        <v/>
      </c>
      <c r="E2376" s="138" t="str">
        <f>IF(C2376="","",IFERROR(INDEX('Cadastro de insumo'!A:K,MATCH('Ficha técnica - Prod acabado'!C2376,'Cadastro de insumo'!E:E,0),9),""))</f>
        <v/>
      </c>
      <c r="F2376" s="139" t="str">
        <f>IFERROR(VLOOKUP(C2376,'Cadastro de insumo'!E:K,7,0),"")</f>
        <v/>
      </c>
      <c r="G2376" s="113"/>
      <c r="H2376" s="113"/>
      <c r="I2376" s="138">
        <f t="shared" si="113"/>
        <v>0</v>
      </c>
      <c r="J2376" s="140">
        <f>IF(C2376="",0,IF(E2376="Pacote",VLOOKUP(C2376,'Cadastro de insumo'!E:K,7,0)*G2376,IF(OR(E2376="kg",E2376="L"),F2376/1000*G2376,F2376*G2376)))</f>
        <v>0</v>
      </c>
    </row>
    <row r="2377" spans="1:18" outlineLevel="1" x14ac:dyDescent="0.25">
      <c r="B2377" s="137" t="str">
        <f>IF(C2377="","",F2361)</f>
        <v/>
      </c>
      <c r="C2377" s="123"/>
      <c r="D2377" s="138" t="str">
        <f>IF(C2377="","",IFERROR(INDEX('Cadastro de insumo'!A:K,MATCH('Ficha técnica - Prod acabado'!C2377,'Cadastro de insumo'!E:E,0),2),""))</f>
        <v/>
      </c>
      <c r="E2377" s="138" t="str">
        <f>IF(C2377="","",IFERROR(INDEX('Cadastro de insumo'!A:K,MATCH('Ficha técnica - Prod acabado'!C2377,'Cadastro de insumo'!E:E,0),9),""))</f>
        <v/>
      </c>
      <c r="F2377" s="139" t="str">
        <f>IFERROR(VLOOKUP(C2377,'Cadastro de insumo'!E:K,7,0),"")</f>
        <v/>
      </c>
      <c r="G2377" s="113"/>
      <c r="H2377" s="113"/>
      <c r="I2377" s="138">
        <f t="shared" si="113"/>
        <v>0</v>
      </c>
      <c r="J2377" s="140">
        <f>IF(C2377="",0,IF(E2377="Pacote",VLOOKUP(C2377,'Cadastro de insumo'!E:K,7,0)*G2377,IF(OR(E2377="kg",E2377="L"),F2377/1000*G2377,F2377*G2377)))</f>
        <v>0</v>
      </c>
    </row>
    <row r="2378" spans="1:18" outlineLevel="1" x14ac:dyDescent="0.25">
      <c r="B2378" s="137" t="str">
        <f>IF(C2378="","",F2361)</f>
        <v/>
      </c>
      <c r="C2378" s="123"/>
      <c r="D2378" s="138" t="str">
        <f>IF(C2378="","",IFERROR(INDEX('Cadastro de insumo'!A:K,MATCH('Ficha técnica - Prod acabado'!C2378,'Cadastro de insumo'!E:E,0),2),""))</f>
        <v/>
      </c>
      <c r="E2378" s="138" t="str">
        <f>IF(C2378="","",IFERROR(INDEX('Cadastro de insumo'!A:K,MATCH('Ficha técnica - Prod acabado'!C2378,'Cadastro de insumo'!E:E,0),9),""))</f>
        <v/>
      </c>
      <c r="F2378" s="139" t="str">
        <f>IFERROR(VLOOKUP(C2378,'Cadastro de insumo'!E:K,7,0),"")</f>
        <v/>
      </c>
      <c r="G2378" s="113"/>
      <c r="H2378" s="113"/>
      <c r="I2378" s="138">
        <f t="shared" si="113"/>
        <v>0</v>
      </c>
      <c r="J2378" s="140">
        <f>IF(C2378="",0,IF(E2378="Pacote",VLOOKUP(C2378,'Cadastro de insumo'!E:K,7,0)*G2378,IF(OR(E2378="kg",E2378="L"),F2378/1000*G2378,F2378*G2378)))</f>
        <v>0</v>
      </c>
    </row>
    <row r="2379" spans="1:18" x14ac:dyDescent="0.25">
      <c r="A2379" s="33" t="str">
        <f>"Detalhes: "&amp;F2361</f>
        <v xml:space="preserve">Detalhes: </v>
      </c>
      <c r="B2379" s="110"/>
      <c r="H2379" s="126"/>
      <c r="I2379" s="110"/>
      <c r="J2379" s="110"/>
      <c r="M2379" s="126"/>
    </row>
    <row r="2380" spans="1:18" x14ac:dyDescent="0.25">
      <c r="B2380" s="110"/>
      <c r="C2380" s="126"/>
      <c r="H2380" s="126"/>
      <c r="I2380" s="110"/>
      <c r="J2380" s="110"/>
      <c r="K2380" s="110"/>
      <c r="L2380" s="110"/>
      <c r="M2380" s="126"/>
    </row>
    <row r="2381" spans="1:18" ht="31.5" x14ac:dyDescent="0.25">
      <c r="D2381" s="110"/>
      <c r="E2381" s="34" t="s">
        <v>21</v>
      </c>
      <c r="F2381" s="78" t="s">
        <v>0</v>
      </c>
      <c r="G2381" s="78" t="s">
        <v>19</v>
      </c>
      <c r="H2381" s="79" t="s">
        <v>20</v>
      </c>
      <c r="I2381" s="35" t="s">
        <v>22</v>
      </c>
      <c r="J2381" s="35" t="s">
        <v>61</v>
      </c>
      <c r="M2381" s="126"/>
    </row>
    <row r="2382" spans="1:18" x14ac:dyDescent="0.25">
      <c r="D2382" s="110"/>
      <c r="E2382" s="135">
        <f>E2361+1</f>
        <v>114</v>
      </c>
      <c r="F2382" s="113"/>
      <c r="G2382" s="113"/>
      <c r="H2382" s="114"/>
      <c r="I2382" s="136">
        <f>SUM(J2385:J2399)</f>
        <v>0</v>
      </c>
      <c r="J2382" s="136" t="str">
        <f>IF(H2382="","",I2382/H2382)</f>
        <v/>
      </c>
      <c r="M2382" s="126"/>
      <c r="R2382" s="141"/>
    </row>
    <row r="2383" spans="1:18" x14ac:dyDescent="0.25">
      <c r="B2383" s="117"/>
      <c r="C2383" s="118"/>
      <c r="D2383" s="110"/>
      <c r="F2383" s="118"/>
      <c r="G2383" s="118"/>
      <c r="H2383" s="119"/>
      <c r="I2383" s="120"/>
      <c r="J2383" s="121"/>
      <c r="M2383" s="126"/>
      <c r="R2383" s="141"/>
    </row>
    <row r="2384" spans="1:18" ht="47.25" outlineLevel="1" x14ac:dyDescent="0.25">
      <c r="B2384" s="34" t="s">
        <v>66</v>
      </c>
      <c r="C2384" s="78" t="s">
        <v>13</v>
      </c>
      <c r="D2384" s="35" t="s">
        <v>60</v>
      </c>
      <c r="E2384" s="35" t="s">
        <v>14</v>
      </c>
      <c r="F2384" s="79" t="s">
        <v>17</v>
      </c>
      <c r="G2384" s="79" t="s">
        <v>56</v>
      </c>
      <c r="H2384" s="79" t="s">
        <v>38</v>
      </c>
      <c r="I2384" s="35" t="s">
        <v>16</v>
      </c>
      <c r="J2384" s="34" t="s">
        <v>15</v>
      </c>
    </row>
    <row r="2385" spans="1:13" outlineLevel="1" x14ac:dyDescent="0.25">
      <c r="B2385" s="137" t="str">
        <f>IF(C2385="","",F2382)</f>
        <v/>
      </c>
      <c r="C2385" s="123"/>
      <c r="D2385" s="138" t="str">
        <f>IF(C2385="","",IFERROR(INDEX('Cadastro de insumo'!A:K,MATCH('Ficha técnica - Prod acabado'!C2385,'Cadastro de insumo'!E:E,0),2),""))</f>
        <v/>
      </c>
      <c r="E2385" s="138" t="str">
        <f>IF(C2385="","",IFERROR(INDEX('Cadastro de insumo'!A:K,MATCH('Ficha técnica - Prod acabado'!C2385,'Cadastro de insumo'!E:E,0),9),""))</f>
        <v/>
      </c>
      <c r="F2385" s="139" t="str">
        <f>IFERROR(VLOOKUP(C2385,'Cadastro de insumo'!E:K,7,0),"")</f>
        <v/>
      </c>
      <c r="G2385" s="113"/>
      <c r="H2385" s="113"/>
      <c r="I2385" s="138">
        <f t="shared" ref="I2385:I2399" si="114">IF(OR(G2385="",H2385=""),0,G2385/H2385)</f>
        <v>0</v>
      </c>
      <c r="J2385" s="140">
        <f>IF(C2385="",0,IF(E2385="Pacote",VLOOKUP(C2385,'Cadastro de insumo'!E:K,7,0)*G2385,IF(OR(E2385="kg",E2385="L"),F2385/1000*G2385,F2385*G2385)))</f>
        <v>0</v>
      </c>
    </row>
    <row r="2386" spans="1:13" outlineLevel="1" x14ac:dyDescent="0.25">
      <c r="B2386" s="137" t="str">
        <f>IF(C2386="","",F2382)</f>
        <v/>
      </c>
      <c r="C2386" s="123"/>
      <c r="D2386" s="138" t="str">
        <f>IF(C2386="","",IFERROR(INDEX('Cadastro de insumo'!A:K,MATCH('Ficha técnica - Prod acabado'!C2386,'Cadastro de insumo'!E:E,0),2),""))</f>
        <v/>
      </c>
      <c r="E2386" s="138" t="str">
        <f>IF(C2386="","",IFERROR(INDEX('Cadastro de insumo'!A:K,MATCH('Ficha técnica - Prod acabado'!C2386,'Cadastro de insumo'!E:E,0),9),""))</f>
        <v/>
      </c>
      <c r="F2386" s="139" t="str">
        <f>IFERROR(VLOOKUP(C2386,'Cadastro de insumo'!E:K,7,0),"")</f>
        <v/>
      </c>
      <c r="G2386" s="113"/>
      <c r="H2386" s="113"/>
      <c r="I2386" s="138">
        <f t="shared" si="114"/>
        <v>0</v>
      </c>
      <c r="J2386" s="140">
        <f>IF(C2386="",0,IF(E2386="Pacote",VLOOKUP(C2386,'Cadastro de insumo'!E:K,7,0)*G2386,IF(OR(E2386="kg",E2386="L"),F2386/1000*G2386,F2386*G2386)))</f>
        <v>0</v>
      </c>
    </row>
    <row r="2387" spans="1:13" outlineLevel="1" x14ac:dyDescent="0.25">
      <c r="B2387" s="137" t="str">
        <f>IF(C2387="","",F2382)</f>
        <v/>
      </c>
      <c r="C2387" s="123"/>
      <c r="D2387" s="138" t="str">
        <f>IF(C2387="","",IFERROR(INDEX('Cadastro de insumo'!A:K,MATCH('Ficha técnica - Prod acabado'!C2387,'Cadastro de insumo'!E:E,0),2),""))</f>
        <v/>
      </c>
      <c r="E2387" s="138" t="str">
        <f>IF(C2387="","",IFERROR(INDEX('Cadastro de insumo'!A:K,MATCH('Ficha técnica - Prod acabado'!C2387,'Cadastro de insumo'!E:E,0),9),""))</f>
        <v/>
      </c>
      <c r="F2387" s="139" t="str">
        <f>IFERROR(VLOOKUP(C2387,'Cadastro de insumo'!E:K,7,0),"")</f>
        <v/>
      </c>
      <c r="G2387" s="113"/>
      <c r="H2387" s="113"/>
      <c r="I2387" s="138">
        <f t="shared" si="114"/>
        <v>0</v>
      </c>
      <c r="J2387" s="140">
        <f>IF(C2387="",0,IF(E2387="Pacote",VLOOKUP(C2387,'Cadastro de insumo'!E:K,7,0)*G2387,IF(OR(E2387="kg",E2387="L"),F2387/1000*G2387,F2387*G2387)))</f>
        <v>0</v>
      </c>
    </row>
    <row r="2388" spans="1:13" outlineLevel="1" x14ac:dyDescent="0.25">
      <c r="B2388" s="137" t="str">
        <f>IF(C2388="","",F2382)</f>
        <v/>
      </c>
      <c r="C2388" s="123"/>
      <c r="D2388" s="138" t="str">
        <f>IF(C2388="","",IFERROR(INDEX('Cadastro de insumo'!A:K,MATCH('Ficha técnica - Prod acabado'!C2388,'Cadastro de insumo'!E:E,0),2),""))</f>
        <v/>
      </c>
      <c r="E2388" s="138" t="str">
        <f>IF(C2388="","",IFERROR(INDEX('Cadastro de insumo'!A:K,MATCH('Ficha técnica - Prod acabado'!C2388,'Cadastro de insumo'!E:E,0),9),""))</f>
        <v/>
      </c>
      <c r="F2388" s="139" t="str">
        <f>IFERROR(VLOOKUP(C2388,'Cadastro de insumo'!E:K,7,0),"")</f>
        <v/>
      </c>
      <c r="G2388" s="113"/>
      <c r="H2388" s="113"/>
      <c r="I2388" s="138">
        <f t="shared" si="114"/>
        <v>0</v>
      </c>
      <c r="J2388" s="140">
        <f>IF(C2388="",0,IF(E2388="Pacote",VLOOKUP(C2388,'Cadastro de insumo'!E:K,7,0)*G2388,IF(OR(E2388="kg",E2388="L"),F2388/1000*G2388,F2388*G2388)))</f>
        <v>0</v>
      </c>
    </row>
    <row r="2389" spans="1:13" outlineLevel="1" x14ac:dyDescent="0.25">
      <c r="B2389" s="137" t="str">
        <f>IF(C2389="","",F2382)</f>
        <v/>
      </c>
      <c r="C2389" s="123"/>
      <c r="D2389" s="138" t="str">
        <f>IF(C2389="","",IFERROR(INDEX('Cadastro de insumo'!A:K,MATCH('Ficha técnica - Prod acabado'!C2389,'Cadastro de insumo'!E:E,0),2),""))</f>
        <v/>
      </c>
      <c r="E2389" s="138" t="str">
        <f>IF(C2389="","",IFERROR(INDEX('Cadastro de insumo'!A:K,MATCH('Ficha técnica - Prod acabado'!C2389,'Cadastro de insumo'!E:E,0),9),""))</f>
        <v/>
      </c>
      <c r="F2389" s="139" t="str">
        <f>IFERROR(VLOOKUP(C2389,'Cadastro de insumo'!E:K,7,0),"")</f>
        <v/>
      </c>
      <c r="G2389" s="113"/>
      <c r="H2389" s="113"/>
      <c r="I2389" s="138">
        <f t="shared" si="114"/>
        <v>0</v>
      </c>
      <c r="J2389" s="140">
        <f>IF(C2389="",0,IF(E2389="Pacote",VLOOKUP(C2389,'Cadastro de insumo'!E:K,7,0)*G2389,IF(OR(E2389="kg",E2389="L"),F2389/1000*G2389,F2389*G2389)))</f>
        <v>0</v>
      </c>
    </row>
    <row r="2390" spans="1:13" outlineLevel="1" x14ac:dyDescent="0.25">
      <c r="B2390" s="137" t="str">
        <f>IF(C2390="","",F2382)</f>
        <v/>
      </c>
      <c r="C2390" s="123"/>
      <c r="D2390" s="138" t="str">
        <f>IF(C2390="","",IFERROR(INDEX('Cadastro de insumo'!A:K,MATCH('Ficha técnica - Prod acabado'!C2390,'Cadastro de insumo'!E:E,0),2),""))</f>
        <v/>
      </c>
      <c r="E2390" s="138" t="str">
        <f>IF(C2390="","",IFERROR(INDEX('Cadastro de insumo'!A:K,MATCH('Ficha técnica - Prod acabado'!C2390,'Cadastro de insumo'!E:E,0),9),""))</f>
        <v/>
      </c>
      <c r="F2390" s="139" t="str">
        <f>IFERROR(VLOOKUP(C2390,'Cadastro de insumo'!E:K,7,0),"")</f>
        <v/>
      </c>
      <c r="G2390" s="113"/>
      <c r="H2390" s="113"/>
      <c r="I2390" s="138">
        <f t="shared" si="114"/>
        <v>0</v>
      </c>
      <c r="J2390" s="140">
        <f>IF(C2390="",0,IF(E2390="Pacote",VLOOKUP(C2390,'Cadastro de insumo'!E:K,7,0)*G2390,IF(OR(E2390="kg",E2390="L"),F2390/1000*G2390,F2390*G2390)))</f>
        <v>0</v>
      </c>
    </row>
    <row r="2391" spans="1:13" outlineLevel="1" x14ac:dyDescent="0.25">
      <c r="B2391" s="137" t="str">
        <f>IF(C2391="","",F2382)</f>
        <v/>
      </c>
      <c r="C2391" s="123"/>
      <c r="D2391" s="138" t="str">
        <f>IF(C2391="","",IFERROR(INDEX('Cadastro de insumo'!A:K,MATCH('Ficha técnica - Prod acabado'!C2391,'Cadastro de insumo'!E:E,0),2),""))</f>
        <v/>
      </c>
      <c r="E2391" s="138" t="str">
        <f>IF(C2391="","",IFERROR(INDEX('Cadastro de insumo'!A:K,MATCH('Ficha técnica - Prod acabado'!C2391,'Cadastro de insumo'!E:E,0),9),""))</f>
        <v/>
      </c>
      <c r="F2391" s="139" t="str">
        <f>IFERROR(VLOOKUP(C2391,'Cadastro de insumo'!E:K,7,0),"")</f>
        <v/>
      </c>
      <c r="G2391" s="113"/>
      <c r="H2391" s="113"/>
      <c r="I2391" s="138">
        <f t="shared" si="114"/>
        <v>0</v>
      </c>
      <c r="J2391" s="140">
        <f>IF(C2391="",0,IF(E2391="Pacote",VLOOKUP(C2391,'Cadastro de insumo'!E:K,7,0)*G2391,IF(OR(E2391="kg",E2391="L"),F2391/1000*G2391,F2391*G2391)))</f>
        <v>0</v>
      </c>
    </row>
    <row r="2392" spans="1:13" outlineLevel="1" x14ac:dyDescent="0.25">
      <c r="B2392" s="137" t="str">
        <f>IF(C2392="","",F2382)</f>
        <v/>
      </c>
      <c r="C2392" s="123"/>
      <c r="D2392" s="138" t="str">
        <f>IF(C2392="","",IFERROR(INDEX('Cadastro de insumo'!A:K,MATCH('Ficha técnica - Prod acabado'!C2392,'Cadastro de insumo'!E:E,0),2),""))</f>
        <v/>
      </c>
      <c r="E2392" s="138" t="str">
        <f>IF(C2392="","",IFERROR(INDEX('Cadastro de insumo'!A:K,MATCH('Ficha técnica - Prod acabado'!C2392,'Cadastro de insumo'!E:E,0),9),""))</f>
        <v/>
      </c>
      <c r="F2392" s="139" t="str">
        <f>IFERROR(VLOOKUP(C2392,'Cadastro de insumo'!E:K,7,0),"")</f>
        <v/>
      </c>
      <c r="G2392" s="113"/>
      <c r="H2392" s="113"/>
      <c r="I2392" s="138">
        <f t="shared" si="114"/>
        <v>0</v>
      </c>
      <c r="J2392" s="140">
        <f>IF(C2392="",0,IF(E2392="Pacote",VLOOKUP(C2392,'Cadastro de insumo'!E:K,7,0)*G2392,IF(OR(E2392="kg",E2392="L"),F2392/1000*G2392,F2392*G2392)))</f>
        <v>0</v>
      </c>
    </row>
    <row r="2393" spans="1:13" outlineLevel="1" x14ac:dyDescent="0.25">
      <c r="B2393" s="137" t="str">
        <f>IF(C2393="","",F2382)</f>
        <v/>
      </c>
      <c r="C2393" s="123"/>
      <c r="D2393" s="138" t="str">
        <f>IF(C2393="","",IFERROR(INDEX('Cadastro de insumo'!A:K,MATCH('Ficha técnica - Prod acabado'!C2393,'Cadastro de insumo'!E:E,0),2),""))</f>
        <v/>
      </c>
      <c r="E2393" s="138" t="str">
        <f>IF(C2393="","",IFERROR(INDEX('Cadastro de insumo'!A:K,MATCH('Ficha técnica - Prod acabado'!C2393,'Cadastro de insumo'!E:E,0),9),""))</f>
        <v/>
      </c>
      <c r="F2393" s="139" t="str">
        <f>IFERROR(VLOOKUP(C2393,'Cadastro de insumo'!E:K,7,0),"")</f>
        <v/>
      </c>
      <c r="G2393" s="113"/>
      <c r="H2393" s="113"/>
      <c r="I2393" s="138">
        <f t="shared" si="114"/>
        <v>0</v>
      </c>
      <c r="J2393" s="140">
        <f>IF(C2393="",0,IF(E2393="Pacote",VLOOKUP(C2393,'Cadastro de insumo'!E:K,7,0)*G2393,IF(OR(E2393="kg",E2393="L"),F2393/1000*G2393,F2393*G2393)))</f>
        <v>0</v>
      </c>
    </row>
    <row r="2394" spans="1:13" outlineLevel="1" x14ac:dyDescent="0.25">
      <c r="B2394" s="137" t="str">
        <f>IF(C2394="","",F2382)</f>
        <v/>
      </c>
      <c r="C2394" s="123"/>
      <c r="D2394" s="138" t="str">
        <f>IF(C2394="","",IFERROR(INDEX('Cadastro de insumo'!A:K,MATCH('Ficha técnica - Prod acabado'!C2394,'Cadastro de insumo'!E:E,0),2),""))</f>
        <v/>
      </c>
      <c r="E2394" s="138" t="str">
        <f>IF(C2394="","",IFERROR(INDEX('Cadastro de insumo'!A:K,MATCH('Ficha técnica - Prod acabado'!C2394,'Cadastro de insumo'!E:E,0),9),""))</f>
        <v/>
      </c>
      <c r="F2394" s="139" t="str">
        <f>IFERROR(VLOOKUP(C2394,'Cadastro de insumo'!E:K,7,0),"")</f>
        <v/>
      </c>
      <c r="G2394" s="113"/>
      <c r="H2394" s="113"/>
      <c r="I2394" s="138">
        <f t="shared" si="114"/>
        <v>0</v>
      </c>
      <c r="J2394" s="140">
        <f>IF(C2394="",0,IF(E2394="Pacote",VLOOKUP(C2394,'Cadastro de insumo'!E:K,7,0)*G2394,IF(OR(E2394="kg",E2394="L"),F2394/1000*G2394,F2394*G2394)))</f>
        <v>0</v>
      </c>
    </row>
    <row r="2395" spans="1:13" outlineLevel="1" x14ac:dyDescent="0.25">
      <c r="B2395" s="137" t="str">
        <f>IF(C2395="","",F2382)</f>
        <v/>
      </c>
      <c r="C2395" s="123"/>
      <c r="D2395" s="138" t="str">
        <f>IF(C2395="","",IFERROR(INDEX('Cadastro de insumo'!A:K,MATCH('Ficha técnica - Prod acabado'!C2395,'Cadastro de insumo'!E:E,0),2),""))</f>
        <v/>
      </c>
      <c r="E2395" s="138" t="str">
        <f>IF(C2395="","",IFERROR(INDEX('Cadastro de insumo'!A:K,MATCH('Ficha técnica - Prod acabado'!C2395,'Cadastro de insumo'!E:E,0),9),""))</f>
        <v/>
      </c>
      <c r="F2395" s="139" t="str">
        <f>IFERROR(VLOOKUP(C2395,'Cadastro de insumo'!E:K,7,0),"")</f>
        <v/>
      </c>
      <c r="G2395" s="113"/>
      <c r="H2395" s="113"/>
      <c r="I2395" s="138">
        <f t="shared" si="114"/>
        <v>0</v>
      </c>
      <c r="J2395" s="140">
        <f>IF(C2395="",0,IF(E2395="Pacote",VLOOKUP(C2395,'Cadastro de insumo'!E:K,7,0)*G2395,IF(OR(E2395="kg",E2395="L"),F2395/1000*G2395,F2395*G2395)))</f>
        <v>0</v>
      </c>
    </row>
    <row r="2396" spans="1:13" outlineLevel="1" x14ac:dyDescent="0.25">
      <c r="B2396" s="137" t="str">
        <f>IF(C2396="","",F2382)</f>
        <v/>
      </c>
      <c r="C2396" s="123"/>
      <c r="D2396" s="138" t="str">
        <f>IF(C2396="","",IFERROR(INDEX('Cadastro de insumo'!A:K,MATCH('Ficha técnica - Prod acabado'!C2396,'Cadastro de insumo'!E:E,0),2),""))</f>
        <v/>
      </c>
      <c r="E2396" s="138" t="str">
        <f>IF(C2396="","",IFERROR(INDEX('Cadastro de insumo'!A:K,MATCH('Ficha técnica - Prod acabado'!C2396,'Cadastro de insumo'!E:E,0),9),""))</f>
        <v/>
      </c>
      <c r="F2396" s="139" t="str">
        <f>IFERROR(VLOOKUP(C2396,'Cadastro de insumo'!E:K,7,0),"")</f>
        <v/>
      </c>
      <c r="G2396" s="113"/>
      <c r="H2396" s="113"/>
      <c r="I2396" s="138">
        <f t="shared" si="114"/>
        <v>0</v>
      </c>
      <c r="J2396" s="140">
        <f>IF(C2396="",0,IF(E2396="Pacote",VLOOKUP(C2396,'Cadastro de insumo'!E:K,7,0)*G2396,IF(OR(E2396="kg",E2396="L"),F2396/1000*G2396,F2396*G2396)))</f>
        <v>0</v>
      </c>
    </row>
    <row r="2397" spans="1:13" outlineLevel="1" x14ac:dyDescent="0.25">
      <c r="B2397" s="137" t="str">
        <f>IF(C2397="","",F2382)</f>
        <v/>
      </c>
      <c r="C2397" s="123"/>
      <c r="D2397" s="138" t="str">
        <f>IF(C2397="","",IFERROR(INDEX('Cadastro de insumo'!A:K,MATCH('Ficha técnica - Prod acabado'!C2397,'Cadastro de insumo'!E:E,0),2),""))</f>
        <v/>
      </c>
      <c r="E2397" s="138" t="str">
        <f>IF(C2397="","",IFERROR(INDEX('Cadastro de insumo'!A:K,MATCH('Ficha técnica - Prod acabado'!C2397,'Cadastro de insumo'!E:E,0),9),""))</f>
        <v/>
      </c>
      <c r="F2397" s="139" t="str">
        <f>IFERROR(VLOOKUP(C2397,'Cadastro de insumo'!E:K,7,0),"")</f>
        <v/>
      </c>
      <c r="G2397" s="113"/>
      <c r="H2397" s="113"/>
      <c r="I2397" s="138">
        <f t="shared" si="114"/>
        <v>0</v>
      </c>
      <c r="J2397" s="140">
        <f>IF(C2397="",0,IF(E2397="Pacote",VLOOKUP(C2397,'Cadastro de insumo'!E:K,7,0)*G2397,IF(OR(E2397="kg",E2397="L"),F2397/1000*G2397,F2397*G2397)))</f>
        <v>0</v>
      </c>
    </row>
    <row r="2398" spans="1:13" outlineLevel="1" x14ac:dyDescent="0.25">
      <c r="B2398" s="137" t="str">
        <f>IF(C2398="","",F2382)</f>
        <v/>
      </c>
      <c r="C2398" s="123"/>
      <c r="D2398" s="138" t="str">
        <f>IF(C2398="","",IFERROR(INDEX('Cadastro de insumo'!A:K,MATCH('Ficha técnica - Prod acabado'!C2398,'Cadastro de insumo'!E:E,0),2),""))</f>
        <v/>
      </c>
      <c r="E2398" s="138" t="str">
        <f>IF(C2398="","",IFERROR(INDEX('Cadastro de insumo'!A:K,MATCH('Ficha técnica - Prod acabado'!C2398,'Cadastro de insumo'!E:E,0),9),""))</f>
        <v/>
      </c>
      <c r="F2398" s="139" t="str">
        <f>IFERROR(VLOOKUP(C2398,'Cadastro de insumo'!E:K,7,0),"")</f>
        <v/>
      </c>
      <c r="G2398" s="113"/>
      <c r="H2398" s="113"/>
      <c r="I2398" s="138">
        <f t="shared" si="114"/>
        <v>0</v>
      </c>
      <c r="J2398" s="140">
        <f>IF(C2398="",0,IF(E2398="Pacote",VLOOKUP(C2398,'Cadastro de insumo'!E:K,7,0)*G2398,IF(OR(E2398="kg",E2398="L"),F2398/1000*G2398,F2398*G2398)))</f>
        <v>0</v>
      </c>
    </row>
    <row r="2399" spans="1:13" outlineLevel="1" x14ac:dyDescent="0.25">
      <c r="B2399" s="137" t="str">
        <f>IF(C2399="","",F2382)</f>
        <v/>
      </c>
      <c r="C2399" s="123"/>
      <c r="D2399" s="138" t="str">
        <f>IF(C2399="","",IFERROR(INDEX('Cadastro de insumo'!A:K,MATCH('Ficha técnica - Prod acabado'!C2399,'Cadastro de insumo'!E:E,0),2),""))</f>
        <v/>
      </c>
      <c r="E2399" s="138" t="str">
        <f>IF(C2399="","",IFERROR(INDEX('Cadastro de insumo'!A:K,MATCH('Ficha técnica - Prod acabado'!C2399,'Cadastro de insumo'!E:E,0),9),""))</f>
        <v/>
      </c>
      <c r="F2399" s="139" t="str">
        <f>IFERROR(VLOOKUP(C2399,'Cadastro de insumo'!E:K,7,0),"")</f>
        <v/>
      </c>
      <c r="G2399" s="113"/>
      <c r="H2399" s="113"/>
      <c r="I2399" s="138">
        <f t="shared" si="114"/>
        <v>0</v>
      </c>
      <c r="J2399" s="140">
        <f>IF(C2399="",0,IF(E2399="Pacote",VLOOKUP(C2399,'Cadastro de insumo'!E:K,7,0)*G2399,IF(OR(E2399="kg",E2399="L"),F2399/1000*G2399,F2399*G2399)))</f>
        <v>0</v>
      </c>
    </row>
    <row r="2400" spans="1:13" x14ac:dyDescent="0.25">
      <c r="A2400" s="33" t="str">
        <f>"Detalhes: "&amp;F2382</f>
        <v xml:space="preserve">Detalhes: </v>
      </c>
      <c r="B2400" s="110"/>
      <c r="H2400" s="126"/>
      <c r="I2400" s="110"/>
      <c r="J2400" s="110"/>
      <c r="M2400" s="126"/>
    </row>
    <row r="2401" spans="2:18" x14ac:dyDescent="0.25">
      <c r="B2401" s="110"/>
      <c r="C2401" s="126"/>
      <c r="H2401" s="126"/>
      <c r="I2401" s="110"/>
      <c r="J2401" s="110"/>
      <c r="K2401" s="110"/>
      <c r="L2401" s="110"/>
      <c r="M2401" s="126"/>
    </row>
    <row r="2402" spans="2:18" ht="31.5" x14ac:dyDescent="0.25">
      <c r="D2402" s="110"/>
      <c r="E2402" s="34" t="s">
        <v>21</v>
      </c>
      <c r="F2402" s="78" t="s">
        <v>0</v>
      </c>
      <c r="G2402" s="78" t="s">
        <v>19</v>
      </c>
      <c r="H2402" s="79" t="s">
        <v>20</v>
      </c>
      <c r="I2402" s="35" t="s">
        <v>22</v>
      </c>
      <c r="J2402" s="35" t="s">
        <v>61</v>
      </c>
      <c r="M2402" s="126"/>
    </row>
    <row r="2403" spans="2:18" x14ac:dyDescent="0.25">
      <c r="D2403" s="110"/>
      <c r="E2403" s="135">
        <f>E2382+1</f>
        <v>115</v>
      </c>
      <c r="F2403" s="113"/>
      <c r="G2403" s="113"/>
      <c r="H2403" s="114"/>
      <c r="I2403" s="136">
        <f>SUM(J2406:J2420)</f>
        <v>0</v>
      </c>
      <c r="J2403" s="136" t="str">
        <f>IF(H2403="","",I2403/H2403)</f>
        <v/>
      </c>
      <c r="M2403" s="126"/>
      <c r="R2403" s="141"/>
    </row>
    <row r="2404" spans="2:18" x14ac:dyDescent="0.25">
      <c r="B2404" s="117"/>
      <c r="C2404" s="118"/>
      <c r="D2404" s="110"/>
      <c r="F2404" s="118"/>
      <c r="G2404" s="118"/>
      <c r="H2404" s="119"/>
      <c r="I2404" s="120"/>
      <c r="J2404" s="121"/>
      <c r="M2404" s="126"/>
      <c r="R2404" s="141"/>
    </row>
    <row r="2405" spans="2:18" ht="47.25" outlineLevel="1" x14ac:dyDescent="0.25">
      <c r="B2405" s="34" t="s">
        <v>66</v>
      </c>
      <c r="C2405" s="78" t="s">
        <v>13</v>
      </c>
      <c r="D2405" s="35" t="s">
        <v>60</v>
      </c>
      <c r="E2405" s="35" t="s">
        <v>14</v>
      </c>
      <c r="F2405" s="79" t="s">
        <v>17</v>
      </c>
      <c r="G2405" s="79" t="s">
        <v>56</v>
      </c>
      <c r="H2405" s="79" t="s">
        <v>38</v>
      </c>
      <c r="I2405" s="35" t="s">
        <v>16</v>
      </c>
      <c r="J2405" s="34" t="s">
        <v>15</v>
      </c>
    </row>
    <row r="2406" spans="2:18" outlineLevel="1" x14ac:dyDescent="0.25">
      <c r="B2406" s="137" t="str">
        <f>IF(C2406="","",F2403)</f>
        <v/>
      </c>
      <c r="C2406" s="123"/>
      <c r="D2406" s="138" t="str">
        <f>IF(C2406="","",IFERROR(INDEX('Cadastro de insumo'!A:K,MATCH('Ficha técnica - Prod acabado'!C2406,'Cadastro de insumo'!E:E,0),2),""))</f>
        <v/>
      </c>
      <c r="E2406" s="138" t="str">
        <f>IF(C2406="","",IFERROR(INDEX('Cadastro de insumo'!A:K,MATCH('Ficha técnica - Prod acabado'!C2406,'Cadastro de insumo'!E:E,0),9),""))</f>
        <v/>
      </c>
      <c r="F2406" s="139" t="str">
        <f>IFERROR(VLOOKUP(C2406,'Cadastro de insumo'!E:K,7,0),"")</f>
        <v/>
      </c>
      <c r="G2406" s="113"/>
      <c r="H2406" s="113"/>
      <c r="I2406" s="138">
        <f t="shared" ref="I2406:I2420" si="115">IF(OR(G2406="",H2406=""),0,G2406/H2406)</f>
        <v>0</v>
      </c>
      <c r="J2406" s="140">
        <f>IF(C2406="",0,IF(E2406="Pacote",VLOOKUP(C2406,'Cadastro de insumo'!E:K,7,0)*G2406,IF(OR(E2406="kg",E2406="L"),F2406/1000*G2406,F2406*G2406)))</f>
        <v>0</v>
      </c>
    </row>
    <row r="2407" spans="2:18" outlineLevel="1" x14ac:dyDescent="0.25">
      <c r="B2407" s="137" t="str">
        <f>IF(C2407="","",F2403)</f>
        <v/>
      </c>
      <c r="C2407" s="123"/>
      <c r="D2407" s="138" t="str">
        <f>IF(C2407="","",IFERROR(INDEX('Cadastro de insumo'!A:K,MATCH('Ficha técnica - Prod acabado'!C2407,'Cadastro de insumo'!E:E,0),2),""))</f>
        <v/>
      </c>
      <c r="E2407" s="138" t="str">
        <f>IF(C2407="","",IFERROR(INDEX('Cadastro de insumo'!A:K,MATCH('Ficha técnica - Prod acabado'!C2407,'Cadastro de insumo'!E:E,0),9),""))</f>
        <v/>
      </c>
      <c r="F2407" s="139" t="str">
        <f>IFERROR(VLOOKUP(C2407,'Cadastro de insumo'!E:K,7,0),"")</f>
        <v/>
      </c>
      <c r="G2407" s="113"/>
      <c r="H2407" s="113"/>
      <c r="I2407" s="138">
        <f t="shared" si="115"/>
        <v>0</v>
      </c>
      <c r="J2407" s="140">
        <f>IF(C2407="",0,IF(E2407="Pacote",VLOOKUP(C2407,'Cadastro de insumo'!E:K,7,0)*G2407,IF(OR(E2407="kg",E2407="L"),F2407/1000*G2407,F2407*G2407)))</f>
        <v>0</v>
      </c>
    </row>
    <row r="2408" spans="2:18" outlineLevel="1" x14ac:dyDescent="0.25">
      <c r="B2408" s="137" t="str">
        <f>IF(C2408="","",F2403)</f>
        <v/>
      </c>
      <c r="C2408" s="123"/>
      <c r="D2408" s="138" t="str">
        <f>IF(C2408="","",IFERROR(INDEX('Cadastro de insumo'!A:K,MATCH('Ficha técnica - Prod acabado'!C2408,'Cadastro de insumo'!E:E,0),2),""))</f>
        <v/>
      </c>
      <c r="E2408" s="138" t="str">
        <f>IF(C2408="","",IFERROR(INDEX('Cadastro de insumo'!A:K,MATCH('Ficha técnica - Prod acabado'!C2408,'Cadastro de insumo'!E:E,0),9),""))</f>
        <v/>
      </c>
      <c r="F2408" s="139" t="str">
        <f>IFERROR(VLOOKUP(C2408,'Cadastro de insumo'!E:K,7,0),"")</f>
        <v/>
      </c>
      <c r="G2408" s="113"/>
      <c r="H2408" s="113"/>
      <c r="I2408" s="138">
        <f t="shared" si="115"/>
        <v>0</v>
      </c>
      <c r="J2408" s="140">
        <f>IF(C2408="",0,IF(E2408="Pacote",VLOOKUP(C2408,'Cadastro de insumo'!E:K,7,0)*G2408,IF(OR(E2408="kg",E2408="L"),F2408/1000*G2408,F2408*G2408)))</f>
        <v>0</v>
      </c>
    </row>
    <row r="2409" spans="2:18" outlineLevel="1" x14ac:dyDescent="0.25">
      <c r="B2409" s="137" t="str">
        <f>IF(C2409="","",F2403)</f>
        <v/>
      </c>
      <c r="C2409" s="123"/>
      <c r="D2409" s="138" t="str">
        <f>IF(C2409="","",IFERROR(INDEX('Cadastro de insumo'!A:K,MATCH('Ficha técnica - Prod acabado'!C2409,'Cadastro de insumo'!E:E,0),2),""))</f>
        <v/>
      </c>
      <c r="E2409" s="138" t="str">
        <f>IF(C2409="","",IFERROR(INDEX('Cadastro de insumo'!A:K,MATCH('Ficha técnica - Prod acabado'!C2409,'Cadastro de insumo'!E:E,0),9),""))</f>
        <v/>
      </c>
      <c r="F2409" s="139" t="str">
        <f>IFERROR(VLOOKUP(C2409,'Cadastro de insumo'!E:K,7,0),"")</f>
        <v/>
      </c>
      <c r="G2409" s="113"/>
      <c r="H2409" s="113"/>
      <c r="I2409" s="138">
        <f t="shared" si="115"/>
        <v>0</v>
      </c>
      <c r="J2409" s="140">
        <f>IF(C2409="",0,IF(E2409="Pacote",VLOOKUP(C2409,'Cadastro de insumo'!E:K,7,0)*G2409,IF(OR(E2409="kg",E2409="L"),F2409/1000*G2409,F2409*G2409)))</f>
        <v>0</v>
      </c>
    </row>
    <row r="2410" spans="2:18" outlineLevel="1" x14ac:dyDescent="0.25">
      <c r="B2410" s="137" t="str">
        <f>IF(C2410="","",F2403)</f>
        <v/>
      </c>
      <c r="C2410" s="123"/>
      <c r="D2410" s="138" t="str">
        <f>IF(C2410="","",IFERROR(INDEX('Cadastro de insumo'!A:K,MATCH('Ficha técnica - Prod acabado'!C2410,'Cadastro de insumo'!E:E,0),2),""))</f>
        <v/>
      </c>
      <c r="E2410" s="138" t="str">
        <f>IF(C2410="","",IFERROR(INDEX('Cadastro de insumo'!A:K,MATCH('Ficha técnica - Prod acabado'!C2410,'Cadastro de insumo'!E:E,0),9),""))</f>
        <v/>
      </c>
      <c r="F2410" s="139" t="str">
        <f>IFERROR(VLOOKUP(C2410,'Cadastro de insumo'!E:K,7,0),"")</f>
        <v/>
      </c>
      <c r="G2410" s="113"/>
      <c r="H2410" s="113"/>
      <c r="I2410" s="138">
        <f t="shared" si="115"/>
        <v>0</v>
      </c>
      <c r="J2410" s="140">
        <f>IF(C2410="",0,IF(E2410="Pacote",VLOOKUP(C2410,'Cadastro de insumo'!E:K,7,0)*G2410,IF(OR(E2410="kg",E2410="L"),F2410/1000*G2410,F2410*G2410)))</f>
        <v>0</v>
      </c>
    </row>
    <row r="2411" spans="2:18" outlineLevel="1" x14ac:dyDescent="0.25">
      <c r="B2411" s="137" t="str">
        <f>IF(C2411="","",F2403)</f>
        <v/>
      </c>
      <c r="C2411" s="123"/>
      <c r="D2411" s="138" t="str">
        <f>IF(C2411="","",IFERROR(INDEX('Cadastro de insumo'!A:K,MATCH('Ficha técnica - Prod acabado'!C2411,'Cadastro de insumo'!E:E,0),2),""))</f>
        <v/>
      </c>
      <c r="E2411" s="138" t="str">
        <f>IF(C2411="","",IFERROR(INDEX('Cadastro de insumo'!A:K,MATCH('Ficha técnica - Prod acabado'!C2411,'Cadastro de insumo'!E:E,0),9),""))</f>
        <v/>
      </c>
      <c r="F2411" s="139" t="str">
        <f>IFERROR(VLOOKUP(C2411,'Cadastro de insumo'!E:K,7,0),"")</f>
        <v/>
      </c>
      <c r="G2411" s="113"/>
      <c r="H2411" s="113"/>
      <c r="I2411" s="138">
        <f t="shared" si="115"/>
        <v>0</v>
      </c>
      <c r="J2411" s="140">
        <f>IF(C2411="",0,IF(E2411="Pacote",VLOOKUP(C2411,'Cadastro de insumo'!E:K,7,0)*G2411,IF(OR(E2411="kg",E2411="L"),F2411/1000*G2411,F2411*G2411)))</f>
        <v>0</v>
      </c>
    </row>
    <row r="2412" spans="2:18" outlineLevel="1" x14ac:dyDescent="0.25">
      <c r="B2412" s="137" t="str">
        <f>IF(C2412="","",F2403)</f>
        <v/>
      </c>
      <c r="C2412" s="123"/>
      <c r="D2412" s="138" t="str">
        <f>IF(C2412="","",IFERROR(INDEX('Cadastro de insumo'!A:K,MATCH('Ficha técnica - Prod acabado'!C2412,'Cadastro de insumo'!E:E,0),2),""))</f>
        <v/>
      </c>
      <c r="E2412" s="138" t="str">
        <f>IF(C2412="","",IFERROR(INDEX('Cadastro de insumo'!A:K,MATCH('Ficha técnica - Prod acabado'!C2412,'Cadastro de insumo'!E:E,0),9),""))</f>
        <v/>
      </c>
      <c r="F2412" s="139" t="str">
        <f>IFERROR(VLOOKUP(C2412,'Cadastro de insumo'!E:K,7,0),"")</f>
        <v/>
      </c>
      <c r="G2412" s="113"/>
      <c r="H2412" s="113"/>
      <c r="I2412" s="138">
        <f t="shared" si="115"/>
        <v>0</v>
      </c>
      <c r="J2412" s="140">
        <f>IF(C2412="",0,IF(E2412="Pacote",VLOOKUP(C2412,'Cadastro de insumo'!E:K,7,0)*G2412,IF(OR(E2412="kg",E2412="L"),F2412/1000*G2412,F2412*G2412)))</f>
        <v>0</v>
      </c>
    </row>
    <row r="2413" spans="2:18" outlineLevel="1" x14ac:dyDescent="0.25">
      <c r="B2413" s="137" t="str">
        <f>IF(C2413="","",F2403)</f>
        <v/>
      </c>
      <c r="C2413" s="123"/>
      <c r="D2413" s="138" t="str">
        <f>IF(C2413="","",IFERROR(INDEX('Cadastro de insumo'!A:K,MATCH('Ficha técnica - Prod acabado'!C2413,'Cadastro de insumo'!E:E,0),2),""))</f>
        <v/>
      </c>
      <c r="E2413" s="138" t="str">
        <f>IF(C2413="","",IFERROR(INDEX('Cadastro de insumo'!A:K,MATCH('Ficha técnica - Prod acabado'!C2413,'Cadastro de insumo'!E:E,0),9),""))</f>
        <v/>
      </c>
      <c r="F2413" s="139" t="str">
        <f>IFERROR(VLOOKUP(C2413,'Cadastro de insumo'!E:K,7,0),"")</f>
        <v/>
      </c>
      <c r="G2413" s="113"/>
      <c r="H2413" s="113"/>
      <c r="I2413" s="138">
        <f t="shared" si="115"/>
        <v>0</v>
      </c>
      <c r="J2413" s="140">
        <f>IF(C2413="",0,IF(E2413="Pacote",VLOOKUP(C2413,'Cadastro de insumo'!E:K,7,0)*G2413,IF(OR(E2413="kg",E2413="L"),F2413/1000*G2413,F2413*G2413)))</f>
        <v>0</v>
      </c>
    </row>
    <row r="2414" spans="2:18" outlineLevel="1" x14ac:dyDescent="0.25">
      <c r="B2414" s="137" t="str">
        <f>IF(C2414="","",F2403)</f>
        <v/>
      </c>
      <c r="C2414" s="123"/>
      <c r="D2414" s="138" t="str">
        <f>IF(C2414="","",IFERROR(INDEX('Cadastro de insumo'!A:K,MATCH('Ficha técnica - Prod acabado'!C2414,'Cadastro de insumo'!E:E,0),2),""))</f>
        <v/>
      </c>
      <c r="E2414" s="138" t="str">
        <f>IF(C2414="","",IFERROR(INDEX('Cadastro de insumo'!A:K,MATCH('Ficha técnica - Prod acabado'!C2414,'Cadastro de insumo'!E:E,0),9),""))</f>
        <v/>
      </c>
      <c r="F2414" s="139" t="str">
        <f>IFERROR(VLOOKUP(C2414,'Cadastro de insumo'!E:K,7,0),"")</f>
        <v/>
      </c>
      <c r="G2414" s="113"/>
      <c r="H2414" s="113"/>
      <c r="I2414" s="138">
        <f t="shared" si="115"/>
        <v>0</v>
      </c>
      <c r="J2414" s="140">
        <f>IF(C2414="",0,IF(E2414="Pacote",VLOOKUP(C2414,'Cadastro de insumo'!E:K,7,0)*G2414,IF(OR(E2414="kg",E2414="L"),F2414/1000*G2414,F2414*G2414)))</f>
        <v>0</v>
      </c>
    </row>
    <row r="2415" spans="2:18" outlineLevel="1" x14ac:dyDescent="0.25">
      <c r="B2415" s="137" t="str">
        <f>IF(C2415="","",F2403)</f>
        <v/>
      </c>
      <c r="C2415" s="123"/>
      <c r="D2415" s="138" t="str">
        <f>IF(C2415="","",IFERROR(INDEX('Cadastro de insumo'!A:K,MATCH('Ficha técnica - Prod acabado'!C2415,'Cadastro de insumo'!E:E,0),2),""))</f>
        <v/>
      </c>
      <c r="E2415" s="138" t="str">
        <f>IF(C2415="","",IFERROR(INDEX('Cadastro de insumo'!A:K,MATCH('Ficha técnica - Prod acabado'!C2415,'Cadastro de insumo'!E:E,0),9),""))</f>
        <v/>
      </c>
      <c r="F2415" s="139" t="str">
        <f>IFERROR(VLOOKUP(C2415,'Cadastro de insumo'!E:K,7,0),"")</f>
        <v/>
      </c>
      <c r="G2415" s="113"/>
      <c r="H2415" s="113"/>
      <c r="I2415" s="138">
        <f t="shared" si="115"/>
        <v>0</v>
      </c>
      <c r="J2415" s="140">
        <f>IF(C2415="",0,IF(E2415="Pacote",VLOOKUP(C2415,'Cadastro de insumo'!E:K,7,0)*G2415,IF(OR(E2415="kg",E2415="L"),F2415/1000*G2415,F2415*G2415)))</f>
        <v>0</v>
      </c>
    </row>
    <row r="2416" spans="2:18" outlineLevel="1" x14ac:dyDescent="0.25">
      <c r="B2416" s="137" t="str">
        <f>IF(C2416="","",F2403)</f>
        <v/>
      </c>
      <c r="C2416" s="123"/>
      <c r="D2416" s="138" t="str">
        <f>IF(C2416="","",IFERROR(INDEX('Cadastro de insumo'!A:K,MATCH('Ficha técnica - Prod acabado'!C2416,'Cadastro de insumo'!E:E,0),2),""))</f>
        <v/>
      </c>
      <c r="E2416" s="138" t="str">
        <f>IF(C2416="","",IFERROR(INDEX('Cadastro de insumo'!A:K,MATCH('Ficha técnica - Prod acabado'!C2416,'Cadastro de insumo'!E:E,0),9),""))</f>
        <v/>
      </c>
      <c r="F2416" s="139" t="str">
        <f>IFERROR(VLOOKUP(C2416,'Cadastro de insumo'!E:K,7,0),"")</f>
        <v/>
      </c>
      <c r="G2416" s="113"/>
      <c r="H2416" s="113"/>
      <c r="I2416" s="138">
        <f t="shared" si="115"/>
        <v>0</v>
      </c>
      <c r="J2416" s="140">
        <f>IF(C2416="",0,IF(E2416="Pacote",VLOOKUP(C2416,'Cadastro de insumo'!E:K,7,0)*G2416,IF(OR(E2416="kg",E2416="L"),F2416/1000*G2416,F2416*G2416)))</f>
        <v>0</v>
      </c>
    </row>
    <row r="2417" spans="1:18" outlineLevel="1" x14ac:dyDescent="0.25">
      <c r="B2417" s="137" t="str">
        <f>IF(C2417="","",F2403)</f>
        <v/>
      </c>
      <c r="C2417" s="123"/>
      <c r="D2417" s="138" t="str">
        <f>IF(C2417="","",IFERROR(INDEX('Cadastro de insumo'!A:K,MATCH('Ficha técnica - Prod acabado'!C2417,'Cadastro de insumo'!E:E,0),2),""))</f>
        <v/>
      </c>
      <c r="E2417" s="138" t="str">
        <f>IF(C2417="","",IFERROR(INDEX('Cadastro de insumo'!A:K,MATCH('Ficha técnica - Prod acabado'!C2417,'Cadastro de insumo'!E:E,0),9),""))</f>
        <v/>
      </c>
      <c r="F2417" s="139" t="str">
        <f>IFERROR(VLOOKUP(C2417,'Cadastro de insumo'!E:K,7,0),"")</f>
        <v/>
      </c>
      <c r="G2417" s="113"/>
      <c r="H2417" s="113"/>
      <c r="I2417" s="138">
        <f t="shared" si="115"/>
        <v>0</v>
      </c>
      <c r="J2417" s="140">
        <f>IF(C2417="",0,IF(E2417="Pacote",VLOOKUP(C2417,'Cadastro de insumo'!E:K,7,0)*G2417,IF(OR(E2417="kg",E2417="L"),F2417/1000*G2417,F2417*G2417)))</f>
        <v>0</v>
      </c>
    </row>
    <row r="2418" spans="1:18" outlineLevel="1" x14ac:dyDescent="0.25">
      <c r="B2418" s="137" t="str">
        <f>IF(C2418="","",F2403)</f>
        <v/>
      </c>
      <c r="C2418" s="123"/>
      <c r="D2418" s="138" t="str">
        <f>IF(C2418="","",IFERROR(INDEX('Cadastro de insumo'!A:K,MATCH('Ficha técnica - Prod acabado'!C2418,'Cadastro de insumo'!E:E,0),2),""))</f>
        <v/>
      </c>
      <c r="E2418" s="138" t="str">
        <f>IF(C2418="","",IFERROR(INDEX('Cadastro de insumo'!A:K,MATCH('Ficha técnica - Prod acabado'!C2418,'Cadastro de insumo'!E:E,0),9),""))</f>
        <v/>
      </c>
      <c r="F2418" s="139" t="str">
        <f>IFERROR(VLOOKUP(C2418,'Cadastro de insumo'!E:K,7,0),"")</f>
        <v/>
      </c>
      <c r="G2418" s="113"/>
      <c r="H2418" s="113"/>
      <c r="I2418" s="138">
        <f t="shared" si="115"/>
        <v>0</v>
      </c>
      <c r="J2418" s="140">
        <f>IF(C2418="",0,IF(E2418="Pacote",VLOOKUP(C2418,'Cadastro de insumo'!E:K,7,0)*G2418,IF(OR(E2418="kg",E2418="L"),F2418/1000*G2418,F2418*G2418)))</f>
        <v>0</v>
      </c>
    </row>
    <row r="2419" spans="1:18" outlineLevel="1" x14ac:dyDescent="0.25">
      <c r="B2419" s="137" t="str">
        <f>IF(C2419="","",F2403)</f>
        <v/>
      </c>
      <c r="C2419" s="123"/>
      <c r="D2419" s="138" t="str">
        <f>IF(C2419="","",IFERROR(INDEX('Cadastro de insumo'!A:K,MATCH('Ficha técnica - Prod acabado'!C2419,'Cadastro de insumo'!E:E,0),2),""))</f>
        <v/>
      </c>
      <c r="E2419" s="138" t="str">
        <f>IF(C2419="","",IFERROR(INDEX('Cadastro de insumo'!A:K,MATCH('Ficha técnica - Prod acabado'!C2419,'Cadastro de insumo'!E:E,0),9),""))</f>
        <v/>
      </c>
      <c r="F2419" s="139" t="str">
        <f>IFERROR(VLOOKUP(C2419,'Cadastro de insumo'!E:K,7,0),"")</f>
        <v/>
      </c>
      <c r="G2419" s="113"/>
      <c r="H2419" s="113"/>
      <c r="I2419" s="138">
        <f t="shared" si="115"/>
        <v>0</v>
      </c>
      <c r="J2419" s="140">
        <f>IF(C2419="",0,IF(E2419="Pacote",VLOOKUP(C2419,'Cadastro de insumo'!E:K,7,0)*G2419,IF(OR(E2419="kg",E2419="L"),F2419/1000*G2419,F2419*G2419)))</f>
        <v>0</v>
      </c>
    </row>
    <row r="2420" spans="1:18" outlineLevel="1" x14ac:dyDescent="0.25">
      <c r="B2420" s="137" t="str">
        <f>IF(C2420="","",F2403)</f>
        <v/>
      </c>
      <c r="C2420" s="123"/>
      <c r="D2420" s="138" t="str">
        <f>IF(C2420="","",IFERROR(INDEX('Cadastro de insumo'!A:K,MATCH('Ficha técnica - Prod acabado'!C2420,'Cadastro de insumo'!E:E,0),2),""))</f>
        <v/>
      </c>
      <c r="E2420" s="138" t="str">
        <f>IF(C2420="","",IFERROR(INDEX('Cadastro de insumo'!A:K,MATCH('Ficha técnica - Prod acabado'!C2420,'Cadastro de insumo'!E:E,0),9),""))</f>
        <v/>
      </c>
      <c r="F2420" s="139" t="str">
        <f>IFERROR(VLOOKUP(C2420,'Cadastro de insumo'!E:K,7,0),"")</f>
        <v/>
      </c>
      <c r="G2420" s="113"/>
      <c r="H2420" s="113"/>
      <c r="I2420" s="138">
        <f t="shared" si="115"/>
        <v>0</v>
      </c>
      <c r="J2420" s="140">
        <f>IF(C2420="",0,IF(E2420="Pacote",VLOOKUP(C2420,'Cadastro de insumo'!E:K,7,0)*G2420,IF(OR(E2420="kg",E2420="L"),F2420/1000*G2420,F2420*G2420)))</f>
        <v>0</v>
      </c>
    </row>
    <row r="2421" spans="1:18" x14ac:dyDescent="0.25">
      <c r="A2421" s="33" t="str">
        <f>"Detalhes: "&amp;F2403</f>
        <v xml:space="preserve">Detalhes: </v>
      </c>
      <c r="B2421" s="110"/>
      <c r="H2421" s="126"/>
      <c r="I2421" s="110"/>
      <c r="J2421" s="110"/>
      <c r="M2421" s="126"/>
    </row>
    <row r="2422" spans="1:18" x14ac:dyDescent="0.25">
      <c r="B2422" s="110"/>
      <c r="C2422" s="126"/>
      <c r="H2422" s="126"/>
      <c r="I2422" s="110"/>
      <c r="J2422" s="110"/>
      <c r="K2422" s="110"/>
      <c r="L2422" s="110"/>
      <c r="M2422" s="126"/>
    </row>
    <row r="2423" spans="1:18" ht="31.5" x14ac:dyDescent="0.25">
      <c r="D2423" s="110"/>
      <c r="E2423" s="34" t="s">
        <v>21</v>
      </c>
      <c r="F2423" s="78" t="s">
        <v>0</v>
      </c>
      <c r="G2423" s="78" t="s">
        <v>19</v>
      </c>
      <c r="H2423" s="79" t="s">
        <v>20</v>
      </c>
      <c r="I2423" s="35" t="s">
        <v>22</v>
      </c>
      <c r="J2423" s="35" t="s">
        <v>61</v>
      </c>
      <c r="M2423" s="126"/>
    </row>
    <row r="2424" spans="1:18" x14ac:dyDescent="0.25">
      <c r="D2424" s="110"/>
      <c r="E2424" s="135">
        <f>E2403+1</f>
        <v>116</v>
      </c>
      <c r="F2424" s="113"/>
      <c r="G2424" s="113"/>
      <c r="H2424" s="114"/>
      <c r="I2424" s="136">
        <f>SUM(J2427:J2441)</f>
        <v>0</v>
      </c>
      <c r="J2424" s="136" t="str">
        <f>IF(H2424="","",I2424/H2424)</f>
        <v/>
      </c>
      <c r="M2424" s="126"/>
      <c r="R2424" s="141"/>
    </row>
    <row r="2425" spans="1:18" x14ac:dyDescent="0.25">
      <c r="B2425" s="117"/>
      <c r="C2425" s="118"/>
      <c r="D2425" s="110"/>
      <c r="F2425" s="118"/>
      <c r="G2425" s="118"/>
      <c r="H2425" s="119"/>
      <c r="I2425" s="120"/>
      <c r="J2425" s="121"/>
      <c r="M2425" s="126"/>
      <c r="R2425" s="141"/>
    </row>
    <row r="2426" spans="1:18" ht="47.25" outlineLevel="1" x14ac:dyDescent="0.25">
      <c r="B2426" s="34" t="s">
        <v>66</v>
      </c>
      <c r="C2426" s="78" t="s">
        <v>13</v>
      </c>
      <c r="D2426" s="35" t="s">
        <v>60</v>
      </c>
      <c r="E2426" s="35" t="s">
        <v>14</v>
      </c>
      <c r="F2426" s="79" t="s">
        <v>17</v>
      </c>
      <c r="G2426" s="79" t="s">
        <v>56</v>
      </c>
      <c r="H2426" s="79" t="s">
        <v>38</v>
      </c>
      <c r="I2426" s="35" t="s">
        <v>16</v>
      </c>
      <c r="J2426" s="34" t="s">
        <v>15</v>
      </c>
    </row>
    <row r="2427" spans="1:18" outlineLevel="1" x14ac:dyDescent="0.25">
      <c r="B2427" s="137" t="str">
        <f>IF(C2427="","",F2424)</f>
        <v/>
      </c>
      <c r="C2427" s="123"/>
      <c r="D2427" s="138" t="str">
        <f>IF(C2427="","",IFERROR(INDEX('Cadastro de insumo'!A:K,MATCH('Ficha técnica - Prod acabado'!C2427,'Cadastro de insumo'!E:E,0),2),""))</f>
        <v/>
      </c>
      <c r="E2427" s="138" t="str">
        <f>IF(C2427="","",IFERROR(INDEX('Cadastro de insumo'!A:K,MATCH('Ficha técnica - Prod acabado'!C2427,'Cadastro de insumo'!E:E,0),9),""))</f>
        <v/>
      </c>
      <c r="F2427" s="139" t="str">
        <f>IFERROR(VLOOKUP(C2427,'Cadastro de insumo'!E:K,7,0),"")</f>
        <v/>
      </c>
      <c r="G2427" s="113"/>
      <c r="H2427" s="113"/>
      <c r="I2427" s="138">
        <f t="shared" ref="I2427:I2441" si="116">IF(OR(G2427="",H2427=""),0,G2427/H2427)</f>
        <v>0</v>
      </c>
      <c r="J2427" s="140">
        <f>IF(C2427="",0,IF(E2427="Pacote",VLOOKUP(C2427,'Cadastro de insumo'!E:K,7,0)*G2427,IF(OR(E2427="kg",E2427="L"),F2427/1000*G2427,F2427*G2427)))</f>
        <v>0</v>
      </c>
    </row>
    <row r="2428" spans="1:18" outlineLevel="1" x14ac:dyDescent="0.25">
      <c r="B2428" s="137" t="str">
        <f>IF(C2428="","",F2424)</f>
        <v/>
      </c>
      <c r="C2428" s="123"/>
      <c r="D2428" s="138" t="str">
        <f>IF(C2428="","",IFERROR(INDEX('Cadastro de insumo'!A:K,MATCH('Ficha técnica - Prod acabado'!C2428,'Cadastro de insumo'!E:E,0),2),""))</f>
        <v/>
      </c>
      <c r="E2428" s="138" t="str">
        <f>IF(C2428="","",IFERROR(INDEX('Cadastro de insumo'!A:K,MATCH('Ficha técnica - Prod acabado'!C2428,'Cadastro de insumo'!E:E,0),9),""))</f>
        <v/>
      </c>
      <c r="F2428" s="139" t="str">
        <f>IFERROR(VLOOKUP(C2428,'Cadastro de insumo'!E:K,7,0),"")</f>
        <v/>
      </c>
      <c r="G2428" s="113"/>
      <c r="H2428" s="113"/>
      <c r="I2428" s="138">
        <f t="shared" si="116"/>
        <v>0</v>
      </c>
      <c r="J2428" s="140">
        <f>IF(C2428="",0,IF(E2428="Pacote",VLOOKUP(C2428,'Cadastro de insumo'!E:K,7,0)*G2428,IF(OR(E2428="kg",E2428="L"),F2428/1000*G2428,F2428*G2428)))</f>
        <v>0</v>
      </c>
    </row>
    <row r="2429" spans="1:18" outlineLevel="1" x14ac:dyDescent="0.25">
      <c r="B2429" s="137" t="str">
        <f>IF(C2429="","",F2424)</f>
        <v/>
      </c>
      <c r="C2429" s="123"/>
      <c r="D2429" s="138" t="str">
        <f>IF(C2429="","",IFERROR(INDEX('Cadastro de insumo'!A:K,MATCH('Ficha técnica - Prod acabado'!C2429,'Cadastro de insumo'!E:E,0),2),""))</f>
        <v/>
      </c>
      <c r="E2429" s="138" t="str">
        <f>IF(C2429="","",IFERROR(INDEX('Cadastro de insumo'!A:K,MATCH('Ficha técnica - Prod acabado'!C2429,'Cadastro de insumo'!E:E,0),9),""))</f>
        <v/>
      </c>
      <c r="F2429" s="139" t="str">
        <f>IFERROR(VLOOKUP(C2429,'Cadastro de insumo'!E:K,7,0),"")</f>
        <v/>
      </c>
      <c r="G2429" s="113"/>
      <c r="H2429" s="113"/>
      <c r="I2429" s="138">
        <f t="shared" si="116"/>
        <v>0</v>
      </c>
      <c r="J2429" s="140">
        <f>IF(C2429="",0,IF(E2429="Pacote",VLOOKUP(C2429,'Cadastro de insumo'!E:K,7,0)*G2429,IF(OR(E2429="kg",E2429="L"),F2429/1000*G2429,F2429*G2429)))</f>
        <v>0</v>
      </c>
    </row>
    <row r="2430" spans="1:18" outlineLevel="1" x14ac:dyDescent="0.25">
      <c r="B2430" s="137" t="str">
        <f>IF(C2430="","",F2424)</f>
        <v/>
      </c>
      <c r="C2430" s="123"/>
      <c r="D2430" s="138" t="str">
        <f>IF(C2430="","",IFERROR(INDEX('Cadastro de insumo'!A:K,MATCH('Ficha técnica - Prod acabado'!C2430,'Cadastro de insumo'!E:E,0),2),""))</f>
        <v/>
      </c>
      <c r="E2430" s="138" t="str">
        <f>IF(C2430="","",IFERROR(INDEX('Cadastro de insumo'!A:K,MATCH('Ficha técnica - Prod acabado'!C2430,'Cadastro de insumo'!E:E,0),9),""))</f>
        <v/>
      </c>
      <c r="F2430" s="139" t="str">
        <f>IFERROR(VLOOKUP(C2430,'Cadastro de insumo'!E:K,7,0),"")</f>
        <v/>
      </c>
      <c r="G2430" s="113"/>
      <c r="H2430" s="113"/>
      <c r="I2430" s="138">
        <f t="shared" si="116"/>
        <v>0</v>
      </c>
      <c r="J2430" s="140">
        <f>IF(C2430="",0,IF(E2430="Pacote",VLOOKUP(C2430,'Cadastro de insumo'!E:K,7,0)*G2430,IF(OR(E2430="kg",E2430="L"),F2430/1000*G2430,F2430*G2430)))</f>
        <v>0</v>
      </c>
    </row>
    <row r="2431" spans="1:18" outlineLevel="1" x14ac:dyDescent="0.25">
      <c r="B2431" s="137" t="str">
        <f>IF(C2431="","",F2424)</f>
        <v/>
      </c>
      <c r="C2431" s="123"/>
      <c r="D2431" s="138" t="str">
        <f>IF(C2431="","",IFERROR(INDEX('Cadastro de insumo'!A:K,MATCH('Ficha técnica - Prod acabado'!C2431,'Cadastro de insumo'!E:E,0),2),""))</f>
        <v/>
      </c>
      <c r="E2431" s="138" t="str">
        <f>IF(C2431="","",IFERROR(INDEX('Cadastro de insumo'!A:K,MATCH('Ficha técnica - Prod acabado'!C2431,'Cadastro de insumo'!E:E,0),9),""))</f>
        <v/>
      </c>
      <c r="F2431" s="139" t="str">
        <f>IFERROR(VLOOKUP(C2431,'Cadastro de insumo'!E:K,7,0),"")</f>
        <v/>
      </c>
      <c r="G2431" s="113"/>
      <c r="H2431" s="113"/>
      <c r="I2431" s="138">
        <f t="shared" si="116"/>
        <v>0</v>
      </c>
      <c r="J2431" s="140">
        <f>IF(C2431="",0,IF(E2431="Pacote",VLOOKUP(C2431,'Cadastro de insumo'!E:K,7,0)*G2431,IF(OR(E2431="kg",E2431="L"),F2431/1000*G2431,F2431*G2431)))</f>
        <v>0</v>
      </c>
    </row>
    <row r="2432" spans="1:18" outlineLevel="1" x14ac:dyDescent="0.25">
      <c r="B2432" s="137" t="str">
        <f>IF(C2432="","",F2424)</f>
        <v/>
      </c>
      <c r="C2432" s="123"/>
      <c r="D2432" s="138" t="str">
        <f>IF(C2432="","",IFERROR(INDEX('Cadastro de insumo'!A:K,MATCH('Ficha técnica - Prod acabado'!C2432,'Cadastro de insumo'!E:E,0),2),""))</f>
        <v/>
      </c>
      <c r="E2432" s="138" t="str">
        <f>IF(C2432="","",IFERROR(INDEX('Cadastro de insumo'!A:K,MATCH('Ficha técnica - Prod acabado'!C2432,'Cadastro de insumo'!E:E,0),9),""))</f>
        <v/>
      </c>
      <c r="F2432" s="139" t="str">
        <f>IFERROR(VLOOKUP(C2432,'Cadastro de insumo'!E:K,7,0),"")</f>
        <v/>
      </c>
      <c r="G2432" s="113"/>
      <c r="H2432" s="113"/>
      <c r="I2432" s="138">
        <f t="shared" si="116"/>
        <v>0</v>
      </c>
      <c r="J2432" s="140">
        <f>IF(C2432="",0,IF(E2432="Pacote",VLOOKUP(C2432,'Cadastro de insumo'!E:K,7,0)*G2432,IF(OR(E2432="kg",E2432="L"),F2432/1000*G2432,F2432*G2432)))</f>
        <v>0</v>
      </c>
    </row>
    <row r="2433" spans="1:18" outlineLevel="1" x14ac:dyDescent="0.25">
      <c r="B2433" s="137" t="str">
        <f>IF(C2433="","",F2424)</f>
        <v/>
      </c>
      <c r="C2433" s="123"/>
      <c r="D2433" s="138" t="str">
        <f>IF(C2433="","",IFERROR(INDEX('Cadastro de insumo'!A:K,MATCH('Ficha técnica - Prod acabado'!C2433,'Cadastro de insumo'!E:E,0),2),""))</f>
        <v/>
      </c>
      <c r="E2433" s="138" t="str">
        <f>IF(C2433="","",IFERROR(INDEX('Cadastro de insumo'!A:K,MATCH('Ficha técnica - Prod acabado'!C2433,'Cadastro de insumo'!E:E,0),9),""))</f>
        <v/>
      </c>
      <c r="F2433" s="139" t="str">
        <f>IFERROR(VLOOKUP(C2433,'Cadastro de insumo'!E:K,7,0),"")</f>
        <v/>
      </c>
      <c r="G2433" s="113"/>
      <c r="H2433" s="113"/>
      <c r="I2433" s="138">
        <f t="shared" si="116"/>
        <v>0</v>
      </c>
      <c r="J2433" s="140">
        <f>IF(C2433="",0,IF(E2433="Pacote",VLOOKUP(C2433,'Cadastro de insumo'!E:K,7,0)*G2433,IF(OR(E2433="kg",E2433="L"),F2433/1000*G2433,F2433*G2433)))</f>
        <v>0</v>
      </c>
    </row>
    <row r="2434" spans="1:18" outlineLevel="1" x14ac:dyDescent="0.25">
      <c r="B2434" s="137" t="str">
        <f>IF(C2434="","",F2424)</f>
        <v/>
      </c>
      <c r="C2434" s="123"/>
      <c r="D2434" s="138" t="str">
        <f>IF(C2434="","",IFERROR(INDEX('Cadastro de insumo'!A:K,MATCH('Ficha técnica - Prod acabado'!C2434,'Cadastro de insumo'!E:E,0),2),""))</f>
        <v/>
      </c>
      <c r="E2434" s="138" t="str">
        <f>IF(C2434="","",IFERROR(INDEX('Cadastro de insumo'!A:K,MATCH('Ficha técnica - Prod acabado'!C2434,'Cadastro de insumo'!E:E,0),9),""))</f>
        <v/>
      </c>
      <c r="F2434" s="139" t="str">
        <f>IFERROR(VLOOKUP(C2434,'Cadastro de insumo'!E:K,7,0),"")</f>
        <v/>
      </c>
      <c r="G2434" s="113"/>
      <c r="H2434" s="113"/>
      <c r="I2434" s="138">
        <f t="shared" si="116"/>
        <v>0</v>
      </c>
      <c r="J2434" s="140">
        <f>IF(C2434="",0,IF(E2434="Pacote",VLOOKUP(C2434,'Cadastro de insumo'!E:K,7,0)*G2434,IF(OR(E2434="kg",E2434="L"),F2434/1000*G2434,F2434*G2434)))</f>
        <v>0</v>
      </c>
    </row>
    <row r="2435" spans="1:18" outlineLevel="1" x14ac:dyDescent="0.25">
      <c r="B2435" s="137" t="str">
        <f>IF(C2435="","",F2424)</f>
        <v/>
      </c>
      <c r="C2435" s="123"/>
      <c r="D2435" s="138" t="str">
        <f>IF(C2435="","",IFERROR(INDEX('Cadastro de insumo'!A:K,MATCH('Ficha técnica - Prod acabado'!C2435,'Cadastro de insumo'!E:E,0),2),""))</f>
        <v/>
      </c>
      <c r="E2435" s="138" t="str">
        <f>IF(C2435="","",IFERROR(INDEX('Cadastro de insumo'!A:K,MATCH('Ficha técnica - Prod acabado'!C2435,'Cadastro de insumo'!E:E,0),9),""))</f>
        <v/>
      </c>
      <c r="F2435" s="139" t="str">
        <f>IFERROR(VLOOKUP(C2435,'Cadastro de insumo'!E:K,7,0),"")</f>
        <v/>
      </c>
      <c r="G2435" s="113"/>
      <c r="H2435" s="113"/>
      <c r="I2435" s="138">
        <f t="shared" si="116"/>
        <v>0</v>
      </c>
      <c r="J2435" s="140">
        <f>IF(C2435="",0,IF(E2435="Pacote",VLOOKUP(C2435,'Cadastro de insumo'!E:K,7,0)*G2435,IF(OR(E2435="kg",E2435="L"),F2435/1000*G2435,F2435*G2435)))</f>
        <v>0</v>
      </c>
    </row>
    <row r="2436" spans="1:18" outlineLevel="1" x14ac:dyDescent="0.25">
      <c r="B2436" s="137" t="str">
        <f>IF(C2436="","",F2424)</f>
        <v/>
      </c>
      <c r="C2436" s="123"/>
      <c r="D2436" s="138" t="str">
        <f>IF(C2436="","",IFERROR(INDEX('Cadastro de insumo'!A:K,MATCH('Ficha técnica - Prod acabado'!C2436,'Cadastro de insumo'!E:E,0),2),""))</f>
        <v/>
      </c>
      <c r="E2436" s="138" t="str">
        <f>IF(C2436="","",IFERROR(INDEX('Cadastro de insumo'!A:K,MATCH('Ficha técnica - Prod acabado'!C2436,'Cadastro de insumo'!E:E,0),9),""))</f>
        <v/>
      </c>
      <c r="F2436" s="139" t="str">
        <f>IFERROR(VLOOKUP(C2436,'Cadastro de insumo'!E:K,7,0),"")</f>
        <v/>
      </c>
      <c r="G2436" s="113"/>
      <c r="H2436" s="113"/>
      <c r="I2436" s="138">
        <f t="shared" si="116"/>
        <v>0</v>
      </c>
      <c r="J2436" s="140">
        <f>IF(C2436="",0,IF(E2436="Pacote",VLOOKUP(C2436,'Cadastro de insumo'!E:K,7,0)*G2436,IF(OR(E2436="kg",E2436="L"),F2436/1000*G2436,F2436*G2436)))</f>
        <v>0</v>
      </c>
    </row>
    <row r="2437" spans="1:18" outlineLevel="1" x14ac:dyDescent="0.25">
      <c r="B2437" s="137" t="str">
        <f>IF(C2437="","",F2424)</f>
        <v/>
      </c>
      <c r="C2437" s="123"/>
      <c r="D2437" s="138" t="str">
        <f>IF(C2437="","",IFERROR(INDEX('Cadastro de insumo'!A:K,MATCH('Ficha técnica - Prod acabado'!C2437,'Cadastro de insumo'!E:E,0),2),""))</f>
        <v/>
      </c>
      <c r="E2437" s="138" t="str">
        <f>IF(C2437="","",IFERROR(INDEX('Cadastro de insumo'!A:K,MATCH('Ficha técnica - Prod acabado'!C2437,'Cadastro de insumo'!E:E,0),9),""))</f>
        <v/>
      </c>
      <c r="F2437" s="139" t="str">
        <f>IFERROR(VLOOKUP(C2437,'Cadastro de insumo'!E:K,7,0),"")</f>
        <v/>
      </c>
      <c r="G2437" s="113"/>
      <c r="H2437" s="113"/>
      <c r="I2437" s="138">
        <f t="shared" si="116"/>
        <v>0</v>
      </c>
      <c r="J2437" s="140">
        <f>IF(C2437="",0,IF(E2437="Pacote",VLOOKUP(C2437,'Cadastro de insumo'!E:K,7,0)*G2437,IF(OR(E2437="kg",E2437="L"),F2437/1000*G2437,F2437*G2437)))</f>
        <v>0</v>
      </c>
    </row>
    <row r="2438" spans="1:18" outlineLevel="1" x14ac:dyDescent="0.25">
      <c r="B2438" s="137" t="str">
        <f>IF(C2438="","",F2424)</f>
        <v/>
      </c>
      <c r="C2438" s="123"/>
      <c r="D2438" s="138" t="str">
        <f>IF(C2438="","",IFERROR(INDEX('Cadastro de insumo'!A:K,MATCH('Ficha técnica - Prod acabado'!C2438,'Cadastro de insumo'!E:E,0),2),""))</f>
        <v/>
      </c>
      <c r="E2438" s="138" t="str">
        <f>IF(C2438="","",IFERROR(INDEX('Cadastro de insumo'!A:K,MATCH('Ficha técnica - Prod acabado'!C2438,'Cadastro de insumo'!E:E,0),9),""))</f>
        <v/>
      </c>
      <c r="F2438" s="139" t="str">
        <f>IFERROR(VLOOKUP(C2438,'Cadastro de insumo'!E:K,7,0),"")</f>
        <v/>
      </c>
      <c r="G2438" s="113"/>
      <c r="H2438" s="113"/>
      <c r="I2438" s="138">
        <f t="shared" si="116"/>
        <v>0</v>
      </c>
      <c r="J2438" s="140">
        <f>IF(C2438="",0,IF(E2438="Pacote",VLOOKUP(C2438,'Cadastro de insumo'!E:K,7,0)*G2438,IF(OR(E2438="kg",E2438="L"),F2438/1000*G2438,F2438*G2438)))</f>
        <v>0</v>
      </c>
    </row>
    <row r="2439" spans="1:18" outlineLevel="1" x14ac:dyDescent="0.25">
      <c r="B2439" s="137" t="str">
        <f>IF(C2439="","",F2424)</f>
        <v/>
      </c>
      <c r="C2439" s="123"/>
      <c r="D2439" s="138" t="str">
        <f>IF(C2439="","",IFERROR(INDEX('Cadastro de insumo'!A:K,MATCH('Ficha técnica - Prod acabado'!C2439,'Cadastro de insumo'!E:E,0),2),""))</f>
        <v/>
      </c>
      <c r="E2439" s="138" t="str">
        <f>IF(C2439="","",IFERROR(INDEX('Cadastro de insumo'!A:K,MATCH('Ficha técnica - Prod acabado'!C2439,'Cadastro de insumo'!E:E,0),9),""))</f>
        <v/>
      </c>
      <c r="F2439" s="139" t="str">
        <f>IFERROR(VLOOKUP(C2439,'Cadastro de insumo'!E:K,7,0),"")</f>
        <v/>
      </c>
      <c r="G2439" s="113"/>
      <c r="H2439" s="113"/>
      <c r="I2439" s="138">
        <f t="shared" si="116"/>
        <v>0</v>
      </c>
      <c r="J2439" s="140">
        <f>IF(C2439="",0,IF(E2439="Pacote",VLOOKUP(C2439,'Cadastro de insumo'!E:K,7,0)*G2439,IF(OR(E2439="kg",E2439="L"),F2439/1000*G2439,F2439*G2439)))</f>
        <v>0</v>
      </c>
    </row>
    <row r="2440" spans="1:18" outlineLevel="1" x14ac:dyDescent="0.25">
      <c r="B2440" s="137" t="str">
        <f>IF(C2440="","",F2424)</f>
        <v/>
      </c>
      <c r="C2440" s="123"/>
      <c r="D2440" s="138" t="str">
        <f>IF(C2440="","",IFERROR(INDEX('Cadastro de insumo'!A:K,MATCH('Ficha técnica - Prod acabado'!C2440,'Cadastro de insumo'!E:E,0),2),""))</f>
        <v/>
      </c>
      <c r="E2440" s="138" t="str">
        <f>IF(C2440="","",IFERROR(INDEX('Cadastro de insumo'!A:K,MATCH('Ficha técnica - Prod acabado'!C2440,'Cadastro de insumo'!E:E,0),9),""))</f>
        <v/>
      </c>
      <c r="F2440" s="139" t="str">
        <f>IFERROR(VLOOKUP(C2440,'Cadastro de insumo'!E:K,7,0),"")</f>
        <v/>
      </c>
      <c r="G2440" s="113"/>
      <c r="H2440" s="113"/>
      <c r="I2440" s="138">
        <f t="shared" si="116"/>
        <v>0</v>
      </c>
      <c r="J2440" s="140">
        <f>IF(C2440="",0,IF(E2440="Pacote",VLOOKUP(C2440,'Cadastro de insumo'!E:K,7,0)*G2440,IF(OR(E2440="kg",E2440="L"),F2440/1000*G2440,F2440*G2440)))</f>
        <v>0</v>
      </c>
    </row>
    <row r="2441" spans="1:18" outlineLevel="1" x14ac:dyDescent="0.25">
      <c r="B2441" s="137" t="str">
        <f>IF(C2441="","",F2424)</f>
        <v/>
      </c>
      <c r="C2441" s="123"/>
      <c r="D2441" s="138" t="str">
        <f>IF(C2441="","",IFERROR(INDEX('Cadastro de insumo'!A:K,MATCH('Ficha técnica - Prod acabado'!C2441,'Cadastro de insumo'!E:E,0),2),""))</f>
        <v/>
      </c>
      <c r="E2441" s="138" t="str">
        <f>IF(C2441="","",IFERROR(INDEX('Cadastro de insumo'!A:K,MATCH('Ficha técnica - Prod acabado'!C2441,'Cadastro de insumo'!E:E,0),9),""))</f>
        <v/>
      </c>
      <c r="F2441" s="139" t="str">
        <f>IFERROR(VLOOKUP(C2441,'Cadastro de insumo'!E:K,7,0),"")</f>
        <v/>
      </c>
      <c r="G2441" s="113"/>
      <c r="H2441" s="113"/>
      <c r="I2441" s="138">
        <f t="shared" si="116"/>
        <v>0</v>
      </c>
      <c r="J2441" s="140">
        <f>IF(C2441="",0,IF(E2441="Pacote",VLOOKUP(C2441,'Cadastro de insumo'!E:K,7,0)*G2441,IF(OR(E2441="kg",E2441="L"),F2441/1000*G2441,F2441*G2441)))</f>
        <v>0</v>
      </c>
    </row>
    <row r="2442" spans="1:18" x14ac:dyDescent="0.25">
      <c r="A2442" s="33" t="str">
        <f>"Detalhes: "&amp;F2424</f>
        <v xml:space="preserve">Detalhes: </v>
      </c>
      <c r="B2442" s="110"/>
      <c r="H2442" s="126"/>
      <c r="I2442" s="110"/>
      <c r="J2442" s="110"/>
      <c r="M2442" s="126"/>
    </row>
    <row r="2443" spans="1:18" x14ac:dyDescent="0.25">
      <c r="B2443" s="110"/>
      <c r="C2443" s="126"/>
      <c r="H2443" s="126"/>
      <c r="I2443" s="110"/>
      <c r="J2443" s="110"/>
      <c r="K2443" s="110"/>
      <c r="L2443" s="110"/>
      <c r="M2443" s="126"/>
    </row>
    <row r="2444" spans="1:18" ht="31.5" x14ac:dyDescent="0.25">
      <c r="D2444" s="110"/>
      <c r="E2444" s="34" t="s">
        <v>21</v>
      </c>
      <c r="F2444" s="78" t="s">
        <v>0</v>
      </c>
      <c r="G2444" s="78" t="s">
        <v>19</v>
      </c>
      <c r="H2444" s="79" t="s">
        <v>20</v>
      </c>
      <c r="I2444" s="35" t="s">
        <v>22</v>
      </c>
      <c r="J2444" s="35" t="s">
        <v>61</v>
      </c>
      <c r="M2444" s="126"/>
    </row>
    <row r="2445" spans="1:18" x14ac:dyDescent="0.25">
      <c r="D2445" s="110"/>
      <c r="E2445" s="135">
        <f>E2424+1</f>
        <v>117</v>
      </c>
      <c r="F2445" s="113"/>
      <c r="G2445" s="113"/>
      <c r="H2445" s="114"/>
      <c r="I2445" s="136">
        <f>SUM(J2448:J2462)</f>
        <v>0</v>
      </c>
      <c r="J2445" s="136" t="str">
        <f>IF(H2445="","",I2445/H2445)</f>
        <v/>
      </c>
      <c r="M2445" s="126"/>
      <c r="R2445" s="141"/>
    </row>
    <row r="2446" spans="1:18" x14ac:dyDescent="0.25">
      <c r="B2446" s="117"/>
      <c r="C2446" s="118"/>
      <c r="D2446" s="110"/>
      <c r="F2446" s="118"/>
      <c r="G2446" s="118"/>
      <c r="H2446" s="119"/>
      <c r="I2446" s="120"/>
      <c r="J2446" s="121"/>
      <c r="M2446" s="126"/>
      <c r="R2446" s="141"/>
    </row>
    <row r="2447" spans="1:18" ht="47.25" outlineLevel="1" x14ac:dyDescent="0.25">
      <c r="B2447" s="34" t="s">
        <v>66</v>
      </c>
      <c r="C2447" s="78" t="s">
        <v>13</v>
      </c>
      <c r="D2447" s="35" t="s">
        <v>60</v>
      </c>
      <c r="E2447" s="35" t="s">
        <v>14</v>
      </c>
      <c r="F2447" s="79" t="s">
        <v>17</v>
      </c>
      <c r="G2447" s="79" t="s">
        <v>56</v>
      </c>
      <c r="H2447" s="79" t="s">
        <v>38</v>
      </c>
      <c r="I2447" s="35" t="s">
        <v>16</v>
      </c>
      <c r="J2447" s="34" t="s">
        <v>15</v>
      </c>
    </row>
    <row r="2448" spans="1:18" outlineLevel="1" x14ac:dyDescent="0.25">
      <c r="B2448" s="137" t="str">
        <f>IF(C2448="","",F2445)</f>
        <v/>
      </c>
      <c r="C2448" s="123"/>
      <c r="D2448" s="138" t="str">
        <f>IF(C2448="","",IFERROR(INDEX('Cadastro de insumo'!A:K,MATCH('Ficha técnica - Prod acabado'!C2448,'Cadastro de insumo'!E:E,0),2),""))</f>
        <v/>
      </c>
      <c r="E2448" s="138" t="str">
        <f>IF(C2448="","",IFERROR(INDEX('Cadastro de insumo'!A:K,MATCH('Ficha técnica - Prod acabado'!C2448,'Cadastro de insumo'!E:E,0),9),""))</f>
        <v/>
      </c>
      <c r="F2448" s="139" t="str">
        <f>IFERROR(VLOOKUP(C2448,'Cadastro de insumo'!E:K,7,0),"")</f>
        <v/>
      </c>
      <c r="G2448" s="113"/>
      <c r="H2448" s="113"/>
      <c r="I2448" s="138">
        <f t="shared" ref="I2448:I2462" si="117">IF(OR(G2448="",H2448=""),0,G2448/H2448)</f>
        <v>0</v>
      </c>
      <c r="J2448" s="140">
        <f>IF(C2448="",0,IF(E2448="Pacote",VLOOKUP(C2448,'Cadastro de insumo'!E:K,7,0)*G2448,IF(OR(E2448="kg",E2448="L"),F2448/1000*G2448,F2448*G2448)))</f>
        <v>0</v>
      </c>
    </row>
    <row r="2449" spans="1:13" outlineLevel="1" x14ac:dyDescent="0.25">
      <c r="B2449" s="137" t="str">
        <f>IF(C2449="","",F2445)</f>
        <v/>
      </c>
      <c r="C2449" s="123"/>
      <c r="D2449" s="138" t="str">
        <f>IF(C2449="","",IFERROR(INDEX('Cadastro de insumo'!A:K,MATCH('Ficha técnica - Prod acabado'!C2449,'Cadastro de insumo'!E:E,0),2),""))</f>
        <v/>
      </c>
      <c r="E2449" s="138" t="str">
        <f>IF(C2449="","",IFERROR(INDEX('Cadastro de insumo'!A:K,MATCH('Ficha técnica - Prod acabado'!C2449,'Cadastro de insumo'!E:E,0),9),""))</f>
        <v/>
      </c>
      <c r="F2449" s="139" t="str">
        <f>IFERROR(VLOOKUP(C2449,'Cadastro de insumo'!E:K,7,0),"")</f>
        <v/>
      </c>
      <c r="G2449" s="113"/>
      <c r="H2449" s="113"/>
      <c r="I2449" s="138">
        <f t="shared" si="117"/>
        <v>0</v>
      </c>
      <c r="J2449" s="140">
        <f>IF(C2449="",0,IF(E2449="Pacote",VLOOKUP(C2449,'Cadastro de insumo'!E:K,7,0)*G2449,IF(OR(E2449="kg",E2449="L"),F2449/1000*G2449,F2449*G2449)))</f>
        <v>0</v>
      </c>
    </row>
    <row r="2450" spans="1:13" outlineLevel="1" x14ac:dyDescent="0.25">
      <c r="B2450" s="137" t="str">
        <f>IF(C2450="","",F2445)</f>
        <v/>
      </c>
      <c r="C2450" s="123"/>
      <c r="D2450" s="138" t="str">
        <f>IF(C2450="","",IFERROR(INDEX('Cadastro de insumo'!A:K,MATCH('Ficha técnica - Prod acabado'!C2450,'Cadastro de insumo'!E:E,0),2),""))</f>
        <v/>
      </c>
      <c r="E2450" s="138" t="str">
        <f>IF(C2450="","",IFERROR(INDEX('Cadastro de insumo'!A:K,MATCH('Ficha técnica - Prod acabado'!C2450,'Cadastro de insumo'!E:E,0),9),""))</f>
        <v/>
      </c>
      <c r="F2450" s="139" t="str">
        <f>IFERROR(VLOOKUP(C2450,'Cadastro de insumo'!E:K,7,0),"")</f>
        <v/>
      </c>
      <c r="G2450" s="113"/>
      <c r="H2450" s="113"/>
      <c r="I2450" s="138">
        <f t="shared" si="117"/>
        <v>0</v>
      </c>
      <c r="J2450" s="140">
        <f>IF(C2450="",0,IF(E2450="Pacote",VLOOKUP(C2450,'Cadastro de insumo'!E:K,7,0)*G2450,IF(OR(E2450="kg",E2450="L"),F2450/1000*G2450,F2450*G2450)))</f>
        <v>0</v>
      </c>
    </row>
    <row r="2451" spans="1:13" outlineLevel="1" x14ac:dyDescent="0.25">
      <c r="B2451" s="137" t="str">
        <f>IF(C2451="","",F2445)</f>
        <v/>
      </c>
      <c r="C2451" s="123"/>
      <c r="D2451" s="138" t="str">
        <f>IF(C2451="","",IFERROR(INDEX('Cadastro de insumo'!A:K,MATCH('Ficha técnica - Prod acabado'!C2451,'Cadastro de insumo'!E:E,0),2),""))</f>
        <v/>
      </c>
      <c r="E2451" s="138" t="str">
        <f>IF(C2451="","",IFERROR(INDEX('Cadastro de insumo'!A:K,MATCH('Ficha técnica - Prod acabado'!C2451,'Cadastro de insumo'!E:E,0),9),""))</f>
        <v/>
      </c>
      <c r="F2451" s="139" t="str">
        <f>IFERROR(VLOOKUP(C2451,'Cadastro de insumo'!E:K,7,0),"")</f>
        <v/>
      </c>
      <c r="G2451" s="113"/>
      <c r="H2451" s="113"/>
      <c r="I2451" s="138">
        <f t="shared" si="117"/>
        <v>0</v>
      </c>
      <c r="J2451" s="140">
        <f>IF(C2451="",0,IF(E2451="Pacote",VLOOKUP(C2451,'Cadastro de insumo'!E:K,7,0)*G2451,IF(OR(E2451="kg",E2451="L"),F2451/1000*G2451,F2451*G2451)))</f>
        <v>0</v>
      </c>
    </row>
    <row r="2452" spans="1:13" outlineLevel="1" x14ac:dyDescent="0.25">
      <c r="B2452" s="137" t="str">
        <f>IF(C2452="","",F2445)</f>
        <v/>
      </c>
      <c r="C2452" s="123"/>
      <c r="D2452" s="138" t="str">
        <f>IF(C2452="","",IFERROR(INDEX('Cadastro de insumo'!A:K,MATCH('Ficha técnica - Prod acabado'!C2452,'Cadastro de insumo'!E:E,0),2),""))</f>
        <v/>
      </c>
      <c r="E2452" s="138" t="str">
        <f>IF(C2452="","",IFERROR(INDEX('Cadastro de insumo'!A:K,MATCH('Ficha técnica - Prod acabado'!C2452,'Cadastro de insumo'!E:E,0),9),""))</f>
        <v/>
      </c>
      <c r="F2452" s="139" t="str">
        <f>IFERROR(VLOOKUP(C2452,'Cadastro de insumo'!E:K,7,0),"")</f>
        <v/>
      </c>
      <c r="G2452" s="113"/>
      <c r="H2452" s="113"/>
      <c r="I2452" s="138">
        <f t="shared" si="117"/>
        <v>0</v>
      </c>
      <c r="J2452" s="140">
        <f>IF(C2452="",0,IF(E2452="Pacote",VLOOKUP(C2452,'Cadastro de insumo'!E:K,7,0)*G2452,IF(OR(E2452="kg",E2452="L"),F2452/1000*G2452,F2452*G2452)))</f>
        <v>0</v>
      </c>
    </row>
    <row r="2453" spans="1:13" outlineLevel="1" x14ac:dyDescent="0.25">
      <c r="B2453" s="137" t="str">
        <f>IF(C2453="","",F2445)</f>
        <v/>
      </c>
      <c r="C2453" s="123"/>
      <c r="D2453" s="138" t="str">
        <f>IF(C2453="","",IFERROR(INDEX('Cadastro de insumo'!A:K,MATCH('Ficha técnica - Prod acabado'!C2453,'Cadastro de insumo'!E:E,0),2),""))</f>
        <v/>
      </c>
      <c r="E2453" s="138" t="str">
        <f>IF(C2453="","",IFERROR(INDEX('Cadastro de insumo'!A:K,MATCH('Ficha técnica - Prod acabado'!C2453,'Cadastro de insumo'!E:E,0),9),""))</f>
        <v/>
      </c>
      <c r="F2453" s="139" t="str">
        <f>IFERROR(VLOOKUP(C2453,'Cadastro de insumo'!E:K,7,0),"")</f>
        <v/>
      </c>
      <c r="G2453" s="113"/>
      <c r="H2453" s="113"/>
      <c r="I2453" s="138">
        <f t="shared" si="117"/>
        <v>0</v>
      </c>
      <c r="J2453" s="140">
        <f>IF(C2453="",0,IF(E2453="Pacote",VLOOKUP(C2453,'Cadastro de insumo'!E:K,7,0)*G2453,IF(OR(E2453="kg",E2453="L"),F2453/1000*G2453,F2453*G2453)))</f>
        <v>0</v>
      </c>
    </row>
    <row r="2454" spans="1:13" outlineLevel="1" x14ac:dyDescent="0.25">
      <c r="B2454" s="137" t="str">
        <f>IF(C2454="","",F2445)</f>
        <v/>
      </c>
      <c r="C2454" s="123"/>
      <c r="D2454" s="138" t="str">
        <f>IF(C2454="","",IFERROR(INDEX('Cadastro de insumo'!A:K,MATCH('Ficha técnica - Prod acabado'!C2454,'Cadastro de insumo'!E:E,0),2),""))</f>
        <v/>
      </c>
      <c r="E2454" s="138" t="str">
        <f>IF(C2454="","",IFERROR(INDEX('Cadastro de insumo'!A:K,MATCH('Ficha técnica - Prod acabado'!C2454,'Cadastro de insumo'!E:E,0),9),""))</f>
        <v/>
      </c>
      <c r="F2454" s="139" t="str">
        <f>IFERROR(VLOOKUP(C2454,'Cadastro de insumo'!E:K,7,0),"")</f>
        <v/>
      </c>
      <c r="G2454" s="113"/>
      <c r="H2454" s="113"/>
      <c r="I2454" s="138">
        <f t="shared" si="117"/>
        <v>0</v>
      </c>
      <c r="J2454" s="140">
        <f>IF(C2454="",0,IF(E2454="Pacote",VLOOKUP(C2454,'Cadastro de insumo'!E:K,7,0)*G2454,IF(OR(E2454="kg",E2454="L"),F2454/1000*G2454,F2454*G2454)))</f>
        <v>0</v>
      </c>
    </row>
    <row r="2455" spans="1:13" outlineLevel="1" x14ac:dyDescent="0.25">
      <c r="B2455" s="137" t="str">
        <f>IF(C2455="","",F2445)</f>
        <v/>
      </c>
      <c r="C2455" s="123"/>
      <c r="D2455" s="138" t="str">
        <f>IF(C2455="","",IFERROR(INDEX('Cadastro de insumo'!A:K,MATCH('Ficha técnica - Prod acabado'!C2455,'Cadastro de insumo'!E:E,0),2),""))</f>
        <v/>
      </c>
      <c r="E2455" s="138" t="str">
        <f>IF(C2455="","",IFERROR(INDEX('Cadastro de insumo'!A:K,MATCH('Ficha técnica - Prod acabado'!C2455,'Cadastro de insumo'!E:E,0),9),""))</f>
        <v/>
      </c>
      <c r="F2455" s="139" t="str">
        <f>IFERROR(VLOOKUP(C2455,'Cadastro de insumo'!E:K,7,0),"")</f>
        <v/>
      </c>
      <c r="G2455" s="113"/>
      <c r="H2455" s="113"/>
      <c r="I2455" s="138">
        <f t="shared" si="117"/>
        <v>0</v>
      </c>
      <c r="J2455" s="140">
        <f>IF(C2455="",0,IF(E2455="Pacote",VLOOKUP(C2455,'Cadastro de insumo'!E:K,7,0)*G2455,IF(OR(E2455="kg",E2455="L"),F2455/1000*G2455,F2455*G2455)))</f>
        <v>0</v>
      </c>
    </row>
    <row r="2456" spans="1:13" outlineLevel="1" x14ac:dyDescent="0.25">
      <c r="B2456" s="137" t="str">
        <f>IF(C2456="","",F2445)</f>
        <v/>
      </c>
      <c r="C2456" s="123"/>
      <c r="D2456" s="138" t="str">
        <f>IF(C2456="","",IFERROR(INDEX('Cadastro de insumo'!A:K,MATCH('Ficha técnica - Prod acabado'!C2456,'Cadastro de insumo'!E:E,0),2),""))</f>
        <v/>
      </c>
      <c r="E2456" s="138" t="str">
        <f>IF(C2456="","",IFERROR(INDEX('Cadastro de insumo'!A:K,MATCH('Ficha técnica - Prod acabado'!C2456,'Cadastro de insumo'!E:E,0),9),""))</f>
        <v/>
      </c>
      <c r="F2456" s="139" t="str">
        <f>IFERROR(VLOOKUP(C2456,'Cadastro de insumo'!E:K,7,0),"")</f>
        <v/>
      </c>
      <c r="G2456" s="113"/>
      <c r="H2456" s="113"/>
      <c r="I2456" s="138">
        <f t="shared" si="117"/>
        <v>0</v>
      </c>
      <c r="J2456" s="140">
        <f>IF(C2456="",0,IF(E2456="Pacote",VLOOKUP(C2456,'Cadastro de insumo'!E:K,7,0)*G2456,IF(OR(E2456="kg",E2456="L"),F2456/1000*G2456,F2456*G2456)))</f>
        <v>0</v>
      </c>
    </row>
    <row r="2457" spans="1:13" outlineLevel="1" x14ac:dyDescent="0.25">
      <c r="B2457" s="137" t="str">
        <f>IF(C2457="","",F2445)</f>
        <v/>
      </c>
      <c r="C2457" s="123"/>
      <c r="D2457" s="138" t="str">
        <f>IF(C2457="","",IFERROR(INDEX('Cadastro de insumo'!A:K,MATCH('Ficha técnica - Prod acabado'!C2457,'Cadastro de insumo'!E:E,0),2),""))</f>
        <v/>
      </c>
      <c r="E2457" s="138" t="str">
        <f>IF(C2457="","",IFERROR(INDEX('Cadastro de insumo'!A:K,MATCH('Ficha técnica - Prod acabado'!C2457,'Cadastro de insumo'!E:E,0),9),""))</f>
        <v/>
      </c>
      <c r="F2457" s="139" t="str">
        <f>IFERROR(VLOOKUP(C2457,'Cadastro de insumo'!E:K,7,0),"")</f>
        <v/>
      </c>
      <c r="G2457" s="113"/>
      <c r="H2457" s="113"/>
      <c r="I2457" s="138">
        <f t="shared" si="117"/>
        <v>0</v>
      </c>
      <c r="J2457" s="140">
        <f>IF(C2457="",0,IF(E2457="Pacote",VLOOKUP(C2457,'Cadastro de insumo'!E:K,7,0)*G2457,IF(OR(E2457="kg",E2457="L"),F2457/1000*G2457,F2457*G2457)))</f>
        <v>0</v>
      </c>
    </row>
    <row r="2458" spans="1:13" outlineLevel="1" x14ac:dyDescent="0.25">
      <c r="B2458" s="137" t="str">
        <f>IF(C2458="","",F2445)</f>
        <v/>
      </c>
      <c r="C2458" s="123"/>
      <c r="D2458" s="138" t="str">
        <f>IF(C2458="","",IFERROR(INDEX('Cadastro de insumo'!A:K,MATCH('Ficha técnica - Prod acabado'!C2458,'Cadastro de insumo'!E:E,0),2),""))</f>
        <v/>
      </c>
      <c r="E2458" s="138" t="str">
        <f>IF(C2458="","",IFERROR(INDEX('Cadastro de insumo'!A:K,MATCH('Ficha técnica - Prod acabado'!C2458,'Cadastro de insumo'!E:E,0),9),""))</f>
        <v/>
      </c>
      <c r="F2458" s="139" t="str">
        <f>IFERROR(VLOOKUP(C2458,'Cadastro de insumo'!E:K,7,0),"")</f>
        <v/>
      </c>
      <c r="G2458" s="113"/>
      <c r="H2458" s="113"/>
      <c r="I2458" s="138">
        <f t="shared" si="117"/>
        <v>0</v>
      </c>
      <c r="J2458" s="140">
        <f>IF(C2458="",0,IF(E2458="Pacote",VLOOKUP(C2458,'Cadastro de insumo'!E:K,7,0)*G2458,IF(OR(E2458="kg",E2458="L"),F2458/1000*G2458,F2458*G2458)))</f>
        <v>0</v>
      </c>
    </row>
    <row r="2459" spans="1:13" outlineLevel="1" x14ac:dyDescent="0.25">
      <c r="B2459" s="137" t="str">
        <f>IF(C2459="","",F2445)</f>
        <v/>
      </c>
      <c r="C2459" s="123"/>
      <c r="D2459" s="138" t="str">
        <f>IF(C2459="","",IFERROR(INDEX('Cadastro de insumo'!A:K,MATCH('Ficha técnica - Prod acabado'!C2459,'Cadastro de insumo'!E:E,0),2),""))</f>
        <v/>
      </c>
      <c r="E2459" s="138" t="str">
        <f>IF(C2459="","",IFERROR(INDEX('Cadastro de insumo'!A:K,MATCH('Ficha técnica - Prod acabado'!C2459,'Cadastro de insumo'!E:E,0),9),""))</f>
        <v/>
      </c>
      <c r="F2459" s="139" t="str">
        <f>IFERROR(VLOOKUP(C2459,'Cadastro de insumo'!E:K,7,0),"")</f>
        <v/>
      </c>
      <c r="G2459" s="113"/>
      <c r="H2459" s="113"/>
      <c r="I2459" s="138">
        <f t="shared" si="117"/>
        <v>0</v>
      </c>
      <c r="J2459" s="140">
        <f>IF(C2459="",0,IF(E2459="Pacote",VLOOKUP(C2459,'Cadastro de insumo'!E:K,7,0)*G2459,IF(OR(E2459="kg",E2459="L"),F2459/1000*G2459,F2459*G2459)))</f>
        <v>0</v>
      </c>
    </row>
    <row r="2460" spans="1:13" outlineLevel="1" x14ac:dyDescent="0.25">
      <c r="B2460" s="137" t="str">
        <f>IF(C2460="","",F2445)</f>
        <v/>
      </c>
      <c r="C2460" s="123"/>
      <c r="D2460" s="138" t="str">
        <f>IF(C2460="","",IFERROR(INDEX('Cadastro de insumo'!A:K,MATCH('Ficha técnica - Prod acabado'!C2460,'Cadastro de insumo'!E:E,0),2),""))</f>
        <v/>
      </c>
      <c r="E2460" s="138" t="str">
        <f>IF(C2460="","",IFERROR(INDEX('Cadastro de insumo'!A:K,MATCH('Ficha técnica - Prod acabado'!C2460,'Cadastro de insumo'!E:E,0),9),""))</f>
        <v/>
      </c>
      <c r="F2460" s="139" t="str">
        <f>IFERROR(VLOOKUP(C2460,'Cadastro de insumo'!E:K,7,0),"")</f>
        <v/>
      </c>
      <c r="G2460" s="113"/>
      <c r="H2460" s="113"/>
      <c r="I2460" s="138">
        <f t="shared" si="117"/>
        <v>0</v>
      </c>
      <c r="J2460" s="140">
        <f>IF(C2460="",0,IF(E2460="Pacote",VLOOKUP(C2460,'Cadastro de insumo'!E:K,7,0)*G2460,IF(OR(E2460="kg",E2460="L"),F2460/1000*G2460,F2460*G2460)))</f>
        <v>0</v>
      </c>
    </row>
    <row r="2461" spans="1:13" outlineLevel="1" x14ac:dyDescent="0.25">
      <c r="B2461" s="137" t="str">
        <f>IF(C2461="","",F2445)</f>
        <v/>
      </c>
      <c r="C2461" s="123"/>
      <c r="D2461" s="138" t="str">
        <f>IF(C2461="","",IFERROR(INDEX('Cadastro de insumo'!A:K,MATCH('Ficha técnica - Prod acabado'!C2461,'Cadastro de insumo'!E:E,0),2),""))</f>
        <v/>
      </c>
      <c r="E2461" s="138" t="str">
        <f>IF(C2461="","",IFERROR(INDEX('Cadastro de insumo'!A:K,MATCH('Ficha técnica - Prod acabado'!C2461,'Cadastro de insumo'!E:E,0),9),""))</f>
        <v/>
      </c>
      <c r="F2461" s="139" t="str">
        <f>IFERROR(VLOOKUP(C2461,'Cadastro de insumo'!E:K,7,0),"")</f>
        <v/>
      </c>
      <c r="G2461" s="113"/>
      <c r="H2461" s="113"/>
      <c r="I2461" s="138">
        <f t="shared" si="117"/>
        <v>0</v>
      </c>
      <c r="J2461" s="140">
        <f>IF(C2461="",0,IF(E2461="Pacote",VLOOKUP(C2461,'Cadastro de insumo'!E:K,7,0)*G2461,IF(OR(E2461="kg",E2461="L"),F2461/1000*G2461,F2461*G2461)))</f>
        <v>0</v>
      </c>
    </row>
    <row r="2462" spans="1:13" outlineLevel="1" x14ac:dyDescent="0.25">
      <c r="B2462" s="137" t="str">
        <f>IF(C2462="","",F2445)</f>
        <v/>
      </c>
      <c r="C2462" s="123"/>
      <c r="D2462" s="138" t="str">
        <f>IF(C2462="","",IFERROR(INDEX('Cadastro de insumo'!A:K,MATCH('Ficha técnica - Prod acabado'!C2462,'Cadastro de insumo'!E:E,0),2),""))</f>
        <v/>
      </c>
      <c r="E2462" s="138" t="str">
        <f>IF(C2462="","",IFERROR(INDEX('Cadastro de insumo'!A:K,MATCH('Ficha técnica - Prod acabado'!C2462,'Cadastro de insumo'!E:E,0),9),""))</f>
        <v/>
      </c>
      <c r="F2462" s="139" t="str">
        <f>IFERROR(VLOOKUP(C2462,'Cadastro de insumo'!E:K,7,0),"")</f>
        <v/>
      </c>
      <c r="G2462" s="113"/>
      <c r="H2462" s="113"/>
      <c r="I2462" s="138">
        <f t="shared" si="117"/>
        <v>0</v>
      </c>
      <c r="J2462" s="140">
        <f>IF(C2462="",0,IF(E2462="Pacote",VLOOKUP(C2462,'Cadastro de insumo'!E:K,7,0)*G2462,IF(OR(E2462="kg",E2462="L"),F2462/1000*G2462,F2462*G2462)))</f>
        <v>0</v>
      </c>
    </row>
    <row r="2463" spans="1:13" x14ac:dyDescent="0.25">
      <c r="A2463" s="33" t="str">
        <f>"Detalhes: "&amp;F2445</f>
        <v xml:space="preserve">Detalhes: </v>
      </c>
      <c r="B2463" s="110"/>
      <c r="H2463" s="126"/>
      <c r="I2463" s="110"/>
      <c r="J2463" s="110"/>
      <c r="M2463" s="126"/>
    </row>
    <row r="2464" spans="1:13" x14ac:dyDescent="0.25">
      <c r="B2464" s="110"/>
      <c r="C2464" s="126"/>
      <c r="H2464" s="126"/>
      <c r="I2464" s="110"/>
      <c r="J2464" s="110"/>
      <c r="K2464" s="110"/>
      <c r="L2464" s="110"/>
      <c r="M2464" s="126"/>
    </row>
    <row r="2465" spans="2:18" ht="31.5" x14ac:dyDescent="0.25">
      <c r="D2465" s="110"/>
      <c r="E2465" s="34" t="s">
        <v>21</v>
      </c>
      <c r="F2465" s="78" t="s">
        <v>0</v>
      </c>
      <c r="G2465" s="78" t="s">
        <v>19</v>
      </c>
      <c r="H2465" s="79" t="s">
        <v>20</v>
      </c>
      <c r="I2465" s="35" t="s">
        <v>22</v>
      </c>
      <c r="J2465" s="35" t="s">
        <v>61</v>
      </c>
      <c r="M2465" s="126"/>
    </row>
    <row r="2466" spans="2:18" x14ac:dyDescent="0.25">
      <c r="D2466" s="110"/>
      <c r="E2466" s="135">
        <f>E2445+1</f>
        <v>118</v>
      </c>
      <c r="F2466" s="113"/>
      <c r="G2466" s="113"/>
      <c r="H2466" s="114"/>
      <c r="I2466" s="136">
        <f>SUM(J2469:J2483)</f>
        <v>0</v>
      </c>
      <c r="J2466" s="136" t="str">
        <f>IF(H2466="","",I2466/H2466)</f>
        <v/>
      </c>
      <c r="M2466" s="126"/>
      <c r="R2466" s="141"/>
    </row>
    <row r="2467" spans="2:18" x14ac:dyDescent="0.25">
      <c r="B2467" s="117"/>
      <c r="C2467" s="118"/>
      <c r="D2467" s="110"/>
      <c r="F2467" s="118"/>
      <c r="G2467" s="118"/>
      <c r="H2467" s="119"/>
      <c r="I2467" s="120"/>
      <c r="J2467" s="121"/>
      <c r="M2467" s="126"/>
      <c r="R2467" s="141"/>
    </row>
    <row r="2468" spans="2:18" ht="47.25" outlineLevel="1" x14ac:dyDescent="0.25">
      <c r="B2468" s="34" t="s">
        <v>66</v>
      </c>
      <c r="C2468" s="78" t="s">
        <v>13</v>
      </c>
      <c r="D2468" s="35" t="s">
        <v>60</v>
      </c>
      <c r="E2468" s="35" t="s">
        <v>14</v>
      </c>
      <c r="F2468" s="79" t="s">
        <v>17</v>
      </c>
      <c r="G2468" s="79" t="s">
        <v>56</v>
      </c>
      <c r="H2468" s="79" t="s">
        <v>38</v>
      </c>
      <c r="I2468" s="35" t="s">
        <v>16</v>
      </c>
      <c r="J2468" s="34" t="s">
        <v>15</v>
      </c>
    </row>
    <row r="2469" spans="2:18" outlineLevel="1" x14ac:dyDescent="0.25">
      <c r="B2469" s="137" t="str">
        <f>IF(C2469="","",F2466)</f>
        <v/>
      </c>
      <c r="C2469" s="123"/>
      <c r="D2469" s="138" t="str">
        <f>IF(C2469="","",IFERROR(INDEX('Cadastro de insumo'!A:K,MATCH('Ficha técnica - Prod acabado'!C2469,'Cadastro de insumo'!E:E,0),2),""))</f>
        <v/>
      </c>
      <c r="E2469" s="138" t="str">
        <f>IF(C2469="","",IFERROR(INDEX('Cadastro de insumo'!A:K,MATCH('Ficha técnica - Prod acabado'!C2469,'Cadastro de insumo'!E:E,0),9),""))</f>
        <v/>
      </c>
      <c r="F2469" s="139" t="str">
        <f>IFERROR(VLOOKUP(C2469,'Cadastro de insumo'!E:K,7,0),"")</f>
        <v/>
      </c>
      <c r="G2469" s="113"/>
      <c r="H2469" s="113"/>
      <c r="I2469" s="138">
        <f t="shared" ref="I2469:I2483" si="118">IF(OR(G2469="",H2469=""),0,G2469/H2469)</f>
        <v>0</v>
      </c>
      <c r="J2469" s="140">
        <f>IF(C2469="",0,IF(E2469="Pacote",VLOOKUP(C2469,'Cadastro de insumo'!E:K,7,0)*G2469,IF(OR(E2469="kg",E2469="L"),F2469/1000*G2469,F2469*G2469)))</f>
        <v>0</v>
      </c>
    </row>
    <row r="2470" spans="2:18" outlineLevel="1" x14ac:dyDescent="0.25">
      <c r="B2470" s="137" t="str">
        <f>IF(C2470="","",F2466)</f>
        <v/>
      </c>
      <c r="C2470" s="123"/>
      <c r="D2470" s="138" t="str">
        <f>IF(C2470="","",IFERROR(INDEX('Cadastro de insumo'!A:K,MATCH('Ficha técnica - Prod acabado'!C2470,'Cadastro de insumo'!E:E,0),2),""))</f>
        <v/>
      </c>
      <c r="E2470" s="138" t="str">
        <f>IF(C2470="","",IFERROR(INDEX('Cadastro de insumo'!A:K,MATCH('Ficha técnica - Prod acabado'!C2470,'Cadastro de insumo'!E:E,0),9),""))</f>
        <v/>
      </c>
      <c r="F2470" s="139" t="str">
        <f>IFERROR(VLOOKUP(C2470,'Cadastro de insumo'!E:K,7,0),"")</f>
        <v/>
      </c>
      <c r="G2470" s="113"/>
      <c r="H2470" s="113"/>
      <c r="I2470" s="138">
        <f t="shared" si="118"/>
        <v>0</v>
      </c>
      <c r="J2470" s="140">
        <f>IF(C2470="",0,IF(E2470="Pacote",VLOOKUP(C2470,'Cadastro de insumo'!E:K,7,0)*G2470,IF(OR(E2470="kg",E2470="L"),F2470/1000*G2470,F2470*G2470)))</f>
        <v>0</v>
      </c>
    </row>
    <row r="2471" spans="2:18" outlineLevel="1" x14ac:dyDescent="0.25">
      <c r="B2471" s="137" t="str">
        <f>IF(C2471="","",F2466)</f>
        <v/>
      </c>
      <c r="C2471" s="123"/>
      <c r="D2471" s="138" t="str">
        <f>IF(C2471="","",IFERROR(INDEX('Cadastro de insumo'!A:K,MATCH('Ficha técnica - Prod acabado'!C2471,'Cadastro de insumo'!E:E,0),2),""))</f>
        <v/>
      </c>
      <c r="E2471" s="138" t="str">
        <f>IF(C2471="","",IFERROR(INDEX('Cadastro de insumo'!A:K,MATCH('Ficha técnica - Prod acabado'!C2471,'Cadastro de insumo'!E:E,0),9),""))</f>
        <v/>
      </c>
      <c r="F2471" s="139" t="str">
        <f>IFERROR(VLOOKUP(C2471,'Cadastro de insumo'!E:K,7,0),"")</f>
        <v/>
      </c>
      <c r="G2471" s="113"/>
      <c r="H2471" s="113"/>
      <c r="I2471" s="138">
        <f t="shared" si="118"/>
        <v>0</v>
      </c>
      <c r="J2471" s="140">
        <f>IF(C2471="",0,IF(E2471="Pacote",VLOOKUP(C2471,'Cadastro de insumo'!E:K,7,0)*G2471,IF(OR(E2471="kg",E2471="L"),F2471/1000*G2471,F2471*G2471)))</f>
        <v>0</v>
      </c>
    </row>
    <row r="2472" spans="2:18" outlineLevel="1" x14ac:dyDescent="0.25">
      <c r="B2472" s="137" t="str">
        <f>IF(C2472="","",F2466)</f>
        <v/>
      </c>
      <c r="C2472" s="123"/>
      <c r="D2472" s="138" t="str">
        <f>IF(C2472="","",IFERROR(INDEX('Cadastro de insumo'!A:K,MATCH('Ficha técnica - Prod acabado'!C2472,'Cadastro de insumo'!E:E,0),2),""))</f>
        <v/>
      </c>
      <c r="E2472" s="138" t="str">
        <f>IF(C2472="","",IFERROR(INDEX('Cadastro de insumo'!A:K,MATCH('Ficha técnica - Prod acabado'!C2472,'Cadastro de insumo'!E:E,0),9),""))</f>
        <v/>
      </c>
      <c r="F2472" s="139" t="str">
        <f>IFERROR(VLOOKUP(C2472,'Cadastro de insumo'!E:K,7,0),"")</f>
        <v/>
      </c>
      <c r="G2472" s="113"/>
      <c r="H2472" s="113"/>
      <c r="I2472" s="138">
        <f t="shared" si="118"/>
        <v>0</v>
      </c>
      <c r="J2472" s="140">
        <f>IF(C2472="",0,IF(E2472="Pacote",VLOOKUP(C2472,'Cadastro de insumo'!E:K,7,0)*G2472,IF(OR(E2472="kg",E2472="L"),F2472/1000*G2472,F2472*G2472)))</f>
        <v>0</v>
      </c>
    </row>
    <row r="2473" spans="2:18" outlineLevel="1" x14ac:dyDescent="0.25">
      <c r="B2473" s="137" t="str">
        <f>IF(C2473="","",F2466)</f>
        <v/>
      </c>
      <c r="C2473" s="123"/>
      <c r="D2473" s="138" t="str">
        <f>IF(C2473="","",IFERROR(INDEX('Cadastro de insumo'!A:K,MATCH('Ficha técnica - Prod acabado'!C2473,'Cadastro de insumo'!E:E,0),2),""))</f>
        <v/>
      </c>
      <c r="E2473" s="138" t="str">
        <f>IF(C2473="","",IFERROR(INDEX('Cadastro de insumo'!A:K,MATCH('Ficha técnica - Prod acabado'!C2473,'Cadastro de insumo'!E:E,0),9),""))</f>
        <v/>
      </c>
      <c r="F2473" s="139" t="str">
        <f>IFERROR(VLOOKUP(C2473,'Cadastro de insumo'!E:K,7,0),"")</f>
        <v/>
      </c>
      <c r="G2473" s="113"/>
      <c r="H2473" s="113"/>
      <c r="I2473" s="138">
        <f t="shared" si="118"/>
        <v>0</v>
      </c>
      <c r="J2473" s="140">
        <f>IF(C2473="",0,IF(E2473="Pacote",VLOOKUP(C2473,'Cadastro de insumo'!E:K,7,0)*G2473,IF(OR(E2473="kg",E2473="L"),F2473/1000*G2473,F2473*G2473)))</f>
        <v>0</v>
      </c>
    </row>
    <row r="2474" spans="2:18" outlineLevel="1" x14ac:dyDescent="0.25">
      <c r="B2474" s="137" t="str">
        <f>IF(C2474="","",F2466)</f>
        <v/>
      </c>
      <c r="C2474" s="123"/>
      <c r="D2474" s="138" t="str">
        <f>IF(C2474="","",IFERROR(INDEX('Cadastro de insumo'!A:K,MATCH('Ficha técnica - Prod acabado'!C2474,'Cadastro de insumo'!E:E,0),2),""))</f>
        <v/>
      </c>
      <c r="E2474" s="138" t="str">
        <f>IF(C2474="","",IFERROR(INDEX('Cadastro de insumo'!A:K,MATCH('Ficha técnica - Prod acabado'!C2474,'Cadastro de insumo'!E:E,0),9),""))</f>
        <v/>
      </c>
      <c r="F2474" s="139" t="str">
        <f>IFERROR(VLOOKUP(C2474,'Cadastro de insumo'!E:K,7,0),"")</f>
        <v/>
      </c>
      <c r="G2474" s="113"/>
      <c r="H2474" s="113"/>
      <c r="I2474" s="138">
        <f t="shared" si="118"/>
        <v>0</v>
      </c>
      <c r="J2474" s="140">
        <f>IF(C2474="",0,IF(E2474="Pacote",VLOOKUP(C2474,'Cadastro de insumo'!E:K,7,0)*G2474,IF(OR(E2474="kg",E2474="L"),F2474/1000*G2474,F2474*G2474)))</f>
        <v>0</v>
      </c>
    </row>
    <row r="2475" spans="2:18" outlineLevel="1" x14ac:dyDescent="0.25">
      <c r="B2475" s="137" t="str">
        <f>IF(C2475="","",F2466)</f>
        <v/>
      </c>
      <c r="C2475" s="123"/>
      <c r="D2475" s="138" t="str">
        <f>IF(C2475="","",IFERROR(INDEX('Cadastro de insumo'!A:K,MATCH('Ficha técnica - Prod acabado'!C2475,'Cadastro de insumo'!E:E,0),2),""))</f>
        <v/>
      </c>
      <c r="E2475" s="138" t="str">
        <f>IF(C2475="","",IFERROR(INDEX('Cadastro de insumo'!A:K,MATCH('Ficha técnica - Prod acabado'!C2475,'Cadastro de insumo'!E:E,0),9),""))</f>
        <v/>
      </c>
      <c r="F2475" s="139" t="str">
        <f>IFERROR(VLOOKUP(C2475,'Cadastro de insumo'!E:K,7,0),"")</f>
        <v/>
      </c>
      <c r="G2475" s="113"/>
      <c r="H2475" s="113"/>
      <c r="I2475" s="138">
        <f t="shared" si="118"/>
        <v>0</v>
      </c>
      <c r="J2475" s="140">
        <f>IF(C2475="",0,IF(E2475="Pacote",VLOOKUP(C2475,'Cadastro de insumo'!E:K,7,0)*G2475,IF(OR(E2475="kg",E2475="L"),F2475/1000*G2475,F2475*G2475)))</f>
        <v>0</v>
      </c>
    </row>
    <row r="2476" spans="2:18" outlineLevel="1" x14ac:dyDescent="0.25">
      <c r="B2476" s="137" t="str">
        <f>IF(C2476="","",F2466)</f>
        <v/>
      </c>
      <c r="C2476" s="123"/>
      <c r="D2476" s="138" t="str">
        <f>IF(C2476="","",IFERROR(INDEX('Cadastro de insumo'!A:K,MATCH('Ficha técnica - Prod acabado'!C2476,'Cadastro de insumo'!E:E,0),2),""))</f>
        <v/>
      </c>
      <c r="E2476" s="138" t="str">
        <f>IF(C2476="","",IFERROR(INDEX('Cadastro de insumo'!A:K,MATCH('Ficha técnica - Prod acabado'!C2476,'Cadastro de insumo'!E:E,0),9),""))</f>
        <v/>
      </c>
      <c r="F2476" s="139" t="str">
        <f>IFERROR(VLOOKUP(C2476,'Cadastro de insumo'!E:K,7,0),"")</f>
        <v/>
      </c>
      <c r="G2476" s="113"/>
      <c r="H2476" s="113"/>
      <c r="I2476" s="138">
        <f t="shared" si="118"/>
        <v>0</v>
      </c>
      <c r="J2476" s="140">
        <f>IF(C2476="",0,IF(E2476="Pacote",VLOOKUP(C2476,'Cadastro de insumo'!E:K,7,0)*G2476,IF(OR(E2476="kg",E2476="L"),F2476/1000*G2476,F2476*G2476)))</f>
        <v>0</v>
      </c>
    </row>
    <row r="2477" spans="2:18" outlineLevel="1" x14ac:dyDescent="0.25">
      <c r="B2477" s="137" t="str">
        <f>IF(C2477="","",F2466)</f>
        <v/>
      </c>
      <c r="C2477" s="123"/>
      <c r="D2477" s="138" t="str">
        <f>IF(C2477="","",IFERROR(INDEX('Cadastro de insumo'!A:K,MATCH('Ficha técnica - Prod acabado'!C2477,'Cadastro de insumo'!E:E,0),2),""))</f>
        <v/>
      </c>
      <c r="E2477" s="138" t="str">
        <f>IF(C2477="","",IFERROR(INDEX('Cadastro de insumo'!A:K,MATCH('Ficha técnica - Prod acabado'!C2477,'Cadastro de insumo'!E:E,0),9),""))</f>
        <v/>
      </c>
      <c r="F2477" s="139" t="str">
        <f>IFERROR(VLOOKUP(C2477,'Cadastro de insumo'!E:K,7,0),"")</f>
        <v/>
      </c>
      <c r="G2477" s="113"/>
      <c r="H2477" s="113"/>
      <c r="I2477" s="138">
        <f t="shared" si="118"/>
        <v>0</v>
      </c>
      <c r="J2477" s="140">
        <f>IF(C2477="",0,IF(E2477="Pacote",VLOOKUP(C2477,'Cadastro de insumo'!E:K,7,0)*G2477,IF(OR(E2477="kg",E2477="L"),F2477/1000*G2477,F2477*G2477)))</f>
        <v>0</v>
      </c>
    </row>
    <row r="2478" spans="2:18" outlineLevel="1" x14ac:dyDescent="0.25">
      <c r="B2478" s="137" t="str">
        <f>IF(C2478="","",F2466)</f>
        <v/>
      </c>
      <c r="C2478" s="123"/>
      <c r="D2478" s="138" t="str">
        <f>IF(C2478="","",IFERROR(INDEX('Cadastro de insumo'!A:K,MATCH('Ficha técnica - Prod acabado'!C2478,'Cadastro de insumo'!E:E,0),2),""))</f>
        <v/>
      </c>
      <c r="E2478" s="138" t="str">
        <f>IF(C2478="","",IFERROR(INDEX('Cadastro de insumo'!A:K,MATCH('Ficha técnica - Prod acabado'!C2478,'Cadastro de insumo'!E:E,0),9),""))</f>
        <v/>
      </c>
      <c r="F2478" s="139" t="str">
        <f>IFERROR(VLOOKUP(C2478,'Cadastro de insumo'!E:K,7,0),"")</f>
        <v/>
      </c>
      <c r="G2478" s="113"/>
      <c r="H2478" s="113"/>
      <c r="I2478" s="138">
        <f t="shared" si="118"/>
        <v>0</v>
      </c>
      <c r="J2478" s="140">
        <f>IF(C2478="",0,IF(E2478="Pacote",VLOOKUP(C2478,'Cadastro de insumo'!E:K,7,0)*G2478,IF(OR(E2478="kg",E2478="L"),F2478/1000*G2478,F2478*G2478)))</f>
        <v>0</v>
      </c>
    </row>
    <row r="2479" spans="2:18" outlineLevel="1" x14ac:dyDescent="0.25">
      <c r="B2479" s="137" t="str">
        <f>IF(C2479="","",F2466)</f>
        <v/>
      </c>
      <c r="C2479" s="123"/>
      <c r="D2479" s="138" t="str">
        <f>IF(C2479="","",IFERROR(INDEX('Cadastro de insumo'!A:K,MATCH('Ficha técnica - Prod acabado'!C2479,'Cadastro de insumo'!E:E,0),2),""))</f>
        <v/>
      </c>
      <c r="E2479" s="138" t="str">
        <f>IF(C2479="","",IFERROR(INDEX('Cadastro de insumo'!A:K,MATCH('Ficha técnica - Prod acabado'!C2479,'Cadastro de insumo'!E:E,0),9),""))</f>
        <v/>
      </c>
      <c r="F2479" s="139" t="str">
        <f>IFERROR(VLOOKUP(C2479,'Cadastro de insumo'!E:K,7,0),"")</f>
        <v/>
      </c>
      <c r="G2479" s="113"/>
      <c r="H2479" s="113"/>
      <c r="I2479" s="138">
        <f t="shared" si="118"/>
        <v>0</v>
      </c>
      <c r="J2479" s="140">
        <f>IF(C2479="",0,IF(E2479="Pacote",VLOOKUP(C2479,'Cadastro de insumo'!E:K,7,0)*G2479,IF(OR(E2479="kg",E2479="L"),F2479/1000*G2479,F2479*G2479)))</f>
        <v>0</v>
      </c>
    </row>
    <row r="2480" spans="2:18" outlineLevel="1" x14ac:dyDescent="0.25">
      <c r="B2480" s="137" t="str">
        <f>IF(C2480="","",F2466)</f>
        <v/>
      </c>
      <c r="C2480" s="123"/>
      <c r="D2480" s="138" t="str">
        <f>IF(C2480="","",IFERROR(INDEX('Cadastro de insumo'!A:K,MATCH('Ficha técnica - Prod acabado'!C2480,'Cadastro de insumo'!E:E,0),2),""))</f>
        <v/>
      </c>
      <c r="E2480" s="138" t="str">
        <f>IF(C2480="","",IFERROR(INDEX('Cadastro de insumo'!A:K,MATCH('Ficha técnica - Prod acabado'!C2480,'Cadastro de insumo'!E:E,0),9),""))</f>
        <v/>
      </c>
      <c r="F2480" s="139" t="str">
        <f>IFERROR(VLOOKUP(C2480,'Cadastro de insumo'!E:K,7,0),"")</f>
        <v/>
      </c>
      <c r="G2480" s="113"/>
      <c r="H2480" s="113"/>
      <c r="I2480" s="138">
        <f t="shared" si="118"/>
        <v>0</v>
      </c>
      <c r="J2480" s="140">
        <f>IF(C2480="",0,IF(E2480="Pacote",VLOOKUP(C2480,'Cadastro de insumo'!E:K,7,0)*G2480,IF(OR(E2480="kg",E2480="L"),F2480/1000*G2480,F2480*G2480)))</f>
        <v>0</v>
      </c>
    </row>
    <row r="2481" spans="1:18" outlineLevel="1" x14ac:dyDescent="0.25">
      <c r="B2481" s="137" t="str">
        <f>IF(C2481="","",F2466)</f>
        <v/>
      </c>
      <c r="C2481" s="123"/>
      <c r="D2481" s="138" t="str">
        <f>IF(C2481="","",IFERROR(INDEX('Cadastro de insumo'!A:K,MATCH('Ficha técnica - Prod acabado'!C2481,'Cadastro de insumo'!E:E,0),2),""))</f>
        <v/>
      </c>
      <c r="E2481" s="138" t="str">
        <f>IF(C2481="","",IFERROR(INDEX('Cadastro de insumo'!A:K,MATCH('Ficha técnica - Prod acabado'!C2481,'Cadastro de insumo'!E:E,0),9),""))</f>
        <v/>
      </c>
      <c r="F2481" s="139" t="str">
        <f>IFERROR(VLOOKUP(C2481,'Cadastro de insumo'!E:K,7,0),"")</f>
        <v/>
      </c>
      <c r="G2481" s="113"/>
      <c r="H2481" s="113"/>
      <c r="I2481" s="138">
        <f t="shared" si="118"/>
        <v>0</v>
      </c>
      <c r="J2481" s="140">
        <f>IF(C2481="",0,IF(E2481="Pacote",VLOOKUP(C2481,'Cadastro de insumo'!E:K,7,0)*G2481,IF(OR(E2481="kg",E2481="L"),F2481/1000*G2481,F2481*G2481)))</f>
        <v>0</v>
      </c>
    </row>
    <row r="2482" spans="1:18" outlineLevel="1" x14ac:dyDescent="0.25">
      <c r="B2482" s="137" t="str">
        <f>IF(C2482="","",F2466)</f>
        <v/>
      </c>
      <c r="C2482" s="123"/>
      <c r="D2482" s="138" t="str">
        <f>IF(C2482="","",IFERROR(INDEX('Cadastro de insumo'!A:K,MATCH('Ficha técnica - Prod acabado'!C2482,'Cadastro de insumo'!E:E,0),2),""))</f>
        <v/>
      </c>
      <c r="E2482" s="138" t="str">
        <f>IF(C2482="","",IFERROR(INDEX('Cadastro de insumo'!A:K,MATCH('Ficha técnica - Prod acabado'!C2482,'Cadastro de insumo'!E:E,0),9),""))</f>
        <v/>
      </c>
      <c r="F2482" s="139" t="str">
        <f>IFERROR(VLOOKUP(C2482,'Cadastro de insumo'!E:K,7,0),"")</f>
        <v/>
      </c>
      <c r="G2482" s="113"/>
      <c r="H2482" s="113"/>
      <c r="I2482" s="138">
        <f t="shared" si="118"/>
        <v>0</v>
      </c>
      <c r="J2482" s="140">
        <f>IF(C2482="",0,IF(E2482="Pacote",VLOOKUP(C2482,'Cadastro de insumo'!E:K,7,0)*G2482,IF(OR(E2482="kg",E2482="L"),F2482/1000*G2482,F2482*G2482)))</f>
        <v>0</v>
      </c>
    </row>
    <row r="2483" spans="1:18" outlineLevel="1" x14ac:dyDescent="0.25">
      <c r="B2483" s="137" t="str">
        <f>IF(C2483="","",F2466)</f>
        <v/>
      </c>
      <c r="C2483" s="123"/>
      <c r="D2483" s="138" t="str">
        <f>IF(C2483="","",IFERROR(INDEX('Cadastro de insumo'!A:K,MATCH('Ficha técnica - Prod acabado'!C2483,'Cadastro de insumo'!E:E,0),2),""))</f>
        <v/>
      </c>
      <c r="E2483" s="138" t="str">
        <f>IF(C2483="","",IFERROR(INDEX('Cadastro de insumo'!A:K,MATCH('Ficha técnica - Prod acabado'!C2483,'Cadastro de insumo'!E:E,0),9),""))</f>
        <v/>
      </c>
      <c r="F2483" s="139" t="str">
        <f>IFERROR(VLOOKUP(C2483,'Cadastro de insumo'!E:K,7,0),"")</f>
        <v/>
      </c>
      <c r="G2483" s="113"/>
      <c r="H2483" s="113"/>
      <c r="I2483" s="138">
        <f t="shared" si="118"/>
        <v>0</v>
      </c>
      <c r="J2483" s="140">
        <f>IF(C2483="",0,IF(E2483="Pacote",VLOOKUP(C2483,'Cadastro de insumo'!E:K,7,0)*G2483,IF(OR(E2483="kg",E2483="L"),F2483/1000*G2483,F2483*G2483)))</f>
        <v>0</v>
      </c>
    </row>
    <row r="2484" spans="1:18" x14ac:dyDescent="0.25">
      <c r="A2484" s="33" t="str">
        <f>"Detalhes: "&amp;F2466</f>
        <v xml:space="preserve">Detalhes: </v>
      </c>
      <c r="B2484" s="110"/>
      <c r="H2484" s="126"/>
      <c r="I2484" s="110"/>
      <c r="J2484" s="110"/>
      <c r="M2484" s="126"/>
    </row>
    <row r="2485" spans="1:18" x14ac:dyDescent="0.25">
      <c r="B2485" s="110"/>
      <c r="C2485" s="126"/>
      <c r="H2485" s="126"/>
      <c r="I2485" s="110"/>
      <c r="J2485" s="110"/>
      <c r="K2485" s="110"/>
      <c r="L2485" s="110"/>
      <c r="M2485" s="126"/>
    </row>
    <row r="2486" spans="1:18" ht="31.5" x14ac:dyDescent="0.25">
      <c r="D2486" s="110"/>
      <c r="E2486" s="34" t="s">
        <v>21</v>
      </c>
      <c r="F2486" s="78" t="s">
        <v>0</v>
      </c>
      <c r="G2486" s="78" t="s">
        <v>19</v>
      </c>
      <c r="H2486" s="79" t="s">
        <v>20</v>
      </c>
      <c r="I2486" s="35" t="s">
        <v>22</v>
      </c>
      <c r="J2486" s="35" t="s">
        <v>61</v>
      </c>
      <c r="M2486" s="126"/>
    </row>
    <row r="2487" spans="1:18" x14ac:dyDescent="0.25">
      <c r="D2487" s="110"/>
      <c r="E2487" s="135">
        <f>E2466+1</f>
        <v>119</v>
      </c>
      <c r="F2487" s="113"/>
      <c r="G2487" s="113"/>
      <c r="H2487" s="114"/>
      <c r="I2487" s="136">
        <f>SUM(J2490:J2504)</f>
        <v>0</v>
      </c>
      <c r="J2487" s="136" t="str">
        <f>IF(H2487="","",I2487/H2487)</f>
        <v/>
      </c>
      <c r="M2487" s="126"/>
      <c r="R2487" s="141"/>
    </row>
    <row r="2488" spans="1:18" x14ac:dyDescent="0.25">
      <c r="B2488" s="117"/>
      <c r="C2488" s="118"/>
      <c r="D2488" s="110"/>
      <c r="F2488" s="118"/>
      <c r="G2488" s="118"/>
      <c r="H2488" s="119"/>
      <c r="I2488" s="120"/>
      <c r="J2488" s="121"/>
      <c r="M2488" s="126"/>
      <c r="R2488" s="141"/>
    </row>
    <row r="2489" spans="1:18" ht="47.25" outlineLevel="1" x14ac:dyDescent="0.25">
      <c r="B2489" s="34" t="s">
        <v>66</v>
      </c>
      <c r="C2489" s="78" t="s">
        <v>13</v>
      </c>
      <c r="D2489" s="35" t="s">
        <v>60</v>
      </c>
      <c r="E2489" s="35" t="s">
        <v>14</v>
      </c>
      <c r="F2489" s="79" t="s">
        <v>17</v>
      </c>
      <c r="G2489" s="79" t="s">
        <v>56</v>
      </c>
      <c r="H2489" s="79" t="s">
        <v>38</v>
      </c>
      <c r="I2489" s="35" t="s">
        <v>16</v>
      </c>
      <c r="J2489" s="34" t="s">
        <v>15</v>
      </c>
    </row>
    <row r="2490" spans="1:18" outlineLevel="1" x14ac:dyDescent="0.25">
      <c r="B2490" s="137" t="str">
        <f>IF(C2490="","",F2487)</f>
        <v/>
      </c>
      <c r="C2490" s="123"/>
      <c r="D2490" s="138" t="str">
        <f>IF(C2490="","",IFERROR(INDEX('Cadastro de insumo'!A:K,MATCH('Ficha técnica - Prod acabado'!C2490,'Cadastro de insumo'!E:E,0),2),""))</f>
        <v/>
      </c>
      <c r="E2490" s="138" t="str">
        <f>IF(C2490="","",IFERROR(INDEX('Cadastro de insumo'!A:K,MATCH('Ficha técnica - Prod acabado'!C2490,'Cadastro de insumo'!E:E,0),9),""))</f>
        <v/>
      </c>
      <c r="F2490" s="139" t="str">
        <f>IFERROR(VLOOKUP(C2490,'Cadastro de insumo'!E:K,7,0),"")</f>
        <v/>
      </c>
      <c r="G2490" s="113"/>
      <c r="H2490" s="113"/>
      <c r="I2490" s="138">
        <f t="shared" ref="I2490:I2504" si="119">IF(OR(G2490="",H2490=""),0,G2490/H2490)</f>
        <v>0</v>
      </c>
      <c r="J2490" s="140">
        <f>IF(C2490="",0,IF(E2490="Pacote",VLOOKUP(C2490,'Cadastro de insumo'!E:K,7,0)*G2490,IF(OR(E2490="kg",E2490="L"),F2490/1000*G2490,F2490*G2490)))</f>
        <v>0</v>
      </c>
    </row>
    <row r="2491" spans="1:18" outlineLevel="1" x14ac:dyDescent="0.25">
      <c r="B2491" s="137" t="str">
        <f>IF(C2491="","",F2487)</f>
        <v/>
      </c>
      <c r="C2491" s="123"/>
      <c r="D2491" s="138" t="str">
        <f>IF(C2491="","",IFERROR(INDEX('Cadastro de insumo'!A:K,MATCH('Ficha técnica - Prod acabado'!C2491,'Cadastro de insumo'!E:E,0),2),""))</f>
        <v/>
      </c>
      <c r="E2491" s="138" t="str">
        <f>IF(C2491="","",IFERROR(INDEX('Cadastro de insumo'!A:K,MATCH('Ficha técnica - Prod acabado'!C2491,'Cadastro de insumo'!E:E,0),9),""))</f>
        <v/>
      </c>
      <c r="F2491" s="139" t="str">
        <f>IFERROR(VLOOKUP(C2491,'Cadastro de insumo'!E:K,7,0),"")</f>
        <v/>
      </c>
      <c r="G2491" s="113"/>
      <c r="H2491" s="113"/>
      <c r="I2491" s="138">
        <f t="shared" si="119"/>
        <v>0</v>
      </c>
      <c r="J2491" s="140">
        <f>IF(C2491="",0,IF(E2491="Pacote",VLOOKUP(C2491,'Cadastro de insumo'!E:K,7,0)*G2491,IF(OR(E2491="kg",E2491="L"),F2491/1000*G2491,F2491*G2491)))</f>
        <v>0</v>
      </c>
    </row>
    <row r="2492" spans="1:18" outlineLevel="1" x14ac:dyDescent="0.25">
      <c r="B2492" s="137" t="str">
        <f>IF(C2492="","",F2487)</f>
        <v/>
      </c>
      <c r="C2492" s="123"/>
      <c r="D2492" s="138" t="str">
        <f>IF(C2492="","",IFERROR(INDEX('Cadastro de insumo'!A:K,MATCH('Ficha técnica - Prod acabado'!C2492,'Cadastro de insumo'!E:E,0),2),""))</f>
        <v/>
      </c>
      <c r="E2492" s="138" t="str">
        <f>IF(C2492="","",IFERROR(INDEX('Cadastro de insumo'!A:K,MATCH('Ficha técnica - Prod acabado'!C2492,'Cadastro de insumo'!E:E,0),9),""))</f>
        <v/>
      </c>
      <c r="F2492" s="139" t="str">
        <f>IFERROR(VLOOKUP(C2492,'Cadastro de insumo'!E:K,7,0),"")</f>
        <v/>
      </c>
      <c r="G2492" s="113"/>
      <c r="H2492" s="113"/>
      <c r="I2492" s="138">
        <f t="shared" si="119"/>
        <v>0</v>
      </c>
      <c r="J2492" s="140">
        <f>IF(C2492="",0,IF(E2492="Pacote",VLOOKUP(C2492,'Cadastro de insumo'!E:K,7,0)*G2492,IF(OR(E2492="kg",E2492="L"),F2492/1000*G2492,F2492*G2492)))</f>
        <v>0</v>
      </c>
    </row>
    <row r="2493" spans="1:18" outlineLevel="1" x14ac:dyDescent="0.25">
      <c r="B2493" s="137" t="str">
        <f>IF(C2493="","",F2487)</f>
        <v/>
      </c>
      <c r="C2493" s="123"/>
      <c r="D2493" s="138" t="str">
        <f>IF(C2493="","",IFERROR(INDEX('Cadastro de insumo'!A:K,MATCH('Ficha técnica - Prod acabado'!C2493,'Cadastro de insumo'!E:E,0),2),""))</f>
        <v/>
      </c>
      <c r="E2493" s="138" t="str">
        <f>IF(C2493="","",IFERROR(INDEX('Cadastro de insumo'!A:K,MATCH('Ficha técnica - Prod acabado'!C2493,'Cadastro de insumo'!E:E,0),9),""))</f>
        <v/>
      </c>
      <c r="F2493" s="139" t="str">
        <f>IFERROR(VLOOKUP(C2493,'Cadastro de insumo'!E:K,7,0),"")</f>
        <v/>
      </c>
      <c r="G2493" s="113"/>
      <c r="H2493" s="113"/>
      <c r="I2493" s="138">
        <f t="shared" si="119"/>
        <v>0</v>
      </c>
      <c r="J2493" s="140">
        <f>IF(C2493="",0,IF(E2493="Pacote",VLOOKUP(C2493,'Cadastro de insumo'!E:K,7,0)*G2493,IF(OR(E2493="kg",E2493="L"),F2493/1000*G2493,F2493*G2493)))</f>
        <v>0</v>
      </c>
    </row>
    <row r="2494" spans="1:18" outlineLevel="1" x14ac:dyDescent="0.25">
      <c r="B2494" s="137" t="str">
        <f>IF(C2494="","",F2487)</f>
        <v/>
      </c>
      <c r="C2494" s="123"/>
      <c r="D2494" s="138" t="str">
        <f>IF(C2494="","",IFERROR(INDEX('Cadastro de insumo'!A:K,MATCH('Ficha técnica - Prod acabado'!C2494,'Cadastro de insumo'!E:E,0),2),""))</f>
        <v/>
      </c>
      <c r="E2494" s="138" t="str">
        <f>IF(C2494="","",IFERROR(INDEX('Cadastro de insumo'!A:K,MATCH('Ficha técnica - Prod acabado'!C2494,'Cadastro de insumo'!E:E,0),9),""))</f>
        <v/>
      </c>
      <c r="F2494" s="139" t="str">
        <f>IFERROR(VLOOKUP(C2494,'Cadastro de insumo'!E:K,7,0),"")</f>
        <v/>
      </c>
      <c r="G2494" s="113"/>
      <c r="H2494" s="113"/>
      <c r="I2494" s="138">
        <f t="shared" si="119"/>
        <v>0</v>
      </c>
      <c r="J2494" s="140">
        <f>IF(C2494="",0,IF(E2494="Pacote",VLOOKUP(C2494,'Cadastro de insumo'!E:K,7,0)*G2494,IF(OR(E2494="kg",E2494="L"),F2494/1000*G2494,F2494*G2494)))</f>
        <v>0</v>
      </c>
    </row>
    <row r="2495" spans="1:18" outlineLevel="1" x14ac:dyDescent="0.25">
      <c r="B2495" s="137" t="str">
        <f>IF(C2495="","",F2487)</f>
        <v/>
      </c>
      <c r="C2495" s="123"/>
      <c r="D2495" s="138" t="str">
        <f>IF(C2495="","",IFERROR(INDEX('Cadastro de insumo'!A:K,MATCH('Ficha técnica - Prod acabado'!C2495,'Cadastro de insumo'!E:E,0),2),""))</f>
        <v/>
      </c>
      <c r="E2495" s="138" t="str">
        <f>IF(C2495="","",IFERROR(INDEX('Cadastro de insumo'!A:K,MATCH('Ficha técnica - Prod acabado'!C2495,'Cadastro de insumo'!E:E,0),9),""))</f>
        <v/>
      </c>
      <c r="F2495" s="139" t="str">
        <f>IFERROR(VLOOKUP(C2495,'Cadastro de insumo'!E:K,7,0),"")</f>
        <v/>
      </c>
      <c r="G2495" s="113"/>
      <c r="H2495" s="113"/>
      <c r="I2495" s="138">
        <f t="shared" si="119"/>
        <v>0</v>
      </c>
      <c r="J2495" s="140">
        <f>IF(C2495="",0,IF(E2495="Pacote",VLOOKUP(C2495,'Cadastro de insumo'!E:K,7,0)*G2495,IF(OR(E2495="kg",E2495="L"),F2495/1000*G2495,F2495*G2495)))</f>
        <v>0</v>
      </c>
    </row>
    <row r="2496" spans="1:18" outlineLevel="1" x14ac:dyDescent="0.25">
      <c r="B2496" s="137" t="str">
        <f>IF(C2496="","",F2487)</f>
        <v/>
      </c>
      <c r="C2496" s="123"/>
      <c r="D2496" s="138" t="str">
        <f>IF(C2496="","",IFERROR(INDEX('Cadastro de insumo'!A:K,MATCH('Ficha técnica - Prod acabado'!C2496,'Cadastro de insumo'!E:E,0),2),""))</f>
        <v/>
      </c>
      <c r="E2496" s="138" t="str">
        <f>IF(C2496="","",IFERROR(INDEX('Cadastro de insumo'!A:K,MATCH('Ficha técnica - Prod acabado'!C2496,'Cadastro de insumo'!E:E,0),9),""))</f>
        <v/>
      </c>
      <c r="F2496" s="139" t="str">
        <f>IFERROR(VLOOKUP(C2496,'Cadastro de insumo'!E:K,7,0),"")</f>
        <v/>
      </c>
      <c r="G2496" s="113"/>
      <c r="H2496" s="113"/>
      <c r="I2496" s="138">
        <f t="shared" si="119"/>
        <v>0</v>
      </c>
      <c r="J2496" s="140">
        <f>IF(C2496="",0,IF(E2496="Pacote",VLOOKUP(C2496,'Cadastro de insumo'!E:K,7,0)*G2496,IF(OR(E2496="kg",E2496="L"),F2496/1000*G2496,F2496*G2496)))</f>
        <v>0</v>
      </c>
    </row>
    <row r="2497" spans="1:18" outlineLevel="1" x14ac:dyDescent="0.25">
      <c r="B2497" s="137" t="str">
        <f>IF(C2497="","",F2487)</f>
        <v/>
      </c>
      <c r="C2497" s="123"/>
      <c r="D2497" s="138" t="str">
        <f>IF(C2497="","",IFERROR(INDEX('Cadastro de insumo'!A:K,MATCH('Ficha técnica - Prod acabado'!C2497,'Cadastro de insumo'!E:E,0),2),""))</f>
        <v/>
      </c>
      <c r="E2497" s="138" t="str">
        <f>IF(C2497="","",IFERROR(INDEX('Cadastro de insumo'!A:K,MATCH('Ficha técnica - Prod acabado'!C2497,'Cadastro de insumo'!E:E,0),9),""))</f>
        <v/>
      </c>
      <c r="F2497" s="139" t="str">
        <f>IFERROR(VLOOKUP(C2497,'Cadastro de insumo'!E:K,7,0),"")</f>
        <v/>
      </c>
      <c r="G2497" s="113"/>
      <c r="H2497" s="113"/>
      <c r="I2497" s="138">
        <f t="shared" si="119"/>
        <v>0</v>
      </c>
      <c r="J2497" s="140">
        <f>IF(C2497="",0,IF(E2497="Pacote",VLOOKUP(C2497,'Cadastro de insumo'!E:K,7,0)*G2497,IF(OR(E2497="kg",E2497="L"),F2497/1000*G2497,F2497*G2497)))</f>
        <v>0</v>
      </c>
    </row>
    <row r="2498" spans="1:18" outlineLevel="1" x14ac:dyDescent="0.25">
      <c r="B2498" s="137" t="str">
        <f>IF(C2498="","",F2487)</f>
        <v/>
      </c>
      <c r="C2498" s="123"/>
      <c r="D2498" s="138" t="str">
        <f>IF(C2498="","",IFERROR(INDEX('Cadastro de insumo'!A:K,MATCH('Ficha técnica - Prod acabado'!C2498,'Cadastro de insumo'!E:E,0),2),""))</f>
        <v/>
      </c>
      <c r="E2498" s="138" t="str">
        <f>IF(C2498="","",IFERROR(INDEX('Cadastro de insumo'!A:K,MATCH('Ficha técnica - Prod acabado'!C2498,'Cadastro de insumo'!E:E,0),9),""))</f>
        <v/>
      </c>
      <c r="F2498" s="139" t="str">
        <f>IFERROR(VLOOKUP(C2498,'Cadastro de insumo'!E:K,7,0),"")</f>
        <v/>
      </c>
      <c r="G2498" s="113"/>
      <c r="H2498" s="113"/>
      <c r="I2498" s="138">
        <f t="shared" si="119"/>
        <v>0</v>
      </c>
      <c r="J2498" s="140">
        <f>IF(C2498="",0,IF(E2498="Pacote",VLOOKUP(C2498,'Cadastro de insumo'!E:K,7,0)*G2498,IF(OR(E2498="kg",E2498="L"),F2498/1000*G2498,F2498*G2498)))</f>
        <v>0</v>
      </c>
    </row>
    <row r="2499" spans="1:18" outlineLevel="1" x14ac:dyDescent="0.25">
      <c r="B2499" s="137" t="str">
        <f>IF(C2499="","",F2487)</f>
        <v/>
      </c>
      <c r="C2499" s="123"/>
      <c r="D2499" s="138" t="str">
        <f>IF(C2499="","",IFERROR(INDEX('Cadastro de insumo'!A:K,MATCH('Ficha técnica - Prod acabado'!C2499,'Cadastro de insumo'!E:E,0),2),""))</f>
        <v/>
      </c>
      <c r="E2499" s="138" t="str">
        <f>IF(C2499="","",IFERROR(INDEX('Cadastro de insumo'!A:K,MATCH('Ficha técnica - Prod acabado'!C2499,'Cadastro de insumo'!E:E,0),9),""))</f>
        <v/>
      </c>
      <c r="F2499" s="139" t="str">
        <f>IFERROR(VLOOKUP(C2499,'Cadastro de insumo'!E:K,7,0),"")</f>
        <v/>
      </c>
      <c r="G2499" s="113"/>
      <c r="H2499" s="113"/>
      <c r="I2499" s="138">
        <f t="shared" si="119"/>
        <v>0</v>
      </c>
      <c r="J2499" s="140">
        <f>IF(C2499="",0,IF(E2499="Pacote",VLOOKUP(C2499,'Cadastro de insumo'!E:K,7,0)*G2499,IF(OR(E2499="kg",E2499="L"),F2499/1000*G2499,F2499*G2499)))</f>
        <v>0</v>
      </c>
    </row>
    <row r="2500" spans="1:18" outlineLevel="1" x14ac:dyDescent="0.25">
      <c r="B2500" s="137" t="str">
        <f>IF(C2500="","",F2487)</f>
        <v/>
      </c>
      <c r="C2500" s="123"/>
      <c r="D2500" s="138" t="str">
        <f>IF(C2500="","",IFERROR(INDEX('Cadastro de insumo'!A:K,MATCH('Ficha técnica - Prod acabado'!C2500,'Cadastro de insumo'!E:E,0),2),""))</f>
        <v/>
      </c>
      <c r="E2500" s="138" t="str">
        <f>IF(C2500="","",IFERROR(INDEX('Cadastro de insumo'!A:K,MATCH('Ficha técnica - Prod acabado'!C2500,'Cadastro de insumo'!E:E,0),9),""))</f>
        <v/>
      </c>
      <c r="F2500" s="139" t="str">
        <f>IFERROR(VLOOKUP(C2500,'Cadastro de insumo'!E:K,7,0),"")</f>
        <v/>
      </c>
      <c r="G2500" s="113"/>
      <c r="H2500" s="113"/>
      <c r="I2500" s="138">
        <f t="shared" si="119"/>
        <v>0</v>
      </c>
      <c r="J2500" s="140">
        <f>IF(C2500="",0,IF(E2500="Pacote",VLOOKUP(C2500,'Cadastro de insumo'!E:K,7,0)*G2500,IF(OR(E2500="kg",E2500="L"),F2500/1000*G2500,F2500*G2500)))</f>
        <v>0</v>
      </c>
    </row>
    <row r="2501" spans="1:18" outlineLevel="1" x14ac:dyDescent="0.25">
      <c r="B2501" s="137" t="str">
        <f>IF(C2501="","",F2487)</f>
        <v/>
      </c>
      <c r="C2501" s="123"/>
      <c r="D2501" s="138" t="str">
        <f>IF(C2501="","",IFERROR(INDEX('Cadastro de insumo'!A:K,MATCH('Ficha técnica - Prod acabado'!C2501,'Cadastro de insumo'!E:E,0),2),""))</f>
        <v/>
      </c>
      <c r="E2501" s="138" t="str">
        <f>IF(C2501="","",IFERROR(INDEX('Cadastro de insumo'!A:K,MATCH('Ficha técnica - Prod acabado'!C2501,'Cadastro de insumo'!E:E,0),9),""))</f>
        <v/>
      </c>
      <c r="F2501" s="139" t="str">
        <f>IFERROR(VLOOKUP(C2501,'Cadastro de insumo'!E:K,7,0),"")</f>
        <v/>
      </c>
      <c r="G2501" s="113"/>
      <c r="H2501" s="113"/>
      <c r="I2501" s="138">
        <f t="shared" si="119"/>
        <v>0</v>
      </c>
      <c r="J2501" s="140">
        <f>IF(C2501="",0,IF(E2501="Pacote",VLOOKUP(C2501,'Cadastro de insumo'!E:K,7,0)*G2501,IF(OR(E2501="kg",E2501="L"),F2501/1000*G2501,F2501*G2501)))</f>
        <v>0</v>
      </c>
    </row>
    <row r="2502" spans="1:18" outlineLevel="1" x14ac:dyDescent="0.25">
      <c r="B2502" s="137" t="str">
        <f>IF(C2502="","",F2487)</f>
        <v/>
      </c>
      <c r="C2502" s="123"/>
      <c r="D2502" s="138" t="str">
        <f>IF(C2502="","",IFERROR(INDEX('Cadastro de insumo'!A:K,MATCH('Ficha técnica - Prod acabado'!C2502,'Cadastro de insumo'!E:E,0),2),""))</f>
        <v/>
      </c>
      <c r="E2502" s="138" t="str">
        <f>IF(C2502="","",IFERROR(INDEX('Cadastro de insumo'!A:K,MATCH('Ficha técnica - Prod acabado'!C2502,'Cadastro de insumo'!E:E,0),9),""))</f>
        <v/>
      </c>
      <c r="F2502" s="139" t="str">
        <f>IFERROR(VLOOKUP(C2502,'Cadastro de insumo'!E:K,7,0),"")</f>
        <v/>
      </c>
      <c r="G2502" s="113"/>
      <c r="H2502" s="113"/>
      <c r="I2502" s="138">
        <f t="shared" si="119"/>
        <v>0</v>
      </c>
      <c r="J2502" s="140">
        <f>IF(C2502="",0,IF(E2502="Pacote",VLOOKUP(C2502,'Cadastro de insumo'!E:K,7,0)*G2502,IF(OR(E2502="kg",E2502="L"),F2502/1000*G2502,F2502*G2502)))</f>
        <v>0</v>
      </c>
    </row>
    <row r="2503" spans="1:18" outlineLevel="1" x14ac:dyDescent="0.25">
      <c r="B2503" s="137" t="str">
        <f>IF(C2503="","",F2487)</f>
        <v/>
      </c>
      <c r="C2503" s="123"/>
      <c r="D2503" s="138" t="str">
        <f>IF(C2503="","",IFERROR(INDEX('Cadastro de insumo'!A:K,MATCH('Ficha técnica - Prod acabado'!C2503,'Cadastro de insumo'!E:E,0),2),""))</f>
        <v/>
      </c>
      <c r="E2503" s="138" t="str">
        <f>IF(C2503="","",IFERROR(INDEX('Cadastro de insumo'!A:K,MATCH('Ficha técnica - Prod acabado'!C2503,'Cadastro de insumo'!E:E,0),9),""))</f>
        <v/>
      </c>
      <c r="F2503" s="139" t="str">
        <f>IFERROR(VLOOKUP(C2503,'Cadastro de insumo'!E:K,7,0),"")</f>
        <v/>
      </c>
      <c r="G2503" s="113"/>
      <c r="H2503" s="113"/>
      <c r="I2503" s="138">
        <f t="shared" si="119"/>
        <v>0</v>
      </c>
      <c r="J2503" s="140">
        <f>IF(C2503="",0,IF(E2503="Pacote",VLOOKUP(C2503,'Cadastro de insumo'!E:K,7,0)*G2503,IF(OR(E2503="kg",E2503="L"),F2503/1000*G2503,F2503*G2503)))</f>
        <v>0</v>
      </c>
    </row>
    <row r="2504" spans="1:18" outlineLevel="1" x14ac:dyDescent="0.25">
      <c r="B2504" s="137" t="str">
        <f>IF(C2504="","",F2487)</f>
        <v/>
      </c>
      <c r="C2504" s="123"/>
      <c r="D2504" s="138" t="str">
        <f>IF(C2504="","",IFERROR(INDEX('Cadastro de insumo'!A:K,MATCH('Ficha técnica - Prod acabado'!C2504,'Cadastro de insumo'!E:E,0),2),""))</f>
        <v/>
      </c>
      <c r="E2504" s="138" t="str">
        <f>IF(C2504="","",IFERROR(INDEX('Cadastro de insumo'!A:K,MATCH('Ficha técnica - Prod acabado'!C2504,'Cadastro de insumo'!E:E,0),9),""))</f>
        <v/>
      </c>
      <c r="F2504" s="139" t="str">
        <f>IFERROR(VLOOKUP(C2504,'Cadastro de insumo'!E:K,7,0),"")</f>
        <v/>
      </c>
      <c r="G2504" s="113"/>
      <c r="H2504" s="113"/>
      <c r="I2504" s="138">
        <f t="shared" si="119"/>
        <v>0</v>
      </c>
      <c r="J2504" s="140">
        <f>IF(C2504="",0,IF(E2504="Pacote",VLOOKUP(C2504,'Cadastro de insumo'!E:K,7,0)*G2504,IF(OR(E2504="kg",E2504="L"),F2504/1000*G2504,F2504*G2504)))</f>
        <v>0</v>
      </c>
    </row>
    <row r="2505" spans="1:18" x14ac:dyDescent="0.25">
      <c r="A2505" s="33" t="str">
        <f>"Detalhes: "&amp;F2487</f>
        <v xml:space="preserve">Detalhes: </v>
      </c>
      <c r="B2505" s="110"/>
      <c r="H2505" s="126"/>
      <c r="I2505" s="110"/>
      <c r="J2505" s="110"/>
      <c r="M2505" s="126"/>
    </row>
    <row r="2506" spans="1:18" x14ac:dyDescent="0.25">
      <c r="B2506" s="110"/>
      <c r="C2506" s="126"/>
      <c r="H2506" s="126"/>
      <c r="I2506" s="110"/>
      <c r="J2506" s="110"/>
      <c r="K2506" s="110"/>
      <c r="L2506" s="110"/>
      <c r="M2506" s="126"/>
    </row>
    <row r="2507" spans="1:18" ht="31.5" x14ac:dyDescent="0.25">
      <c r="D2507" s="110"/>
      <c r="E2507" s="34" t="s">
        <v>21</v>
      </c>
      <c r="F2507" s="78" t="s">
        <v>0</v>
      </c>
      <c r="G2507" s="78" t="s">
        <v>19</v>
      </c>
      <c r="H2507" s="79" t="s">
        <v>20</v>
      </c>
      <c r="I2507" s="35" t="s">
        <v>22</v>
      </c>
      <c r="J2507" s="35" t="s">
        <v>61</v>
      </c>
      <c r="M2507" s="126"/>
    </row>
    <row r="2508" spans="1:18" x14ac:dyDescent="0.25">
      <c r="D2508" s="110"/>
      <c r="E2508" s="135">
        <f>E2487+1</f>
        <v>120</v>
      </c>
      <c r="F2508" s="113"/>
      <c r="G2508" s="113"/>
      <c r="H2508" s="114"/>
      <c r="I2508" s="136">
        <f>SUM(J2511:J2525)</f>
        <v>0</v>
      </c>
      <c r="J2508" s="136" t="str">
        <f>IF(H2508="","",I2508/H2508)</f>
        <v/>
      </c>
      <c r="M2508" s="126"/>
      <c r="R2508" s="141"/>
    </row>
    <row r="2509" spans="1:18" x14ac:dyDescent="0.25">
      <c r="B2509" s="117"/>
      <c r="C2509" s="118"/>
      <c r="D2509" s="110"/>
      <c r="F2509" s="118"/>
      <c r="G2509" s="118"/>
      <c r="H2509" s="119"/>
      <c r="I2509" s="120"/>
      <c r="J2509" s="121"/>
      <c r="M2509" s="126"/>
      <c r="R2509" s="141"/>
    </row>
    <row r="2510" spans="1:18" ht="47.25" outlineLevel="1" x14ac:dyDescent="0.25">
      <c r="B2510" s="34" t="s">
        <v>66</v>
      </c>
      <c r="C2510" s="78" t="s">
        <v>13</v>
      </c>
      <c r="D2510" s="35" t="s">
        <v>60</v>
      </c>
      <c r="E2510" s="35" t="s">
        <v>14</v>
      </c>
      <c r="F2510" s="79" t="s">
        <v>17</v>
      </c>
      <c r="G2510" s="79" t="s">
        <v>56</v>
      </c>
      <c r="H2510" s="79" t="s">
        <v>38</v>
      </c>
      <c r="I2510" s="35" t="s">
        <v>16</v>
      </c>
      <c r="J2510" s="34" t="s">
        <v>15</v>
      </c>
    </row>
    <row r="2511" spans="1:18" outlineLevel="1" x14ac:dyDescent="0.25">
      <c r="B2511" s="137" t="str">
        <f>IF(C2511="","",F2508)</f>
        <v/>
      </c>
      <c r="C2511" s="123"/>
      <c r="D2511" s="138" t="str">
        <f>IF(C2511="","",IFERROR(INDEX('Cadastro de insumo'!A:K,MATCH('Ficha técnica - Prod acabado'!C2511,'Cadastro de insumo'!E:E,0),2),""))</f>
        <v/>
      </c>
      <c r="E2511" s="138" t="str">
        <f>IF(C2511="","",IFERROR(INDEX('Cadastro de insumo'!A:K,MATCH('Ficha técnica - Prod acabado'!C2511,'Cadastro de insumo'!E:E,0),9),""))</f>
        <v/>
      </c>
      <c r="F2511" s="139" t="str">
        <f>IFERROR(VLOOKUP(C2511,'Cadastro de insumo'!E:K,7,0),"")</f>
        <v/>
      </c>
      <c r="G2511" s="113"/>
      <c r="H2511" s="113"/>
      <c r="I2511" s="138">
        <f t="shared" ref="I2511:I2525" si="120">IF(OR(G2511="",H2511=""),0,G2511/H2511)</f>
        <v>0</v>
      </c>
      <c r="J2511" s="140">
        <f>IF(C2511="",0,IF(E2511="Pacote",VLOOKUP(C2511,'Cadastro de insumo'!E:K,7,0)*G2511,IF(OR(E2511="kg",E2511="L"),F2511/1000*G2511,F2511*G2511)))</f>
        <v>0</v>
      </c>
    </row>
    <row r="2512" spans="1:18" outlineLevel="1" x14ac:dyDescent="0.25">
      <c r="B2512" s="137" t="str">
        <f>IF(C2512="","",F2508)</f>
        <v/>
      </c>
      <c r="C2512" s="123"/>
      <c r="D2512" s="138" t="str">
        <f>IF(C2512="","",IFERROR(INDEX('Cadastro de insumo'!A:K,MATCH('Ficha técnica - Prod acabado'!C2512,'Cadastro de insumo'!E:E,0),2),""))</f>
        <v/>
      </c>
      <c r="E2512" s="138" t="str">
        <f>IF(C2512="","",IFERROR(INDEX('Cadastro de insumo'!A:K,MATCH('Ficha técnica - Prod acabado'!C2512,'Cadastro de insumo'!E:E,0),9),""))</f>
        <v/>
      </c>
      <c r="F2512" s="139" t="str">
        <f>IFERROR(VLOOKUP(C2512,'Cadastro de insumo'!E:K,7,0),"")</f>
        <v/>
      </c>
      <c r="G2512" s="113"/>
      <c r="H2512" s="113"/>
      <c r="I2512" s="138">
        <f t="shared" si="120"/>
        <v>0</v>
      </c>
      <c r="J2512" s="140">
        <f>IF(C2512="",0,IF(E2512="Pacote",VLOOKUP(C2512,'Cadastro de insumo'!E:K,7,0)*G2512,IF(OR(E2512="kg",E2512="L"),F2512/1000*G2512,F2512*G2512)))</f>
        <v>0</v>
      </c>
    </row>
    <row r="2513" spans="1:13" outlineLevel="1" x14ac:dyDescent="0.25">
      <c r="B2513" s="137" t="str">
        <f>IF(C2513="","",F2508)</f>
        <v/>
      </c>
      <c r="C2513" s="123"/>
      <c r="D2513" s="138" t="str">
        <f>IF(C2513="","",IFERROR(INDEX('Cadastro de insumo'!A:K,MATCH('Ficha técnica - Prod acabado'!C2513,'Cadastro de insumo'!E:E,0),2),""))</f>
        <v/>
      </c>
      <c r="E2513" s="138" t="str">
        <f>IF(C2513="","",IFERROR(INDEX('Cadastro de insumo'!A:K,MATCH('Ficha técnica - Prod acabado'!C2513,'Cadastro de insumo'!E:E,0),9),""))</f>
        <v/>
      </c>
      <c r="F2513" s="139" t="str">
        <f>IFERROR(VLOOKUP(C2513,'Cadastro de insumo'!E:K,7,0),"")</f>
        <v/>
      </c>
      <c r="G2513" s="113"/>
      <c r="H2513" s="113"/>
      <c r="I2513" s="138">
        <f t="shared" si="120"/>
        <v>0</v>
      </c>
      <c r="J2513" s="140">
        <f>IF(C2513="",0,IF(E2513="Pacote",VLOOKUP(C2513,'Cadastro de insumo'!E:K,7,0)*G2513,IF(OR(E2513="kg",E2513="L"),F2513/1000*G2513,F2513*G2513)))</f>
        <v>0</v>
      </c>
    </row>
    <row r="2514" spans="1:13" outlineLevel="1" x14ac:dyDescent="0.25">
      <c r="B2514" s="137" t="str">
        <f>IF(C2514="","",F2508)</f>
        <v/>
      </c>
      <c r="C2514" s="123"/>
      <c r="D2514" s="138" t="str">
        <f>IF(C2514="","",IFERROR(INDEX('Cadastro de insumo'!A:K,MATCH('Ficha técnica - Prod acabado'!C2514,'Cadastro de insumo'!E:E,0),2),""))</f>
        <v/>
      </c>
      <c r="E2514" s="138" t="str">
        <f>IF(C2514="","",IFERROR(INDEX('Cadastro de insumo'!A:K,MATCH('Ficha técnica - Prod acabado'!C2514,'Cadastro de insumo'!E:E,0),9),""))</f>
        <v/>
      </c>
      <c r="F2514" s="139" t="str">
        <f>IFERROR(VLOOKUP(C2514,'Cadastro de insumo'!E:K,7,0),"")</f>
        <v/>
      </c>
      <c r="G2514" s="113"/>
      <c r="H2514" s="113"/>
      <c r="I2514" s="138">
        <f t="shared" si="120"/>
        <v>0</v>
      </c>
      <c r="J2514" s="140">
        <f>IF(C2514="",0,IF(E2514="Pacote",VLOOKUP(C2514,'Cadastro de insumo'!E:K,7,0)*G2514,IF(OR(E2514="kg",E2514="L"),F2514/1000*G2514,F2514*G2514)))</f>
        <v>0</v>
      </c>
    </row>
    <row r="2515" spans="1:13" outlineLevel="1" x14ac:dyDescent="0.25">
      <c r="B2515" s="137" t="str">
        <f>IF(C2515="","",F2508)</f>
        <v/>
      </c>
      <c r="C2515" s="123"/>
      <c r="D2515" s="138" t="str">
        <f>IF(C2515="","",IFERROR(INDEX('Cadastro de insumo'!A:K,MATCH('Ficha técnica - Prod acabado'!C2515,'Cadastro de insumo'!E:E,0),2),""))</f>
        <v/>
      </c>
      <c r="E2515" s="138" t="str">
        <f>IF(C2515="","",IFERROR(INDEX('Cadastro de insumo'!A:K,MATCH('Ficha técnica - Prod acabado'!C2515,'Cadastro de insumo'!E:E,0),9),""))</f>
        <v/>
      </c>
      <c r="F2515" s="139" t="str">
        <f>IFERROR(VLOOKUP(C2515,'Cadastro de insumo'!E:K,7,0),"")</f>
        <v/>
      </c>
      <c r="G2515" s="113"/>
      <c r="H2515" s="113"/>
      <c r="I2515" s="138">
        <f t="shared" si="120"/>
        <v>0</v>
      </c>
      <c r="J2515" s="140">
        <f>IF(C2515="",0,IF(E2515="Pacote",VLOOKUP(C2515,'Cadastro de insumo'!E:K,7,0)*G2515,IF(OR(E2515="kg",E2515="L"),F2515/1000*G2515,F2515*G2515)))</f>
        <v>0</v>
      </c>
    </row>
    <row r="2516" spans="1:13" outlineLevel="1" x14ac:dyDescent="0.25">
      <c r="B2516" s="137" t="str">
        <f>IF(C2516="","",F2508)</f>
        <v/>
      </c>
      <c r="C2516" s="123"/>
      <c r="D2516" s="138" t="str">
        <f>IF(C2516="","",IFERROR(INDEX('Cadastro de insumo'!A:K,MATCH('Ficha técnica - Prod acabado'!C2516,'Cadastro de insumo'!E:E,0),2),""))</f>
        <v/>
      </c>
      <c r="E2516" s="138" t="str">
        <f>IF(C2516="","",IFERROR(INDEX('Cadastro de insumo'!A:K,MATCH('Ficha técnica - Prod acabado'!C2516,'Cadastro de insumo'!E:E,0),9),""))</f>
        <v/>
      </c>
      <c r="F2516" s="139" t="str">
        <f>IFERROR(VLOOKUP(C2516,'Cadastro de insumo'!E:K,7,0),"")</f>
        <v/>
      </c>
      <c r="G2516" s="113"/>
      <c r="H2516" s="113"/>
      <c r="I2516" s="138">
        <f t="shared" si="120"/>
        <v>0</v>
      </c>
      <c r="J2516" s="140">
        <f>IF(C2516="",0,IF(E2516="Pacote",VLOOKUP(C2516,'Cadastro de insumo'!E:K,7,0)*G2516,IF(OR(E2516="kg",E2516="L"),F2516/1000*G2516,F2516*G2516)))</f>
        <v>0</v>
      </c>
    </row>
    <row r="2517" spans="1:13" outlineLevel="1" x14ac:dyDescent="0.25">
      <c r="B2517" s="137" t="str">
        <f>IF(C2517="","",F2508)</f>
        <v/>
      </c>
      <c r="C2517" s="123"/>
      <c r="D2517" s="138" t="str">
        <f>IF(C2517="","",IFERROR(INDEX('Cadastro de insumo'!A:K,MATCH('Ficha técnica - Prod acabado'!C2517,'Cadastro de insumo'!E:E,0),2),""))</f>
        <v/>
      </c>
      <c r="E2517" s="138" t="str">
        <f>IF(C2517="","",IFERROR(INDEX('Cadastro de insumo'!A:K,MATCH('Ficha técnica - Prod acabado'!C2517,'Cadastro de insumo'!E:E,0),9),""))</f>
        <v/>
      </c>
      <c r="F2517" s="139" t="str">
        <f>IFERROR(VLOOKUP(C2517,'Cadastro de insumo'!E:K,7,0),"")</f>
        <v/>
      </c>
      <c r="G2517" s="113"/>
      <c r="H2517" s="113"/>
      <c r="I2517" s="138">
        <f t="shared" si="120"/>
        <v>0</v>
      </c>
      <c r="J2517" s="140">
        <f>IF(C2517="",0,IF(E2517="Pacote",VLOOKUP(C2517,'Cadastro de insumo'!E:K,7,0)*G2517,IF(OR(E2517="kg",E2517="L"),F2517/1000*G2517,F2517*G2517)))</f>
        <v>0</v>
      </c>
    </row>
    <row r="2518" spans="1:13" outlineLevel="1" x14ac:dyDescent="0.25">
      <c r="B2518" s="137" t="str">
        <f>IF(C2518="","",F2508)</f>
        <v/>
      </c>
      <c r="C2518" s="123"/>
      <c r="D2518" s="138" t="str">
        <f>IF(C2518="","",IFERROR(INDEX('Cadastro de insumo'!A:K,MATCH('Ficha técnica - Prod acabado'!C2518,'Cadastro de insumo'!E:E,0),2),""))</f>
        <v/>
      </c>
      <c r="E2518" s="138" t="str">
        <f>IF(C2518="","",IFERROR(INDEX('Cadastro de insumo'!A:K,MATCH('Ficha técnica - Prod acabado'!C2518,'Cadastro de insumo'!E:E,0),9),""))</f>
        <v/>
      </c>
      <c r="F2518" s="139" t="str">
        <f>IFERROR(VLOOKUP(C2518,'Cadastro de insumo'!E:K,7,0),"")</f>
        <v/>
      </c>
      <c r="G2518" s="113"/>
      <c r="H2518" s="113"/>
      <c r="I2518" s="138">
        <f t="shared" si="120"/>
        <v>0</v>
      </c>
      <c r="J2518" s="140">
        <f>IF(C2518="",0,IF(E2518="Pacote",VLOOKUP(C2518,'Cadastro de insumo'!E:K,7,0)*G2518,IF(OR(E2518="kg",E2518="L"),F2518/1000*G2518,F2518*G2518)))</f>
        <v>0</v>
      </c>
    </row>
    <row r="2519" spans="1:13" outlineLevel="1" x14ac:dyDescent="0.25">
      <c r="B2519" s="137" t="str">
        <f>IF(C2519="","",F2508)</f>
        <v/>
      </c>
      <c r="C2519" s="123"/>
      <c r="D2519" s="138" t="str">
        <f>IF(C2519="","",IFERROR(INDEX('Cadastro de insumo'!A:K,MATCH('Ficha técnica - Prod acabado'!C2519,'Cadastro de insumo'!E:E,0),2),""))</f>
        <v/>
      </c>
      <c r="E2519" s="138" t="str">
        <f>IF(C2519="","",IFERROR(INDEX('Cadastro de insumo'!A:K,MATCH('Ficha técnica - Prod acabado'!C2519,'Cadastro de insumo'!E:E,0),9),""))</f>
        <v/>
      </c>
      <c r="F2519" s="139" t="str">
        <f>IFERROR(VLOOKUP(C2519,'Cadastro de insumo'!E:K,7,0),"")</f>
        <v/>
      </c>
      <c r="G2519" s="113"/>
      <c r="H2519" s="113"/>
      <c r="I2519" s="138">
        <f t="shared" si="120"/>
        <v>0</v>
      </c>
      <c r="J2519" s="140">
        <f>IF(C2519="",0,IF(E2519="Pacote",VLOOKUP(C2519,'Cadastro de insumo'!E:K,7,0)*G2519,IF(OR(E2519="kg",E2519="L"),F2519/1000*G2519,F2519*G2519)))</f>
        <v>0</v>
      </c>
    </row>
    <row r="2520" spans="1:13" outlineLevel="1" x14ac:dyDescent="0.25">
      <c r="B2520" s="137" t="str">
        <f>IF(C2520="","",F2508)</f>
        <v/>
      </c>
      <c r="C2520" s="123"/>
      <c r="D2520" s="138" t="str">
        <f>IF(C2520="","",IFERROR(INDEX('Cadastro de insumo'!A:K,MATCH('Ficha técnica - Prod acabado'!C2520,'Cadastro de insumo'!E:E,0),2),""))</f>
        <v/>
      </c>
      <c r="E2520" s="138" t="str">
        <f>IF(C2520="","",IFERROR(INDEX('Cadastro de insumo'!A:K,MATCH('Ficha técnica - Prod acabado'!C2520,'Cadastro de insumo'!E:E,0),9),""))</f>
        <v/>
      </c>
      <c r="F2520" s="139" t="str">
        <f>IFERROR(VLOOKUP(C2520,'Cadastro de insumo'!E:K,7,0),"")</f>
        <v/>
      </c>
      <c r="G2520" s="113"/>
      <c r="H2520" s="113"/>
      <c r="I2520" s="138">
        <f t="shared" si="120"/>
        <v>0</v>
      </c>
      <c r="J2520" s="140">
        <f>IF(C2520="",0,IF(E2520="Pacote",VLOOKUP(C2520,'Cadastro de insumo'!E:K,7,0)*G2520,IF(OR(E2520="kg",E2520="L"),F2520/1000*G2520,F2520*G2520)))</f>
        <v>0</v>
      </c>
    </row>
    <row r="2521" spans="1:13" outlineLevel="1" x14ac:dyDescent="0.25">
      <c r="B2521" s="137" t="str">
        <f>IF(C2521="","",F2508)</f>
        <v/>
      </c>
      <c r="C2521" s="123"/>
      <c r="D2521" s="138" t="str">
        <f>IF(C2521="","",IFERROR(INDEX('Cadastro de insumo'!A:K,MATCH('Ficha técnica - Prod acabado'!C2521,'Cadastro de insumo'!E:E,0),2),""))</f>
        <v/>
      </c>
      <c r="E2521" s="138" t="str">
        <f>IF(C2521="","",IFERROR(INDEX('Cadastro de insumo'!A:K,MATCH('Ficha técnica - Prod acabado'!C2521,'Cadastro de insumo'!E:E,0),9),""))</f>
        <v/>
      </c>
      <c r="F2521" s="139" t="str">
        <f>IFERROR(VLOOKUP(C2521,'Cadastro de insumo'!E:K,7,0),"")</f>
        <v/>
      </c>
      <c r="G2521" s="113"/>
      <c r="H2521" s="113"/>
      <c r="I2521" s="138">
        <f t="shared" si="120"/>
        <v>0</v>
      </c>
      <c r="J2521" s="140">
        <f>IF(C2521="",0,IF(E2521="Pacote",VLOOKUP(C2521,'Cadastro de insumo'!E:K,7,0)*G2521,IF(OR(E2521="kg",E2521="L"),F2521/1000*G2521,F2521*G2521)))</f>
        <v>0</v>
      </c>
    </row>
    <row r="2522" spans="1:13" outlineLevel="1" x14ac:dyDescent="0.25">
      <c r="B2522" s="137" t="str">
        <f>IF(C2522="","",F2508)</f>
        <v/>
      </c>
      <c r="C2522" s="123"/>
      <c r="D2522" s="138" t="str">
        <f>IF(C2522="","",IFERROR(INDEX('Cadastro de insumo'!A:K,MATCH('Ficha técnica - Prod acabado'!C2522,'Cadastro de insumo'!E:E,0),2),""))</f>
        <v/>
      </c>
      <c r="E2522" s="138" t="str">
        <f>IF(C2522="","",IFERROR(INDEX('Cadastro de insumo'!A:K,MATCH('Ficha técnica - Prod acabado'!C2522,'Cadastro de insumo'!E:E,0),9),""))</f>
        <v/>
      </c>
      <c r="F2522" s="139" t="str">
        <f>IFERROR(VLOOKUP(C2522,'Cadastro de insumo'!E:K,7,0),"")</f>
        <v/>
      </c>
      <c r="G2522" s="113"/>
      <c r="H2522" s="113"/>
      <c r="I2522" s="138">
        <f t="shared" si="120"/>
        <v>0</v>
      </c>
      <c r="J2522" s="140">
        <f>IF(C2522="",0,IF(E2522="Pacote",VLOOKUP(C2522,'Cadastro de insumo'!E:K,7,0)*G2522,IF(OR(E2522="kg",E2522="L"),F2522/1000*G2522,F2522*G2522)))</f>
        <v>0</v>
      </c>
    </row>
    <row r="2523" spans="1:13" outlineLevel="1" x14ac:dyDescent="0.25">
      <c r="B2523" s="137" t="str">
        <f>IF(C2523="","",F2508)</f>
        <v/>
      </c>
      <c r="C2523" s="123"/>
      <c r="D2523" s="138" t="str">
        <f>IF(C2523="","",IFERROR(INDEX('Cadastro de insumo'!A:K,MATCH('Ficha técnica - Prod acabado'!C2523,'Cadastro de insumo'!E:E,0),2),""))</f>
        <v/>
      </c>
      <c r="E2523" s="138" t="str">
        <f>IF(C2523="","",IFERROR(INDEX('Cadastro de insumo'!A:K,MATCH('Ficha técnica - Prod acabado'!C2523,'Cadastro de insumo'!E:E,0),9),""))</f>
        <v/>
      </c>
      <c r="F2523" s="139" t="str">
        <f>IFERROR(VLOOKUP(C2523,'Cadastro de insumo'!E:K,7,0),"")</f>
        <v/>
      </c>
      <c r="G2523" s="113"/>
      <c r="H2523" s="113"/>
      <c r="I2523" s="138">
        <f t="shared" si="120"/>
        <v>0</v>
      </c>
      <c r="J2523" s="140">
        <f>IF(C2523="",0,IF(E2523="Pacote",VLOOKUP(C2523,'Cadastro de insumo'!E:K,7,0)*G2523,IF(OR(E2523="kg",E2523="L"),F2523/1000*G2523,F2523*G2523)))</f>
        <v>0</v>
      </c>
    </row>
    <row r="2524" spans="1:13" outlineLevel="1" x14ac:dyDescent="0.25">
      <c r="B2524" s="137" t="str">
        <f>IF(C2524="","",F2508)</f>
        <v/>
      </c>
      <c r="C2524" s="123"/>
      <c r="D2524" s="138" t="str">
        <f>IF(C2524="","",IFERROR(INDEX('Cadastro de insumo'!A:K,MATCH('Ficha técnica - Prod acabado'!C2524,'Cadastro de insumo'!E:E,0),2),""))</f>
        <v/>
      </c>
      <c r="E2524" s="138" t="str">
        <f>IF(C2524="","",IFERROR(INDEX('Cadastro de insumo'!A:K,MATCH('Ficha técnica - Prod acabado'!C2524,'Cadastro de insumo'!E:E,0),9),""))</f>
        <v/>
      </c>
      <c r="F2524" s="139" t="str">
        <f>IFERROR(VLOOKUP(C2524,'Cadastro de insumo'!E:K,7,0),"")</f>
        <v/>
      </c>
      <c r="G2524" s="113"/>
      <c r="H2524" s="113"/>
      <c r="I2524" s="138">
        <f t="shared" si="120"/>
        <v>0</v>
      </c>
      <c r="J2524" s="140">
        <f>IF(C2524="",0,IF(E2524="Pacote",VLOOKUP(C2524,'Cadastro de insumo'!E:K,7,0)*G2524,IF(OR(E2524="kg",E2524="L"),F2524/1000*G2524,F2524*G2524)))</f>
        <v>0</v>
      </c>
    </row>
    <row r="2525" spans="1:13" outlineLevel="1" x14ac:dyDescent="0.25">
      <c r="B2525" s="137" t="str">
        <f>IF(C2525="","",F2508)</f>
        <v/>
      </c>
      <c r="C2525" s="123"/>
      <c r="D2525" s="138" t="str">
        <f>IF(C2525="","",IFERROR(INDEX('Cadastro de insumo'!A:K,MATCH('Ficha técnica - Prod acabado'!C2525,'Cadastro de insumo'!E:E,0),2),""))</f>
        <v/>
      </c>
      <c r="E2525" s="138" t="str">
        <f>IF(C2525="","",IFERROR(INDEX('Cadastro de insumo'!A:K,MATCH('Ficha técnica - Prod acabado'!C2525,'Cadastro de insumo'!E:E,0),9),""))</f>
        <v/>
      </c>
      <c r="F2525" s="139" t="str">
        <f>IFERROR(VLOOKUP(C2525,'Cadastro de insumo'!E:K,7,0),"")</f>
        <v/>
      </c>
      <c r="G2525" s="113"/>
      <c r="H2525" s="113"/>
      <c r="I2525" s="138">
        <f t="shared" si="120"/>
        <v>0</v>
      </c>
      <c r="J2525" s="140">
        <f>IF(C2525="",0,IF(E2525="Pacote",VLOOKUP(C2525,'Cadastro de insumo'!E:K,7,0)*G2525,IF(OR(E2525="kg",E2525="L"),F2525/1000*G2525,F2525*G2525)))</f>
        <v>0</v>
      </c>
    </row>
    <row r="2526" spans="1:13" x14ac:dyDescent="0.25">
      <c r="A2526" s="33" t="str">
        <f>"Detalhes: "&amp;F2508</f>
        <v xml:space="preserve">Detalhes: </v>
      </c>
      <c r="B2526" s="110"/>
      <c r="H2526" s="126"/>
      <c r="I2526" s="110"/>
      <c r="J2526" s="110"/>
      <c r="M2526" s="126"/>
    </row>
    <row r="2527" spans="1:13" x14ac:dyDescent="0.25">
      <c r="B2527" s="110"/>
      <c r="C2527" s="126"/>
      <c r="H2527" s="126"/>
      <c r="I2527" s="110"/>
      <c r="J2527" s="110"/>
      <c r="K2527" s="110"/>
      <c r="L2527" s="110"/>
      <c r="M2527" s="126"/>
    </row>
    <row r="2528" spans="1:13" ht="31.5" x14ac:dyDescent="0.25">
      <c r="D2528" s="110"/>
      <c r="E2528" s="34" t="s">
        <v>21</v>
      </c>
      <c r="F2528" s="78" t="s">
        <v>0</v>
      </c>
      <c r="G2528" s="78" t="s">
        <v>19</v>
      </c>
      <c r="H2528" s="79" t="s">
        <v>20</v>
      </c>
      <c r="I2528" s="35" t="s">
        <v>22</v>
      </c>
      <c r="J2528" s="35" t="s">
        <v>61</v>
      </c>
      <c r="M2528" s="126"/>
    </row>
    <row r="2529" spans="2:18" x14ac:dyDescent="0.25">
      <c r="D2529" s="110"/>
      <c r="E2529" s="135">
        <f>E2508+1</f>
        <v>121</v>
      </c>
      <c r="F2529" s="113"/>
      <c r="G2529" s="113"/>
      <c r="H2529" s="114"/>
      <c r="I2529" s="136">
        <f>SUM(J2532:J2546)</f>
        <v>0</v>
      </c>
      <c r="J2529" s="136" t="str">
        <f>IF(H2529="","",I2529/H2529)</f>
        <v/>
      </c>
      <c r="M2529" s="126"/>
      <c r="R2529" s="141"/>
    </row>
    <row r="2530" spans="2:18" x14ac:dyDescent="0.25">
      <c r="B2530" s="117"/>
      <c r="C2530" s="118"/>
      <c r="D2530" s="110"/>
      <c r="F2530" s="118"/>
      <c r="G2530" s="118"/>
      <c r="H2530" s="119"/>
      <c r="I2530" s="120"/>
      <c r="J2530" s="121"/>
      <c r="M2530" s="126"/>
      <c r="R2530" s="141"/>
    </row>
    <row r="2531" spans="2:18" ht="47.25" outlineLevel="1" x14ac:dyDescent="0.25">
      <c r="B2531" s="34" t="s">
        <v>66</v>
      </c>
      <c r="C2531" s="78" t="s">
        <v>13</v>
      </c>
      <c r="D2531" s="35" t="s">
        <v>60</v>
      </c>
      <c r="E2531" s="35" t="s">
        <v>14</v>
      </c>
      <c r="F2531" s="79" t="s">
        <v>17</v>
      </c>
      <c r="G2531" s="79" t="s">
        <v>56</v>
      </c>
      <c r="H2531" s="79" t="s">
        <v>38</v>
      </c>
      <c r="I2531" s="35" t="s">
        <v>16</v>
      </c>
      <c r="J2531" s="34" t="s">
        <v>15</v>
      </c>
    </row>
    <row r="2532" spans="2:18" outlineLevel="1" x14ac:dyDescent="0.25">
      <c r="B2532" s="137" t="str">
        <f>IF(C2532="","",F2529)</f>
        <v/>
      </c>
      <c r="C2532" s="123"/>
      <c r="D2532" s="138" t="str">
        <f>IF(C2532="","",IFERROR(INDEX('Cadastro de insumo'!A:K,MATCH('Ficha técnica - Prod acabado'!C2532,'Cadastro de insumo'!E:E,0),2),""))</f>
        <v/>
      </c>
      <c r="E2532" s="138" t="str">
        <f>IF(C2532="","",IFERROR(INDEX('Cadastro de insumo'!A:K,MATCH('Ficha técnica - Prod acabado'!C2532,'Cadastro de insumo'!E:E,0),9),""))</f>
        <v/>
      </c>
      <c r="F2532" s="139" t="str">
        <f>IFERROR(VLOOKUP(C2532,'Cadastro de insumo'!E:K,7,0),"")</f>
        <v/>
      </c>
      <c r="G2532" s="113"/>
      <c r="H2532" s="113"/>
      <c r="I2532" s="138">
        <f t="shared" ref="I2532:I2546" si="121">IF(OR(G2532="",H2532=""),0,G2532/H2532)</f>
        <v>0</v>
      </c>
      <c r="J2532" s="140">
        <f>IF(C2532="",0,IF(E2532="Pacote",VLOOKUP(C2532,'Cadastro de insumo'!E:K,7,0)*G2532,IF(OR(E2532="kg",E2532="L"),F2532/1000*G2532,F2532*G2532)))</f>
        <v>0</v>
      </c>
    </row>
    <row r="2533" spans="2:18" outlineLevel="1" x14ac:dyDescent="0.25">
      <c r="B2533" s="137" t="str">
        <f>IF(C2533="","",F2529)</f>
        <v/>
      </c>
      <c r="C2533" s="123"/>
      <c r="D2533" s="138" t="str">
        <f>IF(C2533="","",IFERROR(INDEX('Cadastro de insumo'!A:K,MATCH('Ficha técnica - Prod acabado'!C2533,'Cadastro de insumo'!E:E,0),2),""))</f>
        <v/>
      </c>
      <c r="E2533" s="138" t="str">
        <f>IF(C2533="","",IFERROR(INDEX('Cadastro de insumo'!A:K,MATCH('Ficha técnica - Prod acabado'!C2533,'Cadastro de insumo'!E:E,0),9),""))</f>
        <v/>
      </c>
      <c r="F2533" s="139" t="str">
        <f>IFERROR(VLOOKUP(C2533,'Cadastro de insumo'!E:K,7,0),"")</f>
        <v/>
      </c>
      <c r="G2533" s="113"/>
      <c r="H2533" s="113"/>
      <c r="I2533" s="138">
        <f t="shared" si="121"/>
        <v>0</v>
      </c>
      <c r="J2533" s="140">
        <f>IF(C2533="",0,IF(E2533="Pacote",VLOOKUP(C2533,'Cadastro de insumo'!E:K,7,0)*G2533,IF(OR(E2533="kg",E2533="L"),F2533/1000*G2533,F2533*G2533)))</f>
        <v>0</v>
      </c>
    </row>
    <row r="2534" spans="2:18" outlineLevel="1" x14ac:dyDescent="0.25">
      <c r="B2534" s="137" t="str">
        <f>IF(C2534="","",F2529)</f>
        <v/>
      </c>
      <c r="C2534" s="123"/>
      <c r="D2534" s="138" t="str">
        <f>IF(C2534="","",IFERROR(INDEX('Cadastro de insumo'!A:K,MATCH('Ficha técnica - Prod acabado'!C2534,'Cadastro de insumo'!E:E,0),2),""))</f>
        <v/>
      </c>
      <c r="E2534" s="138" t="str">
        <f>IF(C2534="","",IFERROR(INDEX('Cadastro de insumo'!A:K,MATCH('Ficha técnica - Prod acabado'!C2534,'Cadastro de insumo'!E:E,0),9),""))</f>
        <v/>
      </c>
      <c r="F2534" s="139" t="str">
        <f>IFERROR(VLOOKUP(C2534,'Cadastro de insumo'!E:K,7,0),"")</f>
        <v/>
      </c>
      <c r="G2534" s="113"/>
      <c r="H2534" s="113"/>
      <c r="I2534" s="138">
        <f t="shared" si="121"/>
        <v>0</v>
      </c>
      <c r="J2534" s="140">
        <f>IF(C2534="",0,IF(E2534="Pacote",VLOOKUP(C2534,'Cadastro de insumo'!E:K,7,0)*G2534,IF(OR(E2534="kg",E2534="L"),F2534/1000*G2534,F2534*G2534)))</f>
        <v>0</v>
      </c>
    </row>
    <row r="2535" spans="2:18" outlineLevel="1" x14ac:dyDescent="0.25">
      <c r="B2535" s="137" t="str">
        <f>IF(C2535="","",F2529)</f>
        <v/>
      </c>
      <c r="C2535" s="123"/>
      <c r="D2535" s="138" t="str">
        <f>IF(C2535="","",IFERROR(INDEX('Cadastro de insumo'!A:K,MATCH('Ficha técnica - Prod acabado'!C2535,'Cadastro de insumo'!E:E,0),2),""))</f>
        <v/>
      </c>
      <c r="E2535" s="138" t="str">
        <f>IF(C2535="","",IFERROR(INDEX('Cadastro de insumo'!A:K,MATCH('Ficha técnica - Prod acabado'!C2535,'Cadastro de insumo'!E:E,0),9),""))</f>
        <v/>
      </c>
      <c r="F2535" s="139" t="str">
        <f>IFERROR(VLOOKUP(C2535,'Cadastro de insumo'!E:K,7,0),"")</f>
        <v/>
      </c>
      <c r="G2535" s="113"/>
      <c r="H2535" s="113"/>
      <c r="I2535" s="138">
        <f t="shared" si="121"/>
        <v>0</v>
      </c>
      <c r="J2535" s="140">
        <f>IF(C2535="",0,IF(E2535="Pacote",VLOOKUP(C2535,'Cadastro de insumo'!E:K,7,0)*G2535,IF(OR(E2535="kg",E2535="L"),F2535/1000*G2535,F2535*G2535)))</f>
        <v>0</v>
      </c>
    </row>
    <row r="2536" spans="2:18" outlineLevel="1" x14ac:dyDescent="0.25">
      <c r="B2536" s="137" t="str">
        <f>IF(C2536="","",F2529)</f>
        <v/>
      </c>
      <c r="C2536" s="123"/>
      <c r="D2536" s="138" t="str">
        <f>IF(C2536="","",IFERROR(INDEX('Cadastro de insumo'!A:K,MATCH('Ficha técnica - Prod acabado'!C2536,'Cadastro de insumo'!E:E,0),2),""))</f>
        <v/>
      </c>
      <c r="E2536" s="138" t="str">
        <f>IF(C2536="","",IFERROR(INDEX('Cadastro de insumo'!A:K,MATCH('Ficha técnica - Prod acabado'!C2536,'Cadastro de insumo'!E:E,0),9),""))</f>
        <v/>
      </c>
      <c r="F2536" s="139" t="str">
        <f>IFERROR(VLOOKUP(C2536,'Cadastro de insumo'!E:K,7,0),"")</f>
        <v/>
      </c>
      <c r="G2536" s="113"/>
      <c r="H2536" s="113"/>
      <c r="I2536" s="138">
        <f t="shared" si="121"/>
        <v>0</v>
      </c>
      <c r="J2536" s="140">
        <f>IF(C2536="",0,IF(E2536="Pacote",VLOOKUP(C2536,'Cadastro de insumo'!E:K,7,0)*G2536,IF(OR(E2536="kg",E2536="L"),F2536/1000*G2536,F2536*G2536)))</f>
        <v>0</v>
      </c>
    </row>
    <row r="2537" spans="2:18" outlineLevel="1" x14ac:dyDescent="0.25">
      <c r="B2537" s="137" t="str">
        <f>IF(C2537="","",F2529)</f>
        <v/>
      </c>
      <c r="C2537" s="123"/>
      <c r="D2537" s="138" t="str">
        <f>IF(C2537="","",IFERROR(INDEX('Cadastro de insumo'!A:K,MATCH('Ficha técnica - Prod acabado'!C2537,'Cadastro de insumo'!E:E,0),2),""))</f>
        <v/>
      </c>
      <c r="E2537" s="138" t="str">
        <f>IF(C2537="","",IFERROR(INDEX('Cadastro de insumo'!A:K,MATCH('Ficha técnica - Prod acabado'!C2537,'Cadastro de insumo'!E:E,0),9),""))</f>
        <v/>
      </c>
      <c r="F2537" s="139" t="str">
        <f>IFERROR(VLOOKUP(C2537,'Cadastro de insumo'!E:K,7,0),"")</f>
        <v/>
      </c>
      <c r="G2537" s="113"/>
      <c r="H2537" s="113"/>
      <c r="I2537" s="138">
        <f t="shared" si="121"/>
        <v>0</v>
      </c>
      <c r="J2537" s="140">
        <f>IF(C2537="",0,IF(E2537="Pacote",VLOOKUP(C2537,'Cadastro de insumo'!E:K,7,0)*G2537,IF(OR(E2537="kg",E2537="L"),F2537/1000*G2537,F2537*G2537)))</f>
        <v>0</v>
      </c>
    </row>
    <row r="2538" spans="2:18" outlineLevel="1" x14ac:dyDescent="0.25">
      <c r="B2538" s="137" t="str">
        <f>IF(C2538="","",F2529)</f>
        <v/>
      </c>
      <c r="C2538" s="123"/>
      <c r="D2538" s="138" t="str">
        <f>IF(C2538="","",IFERROR(INDEX('Cadastro de insumo'!A:K,MATCH('Ficha técnica - Prod acabado'!C2538,'Cadastro de insumo'!E:E,0),2),""))</f>
        <v/>
      </c>
      <c r="E2538" s="138" t="str">
        <f>IF(C2538="","",IFERROR(INDEX('Cadastro de insumo'!A:K,MATCH('Ficha técnica - Prod acabado'!C2538,'Cadastro de insumo'!E:E,0),9),""))</f>
        <v/>
      </c>
      <c r="F2538" s="139" t="str">
        <f>IFERROR(VLOOKUP(C2538,'Cadastro de insumo'!E:K,7,0),"")</f>
        <v/>
      </c>
      <c r="G2538" s="113"/>
      <c r="H2538" s="113"/>
      <c r="I2538" s="138">
        <f t="shared" si="121"/>
        <v>0</v>
      </c>
      <c r="J2538" s="140">
        <f>IF(C2538="",0,IF(E2538="Pacote",VLOOKUP(C2538,'Cadastro de insumo'!E:K,7,0)*G2538,IF(OR(E2538="kg",E2538="L"),F2538/1000*G2538,F2538*G2538)))</f>
        <v>0</v>
      </c>
    </row>
    <row r="2539" spans="2:18" outlineLevel="1" x14ac:dyDescent="0.25">
      <c r="B2539" s="137" t="str">
        <f>IF(C2539="","",F2529)</f>
        <v/>
      </c>
      <c r="C2539" s="123"/>
      <c r="D2539" s="138" t="str">
        <f>IF(C2539="","",IFERROR(INDEX('Cadastro de insumo'!A:K,MATCH('Ficha técnica - Prod acabado'!C2539,'Cadastro de insumo'!E:E,0),2),""))</f>
        <v/>
      </c>
      <c r="E2539" s="138" t="str">
        <f>IF(C2539="","",IFERROR(INDEX('Cadastro de insumo'!A:K,MATCH('Ficha técnica - Prod acabado'!C2539,'Cadastro de insumo'!E:E,0),9),""))</f>
        <v/>
      </c>
      <c r="F2539" s="139" t="str">
        <f>IFERROR(VLOOKUP(C2539,'Cadastro de insumo'!E:K,7,0),"")</f>
        <v/>
      </c>
      <c r="G2539" s="113"/>
      <c r="H2539" s="113"/>
      <c r="I2539" s="138">
        <f t="shared" si="121"/>
        <v>0</v>
      </c>
      <c r="J2539" s="140">
        <f>IF(C2539="",0,IF(E2539="Pacote",VLOOKUP(C2539,'Cadastro de insumo'!E:K,7,0)*G2539,IF(OR(E2539="kg",E2539="L"),F2539/1000*G2539,F2539*G2539)))</f>
        <v>0</v>
      </c>
    </row>
    <row r="2540" spans="2:18" outlineLevel="1" x14ac:dyDescent="0.25">
      <c r="B2540" s="137" t="str">
        <f>IF(C2540="","",F2529)</f>
        <v/>
      </c>
      <c r="C2540" s="123"/>
      <c r="D2540" s="138" t="str">
        <f>IF(C2540="","",IFERROR(INDEX('Cadastro de insumo'!A:K,MATCH('Ficha técnica - Prod acabado'!C2540,'Cadastro de insumo'!E:E,0),2),""))</f>
        <v/>
      </c>
      <c r="E2540" s="138" t="str">
        <f>IF(C2540="","",IFERROR(INDEX('Cadastro de insumo'!A:K,MATCH('Ficha técnica - Prod acabado'!C2540,'Cadastro de insumo'!E:E,0),9),""))</f>
        <v/>
      </c>
      <c r="F2540" s="139" t="str">
        <f>IFERROR(VLOOKUP(C2540,'Cadastro de insumo'!E:K,7,0),"")</f>
        <v/>
      </c>
      <c r="G2540" s="113"/>
      <c r="H2540" s="113"/>
      <c r="I2540" s="138">
        <f t="shared" si="121"/>
        <v>0</v>
      </c>
      <c r="J2540" s="140">
        <f>IF(C2540="",0,IF(E2540="Pacote",VLOOKUP(C2540,'Cadastro de insumo'!E:K,7,0)*G2540,IF(OR(E2540="kg",E2540="L"),F2540/1000*G2540,F2540*G2540)))</f>
        <v>0</v>
      </c>
    </row>
    <row r="2541" spans="2:18" outlineLevel="1" x14ac:dyDescent="0.25">
      <c r="B2541" s="137" t="str">
        <f>IF(C2541="","",F2529)</f>
        <v/>
      </c>
      <c r="C2541" s="123"/>
      <c r="D2541" s="138" t="str">
        <f>IF(C2541="","",IFERROR(INDEX('Cadastro de insumo'!A:K,MATCH('Ficha técnica - Prod acabado'!C2541,'Cadastro de insumo'!E:E,0),2),""))</f>
        <v/>
      </c>
      <c r="E2541" s="138" t="str">
        <f>IF(C2541="","",IFERROR(INDEX('Cadastro de insumo'!A:K,MATCH('Ficha técnica - Prod acabado'!C2541,'Cadastro de insumo'!E:E,0),9),""))</f>
        <v/>
      </c>
      <c r="F2541" s="139" t="str">
        <f>IFERROR(VLOOKUP(C2541,'Cadastro de insumo'!E:K,7,0),"")</f>
        <v/>
      </c>
      <c r="G2541" s="113"/>
      <c r="H2541" s="113"/>
      <c r="I2541" s="138">
        <f t="shared" si="121"/>
        <v>0</v>
      </c>
      <c r="J2541" s="140">
        <f>IF(C2541="",0,IF(E2541="Pacote",VLOOKUP(C2541,'Cadastro de insumo'!E:K,7,0)*G2541,IF(OR(E2541="kg",E2541="L"),F2541/1000*G2541,F2541*G2541)))</f>
        <v>0</v>
      </c>
    </row>
    <row r="2542" spans="2:18" outlineLevel="1" x14ac:dyDescent="0.25">
      <c r="B2542" s="137" t="str">
        <f>IF(C2542="","",F2529)</f>
        <v/>
      </c>
      <c r="C2542" s="123"/>
      <c r="D2542" s="138" t="str">
        <f>IF(C2542="","",IFERROR(INDEX('Cadastro de insumo'!A:K,MATCH('Ficha técnica - Prod acabado'!C2542,'Cadastro de insumo'!E:E,0),2),""))</f>
        <v/>
      </c>
      <c r="E2542" s="138" t="str">
        <f>IF(C2542="","",IFERROR(INDEX('Cadastro de insumo'!A:K,MATCH('Ficha técnica - Prod acabado'!C2542,'Cadastro de insumo'!E:E,0),9),""))</f>
        <v/>
      </c>
      <c r="F2542" s="139" t="str">
        <f>IFERROR(VLOOKUP(C2542,'Cadastro de insumo'!E:K,7,0),"")</f>
        <v/>
      </c>
      <c r="G2542" s="113"/>
      <c r="H2542" s="113"/>
      <c r="I2542" s="138">
        <f t="shared" si="121"/>
        <v>0</v>
      </c>
      <c r="J2542" s="140">
        <f>IF(C2542="",0,IF(E2542="Pacote",VLOOKUP(C2542,'Cadastro de insumo'!E:K,7,0)*G2542,IF(OR(E2542="kg",E2542="L"),F2542/1000*G2542,F2542*G2542)))</f>
        <v>0</v>
      </c>
    </row>
    <row r="2543" spans="2:18" outlineLevel="1" x14ac:dyDescent="0.25">
      <c r="B2543" s="137" t="str">
        <f>IF(C2543="","",F2529)</f>
        <v/>
      </c>
      <c r="C2543" s="123"/>
      <c r="D2543" s="138" t="str">
        <f>IF(C2543="","",IFERROR(INDEX('Cadastro de insumo'!A:K,MATCH('Ficha técnica - Prod acabado'!C2543,'Cadastro de insumo'!E:E,0),2),""))</f>
        <v/>
      </c>
      <c r="E2543" s="138" t="str">
        <f>IF(C2543="","",IFERROR(INDEX('Cadastro de insumo'!A:K,MATCH('Ficha técnica - Prod acabado'!C2543,'Cadastro de insumo'!E:E,0),9),""))</f>
        <v/>
      </c>
      <c r="F2543" s="139" t="str">
        <f>IFERROR(VLOOKUP(C2543,'Cadastro de insumo'!E:K,7,0),"")</f>
        <v/>
      </c>
      <c r="G2543" s="113"/>
      <c r="H2543" s="113"/>
      <c r="I2543" s="138">
        <f t="shared" si="121"/>
        <v>0</v>
      </c>
      <c r="J2543" s="140">
        <f>IF(C2543="",0,IF(E2543="Pacote",VLOOKUP(C2543,'Cadastro de insumo'!E:K,7,0)*G2543,IF(OR(E2543="kg",E2543="L"),F2543/1000*G2543,F2543*G2543)))</f>
        <v>0</v>
      </c>
    </row>
    <row r="2544" spans="2:18" outlineLevel="1" x14ac:dyDescent="0.25">
      <c r="B2544" s="137" t="str">
        <f>IF(C2544="","",F2529)</f>
        <v/>
      </c>
      <c r="C2544" s="123"/>
      <c r="D2544" s="138" t="str">
        <f>IF(C2544="","",IFERROR(INDEX('Cadastro de insumo'!A:K,MATCH('Ficha técnica - Prod acabado'!C2544,'Cadastro de insumo'!E:E,0),2),""))</f>
        <v/>
      </c>
      <c r="E2544" s="138" t="str">
        <f>IF(C2544="","",IFERROR(INDEX('Cadastro de insumo'!A:K,MATCH('Ficha técnica - Prod acabado'!C2544,'Cadastro de insumo'!E:E,0),9),""))</f>
        <v/>
      </c>
      <c r="F2544" s="139" t="str">
        <f>IFERROR(VLOOKUP(C2544,'Cadastro de insumo'!E:K,7,0),"")</f>
        <v/>
      </c>
      <c r="G2544" s="113"/>
      <c r="H2544" s="113"/>
      <c r="I2544" s="138">
        <f t="shared" si="121"/>
        <v>0</v>
      </c>
      <c r="J2544" s="140">
        <f>IF(C2544="",0,IF(E2544="Pacote",VLOOKUP(C2544,'Cadastro de insumo'!E:K,7,0)*G2544,IF(OR(E2544="kg",E2544="L"),F2544/1000*G2544,F2544*G2544)))</f>
        <v>0</v>
      </c>
    </row>
    <row r="2545" spans="1:18" outlineLevel="1" x14ac:dyDescent="0.25">
      <c r="B2545" s="137" t="str">
        <f>IF(C2545="","",F2529)</f>
        <v/>
      </c>
      <c r="C2545" s="123"/>
      <c r="D2545" s="138" t="str">
        <f>IF(C2545="","",IFERROR(INDEX('Cadastro de insumo'!A:K,MATCH('Ficha técnica - Prod acabado'!C2545,'Cadastro de insumo'!E:E,0),2),""))</f>
        <v/>
      </c>
      <c r="E2545" s="138" t="str">
        <f>IF(C2545="","",IFERROR(INDEX('Cadastro de insumo'!A:K,MATCH('Ficha técnica - Prod acabado'!C2545,'Cadastro de insumo'!E:E,0),9),""))</f>
        <v/>
      </c>
      <c r="F2545" s="139" t="str">
        <f>IFERROR(VLOOKUP(C2545,'Cadastro de insumo'!E:K,7,0),"")</f>
        <v/>
      </c>
      <c r="G2545" s="113"/>
      <c r="H2545" s="113"/>
      <c r="I2545" s="138">
        <f t="shared" si="121"/>
        <v>0</v>
      </c>
      <c r="J2545" s="140">
        <f>IF(C2545="",0,IF(E2545="Pacote",VLOOKUP(C2545,'Cadastro de insumo'!E:K,7,0)*G2545,IF(OR(E2545="kg",E2545="L"),F2545/1000*G2545,F2545*G2545)))</f>
        <v>0</v>
      </c>
    </row>
    <row r="2546" spans="1:18" outlineLevel="1" x14ac:dyDescent="0.25">
      <c r="B2546" s="137" t="str">
        <f>IF(C2546="","",F2529)</f>
        <v/>
      </c>
      <c r="C2546" s="123"/>
      <c r="D2546" s="138" t="str">
        <f>IF(C2546="","",IFERROR(INDEX('Cadastro de insumo'!A:K,MATCH('Ficha técnica - Prod acabado'!C2546,'Cadastro de insumo'!E:E,0),2),""))</f>
        <v/>
      </c>
      <c r="E2546" s="138" t="str">
        <f>IF(C2546="","",IFERROR(INDEX('Cadastro de insumo'!A:K,MATCH('Ficha técnica - Prod acabado'!C2546,'Cadastro de insumo'!E:E,0),9),""))</f>
        <v/>
      </c>
      <c r="F2546" s="139" t="str">
        <f>IFERROR(VLOOKUP(C2546,'Cadastro de insumo'!E:K,7,0),"")</f>
        <v/>
      </c>
      <c r="G2546" s="113"/>
      <c r="H2546" s="113"/>
      <c r="I2546" s="138">
        <f t="shared" si="121"/>
        <v>0</v>
      </c>
      <c r="J2546" s="140">
        <f>IF(C2546="",0,IF(E2546="Pacote",VLOOKUP(C2546,'Cadastro de insumo'!E:K,7,0)*G2546,IF(OR(E2546="kg",E2546="L"),F2546/1000*G2546,F2546*G2546)))</f>
        <v>0</v>
      </c>
    </row>
    <row r="2547" spans="1:18" x14ac:dyDescent="0.25">
      <c r="A2547" s="33" t="str">
        <f>"Detalhes: "&amp;F2529</f>
        <v xml:space="preserve">Detalhes: </v>
      </c>
      <c r="B2547" s="110"/>
      <c r="H2547" s="126"/>
      <c r="I2547" s="110"/>
      <c r="J2547" s="110"/>
      <c r="M2547" s="126"/>
    </row>
    <row r="2548" spans="1:18" x14ac:dyDescent="0.25">
      <c r="B2548" s="110"/>
      <c r="C2548" s="126"/>
      <c r="H2548" s="126"/>
      <c r="I2548" s="110"/>
      <c r="J2548" s="110"/>
      <c r="K2548" s="110"/>
      <c r="L2548" s="110"/>
      <c r="M2548" s="126"/>
    </row>
    <row r="2549" spans="1:18" ht="31.5" x14ac:dyDescent="0.25">
      <c r="D2549" s="110"/>
      <c r="E2549" s="34" t="s">
        <v>21</v>
      </c>
      <c r="F2549" s="78" t="s">
        <v>0</v>
      </c>
      <c r="G2549" s="78" t="s">
        <v>19</v>
      </c>
      <c r="H2549" s="79" t="s">
        <v>20</v>
      </c>
      <c r="I2549" s="35" t="s">
        <v>22</v>
      </c>
      <c r="J2549" s="35" t="s">
        <v>61</v>
      </c>
      <c r="M2549" s="126"/>
    </row>
    <row r="2550" spans="1:18" x14ac:dyDescent="0.25">
      <c r="D2550" s="110"/>
      <c r="E2550" s="135">
        <f>E2529+1</f>
        <v>122</v>
      </c>
      <c r="F2550" s="113"/>
      <c r="G2550" s="113"/>
      <c r="H2550" s="114"/>
      <c r="I2550" s="136">
        <f>SUM(J2553:J2567)</f>
        <v>0</v>
      </c>
      <c r="J2550" s="136" t="str">
        <f>IF(H2550="","",I2550/H2550)</f>
        <v/>
      </c>
      <c r="M2550" s="126"/>
      <c r="R2550" s="141"/>
    </row>
    <row r="2551" spans="1:18" x14ac:dyDescent="0.25">
      <c r="B2551" s="117"/>
      <c r="C2551" s="118"/>
      <c r="D2551" s="110"/>
      <c r="F2551" s="118"/>
      <c r="G2551" s="118"/>
      <c r="H2551" s="119"/>
      <c r="I2551" s="120"/>
      <c r="J2551" s="121"/>
      <c r="M2551" s="126"/>
      <c r="R2551" s="141"/>
    </row>
    <row r="2552" spans="1:18" ht="47.25" outlineLevel="1" x14ac:dyDescent="0.25">
      <c r="B2552" s="34" t="s">
        <v>66</v>
      </c>
      <c r="C2552" s="78" t="s">
        <v>13</v>
      </c>
      <c r="D2552" s="35" t="s">
        <v>60</v>
      </c>
      <c r="E2552" s="35" t="s">
        <v>14</v>
      </c>
      <c r="F2552" s="79" t="s">
        <v>17</v>
      </c>
      <c r="G2552" s="79" t="s">
        <v>56</v>
      </c>
      <c r="H2552" s="79" t="s">
        <v>38</v>
      </c>
      <c r="I2552" s="35" t="s">
        <v>16</v>
      </c>
      <c r="J2552" s="34" t="s">
        <v>15</v>
      </c>
    </row>
    <row r="2553" spans="1:18" outlineLevel="1" x14ac:dyDescent="0.25">
      <c r="B2553" s="137" t="str">
        <f>IF(C2553="","",F2550)</f>
        <v/>
      </c>
      <c r="C2553" s="123"/>
      <c r="D2553" s="138" t="str">
        <f>IF(C2553="","",IFERROR(INDEX('Cadastro de insumo'!A:K,MATCH('Ficha técnica - Prod acabado'!C2553,'Cadastro de insumo'!E:E,0),2),""))</f>
        <v/>
      </c>
      <c r="E2553" s="138" t="str">
        <f>IF(C2553="","",IFERROR(INDEX('Cadastro de insumo'!A:K,MATCH('Ficha técnica - Prod acabado'!C2553,'Cadastro de insumo'!E:E,0),9),""))</f>
        <v/>
      </c>
      <c r="F2553" s="139" t="str">
        <f>IFERROR(VLOOKUP(C2553,'Cadastro de insumo'!E:K,7,0),"")</f>
        <v/>
      </c>
      <c r="G2553" s="113"/>
      <c r="H2553" s="113"/>
      <c r="I2553" s="138">
        <f t="shared" ref="I2553:I2567" si="122">IF(OR(G2553="",H2553=""),0,G2553/H2553)</f>
        <v>0</v>
      </c>
      <c r="J2553" s="140">
        <f>IF(C2553="",0,IF(E2553="Pacote",VLOOKUP(C2553,'Cadastro de insumo'!E:K,7,0)*G2553,IF(OR(E2553="kg",E2553="L"),F2553/1000*G2553,F2553*G2553)))</f>
        <v>0</v>
      </c>
    </row>
    <row r="2554" spans="1:18" outlineLevel="1" x14ac:dyDescent="0.25">
      <c r="B2554" s="137" t="str">
        <f>IF(C2554="","",F2550)</f>
        <v/>
      </c>
      <c r="C2554" s="123"/>
      <c r="D2554" s="138" t="str">
        <f>IF(C2554="","",IFERROR(INDEX('Cadastro de insumo'!A:K,MATCH('Ficha técnica - Prod acabado'!C2554,'Cadastro de insumo'!E:E,0),2),""))</f>
        <v/>
      </c>
      <c r="E2554" s="138" t="str">
        <f>IF(C2554="","",IFERROR(INDEX('Cadastro de insumo'!A:K,MATCH('Ficha técnica - Prod acabado'!C2554,'Cadastro de insumo'!E:E,0),9),""))</f>
        <v/>
      </c>
      <c r="F2554" s="139" t="str">
        <f>IFERROR(VLOOKUP(C2554,'Cadastro de insumo'!E:K,7,0),"")</f>
        <v/>
      </c>
      <c r="G2554" s="113"/>
      <c r="H2554" s="113"/>
      <c r="I2554" s="138">
        <f t="shared" si="122"/>
        <v>0</v>
      </c>
      <c r="J2554" s="140">
        <f>IF(C2554="",0,IF(E2554="Pacote",VLOOKUP(C2554,'Cadastro de insumo'!E:K,7,0)*G2554,IF(OR(E2554="kg",E2554="L"),F2554/1000*G2554,F2554*G2554)))</f>
        <v>0</v>
      </c>
    </row>
    <row r="2555" spans="1:18" outlineLevel="1" x14ac:dyDescent="0.25">
      <c r="B2555" s="137" t="str">
        <f>IF(C2555="","",F2550)</f>
        <v/>
      </c>
      <c r="C2555" s="123"/>
      <c r="D2555" s="138" t="str">
        <f>IF(C2555="","",IFERROR(INDEX('Cadastro de insumo'!A:K,MATCH('Ficha técnica - Prod acabado'!C2555,'Cadastro de insumo'!E:E,0),2),""))</f>
        <v/>
      </c>
      <c r="E2555" s="138" t="str">
        <f>IF(C2555="","",IFERROR(INDEX('Cadastro de insumo'!A:K,MATCH('Ficha técnica - Prod acabado'!C2555,'Cadastro de insumo'!E:E,0),9),""))</f>
        <v/>
      </c>
      <c r="F2555" s="139" t="str">
        <f>IFERROR(VLOOKUP(C2555,'Cadastro de insumo'!E:K,7,0),"")</f>
        <v/>
      </c>
      <c r="G2555" s="113"/>
      <c r="H2555" s="113"/>
      <c r="I2555" s="138">
        <f t="shared" si="122"/>
        <v>0</v>
      </c>
      <c r="J2555" s="140">
        <f>IF(C2555="",0,IF(E2555="Pacote",VLOOKUP(C2555,'Cadastro de insumo'!E:K,7,0)*G2555,IF(OR(E2555="kg",E2555="L"),F2555/1000*G2555,F2555*G2555)))</f>
        <v>0</v>
      </c>
    </row>
    <row r="2556" spans="1:18" outlineLevel="1" x14ac:dyDescent="0.25">
      <c r="B2556" s="137" t="str">
        <f>IF(C2556="","",F2550)</f>
        <v/>
      </c>
      <c r="C2556" s="123"/>
      <c r="D2556" s="138" t="str">
        <f>IF(C2556="","",IFERROR(INDEX('Cadastro de insumo'!A:K,MATCH('Ficha técnica - Prod acabado'!C2556,'Cadastro de insumo'!E:E,0),2),""))</f>
        <v/>
      </c>
      <c r="E2556" s="138" t="str">
        <f>IF(C2556="","",IFERROR(INDEX('Cadastro de insumo'!A:K,MATCH('Ficha técnica - Prod acabado'!C2556,'Cadastro de insumo'!E:E,0),9),""))</f>
        <v/>
      </c>
      <c r="F2556" s="139" t="str">
        <f>IFERROR(VLOOKUP(C2556,'Cadastro de insumo'!E:K,7,0),"")</f>
        <v/>
      </c>
      <c r="G2556" s="113"/>
      <c r="H2556" s="113"/>
      <c r="I2556" s="138">
        <f t="shared" si="122"/>
        <v>0</v>
      </c>
      <c r="J2556" s="140">
        <f>IF(C2556="",0,IF(E2556="Pacote",VLOOKUP(C2556,'Cadastro de insumo'!E:K,7,0)*G2556,IF(OR(E2556="kg",E2556="L"),F2556/1000*G2556,F2556*G2556)))</f>
        <v>0</v>
      </c>
    </row>
    <row r="2557" spans="1:18" outlineLevel="1" x14ac:dyDescent="0.25">
      <c r="B2557" s="137" t="str">
        <f>IF(C2557="","",F2550)</f>
        <v/>
      </c>
      <c r="C2557" s="123"/>
      <c r="D2557" s="138" t="str">
        <f>IF(C2557="","",IFERROR(INDEX('Cadastro de insumo'!A:K,MATCH('Ficha técnica - Prod acabado'!C2557,'Cadastro de insumo'!E:E,0),2),""))</f>
        <v/>
      </c>
      <c r="E2557" s="138" t="str">
        <f>IF(C2557="","",IFERROR(INDEX('Cadastro de insumo'!A:K,MATCH('Ficha técnica - Prod acabado'!C2557,'Cadastro de insumo'!E:E,0),9),""))</f>
        <v/>
      </c>
      <c r="F2557" s="139" t="str">
        <f>IFERROR(VLOOKUP(C2557,'Cadastro de insumo'!E:K,7,0),"")</f>
        <v/>
      </c>
      <c r="G2557" s="113"/>
      <c r="H2557" s="113"/>
      <c r="I2557" s="138">
        <f t="shared" si="122"/>
        <v>0</v>
      </c>
      <c r="J2557" s="140">
        <f>IF(C2557="",0,IF(E2557="Pacote",VLOOKUP(C2557,'Cadastro de insumo'!E:K,7,0)*G2557,IF(OR(E2557="kg",E2557="L"),F2557/1000*G2557,F2557*G2557)))</f>
        <v>0</v>
      </c>
    </row>
    <row r="2558" spans="1:18" outlineLevel="1" x14ac:dyDescent="0.25">
      <c r="B2558" s="137" t="str">
        <f>IF(C2558="","",F2550)</f>
        <v/>
      </c>
      <c r="C2558" s="123"/>
      <c r="D2558" s="138" t="str">
        <f>IF(C2558="","",IFERROR(INDEX('Cadastro de insumo'!A:K,MATCH('Ficha técnica - Prod acabado'!C2558,'Cadastro de insumo'!E:E,0),2),""))</f>
        <v/>
      </c>
      <c r="E2558" s="138" t="str">
        <f>IF(C2558="","",IFERROR(INDEX('Cadastro de insumo'!A:K,MATCH('Ficha técnica - Prod acabado'!C2558,'Cadastro de insumo'!E:E,0),9),""))</f>
        <v/>
      </c>
      <c r="F2558" s="139" t="str">
        <f>IFERROR(VLOOKUP(C2558,'Cadastro de insumo'!E:K,7,0),"")</f>
        <v/>
      </c>
      <c r="G2558" s="113"/>
      <c r="H2558" s="113"/>
      <c r="I2558" s="138">
        <f t="shared" si="122"/>
        <v>0</v>
      </c>
      <c r="J2558" s="140">
        <f>IF(C2558="",0,IF(E2558="Pacote",VLOOKUP(C2558,'Cadastro de insumo'!E:K,7,0)*G2558,IF(OR(E2558="kg",E2558="L"),F2558/1000*G2558,F2558*G2558)))</f>
        <v>0</v>
      </c>
    </row>
    <row r="2559" spans="1:18" outlineLevel="1" x14ac:dyDescent="0.25">
      <c r="B2559" s="137" t="str">
        <f>IF(C2559="","",F2550)</f>
        <v/>
      </c>
      <c r="C2559" s="123"/>
      <c r="D2559" s="138" t="str">
        <f>IF(C2559="","",IFERROR(INDEX('Cadastro de insumo'!A:K,MATCH('Ficha técnica - Prod acabado'!C2559,'Cadastro de insumo'!E:E,0),2),""))</f>
        <v/>
      </c>
      <c r="E2559" s="138" t="str">
        <f>IF(C2559="","",IFERROR(INDEX('Cadastro de insumo'!A:K,MATCH('Ficha técnica - Prod acabado'!C2559,'Cadastro de insumo'!E:E,0),9),""))</f>
        <v/>
      </c>
      <c r="F2559" s="139" t="str">
        <f>IFERROR(VLOOKUP(C2559,'Cadastro de insumo'!E:K,7,0),"")</f>
        <v/>
      </c>
      <c r="G2559" s="113"/>
      <c r="H2559" s="113"/>
      <c r="I2559" s="138">
        <f t="shared" si="122"/>
        <v>0</v>
      </c>
      <c r="J2559" s="140">
        <f>IF(C2559="",0,IF(E2559="Pacote",VLOOKUP(C2559,'Cadastro de insumo'!E:K,7,0)*G2559,IF(OR(E2559="kg",E2559="L"),F2559/1000*G2559,F2559*G2559)))</f>
        <v>0</v>
      </c>
    </row>
    <row r="2560" spans="1:18" outlineLevel="1" x14ac:dyDescent="0.25">
      <c r="B2560" s="137" t="str">
        <f>IF(C2560="","",F2550)</f>
        <v/>
      </c>
      <c r="C2560" s="123"/>
      <c r="D2560" s="138" t="str">
        <f>IF(C2560="","",IFERROR(INDEX('Cadastro de insumo'!A:K,MATCH('Ficha técnica - Prod acabado'!C2560,'Cadastro de insumo'!E:E,0),2),""))</f>
        <v/>
      </c>
      <c r="E2560" s="138" t="str">
        <f>IF(C2560="","",IFERROR(INDEX('Cadastro de insumo'!A:K,MATCH('Ficha técnica - Prod acabado'!C2560,'Cadastro de insumo'!E:E,0),9),""))</f>
        <v/>
      </c>
      <c r="F2560" s="139" t="str">
        <f>IFERROR(VLOOKUP(C2560,'Cadastro de insumo'!E:K,7,0),"")</f>
        <v/>
      </c>
      <c r="G2560" s="113"/>
      <c r="H2560" s="113"/>
      <c r="I2560" s="138">
        <f t="shared" si="122"/>
        <v>0</v>
      </c>
      <c r="J2560" s="140">
        <f>IF(C2560="",0,IF(E2560="Pacote",VLOOKUP(C2560,'Cadastro de insumo'!E:K,7,0)*G2560,IF(OR(E2560="kg",E2560="L"),F2560/1000*G2560,F2560*G2560)))</f>
        <v>0</v>
      </c>
    </row>
    <row r="2561" spans="1:18" outlineLevel="1" x14ac:dyDescent="0.25">
      <c r="B2561" s="137" t="str">
        <f>IF(C2561="","",F2550)</f>
        <v/>
      </c>
      <c r="C2561" s="123"/>
      <c r="D2561" s="138" t="str">
        <f>IF(C2561="","",IFERROR(INDEX('Cadastro de insumo'!A:K,MATCH('Ficha técnica - Prod acabado'!C2561,'Cadastro de insumo'!E:E,0),2),""))</f>
        <v/>
      </c>
      <c r="E2561" s="138" t="str">
        <f>IF(C2561="","",IFERROR(INDEX('Cadastro de insumo'!A:K,MATCH('Ficha técnica - Prod acabado'!C2561,'Cadastro de insumo'!E:E,0),9),""))</f>
        <v/>
      </c>
      <c r="F2561" s="139" t="str">
        <f>IFERROR(VLOOKUP(C2561,'Cadastro de insumo'!E:K,7,0),"")</f>
        <v/>
      </c>
      <c r="G2561" s="113"/>
      <c r="H2561" s="113"/>
      <c r="I2561" s="138">
        <f t="shared" si="122"/>
        <v>0</v>
      </c>
      <c r="J2561" s="140">
        <f>IF(C2561="",0,IF(E2561="Pacote",VLOOKUP(C2561,'Cadastro de insumo'!E:K,7,0)*G2561,IF(OR(E2561="kg",E2561="L"),F2561/1000*G2561,F2561*G2561)))</f>
        <v>0</v>
      </c>
    </row>
    <row r="2562" spans="1:18" outlineLevel="1" x14ac:dyDescent="0.25">
      <c r="B2562" s="137" t="str">
        <f>IF(C2562="","",F2550)</f>
        <v/>
      </c>
      <c r="C2562" s="123"/>
      <c r="D2562" s="138" t="str">
        <f>IF(C2562="","",IFERROR(INDEX('Cadastro de insumo'!A:K,MATCH('Ficha técnica - Prod acabado'!C2562,'Cadastro de insumo'!E:E,0),2),""))</f>
        <v/>
      </c>
      <c r="E2562" s="138" t="str">
        <f>IF(C2562="","",IFERROR(INDEX('Cadastro de insumo'!A:K,MATCH('Ficha técnica - Prod acabado'!C2562,'Cadastro de insumo'!E:E,0),9),""))</f>
        <v/>
      </c>
      <c r="F2562" s="139" t="str">
        <f>IFERROR(VLOOKUP(C2562,'Cadastro de insumo'!E:K,7,0),"")</f>
        <v/>
      </c>
      <c r="G2562" s="113"/>
      <c r="H2562" s="113"/>
      <c r="I2562" s="138">
        <f t="shared" si="122"/>
        <v>0</v>
      </c>
      <c r="J2562" s="140">
        <f>IF(C2562="",0,IF(E2562="Pacote",VLOOKUP(C2562,'Cadastro de insumo'!E:K,7,0)*G2562,IF(OR(E2562="kg",E2562="L"),F2562/1000*G2562,F2562*G2562)))</f>
        <v>0</v>
      </c>
    </row>
    <row r="2563" spans="1:18" outlineLevel="1" x14ac:dyDescent="0.25">
      <c r="B2563" s="137" t="str">
        <f>IF(C2563="","",F2550)</f>
        <v/>
      </c>
      <c r="C2563" s="123"/>
      <c r="D2563" s="138" t="str">
        <f>IF(C2563="","",IFERROR(INDEX('Cadastro de insumo'!A:K,MATCH('Ficha técnica - Prod acabado'!C2563,'Cadastro de insumo'!E:E,0),2),""))</f>
        <v/>
      </c>
      <c r="E2563" s="138" t="str">
        <f>IF(C2563="","",IFERROR(INDEX('Cadastro de insumo'!A:K,MATCH('Ficha técnica - Prod acabado'!C2563,'Cadastro de insumo'!E:E,0),9),""))</f>
        <v/>
      </c>
      <c r="F2563" s="139" t="str">
        <f>IFERROR(VLOOKUP(C2563,'Cadastro de insumo'!E:K,7,0),"")</f>
        <v/>
      </c>
      <c r="G2563" s="113"/>
      <c r="H2563" s="113"/>
      <c r="I2563" s="138">
        <f t="shared" si="122"/>
        <v>0</v>
      </c>
      <c r="J2563" s="140">
        <f>IF(C2563="",0,IF(E2563="Pacote",VLOOKUP(C2563,'Cadastro de insumo'!E:K,7,0)*G2563,IF(OR(E2563="kg",E2563="L"),F2563/1000*G2563,F2563*G2563)))</f>
        <v>0</v>
      </c>
    </row>
    <row r="2564" spans="1:18" outlineLevel="1" x14ac:dyDescent="0.25">
      <c r="B2564" s="137" t="str">
        <f>IF(C2564="","",F2550)</f>
        <v/>
      </c>
      <c r="C2564" s="123"/>
      <c r="D2564" s="138" t="str">
        <f>IF(C2564="","",IFERROR(INDEX('Cadastro de insumo'!A:K,MATCH('Ficha técnica - Prod acabado'!C2564,'Cadastro de insumo'!E:E,0),2),""))</f>
        <v/>
      </c>
      <c r="E2564" s="138" t="str">
        <f>IF(C2564="","",IFERROR(INDEX('Cadastro de insumo'!A:K,MATCH('Ficha técnica - Prod acabado'!C2564,'Cadastro de insumo'!E:E,0),9),""))</f>
        <v/>
      </c>
      <c r="F2564" s="139" t="str">
        <f>IFERROR(VLOOKUP(C2564,'Cadastro de insumo'!E:K,7,0),"")</f>
        <v/>
      </c>
      <c r="G2564" s="113"/>
      <c r="H2564" s="113"/>
      <c r="I2564" s="138">
        <f t="shared" si="122"/>
        <v>0</v>
      </c>
      <c r="J2564" s="140">
        <f>IF(C2564="",0,IF(E2564="Pacote",VLOOKUP(C2564,'Cadastro de insumo'!E:K,7,0)*G2564,IF(OR(E2564="kg",E2564="L"),F2564/1000*G2564,F2564*G2564)))</f>
        <v>0</v>
      </c>
    </row>
    <row r="2565" spans="1:18" outlineLevel="1" x14ac:dyDescent="0.25">
      <c r="B2565" s="137" t="str">
        <f>IF(C2565="","",F2550)</f>
        <v/>
      </c>
      <c r="C2565" s="123"/>
      <c r="D2565" s="138" t="str">
        <f>IF(C2565="","",IFERROR(INDEX('Cadastro de insumo'!A:K,MATCH('Ficha técnica - Prod acabado'!C2565,'Cadastro de insumo'!E:E,0),2),""))</f>
        <v/>
      </c>
      <c r="E2565" s="138" t="str">
        <f>IF(C2565="","",IFERROR(INDEX('Cadastro de insumo'!A:K,MATCH('Ficha técnica - Prod acabado'!C2565,'Cadastro de insumo'!E:E,0),9),""))</f>
        <v/>
      </c>
      <c r="F2565" s="139" t="str">
        <f>IFERROR(VLOOKUP(C2565,'Cadastro de insumo'!E:K,7,0),"")</f>
        <v/>
      </c>
      <c r="G2565" s="113"/>
      <c r="H2565" s="113"/>
      <c r="I2565" s="138">
        <f t="shared" si="122"/>
        <v>0</v>
      </c>
      <c r="J2565" s="140">
        <f>IF(C2565="",0,IF(E2565="Pacote",VLOOKUP(C2565,'Cadastro de insumo'!E:K,7,0)*G2565,IF(OR(E2565="kg",E2565="L"),F2565/1000*G2565,F2565*G2565)))</f>
        <v>0</v>
      </c>
    </row>
    <row r="2566" spans="1:18" outlineLevel="1" x14ac:dyDescent="0.25">
      <c r="B2566" s="137" t="str">
        <f>IF(C2566="","",F2550)</f>
        <v/>
      </c>
      <c r="C2566" s="123"/>
      <c r="D2566" s="138" t="str">
        <f>IF(C2566="","",IFERROR(INDEX('Cadastro de insumo'!A:K,MATCH('Ficha técnica - Prod acabado'!C2566,'Cadastro de insumo'!E:E,0),2),""))</f>
        <v/>
      </c>
      <c r="E2566" s="138" t="str">
        <f>IF(C2566="","",IFERROR(INDEX('Cadastro de insumo'!A:K,MATCH('Ficha técnica - Prod acabado'!C2566,'Cadastro de insumo'!E:E,0),9),""))</f>
        <v/>
      </c>
      <c r="F2566" s="139" t="str">
        <f>IFERROR(VLOOKUP(C2566,'Cadastro de insumo'!E:K,7,0),"")</f>
        <v/>
      </c>
      <c r="G2566" s="113"/>
      <c r="H2566" s="113"/>
      <c r="I2566" s="138">
        <f t="shared" si="122"/>
        <v>0</v>
      </c>
      <c r="J2566" s="140">
        <f>IF(C2566="",0,IF(E2566="Pacote",VLOOKUP(C2566,'Cadastro de insumo'!E:K,7,0)*G2566,IF(OR(E2566="kg",E2566="L"),F2566/1000*G2566,F2566*G2566)))</f>
        <v>0</v>
      </c>
    </row>
    <row r="2567" spans="1:18" outlineLevel="1" x14ac:dyDescent="0.25">
      <c r="B2567" s="137" t="str">
        <f>IF(C2567="","",F2550)</f>
        <v/>
      </c>
      <c r="C2567" s="123"/>
      <c r="D2567" s="138" t="str">
        <f>IF(C2567="","",IFERROR(INDEX('Cadastro de insumo'!A:K,MATCH('Ficha técnica - Prod acabado'!C2567,'Cadastro de insumo'!E:E,0),2),""))</f>
        <v/>
      </c>
      <c r="E2567" s="138" t="str">
        <f>IF(C2567="","",IFERROR(INDEX('Cadastro de insumo'!A:K,MATCH('Ficha técnica - Prod acabado'!C2567,'Cadastro de insumo'!E:E,0),9),""))</f>
        <v/>
      </c>
      <c r="F2567" s="139" t="str">
        <f>IFERROR(VLOOKUP(C2567,'Cadastro de insumo'!E:K,7,0),"")</f>
        <v/>
      </c>
      <c r="G2567" s="113"/>
      <c r="H2567" s="113"/>
      <c r="I2567" s="138">
        <f t="shared" si="122"/>
        <v>0</v>
      </c>
      <c r="J2567" s="140">
        <f>IF(C2567="",0,IF(E2567="Pacote",VLOOKUP(C2567,'Cadastro de insumo'!E:K,7,0)*G2567,IF(OR(E2567="kg",E2567="L"),F2567/1000*G2567,F2567*G2567)))</f>
        <v>0</v>
      </c>
    </row>
    <row r="2568" spans="1:18" x14ac:dyDescent="0.25">
      <c r="A2568" s="33" t="str">
        <f>"Detalhes: "&amp;F2550</f>
        <v xml:space="preserve">Detalhes: </v>
      </c>
      <c r="B2568" s="110"/>
      <c r="H2568" s="126"/>
      <c r="I2568" s="110"/>
      <c r="J2568" s="110"/>
      <c r="M2568" s="126"/>
    </row>
    <row r="2569" spans="1:18" x14ac:dyDescent="0.25">
      <c r="B2569" s="110"/>
      <c r="C2569" s="126"/>
      <c r="H2569" s="126"/>
      <c r="I2569" s="110"/>
      <c r="J2569" s="110"/>
      <c r="K2569" s="110"/>
      <c r="L2569" s="110"/>
      <c r="M2569" s="126"/>
    </row>
    <row r="2570" spans="1:18" ht="31.5" x14ac:dyDescent="0.25">
      <c r="D2570" s="110"/>
      <c r="E2570" s="34" t="s">
        <v>21</v>
      </c>
      <c r="F2570" s="78" t="s">
        <v>0</v>
      </c>
      <c r="G2570" s="78" t="s">
        <v>19</v>
      </c>
      <c r="H2570" s="79" t="s">
        <v>20</v>
      </c>
      <c r="I2570" s="35" t="s">
        <v>22</v>
      </c>
      <c r="J2570" s="35" t="s">
        <v>61</v>
      </c>
      <c r="M2570" s="126"/>
    </row>
    <row r="2571" spans="1:18" x14ac:dyDescent="0.25">
      <c r="D2571" s="110"/>
      <c r="E2571" s="135">
        <f>E2550+1</f>
        <v>123</v>
      </c>
      <c r="F2571" s="113"/>
      <c r="G2571" s="113"/>
      <c r="H2571" s="114"/>
      <c r="I2571" s="136">
        <f>SUM(J2574:J2588)</f>
        <v>0</v>
      </c>
      <c r="J2571" s="136" t="str">
        <f>IF(H2571="","",I2571/H2571)</f>
        <v/>
      </c>
      <c r="M2571" s="126"/>
      <c r="R2571" s="141"/>
    </row>
    <row r="2572" spans="1:18" x14ac:dyDescent="0.25">
      <c r="B2572" s="117"/>
      <c r="C2572" s="118"/>
      <c r="D2572" s="110"/>
      <c r="F2572" s="118"/>
      <c r="G2572" s="118"/>
      <c r="H2572" s="119"/>
      <c r="I2572" s="120"/>
      <c r="J2572" s="121"/>
      <c r="M2572" s="126"/>
      <c r="R2572" s="141"/>
    </row>
    <row r="2573" spans="1:18" ht="47.25" outlineLevel="1" x14ac:dyDescent="0.25">
      <c r="B2573" s="34" t="s">
        <v>66</v>
      </c>
      <c r="C2573" s="78" t="s">
        <v>13</v>
      </c>
      <c r="D2573" s="35" t="s">
        <v>60</v>
      </c>
      <c r="E2573" s="35" t="s">
        <v>14</v>
      </c>
      <c r="F2573" s="79" t="s">
        <v>17</v>
      </c>
      <c r="G2573" s="79" t="s">
        <v>56</v>
      </c>
      <c r="H2573" s="79" t="s">
        <v>38</v>
      </c>
      <c r="I2573" s="35" t="s">
        <v>16</v>
      </c>
      <c r="J2573" s="34" t="s">
        <v>15</v>
      </c>
    </row>
    <row r="2574" spans="1:18" outlineLevel="1" x14ac:dyDescent="0.25">
      <c r="B2574" s="137" t="str">
        <f>IF(C2574="","",F2571)</f>
        <v/>
      </c>
      <c r="C2574" s="123"/>
      <c r="D2574" s="138" t="str">
        <f>IF(C2574="","",IFERROR(INDEX('Cadastro de insumo'!A:K,MATCH('Ficha técnica - Prod acabado'!C2574,'Cadastro de insumo'!E:E,0),2),""))</f>
        <v/>
      </c>
      <c r="E2574" s="138" t="str">
        <f>IF(C2574="","",IFERROR(INDEX('Cadastro de insumo'!A:K,MATCH('Ficha técnica - Prod acabado'!C2574,'Cadastro de insumo'!E:E,0),9),""))</f>
        <v/>
      </c>
      <c r="F2574" s="139" t="str">
        <f>IFERROR(VLOOKUP(C2574,'Cadastro de insumo'!E:K,7,0),"")</f>
        <v/>
      </c>
      <c r="G2574" s="113"/>
      <c r="H2574" s="113"/>
      <c r="I2574" s="138">
        <f t="shared" ref="I2574:I2588" si="123">IF(OR(G2574="",H2574=""),0,G2574/H2574)</f>
        <v>0</v>
      </c>
      <c r="J2574" s="140">
        <f>IF(C2574="",0,IF(E2574="Pacote",VLOOKUP(C2574,'Cadastro de insumo'!E:K,7,0)*G2574,IF(OR(E2574="kg",E2574="L"),F2574/1000*G2574,F2574*G2574)))</f>
        <v>0</v>
      </c>
    </row>
    <row r="2575" spans="1:18" outlineLevel="1" x14ac:dyDescent="0.25">
      <c r="B2575" s="137" t="str">
        <f>IF(C2575="","",F2571)</f>
        <v/>
      </c>
      <c r="C2575" s="123"/>
      <c r="D2575" s="138" t="str">
        <f>IF(C2575="","",IFERROR(INDEX('Cadastro de insumo'!A:K,MATCH('Ficha técnica - Prod acabado'!C2575,'Cadastro de insumo'!E:E,0),2),""))</f>
        <v/>
      </c>
      <c r="E2575" s="138" t="str">
        <f>IF(C2575="","",IFERROR(INDEX('Cadastro de insumo'!A:K,MATCH('Ficha técnica - Prod acabado'!C2575,'Cadastro de insumo'!E:E,0),9),""))</f>
        <v/>
      </c>
      <c r="F2575" s="139" t="str">
        <f>IFERROR(VLOOKUP(C2575,'Cadastro de insumo'!E:K,7,0),"")</f>
        <v/>
      </c>
      <c r="G2575" s="113"/>
      <c r="H2575" s="113"/>
      <c r="I2575" s="138">
        <f t="shared" si="123"/>
        <v>0</v>
      </c>
      <c r="J2575" s="140">
        <f>IF(C2575="",0,IF(E2575="Pacote",VLOOKUP(C2575,'Cadastro de insumo'!E:K,7,0)*G2575,IF(OR(E2575="kg",E2575="L"),F2575/1000*G2575,F2575*G2575)))</f>
        <v>0</v>
      </c>
    </row>
    <row r="2576" spans="1:18" outlineLevel="1" x14ac:dyDescent="0.25">
      <c r="B2576" s="137" t="str">
        <f>IF(C2576="","",F2571)</f>
        <v/>
      </c>
      <c r="C2576" s="123"/>
      <c r="D2576" s="138" t="str">
        <f>IF(C2576="","",IFERROR(INDEX('Cadastro de insumo'!A:K,MATCH('Ficha técnica - Prod acabado'!C2576,'Cadastro de insumo'!E:E,0),2),""))</f>
        <v/>
      </c>
      <c r="E2576" s="138" t="str">
        <f>IF(C2576="","",IFERROR(INDEX('Cadastro de insumo'!A:K,MATCH('Ficha técnica - Prod acabado'!C2576,'Cadastro de insumo'!E:E,0),9),""))</f>
        <v/>
      </c>
      <c r="F2576" s="139" t="str">
        <f>IFERROR(VLOOKUP(C2576,'Cadastro de insumo'!E:K,7,0),"")</f>
        <v/>
      </c>
      <c r="G2576" s="113"/>
      <c r="H2576" s="113"/>
      <c r="I2576" s="138">
        <f t="shared" si="123"/>
        <v>0</v>
      </c>
      <c r="J2576" s="140">
        <f>IF(C2576="",0,IF(E2576="Pacote",VLOOKUP(C2576,'Cadastro de insumo'!E:K,7,0)*G2576,IF(OR(E2576="kg",E2576="L"),F2576/1000*G2576,F2576*G2576)))</f>
        <v>0</v>
      </c>
    </row>
    <row r="2577" spans="1:18" outlineLevel="1" x14ac:dyDescent="0.25">
      <c r="B2577" s="137" t="str">
        <f>IF(C2577="","",F2571)</f>
        <v/>
      </c>
      <c r="C2577" s="123"/>
      <c r="D2577" s="138" t="str">
        <f>IF(C2577="","",IFERROR(INDEX('Cadastro de insumo'!A:K,MATCH('Ficha técnica - Prod acabado'!C2577,'Cadastro de insumo'!E:E,0),2),""))</f>
        <v/>
      </c>
      <c r="E2577" s="138" t="str">
        <f>IF(C2577="","",IFERROR(INDEX('Cadastro de insumo'!A:K,MATCH('Ficha técnica - Prod acabado'!C2577,'Cadastro de insumo'!E:E,0),9),""))</f>
        <v/>
      </c>
      <c r="F2577" s="139" t="str">
        <f>IFERROR(VLOOKUP(C2577,'Cadastro de insumo'!E:K,7,0),"")</f>
        <v/>
      </c>
      <c r="G2577" s="113"/>
      <c r="H2577" s="113"/>
      <c r="I2577" s="138">
        <f t="shared" si="123"/>
        <v>0</v>
      </c>
      <c r="J2577" s="140">
        <f>IF(C2577="",0,IF(E2577="Pacote",VLOOKUP(C2577,'Cadastro de insumo'!E:K,7,0)*G2577,IF(OR(E2577="kg",E2577="L"),F2577/1000*G2577,F2577*G2577)))</f>
        <v>0</v>
      </c>
    </row>
    <row r="2578" spans="1:18" outlineLevel="1" x14ac:dyDescent="0.25">
      <c r="B2578" s="137" t="str">
        <f>IF(C2578="","",F2571)</f>
        <v/>
      </c>
      <c r="C2578" s="123"/>
      <c r="D2578" s="138" t="str">
        <f>IF(C2578="","",IFERROR(INDEX('Cadastro de insumo'!A:K,MATCH('Ficha técnica - Prod acabado'!C2578,'Cadastro de insumo'!E:E,0),2),""))</f>
        <v/>
      </c>
      <c r="E2578" s="138" t="str">
        <f>IF(C2578="","",IFERROR(INDEX('Cadastro de insumo'!A:K,MATCH('Ficha técnica - Prod acabado'!C2578,'Cadastro de insumo'!E:E,0),9),""))</f>
        <v/>
      </c>
      <c r="F2578" s="139" t="str">
        <f>IFERROR(VLOOKUP(C2578,'Cadastro de insumo'!E:K,7,0),"")</f>
        <v/>
      </c>
      <c r="G2578" s="113"/>
      <c r="H2578" s="113"/>
      <c r="I2578" s="138">
        <f t="shared" si="123"/>
        <v>0</v>
      </c>
      <c r="J2578" s="140">
        <f>IF(C2578="",0,IF(E2578="Pacote",VLOOKUP(C2578,'Cadastro de insumo'!E:K,7,0)*G2578,IF(OR(E2578="kg",E2578="L"),F2578/1000*G2578,F2578*G2578)))</f>
        <v>0</v>
      </c>
    </row>
    <row r="2579" spans="1:18" outlineLevel="1" x14ac:dyDescent="0.25">
      <c r="B2579" s="137" t="str">
        <f>IF(C2579="","",F2571)</f>
        <v/>
      </c>
      <c r="C2579" s="123"/>
      <c r="D2579" s="138" t="str">
        <f>IF(C2579="","",IFERROR(INDEX('Cadastro de insumo'!A:K,MATCH('Ficha técnica - Prod acabado'!C2579,'Cadastro de insumo'!E:E,0),2),""))</f>
        <v/>
      </c>
      <c r="E2579" s="138" t="str">
        <f>IF(C2579="","",IFERROR(INDEX('Cadastro de insumo'!A:K,MATCH('Ficha técnica - Prod acabado'!C2579,'Cadastro de insumo'!E:E,0),9),""))</f>
        <v/>
      </c>
      <c r="F2579" s="139" t="str">
        <f>IFERROR(VLOOKUP(C2579,'Cadastro de insumo'!E:K,7,0),"")</f>
        <v/>
      </c>
      <c r="G2579" s="113"/>
      <c r="H2579" s="113"/>
      <c r="I2579" s="138">
        <f t="shared" si="123"/>
        <v>0</v>
      </c>
      <c r="J2579" s="140">
        <f>IF(C2579="",0,IF(E2579="Pacote",VLOOKUP(C2579,'Cadastro de insumo'!E:K,7,0)*G2579,IF(OR(E2579="kg",E2579="L"),F2579/1000*G2579,F2579*G2579)))</f>
        <v>0</v>
      </c>
    </row>
    <row r="2580" spans="1:18" outlineLevel="1" x14ac:dyDescent="0.25">
      <c r="B2580" s="137" t="str">
        <f>IF(C2580="","",F2571)</f>
        <v/>
      </c>
      <c r="C2580" s="123"/>
      <c r="D2580" s="138" t="str">
        <f>IF(C2580="","",IFERROR(INDEX('Cadastro de insumo'!A:K,MATCH('Ficha técnica - Prod acabado'!C2580,'Cadastro de insumo'!E:E,0),2),""))</f>
        <v/>
      </c>
      <c r="E2580" s="138" t="str">
        <f>IF(C2580="","",IFERROR(INDEX('Cadastro de insumo'!A:K,MATCH('Ficha técnica - Prod acabado'!C2580,'Cadastro de insumo'!E:E,0),9),""))</f>
        <v/>
      </c>
      <c r="F2580" s="139" t="str">
        <f>IFERROR(VLOOKUP(C2580,'Cadastro de insumo'!E:K,7,0),"")</f>
        <v/>
      </c>
      <c r="G2580" s="113"/>
      <c r="H2580" s="113"/>
      <c r="I2580" s="138">
        <f t="shared" si="123"/>
        <v>0</v>
      </c>
      <c r="J2580" s="140">
        <f>IF(C2580="",0,IF(E2580="Pacote",VLOOKUP(C2580,'Cadastro de insumo'!E:K,7,0)*G2580,IF(OR(E2580="kg",E2580="L"),F2580/1000*G2580,F2580*G2580)))</f>
        <v>0</v>
      </c>
    </row>
    <row r="2581" spans="1:18" outlineLevel="1" x14ac:dyDescent="0.25">
      <c r="B2581" s="137" t="str">
        <f>IF(C2581="","",F2571)</f>
        <v/>
      </c>
      <c r="C2581" s="123"/>
      <c r="D2581" s="138" t="str">
        <f>IF(C2581="","",IFERROR(INDEX('Cadastro de insumo'!A:K,MATCH('Ficha técnica - Prod acabado'!C2581,'Cadastro de insumo'!E:E,0),2),""))</f>
        <v/>
      </c>
      <c r="E2581" s="138" t="str">
        <f>IF(C2581="","",IFERROR(INDEX('Cadastro de insumo'!A:K,MATCH('Ficha técnica - Prod acabado'!C2581,'Cadastro de insumo'!E:E,0),9),""))</f>
        <v/>
      </c>
      <c r="F2581" s="139" t="str">
        <f>IFERROR(VLOOKUP(C2581,'Cadastro de insumo'!E:K,7,0),"")</f>
        <v/>
      </c>
      <c r="G2581" s="113"/>
      <c r="H2581" s="113"/>
      <c r="I2581" s="138">
        <f t="shared" si="123"/>
        <v>0</v>
      </c>
      <c r="J2581" s="140">
        <f>IF(C2581="",0,IF(E2581="Pacote",VLOOKUP(C2581,'Cadastro de insumo'!E:K,7,0)*G2581,IF(OR(E2581="kg",E2581="L"),F2581/1000*G2581,F2581*G2581)))</f>
        <v>0</v>
      </c>
    </row>
    <row r="2582" spans="1:18" outlineLevel="1" x14ac:dyDescent="0.25">
      <c r="B2582" s="137" t="str">
        <f>IF(C2582="","",F2571)</f>
        <v/>
      </c>
      <c r="C2582" s="123"/>
      <c r="D2582" s="138" t="str">
        <f>IF(C2582="","",IFERROR(INDEX('Cadastro de insumo'!A:K,MATCH('Ficha técnica - Prod acabado'!C2582,'Cadastro de insumo'!E:E,0),2),""))</f>
        <v/>
      </c>
      <c r="E2582" s="138" t="str">
        <f>IF(C2582="","",IFERROR(INDEX('Cadastro de insumo'!A:K,MATCH('Ficha técnica - Prod acabado'!C2582,'Cadastro de insumo'!E:E,0),9),""))</f>
        <v/>
      </c>
      <c r="F2582" s="139" t="str">
        <f>IFERROR(VLOOKUP(C2582,'Cadastro de insumo'!E:K,7,0),"")</f>
        <v/>
      </c>
      <c r="G2582" s="113"/>
      <c r="H2582" s="113"/>
      <c r="I2582" s="138">
        <f t="shared" si="123"/>
        <v>0</v>
      </c>
      <c r="J2582" s="140">
        <f>IF(C2582="",0,IF(E2582="Pacote",VLOOKUP(C2582,'Cadastro de insumo'!E:K,7,0)*G2582,IF(OR(E2582="kg",E2582="L"),F2582/1000*G2582,F2582*G2582)))</f>
        <v>0</v>
      </c>
    </row>
    <row r="2583" spans="1:18" outlineLevel="1" x14ac:dyDescent="0.25">
      <c r="B2583" s="137" t="str">
        <f>IF(C2583="","",F2571)</f>
        <v/>
      </c>
      <c r="C2583" s="123"/>
      <c r="D2583" s="138" t="str">
        <f>IF(C2583="","",IFERROR(INDEX('Cadastro de insumo'!A:K,MATCH('Ficha técnica - Prod acabado'!C2583,'Cadastro de insumo'!E:E,0),2),""))</f>
        <v/>
      </c>
      <c r="E2583" s="138" t="str">
        <f>IF(C2583="","",IFERROR(INDEX('Cadastro de insumo'!A:K,MATCH('Ficha técnica - Prod acabado'!C2583,'Cadastro de insumo'!E:E,0),9),""))</f>
        <v/>
      </c>
      <c r="F2583" s="139" t="str">
        <f>IFERROR(VLOOKUP(C2583,'Cadastro de insumo'!E:K,7,0),"")</f>
        <v/>
      </c>
      <c r="G2583" s="113"/>
      <c r="H2583" s="113"/>
      <c r="I2583" s="138">
        <f t="shared" si="123"/>
        <v>0</v>
      </c>
      <c r="J2583" s="140">
        <f>IF(C2583="",0,IF(E2583="Pacote",VLOOKUP(C2583,'Cadastro de insumo'!E:K,7,0)*G2583,IF(OR(E2583="kg",E2583="L"),F2583/1000*G2583,F2583*G2583)))</f>
        <v>0</v>
      </c>
    </row>
    <row r="2584" spans="1:18" outlineLevel="1" x14ac:dyDescent="0.25">
      <c r="B2584" s="137" t="str">
        <f>IF(C2584="","",F2571)</f>
        <v/>
      </c>
      <c r="C2584" s="123"/>
      <c r="D2584" s="138" t="str">
        <f>IF(C2584="","",IFERROR(INDEX('Cadastro de insumo'!A:K,MATCH('Ficha técnica - Prod acabado'!C2584,'Cadastro de insumo'!E:E,0),2),""))</f>
        <v/>
      </c>
      <c r="E2584" s="138" t="str">
        <f>IF(C2584="","",IFERROR(INDEX('Cadastro de insumo'!A:K,MATCH('Ficha técnica - Prod acabado'!C2584,'Cadastro de insumo'!E:E,0),9),""))</f>
        <v/>
      </c>
      <c r="F2584" s="139" t="str">
        <f>IFERROR(VLOOKUP(C2584,'Cadastro de insumo'!E:K,7,0),"")</f>
        <v/>
      </c>
      <c r="G2584" s="113"/>
      <c r="H2584" s="113"/>
      <c r="I2584" s="138">
        <f t="shared" si="123"/>
        <v>0</v>
      </c>
      <c r="J2584" s="140">
        <f>IF(C2584="",0,IF(E2584="Pacote",VLOOKUP(C2584,'Cadastro de insumo'!E:K,7,0)*G2584,IF(OR(E2584="kg",E2584="L"),F2584/1000*G2584,F2584*G2584)))</f>
        <v>0</v>
      </c>
    </row>
    <row r="2585" spans="1:18" outlineLevel="1" x14ac:dyDescent="0.25">
      <c r="B2585" s="137" t="str">
        <f>IF(C2585="","",F2571)</f>
        <v/>
      </c>
      <c r="C2585" s="123"/>
      <c r="D2585" s="138" t="str">
        <f>IF(C2585="","",IFERROR(INDEX('Cadastro de insumo'!A:K,MATCH('Ficha técnica - Prod acabado'!C2585,'Cadastro de insumo'!E:E,0),2),""))</f>
        <v/>
      </c>
      <c r="E2585" s="138" t="str">
        <f>IF(C2585="","",IFERROR(INDEX('Cadastro de insumo'!A:K,MATCH('Ficha técnica - Prod acabado'!C2585,'Cadastro de insumo'!E:E,0),9),""))</f>
        <v/>
      </c>
      <c r="F2585" s="139" t="str">
        <f>IFERROR(VLOOKUP(C2585,'Cadastro de insumo'!E:K,7,0),"")</f>
        <v/>
      </c>
      <c r="G2585" s="113"/>
      <c r="H2585" s="113"/>
      <c r="I2585" s="138">
        <f t="shared" si="123"/>
        <v>0</v>
      </c>
      <c r="J2585" s="140">
        <f>IF(C2585="",0,IF(E2585="Pacote",VLOOKUP(C2585,'Cadastro de insumo'!E:K,7,0)*G2585,IF(OR(E2585="kg",E2585="L"),F2585/1000*G2585,F2585*G2585)))</f>
        <v>0</v>
      </c>
    </row>
    <row r="2586" spans="1:18" outlineLevel="1" x14ac:dyDescent="0.25">
      <c r="B2586" s="137" t="str">
        <f>IF(C2586="","",F2571)</f>
        <v/>
      </c>
      <c r="C2586" s="123"/>
      <c r="D2586" s="138" t="str">
        <f>IF(C2586="","",IFERROR(INDEX('Cadastro de insumo'!A:K,MATCH('Ficha técnica - Prod acabado'!C2586,'Cadastro de insumo'!E:E,0),2),""))</f>
        <v/>
      </c>
      <c r="E2586" s="138" t="str">
        <f>IF(C2586="","",IFERROR(INDEX('Cadastro de insumo'!A:K,MATCH('Ficha técnica - Prod acabado'!C2586,'Cadastro de insumo'!E:E,0),9),""))</f>
        <v/>
      </c>
      <c r="F2586" s="139" t="str">
        <f>IFERROR(VLOOKUP(C2586,'Cadastro de insumo'!E:K,7,0),"")</f>
        <v/>
      </c>
      <c r="G2586" s="113"/>
      <c r="H2586" s="113"/>
      <c r="I2586" s="138">
        <f t="shared" si="123"/>
        <v>0</v>
      </c>
      <c r="J2586" s="140">
        <f>IF(C2586="",0,IF(E2586="Pacote",VLOOKUP(C2586,'Cadastro de insumo'!E:K,7,0)*G2586,IF(OR(E2586="kg",E2586="L"),F2586/1000*G2586,F2586*G2586)))</f>
        <v>0</v>
      </c>
    </row>
    <row r="2587" spans="1:18" outlineLevel="1" x14ac:dyDescent="0.25">
      <c r="B2587" s="137" t="str">
        <f>IF(C2587="","",F2571)</f>
        <v/>
      </c>
      <c r="C2587" s="123"/>
      <c r="D2587" s="138" t="str">
        <f>IF(C2587="","",IFERROR(INDEX('Cadastro de insumo'!A:K,MATCH('Ficha técnica - Prod acabado'!C2587,'Cadastro de insumo'!E:E,0),2),""))</f>
        <v/>
      </c>
      <c r="E2587" s="138" t="str">
        <f>IF(C2587="","",IFERROR(INDEX('Cadastro de insumo'!A:K,MATCH('Ficha técnica - Prod acabado'!C2587,'Cadastro de insumo'!E:E,0),9),""))</f>
        <v/>
      </c>
      <c r="F2587" s="139" t="str">
        <f>IFERROR(VLOOKUP(C2587,'Cadastro de insumo'!E:K,7,0),"")</f>
        <v/>
      </c>
      <c r="G2587" s="113"/>
      <c r="H2587" s="113"/>
      <c r="I2587" s="138">
        <f t="shared" si="123"/>
        <v>0</v>
      </c>
      <c r="J2587" s="140">
        <f>IF(C2587="",0,IF(E2587="Pacote",VLOOKUP(C2587,'Cadastro de insumo'!E:K,7,0)*G2587,IF(OR(E2587="kg",E2587="L"),F2587/1000*G2587,F2587*G2587)))</f>
        <v>0</v>
      </c>
    </row>
    <row r="2588" spans="1:18" outlineLevel="1" x14ac:dyDescent="0.25">
      <c r="B2588" s="137" t="str">
        <f>IF(C2588="","",F2571)</f>
        <v/>
      </c>
      <c r="C2588" s="123"/>
      <c r="D2588" s="138" t="str">
        <f>IF(C2588="","",IFERROR(INDEX('Cadastro de insumo'!A:K,MATCH('Ficha técnica - Prod acabado'!C2588,'Cadastro de insumo'!E:E,0),2),""))</f>
        <v/>
      </c>
      <c r="E2588" s="138" t="str">
        <f>IF(C2588="","",IFERROR(INDEX('Cadastro de insumo'!A:K,MATCH('Ficha técnica - Prod acabado'!C2588,'Cadastro de insumo'!E:E,0),9),""))</f>
        <v/>
      </c>
      <c r="F2588" s="139" t="str">
        <f>IFERROR(VLOOKUP(C2588,'Cadastro de insumo'!E:K,7,0),"")</f>
        <v/>
      </c>
      <c r="G2588" s="113"/>
      <c r="H2588" s="113"/>
      <c r="I2588" s="138">
        <f t="shared" si="123"/>
        <v>0</v>
      </c>
      <c r="J2588" s="140">
        <f>IF(C2588="",0,IF(E2588="Pacote",VLOOKUP(C2588,'Cadastro de insumo'!E:K,7,0)*G2588,IF(OR(E2588="kg",E2588="L"),F2588/1000*G2588,F2588*G2588)))</f>
        <v>0</v>
      </c>
    </row>
    <row r="2589" spans="1:18" x14ac:dyDescent="0.25">
      <c r="A2589" s="33" t="str">
        <f>"Detalhes: "&amp;F2571</f>
        <v xml:space="preserve">Detalhes: </v>
      </c>
      <c r="B2589" s="110"/>
      <c r="H2589" s="126"/>
      <c r="I2589" s="110"/>
      <c r="J2589" s="110"/>
      <c r="M2589" s="126"/>
    </row>
    <row r="2590" spans="1:18" x14ac:dyDescent="0.25">
      <c r="B2590" s="110"/>
      <c r="C2590" s="126"/>
      <c r="H2590" s="126"/>
      <c r="I2590" s="110"/>
      <c r="J2590" s="110"/>
      <c r="K2590" s="110"/>
      <c r="L2590" s="110"/>
      <c r="M2590" s="126"/>
    </row>
    <row r="2591" spans="1:18" ht="31.5" x14ac:dyDescent="0.25">
      <c r="D2591" s="110"/>
      <c r="E2591" s="34" t="s">
        <v>21</v>
      </c>
      <c r="F2591" s="78" t="s">
        <v>0</v>
      </c>
      <c r="G2591" s="78" t="s">
        <v>19</v>
      </c>
      <c r="H2591" s="79" t="s">
        <v>20</v>
      </c>
      <c r="I2591" s="35" t="s">
        <v>22</v>
      </c>
      <c r="J2591" s="35" t="s">
        <v>61</v>
      </c>
      <c r="M2591" s="126"/>
    </row>
    <row r="2592" spans="1:18" x14ac:dyDescent="0.25">
      <c r="D2592" s="110"/>
      <c r="E2592" s="135">
        <f>E2571+1</f>
        <v>124</v>
      </c>
      <c r="F2592" s="113"/>
      <c r="G2592" s="113"/>
      <c r="H2592" s="114"/>
      <c r="I2592" s="136">
        <f>SUM(J2595:J2609)</f>
        <v>0</v>
      </c>
      <c r="J2592" s="136" t="str">
        <f>IF(H2592="","",I2592/H2592)</f>
        <v/>
      </c>
      <c r="M2592" s="126"/>
      <c r="R2592" s="141"/>
    </row>
    <row r="2593" spans="2:18" x14ac:dyDescent="0.25">
      <c r="B2593" s="117"/>
      <c r="C2593" s="118"/>
      <c r="D2593" s="110"/>
      <c r="F2593" s="118"/>
      <c r="G2593" s="118"/>
      <c r="H2593" s="119"/>
      <c r="I2593" s="120"/>
      <c r="J2593" s="121"/>
      <c r="M2593" s="126"/>
      <c r="R2593" s="141"/>
    </row>
    <row r="2594" spans="2:18" ht="47.25" outlineLevel="1" x14ac:dyDescent="0.25">
      <c r="B2594" s="34" t="s">
        <v>66</v>
      </c>
      <c r="C2594" s="78" t="s">
        <v>13</v>
      </c>
      <c r="D2594" s="35" t="s">
        <v>60</v>
      </c>
      <c r="E2594" s="35" t="s">
        <v>14</v>
      </c>
      <c r="F2594" s="79" t="s">
        <v>17</v>
      </c>
      <c r="G2594" s="79" t="s">
        <v>56</v>
      </c>
      <c r="H2594" s="79" t="s">
        <v>38</v>
      </c>
      <c r="I2594" s="35" t="s">
        <v>16</v>
      </c>
      <c r="J2594" s="34" t="s">
        <v>15</v>
      </c>
    </row>
    <row r="2595" spans="2:18" outlineLevel="1" x14ac:dyDescent="0.25">
      <c r="B2595" s="137" t="str">
        <f>IF(C2595="","",F2592)</f>
        <v/>
      </c>
      <c r="C2595" s="123"/>
      <c r="D2595" s="138" t="str">
        <f>IF(C2595="","",IFERROR(INDEX('Cadastro de insumo'!A:K,MATCH('Ficha técnica - Prod acabado'!C2595,'Cadastro de insumo'!E:E,0),2),""))</f>
        <v/>
      </c>
      <c r="E2595" s="138" t="str">
        <f>IF(C2595="","",IFERROR(INDEX('Cadastro de insumo'!A:K,MATCH('Ficha técnica - Prod acabado'!C2595,'Cadastro de insumo'!E:E,0),9),""))</f>
        <v/>
      </c>
      <c r="F2595" s="139" t="str">
        <f>IFERROR(VLOOKUP(C2595,'Cadastro de insumo'!E:K,7,0),"")</f>
        <v/>
      </c>
      <c r="G2595" s="113"/>
      <c r="H2595" s="113"/>
      <c r="I2595" s="138">
        <f t="shared" ref="I2595:I2609" si="124">IF(OR(G2595="",H2595=""),0,G2595/H2595)</f>
        <v>0</v>
      </c>
      <c r="J2595" s="140">
        <f>IF(C2595="",0,IF(E2595="Pacote",VLOOKUP(C2595,'Cadastro de insumo'!E:K,7,0)*G2595,IF(OR(E2595="kg",E2595="L"),F2595/1000*G2595,F2595*G2595)))</f>
        <v>0</v>
      </c>
    </row>
    <row r="2596" spans="2:18" outlineLevel="1" x14ac:dyDescent="0.25">
      <c r="B2596" s="137" t="str">
        <f>IF(C2596="","",F2592)</f>
        <v/>
      </c>
      <c r="C2596" s="123"/>
      <c r="D2596" s="138" t="str">
        <f>IF(C2596="","",IFERROR(INDEX('Cadastro de insumo'!A:K,MATCH('Ficha técnica - Prod acabado'!C2596,'Cadastro de insumo'!E:E,0),2),""))</f>
        <v/>
      </c>
      <c r="E2596" s="138" t="str">
        <f>IF(C2596="","",IFERROR(INDEX('Cadastro de insumo'!A:K,MATCH('Ficha técnica - Prod acabado'!C2596,'Cadastro de insumo'!E:E,0),9),""))</f>
        <v/>
      </c>
      <c r="F2596" s="139" t="str">
        <f>IFERROR(VLOOKUP(C2596,'Cadastro de insumo'!E:K,7,0),"")</f>
        <v/>
      </c>
      <c r="G2596" s="113"/>
      <c r="H2596" s="113"/>
      <c r="I2596" s="138">
        <f t="shared" si="124"/>
        <v>0</v>
      </c>
      <c r="J2596" s="140">
        <f>IF(C2596="",0,IF(E2596="Pacote",VLOOKUP(C2596,'Cadastro de insumo'!E:K,7,0)*G2596,IF(OR(E2596="kg",E2596="L"),F2596/1000*G2596,F2596*G2596)))</f>
        <v>0</v>
      </c>
    </row>
    <row r="2597" spans="2:18" outlineLevel="1" x14ac:dyDescent="0.25">
      <c r="B2597" s="137" t="str">
        <f>IF(C2597="","",F2592)</f>
        <v/>
      </c>
      <c r="C2597" s="123"/>
      <c r="D2597" s="138" t="str">
        <f>IF(C2597="","",IFERROR(INDEX('Cadastro de insumo'!A:K,MATCH('Ficha técnica - Prod acabado'!C2597,'Cadastro de insumo'!E:E,0),2),""))</f>
        <v/>
      </c>
      <c r="E2597" s="138" t="str">
        <f>IF(C2597="","",IFERROR(INDEX('Cadastro de insumo'!A:K,MATCH('Ficha técnica - Prod acabado'!C2597,'Cadastro de insumo'!E:E,0),9),""))</f>
        <v/>
      </c>
      <c r="F2597" s="139" t="str">
        <f>IFERROR(VLOOKUP(C2597,'Cadastro de insumo'!E:K,7,0),"")</f>
        <v/>
      </c>
      <c r="G2597" s="113"/>
      <c r="H2597" s="113"/>
      <c r="I2597" s="138">
        <f t="shared" si="124"/>
        <v>0</v>
      </c>
      <c r="J2597" s="140">
        <f>IF(C2597="",0,IF(E2597="Pacote",VLOOKUP(C2597,'Cadastro de insumo'!E:K,7,0)*G2597,IF(OR(E2597="kg",E2597="L"),F2597/1000*G2597,F2597*G2597)))</f>
        <v>0</v>
      </c>
    </row>
    <row r="2598" spans="2:18" outlineLevel="1" x14ac:dyDescent="0.25">
      <c r="B2598" s="137" t="str">
        <f>IF(C2598="","",F2592)</f>
        <v/>
      </c>
      <c r="C2598" s="123"/>
      <c r="D2598" s="138" t="str">
        <f>IF(C2598="","",IFERROR(INDEX('Cadastro de insumo'!A:K,MATCH('Ficha técnica - Prod acabado'!C2598,'Cadastro de insumo'!E:E,0),2),""))</f>
        <v/>
      </c>
      <c r="E2598" s="138" t="str">
        <f>IF(C2598="","",IFERROR(INDEX('Cadastro de insumo'!A:K,MATCH('Ficha técnica - Prod acabado'!C2598,'Cadastro de insumo'!E:E,0),9),""))</f>
        <v/>
      </c>
      <c r="F2598" s="139" t="str">
        <f>IFERROR(VLOOKUP(C2598,'Cadastro de insumo'!E:K,7,0),"")</f>
        <v/>
      </c>
      <c r="G2598" s="113"/>
      <c r="H2598" s="113"/>
      <c r="I2598" s="138">
        <f t="shared" si="124"/>
        <v>0</v>
      </c>
      <c r="J2598" s="140">
        <f>IF(C2598="",0,IF(E2598="Pacote",VLOOKUP(C2598,'Cadastro de insumo'!E:K,7,0)*G2598,IF(OR(E2598="kg",E2598="L"),F2598/1000*G2598,F2598*G2598)))</f>
        <v>0</v>
      </c>
    </row>
    <row r="2599" spans="2:18" outlineLevel="1" x14ac:dyDescent="0.25">
      <c r="B2599" s="137" t="str">
        <f>IF(C2599="","",F2592)</f>
        <v/>
      </c>
      <c r="C2599" s="123"/>
      <c r="D2599" s="138" t="str">
        <f>IF(C2599="","",IFERROR(INDEX('Cadastro de insumo'!A:K,MATCH('Ficha técnica - Prod acabado'!C2599,'Cadastro de insumo'!E:E,0),2),""))</f>
        <v/>
      </c>
      <c r="E2599" s="138" t="str">
        <f>IF(C2599="","",IFERROR(INDEX('Cadastro de insumo'!A:K,MATCH('Ficha técnica - Prod acabado'!C2599,'Cadastro de insumo'!E:E,0),9),""))</f>
        <v/>
      </c>
      <c r="F2599" s="139" t="str">
        <f>IFERROR(VLOOKUP(C2599,'Cadastro de insumo'!E:K,7,0),"")</f>
        <v/>
      </c>
      <c r="G2599" s="113"/>
      <c r="H2599" s="113"/>
      <c r="I2599" s="138">
        <f t="shared" si="124"/>
        <v>0</v>
      </c>
      <c r="J2599" s="140">
        <f>IF(C2599="",0,IF(E2599="Pacote",VLOOKUP(C2599,'Cadastro de insumo'!E:K,7,0)*G2599,IF(OR(E2599="kg",E2599="L"),F2599/1000*G2599,F2599*G2599)))</f>
        <v>0</v>
      </c>
    </row>
    <row r="2600" spans="2:18" outlineLevel="1" x14ac:dyDescent="0.25">
      <c r="B2600" s="137" t="str">
        <f>IF(C2600="","",F2592)</f>
        <v/>
      </c>
      <c r="C2600" s="123"/>
      <c r="D2600" s="138" t="str">
        <f>IF(C2600="","",IFERROR(INDEX('Cadastro de insumo'!A:K,MATCH('Ficha técnica - Prod acabado'!C2600,'Cadastro de insumo'!E:E,0),2),""))</f>
        <v/>
      </c>
      <c r="E2600" s="138" t="str">
        <f>IF(C2600="","",IFERROR(INDEX('Cadastro de insumo'!A:K,MATCH('Ficha técnica - Prod acabado'!C2600,'Cadastro de insumo'!E:E,0),9),""))</f>
        <v/>
      </c>
      <c r="F2600" s="139" t="str">
        <f>IFERROR(VLOOKUP(C2600,'Cadastro de insumo'!E:K,7,0),"")</f>
        <v/>
      </c>
      <c r="G2600" s="113"/>
      <c r="H2600" s="113"/>
      <c r="I2600" s="138">
        <f t="shared" si="124"/>
        <v>0</v>
      </c>
      <c r="J2600" s="140">
        <f>IF(C2600="",0,IF(E2600="Pacote",VLOOKUP(C2600,'Cadastro de insumo'!E:K,7,0)*G2600,IF(OR(E2600="kg",E2600="L"),F2600/1000*G2600,F2600*G2600)))</f>
        <v>0</v>
      </c>
    </row>
    <row r="2601" spans="2:18" outlineLevel="1" x14ac:dyDescent="0.25">
      <c r="B2601" s="137" t="str">
        <f>IF(C2601="","",F2592)</f>
        <v/>
      </c>
      <c r="C2601" s="123"/>
      <c r="D2601" s="138" t="str">
        <f>IF(C2601="","",IFERROR(INDEX('Cadastro de insumo'!A:K,MATCH('Ficha técnica - Prod acabado'!C2601,'Cadastro de insumo'!E:E,0),2),""))</f>
        <v/>
      </c>
      <c r="E2601" s="138" t="str">
        <f>IF(C2601="","",IFERROR(INDEX('Cadastro de insumo'!A:K,MATCH('Ficha técnica - Prod acabado'!C2601,'Cadastro de insumo'!E:E,0),9),""))</f>
        <v/>
      </c>
      <c r="F2601" s="139" t="str">
        <f>IFERROR(VLOOKUP(C2601,'Cadastro de insumo'!E:K,7,0),"")</f>
        <v/>
      </c>
      <c r="G2601" s="113"/>
      <c r="H2601" s="113"/>
      <c r="I2601" s="138">
        <f t="shared" si="124"/>
        <v>0</v>
      </c>
      <c r="J2601" s="140">
        <f>IF(C2601="",0,IF(E2601="Pacote",VLOOKUP(C2601,'Cadastro de insumo'!E:K,7,0)*G2601,IF(OR(E2601="kg",E2601="L"),F2601/1000*G2601,F2601*G2601)))</f>
        <v>0</v>
      </c>
    </row>
    <row r="2602" spans="2:18" outlineLevel="1" x14ac:dyDescent="0.25">
      <c r="B2602" s="137" t="str">
        <f>IF(C2602="","",F2592)</f>
        <v/>
      </c>
      <c r="C2602" s="123"/>
      <c r="D2602" s="138" t="str">
        <f>IF(C2602="","",IFERROR(INDEX('Cadastro de insumo'!A:K,MATCH('Ficha técnica - Prod acabado'!C2602,'Cadastro de insumo'!E:E,0),2),""))</f>
        <v/>
      </c>
      <c r="E2602" s="138" t="str">
        <f>IF(C2602="","",IFERROR(INDEX('Cadastro de insumo'!A:K,MATCH('Ficha técnica - Prod acabado'!C2602,'Cadastro de insumo'!E:E,0),9),""))</f>
        <v/>
      </c>
      <c r="F2602" s="139" t="str">
        <f>IFERROR(VLOOKUP(C2602,'Cadastro de insumo'!E:K,7,0),"")</f>
        <v/>
      </c>
      <c r="G2602" s="113"/>
      <c r="H2602" s="113"/>
      <c r="I2602" s="138">
        <f t="shared" si="124"/>
        <v>0</v>
      </c>
      <c r="J2602" s="140">
        <f>IF(C2602="",0,IF(E2602="Pacote",VLOOKUP(C2602,'Cadastro de insumo'!E:K,7,0)*G2602,IF(OR(E2602="kg",E2602="L"),F2602/1000*G2602,F2602*G2602)))</f>
        <v>0</v>
      </c>
    </row>
    <row r="2603" spans="2:18" outlineLevel="1" x14ac:dyDescent="0.25">
      <c r="B2603" s="137" t="str">
        <f>IF(C2603="","",F2592)</f>
        <v/>
      </c>
      <c r="C2603" s="123"/>
      <c r="D2603" s="138" t="str">
        <f>IF(C2603="","",IFERROR(INDEX('Cadastro de insumo'!A:K,MATCH('Ficha técnica - Prod acabado'!C2603,'Cadastro de insumo'!E:E,0),2),""))</f>
        <v/>
      </c>
      <c r="E2603" s="138" t="str">
        <f>IF(C2603="","",IFERROR(INDEX('Cadastro de insumo'!A:K,MATCH('Ficha técnica - Prod acabado'!C2603,'Cadastro de insumo'!E:E,0),9),""))</f>
        <v/>
      </c>
      <c r="F2603" s="139" t="str">
        <f>IFERROR(VLOOKUP(C2603,'Cadastro de insumo'!E:K,7,0),"")</f>
        <v/>
      </c>
      <c r="G2603" s="113"/>
      <c r="H2603" s="113"/>
      <c r="I2603" s="138">
        <f t="shared" si="124"/>
        <v>0</v>
      </c>
      <c r="J2603" s="140">
        <f>IF(C2603="",0,IF(E2603="Pacote",VLOOKUP(C2603,'Cadastro de insumo'!E:K,7,0)*G2603,IF(OR(E2603="kg",E2603="L"),F2603/1000*G2603,F2603*G2603)))</f>
        <v>0</v>
      </c>
    </row>
    <row r="2604" spans="2:18" outlineLevel="1" x14ac:dyDescent="0.25">
      <c r="B2604" s="137" t="str">
        <f>IF(C2604="","",F2592)</f>
        <v/>
      </c>
      <c r="C2604" s="123"/>
      <c r="D2604" s="138" t="str">
        <f>IF(C2604="","",IFERROR(INDEX('Cadastro de insumo'!A:K,MATCH('Ficha técnica - Prod acabado'!C2604,'Cadastro de insumo'!E:E,0),2),""))</f>
        <v/>
      </c>
      <c r="E2604" s="138" t="str">
        <f>IF(C2604="","",IFERROR(INDEX('Cadastro de insumo'!A:K,MATCH('Ficha técnica - Prod acabado'!C2604,'Cadastro de insumo'!E:E,0),9),""))</f>
        <v/>
      </c>
      <c r="F2604" s="139" t="str">
        <f>IFERROR(VLOOKUP(C2604,'Cadastro de insumo'!E:K,7,0),"")</f>
        <v/>
      </c>
      <c r="G2604" s="113"/>
      <c r="H2604" s="113"/>
      <c r="I2604" s="138">
        <f t="shared" si="124"/>
        <v>0</v>
      </c>
      <c r="J2604" s="140">
        <f>IF(C2604="",0,IF(E2604="Pacote",VLOOKUP(C2604,'Cadastro de insumo'!E:K,7,0)*G2604,IF(OR(E2604="kg",E2604="L"),F2604/1000*G2604,F2604*G2604)))</f>
        <v>0</v>
      </c>
    </row>
    <row r="2605" spans="2:18" outlineLevel="1" x14ac:dyDescent="0.25">
      <c r="B2605" s="137" t="str">
        <f>IF(C2605="","",F2592)</f>
        <v/>
      </c>
      <c r="C2605" s="123"/>
      <c r="D2605" s="138" t="str">
        <f>IF(C2605="","",IFERROR(INDEX('Cadastro de insumo'!A:K,MATCH('Ficha técnica - Prod acabado'!C2605,'Cadastro de insumo'!E:E,0),2),""))</f>
        <v/>
      </c>
      <c r="E2605" s="138" t="str">
        <f>IF(C2605="","",IFERROR(INDEX('Cadastro de insumo'!A:K,MATCH('Ficha técnica - Prod acabado'!C2605,'Cadastro de insumo'!E:E,0),9),""))</f>
        <v/>
      </c>
      <c r="F2605" s="139" t="str">
        <f>IFERROR(VLOOKUP(C2605,'Cadastro de insumo'!E:K,7,0),"")</f>
        <v/>
      </c>
      <c r="G2605" s="113"/>
      <c r="H2605" s="113"/>
      <c r="I2605" s="138">
        <f t="shared" si="124"/>
        <v>0</v>
      </c>
      <c r="J2605" s="140">
        <f>IF(C2605="",0,IF(E2605="Pacote",VLOOKUP(C2605,'Cadastro de insumo'!E:K,7,0)*G2605,IF(OR(E2605="kg",E2605="L"),F2605/1000*G2605,F2605*G2605)))</f>
        <v>0</v>
      </c>
    </row>
    <row r="2606" spans="2:18" outlineLevel="1" x14ac:dyDescent="0.25">
      <c r="B2606" s="137" t="str">
        <f>IF(C2606="","",F2592)</f>
        <v/>
      </c>
      <c r="C2606" s="123"/>
      <c r="D2606" s="138" t="str">
        <f>IF(C2606="","",IFERROR(INDEX('Cadastro de insumo'!A:K,MATCH('Ficha técnica - Prod acabado'!C2606,'Cadastro de insumo'!E:E,0),2),""))</f>
        <v/>
      </c>
      <c r="E2606" s="138" t="str">
        <f>IF(C2606="","",IFERROR(INDEX('Cadastro de insumo'!A:K,MATCH('Ficha técnica - Prod acabado'!C2606,'Cadastro de insumo'!E:E,0),9),""))</f>
        <v/>
      </c>
      <c r="F2606" s="139" t="str">
        <f>IFERROR(VLOOKUP(C2606,'Cadastro de insumo'!E:K,7,0),"")</f>
        <v/>
      </c>
      <c r="G2606" s="113"/>
      <c r="H2606" s="113"/>
      <c r="I2606" s="138">
        <f t="shared" si="124"/>
        <v>0</v>
      </c>
      <c r="J2606" s="140">
        <f>IF(C2606="",0,IF(E2606="Pacote",VLOOKUP(C2606,'Cadastro de insumo'!E:K,7,0)*G2606,IF(OR(E2606="kg",E2606="L"),F2606/1000*G2606,F2606*G2606)))</f>
        <v>0</v>
      </c>
    </row>
    <row r="2607" spans="2:18" outlineLevel="1" x14ac:dyDescent="0.25">
      <c r="B2607" s="137" t="str">
        <f>IF(C2607="","",F2592)</f>
        <v/>
      </c>
      <c r="C2607" s="123"/>
      <c r="D2607" s="138" t="str">
        <f>IF(C2607="","",IFERROR(INDEX('Cadastro de insumo'!A:K,MATCH('Ficha técnica - Prod acabado'!C2607,'Cadastro de insumo'!E:E,0),2),""))</f>
        <v/>
      </c>
      <c r="E2607" s="138" t="str">
        <f>IF(C2607="","",IFERROR(INDEX('Cadastro de insumo'!A:K,MATCH('Ficha técnica - Prod acabado'!C2607,'Cadastro de insumo'!E:E,0),9),""))</f>
        <v/>
      </c>
      <c r="F2607" s="139" t="str">
        <f>IFERROR(VLOOKUP(C2607,'Cadastro de insumo'!E:K,7,0),"")</f>
        <v/>
      </c>
      <c r="G2607" s="113"/>
      <c r="H2607" s="113"/>
      <c r="I2607" s="138">
        <f t="shared" si="124"/>
        <v>0</v>
      </c>
      <c r="J2607" s="140">
        <f>IF(C2607="",0,IF(E2607="Pacote",VLOOKUP(C2607,'Cadastro de insumo'!E:K,7,0)*G2607,IF(OR(E2607="kg",E2607="L"),F2607/1000*G2607,F2607*G2607)))</f>
        <v>0</v>
      </c>
    </row>
    <row r="2608" spans="2:18" outlineLevel="1" x14ac:dyDescent="0.25">
      <c r="B2608" s="137" t="str">
        <f>IF(C2608="","",F2592)</f>
        <v/>
      </c>
      <c r="C2608" s="123"/>
      <c r="D2608" s="138" t="str">
        <f>IF(C2608="","",IFERROR(INDEX('Cadastro de insumo'!A:K,MATCH('Ficha técnica - Prod acabado'!C2608,'Cadastro de insumo'!E:E,0),2),""))</f>
        <v/>
      </c>
      <c r="E2608" s="138" t="str">
        <f>IF(C2608="","",IFERROR(INDEX('Cadastro de insumo'!A:K,MATCH('Ficha técnica - Prod acabado'!C2608,'Cadastro de insumo'!E:E,0),9),""))</f>
        <v/>
      </c>
      <c r="F2608" s="139" t="str">
        <f>IFERROR(VLOOKUP(C2608,'Cadastro de insumo'!E:K,7,0),"")</f>
        <v/>
      </c>
      <c r="G2608" s="113"/>
      <c r="H2608" s="113"/>
      <c r="I2608" s="138">
        <f t="shared" si="124"/>
        <v>0</v>
      </c>
      <c r="J2608" s="140">
        <f>IF(C2608="",0,IF(E2608="Pacote",VLOOKUP(C2608,'Cadastro de insumo'!E:K,7,0)*G2608,IF(OR(E2608="kg",E2608="L"),F2608/1000*G2608,F2608*G2608)))</f>
        <v>0</v>
      </c>
    </row>
    <row r="2609" spans="1:18" outlineLevel="1" x14ac:dyDescent="0.25">
      <c r="B2609" s="137" t="str">
        <f>IF(C2609="","",F2592)</f>
        <v/>
      </c>
      <c r="C2609" s="123"/>
      <c r="D2609" s="138" t="str">
        <f>IF(C2609="","",IFERROR(INDEX('Cadastro de insumo'!A:K,MATCH('Ficha técnica - Prod acabado'!C2609,'Cadastro de insumo'!E:E,0),2),""))</f>
        <v/>
      </c>
      <c r="E2609" s="138" t="str">
        <f>IF(C2609="","",IFERROR(INDEX('Cadastro de insumo'!A:K,MATCH('Ficha técnica - Prod acabado'!C2609,'Cadastro de insumo'!E:E,0),9),""))</f>
        <v/>
      </c>
      <c r="F2609" s="139" t="str">
        <f>IFERROR(VLOOKUP(C2609,'Cadastro de insumo'!E:K,7,0),"")</f>
        <v/>
      </c>
      <c r="G2609" s="113"/>
      <c r="H2609" s="113"/>
      <c r="I2609" s="138">
        <f t="shared" si="124"/>
        <v>0</v>
      </c>
      <c r="J2609" s="140">
        <f>IF(C2609="",0,IF(E2609="Pacote",VLOOKUP(C2609,'Cadastro de insumo'!E:K,7,0)*G2609,IF(OR(E2609="kg",E2609="L"),F2609/1000*G2609,F2609*G2609)))</f>
        <v>0</v>
      </c>
    </row>
    <row r="2610" spans="1:18" x14ac:dyDescent="0.25">
      <c r="A2610" s="33" t="str">
        <f>"Detalhes: "&amp;F2592</f>
        <v xml:space="preserve">Detalhes: </v>
      </c>
      <c r="B2610" s="110"/>
      <c r="H2610" s="126"/>
      <c r="I2610" s="110"/>
      <c r="J2610" s="110"/>
      <c r="M2610" s="126"/>
    </row>
    <row r="2611" spans="1:18" x14ac:dyDescent="0.25">
      <c r="B2611" s="110"/>
      <c r="C2611" s="126"/>
      <c r="H2611" s="126"/>
      <c r="I2611" s="110"/>
      <c r="J2611" s="110"/>
      <c r="K2611" s="110"/>
      <c r="L2611" s="110"/>
      <c r="M2611" s="126"/>
    </row>
    <row r="2612" spans="1:18" ht="31.5" x14ac:dyDescent="0.25">
      <c r="D2612" s="110"/>
      <c r="E2612" s="34" t="s">
        <v>21</v>
      </c>
      <c r="F2612" s="78" t="s">
        <v>0</v>
      </c>
      <c r="G2612" s="78" t="s">
        <v>19</v>
      </c>
      <c r="H2612" s="79" t="s">
        <v>20</v>
      </c>
      <c r="I2612" s="35" t="s">
        <v>22</v>
      </c>
      <c r="J2612" s="35" t="s">
        <v>61</v>
      </c>
      <c r="M2612" s="126"/>
    </row>
    <row r="2613" spans="1:18" x14ac:dyDescent="0.25">
      <c r="D2613" s="110"/>
      <c r="E2613" s="135">
        <f>E2592+1</f>
        <v>125</v>
      </c>
      <c r="F2613" s="113"/>
      <c r="G2613" s="113"/>
      <c r="H2613" s="114"/>
      <c r="I2613" s="136">
        <f>SUM(J2616:J2630)</f>
        <v>0</v>
      </c>
      <c r="J2613" s="136" t="str">
        <f>IF(H2613="","",I2613/H2613)</f>
        <v/>
      </c>
      <c r="M2613" s="126"/>
      <c r="R2613" s="141"/>
    </row>
    <row r="2614" spans="1:18" x14ac:dyDescent="0.25">
      <c r="B2614" s="117"/>
      <c r="C2614" s="118"/>
      <c r="D2614" s="110"/>
      <c r="F2614" s="118"/>
      <c r="G2614" s="118"/>
      <c r="H2614" s="119"/>
      <c r="I2614" s="120"/>
      <c r="J2614" s="121"/>
      <c r="M2614" s="126"/>
      <c r="R2614" s="141"/>
    </row>
    <row r="2615" spans="1:18" ht="47.25" outlineLevel="1" x14ac:dyDescent="0.25">
      <c r="B2615" s="34" t="s">
        <v>66</v>
      </c>
      <c r="C2615" s="78" t="s">
        <v>13</v>
      </c>
      <c r="D2615" s="35" t="s">
        <v>60</v>
      </c>
      <c r="E2615" s="35" t="s">
        <v>14</v>
      </c>
      <c r="F2615" s="79" t="s">
        <v>17</v>
      </c>
      <c r="G2615" s="79" t="s">
        <v>56</v>
      </c>
      <c r="H2615" s="79" t="s">
        <v>38</v>
      </c>
      <c r="I2615" s="35" t="s">
        <v>16</v>
      </c>
      <c r="J2615" s="34" t="s">
        <v>15</v>
      </c>
    </row>
    <row r="2616" spans="1:18" outlineLevel="1" x14ac:dyDescent="0.25">
      <c r="B2616" s="137" t="str">
        <f>IF(C2616="","",F2613)</f>
        <v/>
      </c>
      <c r="C2616" s="123"/>
      <c r="D2616" s="138" t="str">
        <f>IF(C2616="","",IFERROR(INDEX('Cadastro de insumo'!A:K,MATCH('Ficha técnica - Prod acabado'!C2616,'Cadastro de insumo'!E:E,0),2),""))</f>
        <v/>
      </c>
      <c r="E2616" s="138" t="str">
        <f>IF(C2616="","",IFERROR(INDEX('Cadastro de insumo'!A:K,MATCH('Ficha técnica - Prod acabado'!C2616,'Cadastro de insumo'!E:E,0),9),""))</f>
        <v/>
      </c>
      <c r="F2616" s="139" t="str">
        <f>IFERROR(VLOOKUP(C2616,'Cadastro de insumo'!E:K,7,0),"")</f>
        <v/>
      </c>
      <c r="G2616" s="113"/>
      <c r="H2616" s="113"/>
      <c r="I2616" s="138">
        <f t="shared" ref="I2616:I2630" si="125">IF(OR(G2616="",H2616=""),0,G2616/H2616)</f>
        <v>0</v>
      </c>
      <c r="J2616" s="140">
        <f>IF(C2616="",0,IF(E2616="Pacote",VLOOKUP(C2616,'Cadastro de insumo'!E:K,7,0)*G2616,IF(OR(E2616="kg",E2616="L"),F2616/1000*G2616,F2616*G2616)))</f>
        <v>0</v>
      </c>
    </row>
    <row r="2617" spans="1:18" outlineLevel="1" x14ac:dyDescent="0.25">
      <c r="B2617" s="137" t="str">
        <f>IF(C2617="","",F2613)</f>
        <v/>
      </c>
      <c r="C2617" s="123"/>
      <c r="D2617" s="138" t="str">
        <f>IF(C2617="","",IFERROR(INDEX('Cadastro de insumo'!A:K,MATCH('Ficha técnica - Prod acabado'!C2617,'Cadastro de insumo'!E:E,0),2),""))</f>
        <v/>
      </c>
      <c r="E2617" s="138" t="str">
        <f>IF(C2617="","",IFERROR(INDEX('Cadastro de insumo'!A:K,MATCH('Ficha técnica - Prod acabado'!C2617,'Cadastro de insumo'!E:E,0),9),""))</f>
        <v/>
      </c>
      <c r="F2617" s="139" t="str">
        <f>IFERROR(VLOOKUP(C2617,'Cadastro de insumo'!E:K,7,0),"")</f>
        <v/>
      </c>
      <c r="G2617" s="113"/>
      <c r="H2617" s="113"/>
      <c r="I2617" s="138">
        <f t="shared" si="125"/>
        <v>0</v>
      </c>
      <c r="J2617" s="140">
        <f>IF(C2617="",0,IF(E2617="Pacote",VLOOKUP(C2617,'Cadastro de insumo'!E:K,7,0)*G2617,IF(OR(E2617="kg",E2617="L"),F2617/1000*G2617,F2617*G2617)))</f>
        <v>0</v>
      </c>
    </row>
    <row r="2618" spans="1:18" outlineLevel="1" x14ac:dyDescent="0.25">
      <c r="B2618" s="137" t="str">
        <f>IF(C2618="","",F2613)</f>
        <v/>
      </c>
      <c r="C2618" s="123"/>
      <c r="D2618" s="138" t="str">
        <f>IF(C2618="","",IFERROR(INDEX('Cadastro de insumo'!A:K,MATCH('Ficha técnica - Prod acabado'!C2618,'Cadastro de insumo'!E:E,0),2),""))</f>
        <v/>
      </c>
      <c r="E2618" s="138" t="str">
        <f>IF(C2618="","",IFERROR(INDEX('Cadastro de insumo'!A:K,MATCH('Ficha técnica - Prod acabado'!C2618,'Cadastro de insumo'!E:E,0),9),""))</f>
        <v/>
      </c>
      <c r="F2618" s="139" t="str">
        <f>IFERROR(VLOOKUP(C2618,'Cadastro de insumo'!E:K,7,0),"")</f>
        <v/>
      </c>
      <c r="G2618" s="113"/>
      <c r="H2618" s="113"/>
      <c r="I2618" s="138">
        <f t="shared" si="125"/>
        <v>0</v>
      </c>
      <c r="J2618" s="140">
        <f>IF(C2618="",0,IF(E2618="Pacote",VLOOKUP(C2618,'Cadastro de insumo'!E:K,7,0)*G2618,IF(OR(E2618="kg",E2618="L"),F2618/1000*G2618,F2618*G2618)))</f>
        <v>0</v>
      </c>
    </row>
    <row r="2619" spans="1:18" outlineLevel="1" x14ac:dyDescent="0.25">
      <c r="B2619" s="137" t="str">
        <f>IF(C2619="","",F2613)</f>
        <v/>
      </c>
      <c r="C2619" s="123"/>
      <c r="D2619" s="138" t="str">
        <f>IF(C2619="","",IFERROR(INDEX('Cadastro de insumo'!A:K,MATCH('Ficha técnica - Prod acabado'!C2619,'Cadastro de insumo'!E:E,0),2),""))</f>
        <v/>
      </c>
      <c r="E2619" s="138" t="str">
        <f>IF(C2619="","",IFERROR(INDEX('Cadastro de insumo'!A:K,MATCH('Ficha técnica - Prod acabado'!C2619,'Cadastro de insumo'!E:E,0),9),""))</f>
        <v/>
      </c>
      <c r="F2619" s="139" t="str">
        <f>IFERROR(VLOOKUP(C2619,'Cadastro de insumo'!E:K,7,0),"")</f>
        <v/>
      </c>
      <c r="G2619" s="113"/>
      <c r="H2619" s="113"/>
      <c r="I2619" s="138">
        <f t="shared" si="125"/>
        <v>0</v>
      </c>
      <c r="J2619" s="140">
        <f>IF(C2619="",0,IF(E2619="Pacote",VLOOKUP(C2619,'Cadastro de insumo'!E:K,7,0)*G2619,IF(OR(E2619="kg",E2619="L"),F2619/1000*G2619,F2619*G2619)))</f>
        <v>0</v>
      </c>
    </row>
    <row r="2620" spans="1:18" outlineLevel="1" x14ac:dyDescent="0.25">
      <c r="B2620" s="137" t="str">
        <f>IF(C2620="","",F2613)</f>
        <v/>
      </c>
      <c r="C2620" s="123"/>
      <c r="D2620" s="138" t="str">
        <f>IF(C2620="","",IFERROR(INDEX('Cadastro de insumo'!A:K,MATCH('Ficha técnica - Prod acabado'!C2620,'Cadastro de insumo'!E:E,0),2),""))</f>
        <v/>
      </c>
      <c r="E2620" s="138" t="str">
        <f>IF(C2620="","",IFERROR(INDEX('Cadastro de insumo'!A:K,MATCH('Ficha técnica - Prod acabado'!C2620,'Cadastro de insumo'!E:E,0),9),""))</f>
        <v/>
      </c>
      <c r="F2620" s="139" t="str">
        <f>IFERROR(VLOOKUP(C2620,'Cadastro de insumo'!E:K,7,0),"")</f>
        <v/>
      </c>
      <c r="G2620" s="113"/>
      <c r="H2620" s="113"/>
      <c r="I2620" s="138">
        <f t="shared" si="125"/>
        <v>0</v>
      </c>
      <c r="J2620" s="140">
        <f>IF(C2620="",0,IF(E2620="Pacote",VLOOKUP(C2620,'Cadastro de insumo'!E:K,7,0)*G2620,IF(OR(E2620="kg",E2620="L"),F2620/1000*G2620,F2620*G2620)))</f>
        <v>0</v>
      </c>
    </row>
    <row r="2621" spans="1:18" outlineLevel="1" x14ac:dyDescent="0.25">
      <c r="B2621" s="137" t="str">
        <f>IF(C2621="","",F2613)</f>
        <v/>
      </c>
      <c r="C2621" s="123"/>
      <c r="D2621" s="138" t="str">
        <f>IF(C2621="","",IFERROR(INDEX('Cadastro de insumo'!A:K,MATCH('Ficha técnica - Prod acabado'!C2621,'Cadastro de insumo'!E:E,0),2),""))</f>
        <v/>
      </c>
      <c r="E2621" s="138" t="str">
        <f>IF(C2621="","",IFERROR(INDEX('Cadastro de insumo'!A:K,MATCH('Ficha técnica - Prod acabado'!C2621,'Cadastro de insumo'!E:E,0),9),""))</f>
        <v/>
      </c>
      <c r="F2621" s="139" t="str">
        <f>IFERROR(VLOOKUP(C2621,'Cadastro de insumo'!E:K,7,0),"")</f>
        <v/>
      </c>
      <c r="G2621" s="113"/>
      <c r="H2621" s="113"/>
      <c r="I2621" s="138">
        <f t="shared" si="125"/>
        <v>0</v>
      </c>
      <c r="J2621" s="140">
        <f>IF(C2621="",0,IF(E2621="Pacote",VLOOKUP(C2621,'Cadastro de insumo'!E:K,7,0)*G2621,IF(OR(E2621="kg",E2621="L"),F2621/1000*G2621,F2621*G2621)))</f>
        <v>0</v>
      </c>
    </row>
    <row r="2622" spans="1:18" outlineLevel="1" x14ac:dyDescent="0.25">
      <c r="B2622" s="137" t="str">
        <f>IF(C2622="","",F2613)</f>
        <v/>
      </c>
      <c r="C2622" s="123"/>
      <c r="D2622" s="138" t="str">
        <f>IF(C2622="","",IFERROR(INDEX('Cadastro de insumo'!A:K,MATCH('Ficha técnica - Prod acabado'!C2622,'Cadastro de insumo'!E:E,0),2),""))</f>
        <v/>
      </c>
      <c r="E2622" s="138" t="str">
        <f>IF(C2622="","",IFERROR(INDEX('Cadastro de insumo'!A:K,MATCH('Ficha técnica - Prod acabado'!C2622,'Cadastro de insumo'!E:E,0),9),""))</f>
        <v/>
      </c>
      <c r="F2622" s="139" t="str">
        <f>IFERROR(VLOOKUP(C2622,'Cadastro de insumo'!E:K,7,0),"")</f>
        <v/>
      </c>
      <c r="G2622" s="113"/>
      <c r="H2622" s="113"/>
      <c r="I2622" s="138">
        <f t="shared" si="125"/>
        <v>0</v>
      </c>
      <c r="J2622" s="140">
        <f>IF(C2622="",0,IF(E2622="Pacote",VLOOKUP(C2622,'Cadastro de insumo'!E:K,7,0)*G2622,IF(OR(E2622="kg",E2622="L"),F2622/1000*G2622,F2622*G2622)))</f>
        <v>0</v>
      </c>
    </row>
    <row r="2623" spans="1:18" outlineLevel="1" x14ac:dyDescent="0.25">
      <c r="B2623" s="137" t="str">
        <f>IF(C2623="","",F2613)</f>
        <v/>
      </c>
      <c r="C2623" s="123"/>
      <c r="D2623" s="138" t="str">
        <f>IF(C2623="","",IFERROR(INDEX('Cadastro de insumo'!A:K,MATCH('Ficha técnica - Prod acabado'!C2623,'Cadastro de insumo'!E:E,0),2),""))</f>
        <v/>
      </c>
      <c r="E2623" s="138" t="str">
        <f>IF(C2623="","",IFERROR(INDEX('Cadastro de insumo'!A:K,MATCH('Ficha técnica - Prod acabado'!C2623,'Cadastro de insumo'!E:E,0),9),""))</f>
        <v/>
      </c>
      <c r="F2623" s="139" t="str">
        <f>IFERROR(VLOOKUP(C2623,'Cadastro de insumo'!E:K,7,0),"")</f>
        <v/>
      </c>
      <c r="G2623" s="113"/>
      <c r="H2623" s="113"/>
      <c r="I2623" s="138">
        <f t="shared" si="125"/>
        <v>0</v>
      </c>
      <c r="J2623" s="140">
        <f>IF(C2623="",0,IF(E2623="Pacote",VLOOKUP(C2623,'Cadastro de insumo'!E:K,7,0)*G2623,IF(OR(E2623="kg",E2623="L"),F2623/1000*G2623,F2623*G2623)))</f>
        <v>0</v>
      </c>
    </row>
    <row r="2624" spans="1:18" outlineLevel="1" x14ac:dyDescent="0.25">
      <c r="B2624" s="137" t="str">
        <f>IF(C2624="","",F2613)</f>
        <v/>
      </c>
      <c r="C2624" s="123"/>
      <c r="D2624" s="138" t="str">
        <f>IF(C2624="","",IFERROR(INDEX('Cadastro de insumo'!A:K,MATCH('Ficha técnica - Prod acabado'!C2624,'Cadastro de insumo'!E:E,0),2),""))</f>
        <v/>
      </c>
      <c r="E2624" s="138" t="str">
        <f>IF(C2624="","",IFERROR(INDEX('Cadastro de insumo'!A:K,MATCH('Ficha técnica - Prod acabado'!C2624,'Cadastro de insumo'!E:E,0),9),""))</f>
        <v/>
      </c>
      <c r="F2624" s="139" t="str">
        <f>IFERROR(VLOOKUP(C2624,'Cadastro de insumo'!E:K,7,0),"")</f>
        <v/>
      </c>
      <c r="G2624" s="113"/>
      <c r="H2624" s="113"/>
      <c r="I2624" s="138">
        <f t="shared" si="125"/>
        <v>0</v>
      </c>
      <c r="J2624" s="140">
        <f>IF(C2624="",0,IF(E2624="Pacote",VLOOKUP(C2624,'Cadastro de insumo'!E:K,7,0)*G2624,IF(OR(E2624="kg",E2624="L"),F2624/1000*G2624,F2624*G2624)))</f>
        <v>0</v>
      </c>
    </row>
    <row r="2625" spans="1:18" outlineLevel="1" x14ac:dyDescent="0.25">
      <c r="B2625" s="137" t="str">
        <f>IF(C2625="","",F2613)</f>
        <v/>
      </c>
      <c r="C2625" s="123"/>
      <c r="D2625" s="138" t="str">
        <f>IF(C2625="","",IFERROR(INDEX('Cadastro de insumo'!A:K,MATCH('Ficha técnica - Prod acabado'!C2625,'Cadastro de insumo'!E:E,0),2),""))</f>
        <v/>
      </c>
      <c r="E2625" s="138" t="str">
        <f>IF(C2625="","",IFERROR(INDEX('Cadastro de insumo'!A:K,MATCH('Ficha técnica - Prod acabado'!C2625,'Cadastro de insumo'!E:E,0),9),""))</f>
        <v/>
      </c>
      <c r="F2625" s="139" t="str">
        <f>IFERROR(VLOOKUP(C2625,'Cadastro de insumo'!E:K,7,0),"")</f>
        <v/>
      </c>
      <c r="G2625" s="113"/>
      <c r="H2625" s="113"/>
      <c r="I2625" s="138">
        <f t="shared" si="125"/>
        <v>0</v>
      </c>
      <c r="J2625" s="140">
        <f>IF(C2625="",0,IF(E2625="Pacote",VLOOKUP(C2625,'Cadastro de insumo'!E:K,7,0)*G2625,IF(OR(E2625="kg",E2625="L"),F2625/1000*G2625,F2625*G2625)))</f>
        <v>0</v>
      </c>
    </row>
    <row r="2626" spans="1:18" outlineLevel="1" x14ac:dyDescent="0.25">
      <c r="B2626" s="137" t="str">
        <f>IF(C2626="","",F2613)</f>
        <v/>
      </c>
      <c r="C2626" s="123"/>
      <c r="D2626" s="138" t="str">
        <f>IF(C2626="","",IFERROR(INDEX('Cadastro de insumo'!A:K,MATCH('Ficha técnica - Prod acabado'!C2626,'Cadastro de insumo'!E:E,0),2),""))</f>
        <v/>
      </c>
      <c r="E2626" s="138" t="str">
        <f>IF(C2626="","",IFERROR(INDEX('Cadastro de insumo'!A:K,MATCH('Ficha técnica - Prod acabado'!C2626,'Cadastro de insumo'!E:E,0),9),""))</f>
        <v/>
      </c>
      <c r="F2626" s="139" t="str">
        <f>IFERROR(VLOOKUP(C2626,'Cadastro de insumo'!E:K,7,0),"")</f>
        <v/>
      </c>
      <c r="G2626" s="113"/>
      <c r="H2626" s="113"/>
      <c r="I2626" s="138">
        <f t="shared" si="125"/>
        <v>0</v>
      </c>
      <c r="J2626" s="140">
        <f>IF(C2626="",0,IF(E2626="Pacote",VLOOKUP(C2626,'Cadastro de insumo'!E:K,7,0)*G2626,IF(OR(E2626="kg",E2626="L"),F2626/1000*G2626,F2626*G2626)))</f>
        <v>0</v>
      </c>
    </row>
    <row r="2627" spans="1:18" outlineLevel="1" x14ac:dyDescent="0.25">
      <c r="B2627" s="137" t="str">
        <f>IF(C2627="","",F2613)</f>
        <v/>
      </c>
      <c r="C2627" s="123"/>
      <c r="D2627" s="138" t="str">
        <f>IF(C2627="","",IFERROR(INDEX('Cadastro de insumo'!A:K,MATCH('Ficha técnica - Prod acabado'!C2627,'Cadastro de insumo'!E:E,0),2),""))</f>
        <v/>
      </c>
      <c r="E2627" s="138" t="str">
        <f>IF(C2627="","",IFERROR(INDEX('Cadastro de insumo'!A:K,MATCH('Ficha técnica - Prod acabado'!C2627,'Cadastro de insumo'!E:E,0),9),""))</f>
        <v/>
      </c>
      <c r="F2627" s="139" t="str">
        <f>IFERROR(VLOOKUP(C2627,'Cadastro de insumo'!E:K,7,0),"")</f>
        <v/>
      </c>
      <c r="G2627" s="113"/>
      <c r="H2627" s="113"/>
      <c r="I2627" s="138">
        <f t="shared" si="125"/>
        <v>0</v>
      </c>
      <c r="J2627" s="140">
        <f>IF(C2627="",0,IF(E2627="Pacote",VLOOKUP(C2627,'Cadastro de insumo'!E:K,7,0)*G2627,IF(OR(E2627="kg",E2627="L"),F2627/1000*G2627,F2627*G2627)))</f>
        <v>0</v>
      </c>
    </row>
    <row r="2628" spans="1:18" outlineLevel="1" x14ac:dyDescent="0.25">
      <c r="B2628" s="137" t="str">
        <f>IF(C2628="","",F2613)</f>
        <v/>
      </c>
      <c r="C2628" s="123"/>
      <c r="D2628" s="138" t="str">
        <f>IF(C2628="","",IFERROR(INDEX('Cadastro de insumo'!A:K,MATCH('Ficha técnica - Prod acabado'!C2628,'Cadastro de insumo'!E:E,0),2),""))</f>
        <v/>
      </c>
      <c r="E2628" s="138" t="str">
        <f>IF(C2628="","",IFERROR(INDEX('Cadastro de insumo'!A:K,MATCH('Ficha técnica - Prod acabado'!C2628,'Cadastro de insumo'!E:E,0),9),""))</f>
        <v/>
      </c>
      <c r="F2628" s="139" t="str">
        <f>IFERROR(VLOOKUP(C2628,'Cadastro de insumo'!E:K,7,0),"")</f>
        <v/>
      </c>
      <c r="G2628" s="113"/>
      <c r="H2628" s="113"/>
      <c r="I2628" s="138">
        <f t="shared" si="125"/>
        <v>0</v>
      </c>
      <c r="J2628" s="140">
        <f>IF(C2628="",0,IF(E2628="Pacote",VLOOKUP(C2628,'Cadastro de insumo'!E:K,7,0)*G2628,IF(OR(E2628="kg",E2628="L"),F2628/1000*G2628,F2628*G2628)))</f>
        <v>0</v>
      </c>
    </row>
    <row r="2629" spans="1:18" outlineLevel="1" x14ac:dyDescent="0.25">
      <c r="B2629" s="137" t="str">
        <f>IF(C2629="","",F2613)</f>
        <v/>
      </c>
      <c r="C2629" s="123"/>
      <c r="D2629" s="138" t="str">
        <f>IF(C2629="","",IFERROR(INDEX('Cadastro de insumo'!A:K,MATCH('Ficha técnica - Prod acabado'!C2629,'Cadastro de insumo'!E:E,0),2),""))</f>
        <v/>
      </c>
      <c r="E2629" s="138" t="str">
        <f>IF(C2629="","",IFERROR(INDEX('Cadastro de insumo'!A:K,MATCH('Ficha técnica - Prod acabado'!C2629,'Cadastro de insumo'!E:E,0),9),""))</f>
        <v/>
      </c>
      <c r="F2629" s="139" t="str">
        <f>IFERROR(VLOOKUP(C2629,'Cadastro de insumo'!E:K,7,0),"")</f>
        <v/>
      </c>
      <c r="G2629" s="113"/>
      <c r="H2629" s="113"/>
      <c r="I2629" s="138">
        <f t="shared" si="125"/>
        <v>0</v>
      </c>
      <c r="J2629" s="140">
        <f>IF(C2629="",0,IF(E2629="Pacote",VLOOKUP(C2629,'Cadastro de insumo'!E:K,7,0)*G2629,IF(OR(E2629="kg",E2629="L"),F2629/1000*G2629,F2629*G2629)))</f>
        <v>0</v>
      </c>
    </row>
    <row r="2630" spans="1:18" outlineLevel="1" x14ac:dyDescent="0.25">
      <c r="B2630" s="137" t="str">
        <f>IF(C2630="","",F2613)</f>
        <v/>
      </c>
      <c r="C2630" s="123"/>
      <c r="D2630" s="138" t="str">
        <f>IF(C2630="","",IFERROR(INDEX('Cadastro de insumo'!A:K,MATCH('Ficha técnica - Prod acabado'!C2630,'Cadastro de insumo'!E:E,0),2),""))</f>
        <v/>
      </c>
      <c r="E2630" s="138" t="str">
        <f>IF(C2630="","",IFERROR(INDEX('Cadastro de insumo'!A:K,MATCH('Ficha técnica - Prod acabado'!C2630,'Cadastro de insumo'!E:E,0),9),""))</f>
        <v/>
      </c>
      <c r="F2630" s="139" t="str">
        <f>IFERROR(VLOOKUP(C2630,'Cadastro de insumo'!E:K,7,0),"")</f>
        <v/>
      </c>
      <c r="G2630" s="113"/>
      <c r="H2630" s="113"/>
      <c r="I2630" s="138">
        <f t="shared" si="125"/>
        <v>0</v>
      </c>
      <c r="J2630" s="140">
        <f>IF(C2630="",0,IF(E2630="Pacote",VLOOKUP(C2630,'Cadastro de insumo'!E:K,7,0)*G2630,IF(OR(E2630="kg",E2630="L"),F2630/1000*G2630,F2630*G2630)))</f>
        <v>0</v>
      </c>
    </row>
    <row r="2631" spans="1:18" x14ac:dyDescent="0.25">
      <c r="A2631" s="33" t="str">
        <f>"Detalhes: "&amp;F2613</f>
        <v xml:space="preserve">Detalhes: </v>
      </c>
      <c r="B2631" s="110"/>
      <c r="H2631" s="126"/>
      <c r="I2631" s="110"/>
      <c r="J2631" s="110"/>
      <c r="M2631" s="126"/>
    </row>
    <row r="2632" spans="1:18" x14ac:dyDescent="0.25">
      <c r="B2632" s="110"/>
      <c r="C2632" s="126"/>
      <c r="H2632" s="126"/>
      <c r="I2632" s="110"/>
      <c r="J2632" s="110"/>
      <c r="K2632" s="110"/>
      <c r="L2632" s="110"/>
      <c r="M2632" s="126"/>
    </row>
    <row r="2633" spans="1:18" ht="31.5" x14ac:dyDescent="0.25">
      <c r="D2633" s="110"/>
      <c r="E2633" s="34" t="s">
        <v>21</v>
      </c>
      <c r="F2633" s="78" t="s">
        <v>0</v>
      </c>
      <c r="G2633" s="78" t="s">
        <v>19</v>
      </c>
      <c r="H2633" s="79" t="s">
        <v>20</v>
      </c>
      <c r="I2633" s="35" t="s">
        <v>22</v>
      </c>
      <c r="J2633" s="35" t="s">
        <v>61</v>
      </c>
      <c r="M2633" s="126"/>
    </row>
    <row r="2634" spans="1:18" x14ac:dyDescent="0.25">
      <c r="D2634" s="110"/>
      <c r="E2634" s="135">
        <f>E2613+1</f>
        <v>126</v>
      </c>
      <c r="F2634" s="113"/>
      <c r="G2634" s="113"/>
      <c r="H2634" s="114"/>
      <c r="I2634" s="136">
        <f>SUM(J2637:J2651)</f>
        <v>0</v>
      </c>
      <c r="J2634" s="136" t="str">
        <f>IF(H2634="","",I2634/H2634)</f>
        <v/>
      </c>
      <c r="M2634" s="126"/>
      <c r="R2634" s="141"/>
    </row>
    <row r="2635" spans="1:18" x14ac:dyDescent="0.25">
      <c r="B2635" s="117"/>
      <c r="C2635" s="118"/>
      <c r="D2635" s="110"/>
      <c r="F2635" s="118"/>
      <c r="G2635" s="118"/>
      <c r="H2635" s="119"/>
      <c r="I2635" s="120"/>
      <c r="J2635" s="121"/>
      <c r="M2635" s="126"/>
      <c r="R2635" s="141"/>
    </row>
    <row r="2636" spans="1:18" ht="47.25" outlineLevel="1" x14ac:dyDescent="0.25">
      <c r="B2636" s="34" t="s">
        <v>66</v>
      </c>
      <c r="C2636" s="78" t="s">
        <v>13</v>
      </c>
      <c r="D2636" s="35" t="s">
        <v>60</v>
      </c>
      <c r="E2636" s="35" t="s">
        <v>14</v>
      </c>
      <c r="F2636" s="79" t="s">
        <v>17</v>
      </c>
      <c r="G2636" s="79" t="s">
        <v>56</v>
      </c>
      <c r="H2636" s="79" t="s">
        <v>38</v>
      </c>
      <c r="I2636" s="35" t="s">
        <v>16</v>
      </c>
      <c r="J2636" s="34" t="s">
        <v>15</v>
      </c>
    </row>
    <row r="2637" spans="1:18" outlineLevel="1" x14ac:dyDescent="0.25">
      <c r="B2637" s="137" t="str">
        <f>IF(C2637="","",F2634)</f>
        <v/>
      </c>
      <c r="C2637" s="123"/>
      <c r="D2637" s="138" t="str">
        <f>IF(C2637="","",IFERROR(INDEX('Cadastro de insumo'!A:K,MATCH('Ficha técnica - Prod acabado'!C2637,'Cadastro de insumo'!E:E,0),2),""))</f>
        <v/>
      </c>
      <c r="E2637" s="138" t="str">
        <f>IF(C2637="","",IFERROR(INDEX('Cadastro de insumo'!A:K,MATCH('Ficha técnica - Prod acabado'!C2637,'Cadastro de insumo'!E:E,0),9),""))</f>
        <v/>
      </c>
      <c r="F2637" s="139" t="str">
        <f>IFERROR(VLOOKUP(C2637,'Cadastro de insumo'!E:K,7,0),"")</f>
        <v/>
      </c>
      <c r="G2637" s="113"/>
      <c r="H2637" s="113"/>
      <c r="I2637" s="138">
        <f t="shared" ref="I2637:I2651" si="126">IF(OR(G2637="",H2637=""),0,G2637/H2637)</f>
        <v>0</v>
      </c>
      <c r="J2637" s="140">
        <f>IF(C2637="",0,IF(E2637="Pacote",VLOOKUP(C2637,'Cadastro de insumo'!E:K,7,0)*G2637,IF(OR(E2637="kg",E2637="L"),F2637/1000*G2637,F2637*G2637)))</f>
        <v>0</v>
      </c>
    </row>
    <row r="2638" spans="1:18" outlineLevel="1" x14ac:dyDescent="0.25">
      <c r="B2638" s="137" t="str">
        <f>IF(C2638="","",F2634)</f>
        <v/>
      </c>
      <c r="C2638" s="123"/>
      <c r="D2638" s="138" t="str">
        <f>IF(C2638="","",IFERROR(INDEX('Cadastro de insumo'!A:K,MATCH('Ficha técnica - Prod acabado'!C2638,'Cadastro de insumo'!E:E,0),2),""))</f>
        <v/>
      </c>
      <c r="E2638" s="138" t="str">
        <f>IF(C2638="","",IFERROR(INDEX('Cadastro de insumo'!A:K,MATCH('Ficha técnica - Prod acabado'!C2638,'Cadastro de insumo'!E:E,0),9),""))</f>
        <v/>
      </c>
      <c r="F2638" s="139" t="str">
        <f>IFERROR(VLOOKUP(C2638,'Cadastro de insumo'!E:K,7,0),"")</f>
        <v/>
      </c>
      <c r="G2638" s="113"/>
      <c r="H2638" s="113"/>
      <c r="I2638" s="138">
        <f t="shared" si="126"/>
        <v>0</v>
      </c>
      <c r="J2638" s="140">
        <f>IF(C2638="",0,IF(E2638="Pacote",VLOOKUP(C2638,'Cadastro de insumo'!E:K,7,0)*G2638,IF(OR(E2638="kg",E2638="L"),F2638/1000*G2638,F2638*G2638)))</f>
        <v>0</v>
      </c>
    </row>
    <row r="2639" spans="1:18" outlineLevel="1" x14ac:dyDescent="0.25">
      <c r="B2639" s="137" t="str">
        <f>IF(C2639="","",F2634)</f>
        <v/>
      </c>
      <c r="C2639" s="123"/>
      <c r="D2639" s="138" t="str">
        <f>IF(C2639="","",IFERROR(INDEX('Cadastro de insumo'!A:K,MATCH('Ficha técnica - Prod acabado'!C2639,'Cadastro de insumo'!E:E,0),2),""))</f>
        <v/>
      </c>
      <c r="E2639" s="138" t="str">
        <f>IF(C2639="","",IFERROR(INDEX('Cadastro de insumo'!A:K,MATCH('Ficha técnica - Prod acabado'!C2639,'Cadastro de insumo'!E:E,0),9),""))</f>
        <v/>
      </c>
      <c r="F2639" s="139" t="str">
        <f>IFERROR(VLOOKUP(C2639,'Cadastro de insumo'!E:K,7,0),"")</f>
        <v/>
      </c>
      <c r="G2639" s="113"/>
      <c r="H2639" s="113"/>
      <c r="I2639" s="138">
        <f t="shared" si="126"/>
        <v>0</v>
      </c>
      <c r="J2639" s="140">
        <f>IF(C2639="",0,IF(E2639="Pacote",VLOOKUP(C2639,'Cadastro de insumo'!E:K,7,0)*G2639,IF(OR(E2639="kg",E2639="L"),F2639/1000*G2639,F2639*G2639)))</f>
        <v>0</v>
      </c>
    </row>
    <row r="2640" spans="1:18" outlineLevel="1" x14ac:dyDescent="0.25">
      <c r="B2640" s="137" t="str">
        <f>IF(C2640="","",F2634)</f>
        <v/>
      </c>
      <c r="C2640" s="123"/>
      <c r="D2640" s="138" t="str">
        <f>IF(C2640="","",IFERROR(INDEX('Cadastro de insumo'!A:K,MATCH('Ficha técnica - Prod acabado'!C2640,'Cadastro de insumo'!E:E,0),2),""))</f>
        <v/>
      </c>
      <c r="E2640" s="138" t="str">
        <f>IF(C2640="","",IFERROR(INDEX('Cadastro de insumo'!A:K,MATCH('Ficha técnica - Prod acabado'!C2640,'Cadastro de insumo'!E:E,0),9),""))</f>
        <v/>
      </c>
      <c r="F2640" s="139" t="str">
        <f>IFERROR(VLOOKUP(C2640,'Cadastro de insumo'!E:K,7,0),"")</f>
        <v/>
      </c>
      <c r="G2640" s="113"/>
      <c r="H2640" s="113"/>
      <c r="I2640" s="138">
        <f t="shared" si="126"/>
        <v>0</v>
      </c>
      <c r="J2640" s="140">
        <f>IF(C2640="",0,IF(E2640="Pacote",VLOOKUP(C2640,'Cadastro de insumo'!E:K,7,0)*G2640,IF(OR(E2640="kg",E2640="L"),F2640/1000*G2640,F2640*G2640)))</f>
        <v>0</v>
      </c>
    </row>
    <row r="2641" spans="1:18" outlineLevel="1" x14ac:dyDescent="0.25">
      <c r="B2641" s="137" t="str">
        <f>IF(C2641="","",F2634)</f>
        <v/>
      </c>
      <c r="C2641" s="123"/>
      <c r="D2641" s="138" t="str">
        <f>IF(C2641="","",IFERROR(INDEX('Cadastro de insumo'!A:K,MATCH('Ficha técnica - Prod acabado'!C2641,'Cadastro de insumo'!E:E,0),2),""))</f>
        <v/>
      </c>
      <c r="E2641" s="138" t="str">
        <f>IF(C2641="","",IFERROR(INDEX('Cadastro de insumo'!A:K,MATCH('Ficha técnica - Prod acabado'!C2641,'Cadastro de insumo'!E:E,0),9),""))</f>
        <v/>
      </c>
      <c r="F2641" s="139" t="str">
        <f>IFERROR(VLOOKUP(C2641,'Cadastro de insumo'!E:K,7,0),"")</f>
        <v/>
      </c>
      <c r="G2641" s="113"/>
      <c r="H2641" s="113"/>
      <c r="I2641" s="138">
        <f t="shared" si="126"/>
        <v>0</v>
      </c>
      <c r="J2641" s="140">
        <f>IF(C2641="",0,IF(E2641="Pacote",VLOOKUP(C2641,'Cadastro de insumo'!E:K,7,0)*G2641,IF(OR(E2641="kg",E2641="L"),F2641/1000*G2641,F2641*G2641)))</f>
        <v>0</v>
      </c>
    </row>
    <row r="2642" spans="1:18" outlineLevel="1" x14ac:dyDescent="0.25">
      <c r="B2642" s="137" t="str">
        <f>IF(C2642="","",F2634)</f>
        <v/>
      </c>
      <c r="C2642" s="123"/>
      <c r="D2642" s="138" t="str">
        <f>IF(C2642="","",IFERROR(INDEX('Cadastro de insumo'!A:K,MATCH('Ficha técnica - Prod acabado'!C2642,'Cadastro de insumo'!E:E,0),2),""))</f>
        <v/>
      </c>
      <c r="E2642" s="138" t="str">
        <f>IF(C2642="","",IFERROR(INDEX('Cadastro de insumo'!A:K,MATCH('Ficha técnica - Prod acabado'!C2642,'Cadastro de insumo'!E:E,0),9),""))</f>
        <v/>
      </c>
      <c r="F2642" s="139" t="str">
        <f>IFERROR(VLOOKUP(C2642,'Cadastro de insumo'!E:K,7,0),"")</f>
        <v/>
      </c>
      <c r="G2642" s="113"/>
      <c r="H2642" s="113"/>
      <c r="I2642" s="138">
        <f t="shared" si="126"/>
        <v>0</v>
      </c>
      <c r="J2642" s="140">
        <f>IF(C2642="",0,IF(E2642="Pacote",VLOOKUP(C2642,'Cadastro de insumo'!E:K,7,0)*G2642,IF(OR(E2642="kg",E2642="L"),F2642/1000*G2642,F2642*G2642)))</f>
        <v>0</v>
      </c>
    </row>
    <row r="2643" spans="1:18" outlineLevel="1" x14ac:dyDescent="0.25">
      <c r="B2643" s="137" t="str">
        <f>IF(C2643="","",F2634)</f>
        <v/>
      </c>
      <c r="C2643" s="123"/>
      <c r="D2643" s="138" t="str">
        <f>IF(C2643="","",IFERROR(INDEX('Cadastro de insumo'!A:K,MATCH('Ficha técnica - Prod acabado'!C2643,'Cadastro de insumo'!E:E,0),2),""))</f>
        <v/>
      </c>
      <c r="E2643" s="138" t="str">
        <f>IF(C2643="","",IFERROR(INDEX('Cadastro de insumo'!A:K,MATCH('Ficha técnica - Prod acabado'!C2643,'Cadastro de insumo'!E:E,0),9),""))</f>
        <v/>
      </c>
      <c r="F2643" s="139" t="str">
        <f>IFERROR(VLOOKUP(C2643,'Cadastro de insumo'!E:K,7,0),"")</f>
        <v/>
      </c>
      <c r="G2643" s="113"/>
      <c r="H2643" s="113"/>
      <c r="I2643" s="138">
        <f t="shared" si="126"/>
        <v>0</v>
      </c>
      <c r="J2643" s="140">
        <f>IF(C2643="",0,IF(E2643="Pacote",VLOOKUP(C2643,'Cadastro de insumo'!E:K,7,0)*G2643,IF(OR(E2643="kg",E2643="L"),F2643/1000*G2643,F2643*G2643)))</f>
        <v>0</v>
      </c>
    </row>
    <row r="2644" spans="1:18" outlineLevel="1" x14ac:dyDescent="0.25">
      <c r="B2644" s="137" t="str">
        <f>IF(C2644="","",F2634)</f>
        <v/>
      </c>
      <c r="C2644" s="123"/>
      <c r="D2644" s="138" t="str">
        <f>IF(C2644="","",IFERROR(INDEX('Cadastro de insumo'!A:K,MATCH('Ficha técnica - Prod acabado'!C2644,'Cadastro de insumo'!E:E,0),2),""))</f>
        <v/>
      </c>
      <c r="E2644" s="138" t="str">
        <f>IF(C2644="","",IFERROR(INDEX('Cadastro de insumo'!A:K,MATCH('Ficha técnica - Prod acabado'!C2644,'Cadastro de insumo'!E:E,0),9),""))</f>
        <v/>
      </c>
      <c r="F2644" s="139" t="str">
        <f>IFERROR(VLOOKUP(C2644,'Cadastro de insumo'!E:K,7,0),"")</f>
        <v/>
      </c>
      <c r="G2644" s="113"/>
      <c r="H2644" s="113"/>
      <c r="I2644" s="138">
        <f t="shared" si="126"/>
        <v>0</v>
      </c>
      <c r="J2644" s="140">
        <f>IF(C2644="",0,IF(E2644="Pacote",VLOOKUP(C2644,'Cadastro de insumo'!E:K,7,0)*G2644,IF(OR(E2644="kg",E2644="L"),F2644/1000*G2644,F2644*G2644)))</f>
        <v>0</v>
      </c>
    </row>
    <row r="2645" spans="1:18" outlineLevel="1" x14ac:dyDescent="0.25">
      <c r="B2645" s="137" t="str">
        <f>IF(C2645="","",F2634)</f>
        <v/>
      </c>
      <c r="C2645" s="123"/>
      <c r="D2645" s="138" t="str">
        <f>IF(C2645="","",IFERROR(INDEX('Cadastro de insumo'!A:K,MATCH('Ficha técnica - Prod acabado'!C2645,'Cadastro de insumo'!E:E,0),2),""))</f>
        <v/>
      </c>
      <c r="E2645" s="138" t="str">
        <f>IF(C2645="","",IFERROR(INDEX('Cadastro de insumo'!A:K,MATCH('Ficha técnica - Prod acabado'!C2645,'Cadastro de insumo'!E:E,0),9),""))</f>
        <v/>
      </c>
      <c r="F2645" s="139" t="str">
        <f>IFERROR(VLOOKUP(C2645,'Cadastro de insumo'!E:K,7,0),"")</f>
        <v/>
      </c>
      <c r="G2645" s="113"/>
      <c r="H2645" s="113"/>
      <c r="I2645" s="138">
        <f t="shared" si="126"/>
        <v>0</v>
      </c>
      <c r="J2645" s="140">
        <f>IF(C2645="",0,IF(E2645="Pacote",VLOOKUP(C2645,'Cadastro de insumo'!E:K,7,0)*G2645,IF(OR(E2645="kg",E2645="L"),F2645/1000*G2645,F2645*G2645)))</f>
        <v>0</v>
      </c>
    </row>
    <row r="2646" spans="1:18" outlineLevel="1" x14ac:dyDescent="0.25">
      <c r="B2646" s="137" t="str">
        <f>IF(C2646="","",F2634)</f>
        <v/>
      </c>
      <c r="C2646" s="123"/>
      <c r="D2646" s="138" t="str">
        <f>IF(C2646="","",IFERROR(INDEX('Cadastro de insumo'!A:K,MATCH('Ficha técnica - Prod acabado'!C2646,'Cadastro de insumo'!E:E,0),2),""))</f>
        <v/>
      </c>
      <c r="E2646" s="138" t="str">
        <f>IF(C2646="","",IFERROR(INDEX('Cadastro de insumo'!A:K,MATCH('Ficha técnica - Prod acabado'!C2646,'Cadastro de insumo'!E:E,0),9),""))</f>
        <v/>
      </c>
      <c r="F2646" s="139" t="str">
        <f>IFERROR(VLOOKUP(C2646,'Cadastro de insumo'!E:K,7,0),"")</f>
        <v/>
      </c>
      <c r="G2646" s="113"/>
      <c r="H2646" s="113"/>
      <c r="I2646" s="138">
        <f t="shared" si="126"/>
        <v>0</v>
      </c>
      <c r="J2646" s="140">
        <f>IF(C2646="",0,IF(E2646="Pacote",VLOOKUP(C2646,'Cadastro de insumo'!E:K,7,0)*G2646,IF(OR(E2646="kg",E2646="L"),F2646/1000*G2646,F2646*G2646)))</f>
        <v>0</v>
      </c>
    </row>
    <row r="2647" spans="1:18" outlineLevel="1" x14ac:dyDescent="0.25">
      <c r="B2647" s="137" t="str">
        <f>IF(C2647="","",F2634)</f>
        <v/>
      </c>
      <c r="C2647" s="123"/>
      <c r="D2647" s="138" t="str">
        <f>IF(C2647="","",IFERROR(INDEX('Cadastro de insumo'!A:K,MATCH('Ficha técnica - Prod acabado'!C2647,'Cadastro de insumo'!E:E,0),2),""))</f>
        <v/>
      </c>
      <c r="E2647" s="138" t="str">
        <f>IF(C2647="","",IFERROR(INDEX('Cadastro de insumo'!A:K,MATCH('Ficha técnica - Prod acabado'!C2647,'Cadastro de insumo'!E:E,0),9),""))</f>
        <v/>
      </c>
      <c r="F2647" s="139" t="str">
        <f>IFERROR(VLOOKUP(C2647,'Cadastro de insumo'!E:K,7,0),"")</f>
        <v/>
      </c>
      <c r="G2647" s="113"/>
      <c r="H2647" s="113"/>
      <c r="I2647" s="138">
        <f t="shared" si="126"/>
        <v>0</v>
      </c>
      <c r="J2647" s="140">
        <f>IF(C2647="",0,IF(E2647="Pacote",VLOOKUP(C2647,'Cadastro de insumo'!E:K,7,0)*G2647,IF(OR(E2647="kg",E2647="L"),F2647/1000*G2647,F2647*G2647)))</f>
        <v>0</v>
      </c>
    </row>
    <row r="2648" spans="1:18" outlineLevel="1" x14ac:dyDescent="0.25">
      <c r="B2648" s="137" t="str">
        <f>IF(C2648="","",F2634)</f>
        <v/>
      </c>
      <c r="C2648" s="123"/>
      <c r="D2648" s="138" t="str">
        <f>IF(C2648="","",IFERROR(INDEX('Cadastro de insumo'!A:K,MATCH('Ficha técnica - Prod acabado'!C2648,'Cadastro de insumo'!E:E,0),2),""))</f>
        <v/>
      </c>
      <c r="E2648" s="138" t="str">
        <f>IF(C2648="","",IFERROR(INDEX('Cadastro de insumo'!A:K,MATCH('Ficha técnica - Prod acabado'!C2648,'Cadastro de insumo'!E:E,0),9),""))</f>
        <v/>
      </c>
      <c r="F2648" s="139" t="str">
        <f>IFERROR(VLOOKUP(C2648,'Cadastro de insumo'!E:K,7,0),"")</f>
        <v/>
      </c>
      <c r="G2648" s="113"/>
      <c r="H2648" s="113"/>
      <c r="I2648" s="138">
        <f t="shared" si="126"/>
        <v>0</v>
      </c>
      <c r="J2648" s="140">
        <f>IF(C2648="",0,IF(E2648="Pacote",VLOOKUP(C2648,'Cadastro de insumo'!E:K,7,0)*G2648,IF(OR(E2648="kg",E2648="L"),F2648/1000*G2648,F2648*G2648)))</f>
        <v>0</v>
      </c>
    </row>
    <row r="2649" spans="1:18" outlineLevel="1" x14ac:dyDescent="0.25">
      <c r="B2649" s="137" t="str">
        <f>IF(C2649="","",F2634)</f>
        <v/>
      </c>
      <c r="C2649" s="123"/>
      <c r="D2649" s="138" t="str">
        <f>IF(C2649="","",IFERROR(INDEX('Cadastro de insumo'!A:K,MATCH('Ficha técnica - Prod acabado'!C2649,'Cadastro de insumo'!E:E,0),2),""))</f>
        <v/>
      </c>
      <c r="E2649" s="138" t="str">
        <f>IF(C2649="","",IFERROR(INDEX('Cadastro de insumo'!A:K,MATCH('Ficha técnica - Prod acabado'!C2649,'Cadastro de insumo'!E:E,0),9),""))</f>
        <v/>
      </c>
      <c r="F2649" s="139" t="str">
        <f>IFERROR(VLOOKUP(C2649,'Cadastro de insumo'!E:K,7,0),"")</f>
        <v/>
      </c>
      <c r="G2649" s="113"/>
      <c r="H2649" s="113"/>
      <c r="I2649" s="138">
        <f t="shared" si="126"/>
        <v>0</v>
      </c>
      <c r="J2649" s="140">
        <f>IF(C2649="",0,IF(E2649="Pacote",VLOOKUP(C2649,'Cadastro de insumo'!E:K,7,0)*G2649,IF(OR(E2649="kg",E2649="L"),F2649/1000*G2649,F2649*G2649)))</f>
        <v>0</v>
      </c>
    </row>
    <row r="2650" spans="1:18" outlineLevel="1" x14ac:dyDescent="0.25">
      <c r="B2650" s="137" t="str">
        <f>IF(C2650="","",F2634)</f>
        <v/>
      </c>
      <c r="C2650" s="123"/>
      <c r="D2650" s="138" t="str">
        <f>IF(C2650="","",IFERROR(INDEX('Cadastro de insumo'!A:K,MATCH('Ficha técnica - Prod acabado'!C2650,'Cadastro de insumo'!E:E,0),2),""))</f>
        <v/>
      </c>
      <c r="E2650" s="138" t="str">
        <f>IF(C2650="","",IFERROR(INDEX('Cadastro de insumo'!A:K,MATCH('Ficha técnica - Prod acabado'!C2650,'Cadastro de insumo'!E:E,0),9),""))</f>
        <v/>
      </c>
      <c r="F2650" s="139" t="str">
        <f>IFERROR(VLOOKUP(C2650,'Cadastro de insumo'!E:K,7,0),"")</f>
        <v/>
      </c>
      <c r="G2650" s="113"/>
      <c r="H2650" s="113"/>
      <c r="I2650" s="138">
        <f t="shared" si="126"/>
        <v>0</v>
      </c>
      <c r="J2650" s="140">
        <f>IF(C2650="",0,IF(E2650="Pacote",VLOOKUP(C2650,'Cadastro de insumo'!E:K,7,0)*G2650,IF(OR(E2650="kg",E2650="L"),F2650/1000*G2650,F2650*G2650)))</f>
        <v>0</v>
      </c>
    </row>
    <row r="2651" spans="1:18" outlineLevel="1" x14ac:dyDescent="0.25">
      <c r="B2651" s="137" t="str">
        <f>IF(C2651="","",F2634)</f>
        <v/>
      </c>
      <c r="C2651" s="123"/>
      <c r="D2651" s="138" t="str">
        <f>IF(C2651="","",IFERROR(INDEX('Cadastro de insumo'!A:K,MATCH('Ficha técnica - Prod acabado'!C2651,'Cadastro de insumo'!E:E,0),2),""))</f>
        <v/>
      </c>
      <c r="E2651" s="138" t="str">
        <f>IF(C2651="","",IFERROR(INDEX('Cadastro de insumo'!A:K,MATCH('Ficha técnica - Prod acabado'!C2651,'Cadastro de insumo'!E:E,0),9),""))</f>
        <v/>
      </c>
      <c r="F2651" s="139" t="str">
        <f>IFERROR(VLOOKUP(C2651,'Cadastro de insumo'!E:K,7,0),"")</f>
        <v/>
      </c>
      <c r="G2651" s="113"/>
      <c r="H2651" s="113"/>
      <c r="I2651" s="138">
        <f t="shared" si="126"/>
        <v>0</v>
      </c>
      <c r="J2651" s="140">
        <f>IF(C2651="",0,IF(E2651="Pacote",VLOOKUP(C2651,'Cadastro de insumo'!E:K,7,0)*G2651,IF(OR(E2651="kg",E2651="L"),F2651/1000*G2651,F2651*G2651)))</f>
        <v>0</v>
      </c>
    </row>
    <row r="2652" spans="1:18" x14ac:dyDescent="0.25">
      <c r="A2652" s="33" t="str">
        <f>"Detalhes: "&amp;F2634</f>
        <v xml:space="preserve">Detalhes: </v>
      </c>
      <c r="B2652" s="110"/>
      <c r="H2652" s="126"/>
      <c r="I2652" s="110"/>
      <c r="J2652" s="110"/>
      <c r="M2652" s="126"/>
    </row>
    <row r="2653" spans="1:18" x14ac:dyDescent="0.25">
      <c r="B2653" s="110"/>
      <c r="C2653" s="126"/>
      <c r="H2653" s="126"/>
      <c r="I2653" s="110"/>
      <c r="J2653" s="110"/>
      <c r="K2653" s="110"/>
      <c r="L2653" s="110"/>
      <c r="M2653" s="126"/>
    </row>
    <row r="2654" spans="1:18" ht="31.5" x14ac:dyDescent="0.25">
      <c r="D2654" s="110"/>
      <c r="E2654" s="34" t="s">
        <v>21</v>
      </c>
      <c r="F2654" s="78" t="s">
        <v>0</v>
      </c>
      <c r="G2654" s="78" t="s">
        <v>19</v>
      </c>
      <c r="H2654" s="79" t="s">
        <v>20</v>
      </c>
      <c r="I2654" s="35" t="s">
        <v>22</v>
      </c>
      <c r="J2654" s="35" t="s">
        <v>61</v>
      </c>
      <c r="M2654" s="126"/>
    </row>
    <row r="2655" spans="1:18" x14ac:dyDescent="0.25">
      <c r="D2655" s="110"/>
      <c r="E2655" s="135">
        <f>E2634+1</f>
        <v>127</v>
      </c>
      <c r="F2655" s="113"/>
      <c r="G2655" s="113"/>
      <c r="H2655" s="114"/>
      <c r="I2655" s="136">
        <f>SUM(J2658:J2672)</f>
        <v>0</v>
      </c>
      <c r="J2655" s="136" t="str">
        <f>IF(H2655="","",I2655/H2655)</f>
        <v/>
      </c>
      <c r="M2655" s="126"/>
      <c r="R2655" s="141"/>
    </row>
    <row r="2656" spans="1:18" x14ac:dyDescent="0.25">
      <c r="B2656" s="117"/>
      <c r="C2656" s="118"/>
      <c r="D2656" s="110"/>
      <c r="F2656" s="118"/>
      <c r="G2656" s="118"/>
      <c r="H2656" s="119"/>
      <c r="I2656" s="120"/>
      <c r="J2656" s="121"/>
      <c r="M2656" s="126"/>
      <c r="R2656" s="141"/>
    </row>
    <row r="2657" spans="2:10" ht="47.25" outlineLevel="1" x14ac:dyDescent="0.25">
      <c r="B2657" s="34" t="s">
        <v>66</v>
      </c>
      <c r="C2657" s="78" t="s">
        <v>13</v>
      </c>
      <c r="D2657" s="35" t="s">
        <v>60</v>
      </c>
      <c r="E2657" s="35" t="s">
        <v>14</v>
      </c>
      <c r="F2657" s="79" t="s">
        <v>17</v>
      </c>
      <c r="G2657" s="79" t="s">
        <v>56</v>
      </c>
      <c r="H2657" s="79" t="s">
        <v>38</v>
      </c>
      <c r="I2657" s="35" t="s">
        <v>16</v>
      </c>
      <c r="J2657" s="34" t="s">
        <v>15</v>
      </c>
    </row>
    <row r="2658" spans="2:10" outlineLevel="1" x14ac:dyDescent="0.25">
      <c r="B2658" s="137" t="str">
        <f>IF(C2658="","",F2655)</f>
        <v/>
      </c>
      <c r="C2658" s="123"/>
      <c r="D2658" s="138" t="str">
        <f>IF(C2658="","",IFERROR(INDEX('Cadastro de insumo'!A:K,MATCH('Ficha técnica - Prod acabado'!C2658,'Cadastro de insumo'!E:E,0),2),""))</f>
        <v/>
      </c>
      <c r="E2658" s="138" t="str">
        <f>IF(C2658="","",IFERROR(INDEX('Cadastro de insumo'!A:K,MATCH('Ficha técnica - Prod acabado'!C2658,'Cadastro de insumo'!E:E,0),9),""))</f>
        <v/>
      </c>
      <c r="F2658" s="139" t="str">
        <f>IFERROR(VLOOKUP(C2658,'Cadastro de insumo'!E:K,7,0),"")</f>
        <v/>
      </c>
      <c r="G2658" s="113"/>
      <c r="H2658" s="113"/>
      <c r="I2658" s="138">
        <f t="shared" ref="I2658:I2672" si="127">IF(OR(G2658="",H2658=""),0,G2658/H2658)</f>
        <v>0</v>
      </c>
      <c r="J2658" s="140">
        <f>IF(C2658="",0,IF(E2658="Pacote",VLOOKUP(C2658,'Cadastro de insumo'!E:K,7,0)*G2658,IF(OR(E2658="kg",E2658="L"),F2658/1000*G2658,F2658*G2658)))</f>
        <v>0</v>
      </c>
    </row>
    <row r="2659" spans="2:10" outlineLevel="1" x14ac:dyDescent="0.25">
      <c r="B2659" s="137" t="str">
        <f>IF(C2659="","",F2655)</f>
        <v/>
      </c>
      <c r="C2659" s="123"/>
      <c r="D2659" s="138" t="str">
        <f>IF(C2659="","",IFERROR(INDEX('Cadastro de insumo'!A:K,MATCH('Ficha técnica - Prod acabado'!C2659,'Cadastro de insumo'!E:E,0),2),""))</f>
        <v/>
      </c>
      <c r="E2659" s="138" t="str">
        <f>IF(C2659="","",IFERROR(INDEX('Cadastro de insumo'!A:K,MATCH('Ficha técnica - Prod acabado'!C2659,'Cadastro de insumo'!E:E,0),9),""))</f>
        <v/>
      </c>
      <c r="F2659" s="139" t="str">
        <f>IFERROR(VLOOKUP(C2659,'Cadastro de insumo'!E:K,7,0),"")</f>
        <v/>
      </c>
      <c r="G2659" s="113"/>
      <c r="H2659" s="113"/>
      <c r="I2659" s="138">
        <f t="shared" si="127"/>
        <v>0</v>
      </c>
      <c r="J2659" s="140">
        <f>IF(C2659="",0,IF(E2659="Pacote",VLOOKUP(C2659,'Cadastro de insumo'!E:K,7,0)*G2659,IF(OR(E2659="kg",E2659="L"),F2659/1000*G2659,F2659*G2659)))</f>
        <v>0</v>
      </c>
    </row>
    <row r="2660" spans="2:10" outlineLevel="1" x14ac:dyDescent="0.25">
      <c r="B2660" s="137" t="str">
        <f>IF(C2660="","",F2655)</f>
        <v/>
      </c>
      <c r="C2660" s="123"/>
      <c r="D2660" s="138" t="str">
        <f>IF(C2660="","",IFERROR(INDEX('Cadastro de insumo'!A:K,MATCH('Ficha técnica - Prod acabado'!C2660,'Cadastro de insumo'!E:E,0),2),""))</f>
        <v/>
      </c>
      <c r="E2660" s="138" t="str">
        <f>IF(C2660="","",IFERROR(INDEX('Cadastro de insumo'!A:K,MATCH('Ficha técnica - Prod acabado'!C2660,'Cadastro de insumo'!E:E,0),9),""))</f>
        <v/>
      </c>
      <c r="F2660" s="139" t="str">
        <f>IFERROR(VLOOKUP(C2660,'Cadastro de insumo'!E:K,7,0),"")</f>
        <v/>
      </c>
      <c r="G2660" s="113"/>
      <c r="H2660" s="113"/>
      <c r="I2660" s="138">
        <f t="shared" si="127"/>
        <v>0</v>
      </c>
      <c r="J2660" s="140">
        <f>IF(C2660="",0,IF(E2660="Pacote",VLOOKUP(C2660,'Cadastro de insumo'!E:K,7,0)*G2660,IF(OR(E2660="kg",E2660="L"),F2660/1000*G2660,F2660*G2660)))</f>
        <v>0</v>
      </c>
    </row>
    <row r="2661" spans="2:10" outlineLevel="1" x14ac:dyDescent="0.25">
      <c r="B2661" s="137" t="str">
        <f>IF(C2661="","",F2655)</f>
        <v/>
      </c>
      <c r="C2661" s="123"/>
      <c r="D2661" s="138" t="str">
        <f>IF(C2661="","",IFERROR(INDEX('Cadastro de insumo'!A:K,MATCH('Ficha técnica - Prod acabado'!C2661,'Cadastro de insumo'!E:E,0),2),""))</f>
        <v/>
      </c>
      <c r="E2661" s="138" t="str">
        <f>IF(C2661="","",IFERROR(INDEX('Cadastro de insumo'!A:K,MATCH('Ficha técnica - Prod acabado'!C2661,'Cadastro de insumo'!E:E,0),9),""))</f>
        <v/>
      </c>
      <c r="F2661" s="139" t="str">
        <f>IFERROR(VLOOKUP(C2661,'Cadastro de insumo'!E:K,7,0),"")</f>
        <v/>
      </c>
      <c r="G2661" s="113"/>
      <c r="H2661" s="113"/>
      <c r="I2661" s="138">
        <f t="shared" si="127"/>
        <v>0</v>
      </c>
      <c r="J2661" s="140">
        <f>IF(C2661="",0,IF(E2661="Pacote",VLOOKUP(C2661,'Cadastro de insumo'!E:K,7,0)*G2661,IF(OR(E2661="kg",E2661="L"),F2661/1000*G2661,F2661*G2661)))</f>
        <v>0</v>
      </c>
    </row>
    <row r="2662" spans="2:10" outlineLevel="1" x14ac:dyDescent="0.25">
      <c r="B2662" s="137" t="str">
        <f>IF(C2662="","",F2655)</f>
        <v/>
      </c>
      <c r="C2662" s="123"/>
      <c r="D2662" s="138" t="str">
        <f>IF(C2662="","",IFERROR(INDEX('Cadastro de insumo'!A:K,MATCH('Ficha técnica - Prod acabado'!C2662,'Cadastro de insumo'!E:E,0),2),""))</f>
        <v/>
      </c>
      <c r="E2662" s="138" t="str">
        <f>IF(C2662="","",IFERROR(INDEX('Cadastro de insumo'!A:K,MATCH('Ficha técnica - Prod acabado'!C2662,'Cadastro de insumo'!E:E,0),9),""))</f>
        <v/>
      </c>
      <c r="F2662" s="139" t="str">
        <f>IFERROR(VLOOKUP(C2662,'Cadastro de insumo'!E:K,7,0),"")</f>
        <v/>
      </c>
      <c r="G2662" s="113"/>
      <c r="H2662" s="113"/>
      <c r="I2662" s="138">
        <f t="shared" si="127"/>
        <v>0</v>
      </c>
      <c r="J2662" s="140">
        <f>IF(C2662="",0,IF(E2662="Pacote",VLOOKUP(C2662,'Cadastro de insumo'!E:K,7,0)*G2662,IF(OR(E2662="kg",E2662="L"),F2662/1000*G2662,F2662*G2662)))</f>
        <v>0</v>
      </c>
    </row>
    <row r="2663" spans="2:10" outlineLevel="1" x14ac:dyDescent="0.25">
      <c r="B2663" s="137" t="str">
        <f>IF(C2663="","",F2655)</f>
        <v/>
      </c>
      <c r="C2663" s="123"/>
      <c r="D2663" s="138" t="str">
        <f>IF(C2663="","",IFERROR(INDEX('Cadastro de insumo'!A:K,MATCH('Ficha técnica - Prod acabado'!C2663,'Cadastro de insumo'!E:E,0),2),""))</f>
        <v/>
      </c>
      <c r="E2663" s="138" t="str">
        <f>IF(C2663="","",IFERROR(INDEX('Cadastro de insumo'!A:K,MATCH('Ficha técnica - Prod acabado'!C2663,'Cadastro de insumo'!E:E,0),9),""))</f>
        <v/>
      </c>
      <c r="F2663" s="139" t="str">
        <f>IFERROR(VLOOKUP(C2663,'Cadastro de insumo'!E:K,7,0),"")</f>
        <v/>
      </c>
      <c r="G2663" s="113"/>
      <c r="H2663" s="113"/>
      <c r="I2663" s="138">
        <f t="shared" si="127"/>
        <v>0</v>
      </c>
      <c r="J2663" s="140">
        <f>IF(C2663="",0,IF(E2663="Pacote",VLOOKUP(C2663,'Cadastro de insumo'!E:K,7,0)*G2663,IF(OR(E2663="kg",E2663="L"),F2663/1000*G2663,F2663*G2663)))</f>
        <v>0</v>
      </c>
    </row>
    <row r="2664" spans="2:10" outlineLevel="1" x14ac:dyDescent="0.25">
      <c r="B2664" s="137" t="str">
        <f>IF(C2664="","",F2655)</f>
        <v/>
      </c>
      <c r="C2664" s="123"/>
      <c r="D2664" s="138" t="str">
        <f>IF(C2664="","",IFERROR(INDEX('Cadastro de insumo'!A:K,MATCH('Ficha técnica - Prod acabado'!C2664,'Cadastro de insumo'!E:E,0),2),""))</f>
        <v/>
      </c>
      <c r="E2664" s="138" t="str">
        <f>IF(C2664="","",IFERROR(INDEX('Cadastro de insumo'!A:K,MATCH('Ficha técnica - Prod acabado'!C2664,'Cadastro de insumo'!E:E,0),9),""))</f>
        <v/>
      </c>
      <c r="F2664" s="139" t="str">
        <f>IFERROR(VLOOKUP(C2664,'Cadastro de insumo'!E:K,7,0),"")</f>
        <v/>
      </c>
      <c r="G2664" s="113"/>
      <c r="H2664" s="113"/>
      <c r="I2664" s="138">
        <f t="shared" si="127"/>
        <v>0</v>
      </c>
      <c r="J2664" s="140">
        <f>IF(C2664="",0,IF(E2664="Pacote",VLOOKUP(C2664,'Cadastro de insumo'!E:K,7,0)*G2664,IF(OR(E2664="kg",E2664="L"),F2664/1000*G2664,F2664*G2664)))</f>
        <v>0</v>
      </c>
    </row>
    <row r="2665" spans="2:10" outlineLevel="1" x14ac:dyDescent="0.25">
      <c r="B2665" s="137" t="str">
        <f>IF(C2665="","",F2655)</f>
        <v/>
      </c>
      <c r="C2665" s="123"/>
      <c r="D2665" s="138" t="str">
        <f>IF(C2665="","",IFERROR(INDEX('Cadastro de insumo'!A:K,MATCH('Ficha técnica - Prod acabado'!C2665,'Cadastro de insumo'!E:E,0),2),""))</f>
        <v/>
      </c>
      <c r="E2665" s="138" t="str">
        <f>IF(C2665="","",IFERROR(INDEX('Cadastro de insumo'!A:K,MATCH('Ficha técnica - Prod acabado'!C2665,'Cadastro de insumo'!E:E,0),9),""))</f>
        <v/>
      </c>
      <c r="F2665" s="139" t="str">
        <f>IFERROR(VLOOKUP(C2665,'Cadastro de insumo'!E:K,7,0),"")</f>
        <v/>
      </c>
      <c r="G2665" s="113"/>
      <c r="H2665" s="113"/>
      <c r="I2665" s="138">
        <f t="shared" si="127"/>
        <v>0</v>
      </c>
      <c r="J2665" s="140">
        <f>IF(C2665="",0,IF(E2665="Pacote",VLOOKUP(C2665,'Cadastro de insumo'!E:K,7,0)*G2665,IF(OR(E2665="kg",E2665="L"),F2665/1000*G2665,F2665*G2665)))</f>
        <v>0</v>
      </c>
    </row>
    <row r="2666" spans="2:10" outlineLevel="1" x14ac:dyDescent="0.25">
      <c r="B2666" s="137" t="str">
        <f>IF(C2666="","",F2655)</f>
        <v/>
      </c>
      <c r="C2666" s="123"/>
      <c r="D2666" s="138" t="str">
        <f>IF(C2666="","",IFERROR(INDEX('Cadastro de insumo'!A:K,MATCH('Ficha técnica - Prod acabado'!C2666,'Cadastro de insumo'!E:E,0),2),""))</f>
        <v/>
      </c>
      <c r="E2666" s="138" t="str">
        <f>IF(C2666="","",IFERROR(INDEX('Cadastro de insumo'!A:K,MATCH('Ficha técnica - Prod acabado'!C2666,'Cadastro de insumo'!E:E,0),9),""))</f>
        <v/>
      </c>
      <c r="F2666" s="139" t="str">
        <f>IFERROR(VLOOKUP(C2666,'Cadastro de insumo'!E:K,7,0),"")</f>
        <v/>
      </c>
      <c r="G2666" s="113"/>
      <c r="H2666" s="113"/>
      <c r="I2666" s="138">
        <f t="shared" si="127"/>
        <v>0</v>
      </c>
      <c r="J2666" s="140">
        <f>IF(C2666="",0,IF(E2666="Pacote",VLOOKUP(C2666,'Cadastro de insumo'!E:K,7,0)*G2666,IF(OR(E2666="kg",E2666="L"),F2666/1000*G2666,F2666*G2666)))</f>
        <v>0</v>
      </c>
    </row>
    <row r="2667" spans="2:10" outlineLevel="1" x14ac:dyDescent="0.25">
      <c r="B2667" s="137" t="str">
        <f>IF(C2667="","",F2655)</f>
        <v/>
      </c>
      <c r="C2667" s="123"/>
      <c r="D2667" s="138" t="str">
        <f>IF(C2667="","",IFERROR(INDEX('Cadastro de insumo'!A:K,MATCH('Ficha técnica - Prod acabado'!C2667,'Cadastro de insumo'!E:E,0),2),""))</f>
        <v/>
      </c>
      <c r="E2667" s="138" t="str">
        <f>IF(C2667="","",IFERROR(INDEX('Cadastro de insumo'!A:K,MATCH('Ficha técnica - Prod acabado'!C2667,'Cadastro de insumo'!E:E,0),9),""))</f>
        <v/>
      </c>
      <c r="F2667" s="139" t="str">
        <f>IFERROR(VLOOKUP(C2667,'Cadastro de insumo'!E:K,7,0),"")</f>
        <v/>
      </c>
      <c r="G2667" s="113"/>
      <c r="H2667" s="113"/>
      <c r="I2667" s="138">
        <f t="shared" si="127"/>
        <v>0</v>
      </c>
      <c r="J2667" s="140">
        <f>IF(C2667="",0,IF(E2667="Pacote",VLOOKUP(C2667,'Cadastro de insumo'!E:K,7,0)*G2667,IF(OR(E2667="kg",E2667="L"),F2667/1000*G2667,F2667*G2667)))</f>
        <v>0</v>
      </c>
    </row>
    <row r="2668" spans="2:10" outlineLevel="1" x14ac:dyDescent="0.25">
      <c r="B2668" s="137" t="str">
        <f>IF(C2668="","",F2655)</f>
        <v/>
      </c>
      <c r="C2668" s="123"/>
      <c r="D2668" s="138" t="str">
        <f>IF(C2668="","",IFERROR(INDEX('Cadastro de insumo'!A:K,MATCH('Ficha técnica - Prod acabado'!C2668,'Cadastro de insumo'!E:E,0),2),""))</f>
        <v/>
      </c>
      <c r="E2668" s="138" t="str">
        <f>IF(C2668="","",IFERROR(INDEX('Cadastro de insumo'!A:K,MATCH('Ficha técnica - Prod acabado'!C2668,'Cadastro de insumo'!E:E,0),9),""))</f>
        <v/>
      </c>
      <c r="F2668" s="139" t="str">
        <f>IFERROR(VLOOKUP(C2668,'Cadastro de insumo'!E:K,7,0),"")</f>
        <v/>
      </c>
      <c r="G2668" s="113"/>
      <c r="H2668" s="113"/>
      <c r="I2668" s="138">
        <f t="shared" si="127"/>
        <v>0</v>
      </c>
      <c r="J2668" s="140">
        <f>IF(C2668="",0,IF(E2668="Pacote",VLOOKUP(C2668,'Cadastro de insumo'!E:K,7,0)*G2668,IF(OR(E2668="kg",E2668="L"),F2668/1000*G2668,F2668*G2668)))</f>
        <v>0</v>
      </c>
    </row>
    <row r="2669" spans="2:10" outlineLevel="1" x14ac:dyDescent="0.25">
      <c r="B2669" s="137" t="str">
        <f>IF(C2669="","",F2655)</f>
        <v/>
      </c>
      <c r="C2669" s="123"/>
      <c r="D2669" s="138" t="str">
        <f>IF(C2669="","",IFERROR(INDEX('Cadastro de insumo'!A:K,MATCH('Ficha técnica - Prod acabado'!C2669,'Cadastro de insumo'!E:E,0),2),""))</f>
        <v/>
      </c>
      <c r="E2669" s="138" t="str">
        <f>IF(C2669="","",IFERROR(INDEX('Cadastro de insumo'!A:K,MATCH('Ficha técnica - Prod acabado'!C2669,'Cadastro de insumo'!E:E,0),9),""))</f>
        <v/>
      </c>
      <c r="F2669" s="139" t="str">
        <f>IFERROR(VLOOKUP(C2669,'Cadastro de insumo'!E:K,7,0),"")</f>
        <v/>
      </c>
      <c r="G2669" s="113"/>
      <c r="H2669" s="113"/>
      <c r="I2669" s="138">
        <f t="shared" si="127"/>
        <v>0</v>
      </c>
      <c r="J2669" s="140">
        <f>IF(C2669="",0,IF(E2669="Pacote",VLOOKUP(C2669,'Cadastro de insumo'!E:K,7,0)*G2669,IF(OR(E2669="kg",E2669="L"),F2669/1000*G2669,F2669*G2669)))</f>
        <v>0</v>
      </c>
    </row>
    <row r="2670" spans="2:10" outlineLevel="1" x14ac:dyDescent="0.25">
      <c r="B2670" s="137" t="str">
        <f>IF(C2670="","",F2655)</f>
        <v/>
      </c>
      <c r="C2670" s="123"/>
      <c r="D2670" s="138" t="str">
        <f>IF(C2670="","",IFERROR(INDEX('Cadastro de insumo'!A:K,MATCH('Ficha técnica - Prod acabado'!C2670,'Cadastro de insumo'!E:E,0),2),""))</f>
        <v/>
      </c>
      <c r="E2670" s="138" t="str">
        <f>IF(C2670="","",IFERROR(INDEX('Cadastro de insumo'!A:K,MATCH('Ficha técnica - Prod acabado'!C2670,'Cadastro de insumo'!E:E,0),9),""))</f>
        <v/>
      </c>
      <c r="F2670" s="139" t="str">
        <f>IFERROR(VLOOKUP(C2670,'Cadastro de insumo'!E:K,7,0),"")</f>
        <v/>
      </c>
      <c r="G2670" s="113"/>
      <c r="H2670" s="113"/>
      <c r="I2670" s="138">
        <f t="shared" si="127"/>
        <v>0</v>
      </c>
      <c r="J2670" s="140">
        <f>IF(C2670="",0,IF(E2670="Pacote",VLOOKUP(C2670,'Cadastro de insumo'!E:K,7,0)*G2670,IF(OR(E2670="kg",E2670="L"),F2670/1000*G2670,F2670*G2670)))</f>
        <v>0</v>
      </c>
    </row>
    <row r="2671" spans="2:10" outlineLevel="1" x14ac:dyDescent="0.25">
      <c r="B2671" s="137" t="str">
        <f>IF(C2671="","",F2655)</f>
        <v/>
      </c>
      <c r="C2671" s="123"/>
      <c r="D2671" s="138" t="str">
        <f>IF(C2671="","",IFERROR(INDEX('Cadastro de insumo'!A:K,MATCH('Ficha técnica - Prod acabado'!C2671,'Cadastro de insumo'!E:E,0),2),""))</f>
        <v/>
      </c>
      <c r="E2671" s="138" t="str">
        <f>IF(C2671="","",IFERROR(INDEX('Cadastro de insumo'!A:K,MATCH('Ficha técnica - Prod acabado'!C2671,'Cadastro de insumo'!E:E,0),9),""))</f>
        <v/>
      </c>
      <c r="F2671" s="139" t="str">
        <f>IFERROR(VLOOKUP(C2671,'Cadastro de insumo'!E:K,7,0),"")</f>
        <v/>
      </c>
      <c r="G2671" s="113"/>
      <c r="H2671" s="113"/>
      <c r="I2671" s="138">
        <f t="shared" si="127"/>
        <v>0</v>
      </c>
      <c r="J2671" s="140">
        <f>IF(C2671="",0,IF(E2671="Pacote",VLOOKUP(C2671,'Cadastro de insumo'!E:K,7,0)*G2671,IF(OR(E2671="kg",E2671="L"),F2671/1000*G2671,F2671*G2671)))</f>
        <v>0</v>
      </c>
    </row>
    <row r="2672" spans="2:10" outlineLevel="1" x14ac:dyDescent="0.25">
      <c r="B2672" s="137" t="str">
        <f>IF(C2672="","",F2655)</f>
        <v/>
      </c>
      <c r="C2672" s="123"/>
      <c r="D2672" s="138" t="str">
        <f>IF(C2672="","",IFERROR(INDEX('Cadastro de insumo'!A:K,MATCH('Ficha técnica - Prod acabado'!C2672,'Cadastro de insumo'!E:E,0),2),""))</f>
        <v/>
      </c>
      <c r="E2672" s="138" t="str">
        <f>IF(C2672="","",IFERROR(INDEX('Cadastro de insumo'!A:K,MATCH('Ficha técnica - Prod acabado'!C2672,'Cadastro de insumo'!E:E,0),9),""))</f>
        <v/>
      </c>
      <c r="F2672" s="139" t="str">
        <f>IFERROR(VLOOKUP(C2672,'Cadastro de insumo'!E:K,7,0),"")</f>
        <v/>
      </c>
      <c r="G2672" s="113"/>
      <c r="H2672" s="113"/>
      <c r="I2672" s="138">
        <f t="shared" si="127"/>
        <v>0</v>
      </c>
      <c r="J2672" s="140">
        <f>IF(C2672="",0,IF(E2672="Pacote",VLOOKUP(C2672,'Cadastro de insumo'!E:K,7,0)*G2672,IF(OR(E2672="kg",E2672="L"),F2672/1000*G2672,F2672*G2672)))</f>
        <v>0</v>
      </c>
    </row>
    <row r="2673" spans="1:18" x14ac:dyDescent="0.25">
      <c r="A2673" s="33" t="str">
        <f>"Detalhes: "&amp;F2655</f>
        <v xml:space="preserve">Detalhes: </v>
      </c>
      <c r="B2673" s="110"/>
      <c r="H2673" s="126"/>
      <c r="I2673" s="110"/>
      <c r="J2673" s="110"/>
      <c r="M2673" s="126"/>
    </row>
    <row r="2674" spans="1:18" x14ac:dyDescent="0.25">
      <c r="B2674" s="110"/>
      <c r="C2674" s="126"/>
      <c r="H2674" s="126"/>
      <c r="I2674" s="110"/>
      <c r="J2674" s="110"/>
      <c r="K2674" s="110"/>
      <c r="L2674" s="110"/>
      <c r="M2674" s="126"/>
    </row>
    <row r="2675" spans="1:18" ht="31.5" x14ac:dyDescent="0.25">
      <c r="D2675" s="110"/>
      <c r="E2675" s="34" t="s">
        <v>21</v>
      </c>
      <c r="F2675" s="78" t="s">
        <v>0</v>
      </c>
      <c r="G2675" s="78" t="s">
        <v>19</v>
      </c>
      <c r="H2675" s="79" t="s">
        <v>20</v>
      </c>
      <c r="I2675" s="35" t="s">
        <v>22</v>
      </c>
      <c r="J2675" s="35" t="s">
        <v>61</v>
      </c>
      <c r="M2675" s="126"/>
    </row>
    <row r="2676" spans="1:18" x14ac:dyDescent="0.25">
      <c r="D2676" s="110"/>
      <c r="E2676" s="135">
        <f>E2655+1</f>
        <v>128</v>
      </c>
      <c r="F2676" s="113"/>
      <c r="G2676" s="113"/>
      <c r="H2676" s="114"/>
      <c r="I2676" s="136">
        <f>SUM(J2679:J2693)</f>
        <v>0</v>
      </c>
      <c r="J2676" s="136" t="str">
        <f>IF(H2676="","",I2676/H2676)</f>
        <v/>
      </c>
      <c r="M2676" s="126"/>
      <c r="R2676" s="141"/>
    </row>
    <row r="2677" spans="1:18" x14ac:dyDescent="0.25">
      <c r="B2677" s="117"/>
      <c r="C2677" s="118"/>
      <c r="D2677" s="110"/>
      <c r="F2677" s="118"/>
      <c r="G2677" s="118"/>
      <c r="H2677" s="119"/>
      <c r="I2677" s="120"/>
      <c r="J2677" s="121"/>
      <c r="M2677" s="126"/>
      <c r="R2677" s="141"/>
    </row>
    <row r="2678" spans="1:18" ht="47.25" outlineLevel="1" x14ac:dyDescent="0.25">
      <c r="B2678" s="34" t="s">
        <v>66</v>
      </c>
      <c r="C2678" s="78" t="s">
        <v>13</v>
      </c>
      <c r="D2678" s="35" t="s">
        <v>60</v>
      </c>
      <c r="E2678" s="35" t="s">
        <v>14</v>
      </c>
      <c r="F2678" s="79" t="s">
        <v>17</v>
      </c>
      <c r="G2678" s="79" t="s">
        <v>56</v>
      </c>
      <c r="H2678" s="79" t="s">
        <v>38</v>
      </c>
      <c r="I2678" s="35" t="s">
        <v>16</v>
      </c>
      <c r="J2678" s="34" t="s">
        <v>15</v>
      </c>
    </row>
    <row r="2679" spans="1:18" outlineLevel="1" x14ac:dyDescent="0.25">
      <c r="B2679" s="137" t="str">
        <f>IF(C2679="","",F2676)</f>
        <v/>
      </c>
      <c r="C2679" s="123"/>
      <c r="D2679" s="138" t="str">
        <f>IF(C2679="","",IFERROR(INDEX('Cadastro de insumo'!A:K,MATCH('Ficha técnica - Prod acabado'!C2679,'Cadastro de insumo'!E:E,0),2),""))</f>
        <v/>
      </c>
      <c r="E2679" s="138" t="str">
        <f>IF(C2679="","",IFERROR(INDEX('Cadastro de insumo'!A:K,MATCH('Ficha técnica - Prod acabado'!C2679,'Cadastro de insumo'!E:E,0),9),""))</f>
        <v/>
      </c>
      <c r="F2679" s="139" t="str">
        <f>IFERROR(VLOOKUP(C2679,'Cadastro de insumo'!E:K,7,0),"")</f>
        <v/>
      </c>
      <c r="G2679" s="113"/>
      <c r="H2679" s="113"/>
      <c r="I2679" s="138">
        <f t="shared" ref="I2679:I2693" si="128">IF(OR(G2679="",H2679=""),0,G2679/H2679)</f>
        <v>0</v>
      </c>
      <c r="J2679" s="140">
        <f>IF(C2679="",0,IF(E2679="Pacote",VLOOKUP(C2679,'Cadastro de insumo'!E:K,7,0)*G2679,IF(OR(E2679="kg",E2679="L"),F2679/1000*G2679,F2679*G2679)))</f>
        <v>0</v>
      </c>
    </row>
    <row r="2680" spans="1:18" outlineLevel="1" x14ac:dyDescent="0.25">
      <c r="B2680" s="137" t="str">
        <f>IF(C2680="","",F2676)</f>
        <v/>
      </c>
      <c r="C2680" s="123"/>
      <c r="D2680" s="138" t="str">
        <f>IF(C2680="","",IFERROR(INDEX('Cadastro de insumo'!A:K,MATCH('Ficha técnica - Prod acabado'!C2680,'Cadastro de insumo'!E:E,0),2),""))</f>
        <v/>
      </c>
      <c r="E2680" s="138" t="str">
        <f>IF(C2680="","",IFERROR(INDEX('Cadastro de insumo'!A:K,MATCH('Ficha técnica - Prod acabado'!C2680,'Cadastro de insumo'!E:E,0),9),""))</f>
        <v/>
      </c>
      <c r="F2680" s="139" t="str">
        <f>IFERROR(VLOOKUP(C2680,'Cadastro de insumo'!E:K,7,0),"")</f>
        <v/>
      </c>
      <c r="G2680" s="113"/>
      <c r="H2680" s="113"/>
      <c r="I2680" s="138">
        <f t="shared" si="128"/>
        <v>0</v>
      </c>
      <c r="J2680" s="140">
        <f>IF(C2680="",0,IF(E2680="Pacote",VLOOKUP(C2680,'Cadastro de insumo'!E:K,7,0)*G2680,IF(OR(E2680="kg",E2680="L"),F2680/1000*G2680,F2680*G2680)))</f>
        <v>0</v>
      </c>
    </row>
    <row r="2681" spans="1:18" outlineLevel="1" x14ac:dyDescent="0.25">
      <c r="B2681" s="137" t="str">
        <f>IF(C2681="","",F2676)</f>
        <v/>
      </c>
      <c r="C2681" s="123"/>
      <c r="D2681" s="138" t="str">
        <f>IF(C2681="","",IFERROR(INDEX('Cadastro de insumo'!A:K,MATCH('Ficha técnica - Prod acabado'!C2681,'Cadastro de insumo'!E:E,0),2),""))</f>
        <v/>
      </c>
      <c r="E2681" s="138" t="str">
        <f>IF(C2681="","",IFERROR(INDEX('Cadastro de insumo'!A:K,MATCH('Ficha técnica - Prod acabado'!C2681,'Cadastro de insumo'!E:E,0),9),""))</f>
        <v/>
      </c>
      <c r="F2681" s="139" t="str">
        <f>IFERROR(VLOOKUP(C2681,'Cadastro de insumo'!E:K,7,0),"")</f>
        <v/>
      </c>
      <c r="G2681" s="113"/>
      <c r="H2681" s="113"/>
      <c r="I2681" s="138">
        <f t="shared" si="128"/>
        <v>0</v>
      </c>
      <c r="J2681" s="140">
        <f>IF(C2681="",0,IF(E2681="Pacote",VLOOKUP(C2681,'Cadastro de insumo'!E:K,7,0)*G2681,IF(OR(E2681="kg",E2681="L"),F2681/1000*G2681,F2681*G2681)))</f>
        <v>0</v>
      </c>
    </row>
    <row r="2682" spans="1:18" outlineLevel="1" x14ac:dyDescent="0.25">
      <c r="B2682" s="137" t="str">
        <f>IF(C2682="","",F2676)</f>
        <v/>
      </c>
      <c r="C2682" s="123"/>
      <c r="D2682" s="138" t="str">
        <f>IF(C2682="","",IFERROR(INDEX('Cadastro de insumo'!A:K,MATCH('Ficha técnica - Prod acabado'!C2682,'Cadastro de insumo'!E:E,0),2),""))</f>
        <v/>
      </c>
      <c r="E2682" s="138" t="str">
        <f>IF(C2682="","",IFERROR(INDEX('Cadastro de insumo'!A:K,MATCH('Ficha técnica - Prod acabado'!C2682,'Cadastro de insumo'!E:E,0),9),""))</f>
        <v/>
      </c>
      <c r="F2682" s="139" t="str">
        <f>IFERROR(VLOOKUP(C2682,'Cadastro de insumo'!E:K,7,0),"")</f>
        <v/>
      </c>
      <c r="G2682" s="113"/>
      <c r="H2682" s="113"/>
      <c r="I2682" s="138">
        <f t="shared" si="128"/>
        <v>0</v>
      </c>
      <c r="J2682" s="140">
        <f>IF(C2682="",0,IF(E2682="Pacote",VLOOKUP(C2682,'Cadastro de insumo'!E:K,7,0)*G2682,IF(OR(E2682="kg",E2682="L"),F2682/1000*G2682,F2682*G2682)))</f>
        <v>0</v>
      </c>
    </row>
    <row r="2683" spans="1:18" outlineLevel="1" x14ac:dyDescent="0.25">
      <c r="B2683" s="137" t="str">
        <f>IF(C2683="","",F2676)</f>
        <v/>
      </c>
      <c r="C2683" s="123"/>
      <c r="D2683" s="138" t="str">
        <f>IF(C2683="","",IFERROR(INDEX('Cadastro de insumo'!A:K,MATCH('Ficha técnica - Prod acabado'!C2683,'Cadastro de insumo'!E:E,0),2),""))</f>
        <v/>
      </c>
      <c r="E2683" s="138" t="str">
        <f>IF(C2683="","",IFERROR(INDEX('Cadastro de insumo'!A:K,MATCH('Ficha técnica - Prod acabado'!C2683,'Cadastro de insumo'!E:E,0),9),""))</f>
        <v/>
      </c>
      <c r="F2683" s="139" t="str">
        <f>IFERROR(VLOOKUP(C2683,'Cadastro de insumo'!E:K,7,0),"")</f>
        <v/>
      </c>
      <c r="G2683" s="113"/>
      <c r="H2683" s="113"/>
      <c r="I2683" s="138">
        <f t="shared" si="128"/>
        <v>0</v>
      </c>
      <c r="J2683" s="140">
        <f>IF(C2683="",0,IF(E2683="Pacote",VLOOKUP(C2683,'Cadastro de insumo'!E:K,7,0)*G2683,IF(OR(E2683="kg",E2683="L"),F2683/1000*G2683,F2683*G2683)))</f>
        <v>0</v>
      </c>
    </row>
    <row r="2684" spans="1:18" outlineLevel="1" x14ac:dyDescent="0.25">
      <c r="B2684" s="137" t="str">
        <f>IF(C2684="","",F2676)</f>
        <v/>
      </c>
      <c r="C2684" s="123"/>
      <c r="D2684" s="138" t="str">
        <f>IF(C2684="","",IFERROR(INDEX('Cadastro de insumo'!A:K,MATCH('Ficha técnica - Prod acabado'!C2684,'Cadastro de insumo'!E:E,0),2),""))</f>
        <v/>
      </c>
      <c r="E2684" s="138" t="str">
        <f>IF(C2684="","",IFERROR(INDEX('Cadastro de insumo'!A:K,MATCH('Ficha técnica - Prod acabado'!C2684,'Cadastro de insumo'!E:E,0),9),""))</f>
        <v/>
      </c>
      <c r="F2684" s="139" t="str">
        <f>IFERROR(VLOOKUP(C2684,'Cadastro de insumo'!E:K,7,0),"")</f>
        <v/>
      </c>
      <c r="G2684" s="113"/>
      <c r="H2684" s="113"/>
      <c r="I2684" s="138">
        <f t="shared" si="128"/>
        <v>0</v>
      </c>
      <c r="J2684" s="140">
        <f>IF(C2684="",0,IF(E2684="Pacote",VLOOKUP(C2684,'Cadastro de insumo'!E:K,7,0)*G2684,IF(OR(E2684="kg",E2684="L"),F2684/1000*G2684,F2684*G2684)))</f>
        <v>0</v>
      </c>
    </row>
    <row r="2685" spans="1:18" outlineLevel="1" x14ac:dyDescent="0.25">
      <c r="B2685" s="137" t="str">
        <f>IF(C2685="","",F2676)</f>
        <v/>
      </c>
      <c r="C2685" s="123"/>
      <c r="D2685" s="138" t="str">
        <f>IF(C2685="","",IFERROR(INDEX('Cadastro de insumo'!A:K,MATCH('Ficha técnica - Prod acabado'!C2685,'Cadastro de insumo'!E:E,0),2),""))</f>
        <v/>
      </c>
      <c r="E2685" s="138" t="str">
        <f>IF(C2685="","",IFERROR(INDEX('Cadastro de insumo'!A:K,MATCH('Ficha técnica - Prod acabado'!C2685,'Cadastro de insumo'!E:E,0),9),""))</f>
        <v/>
      </c>
      <c r="F2685" s="139" t="str">
        <f>IFERROR(VLOOKUP(C2685,'Cadastro de insumo'!E:K,7,0),"")</f>
        <v/>
      </c>
      <c r="G2685" s="113"/>
      <c r="H2685" s="113"/>
      <c r="I2685" s="138">
        <f t="shared" si="128"/>
        <v>0</v>
      </c>
      <c r="J2685" s="140">
        <f>IF(C2685="",0,IF(E2685="Pacote",VLOOKUP(C2685,'Cadastro de insumo'!E:K,7,0)*G2685,IF(OR(E2685="kg",E2685="L"),F2685/1000*G2685,F2685*G2685)))</f>
        <v>0</v>
      </c>
    </row>
    <row r="2686" spans="1:18" outlineLevel="1" x14ac:dyDescent="0.25">
      <c r="B2686" s="137" t="str">
        <f>IF(C2686="","",F2676)</f>
        <v/>
      </c>
      <c r="C2686" s="123"/>
      <c r="D2686" s="138" t="str">
        <f>IF(C2686="","",IFERROR(INDEX('Cadastro de insumo'!A:K,MATCH('Ficha técnica - Prod acabado'!C2686,'Cadastro de insumo'!E:E,0),2),""))</f>
        <v/>
      </c>
      <c r="E2686" s="138" t="str">
        <f>IF(C2686="","",IFERROR(INDEX('Cadastro de insumo'!A:K,MATCH('Ficha técnica - Prod acabado'!C2686,'Cadastro de insumo'!E:E,0),9),""))</f>
        <v/>
      </c>
      <c r="F2686" s="139" t="str">
        <f>IFERROR(VLOOKUP(C2686,'Cadastro de insumo'!E:K,7,0),"")</f>
        <v/>
      </c>
      <c r="G2686" s="113"/>
      <c r="H2686" s="113"/>
      <c r="I2686" s="138">
        <f t="shared" si="128"/>
        <v>0</v>
      </c>
      <c r="J2686" s="140">
        <f>IF(C2686="",0,IF(E2686="Pacote",VLOOKUP(C2686,'Cadastro de insumo'!E:K,7,0)*G2686,IF(OR(E2686="kg",E2686="L"),F2686/1000*G2686,F2686*G2686)))</f>
        <v>0</v>
      </c>
    </row>
    <row r="2687" spans="1:18" outlineLevel="1" x14ac:dyDescent="0.25">
      <c r="B2687" s="137" t="str">
        <f>IF(C2687="","",F2676)</f>
        <v/>
      </c>
      <c r="C2687" s="123"/>
      <c r="D2687" s="138" t="str">
        <f>IF(C2687="","",IFERROR(INDEX('Cadastro de insumo'!A:K,MATCH('Ficha técnica - Prod acabado'!C2687,'Cadastro de insumo'!E:E,0),2),""))</f>
        <v/>
      </c>
      <c r="E2687" s="138" t="str">
        <f>IF(C2687="","",IFERROR(INDEX('Cadastro de insumo'!A:K,MATCH('Ficha técnica - Prod acabado'!C2687,'Cadastro de insumo'!E:E,0),9),""))</f>
        <v/>
      </c>
      <c r="F2687" s="139" t="str">
        <f>IFERROR(VLOOKUP(C2687,'Cadastro de insumo'!E:K,7,0),"")</f>
        <v/>
      </c>
      <c r="G2687" s="113"/>
      <c r="H2687" s="113"/>
      <c r="I2687" s="138">
        <f t="shared" si="128"/>
        <v>0</v>
      </c>
      <c r="J2687" s="140">
        <f>IF(C2687="",0,IF(E2687="Pacote",VLOOKUP(C2687,'Cadastro de insumo'!E:K,7,0)*G2687,IF(OR(E2687="kg",E2687="L"),F2687/1000*G2687,F2687*G2687)))</f>
        <v>0</v>
      </c>
    </row>
    <row r="2688" spans="1:18" outlineLevel="1" x14ac:dyDescent="0.25">
      <c r="B2688" s="137" t="str">
        <f>IF(C2688="","",F2676)</f>
        <v/>
      </c>
      <c r="C2688" s="123"/>
      <c r="D2688" s="138" t="str">
        <f>IF(C2688="","",IFERROR(INDEX('Cadastro de insumo'!A:K,MATCH('Ficha técnica - Prod acabado'!C2688,'Cadastro de insumo'!E:E,0),2),""))</f>
        <v/>
      </c>
      <c r="E2688" s="138" t="str">
        <f>IF(C2688="","",IFERROR(INDEX('Cadastro de insumo'!A:K,MATCH('Ficha técnica - Prod acabado'!C2688,'Cadastro de insumo'!E:E,0),9),""))</f>
        <v/>
      </c>
      <c r="F2688" s="139" t="str">
        <f>IFERROR(VLOOKUP(C2688,'Cadastro de insumo'!E:K,7,0),"")</f>
        <v/>
      </c>
      <c r="G2688" s="113"/>
      <c r="H2688" s="113"/>
      <c r="I2688" s="138">
        <f t="shared" si="128"/>
        <v>0</v>
      </c>
      <c r="J2688" s="140">
        <f>IF(C2688="",0,IF(E2688="Pacote",VLOOKUP(C2688,'Cadastro de insumo'!E:K,7,0)*G2688,IF(OR(E2688="kg",E2688="L"),F2688/1000*G2688,F2688*G2688)))</f>
        <v>0</v>
      </c>
    </row>
    <row r="2689" spans="1:18" outlineLevel="1" x14ac:dyDescent="0.25">
      <c r="B2689" s="137" t="str">
        <f>IF(C2689="","",F2676)</f>
        <v/>
      </c>
      <c r="C2689" s="123"/>
      <c r="D2689" s="138" t="str">
        <f>IF(C2689="","",IFERROR(INDEX('Cadastro de insumo'!A:K,MATCH('Ficha técnica - Prod acabado'!C2689,'Cadastro de insumo'!E:E,0),2),""))</f>
        <v/>
      </c>
      <c r="E2689" s="138" t="str">
        <f>IF(C2689="","",IFERROR(INDEX('Cadastro de insumo'!A:K,MATCH('Ficha técnica - Prod acabado'!C2689,'Cadastro de insumo'!E:E,0),9),""))</f>
        <v/>
      </c>
      <c r="F2689" s="139" t="str">
        <f>IFERROR(VLOOKUP(C2689,'Cadastro de insumo'!E:K,7,0),"")</f>
        <v/>
      </c>
      <c r="G2689" s="113"/>
      <c r="H2689" s="113"/>
      <c r="I2689" s="138">
        <f t="shared" si="128"/>
        <v>0</v>
      </c>
      <c r="J2689" s="140">
        <f>IF(C2689="",0,IF(E2689="Pacote",VLOOKUP(C2689,'Cadastro de insumo'!E:K,7,0)*G2689,IF(OR(E2689="kg",E2689="L"),F2689/1000*G2689,F2689*G2689)))</f>
        <v>0</v>
      </c>
    </row>
    <row r="2690" spans="1:18" outlineLevel="1" x14ac:dyDescent="0.25">
      <c r="B2690" s="137" t="str">
        <f>IF(C2690="","",F2676)</f>
        <v/>
      </c>
      <c r="C2690" s="123"/>
      <c r="D2690" s="138" t="str">
        <f>IF(C2690="","",IFERROR(INDEX('Cadastro de insumo'!A:K,MATCH('Ficha técnica - Prod acabado'!C2690,'Cadastro de insumo'!E:E,0),2),""))</f>
        <v/>
      </c>
      <c r="E2690" s="138" t="str">
        <f>IF(C2690="","",IFERROR(INDEX('Cadastro de insumo'!A:K,MATCH('Ficha técnica - Prod acabado'!C2690,'Cadastro de insumo'!E:E,0),9),""))</f>
        <v/>
      </c>
      <c r="F2690" s="139" t="str">
        <f>IFERROR(VLOOKUP(C2690,'Cadastro de insumo'!E:K,7,0),"")</f>
        <v/>
      </c>
      <c r="G2690" s="113"/>
      <c r="H2690" s="113"/>
      <c r="I2690" s="138">
        <f t="shared" si="128"/>
        <v>0</v>
      </c>
      <c r="J2690" s="140">
        <f>IF(C2690="",0,IF(E2690="Pacote",VLOOKUP(C2690,'Cadastro de insumo'!E:K,7,0)*G2690,IF(OR(E2690="kg",E2690="L"),F2690/1000*G2690,F2690*G2690)))</f>
        <v>0</v>
      </c>
    </row>
    <row r="2691" spans="1:18" outlineLevel="1" x14ac:dyDescent="0.25">
      <c r="B2691" s="137" t="str">
        <f>IF(C2691="","",F2676)</f>
        <v/>
      </c>
      <c r="C2691" s="123"/>
      <c r="D2691" s="138" t="str">
        <f>IF(C2691="","",IFERROR(INDEX('Cadastro de insumo'!A:K,MATCH('Ficha técnica - Prod acabado'!C2691,'Cadastro de insumo'!E:E,0),2),""))</f>
        <v/>
      </c>
      <c r="E2691" s="138" t="str">
        <f>IF(C2691="","",IFERROR(INDEX('Cadastro de insumo'!A:K,MATCH('Ficha técnica - Prod acabado'!C2691,'Cadastro de insumo'!E:E,0),9),""))</f>
        <v/>
      </c>
      <c r="F2691" s="139" t="str">
        <f>IFERROR(VLOOKUP(C2691,'Cadastro de insumo'!E:K,7,0),"")</f>
        <v/>
      </c>
      <c r="G2691" s="113"/>
      <c r="H2691" s="113"/>
      <c r="I2691" s="138">
        <f t="shared" si="128"/>
        <v>0</v>
      </c>
      <c r="J2691" s="140">
        <f>IF(C2691="",0,IF(E2691="Pacote",VLOOKUP(C2691,'Cadastro de insumo'!E:K,7,0)*G2691,IF(OR(E2691="kg",E2691="L"),F2691/1000*G2691,F2691*G2691)))</f>
        <v>0</v>
      </c>
    </row>
    <row r="2692" spans="1:18" outlineLevel="1" x14ac:dyDescent="0.25">
      <c r="B2692" s="137" t="str">
        <f>IF(C2692="","",F2676)</f>
        <v/>
      </c>
      <c r="C2692" s="123"/>
      <c r="D2692" s="138" t="str">
        <f>IF(C2692="","",IFERROR(INDEX('Cadastro de insumo'!A:K,MATCH('Ficha técnica - Prod acabado'!C2692,'Cadastro de insumo'!E:E,0),2),""))</f>
        <v/>
      </c>
      <c r="E2692" s="138" t="str">
        <f>IF(C2692="","",IFERROR(INDEX('Cadastro de insumo'!A:K,MATCH('Ficha técnica - Prod acabado'!C2692,'Cadastro de insumo'!E:E,0),9),""))</f>
        <v/>
      </c>
      <c r="F2692" s="139" t="str">
        <f>IFERROR(VLOOKUP(C2692,'Cadastro de insumo'!E:K,7,0),"")</f>
        <v/>
      </c>
      <c r="G2692" s="113"/>
      <c r="H2692" s="113"/>
      <c r="I2692" s="138">
        <f t="shared" si="128"/>
        <v>0</v>
      </c>
      <c r="J2692" s="140">
        <f>IF(C2692="",0,IF(E2692="Pacote",VLOOKUP(C2692,'Cadastro de insumo'!E:K,7,0)*G2692,IF(OR(E2692="kg",E2692="L"),F2692/1000*G2692,F2692*G2692)))</f>
        <v>0</v>
      </c>
    </row>
    <row r="2693" spans="1:18" outlineLevel="1" x14ac:dyDescent="0.25">
      <c r="B2693" s="137" t="str">
        <f>IF(C2693="","",F2676)</f>
        <v/>
      </c>
      <c r="C2693" s="123"/>
      <c r="D2693" s="138" t="str">
        <f>IF(C2693="","",IFERROR(INDEX('Cadastro de insumo'!A:K,MATCH('Ficha técnica - Prod acabado'!C2693,'Cadastro de insumo'!E:E,0),2),""))</f>
        <v/>
      </c>
      <c r="E2693" s="138" t="str">
        <f>IF(C2693="","",IFERROR(INDEX('Cadastro de insumo'!A:K,MATCH('Ficha técnica - Prod acabado'!C2693,'Cadastro de insumo'!E:E,0),9),""))</f>
        <v/>
      </c>
      <c r="F2693" s="139" t="str">
        <f>IFERROR(VLOOKUP(C2693,'Cadastro de insumo'!E:K,7,0),"")</f>
        <v/>
      </c>
      <c r="G2693" s="113"/>
      <c r="H2693" s="113"/>
      <c r="I2693" s="138">
        <f t="shared" si="128"/>
        <v>0</v>
      </c>
      <c r="J2693" s="140">
        <f>IF(C2693="",0,IF(E2693="Pacote",VLOOKUP(C2693,'Cadastro de insumo'!E:K,7,0)*G2693,IF(OR(E2693="kg",E2693="L"),F2693/1000*G2693,F2693*G2693)))</f>
        <v>0</v>
      </c>
    </row>
    <row r="2694" spans="1:18" x14ac:dyDescent="0.25">
      <c r="A2694" s="33" t="str">
        <f>"Detalhes: "&amp;F2676</f>
        <v xml:space="preserve">Detalhes: </v>
      </c>
      <c r="B2694" s="110"/>
      <c r="H2694" s="126"/>
      <c r="I2694" s="110"/>
      <c r="J2694" s="110"/>
      <c r="M2694" s="126"/>
    </row>
    <row r="2695" spans="1:18" x14ac:dyDescent="0.25">
      <c r="B2695" s="110"/>
      <c r="C2695" s="126"/>
      <c r="H2695" s="126"/>
      <c r="I2695" s="110"/>
      <c r="J2695" s="110"/>
      <c r="K2695" s="110"/>
      <c r="L2695" s="110"/>
      <c r="M2695" s="126"/>
    </row>
    <row r="2696" spans="1:18" ht="31.5" x14ac:dyDescent="0.25">
      <c r="D2696" s="110"/>
      <c r="E2696" s="34" t="s">
        <v>21</v>
      </c>
      <c r="F2696" s="78" t="s">
        <v>0</v>
      </c>
      <c r="G2696" s="78" t="s">
        <v>19</v>
      </c>
      <c r="H2696" s="79" t="s">
        <v>20</v>
      </c>
      <c r="I2696" s="35" t="s">
        <v>22</v>
      </c>
      <c r="J2696" s="35" t="s">
        <v>61</v>
      </c>
      <c r="M2696" s="126"/>
    </row>
    <row r="2697" spans="1:18" x14ac:dyDescent="0.25">
      <c r="D2697" s="110"/>
      <c r="E2697" s="135">
        <f>E2676+1</f>
        <v>129</v>
      </c>
      <c r="F2697" s="113"/>
      <c r="G2697" s="113"/>
      <c r="H2697" s="114"/>
      <c r="I2697" s="136">
        <f>SUM(J2700:J2714)</f>
        <v>0</v>
      </c>
      <c r="J2697" s="136" t="str">
        <f>IF(H2697="","",I2697/H2697)</f>
        <v/>
      </c>
      <c r="M2697" s="126"/>
      <c r="R2697" s="141"/>
    </row>
    <row r="2698" spans="1:18" x14ac:dyDescent="0.25">
      <c r="B2698" s="117"/>
      <c r="C2698" s="118"/>
      <c r="D2698" s="110"/>
      <c r="F2698" s="118"/>
      <c r="G2698" s="118"/>
      <c r="H2698" s="119"/>
      <c r="I2698" s="120"/>
      <c r="J2698" s="121"/>
      <c r="M2698" s="126"/>
      <c r="R2698" s="141"/>
    </row>
    <row r="2699" spans="1:18" ht="47.25" outlineLevel="1" x14ac:dyDescent="0.25">
      <c r="B2699" s="34" t="s">
        <v>66</v>
      </c>
      <c r="C2699" s="78" t="s">
        <v>13</v>
      </c>
      <c r="D2699" s="35" t="s">
        <v>60</v>
      </c>
      <c r="E2699" s="35" t="s">
        <v>14</v>
      </c>
      <c r="F2699" s="79" t="s">
        <v>17</v>
      </c>
      <c r="G2699" s="79" t="s">
        <v>56</v>
      </c>
      <c r="H2699" s="79" t="s">
        <v>38</v>
      </c>
      <c r="I2699" s="35" t="s">
        <v>16</v>
      </c>
      <c r="J2699" s="34" t="s">
        <v>15</v>
      </c>
    </row>
    <row r="2700" spans="1:18" outlineLevel="1" x14ac:dyDescent="0.25">
      <c r="B2700" s="137" t="str">
        <f>IF(C2700="","",F2697)</f>
        <v/>
      </c>
      <c r="C2700" s="123"/>
      <c r="D2700" s="138" t="str">
        <f>IF(C2700="","",IFERROR(INDEX('Cadastro de insumo'!A:K,MATCH('Ficha técnica - Prod acabado'!C2700,'Cadastro de insumo'!E:E,0),2),""))</f>
        <v/>
      </c>
      <c r="E2700" s="138" t="str">
        <f>IF(C2700="","",IFERROR(INDEX('Cadastro de insumo'!A:K,MATCH('Ficha técnica - Prod acabado'!C2700,'Cadastro de insumo'!E:E,0),9),""))</f>
        <v/>
      </c>
      <c r="F2700" s="139" t="str">
        <f>IFERROR(VLOOKUP(C2700,'Cadastro de insumo'!E:K,7,0),"")</f>
        <v/>
      </c>
      <c r="G2700" s="113"/>
      <c r="H2700" s="113"/>
      <c r="I2700" s="138">
        <f t="shared" ref="I2700:I2714" si="129">IF(OR(G2700="",H2700=""),0,G2700/H2700)</f>
        <v>0</v>
      </c>
      <c r="J2700" s="140">
        <f>IF(C2700="",0,IF(E2700="Pacote",VLOOKUP(C2700,'Cadastro de insumo'!E:K,7,0)*G2700,IF(OR(E2700="kg",E2700="L"),F2700/1000*G2700,F2700*G2700)))</f>
        <v>0</v>
      </c>
    </row>
    <row r="2701" spans="1:18" outlineLevel="1" x14ac:dyDescent="0.25">
      <c r="B2701" s="137" t="str">
        <f>IF(C2701="","",F2697)</f>
        <v/>
      </c>
      <c r="C2701" s="123"/>
      <c r="D2701" s="138" t="str">
        <f>IF(C2701="","",IFERROR(INDEX('Cadastro de insumo'!A:K,MATCH('Ficha técnica - Prod acabado'!C2701,'Cadastro de insumo'!E:E,0),2),""))</f>
        <v/>
      </c>
      <c r="E2701" s="138" t="str">
        <f>IF(C2701="","",IFERROR(INDEX('Cadastro de insumo'!A:K,MATCH('Ficha técnica - Prod acabado'!C2701,'Cadastro de insumo'!E:E,0),9),""))</f>
        <v/>
      </c>
      <c r="F2701" s="139" t="str">
        <f>IFERROR(VLOOKUP(C2701,'Cadastro de insumo'!E:K,7,0),"")</f>
        <v/>
      </c>
      <c r="G2701" s="113"/>
      <c r="H2701" s="113"/>
      <c r="I2701" s="138">
        <f t="shared" si="129"/>
        <v>0</v>
      </c>
      <c r="J2701" s="140">
        <f>IF(C2701="",0,IF(E2701="Pacote",VLOOKUP(C2701,'Cadastro de insumo'!E:K,7,0)*G2701,IF(OR(E2701="kg",E2701="L"),F2701/1000*G2701,F2701*G2701)))</f>
        <v>0</v>
      </c>
    </row>
    <row r="2702" spans="1:18" outlineLevel="1" x14ac:dyDescent="0.25">
      <c r="B2702" s="137" t="str">
        <f>IF(C2702="","",F2697)</f>
        <v/>
      </c>
      <c r="C2702" s="123"/>
      <c r="D2702" s="138" t="str">
        <f>IF(C2702="","",IFERROR(INDEX('Cadastro de insumo'!A:K,MATCH('Ficha técnica - Prod acabado'!C2702,'Cadastro de insumo'!E:E,0),2),""))</f>
        <v/>
      </c>
      <c r="E2702" s="138" t="str">
        <f>IF(C2702="","",IFERROR(INDEX('Cadastro de insumo'!A:K,MATCH('Ficha técnica - Prod acabado'!C2702,'Cadastro de insumo'!E:E,0),9),""))</f>
        <v/>
      </c>
      <c r="F2702" s="139" t="str">
        <f>IFERROR(VLOOKUP(C2702,'Cadastro de insumo'!E:K,7,0),"")</f>
        <v/>
      </c>
      <c r="G2702" s="113"/>
      <c r="H2702" s="113"/>
      <c r="I2702" s="138">
        <f t="shared" si="129"/>
        <v>0</v>
      </c>
      <c r="J2702" s="140">
        <f>IF(C2702="",0,IF(E2702="Pacote",VLOOKUP(C2702,'Cadastro de insumo'!E:K,7,0)*G2702,IF(OR(E2702="kg",E2702="L"),F2702/1000*G2702,F2702*G2702)))</f>
        <v>0</v>
      </c>
    </row>
    <row r="2703" spans="1:18" outlineLevel="1" x14ac:dyDescent="0.25">
      <c r="B2703" s="137" t="str">
        <f>IF(C2703="","",F2697)</f>
        <v/>
      </c>
      <c r="C2703" s="123"/>
      <c r="D2703" s="138" t="str">
        <f>IF(C2703="","",IFERROR(INDEX('Cadastro de insumo'!A:K,MATCH('Ficha técnica - Prod acabado'!C2703,'Cadastro de insumo'!E:E,0),2),""))</f>
        <v/>
      </c>
      <c r="E2703" s="138" t="str">
        <f>IF(C2703="","",IFERROR(INDEX('Cadastro de insumo'!A:K,MATCH('Ficha técnica - Prod acabado'!C2703,'Cadastro de insumo'!E:E,0),9),""))</f>
        <v/>
      </c>
      <c r="F2703" s="139" t="str">
        <f>IFERROR(VLOOKUP(C2703,'Cadastro de insumo'!E:K,7,0),"")</f>
        <v/>
      </c>
      <c r="G2703" s="113"/>
      <c r="H2703" s="113"/>
      <c r="I2703" s="138">
        <f t="shared" si="129"/>
        <v>0</v>
      </c>
      <c r="J2703" s="140">
        <f>IF(C2703="",0,IF(E2703="Pacote",VLOOKUP(C2703,'Cadastro de insumo'!E:K,7,0)*G2703,IF(OR(E2703="kg",E2703="L"),F2703/1000*G2703,F2703*G2703)))</f>
        <v>0</v>
      </c>
    </row>
    <row r="2704" spans="1:18" outlineLevel="1" x14ac:dyDescent="0.25">
      <c r="B2704" s="137" t="str">
        <f>IF(C2704="","",F2697)</f>
        <v/>
      </c>
      <c r="C2704" s="123"/>
      <c r="D2704" s="138" t="str">
        <f>IF(C2704="","",IFERROR(INDEX('Cadastro de insumo'!A:K,MATCH('Ficha técnica - Prod acabado'!C2704,'Cadastro de insumo'!E:E,0),2),""))</f>
        <v/>
      </c>
      <c r="E2704" s="138" t="str">
        <f>IF(C2704="","",IFERROR(INDEX('Cadastro de insumo'!A:K,MATCH('Ficha técnica - Prod acabado'!C2704,'Cadastro de insumo'!E:E,0),9),""))</f>
        <v/>
      </c>
      <c r="F2704" s="139" t="str">
        <f>IFERROR(VLOOKUP(C2704,'Cadastro de insumo'!E:K,7,0),"")</f>
        <v/>
      </c>
      <c r="G2704" s="113"/>
      <c r="H2704" s="113"/>
      <c r="I2704" s="138">
        <f t="shared" si="129"/>
        <v>0</v>
      </c>
      <c r="J2704" s="140">
        <f>IF(C2704="",0,IF(E2704="Pacote",VLOOKUP(C2704,'Cadastro de insumo'!E:K,7,0)*G2704,IF(OR(E2704="kg",E2704="L"),F2704/1000*G2704,F2704*G2704)))</f>
        <v>0</v>
      </c>
    </row>
    <row r="2705" spans="1:18" outlineLevel="1" x14ac:dyDescent="0.25">
      <c r="B2705" s="137" t="str">
        <f>IF(C2705="","",F2697)</f>
        <v/>
      </c>
      <c r="C2705" s="123"/>
      <c r="D2705" s="138" t="str">
        <f>IF(C2705="","",IFERROR(INDEX('Cadastro de insumo'!A:K,MATCH('Ficha técnica - Prod acabado'!C2705,'Cadastro de insumo'!E:E,0),2),""))</f>
        <v/>
      </c>
      <c r="E2705" s="138" t="str">
        <f>IF(C2705="","",IFERROR(INDEX('Cadastro de insumo'!A:K,MATCH('Ficha técnica - Prod acabado'!C2705,'Cadastro de insumo'!E:E,0),9),""))</f>
        <v/>
      </c>
      <c r="F2705" s="139" t="str">
        <f>IFERROR(VLOOKUP(C2705,'Cadastro de insumo'!E:K,7,0),"")</f>
        <v/>
      </c>
      <c r="G2705" s="113"/>
      <c r="H2705" s="113"/>
      <c r="I2705" s="138">
        <f t="shared" si="129"/>
        <v>0</v>
      </c>
      <c r="J2705" s="140">
        <f>IF(C2705="",0,IF(E2705="Pacote",VLOOKUP(C2705,'Cadastro de insumo'!E:K,7,0)*G2705,IF(OR(E2705="kg",E2705="L"),F2705/1000*G2705,F2705*G2705)))</f>
        <v>0</v>
      </c>
    </row>
    <row r="2706" spans="1:18" outlineLevel="1" x14ac:dyDescent="0.25">
      <c r="B2706" s="137" t="str">
        <f>IF(C2706="","",F2697)</f>
        <v/>
      </c>
      <c r="C2706" s="123"/>
      <c r="D2706" s="138" t="str">
        <f>IF(C2706="","",IFERROR(INDEX('Cadastro de insumo'!A:K,MATCH('Ficha técnica - Prod acabado'!C2706,'Cadastro de insumo'!E:E,0),2),""))</f>
        <v/>
      </c>
      <c r="E2706" s="138" t="str">
        <f>IF(C2706="","",IFERROR(INDEX('Cadastro de insumo'!A:K,MATCH('Ficha técnica - Prod acabado'!C2706,'Cadastro de insumo'!E:E,0),9),""))</f>
        <v/>
      </c>
      <c r="F2706" s="139" t="str">
        <f>IFERROR(VLOOKUP(C2706,'Cadastro de insumo'!E:K,7,0),"")</f>
        <v/>
      </c>
      <c r="G2706" s="113"/>
      <c r="H2706" s="113"/>
      <c r="I2706" s="138">
        <f t="shared" si="129"/>
        <v>0</v>
      </c>
      <c r="J2706" s="140">
        <f>IF(C2706="",0,IF(E2706="Pacote",VLOOKUP(C2706,'Cadastro de insumo'!E:K,7,0)*G2706,IF(OR(E2706="kg",E2706="L"),F2706/1000*G2706,F2706*G2706)))</f>
        <v>0</v>
      </c>
    </row>
    <row r="2707" spans="1:18" outlineLevel="1" x14ac:dyDescent="0.25">
      <c r="B2707" s="137" t="str">
        <f>IF(C2707="","",F2697)</f>
        <v/>
      </c>
      <c r="C2707" s="123"/>
      <c r="D2707" s="138" t="str">
        <f>IF(C2707="","",IFERROR(INDEX('Cadastro de insumo'!A:K,MATCH('Ficha técnica - Prod acabado'!C2707,'Cadastro de insumo'!E:E,0),2),""))</f>
        <v/>
      </c>
      <c r="E2707" s="138" t="str">
        <f>IF(C2707="","",IFERROR(INDEX('Cadastro de insumo'!A:K,MATCH('Ficha técnica - Prod acabado'!C2707,'Cadastro de insumo'!E:E,0),9),""))</f>
        <v/>
      </c>
      <c r="F2707" s="139" t="str">
        <f>IFERROR(VLOOKUP(C2707,'Cadastro de insumo'!E:K,7,0),"")</f>
        <v/>
      </c>
      <c r="G2707" s="113"/>
      <c r="H2707" s="113"/>
      <c r="I2707" s="138">
        <f t="shared" si="129"/>
        <v>0</v>
      </c>
      <c r="J2707" s="140">
        <f>IF(C2707="",0,IF(E2707="Pacote",VLOOKUP(C2707,'Cadastro de insumo'!E:K,7,0)*G2707,IF(OR(E2707="kg",E2707="L"),F2707/1000*G2707,F2707*G2707)))</f>
        <v>0</v>
      </c>
    </row>
    <row r="2708" spans="1:18" outlineLevel="1" x14ac:dyDescent="0.25">
      <c r="B2708" s="137" t="str">
        <f>IF(C2708="","",F2697)</f>
        <v/>
      </c>
      <c r="C2708" s="123"/>
      <c r="D2708" s="138" t="str">
        <f>IF(C2708="","",IFERROR(INDEX('Cadastro de insumo'!A:K,MATCH('Ficha técnica - Prod acabado'!C2708,'Cadastro de insumo'!E:E,0),2),""))</f>
        <v/>
      </c>
      <c r="E2708" s="138" t="str">
        <f>IF(C2708="","",IFERROR(INDEX('Cadastro de insumo'!A:K,MATCH('Ficha técnica - Prod acabado'!C2708,'Cadastro de insumo'!E:E,0),9),""))</f>
        <v/>
      </c>
      <c r="F2708" s="139" t="str">
        <f>IFERROR(VLOOKUP(C2708,'Cadastro de insumo'!E:K,7,0),"")</f>
        <v/>
      </c>
      <c r="G2708" s="113"/>
      <c r="H2708" s="113"/>
      <c r="I2708" s="138">
        <f t="shared" si="129"/>
        <v>0</v>
      </c>
      <c r="J2708" s="140">
        <f>IF(C2708="",0,IF(E2708="Pacote",VLOOKUP(C2708,'Cadastro de insumo'!E:K,7,0)*G2708,IF(OR(E2708="kg",E2708="L"),F2708/1000*G2708,F2708*G2708)))</f>
        <v>0</v>
      </c>
    </row>
    <row r="2709" spans="1:18" outlineLevel="1" x14ac:dyDescent="0.25">
      <c r="B2709" s="137" t="str">
        <f>IF(C2709="","",F2697)</f>
        <v/>
      </c>
      <c r="C2709" s="123"/>
      <c r="D2709" s="138" t="str">
        <f>IF(C2709="","",IFERROR(INDEX('Cadastro de insumo'!A:K,MATCH('Ficha técnica - Prod acabado'!C2709,'Cadastro de insumo'!E:E,0),2),""))</f>
        <v/>
      </c>
      <c r="E2709" s="138" t="str">
        <f>IF(C2709="","",IFERROR(INDEX('Cadastro de insumo'!A:K,MATCH('Ficha técnica - Prod acabado'!C2709,'Cadastro de insumo'!E:E,0),9),""))</f>
        <v/>
      </c>
      <c r="F2709" s="139" t="str">
        <f>IFERROR(VLOOKUP(C2709,'Cadastro de insumo'!E:K,7,0),"")</f>
        <v/>
      </c>
      <c r="G2709" s="113"/>
      <c r="H2709" s="113"/>
      <c r="I2709" s="138">
        <f t="shared" si="129"/>
        <v>0</v>
      </c>
      <c r="J2709" s="140">
        <f>IF(C2709="",0,IF(E2709="Pacote",VLOOKUP(C2709,'Cadastro de insumo'!E:K,7,0)*G2709,IF(OR(E2709="kg",E2709="L"),F2709/1000*G2709,F2709*G2709)))</f>
        <v>0</v>
      </c>
    </row>
    <row r="2710" spans="1:18" outlineLevel="1" x14ac:dyDescent="0.25">
      <c r="B2710" s="137" t="str">
        <f>IF(C2710="","",F2697)</f>
        <v/>
      </c>
      <c r="C2710" s="123"/>
      <c r="D2710" s="138" t="str">
        <f>IF(C2710="","",IFERROR(INDEX('Cadastro de insumo'!A:K,MATCH('Ficha técnica - Prod acabado'!C2710,'Cadastro de insumo'!E:E,0),2),""))</f>
        <v/>
      </c>
      <c r="E2710" s="138" t="str">
        <f>IF(C2710="","",IFERROR(INDEX('Cadastro de insumo'!A:K,MATCH('Ficha técnica - Prod acabado'!C2710,'Cadastro de insumo'!E:E,0),9),""))</f>
        <v/>
      </c>
      <c r="F2710" s="139" t="str">
        <f>IFERROR(VLOOKUP(C2710,'Cadastro de insumo'!E:K,7,0),"")</f>
        <v/>
      </c>
      <c r="G2710" s="113"/>
      <c r="H2710" s="113"/>
      <c r="I2710" s="138">
        <f t="shared" si="129"/>
        <v>0</v>
      </c>
      <c r="J2710" s="140">
        <f>IF(C2710="",0,IF(E2710="Pacote",VLOOKUP(C2710,'Cadastro de insumo'!E:K,7,0)*G2710,IF(OR(E2710="kg",E2710="L"),F2710/1000*G2710,F2710*G2710)))</f>
        <v>0</v>
      </c>
    </row>
    <row r="2711" spans="1:18" outlineLevel="1" x14ac:dyDescent="0.25">
      <c r="B2711" s="137" t="str">
        <f>IF(C2711="","",F2697)</f>
        <v/>
      </c>
      <c r="C2711" s="123"/>
      <c r="D2711" s="138" t="str">
        <f>IF(C2711="","",IFERROR(INDEX('Cadastro de insumo'!A:K,MATCH('Ficha técnica - Prod acabado'!C2711,'Cadastro de insumo'!E:E,0),2),""))</f>
        <v/>
      </c>
      <c r="E2711" s="138" t="str">
        <f>IF(C2711="","",IFERROR(INDEX('Cadastro de insumo'!A:K,MATCH('Ficha técnica - Prod acabado'!C2711,'Cadastro de insumo'!E:E,0),9),""))</f>
        <v/>
      </c>
      <c r="F2711" s="139" t="str">
        <f>IFERROR(VLOOKUP(C2711,'Cadastro de insumo'!E:K,7,0),"")</f>
        <v/>
      </c>
      <c r="G2711" s="113"/>
      <c r="H2711" s="113"/>
      <c r="I2711" s="138">
        <f t="shared" si="129"/>
        <v>0</v>
      </c>
      <c r="J2711" s="140">
        <f>IF(C2711="",0,IF(E2711="Pacote",VLOOKUP(C2711,'Cadastro de insumo'!E:K,7,0)*G2711,IF(OR(E2711="kg",E2711="L"),F2711/1000*G2711,F2711*G2711)))</f>
        <v>0</v>
      </c>
    </row>
    <row r="2712" spans="1:18" outlineLevel="1" x14ac:dyDescent="0.25">
      <c r="B2712" s="137" t="str">
        <f>IF(C2712="","",F2697)</f>
        <v/>
      </c>
      <c r="C2712" s="123"/>
      <c r="D2712" s="138" t="str">
        <f>IF(C2712="","",IFERROR(INDEX('Cadastro de insumo'!A:K,MATCH('Ficha técnica - Prod acabado'!C2712,'Cadastro de insumo'!E:E,0),2),""))</f>
        <v/>
      </c>
      <c r="E2712" s="138" t="str">
        <f>IF(C2712="","",IFERROR(INDEX('Cadastro de insumo'!A:K,MATCH('Ficha técnica - Prod acabado'!C2712,'Cadastro de insumo'!E:E,0),9),""))</f>
        <v/>
      </c>
      <c r="F2712" s="139" t="str">
        <f>IFERROR(VLOOKUP(C2712,'Cadastro de insumo'!E:K,7,0),"")</f>
        <v/>
      </c>
      <c r="G2712" s="113"/>
      <c r="H2712" s="113"/>
      <c r="I2712" s="138">
        <f t="shared" si="129"/>
        <v>0</v>
      </c>
      <c r="J2712" s="140">
        <f>IF(C2712="",0,IF(E2712="Pacote",VLOOKUP(C2712,'Cadastro de insumo'!E:K,7,0)*G2712,IF(OR(E2712="kg",E2712="L"),F2712/1000*G2712,F2712*G2712)))</f>
        <v>0</v>
      </c>
    </row>
    <row r="2713" spans="1:18" outlineLevel="1" x14ac:dyDescent="0.25">
      <c r="B2713" s="137" t="str">
        <f>IF(C2713="","",F2697)</f>
        <v/>
      </c>
      <c r="C2713" s="123"/>
      <c r="D2713" s="138" t="str">
        <f>IF(C2713="","",IFERROR(INDEX('Cadastro de insumo'!A:K,MATCH('Ficha técnica - Prod acabado'!C2713,'Cadastro de insumo'!E:E,0),2),""))</f>
        <v/>
      </c>
      <c r="E2713" s="138" t="str">
        <f>IF(C2713="","",IFERROR(INDEX('Cadastro de insumo'!A:K,MATCH('Ficha técnica - Prod acabado'!C2713,'Cadastro de insumo'!E:E,0),9),""))</f>
        <v/>
      </c>
      <c r="F2713" s="139" t="str">
        <f>IFERROR(VLOOKUP(C2713,'Cadastro de insumo'!E:K,7,0),"")</f>
        <v/>
      </c>
      <c r="G2713" s="113"/>
      <c r="H2713" s="113"/>
      <c r="I2713" s="138">
        <f t="shared" si="129"/>
        <v>0</v>
      </c>
      <c r="J2713" s="140">
        <f>IF(C2713="",0,IF(E2713="Pacote",VLOOKUP(C2713,'Cadastro de insumo'!E:K,7,0)*G2713,IF(OR(E2713="kg",E2713="L"),F2713/1000*G2713,F2713*G2713)))</f>
        <v>0</v>
      </c>
    </row>
    <row r="2714" spans="1:18" outlineLevel="1" x14ac:dyDescent="0.25">
      <c r="B2714" s="137" t="str">
        <f>IF(C2714="","",F2697)</f>
        <v/>
      </c>
      <c r="C2714" s="123"/>
      <c r="D2714" s="138" t="str">
        <f>IF(C2714="","",IFERROR(INDEX('Cadastro de insumo'!A:K,MATCH('Ficha técnica - Prod acabado'!C2714,'Cadastro de insumo'!E:E,0),2),""))</f>
        <v/>
      </c>
      <c r="E2714" s="138" t="str">
        <f>IF(C2714="","",IFERROR(INDEX('Cadastro de insumo'!A:K,MATCH('Ficha técnica - Prod acabado'!C2714,'Cadastro de insumo'!E:E,0),9),""))</f>
        <v/>
      </c>
      <c r="F2714" s="139" t="str">
        <f>IFERROR(VLOOKUP(C2714,'Cadastro de insumo'!E:K,7,0),"")</f>
        <v/>
      </c>
      <c r="G2714" s="113"/>
      <c r="H2714" s="113"/>
      <c r="I2714" s="138">
        <f t="shared" si="129"/>
        <v>0</v>
      </c>
      <c r="J2714" s="140">
        <f>IF(C2714="",0,IF(E2714="Pacote",VLOOKUP(C2714,'Cadastro de insumo'!E:K,7,0)*G2714,IF(OR(E2714="kg",E2714="L"),F2714/1000*G2714,F2714*G2714)))</f>
        <v>0</v>
      </c>
    </row>
    <row r="2715" spans="1:18" x14ac:dyDescent="0.25">
      <c r="A2715" s="33" t="str">
        <f>"Detalhes: "&amp;F2697</f>
        <v xml:space="preserve">Detalhes: </v>
      </c>
      <c r="B2715" s="110"/>
      <c r="H2715" s="126"/>
      <c r="I2715" s="110"/>
      <c r="J2715" s="110"/>
      <c r="M2715" s="126"/>
    </row>
    <row r="2716" spans="1:18" x14ac:dyDescent="0.25">
      <c r="B2716" s="110"/>
      <c r="C2716" s="126"/>
      <c r="H2716" s="126"/>
      <c r="I2716" s="110"/>
      <c r="J2716" s="110"/>
      <c r="K2716" s="110"/>
      <c r="L2716" s="110"/>
      <c r="M2716" s="126"/>
    </row>
    <row r="2717" spans="1:18" ht="31.5" x14ac:dyDescent="0.25">
      <c r="D2717" s="110"/>
      <c r="E2717" s="34" t="s">
        <v>21</v>
      </c>
      <c r="F2717" s="78" t="s">
        <v>0</v>
      </c>
      <c r="G2717" s="78" t="s">
        <v>19</v>
      </c>
      <c r="H2717" s="79" t="s">
        <v>20</v>
      </c>
      <c r="I2717" s="35" t="s">
        <v>22</v>
      </c>
      <c r="J2717" s="35" t="s">
        <v>61</v>
      </c>
      <c r="M2717" s="126"/>
    </row>
    <row r="2718" spans="1:18" x14ac:dyDescent="0.25">
      <c r="D2718" s="110"/>
      <c r="E2718" s="135">
        <f>E2697+1</f>
        <v>130</v>
      </c>
      <c r="F2718" s="113"/>
      <c r="G2718" s="113"/>
      <c r="H2718" s="114"/>
      <c r="I2718" s="136">
        <f>SUM(J2721:J2735)</f>
        <v>0</v>
      </c>
      <c r="J2718" s="136" t="str">
        <f>IF(H2718="","",I2718/H2718)</f>
        <v/>
      </c>
      <c r="M2718" s="126"/>
      <c r="R2718" s="141"/>
    </row>
    <row r="2719" spans="1:18" x14ac:dyDescent="0.25">
      <c r="B2719" s="117"/>
      <c r="C2719" s="118"/>
      <c r="D2719" s="110"/>
      <c r="F2719" s="118"/>
      <c r="G2719" s="118"/>
      <c r="H2719" s="119"/>
      <c r="I2719" s="120"/>
      <c r="J2719" s="121"/>
      <c r="M2719" s="126"/>
      <c r="R2719" s="141"/>
    </row>
    <row r="2720" spans="1:18" ht="47.25" outlineLevel="1" x14ac:dyDescent="0.25">
      <c r="B2720" s="34" t="s">
        <v>66</v>
      </c>
      <c r="C2720" s="78" t="s">
        <v>13</v>
      </c>
      <c r="D2720" s="35" t="s">
        <v>60</v>
      </c>
      <c r="E2720" s="35" t="s">
        <v>14</v>
      </c>
      <c r="F2720" s="79" t="s">
        <v>17</v>
      </c>
      <c r="G2720" s="79" t="s">
        <v>56</v>
      </c>
      <c r="H2720" s="79" t="s">
        <v>38</v>
      </c>
      <c r="I2720" s="35" t="s">
        <v>16</v>
      </c>
      <c r="J2720" s="34" t="s">
        <v>15</v>
      </c>
    </row>
    <row r="2721" spans="1:13" outlineLevel="1" x14ac:dyDescent="0.25">
      <c r="B2721" s="137" t="str">
        <f>IF(C2721="","",F2718)</f>
        <v/>
      </c>
      <c r="C2721" s="123"/>
      <c r="D2721" s="138" t="str">
        <f>IF(C2721="","",IFERROR(INDEX('Cadastro de insumo'!A:K,MATCH('Ficha técnica - Prod acabado'!C2721,'Cadastro de insumo'!E:E,0),2),""))</f>
        <v/>
      </c>
      <c r="E2721" s="138" t="str">
        <f>IF(C2721="","",IFERROR(INDEX('Cadastro de insumo'!A:K,MATCH('Ficha técnica - Prod acabado'!C2721,'Cadastro de insumo'!E:E,0),9),""))</f>
        <v/>
      </c>
      <c r="F2721" s="139" t="str">
        <f>IFERROR(VLOOKUP(C2721,'Cadastro de insumo'!E:K,7,0),"")</f>
        <v/>
      </c>
      <c r="G2721" s="113"/>
      <c r="H2721" s="113"/>
      <c r="I2721" s="138">
        <f t="shared" ref="I2721:I2735" si="130">IF(OR(G2721="",H2721=""),0,G2721/H2721)</f>
        <v>0</v>
      </c>
      <c r="J2721" s="140">
        <f>IF(C2721="",0,IF(E2721="Pacote",VLOOKUP(C2721,'Cadastro de insumo'!E:K,7,0)*G2721,IF(OR(E2721="kg",E2721="L"),F2721/1000*G2721,F2721*G2721)))</f>
        <v>0</v>
      </c>
    </row>
    <row r="2722" spans="1:13" outlineLevel="1" x14ac:dyDescent="0.25">
      <c r="B2722" s="137" t="str">
        <f>IF(C2722="","",F2718)</f>
        <v/>
      </c>
      <c r="C2722" s="123"/>
      <c r="D2722" s="138" t="str">
        <f>IF(C2722="","",IFERROR(INDEX('Cadastro de insumo'!A:K,MATCH('Ficha técnica - Prod acabado'!C2722,'Cadastro de insumo'!E:E,0),2),""))</f>
        <v/>
      </c>
      <c r="E2722" s="138" t="str">
        <f>IF(C2722="","",IFERROR(INDEX('Cadastro de insumo'!A:K,MATCH('Ficha técnica - Prod acabado'!C2722,'Cadastro de insumo'!E:E,0),9),""))</f>
        <v/>
      </c>
      <c r="F2722" s="139" t="str">
        <f>IFERROR(VLOOKUP(C2722,'Cadastro de insumo'!E:K,7,0),"")</f>
        <v/>
      </c>
      <c r="G2722" s="113"/>
      <c r="H2722" s="113"/>
      <c r="I2722" s="138">
        <f t="shared" si="130"/>
        <v>0</v>
      </c>
      <c r="J2722" s="140">
        <f>IF(C2722="",0,IF(E2722="Pacote",VLOOKUP(C2722,'Cadastro de insumo'!E:K,7,0)*G2722,IF(OR(E2722="kg",E2722="L"),F2722/1000*G2722,F2722*G2722)))</f>
        <v>0</v>
      </c>
    </row>
    <row r="2723" spans="1:13" outlineLevel="1" x14ac:dyDescent="0.25">
      <c r="B2723" s="137" t="str">
        <f>IF(C2723="","",F2718)</f>
        <v/>
      </c>
      <c r="C2723" s="123"/>
      <c r="D2723" s="138" t="str">
        <f>IF(C2723="","",IFERROR(INDEX('Cadastro de insumo'!A:K,MATCH('Ficha técnica - Prod acabado'!C2723,'Cadastro de insumo'!E:E,0),2),""))</f>
        <v/>
      </c>
      <c r="E2723" s="138" t="str">
        <f>IF(C2723="","",IFERROR(INDEX('Cadastro de insumo'!A:K,MATCH('Ficha técnica - Prod acabado'!C2723,'Cadastro de insumo'!E:E,0),9),""))</f>
        <v/>
      </c>
      <c r="F2723" s="139" t="str">
        <f>IFERROR(VLOOKUP(C2723,'Cadastro de insumo'!E:K,7,0),"")</f>
        <v/>
      </c>
      <c r="G2723" s="113"/>
      <c r="H2723" s="113"/>
      <c r="I2723" s="138">
        <f t="shared" si="130"/>
        <v>0</v>
      </c>
      <c r="J2723" s="140">
        <f>IF(C2723="",0,IF(E2723="Pacote",VLOOKUP(C2723,'Cadastro de insumo'!E:K,7,0)*G2723,IF(OR(E2723="kg",E2723="L"),F2723/1000*G2723,F2723*G2723)))</f>
        <v>0</v>
      </c>
    </row>
    <row r="2724" spans="1:13" outlineLevel="1" x14ac:dyDescent="0.25">
      <c r="B2724" s="137" t="str">
        <f>IF(C2724="","",F2718)</f>
        <v/>
      </c>
      <c r="C2724" s="123"/>
      <c r="D2724" s="138" t="str">
        <f>IF(C2724="","",IFERROR(INDEX('Cadastro de insumo'!A:K,MATCH('Ficha técnica - Prod acabado'!C2724,'Cadastro de insumo'!E:E,0),2),""))</f>
        <v/>
      </c>
      <c r="E2724" s="138" t="str">
        <f>IF(C2724="","",IFERROR(INDEX('Cadastro de insumo'!A:K,MATCH('Ficha técnica - Prod acabado'!C2724,'Cadastro de insumo'!E:E,0),9),""))</f>
        <v/>
      </c>
      <c r="F2724" s="139" t="str">
        <f>IFERROR(VLOOKUP(C2724,'Cadastro de insumo'!E:K,7,0),"")</f>
        <v/>
      </c>
      <c r="G2724" s="113"/>
      <c r="H2724" s="113"/>
      <c r="I2724" s="138">
        <f t="shared" si="130"/>
        <v>0</v>
      </c>
      <c r="J2724" s="140">
        <f>IF(C2724="",0,IF(E2724="Pacote",VLOOKUP(C2724,'Cadastro de insumo'!E:K,7,0)*G2724,IF(OR(E2724="kg",E2724="L"),F2724/1000*G2724,F2724*G2724)))</f>
        <v>0</v>
      </c>
    </row>
    <row r="2725" spans="1:13" outlineLevel="1" x14ac:dyDescent="0.25">
      <c r="B2725" s="137" t="str">
        <f>IF(C2725="","",F2718)</f>
        <v/>
      </c>
      <c r="C2725" s="123"/>
      <c r="D2725" s="138" t="str">
        <f>IF(C2725="","",IFERROR(INDEX('Cadastro de insumo'!A:K,MATCH('Ficha técnica - Prod acabado'!C2725,'Cadastro de insumo'!E:E,0),2),""))</f>
        <v/>
      </c>
      <c r="E2725" s="138" t="str">
        <f>IF(C2725="","",IFERROR(INDEX('Cadastro de insumo'!A:K,MATCH('Ficha técnica - Prod acabado'!C2725,'Cadastro de insumo'!E:E,0),9),""))</f>
        <v/>
      </c>
      <c r="F2725" s="139" t="str">
        <f>IFERROR(VLOOKUP(C2725,'Cadastro de insumo'!E:K,7,0),"")</f>
        <v/>
      </c>
      <c r="G2725" s="113"/>
      <c r="H2725" s="113"/>
      <c r="I2725" s="138">
        <f t="shared" si="130"/>
        <v>0</v>
      </c>
      <c r="J2725" s="140">
        <f>IF(C2725="",0,IF(E2725="Pacote",VLOOKUP(C2725,'Cadastro de insumo'!E:K,7,0)*G2725,IF(OR(E2725="kg",E2725="L"),F2725/1000*G2725,F2725*G2725)))</f>
        <v>0</v>
      </c>
    </row>
    <row r="2726" spans="1:13" outlineLevel="1" x14ac:dyDescent="0.25">
      <c r="B2726" s="137" t="str">
        <f>IF(C2726="","",F2718)</f>
        <v/>
      </c>
      <c r="C2726" s="123"/>
      <c r="D2726" s="138" t="str">
        <f>IF(C2726="","",IFERROR(INDEX('Cadastro de insumo'!A:K,MATCH('Ficha técnica - Prod acabado'!C2726,'Cadastro de insumo'!E:E,0),2),""))</f>
        <v/>
      </c>
      <c r="E2726" s="138" t="str">
        <f>IF(C2726="","",IFERROR(INDEX('Cadastro de insumo'!A:K,MATCH('Ficha técnica - Prod acabado'!C2726,'Cadastro de insumo'!E:E,0),9),""))</f>
        <v/>
      </c>
      <c r="F2726" s="139" t="str">
        <f>IFERROR(VLOOKUP(C2726,'Cadastro de insumo'!E:K,7,0),"")</f>
        <v/>
      </c>
      <c r="G2726" s="113"/>
      <c r="H2726" s="113"/>
      <c r="I2726" s="138">
        <f t="shared" si="130"/>
        <v>0</v>
      </c>
      <c r="J2726" s="140">
        <f>IF(C2726="",0,IF(E2726="Pacote",VLOOKUP(C2726,'Cadastro de insumo'!E:K,7,0)*G2726,IF(OR(E2726="kg",E2726="L"),F2726/1000*G2726,F2726*G2726)))</f>
        <v>0</v>
      </c>
    </row>
    <row r="2727" spans="1:13" outlineLevel="1" x14ac:dyDescent="0.25">
      <c r="B2727" s="137" t="str">
        <f>IF(C2727="","",F2718)</f>
        <v/>
      </c>
      <c r="C2727" s="123"/>
      <c r="D2727" s="138" t="str">
        <f>IF(C2727="","",IFERROR(INDEX('Cadastro de insumo'!A:K,MATCH('Ficha técnica - Prod acabado'!C2727,'Cadastro de insumo'!E:E,0),2),""))</f>
        <v/>
      </c>
      <c r="E2727" s="138" t="str">
        <f>IF(C2727="","",IFERROR(INDEX('Cadastro de insumo'!A:K,MATCH('Ficha técnica - Prod acabado'!C2727,'Cadastro de insumo'!E:E,0),9),""))</f>
        <v/>
      </c>
      <c r="F2727" s="139" t="str">
        <f>IFERROR(VLOOKUP(C2727,'Cadastro de insumo'!E:K,7,0),"")</f>
        <v/>
      </c>
      <c r="G2727" s="113"/>
      <c r="H2727" s="113"/>
      <c r="I2727" s="138">
        <f t="shared" si="130"/>
        <v>0</v>
      </c>
      <c r="J2727" s="140">
        <f>IF(C2727="",0,IF(E2727="Pacote",VLOOKUP(C2727,'Cadastro de insumo'!E:K,7,0)*G2727,IF(OR(E2727="kg",E2727="L"),F2727/1000*G2727,F2727*G2727)))</f>
        <v>0</v>
      </c>
    </row>
    <row r="2728" spans="1:13" outlineLevel="1" x14ac:dyDescent="0.25">
      <c r="B2728" s="137" t="str">
        <f>IF(C2728="","",F2718)</f>
        <v/>
      </c>
      <c r="C2728" s="123"/>
      <c r="D2728" s="138" t="str">
        <f>IF(C2728="","",IFERROR(INDEX('Cadastro de insumo'!A:K,MATCH('Ficha técnica - Prod acabado'!C2728,'Cadastro de insumo'!E:E,0),2),""))</f>
        <v/>
      </c>
      <c r="E2728" s="138" t="str">
        <f>IF(C2728="","",IFERROR(INDEX('Cadastro de insumo'!A:K,MATCH('Ficha técnica - Prod acabado'!C2728,'Cadastro de insumo'!E:E,0),9),""))</f>
        <v/>
      </c>
      <c r="F2728" s="139" t="str">
        <f>IFERROR(VLOOKUP(C2728,'Cadastro de insumo'!E:K,7,0),"")</f>
        <v/>
      </c>
      <c r="G2728" s="113"/>
      <c r="H2728" s="113"/>
      <c r="I2728" s="138">
        <f t="shared" si="130"/>
        <v>0</v>
      </c>
      <c r="J2728" s="140">
        <f>IF(C2728="",0,IF(E2728="Pacote",VLOOKUP(C2728,'Cadastro de insumo'!E:K,7,0)*G2728,IF(OR(E2728="kg",E2728="L"),F2728/1000*G2728,F2728*G2728)))</f>
        <v>0</v>
      </c>
    </row>
    <row r="2729" spans="1:13" outlineLevel="1" x14ac:dyDescent="0.25">
      <c r="B2729" s="137" t="str">
        <f>IF(C2729="","",F2718)</f>
        <v/>
      </c>
      <c r="C2729" s="123"/>
      <c r="D2729" s="138" t="str">
        <f>IF(C2729="","",IFERROR(INDEX('Cadastro de insumo'!A:K,MATCH('Ficha técnica - Prod acabado'!C2729,'Cadastro de insumo'!E:E,0),2),""))</f>
        <v/>
      </c>
      <c r="E2729" s="138" t="str">
        <f>IF(C2729="","",IFERROR(INDEX('Cadastro de insumo'!A:K,MATCH('Ficha técnica - Prod acabado'!C2729,'Cadastro de insumo'!E:E,0),9),""))</f>
        <v/>
      </c>
      <c r="F2729" s="139" t="str">
        <f>IFERROR(VLOOKUP(C2729,'Cadastro de insumo'!E:K,7,0),"")</f>
        <v/>
      </c>
      <c r="G2729" s="113"/>
      <c r="H2729" s="113"/>
      <c r="I2729" s="138">
        <f t="shared" si="130"/>
        <v>0</v>
      </c>
      <c r="J2729" s="140">
        <f>IF(C2729="",0,IF(E2729="Pacote",VLOOKUP(C2729,'Cadastro de insumo'!E:K,7,0)*G2729,IF(OR(E2729="kg",E2729="L"),F2729/1000*G2729,F2729*G2729)))</f>
        <v>0</v>
      </c>
    </row>
    <row r="2730" spans="1:13" outlineLevel="1" x14ac:dyDescent="0.25">
      <c r="B2730" s="137" t="str">
        <f>IF(C2730="","",F2718)</f>
        <v/>
      </c>
      <c r="C2730" s="123"/>
      <c r="D2730" s="138" t="str">
        <f>IF(C2730="","",IFERROR(INDEX('Cadastro de insumo'!A:K,MATCH('Ficha técnica - Prod acabado'!C2730,'Cadastro de insumo'!E:E,0),2),""))</f>
        <v/>
      </c>
      <c r="E2730" s="138" t="str">
        <f>IF(C2730="","",IFERROR(INDEX('Cadastro de insumo'!A:K,MATCH('Ficha técnica - Prod acabado'!C2730,'Cadastro de insumo'!E:E,0),9),""))</f>
        <v/>
      </c>
      <c r="F2730" s="139" t="str">
        <f>IFERROR(VLOOKUP(C2730,'Cadastro de insumo'!E:K,7,0),"")</f>
        <v/>
      </c>
      <c r="G2730" s="113"/>
      <c r="H2730" s="113"/>
      <c r="I2730" s="138">
        <f t="shared" si="130"/>
        <v>0</v>
      </c>
      <c r="J2730" s="140">
        <f>IF(C2730="",0,IF(E2730="Pacote",VLOOKUP(C2730,'Cadastro de insumo'!E:K,7,0)*G2730,IF(OR(E2730="kg",E2730="L"),F2730/1000*G2730,F2730*G2730)))</f>
        <v>0</v>
      </c>
    </row>
    <row r="2731" spans="1:13" outlineLevel="1" x14ac:dyDescent="0.25">
      <c r="B2731" s="137" t="str">
        <f>IF(C2731="","",F2718)</f>
        <v/>
      </c>
      <c r="C2731" s="123"/>
      <c r="D2731" s="138" t="str">
        <f>IF(C2731="","",IFERROR(INDEX('Cadastro de insumo'!A:K,MATCH('Ficha técnica - Prod acabado'!C2731,'Cadastro de insumo'!E:E,0),2),""))</f>
        <v/>
      </c>
      <c r="E2731" s="138" t="str">
        <f>IF(C2731="","",IFERROR(INDEX('Cadastro de insumo'!A:K,MATCH('Ficha técnica - Prod acabado'!C2731,'Cadastro de insumo'!E:E,0),9),""))</f>
        <v/>
      </c>
      <c r="F2731" s="139" t="str">
        <f>IFERROR(VLOOKUP(C2731,'Cadastro de insumo'!E:K,7,0),"")</f>
        <v/>
      </c>
      <c r="G2731" s="113"/>
      <c r="H2731" s="113"/>
      <c r="I2731" s="138">
        <f t="shared" si="130"/>
        <v>0</v>
      </c>
      <c r="J2731" s="140">
        <f>IF(C2731="",0,IF(E2731="Pacote",VLOOKUP(C2731,'Cadastro de insumo'!E:K,7,0)*G2731,IF(OR(E2731="kg",E2731="L"),F2731/1000*G2731,F2731*G2731)))</f>
        <v>0</v>
      </c>
    </row>
    <row r="2732" spans="1:13" outlineLevel="1" x14ac:dyDescent="0.25">
      <c r="B2732" s="137" t="str">
        <f>IF(C2732="","",F2718)</f>
        <v/>
      </c>
      <c r="C2732" s="123"/>
      <c r="D2732" s="138" t="str">
        <f>IF(C2732="","",IFERROR(INDEX('Cadastro de insumo'!A:K,MATCH('Ficha técnica - Prod acabado'!C2732,'Cadastro de insumo'!E:E,0),2),""))</f>
        <v/>
      </c>
      <c r="E2732" s="138" t="str">
        <f>IF(C2732="","",IFERROR(INDEX('Cadastro de insumo'!A:K,MATCH('Ficha técnica - Prod acabado'!C2732,'Cadastro de insumo'!E:E,0),9),""))</f>
        <v/>
      </c>
      <c r="F2732" s="139" t="str">
        <f>IFERROR(VLOOKUP(C2732,'Cadastro de insumo'!E:K,7,0),"")</f>
        <v/>
      </c>
      <c r="G2732" s="113"/>
      <c r="H2732" s="113"/>
      <c r="I2732" s="138">
        <f t="shared" si="130"/>
        <v>0</v>
      </c>
      <c r="J2732" s="140">
        <f>IF(C2732="",0,IF(E2732="Pacote",VLOOKUP(C2732,'Cadastro de insumo'!E:K,7,0)*G2732,IF(OR(E2732="kg",E2732="L"),F2732/1000*G2732,F2732*G2732)))</f>
        <v>0</v>
      </c>
    </row>
    <row r="2733" spans="1:13" outlineLevel="1" x14ac:dyDescent="0.25">
      <c r="B2733" s="137" t="str">
        <f>IF(C2733="","",F2718)</f>
        <v/>
      </c>
      <c r="C2733" s="123"/>
      <c r="D2733" s="138" t="str">
        <f>IF(C2733="","",IFERROR(INDEX('Cadastro de insumo'!A:K,MATCH('Ficha técnica - Prod acabado'!C2733,'Cadastro de insumo'!E:E,0),2),""))</f>
        <v/>
      </c>
      <c r="E2733" s="138" t="str">
        <f>IF(C2733="","",IFERROR(INDEX('Cadastro de insumo'!A:K,MATCH('Ficha técnica - Prod acabado'!C2733,'Cadastro de insumo'!E:E,0),9),""))</f>
        <v/>
      </c>
      <c r="F2733" s="139" t="str">
        <f>IFERROR(VLOOKUP(C2733,'Cadastro de insumo'!E:K,7,0),"")</f>
        <v/>
      </c>
      <c r="G2733" s="113"/>
      <c r="H2733" s="113"/>
      <c r="I2733" s="138">
        <f t="shared" si="130"/>
        <v>0</v>
      </c>
      <c r="J2733" s="140">
        <f>IF(C2733="",0,IF(E2733="Pacote",VLOOKUP(C2733,'Cadastro de insumo'!E:K,7,0)*G2733,IF(OR(E2733="kg",E2733="L"),F2733/1000*G2733,F2733*G2733)))</f>
        <v>0</v>
      </c>
    </row>
    <row r="2734" spans="1:13" outlineLevel="1" x14ac:dyDescent="0.25">
      <c r="B2734" s="137" t="str">
        <f>IF(C2734="","",F2718)</f>
        <v/>
      </c>
      <c r="C2734" s="123"/>
      <c r="D2734" s="138" t="str">
        <f>IF(C2734="","",IFERROR(INDEX('Cadastro de insumo'!A:K,MATCH('Ficha técnica - Prod acabado'!C2734,'Cadastro de insumo'!E:E,0),2),""))</f>
        <v/>
      </c>
      <c r="E2734" s="138" t="str">
        <f>IF(C2734="","",IFERROR(INDEX('Cadastro de insumo'!A:K,MATCH('Ficha técnica - Prod acabado'!C2734,'Cadastro de insumo'!E:E,0),9),""))</f>
        <v/>
      </c>
      <c r="F2734" s="139" t="str">
        <f>IFERROR(VLOOKUP(C2734,'Cadastro de insumo'!E:K,7,0),"")</f>
        <v/>
      </c>
      <c r="G2734" s="113"/>
      <c r="H2734" s="113"/>
      <c r="I2734" s="138">
        <f t="shared" si="130"/>
        <v>0</v>
      </c>
      <c r="J2734" s="140">
        <f>IF(C2734="",0,IF(E2734="Pacote",VLOOKUP(C2734,'Cadastro de insumo'!E:K,7,0)*G2734,IF(OR(E2734="kg",E2734="L"),F2734/1000*G2734,F2734*G2734)))</f>
        <v>0</v>
      </c>
    </row>
    <row r="2735" spans="1:13" outlineLevel="1" x14ac:dyDescent="0.25">
      <c r="B2735" s="137" t="str">
        <f>IF(C2735="","",F2718)</f>
        <v/>
      </c>
      <c r="C2735" s="123"/>
      <c r="D2735" s="138" t="str">
        <f>IF(C2735="","",IFERROR(INDEX('Cadastro de insumo'!A:K,MATCH('Ficha técnica - Prod acabado'!C2735,'Cadastro de insumo'!E:E,0),2),""))</f>
        <v/>
      </c>
      <c r="E2735" s="138" t="str">
        <f>IF(C2735="","",IFERROR(INDEX('Cadastro de insumo'!A:K,MATCH('Ficha técnica - Prod acabado'!C2735,'Cadastro de insumo'!E:E,0),9),""))</f>
        <v/>
      </c>
      <c r="F2735" s="139" t="str">
        <f>IFERROR(VLOOKUP(C2735,'Cadastro de insumo'!E:K,7,0),"")</f>
        <v/>
      </c>
      <c r="G2735" s="113"/>
      <c r="H2735" s="113"/>
      <c r="I2735" s="138">
        <f t="shared" si="130"/>
        <v>0</v>
      </c>
      <c r="J2735" s="140">
        <f>IF(C2735="",0,IF(E2735="Pacote",VLOOKUP(C2735,'Cadastro de insumo'!E:K,7,0)*G2735,IF(OR(E2735="kg",E2735="L"),F2735/1000*G2735,F2735*G2735)))</f>
        <v>0</v>
      </c>
    </row>
    <row r="2736" spans="1:13" x14ac:dyDescent="0.25">
      <c r="A2736" s="33" t="str">
        <f>"Detalhes: "&amp;F2718</f>
        <v xml:space="preserve">Detalhes: </v>
      </c>
      <c r="B2736" s="110"/>
      <c r="H2736" s="126"/>
      <c r="I2736" s="110"/>
      <c r="J2736" s="110"/>
      <c r="M2736" s="126"/>
    </row>
    <row r="2737" spans="2:18" x14ac:dyDescent="0.25">
      <c r="B2737" s="110"/>
      <c r="C2737" s="126"/>
      <c r="H2737" s="126"/>
      <c r="I2737" s="110"/>
      <c r="J2737" s="110"/>
      <c r="K2737" s="110"/>
      <c r="L2737" s="110"/>
      <c r="M2737" s="126"/>
    </row>
    <row r="2738" spans="2:18" ht="31.5" x14ac:dyDescent="0.25">
      <c r="D2738" s="110"/>
      <c r="E2738" s="34" t="s">
        <v>21</v>
      </c>
      <c r="F2738" s="78" t="s">
        <v>0</v>
      </c>
      <c r="G2738" s="78" t="s">
        <v>19</v>
      </c>
      <c r="H2738" s="79" t="s">
        <v>20</v>
      </c>
      <c r="I2738" s="35" t="s">
        <v>22</v>
      </c>
      <c r="J2738" s="35" t="s">
        <v>61</v>
      </c>
      <c r="M2738" s="126"/>
    </row>
    <row r="2739" spans="2:18" x14ac:dyDescent="0.25">
      <c r="D2739" s="110"/>
      <c r="E2739" s="135">
        <f>E2718+1</f>
        <v>131</v>
      </c>
      <c r="F2739" s="113"/>
      <c r="G2739" s="113"/>
      <c r="H2739" s="114"/>
      <c r="I2739" s="136">
        <f>SUM(J2742:J2756)</f>
        <v>0</v>
      </c>
      <c r="J2739" s="136" t="str">
        <f>IF(H2739="","",I2739/H2739)</f>
        <v/>
      </c>
      <c r="M2739" s="126"/>
      <c r="R2739" s="141"/>
    </row>
    <row r="2740" spans="2:18" x14ac:dyDescent="0.25">
      <c r="B2740" s="117"/>
      <c r="C2740" s="118"/>
      <c r="D2740" s="110"/>
      <c r="F2740" s="118"/>
      <c r="G2740" s="118"/>
      <c r="H2740" s="119"/>
      <c r="I2740" s="120"/>
      <c r="J2740" s="121"/>
      <c r="M2740" s="126"/>
      <c r="R2740" s="141"/>
    </row>
    <row r="2741" spans="2:18" ht="47.25" outlineLevel="1" x14ac:dyDescent="0.25">
      <c r="B2741" s="34" t="s">
        <v>66</v>
      </c>
      <c r="C2741" s="78" t="s">
        <v>13</v>
      </c>
      <c r="D2741" s="35" t="s">
        <v>60</v>
      </c>
      <c r="E2741" s="35" t="s">
        <v>14</v>
      </c>
      <c r="F2741" s="79" t="s">
        <v>17</v>
      </c>
      <c r="G2741" s="79" t="s">
        <v>56</v>
      </c>
      <c r="H2741" s="79" t="s">
        <v>38</v>
      </c>
      <c r="I2741" s="35" t="s">
        <v>16</v>
      </c>
      <c r="J2741" s="34" t="s">
        <v>15</v>
      </c>
    </row>
    <row r="2742" spans="2:18" outlineLevel="1" x14ac:dyDescent="0.25">
      <c r="B2742" s="137" t="str">
        <f>IF(C2742="","",F2739)</f>
        <v/>
      </c>
      <c r="C2742" s="123"/>
      <c r="D2742" s="138" t="str">
        <f>IF(C2742="","",IFERROR(INDEX('Cadastro de insumo'!A:K,MATCH('Ficha técnica - Prod acabado'!C2742,'Cadastro de insumo'!E:E,0),2),""))</f>
        <v/>
      </c>
      <c r="E2742" s="138" t="str">
        <f>IF(C2742="","",IFERROR(INDEX('Cadastro de insumo'!A:K,MATCH('Ficha técnica - Prod acabado'!C2742,'Cadastro de insumo'!E:E,0),9),""))</f>
        <v/>
      </c>
      <c r="F2742" s="139" t="str">
        <f>IFERROR(VLOOKUP(C2742,'Cadastro de insumo'!E:K,7,0),"")</f>
        <v/>
      </c>
      <c r="G2742" s="113"/>
      <c r="H2742" s="113"/>
      <c r="I2742" s="138">
        <f t="shared" ref="I2742:I2756" si="131">IF(OR(G2742="",H2742=""),0,G2742/H2742)</f>
        <v>0</v>
      </c>
      <c r="J2742" s="140">
        <f>IF(C2742="",0,IF(E2742="Pacote",VLOOKUP(C2742,'Cadastro de insumo'!E:K,7,0)*G2742,IF(OR(E2742="kg",E2742="L"),F2742/1000*G2742,F2742*G2742)))</f>
        <v>0</v>
      </c>
    </row>
    <row r="2743" spans="2:18" outlineLevel="1" x14ac:dyDescent="0.25">
      <c r="B2743" s="137" t="str">
        <f>IF(C2743="","",F2739)</f>
        <v/>
      </c>
      <c r="C2743" s="123"/>
      <c r="D2743" s="138" t="str">
        <f>IF(C2743="","",IFERROR(INDEX('Cadastro de insumo'!A:K,MATCH('Ficha técnica - Prod acabado'!C2743,'Cadastro de insumo'!E:E,0),2),""))</f>
        <v/>
      </c>
      <c r="E2743" s="138" t="str">
        <f>IF(C2743="","",IFERROR(INDEX('Cadastro de insumo'!A:K,MATCH('Ficha técnica - Prod acabado'!C2743,'Cadastro de insumo'!E:E,0),9),""))</f>
        <v/>
      </c>
      <c r="F2743" s="139" t="str">
        <f>IFERROR(VLOOKUP(C2743,'Cadastro de insumo'!E:K,7,0),"")</f>
        <v/>
      </c>
      <c r="G2743" s="113"/>
      <c r="H2743" s="113"/>
      <c r="I2743" s="138">
        <f t="shared" si="131"/>
        <v>0</v>
      </c>
      <c r="J2743" s="140">
        <f>IF(C2743="",0,IF(E2743="Pacote",VLOOKUP(C2743,'Cadastro de insumo'!E:K,7,0)*G2743,IF(OR(E2743="kg",E2743="L"),F2743/1000*G2743,F2743*G2743)))</f>
        <v>0</v>
      </c>
    </row>
    <row r="2744" spans="2:18" outlineLevel="1" x14ac:dyDescent="0.25">
      <c r="B2744" s="137" t="str">
        <f>IF(C2744="","",F2739)</f>
        <v/>
      </c>
      <c r="C2744" s="123"/>
      <c r="D2744" s="138" t="str">
        <f>IF(C2744="","",IFERROR(INDEX('Cadastro de insumo'!A:K,MATCH('Ficha técnica - Prod acabado'!C2744,'Cadastro de insumo'!E:E,0),2),""))</f>
        <v/>
      </c>
      <c r="E2744" s="138" t="str">
        <f>IF(C2744="","",IFERROR(INDEX('Cadastro de insumo'!A:K,MATCH('Ficha técnica - Prod acabado'!C2744,'Cadastro de insumo'!E:E,0),9),""))</f>
        <v/>
      </c>
      <c r="F2744" s="139" t="str">
        <f>IFERROR(VLOOKUP(C2744,'Cadastro de insumo'!E:K,7,0),"")</f>
        <v/>
      </c>
      <c r="G2744" s="113"/>
      <c r="H2744" s="113"/>
      <c r="I2744" s="138">
        <f t="shared" si="131"/>
        <v>0</v>
      </c>
      <c r="J2744" s="140">
        <f>IF(C2744="",0,IF(E2744="Pacote",VLOOKUP(C2744,'Cadastro de insumo'!E:K,7,0)*G2744,IF(OR(E2744="kg",E2744="L"),F2744/1000*G2744,F2744*G2744)))</f>
        <v>0</v>
      </c>
    </row>
    <row r="2745" spans="2:18" outlineLevel="1" x14ac:dyDescent="0.25">
      <c r="B2745" s="137" t="str">
        <f>IF(C2745="","",F2739)</f>
        <v/>
      </c>
      <c r="C2745" s="123"/>
      <c r="D2745" s="138" t="str">
        <f>IF(C2745="","",IFERROR(INDEX('Cadastro de insumo'!A:K,MATCH('Ficha técnica - Prod acabado'!C2745,'Cadastro de insumo'!E:E,0),2),""))</f>
        <v/>
      </c>
      <c r="E2745" s="138" t="str">
        <f>IF(C2745="","",IFERROR(INDEX('Cadastro de insumo'!A:K,MATCH('Ficha técnica - Prod acabado'!C2745,'Cadastro de insumo'!E:E,0),9),""))</f>
        <v/>
      </c>
      <c r="F2745" s="139" t="str">
        <f>IFERROR(VLOOKUP(C2745,'Cadastro de insumo'!E:K,7,0),"")</f>
        <v/>
      </c>
      <c r="G2745" s="113"/>
      <c r="H2745" s="113"/>
      <c r="I2745" s="138">
        <f t="shared" si="131"/>
        <v>0</v>
      </c>
      <c r="J2745" s="140">
        <f>IF(C2745="",0,IF(E2745="Pacote",VLOOKUP(C2745,'Cadastro de insumo'!E:K,7,0)*G2745,IF(OR(E2745="kg",E2745="L"),F2745/1000*G2745,F2745*G2745)))</f>
        <v>0</v>
      </c>
    </row>
    <row r="2746" spans="2:18" outlineLevel="1" x14ac:dyDescent="0.25">
      <c r="B2746" s="137" t="str">
        <f>IF(C2746="","",F2739)</f>
        <v/>
      </c>
      <c r="C2746" s="123"/>
      <c r="D2746" s="138" t="str">
        <f>IF(C2746="","",IFERROR(INDEX('Cadastro de insumo'!A:K,MATCH('Ficha técnica - Prod acabado'!C2746,'Cadastro de insumo'!E:E,0),2),""))</f>
        <v/>
      </c>
      <c r="E2746" s="138" t="str">
        <f>IF(C2746="","",IFERROR(INDEX('Cadastro de insumo'!A:K,MATCH('Ficha técnica - Prod acabado'!C2746,'Cadastro de insumo'!E:E,0),9),""))</f>
        <v/>
      </c>
      <c r="F2746" s="139" t="str">
        <f>IFERROR(VLOOKUP(C2746,'Cadastro de insumo'!E:K,7,0),"")</f>
        <v/>
      </c>
      <c r="G2746" s="113"/>
      <c r="H2746" s="113"/>
      <c r="I2746" s="138">
        <f t="shared" si="131"/>
        <v>0</v>
      </c>
      <c r="J2746" s="140">
        <f>IF(C2746="",0,IF(E2746="Pacote",VLOOKUP(C2746,'Cadastro de insumo'!E:K,7,0)*G2746,IF(OR(E2746="kg",E2746="L"),F2746/1000*G2746,F2746*G2746)))</f>
        <v>0</v>
      </c>
    </row>
    <row r="2747" spans="2:18" outlineLevel="1" x14ac:dyDescent="0.25">
      <c r="B2747" s="137" t="str">
        <f>IF(C2747="","",F2739)</f>
        <v/>
      </c>
      <c r="C2747" s="123"/>
      <c r="D2747" s="138" t="str">
        <f>IF(C2747="","",IFERROR(INDEX('Cadastro de insumo'!A:K,MATCH('Ficha técnica - Prod acabado'!C2747,'Cadastro de insumo'!E:E,0),2),""))</f>
        <v/>
      </c>
      <c r="E2747" s="138" t="str">
        <f>IF(C2747="","",IFERROR(INDEX('Cadastro de insumo'!A:K,MATCH('Ficha técnica - Prod acabado'!C2747,'Cadastro de insumo'!E:E,0),9),""))</f>
        <v/>
      </c>
      <c r="F2747" s="139" t="str">
        <f>IFERROR(VLOOKUP(C2747,'Cadastro de insumo'!E:K,7,0),"")</f>
        <v/>
      </c>
      <c r="G2747" s="113"/>
      <c r="H2747" s="113"/>
      <c r="I2747" s="138">
        <f t="shared" si="131"/>
        <v>0</v>
      </c>
      <c r="J2747" s="140">
        <f>IF(C2747="",0,IF(E2747="Pacote",VLOOKUP(C2747,'Cadastro de insumo'!E:K,7,0)*G2747,IF(OR(E2747="kg",E2747="L"),F2747/1000*G2747,F2747*G2747)))</f>
        <v>0</v>
      </c>
    </row>
    <row r="2748" spans="2:18" outlineLevel="1" x14ac:dyDescent="0.25">
      <c r="B2748" s="137" t="str">
        <f>IF(C2748="","",F2739)</f>
        <v/>
      </c>
      <c r="C2748" s="123"/>
      <c r="D2748" s="138" t="str">
        <f>IF(C2748="","",IFERROR(INDEX('Cadastro de insumo'!A:K,MATCH('Ficha técnica - Prod acabado'!C2748,'Cadastro de insumo'!E:E,0),2),""))</f>
        <v/>
      </c>
      <c r="E2748" s="138" t="str">
        <f>IF(C2748="","",IFERROR(INDEX('Cadastro de insumo'!A:K,MATCH('Ficha técnica - Prod acabado'!C2748,'Cadastro de insumo'!E:E,0),9),""))</f>
        <v/>
      </c>
      <c r="F2748" s="139" t="str">
        <f>IFERROR(VLOOKUP(C2748,'Cadastro de insumo'!E:K,7,0),"")</f>
        <v/>
      </c>
      <c r="G2748" s="113"/>
      <c r="H2748" s="113"/>
      <c r="I2748" s="138">
        <f t="shared" si="131"/>
        <v>0</v>
      </c>
      <c r="J2748" s="140">
        <f>IF(C2748="",0,IF(E2748="Pacote",VLOOKUP(C2748,'Cadastro de insumo'!E:K,7,0)*G2748,IF(OR(E2748="kg",E2748="L"),F2748/1000*G2748,F2748*G2748)))</f>
        <v>0</v>
      </c>
    </row>
    <row r="2749" spans="2:18" outlineLevel="1" x14ac:dyDescent="0.25">
      <c r="B2749" s="137" t="str">
        <f>IF(C2749="","",F2739)</f>
        <v/>
      </c>
      <c r="C2749" s="123"/>
      <c r="D2749" s="138" t="str">
        <f>IF(C2749="","",IFERROR(INDEX('Cadastro de insumo'!A:K,MATCH('Ficha técnica - Prod acabado'!C2749,'Cadastro de insumo'!E:E,0),2),""))</f>
        <v/>
      </c>
      <c r="E2749" s="138" t="str">
        <f>IF(C2749="","",IFERROR(INDEX('Cadastro de insumo'!A:K,MATCH('Ficha técnica - Prod acabado'!C2749,'Cadastro de insumo'!E:E,0),9),""))</f>
        <v/>
      </c>
      <c r="F2749" s="139" t="str">
        <f>IFERROR(VLOOKUP(C2749,'Cadastro de insumo'!E:K,7,0),"")</f>
        <v/>
      </c>
      <c r="G2749" s="113"/>
      <c r="H2749" s="113"/>
      <c r="I2749" s="138">
        <f t="shared" si="131"/>
        <v>0</v>
      </c>
      <c r="J2749" s="140">
        <f>IF(C2749="",0,IF(E2749="Pacote",VLOOKUP(C2749,'Cadastro de insumo'!E:K,7,0)*G2749,IF(OR(E2749="kg",E2749="L"),F2749/1000*G2749,F2749*G2749)))</f>
        <v>0</v>
      </c>
    </row>
    <row r="2750" spans="2:18" outlineLevel="1" x14ac:dyDescent="0.25">
      <c r="B2750" s="137" t="str">
        <f>IF(C2750="","",F2739)</f>
        <v/>
      </c>
      <c r="C2750" s="123"/>
      <c r="D2750" s="138" t="str">
        <f>IF(C2750="","",IFERROR(INDEX('Cadastro de insumo'!A:K,MATCH('Ficha técnica - Prod acabado'!C2750,'Cadastro de insumo'!E:E,0),2),""))</f>
        <v/>
      </c>
      <c r="E2750" s="138" t="str">
        <f>IF(C2750="","",IFERROR(INDEX('Cadastro de insumo'!A:K,MATCH('Ficha técnica - Prod acabado'!C2750,'Cadastro de insumo'!E:E,0),9),""))</f>
        <v/>
      </c>
      <c r="F2750" s="139" t="str">
        <f>IFERROR(VLOOKUP(C2750,'Cadastro de insumo'!E:K,7,0),"")</f>
        <v/>
      </c>
      <c r="G2750" s="113"/>
      <c r="H2750" s="113"/>
      <c r="I2750" s="138">
        <f t="shared" si="131"/>
        <v>0</v>
      </c>
      <c r="J2750" s="140">
        <f>IF(C2750="",0,IF(E2750="Pacote",VLOOKUP(C2750,'Cadastro de insumo'!E:K,7,0)*G2750,IF(OR(E2750="kg",E2750="L"),F2750/1000*G2750,F2750*G2750)))</f>
        <v>0</v>
      </c>
    </row>
    <row r="2751" spans="2:18" outlineLevel="1" x14ac:dyDescent="0.25">
      <c r="B2751" s="137" t="str">
        <f>IF(C2751="","",F2739)</f>
        <v/>
      </c>
      <c r="C2751" s="123"/>
      <c r="D2751" s="138" t="str">
        <f>IF(C2751="","",IFERROR(INDEX('Cadastro de insumo'!A:K,MATCH('Ficha técnica - Prod acabado'!C2751,'Cadastro de insumo'!E:E,0),2),""))</f>
        <v/>
      </c>
      <c r="E2751" s="138" t="str">
        <f>IF(C2751="","",IFERROR(INDEX('Cadastro de insumo'!A:K,MATCH('Ficha técnica - Prod acabado'!C2751,'Cadastro de insumo'!E:E,0),9),""))</f>
        <v/>
      </c>
      <c r="F2751" s="139" t="str">
        <f>IFERROR(VLOOKUP(C2751,'Cadastro de insumo'!E:K,7,0),"")</f>
        <v/>
      </c>
      <c r="G2751" s="113"/>
      <c r="H2751" s="113"/>
      <c r="I2751" s="138">
        <f t="shared" si="131"/>
        <v>0</v>
      </c>
      <c r="J2751" s="140">
        <f>IF(C2751="",0,IF(E2751="Pacote",VLOOKUP(C2751,'Cadastro de insumo'!E:K,7,0)*G2751,IF(OR(E2751="kg",E2751="L"),F2751/1000*G2751,F2751*G2751)))</f>
        <v>0</v>
      </c>
    </row>
    <row r="2752" spans="2:18" outlineLevel="1" x14ac:dyDescent="0.25">
      <c r="B2752" s="137" t="str">
        <f>IF(C2752="","",F2739)</f>
        <v/>
      </c>
      <c r="C2752" s="123"/>
      <c r="D2752" s="138" t="str">
        <f>IF(C2752="","",IFERROR(INDEX('Cadastro de insumo'!A:K,MATCH('Ficha técnica - Prod acabado'!C2752,'Cadastro de insumo'!E:E,0),2),""))</f>
        <v/>
      </c>
      <c r="E2752" s="138" t="str">
        <f>IF(C2752="","",IFERROR(INDEX('Cadastro de insumo'!A:K,MATCH('Ficha técnica - Prod acabado'!C2752,'Cadastro de insumo'!E:E,0),9),""))</f>
        <v/>
      </c>
      <c r="F2752" s="139" t="str">
        <f>IFERROR(VLOOKUP(C2752,'Cadastro de insumo'!E:K,7,0),"")</f>
        <v/>
      </c>
      <c r="G2752" s="113"/>
      <c r="H2752" s="113"/>
      <c r="I2752" s="138">
        <f t="shared" si="131"/>
        <v>0</v>
      </c>
      <c r="J2752" s="140">
        <f>IF(C2752="",0,IF(E2752="Pacote",VLOOKUP(C2752,'Cadastro de insumo'!E:K,7,0)*G2752,IF(OR(E2752="kg",E2752="L"),F2752/1000*G2752,F2752*G2752)))</f>
        <v>0</v>
      </c>
    </row>
    <row r="2753" spans="1:18" outlineLevel="1" x14ac:dyDescent="0.25">
      <c r="B2753" s="137" t="str">
        <f>IF(C2753="","",F2739)</f>
        <v/>
      </c>
      <c r="C2753" s="123"/>
      <c r="D2753" s="138" t="str">
        <f>IF(C2753="","",IFERROR(INDEX('Cadastro de insumo'!A:K,MATCH('Ficha técnica - Prod acabado'!C2753,'Cadastro de insumo'!E:E,0),2),""))</f>
        <v/>
      </c>
      <c r="E2753" s="138" t="str">
        <f>IF(C2753="","",IFERROR(INDEX('Cadastro de insumo'!A:K,MATCH('Ficha técnica - Prod acabado'!C2753,'Cadastro de insumo'!E:E,0),9),""))</f>
        <v/>
      </c>
      <c r="F2753" s="139" t="str">
        <f>IFERROR(VLOOKUP(C2753,'Cadastro de insumo'!E:K,7,0),"")</f>
        <v/>
      </c>
      <c r="G2753" s="113"/>
      <c r="H2753" s="113"/>
      <c r="I2753" s="138">
        <f t="shared" si="131"/>
        <v>0</v>
      </c>
      <c r="J2753" s="140">
        <f>IF(C2753="",0,IF(E2753="Pacote",VLOOKUP(C2753,'Cadastro de insumo'!E:K,7,0)*G2753,IF(OR(E2753="kg",E2753="L"),F2753/1000*G2753,F2753*G2753)))</f>
        <v>0</v>
      </c>
    </row>
    <row r="2754" spans="1:18" outlineLevel="1" x14ac:dyDescent="0.25">
      <c r="B2754" s="137" t="str">
        <f>IF(C2754="","",F2739)</f>
        <v/>
      </c>
      <c r="C2754" s="123"/>
      <c r="D2754" s="138" t="str">
        <f>IF(C2754="","",IFERROR(INDEX('Cadastro de insumo'!A:K,MATCH('Ficha técnica - Prod acabado'!C2754,'Cadastro de insumo'!E:E,0),2),""))</f>
        <v/>
      </c>
      <c r="E2754" s="138" t="str">
        <f>IF(C2754="","",IFERROR(INDEX('Cadastro de insumo'!A:K,MATCH('Ficha técnica - Prod acabado'!C2754,'Cadastro de insumo'!E:E,0),9),""))</f>
        <v/>
      </c>
      <c r="F2754" s="139" t="str">
        <f>IFERROR(VLOOKUP(C2754,'Cadastro de insumo'!E:K,7,0),"")</f>
        <v/>
      </c>
      <c r="G2754" s="113"/>
      <c r="H2754" s="113"/>
      <c r="I2754" s="138">
        <f t="shared" si="131"/>
        <v>0</v>
      </c>
      <c r="J2754" s="140">
        <f>IF(C2754="",0,IF(E2754="Pacote",VLOOKUP(C2754,'Cadastro de insumo'!E:K,7,0)*G2754,IF(OR(E2754="kg",E2754="L"),F2754/1000*G2754,F2754*G2754)))</f>
        <v>0</v>
      </c>
    </row>
    <row r="2755" spans="1:18" outlineLevel="1" x14ac:dyDescent="0.25">
      <c r="B2755" s="137" t="str">
        <f>IF(C2755="","",F2739)</f>
        <v/>
      </c>
      <c r="C2755" s="123"/>
      <c r="D2755" s="138" t="str">
        <f>IF(C2755="","",IFERROR(INDEX('Cadastro de insumo'!A:K,MATCH('Ficha técnica - Prod acabado'!C2755,'Cadastro de insumo'!E:E,0),2),""))</f>
        <v/>
      </c>
      <c r="E2755" s="138" t="str">
        <f>IF(C2755="","",IFERROR(INDEX('Cadastro de insumo'!A:K,MATCH('Ficha técnica - Prod acabado'!C2755,'Cadastro de insumo'!E:E,0),9),""))</f>
        <v/>
      </c>
      <c r="F2755" s="139" t="str">
        <f>IFERROR(VLOOKUP(C2755,'Cadastro de insumo'!E:K,7,0),"")</f>
        <v/>
      </c>
      <c r="G2755" s="113"/>
      <c r="H2755" s="113"/>
      <c r="I2755" s="138">
        <f t="shared" si="131"/>
        <v>0</v>
      </c>
      <c r="J2755" s="140">
        <f>IF(C2755="",0,IF(E2755="Pacote",VLOOKUP(C2755,'Cadastro de insumo'!E:K,7,0)*G2755,IF(OR(E2755="kg",E2755="L"),F2755/1000*G2755,F2755*G2755)))</f>
        <v>0</v>
      </c>
    </row>
    <row r="2756" spans="1:18" outlineLevel="1" x14ac:dyDescent="0.25">
      <c r="B2756" s="137" t="str">
        <f>IF(C2756="","",F2739)</f>
        <v/>
      </c>
      <c r="C2756" s="123"/>
      <c r="D2756" s="138" t="str">
        <f>IF(C2756="","",IFERROR(INDEX('Cadastro de insumo'!A:K,MATCH('Ficha técnica - Prod acabado'!C2756,'Cadastro de insumo'!E:E,0),2),""))</f>
        <v/>
      </c>
      <c r="E2756" s="138" t="str">
        <f>IF(C2756="","",IFERROR(INDEX('Cadastro de insumo'!A:K,MATCH('Ficha técnica - Prod acabado'!C2756,'Cadastro de insumo'!E:E,0),9),""))</f>
        <v/>
      </c>
      <c r="F2756" s="139" t="str">
        <f>IFERROR(VLOOKUP(C2756,'Cadastro de insumo'!E:K,7,0),"")</f>
        <v/>
      </c>
      <c r="G2756" s="113"/>
      <c r="H2756" s="113"/>
      <c r="I2756" s="138">
        <f t="shared" si="131"/>
        <v>0</v>
      </c>
      <c r="J2756" s="140">
        <f>IF(C2756="",0,IF(E2756="Pacote",VLOOKUP(C2756,'Cadastro de insumo'!E:K,7,0)*G2756,IF(OR(E2756="kg",E2756="L"),F2756/1000*G2756,F2756*G2756)))</f>
        <v>0</v>
      </c>
    </row>
    <row r="2757" spans="1:18" x14ac:dyDescent="0.25">
      <c r="A2757" s="33" t="str">
        <f>"Detalhes: "&amp;F2739</f>
        <v xml:space="preserve">Detalhes: </v>
      </c>
      <c r="B2757" s="110"/>
      <c r="H2757" s="126"/>
      <c r="I2757" s="110"/>
      <c r="J2757" s="110"/>
      <c r="M2757" s="126"/>
    </row>
    <row r="2758" spans="1:18" x14ac:dyDescent="0.25">
      <c r="B2758" s="110"/>
      <c r="C2758" s="126"/>
      <c r="H2758" s="126"/>
      <c r="I2758" s="110"/>
      <c r="J2758" s="110"/>
      <c r="K2758" s="110"/>
      <c r="L2758" s="110"/>
      <c r="M2758" s="126"/>
    </row>
    <row r="2759" spans="1:18" ht="31.5" x14ac:dyDescent="0.25">
      <c r="D2759" s="110"/>
      <c r="E2759" s="34" t="s">
        <v>21</v>
      </c>
      <c r="F2759" s="78" t="s">
        <v>0</v>
      </c>
      <c r="G2759" s="78" t="s">
        <v>19</v>
      </c>
      <c r="H2759" s="79" t="s">
        <v>20</v>
      </c>
      <c r="I2759" s="35" t="s">
        <v>22</v>
      </c>
      <c r="J2759" s="35" t="s">
        <v>61</v>
      </c>
      <c r="M2759" s="126"/>
    </row>
    <row r="2760" spans="1:18" x14ac:dyDescent="0.25">
      <c r="D2760" s="110"/>
      <c r="E2760" s="135">
        <f>E2739+1</f>
        <v>132</v>
      </c>
      <c r="F2760" s="113"/>
      <c r="G2760" s="113"/>
      <c r="H2760" s="114"/>
      <c r="I2760" s="136">
        <f>SUM(J2763:J2777)</f>
        <v>0</v>
      </c>
      <c r="J2760" s="136" t="str">
        <f>IF(H2760="","",I2760/H2760)</f>
        <v/>
      </c>
      <c r="M2760" s="126"/>
      <c r="R2760" s="141"/>
    </row>
    <row r="2761" spans="1:18" x14ac:dyDescent="0.25">
      <c r="B2761" s="117"/>
      <c r="C2761" s="118"/>
      <c r="D2761" s="110"/>
      <c r="F2761" s="118"/>
      <c r="G2761" s="118"/>
      <c r="H2761" s="119"/>
      <c r="I2761" s="120"/>
      <c r="J2761" s="121"/>
      <c r="M2761" s="126"/>
      <c r="R2761" s="141"/>
    </row>
    <row r="2762" spans="1:18" ht="47.25" outlineLevel="1" x14ac:dyDescent="0.25">
      <c r="B2762" s="34" t="s">
        <v>66</v>
      </c>
      <c r="C2762" s="78" t="s">
        <v>13</v>
      </c>
      <c r="D2762" s="35" t="s">
        <v>60</v>
      </c>
      <c r="E2762" s="35" t="s">
        <v>14</v>
      </c>
      <c r="F2762" s="79" t="s">
        <v>17</v>
      </c>
      <c r="G2762" s="79" t="s">
        <v>56</v>
      </c>
      <c r="H2762" s="79" t="s">
        <v>38</v>
      </c>
      <c r="I2762" s="35" t="s">
        <v>16</v>
      </c>
      <c r="J2762" s="34" t="s">
        <v>15</v>
      </c>
    </row>
    <row r="2763" spans="1:18" outlineLevel="1" x14ac:dyDescent="0.25">
      <c r="B2763" s="137" t="str">
        <f>IF(C2763="","",F2760)</f>
        <v/>
      </c>
      <c r="C2763" s="123"/>
      <c r="D2763" s="138" t="str">
        <f>IF(C2763="","",IFERROR(INDEX('Cadastro de insumo'!A:K,MATCH('Ficha técnica - Prod acabado'!C2763,'Cadastro de insumo'!E:E,0),2),""))</f>
        <v/>
      </c>
      <c r="E2763" s="138" t="str">
        <f>IF(C2763="","",IFERROR(INDEX('Cadastro de insumo'!A:K,MATCH('Ficha técnica - Prod acabado'!C2763,'Cadastro de insumo'!E:E,0),9),""))</f>
        <v/>
      </c>
      <c r="F2763" s="139" t="str">
        <f>IFERROR(VLOOKUP(C2763,'Cadastro de insumo'!E:K,7,0),"")</f>
        <v/>
      </c>
      <c r="G2763" s="113"/>
      <c r="H2763" s="113"/>
      <c r="I2763" s="138">
        <f t="shared" ref="I2763:I2777" si="132">IF(OR(G2763="",H2763=""),0,G2763/H2763)</f>
        <v>0</v>
      </c>
      <c r="J2763" s="140">
        <f>IF(C2763="",0,IF(E2763="Pacote",VLOOKUP(C2763,'Cadastro de insumo'!E:K,7,0)*G2763,IF(OR(E2763="kg",E2763="L"),F2763/1000*G2763,F2763*G2763)))</f>
        <v>0</v>
      </c>
    </row>
    <row r="2764" spans="1:18" outlineLevel="1" x14ac:dyDescent="0.25">
      <c r="B2764" s="137" t="str">
        <f>IF(C2764="","",F2760)</f>
        <v/>
      </c>
      <c r="C2764" s="123"/>
      <c r="D2764" s="138" t="str">
        <f>IF(C2764="","",IFERROR(INDEX('Cadastro de insumo'!A:K,MATCH('Ficha técnica - Prod acabado'!C2764,'Cadastro de insumo'!E:E,0),2),""))</f>
        <v/>
      </c>
      <c r="E2764" s="138" t="str">
        <f>IF(C2764="","",IFERROR(INDEX('Cadastro de insumo'!A:K,MATCH('Ficha técnica - Prod acabado'!C2764,'Cadastro de insumo'!E:E,0),9),""))</f>
        <v/>
      </c>
      <c r="F2764" s="139" t="str">
        <f>IFERROR(VLOOKUP(C2764,'Cadastro de insumo'!E:K,7,0),"")</f>
        <v/>
      </c>
      <c r="G2764" s="113"/>
      <c r="H2764" s="113"/>
      <c r="I2764" s="138">
        <f t="shared" si="132"/>
        <v>0</v>
      </c>
      <c r="J2764" s="140">
        <f>IF(C2764="",0,IF(E2764="Pacote",VLOOKUP(C2764,'Cadastro de insumo'!E:K,7,0)*G2764,IF(OR(E2764="kg",E2764="L"),F2764/1000*G2764,F2764*G2764)))</f>
        <v>0</v>
      </c>
    </row>
    <row r="2765" spans="1:18" outlineLevel="1" x14ac:dyDescent="0.25">
      <c r="B2765" s="137" t="str">
        <f>IF(C2765="","",F2760)</f>
        <v/>
      </c>
      <c r="C2765" s="123"/>
      <c r="D2765" s="138" t="str">
        <f>IF(C2765="","",IFERROR(INDEX('Cadastro de insumo'!A:K,MATCH('Ficha técnica - Prod acabado'!C2765,'Cadastro de insumo'!E:E,0),2),""))</f>
        <v/>
      </c>
      <c r="E2765" s="138" t="str">
        <f>IF(C2765="","",IFERROR(INDEX('Cadastro de insumo'!A:K,MATCH('Ficha técnica - Prod acabado'!C2765,'Cadastro de insumo'!E:E,0),9),""))</f>
        <v/>
      </c>
      <c r="F2765" s="139" t="str">
        <f>IFERROR(VLOOKUP(C2765,'Cadastro de insumo'!E:K,7,0),"")</f>
        <v/>
      </c>
      <c r="G2765" s="113"/>
      <c r="H2765" s="113"/>
      <c r="I2765" s="138">
        <f t="shared" si="132"/>
        <v>0</v>
      </c>
      <c r="J2765" s="140">
        <f>IF(C2765="",0,IF(E2765="Pacote",VLOOKUP(C2765,'Cadastro de insumo'!E:K,7,0)*G2765,IF(OR(E2765="kg",E2765="L"),F2765/1000*G2765,F2765*G2765)))</f>
        <v>0</v>
      </c>
    </row>
    <row r="2766" spans="1:18" outlineLevel="1" x14ac:dyDescent="0.25">
      <c r="B2766" s="137" t="str">
        <f>IF(C2766="","",F2760)</f>
        <v/>
      </c>
      <c r="C2766" s="123"/>
      <c r="D2766" s="138" t="str">
        <f>IF(C2766="","",IFERROR(INDEX('Cadastro de insumo'!A:K,MATCH('Ficha técnica - Prod acabado'!C2766,'Cadastro de insumo'!E:E,0),2),""))</f>
        <v/>
      </c>
      <c r="E2766" s="138" t="str">
        <f>IF(C2766="","",IFERROR(INDEX('Cadastro de insumo'!A:K,MATCH('Ficha técnica - Prod acabado'!C2766,'Cadastro de insumo'!E:E,0),9),""))</f>
        <v/>
      </c>
      <c r="F2766" s="139" t="str">
        <f>IFERROR(VLOOKUP(C2766,'Cadastro de insumo'!E:K,7,0),"")</f>
        <v/>
      </c>
      <c r="G2766" s="113"/>
      <c r="H2766" s="113"/>
      <c r="I2766" s="138">
        <f t="shared" si="132"/>
        <v>0</v>
      </c>
      <c r="J2766" s="140">
        <f>IF(C2766="",0,IF(E2766="Pacote",VLOOKUP(C2766,'Cadastro de insumo'!E:K,7,0)*G2766,IF(OR(E2766="kg",E2766="L"),F2766/1000*G2766,F2766*G2766)))</f>
        <v>0</v>
      </c>
    </row>
    <row r="2767" spans="1:18" outlineLevel="1" x14ac:dyDescent="0.25">
      <c r="B2767" s="137" t="str">
        <f>IF(C2767="","",F2760)</f>
        <v/>
      </c>
      <c r="C2767" s="123"/>
      <c r="D2767" s="138" t="str">
        <f>IF(C2767="","",IFERROR(INDEX('Cadastro de insumo'!A:K,MATCH('Ficha técnica - Prod acabado'!C2767,'Cadastro de insumo'!E:E,0),2),""))</f>
        <v/>
      </c>
      <c r="E2767" s="138" t="str">
        <f>IF(C2767="","",IFERROR(INDEX('Cadastro de insumo'!A:K,MATCH('Ficha técnica - Prod acabado'!C2767,'Cadastro de insumo'!E:E,0),9),""))</f>
        <v/>
      </c>
      <c r="F2767" s="139" t="str">
        <f>IFERROR(VLOOKUP(C2767,'Cadastro de insumo'!E:K,7,0),"")</f>
        <v/>
      </c>
      <c r="G2767" s="113"/>
      <c r="H2767" s="113"/>
      <c r="I2767" s="138">
        <f t="shared" si="132"/>
        <v>0</v>
      </c>
      <c r="J2767" s="140">
        <f>IF(C2767="",0,IF(E2767="Pacote",VLOOKUP(C2767,'Cadastro de insumo'!E:K,7,0)*G2767,IF(OR(E2767="kg",E2767="L"),F2767/1000*G2767,F2767*G2767)))</f>
        <v>0</v>
      </c>
    </row>
    <row r="2768" spans="1:18" outlineLevel="1" x14ac:dyDescent="0.25">
      <c r="B2768" s="137" t="str">
        <f>IF(C2768="","",F2760)</f>
        <v/>
      </c>
      <c r="C2768" s="123"/>
      <c r="D2768" s="138" t="str">
        <f>IF(C2768="","",IFERROR(INDEX('Cadastro de insumo'!A:K,MATCH('Ficha técnica - Prod acabado'!C2768,'Cadastro de insumo'!E:E,0),2),""))</f>
        <v/>
      </c>
      <c r="E2768" s="138" t="str">
        <f>IF(C2768="","",IFERROR(INDEX('Cadastro de insumo'!A:K,MATCH('Ficha técnica - Prod acabado'!C2768,'Cadastro de insumo'!E:E,0),9),""))</f>
        <v/>
      </c>
      <c r="F2768" s="139" t="str">
        <f>IFERROR(VLOOKUP(C2768,'Cadastro de insumo'!E:K,7,0),"")</f>
        <v/>
      </c>
      <c r="G2768" s="113"/>
      <c r="H2768" s="113"/>
      <c r="I2768" s="138">
        <f t="shared" si="132"/>
        <v>0</v>
      </c>
      <c r="J2768" s="140">
        <f>IF(C2768="",0,IF(E2768="Pacote",VLOOKUP(C2768,'Cadastro de insumo'!E:K,7,0)*G2768,IF(OR(E2768="kg",E2768="L"),F2768/1000*G2768,F2768*G2768)))</f>
        <v>0</v>
      </c>
    </row>
    <row r="2769" spans="1:18" outlineLevel="1" x14ac:dyDescent="0.25">
      <c r="B2769" s="137" t="str">
        <f>IF(C2769="","",F2760)</f>
        <v/>
      </c>
      <c r="C2769" s="123"/>
      <c r="D2769" s="138" t="str">
        <f>IF(C2769="","",IFERROR(INDEX('Cadastro de insumo'!A:K,MATCH('Ficha técnica - Prod acabado'!C2769,'Cadastro de insumo'!E:E,0),2),""))</f>
        <v/>
      </c>
      <c r="E2769" s="138" t="str">
        <f>IF(C2769="","",IFERROR(INDEX('Cadastro de insumo'!A:K,MATCH('Ficha técnica - Prod acabado'!C2769,'Cadastro de insumo'!E:E,0),9),""))</f>
        <v/>
      </c>
      <c r="F2769" s="139" t="str">
        <f>IFERROR(VLOOKUP(C2769,'Cadastro de insumo'!E:K,7,0),"")</f>
        <v/>
      </c>
      <c r="G2769" s="113"/>
      <c r="H2769" s="113"/>
      <c r="I2769" s="138">
        <f t="shared" si="132"/>
        <v>0</v>
      </c>
      <c r="J2769" s="140">
        <f>IF(C2769="",0,IF(E2769="Pacote",VLOOKUP(C2769,'Cadastro de insumo'!E:K,7,0)*G2769,IF(OR(E2769="kg",E2769="L"),F2769/1000*G2769,F2769*G2769)))</f>
        <v>0</v>
      </c>
    </row>
    <row r="2770" spans="1:18" outlineLevel="1" x14ac:dyDescent="0.25">
      <c r="B2770" s="137" t="str">
        <f>IF(C2770="","",F2760)</f>
        <v/>
      </c>
      <c r="C2770" s="123"/>
      <c r="D2770" s="138" t="str">
        <f>IF(C2770="","",IFERROR(INDEX('Cadastro de insumo'!A:K,MATCH('Ficha técnica - Prod acabado'!C2770,'Cadastro de insumo'!E:E,0),2),""))</f>
        <v/>
      </c>
      <c r="E2770" s="138" t="str">
        <f>IF(C2770="","",IFERROR(INDEX('Cadastro de insumo'!A:K,MATCH('Ficha técnica - Prod acabado'!C2770,'Cadastro de insumo'!E:E,0),9),""))</f>
        <v/>
      </c>
      <c r="F2770" s="139" t="str">
        <f>IFERROR(VLOOKUP(C2770,'Cadastro de insumo'!E:K,7,0),"")</f>
        <v/>
      </c>
      <c r="G2770" s="113"/>
      <c r="H2770" s="113"/>
      <c r="I2770" s="138">
        <f t="shared" si="132"/>
        <v>0</v>
      </c>
      <c r="J2770" s="140">
        <f>IF(C2770="",0,IF(E2770="Pacote",VLOOKUP(C2770,'Cadastro de insumo'!E:K,7,0)*G2770,IF(OR(E2770="kg",E2770="L"),F2770/1000*G2770,F2770*G2770)))</f>
        <v>0</v>
      </c>
    </row>
    <row r="2771" spans="1:18" outlineLevel="1" x14ac:dyDescent="0.25">
      <c r="B2771" s="137" t="str">
        <f>IF(C2771="","",F2760)</f>
        <v/>
      </c>
      <c r="C2771" s="123"/>
      <c r="D2771" s="138" t="str">
        <f>IF(C2771="","",IFERROR(INDEX('Cadastro de insumo'!A:K,MATCH('Ficha técnica - Prod acabado'!C2771,'Cadastro de insumo'!E:E,0),2),""))</f>
        <v/>
      </c>
      <c r="E2771" s="138" t="str">
        <f>IF(C2771="","",IFERROR(INDEX('Cadastro de insumo'!A:K,MATCH('Ficha técnica - Prod acabado'!C2771,'Cadastro de insumo'!E:E,0),9),""))</f>
        <v/>
      </c>
      <c r="F2771" s="139" t="str">
        <f>IFERROR(VLOOKUP(C2771,'Cadastro de insumo'!E:K,7,0),"")</f>
        <v/>
      </c>
      <c r="G2771" s="113"/>
      <c r="H2771" s="113"/>
      <c r="I2771" s="138">
        <f t="shared" si="132"/>
        <v>0</v>
      </c>
      <c r="J2771" s="140">
        <f>IF(C2771="",0,IF(E2771="Pacote",VLOOKUP(C2771,'Cadastro de insumo'!E:K,7,0)*G2771,IF(OR(E2771="kg",E2771="L"),F2771/1000*G2771,F2771*G2771)))</f>
        <v>0</v>
      </c>
    </row>
    <row r="2772" spans="1:18" outlineLevel="1" x14ac:dyDescent="0.25">
      <c r="B2772" s="137" t="str">
        <f>IF(C2772="","",F2760)</f>
        <v/>
      </c>
      <c r="C2772" s="123"/>
      <c r="D2772" s="138" t="str">
        <f>IF(C2772="","",IFERROR(INDEX('Cadastro de insumo'!A:K,MATCH('Ficha técnica - Prod acabado'!C2772,'Cadastro de insumo'!E:E,0),2),""))</f>
        <v/>
      </c>
      <c r="E2772" s="138" t="str">
        <f>IF(C2772="","",IFERROR(INDEX('Cadastro de insumo'!A:K,MATCH('Ficha técnica - Prod acabado'!C2772,'Cadastro de insumo'!E:E,0),9),""))</f>
        <v/>
      </c>
      <c r="F2772" s="139" t="str">
        <f>IFERROR(VLOOKUP(C2772,'Cadastro de insumo'!E:K,7,0),"")</f>
        <v/>
      </c>
      <c r="G2772" s="113"/>
      <c r="H2772" s="113"/>
      <c r="I2772" s="138">
        <f t="shared" si="132"/>
        <v>0</v>
      </c>
      <c r="J2772" s="140">
        <f>IF(C2772="",0,IF(E2772="Pacote",VLOOKUP(C2772,'Cadastro de insumo'!E:K,7,0)*G2772,IF(OR(E2772="kg",E2772="L"),F2772/1000*G2772,F2772*G2772)))</f>
        <v>0</v>
      </c>
    </row>
    <row r="2773" spans="1:18" outlineLevel="1" x14ac:dyDescent="0.25">
      <c r="B2773" s="137" t="str">
        <f>IF(C2773="","",F2760)</f>
        <v/>
      </c>
      <c r="C2773" s="123"/>
      <c r="D2773" s="138" t="str">
        <f>IF(C2773="","",IFERROR(INDEX('Cadastro de insumo'!A:K,MATCH('Ficha técnica - Prod acabado'!C2773,'Cadastro de insumo'!E:E,0),2),""))</f>
        <v/>
      </c>
      <c r="E2773" s="138" t="str">
        <f>IF(C2773="","",IFERROR(INDEX('Cadastro de insumo'!A:K,MATCH('Ficha técnica - Prod acabado'!C2773,'Cadastro de insumo'!E:E,0),9),""))</f>
        <v/>
      </c>
      <c r="F2773" s="139" t="str">
        <f>IFERROR(VLOOKUP(C2773,'Cadastro de insumo'!E:K,7,0),"")</f>
        <v/>
      </c>
      <c r="G2773" s="113"/>
      <c r="H2773" s="113"/>
      <c r="I2773" s="138">
        <f t="shared" si="132"/>
        <v>0</v>
      </c>
      <c r="J2773" s="140">
        <f>IF(C2773="",0,IF(E2773="Pacote",VLOOKUP(C2773,'Cadastro de insumo'!E:K,7,0)*G2773,IF(OR(E2773="kg",E2773="L"),F2773/1000*G2773,F2773*G2773)))</f>
        <v>0</v>
      </c>
    </row>
    <row r="2774" spans="1:18" outlineLevel="1" x14ac:dyDescent="0.25">
      <c r="B2774" s="137" t="str">
        <f>IF(C2774="","",F2760)</f>
        <v/>
      </c>
      <c r="C2774" s="123"/>
      <c r="D2774" s="138" t="str">
        <f>IF(C2774="","",IFERROR(INDEX('Cadastro de insumo'!A:K,MATCH('Ficha técnica - Prod acabado'!C2774,'Cadastro de insumo'!E:E,0),2),""))</f>
        <v/>
      </c>
      <c r="E2774" s="138" t="str">
        <f>IF(C2774="","",IFERROR(INDEX('Cadastro de insumo'!A:K,MATCH('Ficha técnica - Prod acabado'!C2774,'Cadastro de insumo'!E:E,0),9),""))</f>
        <v/>
      </c>
      <c r="F2774" s="139" t="str">
        <f>IFERROR(VLOOKUP(C2774,'Cadastro de insumo'!E:K,7,0),"")</f>
        <v/>
      </c>
      <c r="G2774" s="113"/>
      <c r="H2774" s="113"/>
      <c r="I2774" s="138">
        <f t="shared" si="132"/>
        <v>0</v>
      </c>
      <c r="J2774" s="140">
        <f>IF(C2774="",0,IF(E2774="Pacote",VLOOKUP(C2774,'Cadastro de insumo'!E:K,7,0)*G2774,IF(OR(E2774="kg",E2774="L"),F2774/1000*G2774,F2774*G2774)))</f>
        <v>0</v>
      </c>
    </row>
    <row r="2775" spans="1:18" outlineLevel="1" x14ac:dyDescent="0.25">
      <c r="B2775" s="137" t="str">
        <f>IF(C2775="","",F2760)</f>
        <v/>
      </c>
      <c r="C2775" s="123"/>
      <c r="D2775" s="138" t="str">
        <f>IF(C2775="","",IFERROR(INDEX('Cadastro de insumo'!A:K,MATCH('Ficha técnica - Prod acabado'!C2775,'Cadastro de insumo'!E:E,0),2),""))</f>
        <v/>
      </c>
      <c r="E2775" s="138" t="str">
        <f>IF(C2775="","",IFERROR(INDEX('Cadastro de insumo'!A:K,MATCH('Ficha técnica - Prod acabado'!C2775,'Cadastro de insumo'!E:E,0),9),""))</f>
        <v/>
      </c>
      <c r="F2775" s="139" t="str">
        <f>IFERROR(VLOOKUP(C2775,'Cadastro de insumo'!E:K,7,0),"")</f>
        <v/>
      </c>
      <c r="G2775" s="113"/>
      <c r="H2775" s="113"/>
      <c r="I2775" s="138">
        <f t="shared" si="132"/>
        <v>0</v>
      </c>
      <c r="J2775" s="140">
        <f>IF(C2775="",0,IF(E2775="Pacote",VLOOKUP(C2775,'Cadastro de insumo'!E:K,7,0)*G2775,IF(OR(E2775="kg",E2775="L"),F2775/1000*G2775,F2775*G2775)))</f>
        <v>0</v>
      </c>
    </row>
    <row r="2776" spans="1:18" outlineLevel="1" x14ac:dyDescent="0.25">
      <c r="B2776" s="137" t="str">
        <f>IF(C2776="","",F2760)</f>
        <v/>
      </c>
      <c r="C2776" s="123"/>
      <c r="D2776" s="138" t="str">
        <f>IF(C2776="","",IFERROR(INDEX('Cadastro de insumo'!A:K,MATCH('Ficha técnica - Prod acabado'!C2776,'Cadastro de insumo'!E:E,0),2),""))</f>
        <v/>
      </c>
      <c r="E2776" s="138" t="str">
        <f>IF(C2776="","",IFERROR(INDEX('Cadastro de insumo'!A:K,MATCH('Ficha técnica - Prod acabado'!C2776,'Cadastro de insumo'!E:E,0),9),""))</f>
        <v/>
      </c>
      <c r="F2776" s="139" t="str">
        <f>IFERROR(VLOOKUP(C2776,'Cadastro de insumo'!E:K,7,0),"")</f>
        <v/>
      </c>
      <c r="G2776" s="113"/>
      <c r="H2776" s="113"/>
      <c r="I2776" s="138">
        <f t="shared" si="132"/>
        <v>0</v>
      </c>
      <c r="J2776" s="140">
        <f>IF(C2776="",0,IF(E2776="Pacote",VLOOKUP(C2776,'Cadastro de insumo'!E:K,7,0)*G2776,IF(OR(E2776="kg",E2776="L"),F2776/1000*G2776,F2776*G2776)))</f>
        <v>0</v>
      </c>
    </row>
    <row r="2777" spans="1:18" outlineLevel="1" x14ac:dyDescent="0.25">
      <c r="B2777" s="137" t="str">
        <f>IF(C2777="","",F2760)</f>
        <v/>
      </c>
      <c r="C2777" s="123"/>
      <c r="D2777" s="138" t="str">
        <f>IF(C2777="","",IFERROR(INDEX('Cadastro de insumo'!A:K,MATCH('Ficha técnica - Prod acabado'!C2777,'Cadastro de insumo'!E:E,0),2),""))</f>
        <v/>
      </c>
      <c r="E2777" s="138" t="str">
        <f>IF(C2777="","",IFERROR(INDEX('Cadastro de insumo'!A:K,MATCH('Ficha técnica - Prod acabado'!C2777,'Cadastro de insumo'!E:E,0),9),""))</f>
        <v/>
      </c>
      <c r="F2777" s="139" t="str">
        <f>IFERROR(VLOOKUP(C2777,'Cadastro de insumo'!E:K,7,0),"")</f>
        <v/>
      </c>
      <c r="G2777" s="113"/>
      <c r="H2777" s="113"/>
      <c r="I2777" s="138">
        <f t="shared" si="132"/>
        <v>0</v>
      </c>
      <c r="J2777" s="140">
        <f>IF(C2777="",0,IF(E2777="Pacote",VLOOKUP(C2777,'Cadastro de insumo'!E:K,7,0)*G2777,IF(OR(E2777="kg",E2777="L"),F2777/1000*G2777,F2777*G2777)))</f>
        <v>0</v>
      </c>
    </row>
    <row r="2778" spans="1:18" x14ac:dyDescent="0.25">
      <c r="A2778" s="33" t="str">
        <f>"Detalhes: "&amp;F2760</f>
        <v xml:space="preserve">Detalhes: </v>
      </c>
      <c r="B2778" s="110"/>
      <c r="H2778" s="126"/>
      <c r="I2778" s="110"/>
      <c r="J2778" s="110"/>
      <c r="M2778" s="126"/>
    </row>
    <row r="2779" spans="1:18" x14ac:dyDescent="0.25">
      <c r="B2779" s="110"/>
      <c r="C2779" s="126"/>
      <c r="H2779" s="126"/>
      <c r="I2779" s="110"/>
      <c r="J2779" s="110"/>
      <c r="K2779" s="110"/>
      <c r="L2779" s="110"/>
      <c r="M2779" s="126"/>
    </row>
    <row r="2780" spans="1:18" ht="31.5" x14ac:dyDescent="0.25">
      <c r="D2780" s="110"/>
      <c r="E2780" s="34" t="s">
        <v>21</v>
      </c>
      <c r="F2780" s="78" t="s">
        <v>0</v>
      </c>
      <c r="G2780" s="78" t="s">
        <v>19</v>
      </c>
      <c r="H2780" s="79" t="s">
        <v>20</v>
      </c>
      <c r="I2780" s="35" t="s">
        <v>22</v>
      </c>
      <c r="J2780" s="35" t="s">
        <v>61</v>
      </c>
      <c r="M2780" s="126"/>
    </row>
    <row r="2781" spans="1:18" x14ac:dyDescent="0.25">
      <c r="D2781" s="110"/>
      <c r="E2781" s="135">
        <f>E2760+1</f>
        <v>133</v>
      </c>
      <c r="F2781" s="113"/>
      <c r="G2781" s="113"/>
      <c r="H2781" s="114"/>
      <c r="I2781" s="136">
        <f>SUM(J2784:J2798)</f>
        <v>0</v>
      </c>
      <c r="J2781" s="136" t="str">
        <f>IF(H2781="","",I2781/H2781)</f>
        <v/>
      </c>
      <c r="M2781" s="126"/>
      <c r="R2781" s="141"/>
    </row>
    <row r="2782" spans="1:18" x14ac:dyDescent="0.25">
      <c r="B2782" s="117"/>
      <c r="C2782" s="118"/>
      <c r="D2782" s="110"/>
      <c r="F2782" s="118"/>
      <c r="G2782" s="118"/>
      <c r="H2782" s="119"/>
      <c r="I2782" s="120"/>
      <c r="J2782" s="121"/>
      <c r="M2782" s="126"/>
      <c r="R2782" s="141"/>
    </row>
    <row r="2783" spans="1:18" ht="47.25" outlineLevel="1" x14ac:dyDescent="0.25">
      <c r="B2783" s="34" t="s">
        <v>66</v>
      </c>
      <c r="C2783" s="78" t="s">
        <v>13</v>
      </c>
      <c r="D2783" s="35" t="s">
        <v>60</v>
      </c>
      <c r="E2783" s="35" t="s">
        <v>14</v>
      </c>
      <c r="F2783" s="79" t="s">
        <v>17</v>
      </c>
      <c r="G2783" s="79" t="s">
        <v>56</v>
      </c>
      <c r="H2783" s="79" t="s">
        <v>38</v>
      </c>
      <c r="I2783" s="35" t="s">
        <v>16</v>
      </c>
      <c r="J2783" s="34" t="s">
        <v>15</v>
      </c>
    </row>
    <row r="2784" spans="1:18" outlineLevel="1" x14ac:dyDescent="0.25">
      <c r="B2784" s="137" t="str">
        <f>IF(C2784="","",F2781)</f>
        <v/>
      </c>
      <c r="C2784" s="123"/>
      <c r="D2784" s="138" t="str">
        <f>IF(C2784="","",IFERROR(INDEX('Cadastro de insumo'!A:K,MATCH('Ficha técnica - Prod acabado'!C2784,'Cadastro de insumo'!E:E,0),2),""))</f>
        <v/>
      </c>
      <c r="E2784" s="138" t="str">
        <f>IF(C2784="","",IFERROR(INDEX('Cadastro de insumo'!A:K,MATCH('Ficha técnica - Prod acabado'!C2784,'Cadastro de insumo'!E:E,0),9),""))</f>
        <v/>
      </c>
      <c r="F2784" s="139" t="str">
        <f>IFERROR(VLOOKUP(C2784,'Cadastro de insumo'!E:K,7,0),"")</f>
        <v/>
      </c>
      <c r="G2784" s="113"/>
      <c r="H2784" s="113"/>
      <c r="I2784" s="138">
        <f t="shared" ref="I2784:I2798" si="133">IF(OR(G2784="",H2784=""),0,G2784/H2784)</f>
        <v>0</v>
      </c>
      <c r="J2784" s="140">
        <f>IF(C2784="",0,IF(E2784="Pacote",VLOOKUP(C2784,'Cadastro de insumo'!E:K,7,0)*G2784,IF(OR(E2784="kg",E2784="L"),F2784/1000*G2784,F2784*G2784)))</f>
        <v>0</v>
      </c>
    </row>
    <row r="2785" spans="1:13" outlineLevel="1" x14ac:dyDescent="0.25">
      <c r="B2785" s="137" t="str">
        <f>IF(C2785="","",F2781)</f>
        <v/>
      </c>
      <c r="C2785" s="123"/>
      <c r="D2785" s="138" t="str">
        <f>IF(C2785="","",IFERROR(INDEX('Cadastro de insumo'!A:K,MATCH('Ficha técnica - Prod acabado'!C2785,'Cadastro de insumo'!E:E,0),2),""))</f>
        <v/>
      </c>
      <c r="E2785" s="138" t="str">
        <f>IF(C2785="","",IFERROR(INDEX('Cadastro de insumo'!A:K,MATCH('Ficha técnica - Prod acabado'!C2785,'Cadastro de insumo'!E:E,0),9),""))</f>
        <v/>
      </c>
      <c r="F2785" s="139" t="str">
        <f>IFERROR(VLOOKUP(C2785,'Cadastro de insumo'!E:K,7,0),"")</f>
        <v/>
      </c>
      <c r="G2785" s="113"/>
      <c r="H2785" s="113"/>
      <c r="I2785" s="138">
        <f t="shared" si="133"/>
        <v>0</v>
      </c>
      <c r="J2785" s="140">
        <f>IF(C2785="",0,IF(E2785="Pacote",VLOOKUP(C2785,'Cadastro de insumo'!E:K,7,0)*G2785,IF(OR(E2785="kg",E2785="L"),F2785/1000*G2785,F2785*G2785)))</f>
        <v>0</v>
      </c>
    </row>
    <row r="2786" spans="1:13" outlineLevel="1" x14ac:dyDescent="0.25">
      <c r="B2786" s="137" t="str">
        <f>IF(C2786="","",F2781)</f>
        <v/>
      </c>
      <c r="C2786" s="123"/>
      <c r="D2786" s="138" t="str">
        <f>IF(C2786="","",IFERROR(INDEX('Cadastro de insumo'!A:K,MATCH('Ficha técnica - Prod acabado'!C2786,'Cadastro de insumo'!E:E,0),2),""))</f>
        <v/>
      </c>
      <c r="E2786" s="138" t="str">
        <f>IF(C2786="","",IFERROR(INDEX('Cadastro de insumo'!A:K,MATCH('Ficha técnica - Prod acabado'!C2786,'Cadastro de insumo'!E:E,0),9),""))</f>
        <v/>
      </c>
      <c r="F2786" s="139" t="str">
        <f>IFERROR(VLOOKUP(C2786,'Cadastro de insumo'!E:K,7,0),"")</f>
        <v/>
      </c>
      <c r="G2786" s="113"/>
      <c r="H2786" s="113"/>
      <c r="I2786" s="138">
        <f t="shared" si="133"/>
        <v>0</v>
      </c>
      <c r="J2786" s="140">
        <f>IF(C2786="",0,IF(E2786="Pacote",VLOOKUP(C2786,'Cadastro de insumo'!E:K,7,0)*G2786,IF(OR(E2786="kg",E2786="L"),F2786/1000*G2786,F2786*G2786)))</f>
        <v>0</v>
      </c>
    </row>
    <row r="2787" spans="1:13" outlineLevel="1" x14ac:dyDescent="0.25">
      <c r="B2787" s="137" t="str">
        <f>IF(C2787="","",F2781)</f>
        <v/>
      </c>
      <c r="C2787" s="123"/>
      <c r="D2787" s="138" t="str">
        <f>IF(C2787="","",IFERROR(INDEX('Cadastro de insumo'!A:K,MATCH('Ficha técnica - Prod acabado'!C2787,'Cadastro de insumo'!E:E,0),2),""))</f>
        <v/>
      </c>
      <c r="E2787" s="138" t="str">
        <f>IF(C2787="","",IFERROR(INDEX('Cadastro de insumo'!A:K,MATCH('Ficha técnica - Prod acabado'!C2787,'Cadastro de insumo'!E:E,0),9),""))</f>
        <v/>
      </c>
      <c r="F2787" s="139" t="str">
        <f>IFERROR(VLOOKUP(C2787,'Cadastro de insumo'!E:K,7,0),"")</f>
        <v/>
      </c>
      <c r="G2787" s="113"/>
      <c r="H2787" s="113"/>
      <c r="I2787" s="138">
        <f t="shared" si="133"/>
        <v>0</v>
      </c>
      <c r="J2787" s="140">
        <f>IF(C2787="",0,IF(E2787="Pacote",VLOOKUP(C2787,'Cadastro de insumo'!E:K,7,0)*G2787,IF(OR(E2787="kg",E2787="L"),F2787/1000*G2787,F2787*G2787)))</f>
        <v>0</v>
      </c>
    </row>
    <row r="2788" spans="1:13" outlineLevel="1" x14ac:dyDescent="0.25">
      <c r="B2788" s="137" t="str">
        <f>IF(C2788="","",F2781)</f>
        <v/>
      </c>
      <c r="C2788" s="123"/>
      <c r="D2788" s="138" t="str">
        <f>IF(C2788="","",IFERROR(INDEX('Cadastro de insumo'!A:K,MATCH('Ficha técnica - Prod acabado'!C2788,'Cadastro de insumo'!E:E,0),2),""))</f>
        <v/>
      </c>
      <c r="E2788" s="138" t="str">
        <f>IF(C2788="","",IFERROR(INDEX('Cadastro de insumo'!A:K,MATCH('Ficha técnica - Prod acabado'!C2788,'Cadastro de insumo'!E:E,0),9),""))</f>
        <v/>
      </c>
      <c r="F2788" s="139" t="str">
        <f>IFERROR(VLOOKUP(C2788,'Cadastro de insumo'!E:K,7,0),"")</f>
        <v/>
      </c>
      <c r="G2788" s="113"/>
      <c r="H2788" s="113"/>
      <c r="I2788" s="138">
        <f t="shared" si="133"/>
        <v>0</v>
      </c>
      <c r="J2788" s="140">
        <f>IF(C2788="",0,IF(E2788="Pacote",VLOOKUP(C2788,'Cadastro de insumo'!E:K,7,0)*G2788,IF(OR(E2788="kg",E2788="L"),F2788/1000*G2788,F2788*G2788)))</f>
        <v>0</v>
      </c>
    </row>
    <row r="2789" spans="1:13" outlineLevel="1" x14ac:dyDescent="0.25">
      <c r="B2789" s="137" t="str">
        <f>IF(C2789="","",F2781)</f>
        <v/>
      </c>
      <c r="C2789" s="123"/>
      <c r="D2789" s="138" t="str">
        <f>IF(C2789="","",IFERROR(INDEX('Cadastro de insumo'!A:K,MATCH('Ficha técnica - Prod acabado'!C2789,'Cadastro de insumo'!E:E,0),2),""))</f>
        <v/>
      </c>
      <c r="E2789" s="138" t="str">
        <f>IF(C2789="","",IFERROR(INDEX('Cadastro de insumo'!A:K,MATCH('Ficha técnica - Prod acabado'!C2789,'Cadastro de insumo'!E:E,0),9),""))</f>
        <v/>
      </c>
      <c r="F2789" s="139" t="str">
        <f>IFERROR(VLOOKUP(C2789,'Cadastro de insumo'!E:K,7,0),"")</f>
        <v/>
      </c>
      <c r="G2789" s="113"/>
      <c r="H2789" s="113"/>
      <c r="I2789" s="138">
        <f t="shared" si="133"/>
        <v>0</v>
      </c>
      <c r="J2789" s="140">
        <f>IF(C2789="",0,IF(E2789="Pacote",VLOOKUP(C2789,'Cadastro de insumo'!E:K,7,0)*G2789,IF(OR(E2789="kg",E2789="L"),F2789/1000*G2789,F2789*G2789)))</f>
        <v>0</v>
      </c>
    </row>
    <row r="2790" spans="1:13" outlineLevel="1" x14ac:dyDescent="0.25">
      <c r="B2790" s="137" t="str">
        <f>IF(C2790="","",F2781)</f>
        <v/>
      </c>
      <c r="C2790" s="123"/>
      <c r="D2790" s="138" t="str">
        <f>IF(C2790="","",IFERROR(INDEX('Cadastro de insumo'!A:K,MATCH('Ficha técnica - Prod acabado'!C2790,'Cadastro de insumo'!E:E,0),2),""))</f>
        <v/>
      </c>
      <c r="E2790" s="138" t="str">
        <f>IF(C2790="","",IFERROR(INDEX('Cadastro de insumo'!A:K,MATCH('Ficha técnica - Prod acabado'!C2790,'Cadastro de insumo'!E:E,0),9),""))</f>
        <v/>
      </c>
      <c r="F2790" s="139" t="str">
        <f>IFERROR(VLOOKUP(C2790,'Cadastro de insumo'!E:K,7,0),"")</f>
        <v/>
      </c>
      <c r="G2790" s="113"/>
      <c r="H2790" s="113"/>
      <c r="I2790" s="138">
        <f t="shared" si="133"/>
        <v>0</v>
      </c>
      <c r="J2790" s="140">
        <f>IF(C2790="",0,IF(E2790="Pacote",VLOOKUP(C2790,'Cadastro de insumo'!E:K,7,0)*G2790,IF(OR(E2790="kg",E2790="L"),F2790/1000*G2790,F2790*G2790)))</f>
        <v>0</v>
      </c>
    </row>
    <row r="2791" spans="1:13" outlineLevel="1" x14ac:dyDescent="0.25">
      <c r="B2791" s="137" t="str">
        <f>IF(C2791="","",F2781)</f>
        <v/>
      </c>
      <c r="C2791" s="123"/>
      <c r="D2791" s="138" t="str">
        <f>IF(C2791="","",IFERROR(INDEX('Cadastro de insumo'!A:K,MATCH('Ficha técnica - Prod acabado'!C2791,'Cadastro de insumo'!E:E,0),2),""))</f>
        <v/>
      </c>
      <c r="E2791" s="138" t="str">
        <f>IF(C2791="","",IFERROR(INDEX('Cadastro de insumo'!A:K,MATCH('Ficha técnica - Prod acabado'!C2791,'Cadastro de insumo'!E:E,0),9),""))</f>
        <v/>
      </c>
      <c r="F2791" s="139" t="str">
        <f>IFERROR(VLOOKUP(C2791,'Cadastro de insumo'!E:K,7,0),"")</f>
        <v/>
      </c>
      <c r="G2791" s="113"/>
      <c r="H2791" s="113"/>
      <c r="I2791" s="138">
        <f t="shared" si="133"/>
        <v>0</v>
      </c>
      <c r="J2791" s="140">
        <f>IF(C2791="",0,IF(E2791="Pacote",VLOOKUP(C2791,'Cadastro de insumo'!E:K,7,0)*G2791,IF(OR(E2791="kg",E2791="L"),F2791/1000*G2791,F2791*G2791)))</f>
        <v>0</v>
      </c>
    </row>
    <row r="2792" spans="1:13" outlineLevel="1" x14ac:dyDescent="0.25">
      <c r="B2792" s="137" t="str">
        <f>IF(C2792="","",F2781)</f>
        <v/>
      </c>
      <c r="C2792" s="123"/>
      <c r="D2792" s="138" t="str">
        <f>IF(C2792="","",IFERROR(INDEX('Cadastro de insumo'!A:K,MATCH('Ficha técnica - Prod acabado'!C2792,'Cadastro de insumo'!E:E,0),2),""))</f>
        <v/>
      </c>
      <c r="E2792" s="138" t="str">
        <f>IF(C2792="","",IFERROR(INDEX('Cadastro de insumo'!A:K,MATCH('Ficha técnica - Prod acabado'!C2792,'Cadastro de insumo'!E:E,0),9),""))</f>
        <v/>
      </c>
      <c r="F2792" s="139" t="str">
        <f>IFERROR(VLOOKUP(C2792,'Cadastro de insumo'!E:K,7,0),"")</f>
        <v/>
      </c>
      <c r="G2792" s="113"/>
      <c r="H2792" s="113"/>
      <c r="I2792" s="138">
        <f t="shared" si="133"/>
        <v>0</v>
      </c>
      <c r="J2792" s="140">
        <f>IF(C2792="",0,IF(E2792="Pacote",VLOOKUP(C2792,'Cadastro de insumo'!E:K,7,0)*G2792,IF(OR(E2792="kg",E2792="L"),F2792/1000*G2792,F2792*G2792)))</f>
        <v>0</v>
      </c>
    </row>
    <row r="2793" spans="1:13" outlineLevel="1" x14ac:dyDescent="0.25">
      <c r="B2793" s="137" t="str">
        <f>IF(C2793="","",F2781)</f>
        <v/>
      </c>
      <c r="C2793" s="123"/>
      <c r="D2793" s="138" t="str">
        <f>IF(C2793="","",IFERROR(INDEX('Cadastro de insumo'!A:K,MATCH('Ficha técnica - Prod acabado'!C2793,'Cadastro de insumo'!E:E,0),2),""))</f>
        <v/>
      </c>
      <c r="E2793" s="138" t="str">
        <f>IF(C2793="","",IFERROR(INDEX('Cadastro de insumo'!A:K,MATCH('Ficha técnica - Prod acabado'!C2793,'Cadastro de insumo'!E:E,0),9),""))</f>
        <v/>
      </c>
      <c r="F2793" s="139" t="str">
        <f>IFERROR(VLOOKUP(C2793,'Cadastro de insumo'!E:K,7,0),"")</f>
        <v/>
      </c>
      <c r="G2793" s="113"/>
      <c r="H2793" s="113"/>
      <c r="I2793" s="138">
        <f t="shared" si="133"/>
        <v>0</v>
      </c>
      <c r="J2793" s="140">
        <f>IF(C2793="",0,IF(E2793="Pacote",VLOOKUP(C2793,'Cadastro de insumo'!E:K,7,0)*G2793,IF(OR(E2793="kg",E2793="L"),F2793/1000*G2793,F2793*G2793)))</f>
        <v>0</v>
      </c>
    </row>
    <row r="2794" spans="1:13" outlineLevel="1" x14ac:dyDescent="0.25">
      <c r="B2794" s="137" t="str">
        <f>IF(C2794="","",F2781)</f>
        <v/>
      </c>
      <c r="C2794" s="123"/>
      <c r="D2794" s="138" t="str">
        <f>IF(C2794="","",IFERROR(INDEX('Cadastro de insumo'!A:K,MATCH('Ficha técnica - Prod acabado'!C2794,'Cadastro de insumo'!E:E,0),2),""))</f>
        <v/>
      </c>
      <c r="E2794" s="138" t="str">
        <f>IF(C2794="","",IFERROR(INDEX('Cadastro de insumo'!A:K,MATCH('Ficha técnica - Prod acabado'!C2794,'Cadastro de insumo'!E:E,0),9),""))</f>
        <v/>
      </c>
      <c r="F2794" s="139" t="str">
        <f>IFERROR(VLOOKUP(C2794,'Cadastro de insumo'!E:K,7,0),"")</f>
        <v/>
      </c>
      <c r="G2794" s="113"/>
      <c r="H2794" s="113"/>
      <c r="I2794" s="138">
        <f t="shared" si="133"/>
        <v>0</v>
      </c>
      <c r="J2794" s="140">
        <f>IF(C2794="",0,IF(E2794="Pacote",VLOOKUP(C2794,'Cadastro de insumo'!E:K,7,0)*G2794,IF(OR(E2794="kg",E2794="L"),F2794/1000*G2794,F2794*G2794)))</f>
        <v>0</v>
      </c>
    </row>
    <row r="2795" spans="1:13" outlineLevel="1" x14ac:dyDescent="0.25">
      <c r="B2795" s="137" t="str">
        <f>IF(C2795="","",F2781)</f>
        <v/>
      </c>
      <c r="C2795" s="123"/>
      <c r="D2795" s="138" t="str">
        <f>IF(C2795="","",IFERROR(INDEX('Cadastro de insumo'!A:K,MATCH('Ficha técnica - Prod acabado'!C2795,'Cadastro de insumo'!E:E,0),2),""))</f>
        <v/>
      </c>
      <c r="E2795" s="138" t="str">
        <f>IF(C2795="","",IFERROR(INDEX('Cadastro de insumo'!A:K,MATCH('Ficha técnica - Prod acabado'!C2795,'Cadastro de insumo'!E:E,0),9),""))</f>
        <v/>
      </c>
      <c r="F2795" s="139" t="str">
        <f>IFERROR(VLOOKUP(C2795,'Cadastro de insumo'!E:K,7,0),"")</f>
        <v/>
      </c>
      <c r="G2795" s="113"/>
      <c r="H2795" s="113"/>
      <c r="I2795" s="138">
        <f t="shared" si="133"/>
        <v>0</v>
      </c>
      <c r="J2795" s="140">
        <f>IF(C2795="",0,IF(E2795="Pacote",VLOOKUP(C2795,'Cadastro de insumo'!E:K,7,0)*G2795,IF(OR(E2795="kg",E2795="L"),F2795/1000*G2795,F2795*G2795)))</f>
        <v>0</v>
      </c>
    </row>
    <row r="2796" spans="1:13" outlineLevel="1" x14ac:dyDescent="0.25">
      <c r="B2796" s="137" t="str">
        <f>IF(C2796="","",F2781)</f>
        <v/>
      </c>
      <c r="C2796" s="123"/>
      <c r="D2796" s="138" t="str">
        <f>IF(C2796="","",IFERROR(INDEX('Cadastro de insumo'!A:K,MATCH('Ficha técnica - Prod acabado'!C2796,'Cadastro de insumo'!E:E,0),2),""))</f>
        <v/>
      </c>
      <c r="E2796" s="138" t="str">
        <f>IF(C2796="","",IFERROR(INDEX('Cadastro de insumo'!A:K,MATCH('Ficha técnica - Prod acabado'!C2796,'Cadastro de insumo'!E:E,0),9),""))</f>
        <v/>
      </c>
      <c r="F2796" s="139" t="str">
        <f>IFERROR(VLOOKUP(C2796,'Cadastro de insumo'!E:K,7,0),"")</f>
        <v/>
      </c>
      <c r="G2796" s="113"/>
      <c r="H2796" s="113"/>
      <c r="I2796" s="138">
        <f t="shared" si="133"/>
        <v>0</v>
      </c>
      <c r="J2796" s="140">
        <f>IF(C2796="",0,IF(E2796="Pacote",VLOOKUP(C2796,'Cadastro de insumo'!E:K,7,0)*G2796,IF(OR(E2796="kg",E2796="L"),F2796/1000*G2796,F2796*G2796)))</f>
        <v>0</v>
      </c>
    </row>
    <row r="2797" spans="1:13" outlineLevel="1" x14ac:dyDescent="0.25">
      <c r="B2797" s="137" t="str">
        <f>IF(C2797="","",F2781)</f>
        <v/>
      </c>
      <c r="C2797" s="123"/>
      <c r="D2797" s="138" t="str">
        <f>IF(C2797="","",IFERROR(INDEX('Cadastro de insumo'!A:K,MATCH('Ficha técnica - Prod acabado'!C2797,'Cadastro de insumo'!E:E,0),2),""))</f>
        <v/>
      </c>
      <c r="E2797" s="138" t="str">
        <f>IF(C2797="","",IFERROR(INDEX('Cadastro de insumo'!A:K,MATCH('Ficha técnica - Prod acabado'!C2797,'Cadastro de insumo'!E:E,0),9),""))</f>
        <v/>
      </c>
      <c r="F2797" s="139" t="str">
        <f>IFERROR(VLOOKUP(C2797,'Cadastro de insumo'!E:K,7,0),"")</f>
        <v/>
      </c>
      <c r="G2797" s="113"/>
      <c r="H2797" s="113"/>
      <c r="I2797" s="138">
        <f t="shared" si="133"/>
        <v>0</v>
      </c>
      <c r="J2797" s="140">
        <f>IF(C2797="",0,IF(E2797="Pacote",VLOOKUP(C2797,'Cadastro de insumo'!E:K,7,0)*G2797,IF(OR(E2797="kg",E2797="L"),F2797/1000*G2797,F2797*G2797)))</f>
        <v>0</v>
      </c>
    </row>
    <row r="2798" spans="1:13" outlineLevel="1" x14ac:dyDescent="0.25">
      <c r="B2798" s="137" t="str">
        <f>IF(C2798="","",F2781)</f>
        <v/>
      </c>
      <c r="C2798" s="123"/>
      <c r="D2798" s="138" t="str">
        <f>IF(C2798="","",IFERROR(INDEX('Cadastro de insumo'!A:K,MATCH('Ficha técnica - Prod acabado'!C2798,'Cadastro de insumo'!E:E,0),2),""))</f>
        <v/>
      </c>
      <c r="E2798" s="138" t="str">
        <f>IF(C2798="","",IFERROR(INDEX('Cadastro de insumo'!A:K,MATCH('Ficha técnica - Prod acabado'!C2798,'Cadastro de insumo'!E:E,0),9),""))</f>
        <v/>
      </c>
      <c r="F2798" s="139" t="str">
        <f>IFERROR(VLOOKUP(C2798,'Cadastro de insumo'!E:K,7,0),"")</f>
        <v/>
      </c>
      <c r="G2798" s="113"/>
      <c r="H2798" s="113"/>
      <c r="I2798" s="138">
        <f t="shared" si="133"/>
        <v>0</v>
      </c>
      <c r="J2798" s="140">
        <f>IF(C2798="",0,IF(E2798="Pacote",VLOOKUP(C2798,'Cadastro de insumo'!E:K,7,0)*G2798,IF(OR(E2798="kg",E2798="L"),F2798/1000*G2798,F2798*G2798)))</f>
        <v>0</v>
      </c>
    </row>
    <row r="2799" spans="1:13" x14ac:dyDescent="0.25">
      <c r="A2799" s="33" t="str">
        <f>"Detalhes: "&amp;F2781</f>
        <v xml:space="preserve">Detalhes: </v>
      </c>
      <c r="B2799" s="110"/>
      <c r="H2799" s="126"/>
      <c r="I2799" s="110"/>
      <c r="J2799" s="110"/>
      <c r="M2799" s="126"/>
    </row>
    <row r="2800" spans="1:13" x14ac:dyDescent="0.25">
      <c r="B2800" s="110"/>
      <c r="C2800" s="126"/>
      <c r="H2800" s="126"/>
      <c r="I2800" s="110"/>
      <c r="J2800" s="110"/>
      <c r="K2800" s="110"/>
      <c r="L2800" s="110"/>
      <c r="M2800" s="126"/>
    </row>
    <row r="2801" spans="2:18" ht="31.5" x14ac:dyDescent="0.25">
      <c r="D2801" s="110"/>
      <c r="E2801" s="34" t="s">
        <v>21</v>
      </c>
      <c r="F2801" s="78" t="s">
        <v>0</v>
      </c>
      <c r="G2801" s="78" t="s">
        <v>19</v>
      </c>
      <c r="H2801" s="79" t="s">
        <v>20</v>
      </c>
      <c r="I2801" s="35" t="s">
        <v>22</v>
      </c>
      <c r="J2801" s="35" t="s">
        <v>61</v>
      </c>
      <c r="M2801" s="126"/>
    </row>
    <row r="2802" spans="2:18" x14ac:dyDescent="0.25">
      <c r="D2802" s="110"/>
      <c r="E2802" s="135">
        <f>E2781+1</f>
        <v>134</v>
      </c>
      <c r="F2802" s="113"/>
      <c r="G2802" s="113"/>
      <c r="H2802" s="114"/>
      <c r="I2802" s="136">
        <f>SUM(J2805:J2819)</f>
        <v>0</v>
      </c>
      <c r="J2802" s="136" t="str">
        <f>IF(H2802="","",I2802/H2802)</f>
        <v/>
      </c>
      <c r="M2802" s="126"/>
      <c r="R2802" s="141"/>
    </row>
    <row r="2803" spans="2:18" x14ac:dyDescent="0.25">
      <c r="B2803" s="117"/>
      <c r="C2803" s="118"/>
      <c r="D2803" s="110"/>
      <c r="F2803" s="118"/>
      <c r="G2803" s="118"/>
      <c r="H2803" s="119"/>
      <c r="I2803" s="120"/>
      <c r="J2803" s="121"/>
      <c r="M2803" s="126"/>
      <c r="R2803" s="141"/>
    </row>
    <row r="2804" spans="2:18" ht="47.25" outlineLevel="1" x14ac:dyDescent="0.25">
      <c r="B2804" s="34" t="s">
        <v>66</v>
      </c>
      <c r="C2804" s="78" t="s">
        <v>13</v>
      </c>
      <c r="D2804" s="35" t="s">
        <v>60</v>
      </c>
      <c r="E2804" s="35" t="s">
        <v>14</v>
      </c>
      <c r="F2804" s="79" t="s">
        <v>17</v>
      </c>
      <c r="G2804" s="79" t="s">
        <v>56</v>
      </c>
      <c r="H2804" s="79" t="s">
        <v>38</v>
      </c>
      <c r="I2804" s="35" t="s">
        <v>16</v>
      </c>
      <c r="J2804" s="34" t="s">
        <v>15</v>
      </c>
    </row>
    <row r="2805" spans="2:18" outlineLevel="1" x14ac:dyDescent="0.25">
      <c r="B2805" s="137" t="str">
        <f>IF(C2805="","",F2802)</f>
        <v/>
      </c>
      <c r="C2805" s="123"/>
      <c r="D2805" s="138" t="str">
        <f>IF(C2805="","",IFERROR(INDEX('Cadastro de insumo'!A:K,MATCH('Ficha técnica - Prod acabado'!C2805,'Cadastro de insumo'!E:E,0),2),""))</f>
        <v/>
      </c>
      <c r="E2805" s="138" t="str">
        <f>IF(C2805="","",IFERROR(INDEX('Cadastro de insumo'!A:K,MATCH('Ficha técnica - Prod acabado'!C2805,'Cadastro de insumo'!E:E,0),9),""))</f>
        <v/>
      </c>
      <c r="F2805" s="139" t="str">
        <f>IFERROR(VLOOKUP(C2805,'Cadastro de insumo'!E:K,7,0),"")</f>
        <v/>
      </c>
      <c r="G2805" s="113"/>
      <c r="H2805" s="113"/>
      <c r="I2805" s="138">
        <f t="shared" ref="I2805:I2819" si="134">IF(OR(G2805="",H2805=""),0,G2805/H2805)</f>
        <v>0</v>
      </c>
      <c r="J2805" s="140">
        <f>IF(C2805="",0,IF(E2805="Pacote",VLOOKUP(C2805,'Cadastro de insumo'!E:K,7,0)*G2805,IF(OR(E2805="kg",E2805="L"),F2805/1000*G2805,F2805*G2805)))</f>
        <v>0</v>
      </c>
    </row>
    <row r="2806" spans="2:18" outlineLevel="1" x14ac:dyDescent="0.25">
      <c r="B2806" s="137" t="str">
        <f>IF(C2806="","",F2802)</f>
        <v/>
      </c>
      <c r="C2806" s="123"/>
      <c r="D2806" s="138" t="str">
        <f>IF(C2806="","",IFERROR(INDEX('Cadastro de insumo'!A:K,MATCH('Ficha técnica - Prod acabado'!C2806,'Cadastro de insumo'!E:E,0),2),""))</f>
        <v/>
      </c>
      <c r="E2806" s="138" t="str">
        <f>IF(C2806="","",IFERROR(INDEX('Cadastro de insumo'!A:K,MATCH('Ficha técnica - Prod acabado'!C2806,'Cadastro de insumo'!E:E,0),9),""))</f>
        <v/>
      </c>
      <c r="F2806" s="139" t="str">
        <f>IFERROR(VLOOKUP(C2806,'Cadastro de insumo'!E:K,7,0),"")</f>
        <v/>
      </c>
      <c r="G2806" s="113"/>
      <c r="H2806" s="113"/>
      <c r="I2806" s="138">
        <f t="shared" si="134"/>
        <v>0</v>
      </c>
      <c r="J2806" s="140">
        <f>IF(C2806="",0,IF(E2806="Pacote",VLOOKUP(C2806,'Cadastro de insumo'!E:K,7,0)*G2806,IF(OR(E2806="kg",E2806="L"),F2806/1000*G2806,F2806*G2806)))</f>
        <v>0</v>
      </c>
    </row>
    <row r="2807" spans="2:18" outlineLevel="1" x14ac:dyDescent="0.25">
      <c r="B2807" s="137" t="str">
        <f>IF(C2807="","",F2802)</f>
        <v/>
      </c>
      <c r="C2807" s="123"/>
      <c r="D2807" s="138" t="str">
        <f>IF(C2807="","",IFERROR(INDEX('Cadastro de insumo'!A:K,MATCH('Ficha técnica - Prod acabado'!C2807,'Cadastro de insumo'!E:E,0),2),""))</f>
        <v/>
      </c>
      <c r="E2807" s="138" t="str">
        <f>IF(C2807="","",IFERROR(INDEX('Cadastro de insumo'!A:K,MATCH('Ficha técnica - Prod acabado'!C2807,'Cadastro de insumo'!E:E,0),9),""))</f>
        <v/>
      </c>
      <c r="F2807" s="139" t="str">
        <f>IFERROR(VLOOKUP(C2807,'Cadastro de insumo'!E:K,7,0),"")</f>
        <v/>
      </c>
      <c r="G2807" s="113"/>
      <c r="H2807" s="113"/>
      <c r="I2807" s="138">
        <f t="shared" si="134"/>
        <v>0</v>
      </c>
      <c r="J2807" s="140">
        <f>IF(C2807="",0,IF(E2807="Pacote",VLOOKUP(C2807,'Cadastro de insumo'!E:K,7,0)*G2807,IF(OR(E2807="kg",E2807="L"),F2807/1000*G2807,F2807*G2807)))</f>
        <v>0</v>
      </c>
    </row>
    <row r="2808" spans="2:18" outlineLevel="1" x14ac:dyDescent="0.25">
      <c r="B2808" s="137" t="str">
        <f>IF(C2808="","",F2802)</f>
        <v/>
      </c>
      <c r="C2808" s="123"/>
      <c r="D2808" s="138" t="str">
        <f>IF(C2808="","",IFERROR(INDEX('Cadastro de insumo'!A:K,MATCH('Ficha técnica - Prod acabado'!C2808,'Cadastro de insumo'!E:E,0),2),""))</f>
        <v/>
      </c>
      <c r="E2808" s="138" t="str">
        <f>IF(C2808="","",IFERROR(INDEX('Cadastro de insumo'!A:K,MATCH('Ficha técnica - Prod acabado'!C2808,'Cadastro de insumo'!E:E,0),9),""))</f>
        <v/>
      </c>
      <c r="F2808" s="139" t="str">
        <f>IFERROR(VLOOKUP(C2808,'Cadastro de insumo'!E:K,7,0),"")</f>
        <v/>
      </c>
      <c r="G2808" s="113"/>
      <c r="H2808" s="113"/>
      <c r="I2808" s="138">
        <f t="shared" si="134"/>
        <v>0</v>
      </c>
      <c r="J2808" s="140">
        <f>IF(C2808="",0,IF(E2808="Pacote",VLOOKUP(C2808,'Cadastro de insumo'!E:K,7,0)*G2808,IF(OR(E2808="kg",E2808="L"),F2808/1000*G2808,F2808*G2808)))</f>
        <v>0</v>
      </c>
    </row>
    <row r="2809" spans="2:18" outlineLevel="1" x14ac:dyDescent="0.25">
      <c r="B2809" s="137" t="str">
        <f>IF(C2809="","",F2802)</f>
        <v/>
      </c>
      <c r="C2809" s="123"/>
      <c r="D2809" s="138" t="str">
        <f>IF(C2809="","",IFERROR(INDEX('Cadastro de insumo'!A:K,MATCH('Ficha técnica - Prod acabado'!C2809,'Cadastro de insumo'!E:E,0),2),""))</f>
        <v/>
      </c>
      <c r="E2809" s="138" t="str">
        <f>IF(C2809="","",IFERROR(INDEX('Cadastro de insumo'!A:K,MATCH('Ficha técnica - Prod acabado'!C2809,'Cadastro de insumo'!E:E,0),9),""))</f>
        <v/>
      </c>
      <c r="F2809" s="139" t="str">
        <f>IFERROR(VLOOKUP(C2809,'Cadastro de insumo'!E:K,7,0),"")</f>
        <v/>
      </c>
      <c r="G2809" s="113"/>
      <c r="H2809" s="113"/>
      <c r="I2809" s="138">
        <f t="shared" si="134"/>
        <v>0</v>
      </c>
      <c r="J2809" s="140">
        <f>IF(C2809="",0,IF(E2809="Pacote",VLOOKUP(C2809,'Cadastro de insumo'!E:K,7,0)*G2809,IF(OR(E2809="kg",E2809="L"),F2809/1000*G2809,F2809*G2809)))</f>
        <v>0</v>
      </c>
    </row>
    <row r="2810" spans="2:18" outlineLevel="1" x14ac:dyDescent="0.25">
      <c r="B2810" s="137" t="str">
        <f>IF(C2810="","",F2802)</f>
        <v/>
      </c>
      <c r="C2810" s="123"/>
      <c r="D2810" s="138" t="str">
        <f>IF(C2810="","",IFERROR(INDEX('Cadastro de insumo'!A:K,MATCH('Ficha técnica - Prod acabado'!C2810,'Cadastro de insumo'!E:E,0),2),""))</f>
        <v/>
      </c>
      <c r="E2810" s="138" t="str">
        <f>IF(C2810="","",IFERROR(INDEX('Cadastro de insumo'!A:K,MATCH('Ficha técnica - Prod acabado'!C2810,'Cadastro de insumo'!E:E,0),9),""))</f>
        <v/>
      </c>
      <c r="F2810" s="139" t="str">
        <f>IFERROR(VLOOKUP(C2810,'Cadastro de insumo'!E:K,7,0),"")</f>
        <v/>
      </c>
      <c r="G2810" s="113"/>
      <c r="H2810" s="113"/>
      <c r="I2810" s="138">
        <f t="shared" si="134"/>
        <v>0</v>
      </c>
      <c r="J2810" s="140">
        <f>IF(C2810="",0,IF(E2810="Pacote",VLOOKUP(C2810,'Cadastro de insumo'!E:K,7,0)*G2810,IF(OR(E2810="kg",E2810="L"),F2810/1000*G2810,F2810*G2810)))</f>
        <v>0</v>
      </c>
    </row>
    <row r="2811" spans="2:18" outlineLevel="1" x14ac:dyDescent="0.25">
      <c r="B2811" s="137" t="str">
        <f>IF(C2811="","",F2802)</f>
        <v/>
      </c>
      <c r="C2811" s="123"/>
      <c r="D2811" s="138" t="str">
        <f>IF(C2811="","",IFERROR(INDEX('Cadastro de insumo'!A:K,MATCH('Ficha técnica - Prod acabado'!C2811,'Cadastro de insumo'!E:E,0),2),""))</f>
        <v/>
      </c>
      <c r="E2811" s="138" t="str">
        <f>IF(C2811="","",IFERROR(INDEX('Cadastro de insumo'!A:K,MATCH('Ficha técnica - Prod acabado'!C2811,'Cadastro de insumo'!E:E,0),9),""))</f>
        <v/>
      </c>
      <c r="F2811" s="139" t="str">
        <f>IFERROR(VLOOKUP(C2811,'Cadastro de insumo'!E:K,7,0),"")</f>
        <v/>
      </c>
      <c r="G2811" s="113"/>
      <c r="H2811" s="113"/>
      <c r="I2811" s="138">
        <f t="shared" si="134"/>
        <v>0</v>
      </c>
      <c r="J2811" s="140">
        <f>IF(C2811="",0,IF(E2811="Pacote",VLOOKUP(C2811,'Cadastro de insumo'!E:K,7,0)*G2811,IF(OR(E2811="kg",E2811="L"),F2811/1000*G2811,F2811*G2811)))</f>
        <v>0</v>
      </c>
    </row>
    <row r="2812" spans="2:18" outlineLevel="1" x14ac:dyDescent="0.25">
      <c r="B2812" s="137" t="str">
        <f>IF(C2812="","",F2802)</f>
        <v/>
      </c>
      <c r="C2812" s="123"/>
      <c r="D2812" s="138" t="str">
        <f>IF(C2812="","",IFERROR(INDEX('Cadastro de insumo'!A:K,MATCH('Ficha técnica - Prod acabado'!C2812,'Cadastro de insumo'!E:E,0),2),""))</f>
        <v/>
      </c>
      <c r="E2812" s="138" t="str">
        <f>IF(C2812="","",IFERROR(INDEX('Cadastro de insumo'!A:K,MATCH('Ficha técnica - Prod acabado'!C2812,'Cadastro de insumo'!E:E,0),9),""))</f>
        <v/>
      </c>
      <c r="F2812" s="139" t="str">
        <f>IFERROR(VLOOKUP(C2812,'Cadastro de insumo'!E:K,7,0),"")</f>
        <v/>
      </c>
      <c r="G2812" s="113"/>
      <c r="H2812" s="113"/>
      <c r="I2812" s="138">
        <f t="shared" si="134"/>
        <v>0</v>
      </c>
      <c r="J2812" s="140">
        <f>IF(C2812="",0,IF(E2812="Pacote",VLOOKUP(C2812,'Cadastro de insumo'!E:K,7,0)*G2812,IF(OR(E2812="kg",E2812="L"),F2812/1000*G2812,F2812*G2812)))</f>
        <v>0</v>
      </c>
    </row>
    <row r="2813" spans="2:18" outlineLevel="1" x14ac:dyDescent="0.25">
      <c r="B2813" s="137" t="str">
        <f>IF(C2813="","",F2802)</f>
        <v/>
      </c>
      <c r="C2813" s="123"/>
      <c r="D2813" s="138" t="str">
        <f>IF(C2813="","",IFERROR(INDEX('Cadastro de insumo'!A:K,MATCH('Ficha técnica - Prod acabado'!C2813,'Cadastro de insumo'!E:E,0),2),""))</f>
        <v/>
      </c>
      <c r="E2813" s="138" t="str">
        <f>IF(C2813="","",IFERROR(INDEX('Cadastro de insumo'!A:K,MATCH('Ficha técnica - Prod acabado'!C2813,'Cadastro de insumo'!E:E,0),9),""))</f>
        <v/>
      </c>
      <c r="F2813" s="139" t="str">
        <f>IFERROR(VLOOKUP(C2813,'Cadastro de insumo'!E:K,7,0),"")</f>
        <v/>
      </c>
      <c r="G2813" s="113"/>
      <c r="H2813" s="113"/>
      <c r="I2813" s="138">
        <f t="shared" si="134"/>
        <v>0</v>
      </c>
      <c r="J2813" s="140">
        <f>IF(C2813="",0,IF(E2813="Pacote",VLOOKUP(C2813,'Cadastro de insumo'!E:K,7,0)*G2813,IF(OR(E2813="kg",E2813="L"),F2813/1000*G2813,F2813*G2813)))</f>
        <v>0</v>
      </c>
    </row>
    <row r="2814" spans="2:18" outlineLevel="1" x14ac:dyDescent="0.25">
      <c r="B2814" s="137" t="str">
        <f>IF(C2814="","",F2802)</f>
        <v/>
      </c>
      <c r="C2814" s="123"/>
      <c r="D2814" s="138" t="str">
        <f>IF(C2814="","",IFERROR(INDEX('Cadastro de insumo'!A:K,MATCH('Ficha técnica - Prod acabado'!C2814,'Cadastro de insumo'!E:E,0),2),""))</f>
        <v/>
      </c>
      <c r="E2814" s="138" t="str">
        <f>IF(C2814="","",IFERROR(INDEX('Cadastro de insumo'!A:K,MATCH('Ficha técnica - Prod acabado'!C2814,'Cadastro de insumo'!E:E,0),9),""))</f>
        <v/>
      </c>
      <c r="F2814" s="139" t="str">
        <f>IFERROR(VLOOKUP(C2814,'Cadastro de insumo'!E:K,7,0),"")</f>
        <v/>
      </c>
      <c r="G2814" s="113"/>
      <c r="H2814" s="113"/>
      <c r="I2814" s="138">
        <f t="shared" si="134"/>
        <v>0</v>
      </c>
      <c r="J2814" s="140">
        <f>IF(C2814="",0,IF(E2814="Pacote",VLOOKUP(C2814,'Cadastro de insumo'!E:K,7,0)*G2814,IF(OR(E2814="kg",E2814="L"),F2814/1000*G2814,F2814*G2814)))</f>
        <v>0</v>
      </c>
    </row>
    <row r="2815" spans="2:18" outlineLevel="1" x14ac:dyDescent="0.25">
      <c r="B2815" s="137" t="str">
        <f>IF(C2815="","",F2802)</f>
        <v/>
      </c>
      <c r="C2815" s="123"/>
      <c r="D2815" s="138" t="str">
        <f>IF(C2815="","",IFERROR(INDEX('Cadastro de insumo'!A:K,MATCH('Ficha técnica - Prod acabado'!C2815,'Cadastro de insumo'!E:E,0),2),""))</f>
        <v/>
      </c>
      <c r="E2815" s="138" t="str">
        <f>IF(C2815="","",IFERROR(INDEX('Cadastro de insumo'!A:K,MATCH('Ficha técnica - Prod acabado'!C2815,'Cadastro de insumo'!E:E,0),9),""))</f>
        <v/>
      </c>
      <c r="F2815" s="139" t="str">
        <f>IFERROR(VLOOKUP(C2815,'Cadastro de insumo'!E:K,7,0),"")</f>
        <v/>
      </c>
      <c r="G2815" s="113"/>
      <c r="H2815" s="113"/>
      <c r="I2815" s="138">
        <f t="shared" si="134"/>
        <v>0</v>
      </c>
      <c r="J2815" s="140">
        <f>IF(C2815="",0,IF(E2815="Pacote",VLOOKUP(C2815,'Cadastro de insumo'!E:K,7,0)*G2815,IF(OR(E2815="kg",E2815="L"),F2815/1000*G2815,F2815*G2815)))</f>
        <v>0</v>
      </c>
    </row>
    <row r="2816" spans="2:18" outlineLevel="1" x14ac:dyDescent="0.25">
      <c r="B2816" s="137" t="str">
        <f>IF(C2816="","",F2802)</f>
        <v/>
      </c>
      <c r="C2816" s="123"/>
      <c r="D2816" s="138" t="str">
        <f>IF(C2816="","",IFERROR(INDEX('Cadastro de insumo'!A:K,MATCH('Ficha técnica - Prod acabado'!C2816,'Cadastro de insumo'!E:E,0),2),""))</f>
        <v/>
      </c>
      <c r="E2816" s="138" t="str">
        <f>IF(C2816="","",IFERROR(INDEX('Cadastro de insumo'!A:K,MATCH('Ficha técnica - Prod acabado'!C2816,'Cadastro de insumo'!E:E,0),9),""))</f>
        <v/>
      </c>
      <c r="F2816" s="139" t="str">
        <f>IFERROR(VLOOKUP(C2816,'Cadastro de insumo'!E:K,7,0),"")</f>
        <v/>
      </c>
      <c r="G2816" s="113"/>
      <c r="H2816" s="113"/>
      <c r="I2816" s="138">
        <f t="shared" si="134"/>
        <v>0</v>
      </c>
      <c r="J2816" s="140">
        <f>IF(C2816="",0,IF(E2816="Pacote",VLOOKUP(C2816,'Cadastro de insumo'!E:K,7,0)*G2816,IF(OR(E2816="kg",E2816="L"),F2816/1000*G2816,F2816*G2816)))</f>
        <v>0</v>
      </c>
    </row>
    <row r="2817" spans="1:18" outlineLevel="1" x14ac:dyDescent="0.25">
      <c r="B2817" s="137" t="str">
        <f>IF(C2817="","",F2802)</f>
        <v/>
      </c>
      <c r="C2817" s="123"/>
      <c r="D2817" s="138" t="str">
        <f>IF(C2817="","",IFERROR(INDEX('Cadastro de insumo'!A:K,MATCH('Ficha técnica - Prod acabado'!C2817,'Cadastro de insumo'!E:E,0),2),""))</f>
        <v/>
      </c>
      <c r="E2817" s="138" t="str">
        <f>IF(C2817="","",IFERROR(INDEX('Cadastro de insumo'!A:K,MATCH('Ficha técnica - Prod acabado'!C2817,'Cadastro de insumo'!E:E,0),9),""))</f>
        <v/>
      </c>
      <c r="F2817" s="139" t="str">
        <f>IFERROR(VLOOKUP(C2817,'Cadastro de insumo'!E:K,7,0),"")</f>
        <v/>
      </c>
      <c r="G2817" s="113"/>
      <c r="H2817" s="113"/>
      <c r="I2817" s="138">
        <f t="shared" si="134"/>
        <v>0</v>
      </c>
      <c r="J2817" s="140">
        <f>IF(C2817="",0,IF(E2817="Pacote",VLOOKUP(C2817,'Cadastro de insumo'!E:K,7,0)*G2817,IF(OR(E2817="kg",E2817="L"),F2817/1000*G2817,F2817*G2817)))</f>
        <v>0</v>
      </c>
    </row>
    <row r="2818" spans="1:18" outlineLevel="1" x14ac:dyDescent="0.25">
      <c r="B2818" s="137" t="str">
        <f>IF(C2818="","",F2802)</f>
        <v/>
      </c>
      <c r="C2818" s="123"/>
      <c r="D2818" s="138" t="str">
        <f>IF(C2818="","",IFERROR(INDEX('Cadastro de insumo'!A:K,MATCH('Ficha técnica - Prod acabado'!C2818,'Cadastro de insumo'!E:E,0),2),""))</f>
        <v/>
      </c>
      <c r="E2818" s="138" t="str">
        <f>IF(C2818="","",IFERROR(INDEX('Cadastro de insumo'!A:K,MATCH('Ficha técnica - Prod acabado'!C2818,'Cadastro de insumo'!E:E,0),9),""))</f>
        <v/>
      </c>
      <c r="F2818" s="139" t="str">
        <f>IFERROR(VLOOKUP(C2818,'Cadastro de insumo'!E:K,7,0),"")</f>
        <v/>
      </c>
      <c r="G2818" s="113"/>
      <c r="H2818" s="113"/>
      <c r="I2818" s="138">
        <f t="shared" si="134"/>
        <v>0</v>
      </c>
      <c r="J2818" s="140">
        <f>IF(C2818="",0,IF(E2818="Pacote",VLOOKUP(C2818,'Cadastro de insumo'!E:K,7,0)*G2818,IF(OR(E2818="kg",E2818="L"),F2818/1000*G2818,F2818*G2818)))</f>
        <v>0</v>
      </c>
    </row>
    <row r="2819" spans="1:18" outlineLevel="1" x14ac:dyDescent="0.25">
      <c r="B2819" s="137" t="str">
        <f>IF(C2819="","",F2802)</f>
        <v/>
      </c>
      <c r="C2819" s="123"/>
      <c r="D2819" s="138" t="str">
        <f>IF(C2819="","",IFERROR(INDEX('Cadastro de insumo'!A:K,MATCH('Ficha técnica - Prod acabado'!C2819,'Cadastro de insumo'!E:E,0),2),""))</f>
        <v/>
      </c>
      <c r="E2819" s="138" t="str">
        <f>IF(C2819="","",IFERROR(INDEX('Cadastro de insumo'!A:K,MATCH('Ficha técnica - Prod acabado'!C2819,'Cadastro de insumo'!E:E,0),9),""))</f>
        <v/>
      </c>
      <c r="F2819" s="139" t="str">
        <f>IFERROR(VLOOKUP(C2819,'Cadastro de insumo'!E:K,7,0),"")</f>
        <v/>
      </c>
      <c r="G2819" s="113"/>
      <c r="H2819" s="113"/>
      <c r="I2819" s="138">
        <f t="shared" si="134"/>
        <v>0</v>
      </c>
      <c r="J2819" s="140">
        <f>IF(C2819="",0,IF(E2819="Pacote",VLOOKUP(C2819,'Cadastro de insumo'!E:K,7,0)*G2819,IF(OR(E2819="kg",E2819="L"),F2819/1000*G2819,F2819*G2819)))</f>
        <v>0</v>
      </c>
    </row>
    <row r="2820" spans="1:18" x14ac:dyDescent="0.25">
      <c r="A2820" s="33" t="str">
        <f>"Detalhes: "&amp;F2802</f>
        <v xml:space="preserve">Detalhes: </v>
      </c>
      <c r="B2820" s="110"/>
      <c r="H2820" s="126"/>
      <c r="I2820" s="110"/>
      <c r="J2820" s="110"/>
      <c r="M2820" s="126"/>
    </row>
    <row r="2821" spans="1:18" x14ac:dyDescent="0.25">
      <c r="B2821" s="110"/>
      <c r="C2821" s="126"/>
      <c r="H2821" s="126"/>
      <c r="I2821" s="110"/>
      <c r="J2821" s="110"/>
      <c r="K2821" s="110"/>
      <c r="L2821" s="110"/>
      <c r="M2821" s="126"/>
    </row>
    <row r="2822" spans="1:18" ht="31.5" x14ac:dyDescent="0.25">
      <c r="D2822" s="110"/>
      <c r="E2822" s="34" t="s">
        <v>21</v>
      </c>
      <c r="F2822" s="78" t="s">
        <v>0</v>
      </c>
      <c r="G2822" s="78" t="s">
        <v>19</v>
      </c>
      <c r="H2822" s="79" t="s">
        <v>20</v>
      </c>
      <c r="I2822" s="35" t="s">
        <v>22</v>
      </c>
      <c r="J2822" s="35" t="s">
        <v>61</v>
      </c>
      <c r="M2822" s="126"/>
    </row>
    <row r="2823" spans="1:18" x14ac:dyDescent="0.25">
      <c r="D2823" s="110"/>
      <c r="E2823" s="135">
        <f>E2802+1</f>
        <v>135</v>
      </c>
      <c r="F2823" s="113"/>
      <c r="G2823" s="113"/>
      <c r="H2823" s="114"/>
      <c r="I2823" s="136">
        <f>SUM(J2826:J2840)</f>
        <v>0</v>
      </c>
      <c r="J2823" s="136" t="str">
        <f>IF(H2823="","",I2823/H2823)</f>
        <v/>
      </c>
      <c r="M2823" s="126"/>
      <c r="R2823" s="141"/>
    </row>
    <row r="2824" spans="1:18" x14ac:dyDescent="0.25">
      <c r="B2824" s="117"/>
      <c r="C2824" s="118"/>
      <c r="D2824" s="110"/>
      <c r="F2824" s="118"/>
      <c r="G2824" s="118"/>
      <c r="H2824" s="119"/>
      <c r="I2824" s="120"/>
      <c r="J2824" s="121"/>
      <c r="M2824" s="126"/>
      <c r="R2824" s="141"/>
    </row>
    <row r="2825" spans="1:18" ht="47.25" outlineLevel="1" x14ac:dyDescent="0.25">
      <c r="B2825" s="34" t="s">
        <v>66</v>
      </c>
      <c r="C2825" s="78" t="s">
        <v>13</v>
      </c>
      <c r="D2825" s="35" t="s">
        <v>60</v>
      </c>
      <c r="E2825" s="35" t="s">
        <v>14</v>
      </c>
      <c r="F2825" s="79" t="s">
        <v>17</v>
      </c>
      <c r="G2825" s="79" t="s">
        <v>56</v>
      </c>
      <c r="H2825" s="79" t="s">
        <v>38</v>
      </c>
      <c r="I2825" s="35" t="s">
        <v>16</v>
      </c>
      <c r="J2825" s="34" t="s">
        <v>15</v>
      </c>
    </row>
    <row r="2826" spans="1:18" outlineLevel="1" x14ac:dyDescent="0.25">
      <c r="B2826" s="137" t="str">
        <f>IF(C2826="","",F2823)</f>
        <v/>
      </c>
      <c r="C2826" s="123"/>
      <c r="D2826" s="138" t="str">
        <f>IF(C2826="","",IFERROR(INDEX('Cadastro de insumo'!A:K,MATCH('Ficha técnica - Prod acabado'!C2826,'Cadastro de insumo'!E:E,0),2),""))</f>
        <v/>
      </c>
      <c r="E2826" s="138" t="str">
        <f>IF(C2826="","",IFERROR(INDEX('Cadastro de insumo'!A:K,MATCH('Ficha técnica - Prod acabado'!C2826,'Cadastro de insumo'!E:E,0),9),""))</f>
        <v/>
      </c>
      <c r="F2826" s="139" t="str">
        <f>IFERROR(VLOOKUP(C2826,'Cadastro de insumo'!E:K,7,0),"")</f>
        <v/>
      </c>
      <c r="G2826" s="113"/>
      <c r="H2826" s="113"/>
      <c r="I2826" s="138">
        <f t="shared" ref="I2826:I2840" si="135">IF(OR(G2826="",H2826=""),0,G2826/H2826)</f>
        <v>0</v>
      </c>
      <c r="J2826" s="140">
        <f>IF(C2826="",0,IF(E2826="Pacote",VLOOKUP(C2826,'Cadastro de insumo'!E:K,7,0)*G2826,IF(OR(E2826="kg",E2826="L"),F2826/1000*G2826,F2826*G2826)))</f>
        <v>0</v>
      </c>
    </row>
    <row r="2827" spans="1:18" outlineLevel="1" x14ac:dyDescent="0.25">
      <c r="B2827" s="137" t="str">
        <f>IF(C2827="","",F2823)</f>
        <v/>
      </c>
      <c r="C2827" s="123"/>
      <c r="D2827" s="138" t="str">
        <f>IF(C2827="","",IFERROR(INDEX('Cadastro de insumo'!A:K,MATCH('Ficha técnica - Prod acabado'!C2827,'Cadastro de insumo'!E:E,0),2),""))</f>
        <v/>
      </c>
      <c r="E2827" s="138" t="str">
        <f>IF(C2827="","",IFERROR(INDEX('Cadastro de insumo'!A:K,MATCH('Ficha técnica - Prod acabado'!C2827,'Cadastro de insumo'!E:E,0),9),""))</f>
        <v/>
      </c>
      <c r="F2827" s="139" t="str">
        <f>IFERROR(VLOOKUP(C2827,'Cadastro de insumo'!E:K,7,0),"")</f>
        <v/>
      </c>
      <c r="G2827" s="113"/>
      <c r="H2827" s="113"/>
      <c r="I2827" s="138">
        <f t="shared" si="135"/>
        <v>0</v>
      </c>
      <c r="J2827" s="140">
        <f>IF(C2827="",0,IF(E2827="Pacote",VLOOKUP(C2827,'Cadastro de insumo'!E:K,7,0)*G2827,IF(OR(E2827="kg",E2827="L"),F2827/1000*G2827,F2827*G2827)))</f>
        <v>0</v>
      </c>
    </row>
    <row r="2828" spans="1:18" outlineLevel="1" x14ac:dyDescent="0.25">
      <c r="B2828" s="137" t="str">
        <f>IF(C2828="","",F2823)</f>
        <v/>
      </c>
      <c r="C2828" s="123"/>
      <c r="D2828" s="138" t="str">
        <f>IF(C2828="","",IFERROR(INDEX('Cadastro de insumo'!A:K,MATCH('Ficha técnica - Prod acabado'!C2828,'Cadastro de insumo'!E:E,0),2),""))</f>
        <v/>
      </c>
      <c r="E2828" s="138" t="str">
        <f>IF(C2828="","",IFERROR(INDEX('Cadastro de insumo'!A:K,MATCH('Ficha técnica - Prod acabado'!C2828,'Cadastro de insumo'!E:E,0),9),""))</f>
        <v/>
      </c>
      <c r="F2828" s="139" t="str">
        <f>IFERROR(VLOOKUP(C2828,'Cadastro de insumo'!E:K,7,0),"")</f>
        <v/>
      </c>
      <c r="G2828" s="113"/>
      <c r="H2828" s="113"/>
      <c r="I2828" s="138">
        <f t="shared" si="135"/>
        <v>0</v>
      </c>
      <c r="J2828" s="140">
        <f>IF(C2828="",0,IF(E2828="Pacote",VLOOKUP(C2828,'Cadastro de insumo'!E:K,7,0)*G2828,IF(OR(E2828="kg",E2828="L"),F2828/1000*G2828,F2828*G2828)))</f>
        <v>0</v>
      </c>
    </row>
    <row r="2829" spans="1:18" outlineLevel="1" x14ac:dyDescent="0.25">
      <c r="B2829" s="137" t="str">
        <f>IF(C2829="","",F2823)</f>
        <v/>
      </c>
      <c r="C2829" s="123"/>
      <c r="D2829" s="138" t="str">
        <f>IF(C2829="","",IFERROR(INDEX('Cadastro de insumo'!A:K,MATCH('Ficha técnica - Prod acabado'!C2829,'Cadastro de insumo'!E:E,0),2),""))</f>
        <v/>
      </c>
      <c r="E2829" s="138" t="str">
        <f>IF(C2829="","",IFERROR(INDEX('Cadastro de insumo'!A:K,MATCH('Ficha técnica - Prod acabado'!C2829,'Cadastro de insumo'!E:E,0),9),""))</f>
        <v/>
      </c>
      <c r="F2829" s="139" t="str">
        <f>IFERROR(VLOOKUP(C2829,'Cadastro de insumo'!E:K,7,0),"")</f>
        <v/>
      </c>
      <c r="G2829" s="113"/>
      <c r="H2829" s="113"/>
      <c r="I2829" s="138">
        <f t="shared" si="135"/>
        <v>0</v>
      </c>
      <c r="J2829" s="140">
        <f>IF(C2829="",0,IF(E2829="Pacote",VLOOKUP(C2829,'Cadastro de insumo'!E:K,7,0)*G2829,IF(OR(E2829="kg",E2829="L"),F2829/1000*G2829,F2829*G2829)))</f>
        <v>0</v>
      </c>
    </row>
    <row r="2830" spans="1:18" outlineLevel="1" x14ac:dyDescent="0.25">
      <c r="B2830" s="137" t="str">
        <f>IF(C2830="","",F2823)</f>
        <v/>
      </c>
      <c r="C2830" s="123"/>
      <c r="D2830" s="138" t="str">
        <f>IF(C2830="","",IFERROR(INDEX('Cadastro de insumo'!A:K,MATCH('Ficha técnica - Prod acabado'!C2830,'Cadastro de insumo'!E:E,0),2),""))</f>
        <v/>
      </c>
      <c r="E2830" s="138" t="str">
        <f>IF(C2830="","",IFERROR(INDEX('Cadastro de insumo'!A:K,MATCH('Ficha técnica - Prod acabado'!C2830,'Cadastro de insumo'!E:E,0),9),""))</f>
        <v/>
      </c>
      <c r="F2830" s="139" t="str">
        <f>IFERROR(VLOOKUP(C2830,'Cadastro de insumo'!E:K,7,0),"")</f>
        <v/>
      </c>
      <c r="G2830" s="113"/>
      <c r="H2830" s="113"/>
      <c r="I2830" s="138">
        <f t="shared" si="135"/>
        <v>0</v>
      </c>
      <c r="J2830" s="140">
        <f>IF(C2830="",0,IF(E2830="Pacote",VLOOKUP(C2830,'Cadastro de insumo'!E:K,7,0)*G2830,IF(OR(E2830="kg",E2830="L"),F2830/1000*G2830,F2830*G2830)))</f>
        <v>0</v>
      </c>
    </row>
    <row r="2831" spans="1:18" outlineLevel="1" x14ac:dyDescent="0.25">
      <c r="B2831" s="137" t="str">
        <f>IF(C2831="","",F2823)</f>
        <v/>
      </c>
      <c r="C2831" s="123"/>
      <c r="D2831" s="138" t="str">
        <f>IF(C2831="","",IFERROR(INDEX('Cadastro de insumo'!A:K,MATCH('Ficha técnica - Prod acabado'!C2831,'Cadastro de insumo'!E:E,0),2),""))</f>
        <v/>
      </c>
      <c r="E2831" s="138" t="str">
        <f>IF(C2831="","",IFERROR(INDEX('Cadastro de insumo'!A:K,MATCH('Ficha técnica - Prod acabado'!C2831,'Cadastro de insumo'!E:E,0),9),""))</f>
        <v/>
      </c>
      <c r="F2831" s="139" t="str">
        <f>IFERROR(VLOOKUP(C2831,'Cadastro de insumo'!E:K,7,0),"")</f>
        <v/>
      </c>
      <c r="G2831" s="113"/>
      <c r="H2831" s="113"/>
      <c r="I2831" s="138">
        <f t="shared" si="135"/>
        <v>0</v>
      </c>
      <c r="J2831" s="140">
        <f>IF(C2831="",0,IF(E2831="Pacote",VLOOKUP(C2831,'Cadastro de insumo'!E:K,7,0)*G2831,IF(OR(E2831="kg",E2831="L"),F2831/1000*G2831,F2831*G2831)))</f>
        <v>0</v>
      </c>
    </row>
    <row r="2832" spans="1:18" outlineLevel="1" x14ac:dyDescent="0.25">
      <c r="B2832" s="137" t="str">
        <f>IF(C2832="","",F2823)</f>
        <v/>
      </c>
      <c r="C2832" s="123"/>
      <c r="D2832" s="138" t="str">
        <f>IF(C2832="","",IFERROR(INDEX('Cadastro de insumo'!A:K,MATCH('Ficha técnica - Prod acabado'!C2832,'Cadastro de insumo'!E:E,0),2),""))</f>
        <v/>
      </c>
      <c r="E2832" s="138" t="str">
        <f>IF(C2832="","",IFERROR(INDEX('Cadastro de insumo'!A:K,MATCH('Ficha técnica - Prod acabado'!C2832,'Cadastro de insumo'!E:E,0),9),""))</f>
        <v/>
      </c>
      <c r="F2832" s="139" t="str">
        <f>IFERROR(VLOOKUP(C2832,'Cadastro de insumo'!E:K,7,0),"")</f>
        <v/>
      </c>
      <c r="G2832" s="113"/>
      <c r="H2832" s="113"/>
      <c r="I2832" s="138">
        <f t="shared" si="135"/>
        <v>0</v>
      </c>
      <c r="J2832" s="140">
        <f>IF(C2832="",0,IF(E2832="Pacote",VLOOKUP(C2832,'Cadastro de insumo'!E:K,7,0)*G2832,IF(OR(E2832="kg",E2832="L"),F2832/1000*G2832,F2832*G2832)))</f>
        <v>0</v>
      </c>
    </row>
    <row r="2833" spans="1:18" outlineLevel="1" x14ac:dyDescent="0.25">
      <c r="B2833" s="137" t="str">
        <f>IF(C2833="","",F2823)</f>
        <v/>
      </c>
      <c r="C2833" s="123"/>
      <c r="D2833" s="138" t="str">
        <f>IF(C2833="","",IFERROR(INDEX('Cadastro de insumo'!A:K,MATCH('Ficha técnica - Prod acabado'!C2833,'Cadastro de insumo'!E:E,0),2),""))</f>
        <v/>
      </c>
      <c r="E2833" s="138" t="str">
        <f>IF(C2833="","",IFERROR(INDEX('Cadastro de insumo'!A:K,MATCH('Ficha técnica - Prod acabado'!C2833,'Cadastro de insumo'!E:E,0),9),""))</f>
        <v/>
      </c>
      <c r="F2833" s="139" t="str">
        <f>IFERROR(VLOOKUP(C2833,'Cadastro de insumo'!E:K,7,0),"")</f>
        <v/>
      </c>
      <c r="G2833" s="113"/>
      <c r="H2833" s="113"/>
      <c r="I2833" s="138">
        <f t="shared" si="135"/>
        <v>0</v>
      </c>
      <c r="J2833" s="140">
        <f>IF(C2833="",0,IF(E2833="Pacote",VLOOKUP(C2833,'Cadastro de insumo'!E:K,7,0)*G2833,IF(OR(E2833="kg",E2833="L"),F2833/1000*G2833,F2833*G2833)))</f>
        <v>0</v>
      </c>
    </row>
    <row r="2834" spans="1:18" outlineLevel="1" x14ac:dyDescent="0.25">
      <c r="B2834" s="137" t="str">
        <f>IF(C2834="","",F2823)</f>
        <v/>
      </c>
      <c r="C2834" s="123"/>
      <c r="D2834" s="138" t="str">
        <f>IF(C2834="","",IFERROR(INDEX('Cadastro de insumo'!A:K,MATCH('Ficha técnica - Prod acabado'!C2834,'Cadastro de insumo'!E:E,0),2),""))</f>
        <v/>
      </c>
      <c r="E2834" s="138" t="str">
        <f>IF(C2834="","",IFERROR(INDEX('Cadastro de insumo'!A:K,MATCH('Ficha técnica - Prod acabado'!C2834,'Cadastro de insumo'!E:E,0),9),""))</f>
        <v/>
      </c>
      <c r="F2834" s="139" t="str">
        <f>IFERROR(VLOOKUP(C2834,'Cadastro de insumo'!E:K,7,0),"")</f>
        <v/>
      </c>
      <c r="G2834" s="113"/>
      <c r="H2834" s="113"/>
      <c r="I2834" s="138">
        <f t="shared" si="135"/>
        <v>0</v>
      </c>
      <c r="J2834" s="140">
        <f>IF(C2834="",0,IF(E2834="Pacote",VLOOKUP(C2834,'Cadastro de insumo'!E:K,7,0)*G2834,IF(OR(E2834="kg",E2834="L"),F2834/1000*G2834,F2834*G2834)))</f>
        <v>0</v>
      </c>
    </row>
    <row r="2835" spans="1:18" outlineLevel="1" x14ac:dyDescent="0.25">
      <c r="B2835" s="137" t="str">
        <f>IF(C2835="","",F2823)</f>
        <v/>
      </c>
      <c r="C2835" s="123"/>
      <c r="D2835" s="138" t="str">
        <f>IF(C2835="","",IFERROR(INDEX('Cadastro de insumo'!A:K,MATCH('Ficha técnica - Prod acabado'!C2835,'Cadastro de insumo'!E:E,0),2),""))</f>
        <v/>
      </c>
      <c r="E2835" s="138" t="str">
        <f>IF(C2835="","",IFERROR(INDEX('Cadastro de insumo'!A:K,MATCH('Ficha técnica - Prod acabado'!C2835,'Cadastro de insumo'!E:E,0),9),""))</f>
        <v/>
      </c>
      <c r="F2835" s="139" t="str">
        <f>IFERROR(VLOOKUP(C2835,'Cadastro de insumo'!E:K,7,0),"")</f>
        <v/>
      </c>
      <c r="G2835" s="113"/>
      <c r="H2835" s="113"/>
      <c r="I2835" s="138">
        <f t="shared" si="135"/>
        <v>0</v>
      </c>
      <c r="J2835" s="140">
        <f>IF(C2835="",0,IF(E2835="Pacote",VLOOKUP(C2835,'Cadastro de insumo'!E:K,7,0)*G2835,IF(OR(E2835="kg",E2835="L"),F2835/1000*G2835,F2835*G2835)))</f>
        <v>0</v>
      </c>
    </row>
    <row r="2836" spans="1:18" outlineLevel="1" x14ac:dyDescent="0.25">
      <c r="B2836" s="137" t="str">
        <f>IF(C2836="","",F2823)</f>
        <v/>
      </c>
      <c r="C2836" s="123"/>
      <c r="D2836" s="138" t="str">
        <f>IF(C2836="","",IFERROR(INDEX('Cadastro de insumo'!A:K,MATCH('Ficha técnica - Prod acabado'!C2836,'Cadastro de insumo'!E:E,0),2),""))</f>
        <v/>
      </c>
      <c r="E2836" s="138" t="str">
        <f>IF(C2836="","",IFERROR(INDEX('Cadastro de insumo'!A:K,MATCH('Ficha técnica - Prod acabado'!C2836,'Cadastro de insumo'!E:E,0),9),""))</f>
        <v/>
      </c>
      <c r="F2836" s="139" t="str">
        <f>IFERROR(VLOOKUP(C2836,'Cadastro de insumo'!E:K,7,0),"")</f>
        <v/>
      </c>
      <c r="G2836" s="113"/>
      <c r="H2836" s="113"/>
      <c r="I2836" s="138">
        <f t="shared" si="135"/>
        <v>0</v>
      </c>
      <c r="J2836" s="140">
        <f>IF(C2836="",0,IF(E2836="Pacote",VLOOKUP(C2836,'Cadastro de insumo'!E:K,7,0)*G2836,IF(OR(E2836="kg",E2836="L"),F2836/1000*G2836,F2836*G2836)))</f>
        <v>0</v>
      </c>
    </row>
    <row r="2837" spans="1:18" outlineLevel="1" x14ac:dyDescent="0.25">
      <c r="B2837" s="137" t="str">
        <f>IF(C2837="","",F2823)</f>
        <v/>
      </c>
      <c r="C2837" s="123"/>
      <c r="D2837" s="138" t="str">
        <f>IF(C2837="","",IFERROR(INDEX('Cadastro de insumo'!A:K,MATCH('Ficha técnica - Prod acabado'!C2837,'Cadastro de insumo'!E:E,0),2),""))</f>
        <v/>
      </c>
      <c r="E2837" s="138" t="str">
        <f>IF(C2837="","",IFERROR(INDEX('Cadastro de insumo'!A:K,MATCH('Ficha técnica - Prod acabado'!C2837,'Cadastro de insumo'!E:E,0),9),""))</f>
        <v/>
      </c>
      <c r="F2837" s="139" t="str">
        <f>IFERROR(VLOOKUP(C2837,'Cadastro de insumo'!E:K,7,0),"")</f>
        <v/>
      </c>
      <c r="G2837" s="113"/>
      <c r="H2837" s="113"/>
      <c r="I2837" s="138">
        <f t="shared" si="135"/>
        <v>0</v>
      </c>
      <c r="J2837" s="140">
        <f>IF(C2837="",0,IF(E2837="Pacote",VLOOKUP(C2837,'Cadastro de insumo'!E:K,7,0)*G2837,IF(OR(E2837="kg",E2837="L"),F2837/1000*G2837,F2837*G2837)))</f>
        <v>0</v>
      </c>
    </row>
    <row r="2838" spans="1:18" outlineLevel="1" x14ac:dyDescent="0.25">
      <c r="B2838" s="137" t="str">
        <f>IF(C2838="","",F2823)</f>
        <v/>
      </c>
      <c r="C2838" s="123"/>
      <c r="D2838" s="138" t="str">
        <f>IF(C2838="","",IFERROR(INDEX('Cadastro de insumo'!A:K,MATCH('Ficha técnica - Prod acabado'!C2838,'Cadastro de insumo'!E:E,0),2),""))</f>
        <v/>
      </c>
      <c r="E2838" s="138" t="str">
        <f>IF(C2838="","",IFERROR(INDEX('Cadastro de insumo'!A:K,MATCH('Ficha técnica - Prod acabado'!C2838,'Cadastro de insumo'!E:E,0),9),""))</f>
        <v/>
      </c>
      <c r="F2838" s="139" t="str">
        <f>IFERROR(VLOOKUP(C2838,'Cadastro de insumo'!E:K,7,0),"")</f>
        <v/>
      </c>
      <c r="G2838" s="113"/>
      <c r="H2838" s="113"/>
      <c r="I2838" s="138">
        <f t="shared" si="135"/>
        <v>0</v>
      </c>
      <c r="J2838" s="140">
        <f>IF(C2838="",0,IF(E2838="Pacote",VLOOKUP(C2838,'Cadastro de insumo'!E:K,7,0)*G2838,IF(OR(E2838="kg",E2838="L"),F2838/1000*G2838,F2838*G2838)))</f>
        <v>0</v>
      </c>
    </row>
    <row r="2839" spans="1:18" outlineLevel="1" x14ac:dyDescent="0.25">
      <c r="B2839" s="137" t="str">
        <f>IF(C2839="","",F2823)</f>
        <v/>
      </c>
      <c r="C2839" s="123"/>
      <c r="D2839" s="138" t="str">
        <f>IF(C2839="","",IFERROR(INDEX('Cadastro de insumo'!A:K,MATCH('Ficha técnica - Prod acabado'!C2839,'Cadastro de insumo'!E:E,0),2),""))</f>
        <v/>
      </c>
      <c r="E2839" s="138" t="str">
        <f>IF(C2839="","",IFERROR(INDEX('Cadastro de insumo'!A:K,MATCH('Ficha técnica - Prod acabado'!C2839,'Cadastro de insumo'!E:E,0),9),""))</f>
        <v/>
      </c>
      <c r="F2839" s="139" t="str">
        <f>IFERROR(VLOOKUP(C2839,'Cadastro de insumo'!E:K,7,0),"")</f>
        <v/>
      </c>
      <c r="G2839" s="113"/>
      <c r="H2839" s="113"/>
      <c r="I2839" s="138">
        <f t="shared" si="135"/>
        <v>0</v>
      </c>
      <c r="J2839" s="140">
        <f>IF(C2839="",0,IF(E2839="Pacote",VLOOKUP(C2839,'Cadastro de insumo'!E:K,7,0)*G2839,IF(OR(E2839="kg",E2839="L"),F2839/1000*G2839,F2839*G2839)))</f>
        <v>0</v>
      </c>
    </row>
    <row r="2840" spans="1:18" outlineLevel="1" x14ac:dyDescent="0.25">
      <c r="B2840" s="137" t="str">
        <f>IF(C2840="","",F2823)</f>
        <v/>
      </c>
      <c r="C2840" s="123"/>
      <c r="D2840" s="138" t="str">
        <f>IF(C2840="","",IFERROR(INDEX('Cadastro de insumo'!A:K,MATCH('Ficha técnica - Prod acabado'!C2840,'Cadastro de insumo'!E:E,0),2),""))</f>
        <v/>
      </c>
      <c r="E2840" s="138" t="str">
        <f>IF(C2840="","",IFERROR(INDEX('Cadastro de insumo'!A:K,MATCH('Ficha técnica - Prod acabado'!C2840,'Cadastro de insumo'!E:E,0),9),""))</f>
        <v/>
      </c>
      <c r="F2840" s="139" t="str">
        <f>IFERROR(VLOOKUP(C2840,'Cadastro de insumo'!E:K,7,0),"")</f>
        <v/>
      </c>
      <c r="G2840" s="113"/>
      <c r="H2840" s="113"/>
      <c r="I2840" s="138">
        <f t="shared" si="135"/>
        <v>0</v>
      </c>
      <c r="J2840" s="140">
        <f>IF(C2840="",0,IF(E2840="Pacote",VLOOKUP(C2840,'Cadastro de insumo'!E:K,7,0)*G2840,IF(OR(E2840="kg",E2840="L"),F2840/1000*G2840,F2840*G2840)))</f>
        <v>0</v>
      </c>
    </row>
    <row r="2841" spans="1:18" x14ac:dyDescent="0.25">
      <c r="A2841" s="33" t="str">
        <f>"Detalhes: "&amp;F2823</f>
        <v xml:space="preserve">Detalhes: </v>
      </c>
      <c r="B2841" s="110"/>
      <c r="H2841" s="126"/>
      <c r="I2841" s="110"/>
      <c r="J2841" s="110"/>
      <c r="M2841" s="126"/>
    </row>
    <row r="2842" spans="1:18" x14ac:dyDescent="0.25">
      <c r="B2842" s="110"/>
      <c r="C2842" s="126"/>
      <c r="H2842" s="126"/>
      <c r="I2842" s="110"/>
      <c r="J2842" s="110"/>
      <c r="K2842" s="110"/>
      <c r="L2842" s="110"/>
      <c r="M2842" s="126"/>
    </row>
    <row r="2843" spans="1:18" ht="31.5" x14ac:dyDescent="0.25">
      <c r="D2843" s="110"/>
      <c r="E2843" s="34" t="s">
        <v>21</v>
      </c>
      <c r="F2843" s="78" t="s">
        <v>0</v>
      </c>
      <c r="G2843" s="78" t="s">
        <v>19</v>
      </c>
      <c r="H2843" s="79" t="s">
        <v>20</v>
      </c>
      <c r="I2843" s="35" t="s">
        <v>22</v>
      </c>
      <c r="J2843" s="35" t="s">
        <v>61</v>
      </c>
      <c r="M2843" s="126"/>
    </row>
    <row r="2844" spans="1:18" x14ac:dyDescent="0.25">
      <c r="D2844" s="110"/>
      <c r="E2844" s="135">
        <f>E2823+1</f>
        <v>136</v>
      </c>
      <c r="F2844" s="113"/>
      <c r="G2844" s="113"/>
      <c r="H2844" s="114"/>
      <c r="I2844" s="136">
        <f>SUM(J2847:J2861)</f>
        <v>0</v>
      </c>
      <c r="J2844" s="136" t="str">
        <f>IF(H2844="","",I2844/H2844)</f>
        <v/>
      </c>
      <c r="M2844" s="126"/>
      <c r="R2844" s="141"/>
    </row>
    <row r="2845" spans="1:18" x14ac:dyDescent="0.25">
      <c r="B2845" s="117"/>
      <c r="C2845" s="118"/>
      <c r="D2845" s="110"/>
      <c r="F2845" s="118"/>
      <c r="G2845" s="118"/>
      <c r="H2845" s="119"/>
      <c r="I2845" s="120"/>
      <c r="J2845" s="121"/>
      <c r="M2845" s="126"/>
      <c r="R2845" s="141"/>
    </row>
    <row r="2846" spans="1:18" ht="47.25" outlineLevel="1" x14ac:dyDescent="0.25">
      <c r="B2846" s="34" t="s">
        <v>66</v>
      </c>
      <c r="C2846" s="78" t="s">
        <v>13</v>
      </c>
      <c r="D2846" s="35" t="s">
        <v>60</v>
      </c>
      <c r="E2846" s="35" t="s">
        <v>14</v>
      </c>
      <c r="F2846" s="79" t="s">
        <v>17</v>
      </c>
      <c r="G2846" s="79" t="s">
        <v>56</v>
      </c>
      <c r="H2846" s="79" t="s">
        <v>38</v>
      </c>
      <c r="I2846" s="35" t="s">
        <v>16</v>
      </c>
      <c r="J2846" s="34" t="s">
        <v>15</v>
      </c>
    </row>
    <row r="2847" spans="1:18" outlineLevel="1" x14ac:dyDescent="0.25">
      <c r="B2847" s="137" t="str">
        <f>IF(C2847="","",F2844)</f>
        <v/>
      </c>
      <c r="C2847" s="123"/>
      <c r="D2847" s="138" t="str">
        <f>IF(C2847="","",IFERROR(INDEX('Cadastro de insumo'!A:K,MATCH('Ficha técnica - Prod acabado'!C2847,'Cadastro de insumo'!E:E,0),2),""))</f>
        <v/>
      </c>
      <c r="E2847" s="138" t="str">
        <f>IF(C2847="","",IFERROR(INDEX('Cadastro de insumo'!A:K,MATCH('Ficha técnica - Prod acabado'!C2847,'Cadastro de insumo'!E:E,0),9),""))</f>
        <v/>
      </c>
      <c r="F2847" s="139" t="str">
        <f>IFERROR(VLOOKUP(C2847,'Cadastro de insumo'!E:K,7,0),"")</f>
        <v/>
      </c>
      <c r="G2847" s="113"/>
      <c r="H2847" s="113"/>
      <c r="I2847" s="138">
        <f t="shared" ref="I2847:I2861" si="136">IF(OR(G2847="",H2847=""),0,G2847/H2847)</f>
        <v>0</v>
      </c>
      <c r="J2847" s="140">
        <f>IF(C2847="",0,IF(E2847="Pacote",VLOOKUP(C2847,'Cadastro de insumo'!E:K,7,0)*G2847,IF(OR(E2847="kg",E2847="L"),F2847/1000*G2847,F2847*G2847)))</f>
        <v>0</v>
      </c>
    </row>
    <row r="2848" spans="1:18" outlineLevel="1" x14ac:dyDescent="0.25">
      <c r="B2848" s="137" t="str">
        <f>IF(C2848="","",F2844)</f>
        <v/>
      </c>
      <c r="C2848" s="123"/>
      <c r="D2848" s="138" t="str">
        <f>IF(C2848="","",IFERROR(INDEX('Cadastro de insumo'!A:K,MATCH('Ficha técnica - Prod acabado'!C2848,'Cadastro de insumo'!E:E,0),2),""))</f>
        <v/>
      </c>
      <c r="E2848" s="138" t="str">
        <f>IF(C2848="","",IFERROR(INDEX('Cadastro de insumo'!A:K,MATCH('Ficha técnica - Prod acabado'!C2848,'Cadastro de insumo'!E:E,0),9),""))</f>
        <v/>
      </c>
      <c r="F2848" s="139" t="str">
        <f>IFERROR(VLOOKUP(C2848,'Cadastro de insumo'!E:K,7,0),"")</f>
        <v/>
      </c>
      <c r="G2848" s="113"/>
      <c r="H2848" s="113"/>
      <c r="I2848" s="138">
        <f t="shared" si="136"/>
        <v>0</v>
      </c>
      <c r="J2848" s="140">
        <f>IF(C2848="",0,IF(E2848="Pacote",VLOOKUP(C2848,'Cadastro de insumo'!E:K,7,0)*G2848,IF(OR(E2848="kg",E2848="L"),F2848/1000*G2848,F2848*G2848)))</f>
        <v>0</v>
      </c>
    </row>
    <row r="2849" spans="1:13" outlineLevel="1" x14ac:dyDescent="0.25">
      <c r="B2849" s="137" t="str">
        <f>IF(C2849="","",F2844)</f>
        <v/>
      </c>
      <c r="C2849" s="123"/>
      <c r="D2849" s="138" t="str">
        <f>IF(C2849="","",IFERROR(INDEX('Cadastro de insumo'!A:K,MATCH('Ficha técnica - Prod acabado'!C2849,'Cadastro de insumo'!E:E,0),2),""))</f>
        <v/>
      </c>
      <c r="E2849" s="138" t="str">
        <f>IF(C2849="","",IFERROR(INDEX('Cadastro de insumo'!A:K,MATCH('Ficha técnica - Prod acabado'!C2849,'Cadastro de insumo'!E:E,0),9),""))</f>
        <v/>
      </c>
      <c r="F2849" s="139" t="str">
        <f>IFERROR(VLOOKUP(C2849,'Cadastro de insumo'!E:K,7,0),"")</f>
        <v/>
      </c>
      <c r="G2849" s="113"/>
      <c r="H2849" s="113"/>
      <c r="I2849" s="138">
        <f t="shared" si="136"/>
        <v>0</v>
      </c>
      <c r="J2849" s="140">
        <f>IF(C2849="",0,IF(E2849="Pacote",VLOOKUP(C2849,'Cadastro de insumo'!E:K,7,0)*G2849,IF(OR(E2849="kg",E2849="L"),F2849/1000*G2849,F2849*G2849)))</f>
        <v>0</v>
      </c>
    </row>
    <row r="2850" spans="1:13" outlineLevel="1" x14ac:dyDescent="0.25">
      <c r="B2850" s="137" t="str">
        <f>IF(C2850="","",F2844)</f>
        <v/>
      </c>
      <c r="C2850" s="123"/>
      <c r="D2850" s="138" t="str">
        <f>IF(C2850="","",IFERROR(INDEX('Cadastro de insumo'!A:K,MATCH('Ficha técnica - Prod acabado'!C2850,'Cadastro de insumo'!E:E,0),2),""))</f>
        <v/>
      </c>
      <c r="E2850" s="138" t="str">
        <f>IF(C2850="","",IFERROR(INDEX('Cadastro de insumo'!A:K,MATCH('Ficha técnica - Prod acabado'!C2850,'Cadastro de insumo'!E:E,0),9),""))</f>
        <v/>
      </c>
      <c r="F2850" s="139" t="str">
        <f>IFERROR(VLOOKUP(C2850,'Cadastro de insumo'!E:K,7,0),"")</f>
        <v/>
      </c>
      <c r="G2850" s="113"/>
      <c r="H2850" s="113"/>
      <c r="I2850" s="138">
        <f t="shared" si="136"/>
        <v>0</v>
      </c>
      <c r="J2850" s="140">
        <f>IF(C2850="",0,IF(E2850="Pacote",VLOOKUP(C2850,'Cadastro de insumo'!E:K,7,0)*G2850,IF(OR(E2850="kg",E2850="L"),F2850/1000*G2850,F2850*G2850)))</f>
        <v>0</v>
      </c>
    </row>
    <row r="2851" spans="1:13" outlineLevel="1" x14ac:dyDescent="0.25">
      <c r="B2851" s="137" t="str">
        <f>IF(C2851="","",F2844)</f>
        <v/>
      </c>
      <c r="C2851" s="123"/>
      <c r="D2851" s="138" t="str">
        <f>IF(C2851="","",IFERROR(INDEX('Cadastro de insumo'!A:K,MATCH('Ficha técnica - Prod acabado'!C2851,'Cadastro de insumo'!E:E,0),2),""))</f>
        <v/>
      </c>
      <c r="E2851" s="138" t="str">
        <f>IF(C2851="","",IFERROR(INDEX('Cadastro de insumo'!A:K,MATCH('Ficha técnica - Prod acabado'!C2851,'Cadastro de insumo'!E:E,0),9),""))</f>
        <v/>
      </c>
      <c r="F2851" s="139" t="str">
        <f>IFERROR(VLOOKUP(C2851,'Cadastro de insumo'!E:K,7,0),"")</f>
        <v/>
      </c>
      <c r="G2851" s="113"/>
      <c r="H2851" s="113"/>
      <c r="I2851" s="138">
        <f t="shared" si="136"/>
        <v>0</v>
      </c>
      <c r="J2851" s="140">
        <f>IF(C2851="",0,IF(E2851="Pacote",VLOOKUP(C2851,'Cadastro de insumo'!E:K,7,0)*G2851,IF(OR(E2851="kg",E2851="L"),F2851/1000*G2851,F2851*G2851)))</f>
        <v>0</v>
      </c>
    </row>
    <row r="2852" spans="1:13" outlineLevel="1" x14ac:dyDescent="0.25">
      <c r="B2852" s="137" t="str">
        <f>IF(C2852="","",F2844)</f>
        <v/>
      </c>
      <c r="C2852" s="123"/>
      <c r="D2852" s="138" t="str">
        <f>IF(C2852="","",IFERROR(INDEX('Cadastro de insumo'!A:K,MATCH('Ficha técnica - Prod acabado'!C2852,'Cadastro de insumo'!E:E,0),2),""))</f>
        <v/>
      </c>
      <c r="E2852" s="138" t="str">
        <f>IF(C2852="","",IFERROR(INDEX('Cadastro de insumo'!A:K,MATCH('Ficha técnica - Prod acabado'!C2852,'Cadastro de insumo'!E:E,0),9),""))</f>
        <v/>
      </c>
      <c r="F2852" s="139" t="str">
        <f>IFERROR(VLOOKUP(C2852,'Cadastro de insumo'!E:K,7,0),"")</f>
        <v/>
      </c>
      <c r="G2852" s="113"/>
      <c r="H2852" s="113"/>
      <c r="I2852" s="138">
        <f t="shared" si="136"/>
        <v>0</v>
      </c>
      <c r="J2852" s="140">
        <f>IF(C2852="",0,IF(E2852="Pacote",VLOOKUP(C2852,'Cadastro de insumo'!E:K,7,0)*G2852,IF(OR(E2852="kg",E2852="L"),F2852/1000*G2852,F2852*G2852)))</f>
        <v>0</v>
      </c>
    </row>
    <row r="2853" spans="1:13" outlineLevel="1" x14ac:dyDescent="0.25">
      <c r="B2853" s="137" t="str">
        <f>IF(C2853="","",F2844)</f>
        <v/>
      </c>
      <c r="C2853" s="123"/>
      <c r="D2853" s="138" t="str">
        <f>IF(C2853="","",IFERROR(INDEX('Cadastro de insumo'!A:K,MATCH('Ficha técnica - Prod acabado'!C2853,'Cadastro de insumo'!E:E,0),2),""))</f>
        <v/>
      </c>
      <c r="E2853" s="138" t="str">
        <f>IF(C2853="","",IFERROR(INDEX('Cadastro de insumo'!A:K,MATCH('Ficha técnica - Prod acabado'!C2853,'Cadastro de insumo'!E:E,0),9),""))</f>
        <v/>
      </c>
      <c r="F2853" s="139" t="str">
        <f>IFERROR(VLOOKUP(C2853,'Cadastro de insumo'!E:K,7,0),"")</f>
        <v/>
      </c>
      <c r="G2853" s="113"/>
      <c r="H2853" s="113"/>
      <c r="I2853" s="138">
        <f t="shared" si="136"/>
        <v>0</v>
      </c>
      <c r="J2853" s="140">
        <f>IF(C2853="",0,IF(E2853="Pacote",VLOOKUP(C2853,'Cadastro de insumo'!E:K,7,0)*G2853,IF(OR(E2853="kg",E2853="L"),F2853/1000*G2853,F2853*G2853)))</f>
        <v>0</v>
      </c>
    </row>
    <row r="2854" spans="1:13" outlineLevel="1" x14ac:dyDescent="0.25">
      <c r="B2854" s="137" t="str">
        <f>IF(C2854="","",F2844)</f>
        <v/>
      </c>
      <c r="C2854" s="123"/>
      <c r="D2854" s="138" t="str">
        <f>IF(C2854="","",IFERROR(INDEX('Cadastro de insumo'!A:K,MATCH('Ficha técnica - Prod acabado'!C2854,'Cadastro de insumo'!E:E,0),2),""))</f>
        <v/>
      </c>
      <c r="E2854" s="138" t="str">
        <f>IF(C2854="","",IFERROR(INDEX('Cadastro de insumo'!A:K,MATCH('Ficha técnica - Prod acabado'!C2854,'Cadastro de insumo'!E:E,0),9),""))</f>
        <v/>
      </c>
      <c r="F2854" s="139" t="str">
        <f>IFERROR(VLOOKUP(C2854,'Cadastro de insumo'!E:K,7,0),"")</f>
        <v/>
      </c>
      <c r="G2854" s="113"/>
      <c r="H2854" s="113"/>
      <c r="I2854" s="138">
        <f t="shared" si="136"/>
        <v>0</v>
      </c>
      <c r="J2854" s="140">
        <f>IF(C2854="",0,IF(E2854="Pacote",VLOOKUP(C2854,'Cadastro de insumo'!E:K,7,0)*G2854,IF(OR(E2854="kg",E2854="L"),F2854/1000*G2854,F2854*G2854)))</f>
        <v>0</v>
      </c>
    </row>
    <row r="2855" spans="1:13" outlineLevel="1" x14ac:dyDescent="0.25">
      <c r="B2855" s="137" t="str">
        <f>IF(C2855="","",F2844)</f>
        <v/>
      </c>
      <c r="C2855" s="123"/>
      <c r="D2855" s="138" t="str">
        <f>IF(C2855="","",IFERROR(INDEX('Cadastro de insumo'!A:K,MATCH('Ficha técnica - Prod acabado'!C2855,'Cadastro de insumo'!E:E,0),2),""))</f>
        <v/>
      </c>
      <c r="E2855" s="138" t="str">
        <f>IF(C2855="","",IFERROR(INDEX('Cadastro de insumo'!A:K,MATCH('Ficha técnica - Prod acabado'!C2855,'Cadastro de insumo'!E:E,0),9),""))</f>
        <v/>
      </c>
      <c r="F2855" s="139" t="str">
        <f>IFERROR(VLOOKUP(C2855,'Cadastro de insumo'!E:K,7,0),"")</f>
        <v/>
      </c>
      <c r="G2855" s="113"/>
      <c r="H2855" s="113"/>
      <c r="I2855" s="138">
        <f t="shared" si="136"/>
        <v>0</v>
      </c>
      <c r="J2855" s="140">
        <f>IF(C2855="",0,IF(E2855="Pacote",VLOOKUP(C2855,'Cadastro de insumo'!E:K,7,0)*G2855,IF(OR(E2855="kg",E2855="L"),F2855/1000*G2855,F2855*G2855)))</f>
        <v>0</v>
      </c>
    </row>
    <row r="2856" spans="1:13" outlineLevel="1" x14ac:dyDescent="0.25">
      <c r="B2856" s="137" t="str">
        <f>IF(C2856="","",F2844)</f>
        <v/>
      </c>
      <c r="C2856" s="123"/>
      <c r="D2856" s="138" t="str">
        <f>IF(C2856="","",IFERROR(INDEX('Cadastro de insumo'!A:K,MATCH('Ficha técnica - Prod acabado'!C2856,'Cadastro de insumo'!E:E,0),2),""))</f>
        <v/>
      </c>
      <c r="E2856" s="138" t="str">
        <f>IF(C2856="","",IFERROR(INDEX('Cadastro de insumo'!A:K,MATCH('Ficha técnica - Prod acabado'!C2856,'Cadastro de insumo'!E:E,0),9),""))</f>
        <v/>
      </c>
      <c r="F2856" s="139" t="str">
        <f>IFERROR(VLOOKUP(C2856,'Cadastro de insumo'!E:K,7,0),"")</f>
        <v/>
      </c>
      <c r="G2856" s="113"/>
      <c r="H2856" s="113"/>
      <c r="I2856" s="138">
        <f t="shared" si="136"/>
        <v>0</v>
      </c>
      <c r="J2856" s="140">
        <f>IF(C2856="",0,IF(E2856="Pacote",VLOOKUP(C2856,'Cadastro de insumo'!E:K,7,0)*G2856,IF(OR(E2856="kg",E2856="L"),F2856/1000*G2856,F2856*G2856)))</f>
        <v>0</v>
      </c>
    </row>
    <row r="2857" spans="1:13" outlineLevel="1" x14ac:dyDescent="0.25">
      <c r="B2857" s="137" t="str">
        <f>IF(C2857="","",F2844)</f>
        <v/>
      </c>
      <c r="C2857" s="123"/>
      <c r="D2857" s="138" t="str">
        <f>IF(C2857="","",IFERROR(INDEX('Cadastro de insumo'!A:K,MATCH('Ficha técnica - Prod acabado'!C2857,'Cadastro de insumo'!E:E,0),2),""))</f>
        <v/>
      </c>
      <c r="E2857" s="138" t="str">
        <f>IF(C2857="","",IFERROR(INDEX('Cadastro de insumo'!A:K,MATCH('Ficha técnica - Prod acabado'!C2857,'Cadastro de insumo'!E:E,0),9),""))</f>
        <v/>
      </c>
      <c r="F2857" s="139" t="str">
        <f>IFERROR(VLOOKUP(C2857,'Cadastro de insumo'!E:K,7,0),"")</f>
        <v/>
      </c>
      <c r="G2857" s="113"/>
      <c r="H2857" s="113"/>
      <c r="I2857" s="138">
        <f t="shared" si="136"/>
        <v>0</v>
      </c>
      <c r="J2857" s="140">
        <f>IF(C2857="",0,IF(E2857="Pacote",VLOOKUP(C2857,'Cadastro de insumo'!E:K,7,0)*G2857,IF(OR(E2857="kg",E2857="L"),F2857/1000*G2857,F2857*G2857)))</f>
        <v>0</v>
      </c>
    </row>
    <row r="2858" spans="1:13" outlineLevel="1" x14ac:dyDescent="0.25">
      <c r="B2858" s="137" t="str">
        <f>IF(C2858="","",F2844)</f>
        <v/>
      </c>
      <c r="C2858" s="123"/>
      <c r="D2858" s="138" t="str">
        <f>IF(C2858="","",IFERROR(INDEX('Cadastro de insumo'!A:K,MATCH('Ficha técnica - Prod acabado'!C2858,'Cadastro de insumo'!E:E,0),2),""))</f>
        <v/>
      </c>
      <c r="E2858" s="138" t="str">
        <f>IF(C2858="","",IFERROR(INDEX('Cadastro de insumo'!A:K,MATCH('Ficha técnica - Prod acabado'!C2858,'Cadastro de insumo'!E:E,0),9),""))</f>
        <v/>
      </c>
      <c r="F2858" s="139" t="str">
        <f>IFERROR(VLOOKUP(C2858,'Cadastro de insumo'!E:K,7,0),"")</f>
        <v/>
      </c>
      <c r="G2858" s="113"/>
      <c r="H2858" s="113"/>
      <c r="I2858" s="138">
        <f t="shared" si="136"/>
        <v>0</v>
      </c>
      <c r="J2858" s="140">
        <f>IF(C2858="",0,IF(E2858="Pacote",VLOOKUP(C2858,'Cadastro de insumo'!E:K,7,0)*G2858,IF(OR(E2858="kg",E2858="L"),F2858/1000*G2858,F2858*G2858)))</f>
        <v>0</v>
      </c>
    </row>
    <row r="2859" spans="1:13" outlineLevel="1" x14ac:dyDescent="0.25">
      <c r="B2859" s="137" t="str">
        <f>IF(C2859="","",F2844)</f>
        <v/>
      </c>
      <c r="C2859" s="123"/>
      <c r="D2859" s="138" t="str">
        <f>IF(C2859="","",IFERROR(INDEX('Cadastro de insumo'!A:K,MATCH('Ficha técnica - Prod acabado'!C2859,'Cadastro de insumo'!E:E,0),2),""))</f>
        <v/>
      </c>
      <c r="E2859" s="138" t="str">
        <f>IF(C2859="","",IFERROR(INDEX('Cadastro de insumo'!A:K,MATCH('Ficha técnica - Prod acabado'!C2859,'Cadastro de insumo'!E:E,0),9),""))</f>
        <v/>
      </c>
      <c r="F2859" s="139" t="str">
        <f>IFERROR(VLOOKUP(C2859,'Cadastro de insumo'!E:K,7,0),"")</f>
        <v/>
      </c>
      <c r="G2859" s="113"/>
      <c r="H2859" s="113"/>
      <c r="I2859" s="138">
        <f t="shared" si="136"/>
        <v>0</v>
      </c>
      <c r="J2859" s="140">
        <f>IF(C2859="",0,IF(E2859="Pacote",VLOOKUP(C2859,'Cadastro de insumo'!E:K,7,0)*G2859,IF(OR(E2859="kg",E2859="L"),F2859/1000*G2859,F2859*G2859)))</f>
        <v>0</v>
      </c>
    </row>
    <row r="2860" spans="1:13" outlineLevel="1" x14ac:dyDescent="0.25">
      <c r="B2860" s="137" t="str">
        <f>IF(C2860="","",F2844)</f>
        <v/>
      </c>
      <c r="C2860" s="123"/>
      <c r="D2860" s="138" t="str">
        <f>IF(C2860="","",IFERROR(INDEX('Cadastro de insumo'!A:K,MATCH('Ficha técnica - Prod acabado'!C2860,'Cadastro de insumo'!E:E,0),2),""))</f>
        <v/>
      </c>
      <c r="E2860" s="138" t="str">
        <f>IF(C2860="","",IFERROR(INDEX('Cadastro de insumo'!A:K,MATCH('Ficha técnica - Prod acabado'!C2860,'Cadastro de insumo'!E:E,0),9),""))</f>
        <v/>
      </c>
      <c r="F2860" s="139" t="str">
        <f>IFERROR(VLOOKUP(C2860,'Cadastro de insumo'!E:K,7,0),"")</f>
        <v/>
      </c>
      <c r="G2860" s="113"/>
      <c r="H2860" s="113"/>
      <c r="I2860" s="138">
        <f t="shared" si="136"/>
        <v>0</v>
      </c>
      <c r="J2860" s="140">
        <f>IF(C2860="",0,IF(E2860="Pacote",VLOOKUP(C2860,'Cadastro de insumo'!E:K,7,0)*G2860,IF(OR(E2860="kg",E2860="L"),F2860/1000*G2860,F2860*G2860)))</f>
        <v>0</v>
      </c>
    </row>
    <row r="2861" spans="1:13" outlineLevel="1" x14ac:dyDescent="0.25">
      <c r="B2861" s="137" t="str">
        <f>IF(C2861="","",F2844)</f>
        <v/>
      </c>
      <c r="C2861" s="123"/>
      <c r="D2861" s="138" t="str">
        <f>IF(C2861="","",IFERROR(INDEX('Cadastro de insumo'!A:K,MATCH('Ficha técnica - Prod acabado'!C2861,'Cadastro de insumo'!E:E,0),2),""))</f>
        <v/>
      </c>
      <c r="E2861" s="138" t="str">
        <f>IF(C2861="","",IFERROR(INDEX('Cadastro de insumo'!A:K,MATCH('Ficha técnica - Prod acabado'!C2861,'Cadastro de insumo'!E:E,0),9),""))</f>
        <v/>
      </c>
      <c r="F2861" s="139" t="str">
        <f>IFERROR(VLOOKUP(C2861,'Cadastro de insumo'!E:K,7,0),"")</f>
        <v/>
      </c>
      <c r="G2861" s="113"/>
      <c r="H2861" s="113"/>
      <c r="I2861" s="138">
        <f t="shared" si="136"/>
        <v>0</v>
      </c>
      <c r="J2861" s="140">
        <f>IF(C2861="",0,IF(E2861="Pacote",VLOOKUP(C2861,'Cadastro de insumo'!E:K,7,0)*G2861,IF(OR(E2861="kg",E2861="L"),F2861/1000*G2861,F2861*G2861)))</f>
        <v>0</v>
      </c>
    </row>
    <row r="2862" spans="1:13" x14ac:dyDescent="0.25">
      <c r="A2862" s="33" t="str">
        <f>"Detalhes: "&amp;F2844</f>
        <v xml:space="preserve">Detalhes: </v>
      </c>
      <c r="B2862" s="110"/>
      <c r="H2862" s="126"/>
      <c r="I2862" s="110"/>
      <c r="J2862" s="110"/>
      <c r="M2862" s="126"/>
    </row>
    <row r="2863" spans="1:13" x14ac:dyDescent="0.25">
      <c r="B2863" s="110"/>
      <c r="C2863" s="126"/>
      <c r="H2863" s="126"/>
      <c r="I2863" s="110"/>
      <c r="J2863" s="110"/>
      <c r="K2863" s="110"/>
      <c r="L2863" s="110"/>
      <c r="M2863" s="126"/>
    </row>
    <row r="2864" spans="1:13" ht="31.5" x14ac:dyDescent="0.25">
      <c r="D2864" s="110"/>
      <c r="E2864" s="34" t="s">
        <v>21</v>
      </c>
      <c r="F2864" s="78" t="s">
        <v>0</v>
      </c>
      <c r="G2864" s="78" t="s">
        <v>19</v>
      </c>
      <c r="H2864" s="79" t="s">
        <v>20</v>
      </c>
      <c r="I2864" s="35" t="s">
        <v>22</v>
      </c>
      <c r="J2864" s="35" t="s">
        <v>61</v>
      </c>
      <c r="M2864" s="126"/>
    </row>
    <row r="2865" spans="2:18" x14ac:dyDescent="0.25">
      <c r="D2865" s="110"/>
      <c r="E2865" s="135">
        <f>E2844+1</f>
        <v>137</v>
      </c>
      <c r="F2865" s="113"/>
      <c r="G2865" s="113"/>
      <c r="H2865" s="114"/>
      <c r="I2865" s="136">
        <f>SUM(J2868:J2882)</f>
        <v>0</v>
      </c>
      <c r="J2865" s="136" t="str">
        <f>IF(H2865="","",I2865/H2865)</f>
        <v/>
      </c>
      <c r="M2865" s="126"/>
      <c r="R2865" s="141"/>
    </row>
    <row r="2866" spans="2:18" x14ac:dyDescent="0.25">
      <c r="B2866" s="117"/>
      <c r="C2866" s="118"/>
      <c r="D2866" s="110"/>
      <c r="F2866" s="118"/>
      <c r="G2866" s="118"/>
      <c r="H2866" s="119"/>
      <c r="I2866" s="120"/>
      <c r="J2866" s="121"/>
      <c r="M2866" s="126"/>
      <c r="R2866" s="141"/>
    </row>
    <row r="2867" spans="2:18" ht="47.25" outlineLevel="1" x14ac:dyDescent="0.25">
      <c r="B2867" s="34" t="s">
        <v>66</v>
      </c>
      <c r="C2867" s="78" t="s">
        <v>13</v>
      </c>
      <c r="D2867" s="35" t="s">
        <v>60</v>
      </c>
      <c r="E2867" s="35" t="s">
        <v>14</v>
      </c>
      <c r="F2867" s="79" t="s">
        <v>17</v>
      </c>
      <c r="G2867" s="79" t="s">
        <v>56</v>
      </c>
      <c r="H2867" s="79" t="s">
        <v>38</v>
      </c>
      <c r="I2867" s="35" t="s">
        <v>16</v>
      </c>
      <c r="J2867" s="34" t="s">
        <v>15</v>
      </c>
    </row>
    <row r="2868" spans="2:18" outlineLevel="1" x14ac:dyDescent="0.25">
      <c r="B2868" s="137" t="str">
        <f>IF(C2868="","",F2865)</f>
        <v/>
      </c>
      <c r="C2868" s="123"/>
      <c r="D2868" s="138" t="str">
        <f>IF(C2868="","",IFERROR(INDEX('Cadastro de insumo'!A:K,MATCH('Ficha técnica - Prod acabado'!C2868,'Cadastro de insumo'!E:E,0),2),""))</f>
        <v/>
      </c>
      <c r="E2868" s="138" t="str">
        <f>IF(C2868="","",IFERROR(INDEX('Cadastro de insumo'!A:K,MATCH('Ficha técnica - Prod acabado'!C2868,'Cadastro de insumo'!E:E,0),9),""))</f>
        <v/>
      </c>
      <c r="F2868" s="139" t="str">
        <f>IFERROR(VLOOKUP(C2868,'Cadastro de insumo'!E:K,7,0),"")</f>
        <v/>
      </c>
      <c r="G2868" s="113"/>
      <c r="H2868" s="113"/>
      <c r="I2868" s="138">
        <f t="shared" ref="I2868:I2882" si="137">IF(OR(G2868="",H2868=""),0,G2868/H2868)</f>
        <v>0</v>
      </c>
      <c r="J2868" s="140">
        <f>IF(C2868="",0,IF(E2868="Pacote",VLOOKUP(C2868,'Cadastro de insumo'!E:K,7,0)*G2868,IF(OR(E2868="kg",E2868="L"),F2868/1000*G2868,F2868*G2868)))</f>
        <v>0</v>
      </c>
    </row>
    <row r="2869" spans="2:18" outlineLevel="1" x14ac:dyDescent="0.25">
      <c r="B2869" s="137" t="str">
        <f>IF(C2869="","",F2865)</f>
        <v/>
      </c>
      <c r="C2869" s="123"/>
      <c r="D2869" s="138" t="str">
        <f>IF(C2869="","",IFERROR(INDEX('Cadastro de insumo'!A:K,MATCH('Ficha técnica - Prod acabado'!C2869,'Cadastro de insumo'!E:E,0),2),""))</f>
        <v/>
      </c>
      <c r="E2869" s="138" t="str">
        <f>IF(C2869="","",IFERROR(INDEX('Cadastro de insumo'!A:K,MATCH('Ficha técnica - Prod acabado'!C2869,'Cadastro de insumo'!E:E,0),9),""))</f>
        <v/>
      </c>
      <c r="F2869" s="139" t="str">
        <f>IFERROR(VLOOKUP(C2869,'Cadastro de insumo'!E:K,7,0),"")</f>
        <v/>
      </c>
      <c r="G2869" s="113"/>
      <c r="H2869" s="113"/>
      <c r="I2869" s="138">
        <f t="shared" si="137"/>
        <v>0</v>
      </c>
      <c r="J2869" s="140">
        <f>IF(C2869="",0,IF(E2869="Pacote",VLOOKUP(C2869,'Cadastro de insumo'!E:K,7,0)*G2869,IF(OR(E2869="kg",E2869="L"),F2869/1000*G2869,F2869*G2869)))</f>
        <v>0</v>
      </c>
    </row>
    <row r="2870" spans="2:18" outlineLevel="1" x14ac:dyDescent="0.25">
      <c r="B2870" s="137" t="str">
        <f>IF(C2870="","",F2865)</f>
        <v/>
      </c>
      <c r="C2870" s="123"/>
      <c r="D2870" s="138" t="str">
        <f>IF(C2870="","",IFERROR(INDEX('Cadastro de insumo'!A:K,MATCH('Ficha técnica - Prod acabado'!C2870,'Cadastro de insumo'!E:E,0),2),""))</f>
        <v/>
      </c>
      <c r="E2870" s="138" t="str">
        <f>IF(C2870="","",IFERROR(INDEX('Cadastro de insumo'!A:K,MATCH('Ficha técnica - Prod acabado'!C2870,'Cadastro de insumo'!E:E,0),9),""))</f>
        <v/>
      </c>
      <c r="F2870" s="139" t="str">
        <f>IFERROR(VLOOKUP(C2870,'Cadastro de insumo'!E:K,7,0),"")</f>
        <v/>
      </c>
      <c r="G2870" s="113"/>
      <c r="H2870" s="113"/>
      <c r="I2870" s="138">
        <f t="shared" si="137"/>
        <v>0</v>
      </c>
      <c r="J2870" s="140">
        <f>IF(C2870="",0,IF(E2870="Pacote",VLOOKUP(C2870,'Cadastro de insumo'!E:K,7,0)*G2870,IF(OR(E2870="kg",E2870="L"),F2870/1000*G2870,F2870*G2870)))</f>
        <v>0</v>
      </c>
    </row>
    <row r="2871" spans="2:18" outlineLevel="1" x14ac:dyDescent="0.25">
      <c r="B2871" s="137" t="str">
        <f>IF(C2871="","",F2865)</f>
        <v/>
      </c>
      <c r="C2871" s="123"/>
      <c r="D2871" s="138" t="str">
        <f>IF(C2871="","",IFERROR(INDEX('Cadastro de insumo'!A:K,MATCH('Ficha técnica - Prod acabado'!C2871,'Cadastro de insumo'!E:E,0),2),""))</f>
        <v/>
      </c>
      <c r="E2871" s="138" t="str">
        <f>IF(C2871="","",IFERROR(INDEX('Cadastro de insumo'!A:K,MATCH('Ficha técnica - Prod acabado'!C2871,'Cadastro de insumo'!E:E,0),9),""))</f>
        <v/>
      </c>
      <c r="F2871" s="139" t="str">
        <f>IFERROR(VLOOKUP(C2871,'Cadastro de insumo'!E:K,7,0),"")</f>
        <v/>
      </c>
      <c r="G2871" s="113"/>
      <c r="H2871" s="113"/>
      <c r="I2871" s="138">
        <f t="shared" si="137"/>
        <v>0</v>
      </c>
      <c r="J2871" s="140">
        <f>IF(C2871="",0,IF(E2871="Pacote",VLOOKUP(C2871,'Cadastro de insumo'!E:K,7,0)*G2871,IF(OR(E2871="kg",E2871="L"),F2871/1000*G2871,F2871*G2871)))</f>
        <v>0</v>
      </c>
    </row>
    <row r="2872" spans="2:18" outlineLevel="1" x14ac:dyDescent="0.25">
      <c r="B2872" s="137" t="str">
        <f>IF(C2872="","",F2865)</f>
        <v/>
      </c>
      <c r="C2872" s="123"/>
      <c r="D2872" s="138" t="str">
        <f>IF(C2872="","",IFERROR(INDEX('Cadastro de insumo'!A:K,MATCH('Ficha técnica - Prod acabado'!C2872,'Cadastro de insumo'!E:E,0),2),""))</f>
        <v/>
      </c>
      <c r="E2872" s="138" t="str">
        <f>IF(C2872="","",IFERROR(INDEX('Cadastro de insumo'!A:K,MATCH('Ficha técnica - Prod acabado'!C2872,'Cadastro de insumo'!E:E,0),9),""))</f>
        <v/>
      </c>
      <c r="F2872" s="139" t="str">
        <f>IFERROR(VLOOKUP(C2872,'Cadastro de insumo'!E:K,7,0),"")</f>
        <v/>
      </c>
      <c r="G2872" s="113"/>
      <c r="H2872" s="113"/>
      <c r="I2872" s="138">
        <f t="shared" si="137"/>
        <v>0</v>
      </c>
      <c r="J2872" s="140">
        <f>IF(C2872="",0,IF(E2872="Pacote",VLOOKUP(C2872,'Cadastro de insumo'!E:K,7,0)*G2872,IF(OR(E2872="kg",E2872="L"),F2872/1000*G2872,F2872*G2872)))</f>
        <v>0</v>
      </c>
    </row>
    <row r="2873" spans="2:18" outlineLevel="1" x14ac:dyDescent="0.25">
      <c r="B2873" s="137" t="str">
        <f>IF(C2873="","",F2865)</f>
        <v/>
      </c>
      <c r="C2873" s="123"/>
      <c r="D2873" s="138" t="str">
        <f>IF(C2873="","",IFERROR(INDEX('Cadastro de insumo'!A:K,MATCH('Ficha técnica - Prod acabado'!C2873,'Cadastro de insumo'!E:E,0),2),""))</f>
        <v/>
      </c>
      <c r="E2873" s="138" t="str">
        <f>IF(C2873="","",IFERROR(INDEX('Cadastro de insumo'!A:K,MATCH('Ficha técnica - Prod acabado'!C2873,'Cadastro de insumo'!E:E,0),9),""))</f>
        <v/>
      </c>
      <c r="F2873" s="139" t="str">
        <f>IFERROR(VLOOKUP(C2873,'Cadastro de insumo'!E:K,7,0),"")</f>
        <v/>
      </c>
      <c r="G2873" s="113"/>
      <c r="H2873" s="113"/>
      <c r="I2873" s="138">
        <f t="shared" si="137"/>
        <v>0</v>
      </c>
      <c r="J2873" s="140">
        <f>IF(C2873="",0,IF(E2873="Pacote",VLOOKUP(C2873,'Cadastro de insumo'!E:K,7,0)*G2873,IF(OR(E2873="kg",E2873="L"),F2873/1000*G2873,F2873*G2873)))</f>
        <v>0</v>
      </c>
    </row>
    <row r="2874" spans="2:18" outlineLevel="1" x14ac:dyDescent="0.25">
      <c r="B2874" s="137" t="str">
        <f>IF(C2874="","",F2865)</f>
        <v/>
      </c>
      <c r="C2874" s="123"/>
      <c r="D2874" s="138" t="str">
        <f>IF(C2874="","",IFERROR(INDEX('Cadastro de insumo'!A:K,MATCH('Ficha técnica - Prod acabado'!C2874,'Cadastro de insumo'!E:E,0),2),""))</f>
        <v/>
      </c>
      <c r="E2874" s="138" t="str">
        <f>IF(C2874="","",IFERROR(INDEX('Cadastro de insumo'!A:K,MATCH('Ficha técnica - Prod acabado'!C2874,'Cadastro de insumo'!E:E,0),9),""))</f>
        <v/>
      </c>
      <c r="F2874" s="139" t="str">
        <f>IFERROR(VLOOKUP(C2874,'Cadastro de insumo'!E:K,7,0),"")</f>
        <v/>
      </c>
      <c r="G2874" s="113"/>
      <c r="H2874" s="113"/>
      <c r="I2874" s="138">
        <f t="shared" si="137"/>
        <v>0</v>
      </c>
      <c r="J2874" s="140">
        <f>IF(C2874="",0,IF(E2874="Pacote",VLOOKUP(C2874,'Cadastro de insumo'!E:K,7,0)*G2874,IF(OR(E2874="kg",E2874="L"),F2874/1000*G2874,F2874*G2874)))</f>
        <v>0</v>
      </c>
    </row>
    <row r="2875" spans="2:18" outlineLevel="1" x14ac:dyDescent="0.25">
      <c r="B2875" s="137" t="str">
        <f>IF(C2875="","",F2865)</f>
        <v/>
      </c>
      <c r="C2875" s="123"/>
      <c r="D2875" s="138" t="str">
        <f>IF(C2875="","",IFERROR(INDEX('Cadastro de insumo'!A:K,MATCH('Ficha técnica - Prod acabado'!C2875,'Cadastro de insumo'!E:E,0),2),""))</f>
        <v/>
      </c>
      <c r="E2875" s="138" t="str">
        <f>IF(C2875="","",IFERROR(INDEX('Cadastro de insumo'!A:K,MATCH('Ficha técnica - Prod acabado'!C2875,'Cadastro de insumo'!E:E,0),9),""))</f>
        <v/>
      </c>
      <c r="F2875" s="139" t="str">
        <f>IFERROR(VLOOKUP(C2875,'Cadastro de insumo'!E:K,7,0),"")</f>
        <v/>
      </c>
      <c r="G2875" s="113"/>
      <c r="H2875" s="113"/>
      <c r="I2875" s="138">
        <f t="shared" si="137"/>
        <v>0</v>
      </c>
      <c r="J2875" s="140">
        <f>IF(C2875="",0,IF(E2875="Pacote",VLOOKUP(C2875,'Cadastro de insumo'!E:K,7,0)*G2875,IF(OR(E2875="kg",E2875="L"),F2875/1000*G2875,F2875*G2875)))</f>
        <v>0</v>
      </c>
    </row>
    <row r="2876" spans="2:18" outlineLevel="1" x14ac:dyDescent="0.25">
      <c r="B2876" s="137" t="str">
        <f>IF(C2876="","",F2865)</f>
        <v/>
      </c>
      <c r="C2876" s="123"/>
      <c r="D2876" s="138" t="str">
        <f>IF(C2876="","",IFERROR(INDEX('Cadastro de insumo'!A:K,MATCH('Ficha técnica - Prod acabado'!C2876,'Cadastro de insumo'!E:E,0),2),""))</f>
        <v/>
      </c>
      <c r="E2876" s="138" t="str">
        <f>IF(C2876="","",IFERROR(INDEX('Cadastro de insumo'!A:K,MATCH('Ficha técnica - Prod acabado'!C2876,'Cadastro de insumo'!E:E,0),9),""))</f>
        <v/>
      </c>
      <c r="F2876" s="139" t="str">
        <f>IFERROR(VLOOKUP(C2876,'Cadastro de insumo'!E:K,7,0),"")</f>
        <v/>
      </c>
      <c r="G2876" s="113"/>
      <c r="H2876" s="113"/>
      <c r="I2876" s="138">
        <f t="shared" si="137"/>
        <v>0</v>
      </c>
      <c r="J2876" s="140">
        <f>IF(C2876="",0,IF(E2876="Pacote",VLOOKUP(C2876,'Cadastro de insumo'!E:K,7,0)*G2876,IF(OR(E2876="kg",E2876="L"),F2876/1000*G2876,F2876*G2876)))</f>
        <v>0</v>
      </c>
    </row>
    <row r="2877" spans="2:18" outlineLevel="1" x14ac:dyDescent="0.25">
      <c r="B2877" s="137" t="str">
        <f>IF(C2877="","",F2865)</f>
        <v/>
      </c>
      <c r="C2877" s="123"/>
      <c r="D2877" s="138" t="str">
        <f>IF(C2877="","",IFERROR(INDEX('Cadastro de insumo'!A:K,MATCH('Ficha técnica - Prod acabado'!C2877,'Cadastro de insumo'!E:E,0),2),""))</f>
        <v/>
      </c>
      <c r="E2877" s="138" t="str">
        <f>IF(C2877="","",IFERROR(INDEX('Cadastro de insumo'!A:K,MATCH('Ficha técnica - Prod acabado'!C2877,'Cadastro de insumo'!E:E,0),9),""))</f>
        <v/>
      </c>
      <c r="F2877" s="139" t="str">
        <f>IFERROR(VLOOKUP(C2877,'Cadastro de insumo'!E:K,7,0),"")</f>
        <v/>
      </c>
      <c r="G2877" s="113"/>
      <c r="H2877" s="113"/>
      <c r="I2877" s="138">
        <f t="shared" si="137"/>
        <v>0</v>
      </c>
      <c r="J2877" s="140">
        <f>IF(C2877="",0,IF(E2877="Pacote",VLOOKUP(C2877,'Cadastro de insumo'!E:K,7,0)*G2877,IF(OR(E2877="kg",E2877="L"),F2877/1000*G2877,F2877*G2877)))</f>
        <v>0</v>
      </c>
    </row>
    <row r="2878" spans="2:18" outlineLevel="1" x14ac:dyDescent="0.25">
      <c r="B2878" s="137" t="str">
        <f>IF(C2878="","",F2865)</f>
        <v/>
      </c>
      <c r="C2878" s="123"/>
      <c r="D2878" s="138" t="str">
        <f>IF(C2878="","",IFERROR(INDEX('Cadastro de insumo'!A:K,MATCH('Ficha técnica - Prod acabado'!C2878,'Cadastro de insumo'!E:E,0),2),""))</f>
        <v/>
      </c>
      <c r="E2878" s="138" t="str">
        <f>IF(C2878="","",IFERROR(INDEX('Cadastro de insumo'!A:K,MATCH('Ficha técnica - Prod acabado'!C2878,'Cadastro de insumo'!E:E,0),9),""))</f>
        <v/>
      </c>
      <c r="F2878" s="139" t="str">
        <f>IFERROR(VLOOKUP(C2878,'Cadastro de insumo'!E:K,7,0),"")</f>
        <v/>
      </c>
      <c r="G2878" s="113"/>
      <c r="H2878" s="113"/>
      <c r="I2878" s="138">
        <f t="shared" si="137"/>
        <v>0</v>
      </c>
      <c r="J2878" s="140">
        <f>IF(C2878="",0,IF(E2878="Pacote",VLOOKUP(C2878,'Cadastro de insumo'!E:K,7,0)*G2878,IF(OR(E2878="kg",E2878="L"),F2878/1000*G2878,F2878*G2878)))</f>
        <v>0</v>
      </c>
    </row>
    <row r="2879" spans="2:18" outlineLevel="1" x14ac:dyDescent="0.25">
      <c r="B2879" s="137" t="str">
        <f>IF(C2879="","",F2865)</f>
        <v/>
      </c>
      <c r="C2879" s="123"/>
      <c r="D2879" s="138" t="str">
        <f>IF(C2879="","",IFERROR(INDEX('Cadastro de insumo'!A:K,MATCH('Ficha técnica - Prod acabado'!C2879,'Cadastro de insumo'!E:E,0),2),""))</f>
        <v/>
      </c>
      <c r="E2879" s="138" t="str">
        <f>IF(C2879="","",IFERROR(INDEX('Cadastro de insumo'!A:K,MATCH('Ficha técnica - Prod acabado'!C2879,'Cadastro de insumo'!E:E,0),9),""))</f>
        <v/>
      </c>
      <c r="F2879" s="139" t="str">
        <f>IFERROR(VLOOKUP(C2879,'Cadastro de insumo'!E:K,7,0),"")</f>
        <v/>
      </c>
      <c r="G2879" s="113"/>
      <c r="H2879" s="113"/>
      <c r="I2879" s="138">
        <f t="shared" si="137"/>
        <v>0</v>
      </c>
      <c r="J2879" s="140">
        <f>IF(C2879="",0,IF(E2879="Pacote",VLOOKUP(C2879,'Cadastro de insumo'!E:K,7,0)*G2879,IF(OR(E2879="kg",E2879="L"),F2879/1000*G2879,F2879*G2879)))</f>
        <v>0</v>
      </c>
    </row>
    <row r="2880" spans="2:18" outlineLevel="1" x14ac:dyDescent="0.25">
      <c r="B2880" s="137" t="str">
        <f>IF(C2880="","",F2865)</f>
        <v/>
      </c>
      <c r="C2880" s="123"/>
      <c r="D2880" s="138" t="str">
        <f>IF(C2880="","",IFERROR(INDEX('Cadastro de insumo'!A:K,MATCH('Ficha técnica - Prod acabado'!C2880,'Cadastro de insumo'!E:E,0),2),""))</f>
        <v/>
      </c>
      <c r="E2880" s="138" t="str">
        <f>IF(C2880="","",IFERROR(INDEX('Cadastro de insumo'!A:K,MATCH('Ficha técnica - Prod acabado'!C2880,'Cadastro de insumo'!E:E,0),9),""))</f>
        <v/>
      </c>
      <c r="F2880" s="139" t="str">
        <f>IFERROR(VLOOKUP(C2880,'Cadastro de insumo'!E:K,7,0),"")</f>
        <v/>
      </c>
      <c r="G2880" s="113"/>
      <c r="H2880" s="113"/>
      <c r="I2880" s="138">
        <f t="shared" si="137"/>
        <v>0</v>
      </c>
      <c r="J2880" s="140">
        <f>IF(C2880="",0,IF(E2880="Pacote",VLOOKUP(C2880,'Cadastro de insumo'!E:K,7,0)*G2880,IF(OR(E2880="kg",E2880="L"),F2880/1000*G2880,F2880*G2880)))</f>
        <v>0</v>
      </c>
    </row>
    <row r="2881" spans="1:18" outlineLevel="1" x14ac:dyDescent="0.25">
      <c r="B2881" s="137" t="str">
        <f>IF(C2881="","",F2865)</f>
        <v/>
      </c>
      <c r="C2881" s="123"/>
      <c r="D2881" s="138" t="str">
        <f>IF(C2881="","",IFERROR(INDEX('Cadastro de insumo'!A:K,MATCH('Ficha técnica - Prod acabado'!C2881,'Cadastro de insumo'!E:E,0),2),""))</f>
        <v/>
      </c>
      <c r="E2881" s="138" t="str">
        <f>IF(C2881="","",IFERROR(INDEX('Cadastro de insumo'!A:K,MATCH('Ficha técnica - Prod acabado'!C2881,'Cadastro de insumo'!E:E,0),9),""))</f>
        <v/>
      </c>
      <c r="F2881" s="139" t="str">
        <f>IFERROR(VLOOKUP(C2881,'Cadastro de insumo'!E:K,7,0),"")</f>
        <v/>
      </c>
      <c r="G2881" s="113"/>
      <c r="H2881" s="113"/>
      <c r="I2881" s="138">
        <f t="shared" si="137"/>
        <v>0</v>
      </c>
      <c r="J2881" s="140">
        <f>IF(C2881="",0,IF(E2881="Pacote",VLOOKUP(C2881,'Cadastro de insumo'!E:K,7,0)*G2881,IF(OR(E2881="kg",E2881="L"),F2881/1000*G2881,F2881*G2881)))</f>
        <v>0</v>
      </c>
    </row>
    <row r="2882" spans="1:18" outlineLevel="1" x14ac:dyDescent="0.25">
      <c r="B2882" s="137" t="str">
        <f>IF(C2882="","",F2865)</f>
        <v/>
      </c>
      <c r="C2882" s="123"/>
      <c r="D2882" s="138" t="str">
        <f>IF(C2882="","",IFERROR(INDEX('Cadastro de insumo'!A:K,MATCH('Ficha técnica - Prod acabado'!C2882,'Cadastro de insumo'!E:E,0),2),""))</f>
        <v/>
      </c>
      <c r="E2882" s="138" t="str">
        <f>IF(C2882="","",IFERROR(INDEX('Cadastro de insumo'!A:K,MATCH('Ficha técnica - Prod acabado'!C2882,'Cadastro de insumo'!E:E,0),9),""))</f>
        <v/>
      </c>
      <c r="F2882" s="139" t="str">
        <f>IFERROR(VLOOKUP(C2882,'Cadastro de insumo'!E:K,7,0),"")</f>
        <v/>
      </c>
      <c r="G2882" s="113"/>
      <c r="H2882" s="113"/>
      <c r="I2882" s="138">
        <f t="shared" si="137"/>
        <v>0</v>
      </c>
      <c r="J2882" s="140">
        <f>IF(C2882="",0,IF(E2882="Pacote",VLOOKUP(C2882,'Cadastro de insumo'!E:K,7,0)*G2882,IF(OR(E2882="kg",E2882="L"),F2882/1000*G2882,F2882*G2882)))</f>
        <v>0</v>
      </c>
    </row>
    <row r="2883" spans="1:18" x14ac:dyDescent="0.25">
      <c r="A2883" s="33" t="str">
        <f>"Detalhes: "&amp;F2865</f>
        <v xml:space="preserve">Detalhes: </v>
      </c>
      <c r="B2883" s="110"/>
      <c r="H2883" s="126"/>
      <c r="I2883" s="110"/>
      <c r="J2883" s="110"/>
      <c r="M2883" s="126"/>
    </row>
    <row r="2884" spans="1:18" x14ac:dyDescent="0.25">
      <c r="B2884" s="110"/>
      <c r="C2884" s="126"/>
      <c r="H2884" s="126"/>
      <c r="I2884" s="110"/>
      <c r="J2884" s="110"/>
      <c r="K2884" s="110"/>
      <c r="L2884" s="110"/>
      <c r="M2884" s="126"/>
    </row>
    <row r="2885" spans="1:18" ht="31.5" x14ac:dyDescent="0.25">
      <c r="D2885" s="110"/>
      <c r="E2885" s="34" t="s">
        <v>21</v>
      </c>
      <c r="F2885" s="78" t="s">
        <v>0</v>
      </c>
      <c r="G2885" s="78" t="s">
        <v>19</v>
      </c>
      <c r="H2885" s="79" t="s">
        <v>20</v>
      </c>
      <c r="I2885" s="35" t="s">
        <v>22</v>
      </c>
      <c r="J2885" s="35" t="s">
        <v>61</v>
      </c>
      <c r="M2885" s="126"/>
    </row>
    <row r="2886" spans="1:18" x14ac:dyDescent="0.25">
      <c r="D2886" s="110"/>
      <c r="E2886" s="135">
        <f>E2865+1</f>
        <v>138</v>
      </c>
      <c r="F2886" s="113"/>
      <c r="G2886" s="113"/>
      <c r="H2886" s="114"/>
      <c r="I2886" s="136">
        <f>SUM(J2889:J2903)</f>
        <v>0</v>
      </c>
      <c r="J2886" s="136" t="str">
        <f>IF(H2886="","",I2886/H2886)</f>
        <v/>
      </c>
      <c r="M2886" s="126"/>
      <c r="R2886" s="141"/>
    </row>
    <row r="2887" spans="1:18" x14ac:dyDescent="0.25">
      <c r="B2887" s="117"/>
      <c r="C2887" s="118"/>
      <c r="D2887" s="110"/>
      <c r="F2887" s="118"/>
      <c r="G2887" s="118"/>
      <c r="H2887" s="119"/>
      <c r="I2887" s="120"/>
      <c r="J2887" s="121"/>
      <c r="M2887" s="126"/>
      <c r="R2887" s="141"/>
    </row>
    <row r="2888" spans="1:18" ht="47.25" outlineLevel="1" x14ac:dyDescent="0.25">
      <c r="B2888" s="34" t="s">
        <v>66</v>
      </c>
      <c r="C2888" s="78" t="s">
        <v>13</v>
      </c>
      <c r="D2888" s="35" t="s">
        <v>60</v>
      </c>
      <c r="E2888" s="35" t="s">
        <v>14</v>
      </c>
      <c r="F2888" s="79" t="s">
        <v>17</v>
      </c>
      <c r="G2888" s="79" t="s">
        <v>56</v>
      </c>
      <c r="H2888" s="79" t="s">
        <v>38</v>
      </c>
      <c r="I2888" s="35" t="s">
        <v>16</v>
      </c>
      <c r="J2888" s="34" t="s">
        <v>15</v>
      </c>
    </row>
    <row r="2889" spans="1:18" outlineLevel="1" x14ac:dyDescent="0.25">
      <c r="B2889" s="137" t="str">
        <f>IF(C2889="","",F2886)</f>
        <v/>
      </c>
      <c r="C2889" s="123"/>
      <c r="D2889" s="138" t="str">
        <f>IF(C2889="","",IFERROR(INDEX('Cadastro de insumo'!A:K,MATCH('Ficha técnica - Prod acabado'!C2889,'Cadastro de insumo'!E:E,0),2),""))</f>
        <v/>
      </c>
      <c r="E2889" s="138" t="str">
        <f>IF(C2889="","",IFERROR(INDEX('Cadastro de insumo'!A:K,MATCH('Ficha técnica - Prod acabado'!C2889,'Cadastro de insumo'!E:E,0),9),""))</f>
        <v/>
      </c>
      <c r="F2889" s="139" t="str">
        <f>IFERROR(VLOOKUP(C2889,'Cadastro de insumo'!E:K,7,0),"")</f>
        <v/>
      </c>
      <c r="G2889" s="113"/>
      <c r="H2889" s="113"/>
      <c r="I2889" s="138">
        <f t="shared" ref="I2889:I2903" si="138">IF(OR(G2889="",H2889=""),0,G2889/H2889)</f>
        <v>0</v>
      </c>
      <c r="J2889" s="140">
        <f>IF(C2889="",0,IF(E2889="Pacote",VLOOKUP(C2889,'Cadastro de insumo'!E:K,7,0)*G2889,IF(OR(E2889="kg",E2889="L"),F2889/1000*G2889,F2889*G2889)))</f>
        <v>0</v>
      </c>
    </row>
    <row r="2890" spans="1:18" outlineLevel="1" x14ac:dyDescent="0.25">
      <c r="B2890" s="137" t="str">
        <f>IF(C2890="","",F2886)</f>
        <v/>
      </c>
      <c r="C2890" s="123"/>
      <c r="D2890" s="138" t="str">
        <f>IF(C2890="","",IFERROR(INDEX('Cadastro de insumo'!A:K,MATCH('Ficha técnica - Prod acabado'!C2890,'Cadastro de insumo'!E:E,0),2),""))</f>
        <v/>
      </c>
      <c r="E2890" s="138" t="str">
        <f>IF(C2890="","",IFERROR(INDEX('Cadastro de insumo'!A:K,MATCH('Ficha técnica - Prod acabado'!C2890,'Cadastro de insumo'!E:E,0),9),""))</f>
        <v/>
      </c>
      <c r="F2890" s="139" t="str">
        <f>IFERROR(VLOOKUP(C2890,'Cadastro de insumo'!E:K,7,0),"")</f>
        <v/>
      </c>
      <c r="G2890" s="113"/>
      <c r="H2890" s="113"/>
      <c r="I2890" s="138">
        <f t="shared" si="138"/>
        <v>0</v>
      </c>
      <c r="J2890" s="140">
        <f>IF(C2890="",0,IF(E2890="Pacote",VLOOKUP(C2890,'Cadastro de insumo'!E:K,7,0)*G2890,IF(OR(E2890="kg",E2890="L"),F2890/1000*G2890,F2890*G2890)))</f>
        <v>0</v>
      </c>
    </row>
    <row r="2891" spans="1:18" outlineLevel="1" x14ac:dyDescent="0.25">
      <c r="B2891" s="137" t="str">
        <f>IF(C2891="","",F2886)</f>
        <v/>
      </c>
      <c r="C2891" s="123"/>
      <c r="D2891" s="138" t="str">
        <f>IF(C2891="","",IFERROR(INDEX('Cadastro de insumo'!A:K,MATCH('Ficha técnica - Prod acabado'!C2891,'Cadastro de insumo'!E:E,0),2),""))</f>
        <v/>
      </c>
      <c r="E2891" s="138" t="str">
        <f>IF(C2891="","",IFERROR(INDEX('Cadastro de insumo'!A:K,MATCH('Ficha técnica - Prod acabado'!C2891,'Cadastro de insumo'!E:E,0),9),""))</f>
        <v/>
      </c>
      <c r="F2891" s="139" t="str">
        <f>IFERROR(VLOOKUP(C2891,'Cadastro de insumo'!E:K,7,0),"")</f>
        <v/>
      </c>
      <c r="G2891" s="113"/>
      <c r="H2891" s="113"/>
      <c r="I2891" s="138">
        <f t="shared" si="138"/>
        <v>0</v>
      </c>
      <c r="J2891" s="140">
        <f>IF(C2891="",0,IF(E2891="Pacote",VLOOKUP(C2891,'Cadastro de insumo'!E:K,7,0)*G2891,IF(OR(E2891="kg",E2891="L"),F2891/1000*G2891,F2891*G2891)))</f>
        <v>0</v>
      </c>
    </row>
    <row r="2892" spans="1:18" outlineLevel="1" x14ac:dyDescent="0.25">
      <c r="B2892" s="137" t="str">
        <f>IF(C2892="","",F2886)</f>
        <v/>
      </c>
      <c r="C2892" s="123"/>
      <c r="D2892" s="138" t="str">
        <f>IF(C2892="","",IFERROR(INDEX('Cadastro de insumo'!A:K,MATCH('Ficha técnica - Prod acabado'!C2892,'Cadastro de insumo'!E:E,0),2),""))</f>
        <v/>
      </c>
      <c r="E2892" s="138" t="str">
        <f>IF(C2892="","",IFERROR(INDEX('Cadastro de insumo'!A:K,MATCH('Ficha técnica - Prod acabado'!C2892,'Cadastro de insumo'!E:E,0),9),""))</f>
        <v/>
      </c>
      <c r="F2892" s="139" t="str">
        <f>IFERROR(VLOOKUP(C2892,'Cadastro de insumo'!E:K,7,0),"")</f>
        <v/>
      </c>
      <c r="G2892" s="113"/>
      <c r="H2892" s="113"/>
      <c r="I2892" s="138">
        <f t="shared" si="138"/>
        <v>0</v>
      </c>
      <c r="J2892" s="140">
        <f>IF(C2892="",0,IF(E2892="Pacote",VLOOKUP(C2892,'Cadastro de insumo'!E:K,7,0)*G2892,IF(OR(E2892="kg",E2892="L"),F2892/1000*G2892,F2892*G2892)))</f>
        <v>0</v>
      </c>
    </row>
    <row r="2893" spans="1:18" outlineLevel="1" x14ac:dyDescent="0.25">
      <c r="B2893" s="137" t="str">
        <f>IF(C2893="","",F2886)</f>
        <v/>
      </c>
      <c r="C2893" s="123"/>
      <c r="D2893" s="138" t="str">
        <f>IF(C2893="","",IFERROR(INDEX('Cadastro de insumo'!A:K,MATCH('Ficha técnica - Prod acabado'!C2893,'Cadastro de insumo'!E:E,0),2),""))</f>
        <v/>
      </c>
      <c r="E2893" s="138" t="str">
        <f>IF(C2893="","",IFERROR(INDEX('Cadastro de insumo'!A:K,MATCH('Ficha técnica - Prod acabado'!C2893,'Cadastro de insumo'!E:E,0),9),""))</f>
        <v/>
      </c>
      <c r="F2893" s="139" t="str">
        <f>IFERROR(VLOOKUP(C2893,'Cadastro de insumo'!E:K,7,0),"")</f>
        <v/>
      </c>
      <c r="G2893" s="113"/>
      <c r="H2893" s="113"/>
      <c r="I2893" s="138">
        <f t="shared" si="138"/>
        <v>0</v>
      </c>
      <c r="J2893" s="140">
        <f>IF(C2893="",0,IF(E2893="Pacote",VLOOKUP(C2893,'Cadastro de insumo'!E:K,7,0)*G2893,IF(OR(E2893="kg",E2893="L"),F2893/1000*G2893,F2893*G2893)))</f>
        <v>0</v>
      </c>
    </row>
    <row r="2894" spans="1:18" outlineLevel="1" x14ac:dyDescent="0.25">
      <c r="B2894" s="137" t="str">
        <f>IF(C2894="","",F2886)</f>
        <v/>
      </c>
      <c r="C2894" s="123"/>
      <c r="D2894" s="138" t="str">
        <f>IF(C2894="","",IFERROR(INDEX('Cadastro de insumo'!A:K,MATCH('Ficha técnica - Prod acabado'!C2894,'Cadastro de insumo'!E:E,0),2),""))</f>
        <v/>
      </c>
      <c r="E2894" s="138" t="str">
        <f>IF(C2894="","",IFERROR(INDEX('Cadastro de insumo'!A:K,MATCH('Ficha técnica - Prod acabado'!C2894,'Cadastro de insumo'!E:E,0),9),""))</f>
        <v/>
      </c>
      <c r="F2894" s="139" t="str">
        <f>IFERROR(VLOOKUP(C2894,'Cadastro de insumo'!E:K,7,0),"")</f>
        <v/>
      </c>
      <c r="G2894" s="113"/>
      <c r="H2894" s="113"/>
      <c r="I2894" s="138">
        <f t="shared" si="138"/>
        <v>0</v>
      </c>
      <c r="J2894" s="140">
        <f>IF(C2894="",0,IF(E2894="Pacote",VLOOKUP(C2894,'Cadastro de insumo'!E:K,7,0)*G2894,IF(OR(E2894="kg",E2894="L"),F2894/1000*G2894,F2894*G2894)))</f>
        <v>0</v>
      </c>
    </row>
    <row r="2895" spans="1:18" outlineLevel="1" x14ac:dyDescent="0.25">
      <c r="B2895" s="137" t="str">
        <f>IF(C2895="","",F2886)</f>
        <v/>
      </c>
      <c r="C2895" s="123"/>
      <c r="D2895" s="138" t="str">
        <f>IF(C2895="","",IFERROR(INDEX('Cadastro de insumo'!A:K,MATCH('Ficha técnica - Prod acabado'!C2895,'Cadastro de insumo'!E:E,0),2),""))</f>
        <v/>
      </c>
      <c r="E2895" s="138" t="str">
        <f>IF(C2895="","",IFERROR(INDEX('Cadastro de insumo'!A:K,MATCH('Ficha técnica - Prod acabado'!C2895,'Cadastro de insumo'!E:E,0),9),""))</f>
        <v/>
      </c>
      <c r="F2895" s="139" t="str">
        <f>IFERROR(VLOOKUP(C2895,'Cadastro de insumo'!E:K,7,0),"")</f>
        <v/>
      </c>
      <c r="G2895" s="113"/>
      <c r="H2895" s="113"/>
      <c r="I2895" s="138">
        <f t="shared" si="138"/>
        <v>0</v>
      </c>
      <c r="J2895" s="140">
        <f>IF(C2895="",0,IF(E2895="Pacote",VLOOKUP(C2895,'Cadastro de insumo'!E:K,7,0)*G2895,IF(OR(E2895="kg",E2895="L"),F2895/1000*G2895,F2895*G2895)))</f>
        <v>0</v>
      </c>
    </row>
    <row r="2896" spans="1:18" outlineLevel="1" x14ac:dyDescent="0.25">
      <c r="B2896" s="137" t="str">
        <f>IF(C2896="","",F2886)</f>
        <v/>
      </c>
      <c r="C2896" s="123"/>
      <c r="D2896" s="138" t="str">
        <f>IF(C2896="","",IFERROR(INDEX('Cadastro de insumo'!A:K,MATCH('Ficha técnica - Prod acabado'!C2896,'Cadastro de insumo'!E:E,0),2),""))</f>
        <v/>
      </c>
      <c r="E2896" s="138" t="str">
        <f>IF(C2896="","",IFERROR(INDEX('Cadastro de insumo'!A:K,MATCH('Ficha técnica - Prod acabado'!C2896,'Cadastro de insumo'!E:E,0),9),""))</f>
        <v/>
      </c>
      <c r="F2896" s="139" t="str">
        <f>IFERROR(VLOOKUP(C2896,'Cadastro de insumo'!E:K,7,0),"")</f>
        <v/>
      </c>
      <c r="G2896" s="113"/>
      <c r="H2896" s="113"/>
      <c r="I2896" s="138">
        <f t="shared" si="138"/>
        <v>0</v>
      </c>
      <c r="J2896" s="140">
        <f>IF(C2896="",0,IF(E2896="Pacote",VLOOKUP(C2896,'Cadastro de insumo'!E:K,7,0)*G2896,IF(OR(E2896="kg",E2896="L"),F2896/1000*G2896,F2896*G2896)))</f>
        <v>0</v>
      </c>
    </row>
    <row r="2897" spans="1:18" outlineLevel="1" x14ac:dyDescent="0.25">
      <c r="B2897" s="137" t="str">
        <f>IF(C2897="","",F2886)</f>
        <v/>
      </c>
      <c r="C2897" s="123"/>
      <c r="D2897" s="138" t="str">
        <f>IF(C2897="","",IFERROR(INDEX('Cadastro de insumo'!A:K,MATCH('Ficha técnica - Prod acabado'!C2897,'Cadastro de insumo'!E:E,0),2),""))</f>
        <v/>
      </c>
      <c r="E2897" s="138" t="str">
        <f>IF(C2897="","",IFERROR(INDEX('Cadastro de insumo'!A:K,MATCH('Ficha técnica - Prod acabado'!C2897,'Cadastro de insumo'!E:E,0),9),""))</f>
        <v/>
      </c>
      <c r="F2897" s="139" t="str">
        <f>IFERROR(VLOOKUP(C2897,'Cadastro de insumo'!E:K,7,0),"")</f>
        <v/>
      </c>
      <c r="G2897" s="113"/>
      <c r="H2897" s="113"/>
      <c r="I2897" s="138">
        <f t="shared" si="138"/>
        <v>0</v>
      </c>
      <c r="J2897" s="140">
        <f>IF(C2897="",0,IF(E2897="Pacote",VLOOKUP(C2897,'Cadastro de insumo'!E:K,7,0)*G2897,IF(OR(E2897="kg",E2897="L"),F2897/1000*G2897,F2897*G2897)))</f>
        <v>0</v>
      </c>
    </row>
    <row r="2898" spans="1:18" outlineLevel="1" x14ac:dyDescent="0.25">
      <c r="B2898" s="137" t="str">
        <f>IF(C2898="","",F2886)</f>
        <v/>
      </c>
      <c r="C2898" s="123"/>
      <c r="D2898" s="138" t="str">
        <f>IF(C2898="","",IFERROR(INDEX('Cadastro de insumo'!A:K,MATCH('Ficha técnica - Prod acabado'!C2898,'Cadastro de insumo'!E:E,0),2),""))</f>
        <v/>
      </c>
      <c r="E2898" s="138" t="str">
        <f>IF(C2898="","",IFERROR(INDEX('Cadastro de insumo'!A:K,MATCH('Ficha técnica - Prod acabado'!C2898,'Cadastro de insumo'!E:E,0),9),""))</f>
        <v/>
      </c>
      <c r="F2898" s="139" t="str">
        <f>IFERROR(VLOOKUP(C2898,'Cadastro de insumo'!E:K,7,0),"")</f>
        <v/>
      </c>
      <c r="G2898" s="113"/>
      <c r="H2898" s="113"/>
      <c r="I2898" s="138">
        <f t="shared" si="138"/>
        <v>0</v>
      </c>
      <c r="J2898" s="140">
        <f>IF(C2898="",0,IF(E2898="Pacote",VLOOKUP(C2898,'Cadastro de insumo'!E:K,7,0)*G2898,IF(OR(E2898="kg",E2898="L"),F2898/1000*G2898,F2898*G2898)))</f>
        <v>0</v>
      </c>
    </row>
    <row r="2899" spans="1:18" outlineLevel="1" x14ac:dyDescent="0.25">
      <c r="B2899" s="137" t="str">
        <f>IF(C2899="","",F2886)</f>
        <v/>
      </c>
      <c r="C2899" s="123"/>
      <c r="D2899" s="138" t="str">
        <f>IF(C2899="","",IFERROR(INDEX('Cadastro de insumo'!A:K,MATCH('Ficha técnica - Prod acabado'!C2899,'Cadastro de insumo'!E:E,0),2),""))</f>
        <v/>
      </c>
      <c r="E2899" s="138" t="str">
        <f>IF(C2899="","",IFERROR(INDEX('Cadastro de insumo'!A:K,MATCH('Ficha técnica - Prod acabado'!C2899,'Cadastro de insumo'!E:E,0),9),""))</f>
        <v/>
      </c>
      <c r="F2899" s="139" t="str">
        <f>IFERROR(VLOOKUP(C2899,'Cadastro de insumo'!E:K,7,0),"")</f>
        <v/>
      </c>
      <c r="G2899" s="113"/>
      <c r="H2899" s="113"/>
      <c r="I2899" s="138">
        <f t="shared" si="138"/>
        <v>0</v>
      </c>
      <c r="J2899" s="140">
        <f>IF(C2899="",0,IF(E2899="Pacote",VLOOKUP(C2899,'Cadastro de insumo'!E:K,7,0)*G2899,IF(OR(E2899="kg",E2899="L"),F2899/1000*G2899,F2899*G2899)))</f>
        <v>0</v>
      </c>
    </row>
    <row r="2900" spans="1:18" outlineLevel="1" x14ac:dyDescent="0.25">
      <c r="B2900" s="137" t="str">
        <f>IF(C2900="","",F2886)</f>
        <v/>
      </c>
      <c r="C2900" s="123"/>
      <c r="D2900" s="138" t="str">
        <f>IF(C2900="","",IFERROR(INDEX('Cadastro de insumo'!A:K,MATCH('Ficha técnica - Prod acabado'!C2900,'Cadastro de insumo'!E:E,0),2),""))</f>
        <v/>
      </c>
      <c r="E2900" s="138" t="str">
        <f>IF(C2900="","",IFERROR(INDEX('Cadastro de insumo'!A:K,MATCH('Ficha técnica - Prod acabado'!C2900,'Cadastro de insumo'!E:E,0),9),""))</f>
        <v/>
      </c>
      <c r="F2900" s="139" t="str">
        <f>IFERROR(VLOOKUP(C2900,'Cadastro de insumo'!E:K,7,0),"")</f>
        <v/>
      </c>
      <c r="G2900" s="113"/>
      <c r="H2900" s="113"/>
      <c r="I2900" s="138">
        <f t="shared" si="138"/>
        <v>0</v>
      </c>
      <c r="J2900" s="140">
        <f>IF(C2900="",0,IF(E2900="Pacote",VLOOKUP(C2900,'Cadastro de insumo'!E:K,7,0)*G2900,IF(OR(E2900="kg",E2900="L"),F2900/1000*G2900,F2900*G2900)))</f>
        <v>0</v>
      </c>
    </row>
    <row r="2901" spans="1:18" outlineLevel="1" x14ac:dyDescent="0.25">
      <c r="B2901" s="137" t="str">
        <f>IF(C2901="","",F2886)</f>
        <v/>
      </c>
      <c r="C2901" s="123"/>
      <c r="D2901" s="138" t="str">
        <f>IF(C2901="","",IFERROR(INDEX('Cadastro de insumo'!A:K,MATCH('Ficha técnica - Prod acabado'!C2901,'Cadastro de insumo'!E:E,0),2),""))</f>
        <v/>
      </c>
      <c r="E2901" s="138" t="str">
        <f>IF(C2901="","",IFERROR(INDEX('Cadastro de insumo'!A:K,MATCH('Ficha técnica - Prod acabado'!C2901,'Cadastro de insumo'!E:E,0),9),""))</f>
        <v/>
      </c>
      <c r="F2901" s="139" t="str">
        <f>IFERROR(VLOOKUP(C2901,'Cadastro de insumo'!E:K,7,0),"")</f>
        <v/>
      </c>
      <c r="G2901" s="113"/>
      <c r="H2901" s="113"/>
      <c r="I2901" s="138">
        <f t="shared" si="138"/>
        <v>0</v>
      </c>
      <c r="J2901" s="140">
        <f>IF(C2901="",0,IF(E2901="Pacote",VLOOKUP(C2901,'Cadastro de insumo'!E:K,7,0)*G2901,IF(OR(E2901="kg",E2901="L"),F2901/1000*G2901,F2901*G2901)))</f>
        <v>0</v>
      </c>
    </row>
    <row r="2902" spans="1:18" outlineLevel="1" x14ac:dyDescent="0.25">
      <c r="B2902" s="137" t="str">
        <f>IF(C2902="","",F2886)</f>
        <v/>
      </c>
      <c r="C2902" s="123"/>
      <c r="D2902" s="138" t="str">
        <f>IF(C2902="","",IFERROR(INDEX('Cadastro de insumo'!A:K,MATCH('Ficha técnica - Prod acabado'!C2902,'Cadastro de insumo'!E:E,0),2),""))</f>
        <v/>
      </c>
      <c r="E2902" s="138" t="str">
        <f>IF(C2902="","",IFERROR(INDEX('Cadastro de insumo'!A:K,MATCH('Ficha técnica - Prod acabado'!C2902,'Cadastro de insumo'!E:E,0),9),""))</f>
        <v/>
      </c>
      <c r="F2902" s="139" t="str">
        <f>IFERROR(VLOOKUP(C2902,'Cadastro de insumo'!E:K,7,0),"")</f>
        <v/>
      </c>
      <c r="G2902" s="113"/>
      <c r="H2902" s="113"/>
      <c r="I2902" s="138">
        <f t="shared" si="138"/>
        <v>0</v>
      </c>
      <c r="J2902" s="140">
        <f>IF(C2902="",0,IF(E2902="Pacote",VLOOKUP(C2902,'Cadastro de insumo'!E:K,7,0)*G2902,IF(OR(E2902="kg",E2902="L"),F2902/1000*G2902,F2902*G2902)))</f>
        <v>0</v>
      </c>
    </row>
    <row r="2903" spans="1:18" outlineLevel="1" x14ac:dyDescent="0.25">
      <c r="B2903" s="137" t="str">
        <f>IF(C2903="","",F2886)</f>
        <v/>
      </c>
      <c r="C2903" s="123"/>
      <c r="D2903" s="138" t="str">
        <f>IF(C2903="","",IFERROR(INDEX('Cadastro de insumo'!A:K,MATCH('Ficha técnica - Prod acabado'!C2903,'Cadastro de insumo'!E:E,0),2),""))</f>
        <v/>
      </c>
      <c r="E2903" s="138" t="str">
        <f>IF(C2903="","",IFERROR(INDEX('Cadastro de insumo'!A:K,MATCH('Ficha técnica - Prod acabado'!C2903,'Cadastro de insumo'!E:E,0),9),""))</f>
        <v/>
      </c>
      <c r="F2903" s="139" t="str">
        <f>IFERROR(VLOOKUP(C2903,'Cadastro de insumo'!E:K,7,0),"")</f>
        <v/>
      </c>
      <c r="G2903" s="113"/>
      <c r="H2903" s="113"/>
      <c r="I2903" s="138">
        <f t="shared" si="138"/>
        <v>0</v>
      </c>
      <c r="J2903" s="140">
        <f>IF(C2903="",0,IF(E2903="Pacote",VLOOKUP(C2903,'Cadastro de insumo'!E:K,7,0)*G2903,IF(OR(E2903="kg",E2903="L"),F2903/1000*G2903,F2903*G2903)))</f>
        <v>0</v>
      </c>
    </row>
    <row r="2904" spans="1:18" x14ac:dyDescent="0.25">
      <c r="A2904" s="33" t="str">
        <f>"Detalhes: "&amp;F2886</f>
        <v xml:space="preserve">Detalhes: </v>
      </c>
      <c r="B2904" s="110"/>
      <c r="H2904" s="126"/>
      <c r="I2904" s="110"/>
      <c r="J2904" s="110"/>
      <c r="M2904" s="126"/>
    </row>
    <row r="2905" spans="1:18" x14ac:dyDescent="0.25">
      <c r="B2905" s="110"/>
      <c r="C2905" s="126"/>
      <c r="H2905" s="126"/>
      <c r="I2905" s="110"/>
      <c r="J2905" s="110"/>
      <c r="K2905" s="110"/>
      <c r="L2905" s="110"/>
      <c r="M2905" s="126"/>
    </row>
    <row r="2906" spans="1:18" ht="31.5" x14ac:dyDescent="0.25">
      <c r="D2906" s="110"/>
      <c r="E2906" s="34" t="s">
        <v>21</v>
      </c>
      <c r="F2906" s="78" t="s">
        <v>0</v>
      </c>
      <c r="G2906" s="78" t="s">
        <v>19</v>
      </c>
      <c r="H2906" s="79" t="s">
        <v>20</v>
      </c>
      <c r="I2906" s="35" t="s">
        <v>22</v>
      </c>
      <c r="J2906" s="35" t="s">
        <v>61</v>
      </c>
      <c r="M2906" s="126"/>
    </row>
    <row r="2907" spans="1:18" x14ac:dyDescent="0.25">
      <c r="D2907" s="110"/>
      <c r="E2907" s="135">
        <f>E2886+1</f>
        <v>139</v>
      </c>
      <c r="F2907" s="113"/>
      <c r="G2907" s="113"/>
      <c r="H2907" s="114"/>
      <c r="I2907" s="136">
        <f>SUM(J2910:J2924)</f>
        <v>0</v>
      </c>
      <c r="J2907" s="136" t="str">
        <f>IF(H2907="","",I2907/H2907)</f>
        <v/>
      </c>
      <c r="M2907" s="126"/>
      <c r="R2907" s="141"/>
    </row>
    <row r="2908" spans="1:18" x14ac:dyDescent="0.25">
      <c r="B2908" s="117"/>
      <c r="C2908" s="118"/>
      <c r="D2908" s="110"/>
      <c r="F2908" s="118"/>
      <c r="G2908" s="118"/>
      <c r="H2908" s="119"/>
      <c r="I2908" s="120"/>
      <c r="J2908" s="121"/>
      <c r="M2908" s="126"/>
      <c r="R2908" s="141"/>
    </row>
    <row r="2909" spans="1:18" ht="47.25" outlineLevel="1" x14ac:dyDescent="0.25">
      <c r="B2909" s="34" t="s">
        <v>66</v>
      </c>
      <c r="C2909" s="78" t="s">
        <v>13</v>
      </c>
      <c r="D2909" s="35" t="s">
        <v>60</v>
      </c>
      <c r="E2909" s="35" t="s">
        <v>14</v>
      </c>
      <c r="F2909" s="79" t="s">
        <v>17</v>
      </c>
      <c r="G2909" s="79" t="s">
        <v>56</v>
      </c>
      <c r="H2909" s="79" t="s">
        <v>38</v>
      </c>
      <c r="I2909" s="35" t="s">
        <v>16</v>
      </c>
      <c r="J2909" s="34" t="s">
        <v>15</v>
      </c>
    </row>
    <row r="2910" spans="1:18" outlineLevel="1" x14ac:dyDescent="0.25">
      <c r="B2910" s="137" t="str">
        <f>IF(C2910="","",F2907)</f>
        <v/>
      </c>
      <c r="C2910" s="123"/>
      <c r="D2910" s="138" t="str">
        <f>IF(C2910="","",IFERROR(INDEX('Cadastro de insumo'!A:K,MATCH('Ficha técnica - Prod acabado'!C2910,'Cadastro de insumo'!E:E,0),2),""))</f>
        <v/>
      </c>
      <c r="E2910" s="138" t="str">
        <f>IF(C2910="","",IFERROR(INDEX('Cadastro de insumo'!A:K,MATCH('Ficha técnica - Prod acabado'!C2910,'Cadastro de insumo'!E:E,0),9),""))</f>
        <v/>
      </c>
      <c r="F2910" s="139" t="str">
        <f>IFERROR(VLOOKUP(C2910,'Cadastro de insumo'!E:K,7,0),"")</f>
        <v/>
      </c>
      <c r="G2910" s="113"/>
      <c r="H2910" s="113"/>
      <c r="I2910" s="138">
        <f t="shared" ref="I2910:I2924" si="139">IF(OR(G2910="",H2910=""),0,G2910/H2910)</f>
        <v>0</v>
      </c>
      <c r="J2910" s="140">
        <f>IF(C2910="",0,IF(E2910="Pacote",VLOOKUP(C2910,'Cadastro de insumo'!E:K,7,0)*G2910,IF(OR(E2910="kg",E2910="L"),F2910/1000*G2910,F2910*G2910)))</f>
        <v>0</v>
      </c>
    </row>
    <row r="2911" spans="1:18" outlineLevel="1" x14ac:dyDescent="0.25">
      <c r="B2911" s="137" t="str">
        <f>IF(C2911="","",F2907)</f>
        <v/>
      </c>
      <c r="C2911" s="123"/>
      <c r="D2911" s="138" t="str">
        <f>IF(C2911="","",IFERROR(INDEX('Cadastro de insumo'!A:K,MATCH('Ficha técnica - Prod acabado'!C2911,'Cadastro de insumo'!E:E,0),2),""))</f>
        <v/>
      </c>
      <c r="E2911" s="138" t="str">
        <f>IF(C2911="","",IFERROR(INDEX('Cadastro de insumo'!A:K,MATCH('Ficha técnica - Prod acabado'!C2911,'Cadastro de insumo'!E:E,0),9),""))</f>
        <v/>
      </c>
      <c r="F2911" s="139" t="str">
        <f>IFERROR(VLOOKUP(C2911,'Cadastro de insumo'!E:K,7,0),"")</f>
        <v/>
      </c>
      <c r="G2911" s="113"/>
      <c r="H2911" s="113"/>
      <c r="I2911" s="138">
        <f t="shared" si="139"/>
        <v>0</v>
      </c>
      <c r="J2911" s="140">
        <f>IF(C2911="",0,IF(E2911="Pacote",VLOOKUP(C2911,'Cadastro de insumo'!E:K,7,0)*G2911,IF(OR(E2911="kg",E2911="L"),F2911/1000*G2911,F2911*G2911)))</f>
        <v>0</v>
      </c>
    </row>
    <row r="2912" spans="1:18" outlineLevel="1" x14ac:dyDescent="0.25">
      <c r="B2912" s="137" t="str">
        <f>IF(C2912="","",F2907)</f>
        <v/>
      </c>
      <c r="C2912" s="123"/>
      <c r="D2912" s="138" t="str">
        <f>IF(C2912="","",IFERROR(INDEX('Cadastro de insumo'!A:K,MATCH('Ficha técnica - Prod acabado'!C2912,'Cadastro de insumo'!E:E,0),2),""))</f>
        <v/>
      </c>
      <c r="E2912" s="138" t="str">
        <f>IF(C2912="","",IFERROR(INDEX('Cadastro de insumo'!A:K,MATCH('Ficha técnica - Prod acabado'!C2912,'Cadastro de insumo'!E:E,0),9),""))</f>
        <v/>
      </c>
      <c r="F2912" s="139" t="str">
        <f>IFERROR(VLOOKUP(C2912,'Cadastro de insumo'!E:K,7,0),"")</f>
        <v/>
      </c>
      <c r="G2912" s="113"/>
      <c r="H2912" s="113"/>
      <c r="I2912" s="138">
        <f t="shared" si="139"/>
        <v>0</v>
      </c>
      <c r="J2912" s="140">
        <f>IF(C2912="",0,IF(E2912="Pacote",VLOOKUP(C2912,'Cadastro de insumo'!E:K,7,0)*G2912,IF(OR(E2912="kg",E2912="L"),F2912/1000*G2912,F2912*G2912)))</f>
        <v>0</v>
      </c>
    </row>
    <row r="2913" spans="1:18" outlineLevel="1" x14ac:dyDescent="0.25">
      <c r="B2913" s="137" t="str">
        <f>IF(C2913="","",F2907)</f>
        <v/>
      </c>
      <c r="C2913" s="123"/>
      <c r="D2913" s="138" t="str">
        <f>IF(C2913="","",IFERROR(INDEX('Cadastro de insumo'!A:K,MATCH('Ficha técnica - Prod acabado'!C2913,'Cadastro de insumo'!E:E,0),2),""))</f>
        <v/>
      </c>
      <c r="E2913" s="138" t="str">
        <f>IF(C2913="","",IFERROR(INDEX('Cadastro de insumo'!A:K,MATCH('Ficha técnica - Prod acabado'!C2913,'Cadastro de insumo'!E:E,0),9),""))</f>
        <v/>
      </c>
      <c r="F2913" s="139" t="str">
        <f>IFERROR(VLOOKUP(C2913,'Cadastro de insumo'!E:K,7,0),"")</f>
        <v/>
      </c>
      <c r="G2913" s="113"/>
      <c r="H2913" s="113"/>
      <c r="I2913" s="138">
        <f t="shared" si="139"/>
        <v>0</v>
      </c>
      <c r="J2913" s="140">
        <f>IF(C2913="",0,IF(E2913="Pacote",VLOOKUP(C2913,'Cadastro de insumo'!E:K,7,0)*G2913,IF(OR(E2913="kg",E2913="L"),F2913/1000*G2913,F2913*G2913)))</f>
        <v>0</v>
      </c>
    </row>
    <row r="2914" spans="1:18" outlineLevel="1" x14ac:dyDescent="0.25">
      <c r="B2914" s="137" t="str">
        <f>IF(C2914="","",F2907)</f>
        <v/>
      </c>
      <c r="C2914" s="123"/>
      <c r="D2914" s="138" t="str">
        <f>IF(C2914="","",IFERROR(INDEX('Cadastro de insumo'!A:K,MATCH('Ficha técnica - Prod acabado'!C2914,'Cadastro de insumo'!E:E,0),2),""))</f>
        <v/>
      </c>
      <c r="E2914" s="138" t="str">
        <f>IF(C2914="","",IFERROR(INDEX('Cadastro de insumo'!A:K,MATCH('Ficha técnica - Prod acabado'!C2914,'Cadastro de insumo'!E:E,0),9),""))</f>
        <v/>
      </c>
      <c r="F2914" s="139" t="str">
        <f>IFERROR(VLOOKUP(C2914,'Cadastro de insumo'!E:K,7,0),"")</f>
        <v/>
      </c>
      <c r="G2914" s="113"/>
      <c r="H2914" s="113"/>
      <c r="I2914" s="138">
        <f t="shared" si="139"/>
        <v>0</v>
      </c>
      <c r="J2914" s="140">
        <f>IF(C2914="",0,IF(E2914="Pacote",VLOOKUP(C2914,'Cadastro de insumo'!E:K,7,0)*G2914,IF(OR(E2914="kg",E2914="L"),F2914/1000*G2914,F2914*G2914)))</f>
        <v>0</v>
      </c>
    </row>
    <row r="2915" spans="1:18" outlineLevel="1" x14ac:dyDescent="0.25">
      <c r="B2915" s="137" t="str">
        <f>IF(C2915="","",F2907)</f>
        <v/>
      </c>
      <c r="C2915" s="123"/>
      <c r="D2915" s="138" t="str">
        <f>IF(C2915="","",IFERROR(INDEX('Cadastro de insumo'!A:K,MATCH('Ficha técnica - Prod acabado'!C2915,'Cadastro de insumo'!E:E,0),2),""))</f>
        <v/>
      </c>
      <c r="E2915" s="138" t="str">
        <f>IF(C2915="","",IFERROR(INDEX('Cadastro de insumo'!A:K,MATCH('Ficha técnica - Prod acabado'!C2915,'Cadastro de insumo'!E:E,0),9),""))</f>
        <v/>
      </c>
      <c r="F2915" s="139" t="str">
        <f>IFERROR(VLOOKUP(C2915,'Cadastro de insumo'!E:K,7,0),"")</f>
        <v/>
      </c>
      <c r="G2915" s="113"/>
      <c r="H2915" s="113"/>
      <c r="I2915" s="138">
        <f t="shared" si="139"/>
        <v>0</v>
      </c>
      <c r="J2915" s="140">
        <f>IF(C2915="",0,IF(E2915="Pacote",VLOOKUP(C2915,'Cadastro de insumo'!E:K,7,0)*G2915,IF(OR(E2915="kg",E2915="L"),F2915/1000*G2915,F2915*G2915)))</f>
        <v>0</v>
      </c>
    </row>
    <row r="2916" spans="1:18" outlineLevel="1" x14ac:dyDescent="0.25">
      <c r="B2916" s="137" t="str">
        <f>IF(C2916="","",F2907)</f>
        <v/>
      </c>
      <c r="C2916" s="123"/>
      <c r="D2916" s="138" t="str">
        <f>IF(C2916="","",IFERROR(INDEX('Cadastro de insumo'!A:K,MATCH('Ficha técnica - Prod acabado'!C2916,'Cadastro de insumo'!E:E,0),2),""))</f>
        <v/>
      </c>
      <c r="E2916" s="138" t="str">
        <f>IF(C2916="","",IFERROR(INDEX('Cadastro de insumo'!A:K,MATCH('Ficha técnica - Prod acabado'!C2916,'Cadastro de insumo'!E:E,0),9),""))</f>
        <v/>
      </c>
      <c r="F2916" s="139" t="str">
        <f>IFERROR(VLOOKUP(C2916,'Cadastro de insumo'!E:K,7,0),"")</f>
        <v/>
      </c>
      <c r="G2916" s="113"/>
      <c r="H2916" s="113"/>
      <c r="I2916" s="138">
        <f t="shared" si="139"/>
        <v>0</v>
      </c>
      <c r="J2916" s="140">
        <f>IF(C2916="",0,IF(E2916="Pacote",VLOOKUP(C2916,'Cadastro de insumo'!E:K,7,0)*G2916,IF(OR(E2916="kg",E2916="L"),F2916/1000*G2916,F2916*G2916)))</f>
        <v>0</v>
      </c>
    </row>
    <row r="2917" spans="1:18" outlineLevel="1" x14ac:dyDescent="0.25">
      <c r="B2917" s="137" t="str">
        <f>IF(C2917="","",F2907)</f>
        <v/>
      </c>
      <c r="C2917" s="123"/>
      <c r="D2917" s="138" t="str">
        <f>IF(C2917="","",IFERROR(INDEX('Cadastro de insumo'!A:K,MATCH('Ficha técnica - Prod acabado'!C2917,'Cadastro de insumo'!E:E,0),2),""))</f>
        <v/>
      </c>
      <c r="E2917" s="138" t="str">
        <f>IF(C2917="","",IFERROR(INDEX('Cadastro de insumo'!A:K,MATCH('Ficha técnica - Prod acabado'!C2917,'Cadastro de insumo'!E:E,0),9),""))</f>
        <v/>
      </c>
      <c r="F2917" s="139" t="str">
        <f>IFERROR(VLOOKUP(C2917,'Cadastro de insumo'!E:K,7,0),"")</f>
        <v/>
      </c>
      <c r="G2917" s="113"/>
      <c r="H2917" s="113"/>
      <c r="I2917" s="138">
        <f t="shared" si="139"/>
        <v>0</v>
      </c>
      <c r="J2917" s="140">
        <f>IF(C2917="",0,IF(E2917="Pacote",VLOOKUP(C2917,'Cadastro de insumo'!E:K,7,0)*G2917,IF(OR(E2917="kg",E2917="L"),F2917/1000*G2917,F2917*G2917)))</f>
        <v>0</v>
      </c>
    </row>
    <row r="2918" spans="1:18" outlineLevel="1" x14ac:dyDescent="0.25">
      <c r="B2918" s="137" t="str">
        <f>IF(C2918="","",F2907)</f>
        <v/>
      </c>
      <c r="C2918" s="123"/>
      <c r="D2918" s="138" t="str">
        <f>IF(C2918="","",IFERROR(INDEX('Cadastro de insumo'!A:K,MATCH('Ficha técnica - Prod acabado'!C2918,'Cadastro de insumo'!E:E,0),2),""))</f>
        <v/>
      </c>
      <c r="E2918" s="138" t="str">
        <f>IF(C2918="","",IFERROR(INDEX('Cadastro de insumo'!A:K,MATCH('Ficha técnica - Prod acabado'!C2918,'Cadastro de insumo'!E:E,0),9),""))</f>
        <v/>
      </c>
      <c r="F2918" s="139" t="str">
        <f>IFERROR(VLOOKUP(C2918,'Cadastro de insumo'!E:K,7,0),"")</f>
        <v/>
      </c>
      <c r="G2918" s="113"/>
      <c r="H2918" s="113"/>
      <c r="I2918" s="138">
        <f t="shared" si="139"/>
        <v>0</v>
      </c>
      <c r="J2918" s="140">
        <f>IF(C2918="",0,IF(E2918="Pacote",VLOOKUP(C2918,'Cadastro de insumo'!E:K,7,0)*G2918,IF(OR(E2918="kg",E2918="L"),F2918/1000*G2918,F2918*G2918)))</f>
        <v>0</v>
      </c>
    </row>
    <row r="2919" spans="1:18" outlineLevel="1" x14ac:dyDescent="0.25">
      <c r="B2919" s="137" t="str">
        <f>IF(C2919="","",F2907)</f>
        <v/>
      </c>
      <c r="C2919" s="123"/>
      <c r="D2919" s="138" t="str">
        <f>IF(C2919="","",IFERROR(INDEX('Cadastro de insumo'!A:K,MATCH('Ficha técnica - Prod acabado'!C2919,'Cadastro de insumo'!E:E,0),2),""))</f>
        <v/>
      </c>
      <c r="E2919" s="138" t="str">
        <f>IF(C2919="","",IFERROR(INDEX('Cadastro de insumo'!A:K,MATCH('Ficha técnica - Prod acabado'!C2919,'Cadastro de insumo'!E:E,0),9),""))</f>
        <v/>
      </c>
      <c r="F2919" s="139" t="str">
        <f>IFERROR(VLOOKUP(C2919,'Cadastro de insumo'!E:K,7,0),"")</f>
        <v/>
      </c>
      <c r="G2919" s="113"/>
      <c r="H2919" s="113"/>
      <c r="I2919" s="138">
        <f t="shared" si="139"/>
        <v>0</v>
      </c>
      <c r="J2919" s="140">
        <f>IF(C2919="",0,IF(E2919="Pacote",VLOOKUP(C2919,'Cadastro de insumo'!E:K,7,0)*G2919,IF(OR(E2919="kg",E2919="L"),F2919/1000*G2919,F2919*G2919)))</f>
        <v>0</v>
      </c>
    </row>
    <row r="2920" spans="1:18" outlineLevel="1" x14ac:dyDescent="0.25">
      <c r="B2920" s="137" t="str">
        <f>IF(C2920="","",F2907)</f>
        <v/>
      </c>
      <c r="C2920" s="123"/>
      <c r="D2920" s="138" t="str">
        <f>IF(C2920="","",IFERROR(INDEX('Cadastro de insumo'!A:K,MATCH('Ficha técnica - Prod acabado'!C2920,'Cadastro de insumo'!E:E,0),2),""))</f>
        <v/>
      </c>
      <c r="E2920" s="138" t="str">
        <f>IF(C2920="","",IFERROR(INDEX('Cadastro de insumo'!A:K,MATCH('Ficha técnica - Prod acabado'!C2920,'Cadastro de insumo'!E:E,0),9),""))</f>
        <v/>
      </c>
      <c r="F2920" s="139" t="str">
        <f>IFERROR(VLOOKUP(C2920,'Cadastro de insumo'!E:K,7,0),"")</f>
        <v/>
      </c>
      <c r="G2920" s="113"/>
      <c r="H2920" s="113"/>
      <c r="I2920" s="138">
        <f t="shared" si="139"/>
        <v>0</v>
      </c>
      <c r="J2920" s="140">
        <f>IF(C2920="",0,IF(E2920="Pacote",VLOOKUP(C2920,'Cadastro de insumo'!E:K,7,0)*G2920,IF(OR(E2920="kg",E2920="L"),F2920/1000*G2920,F2920*G2920)))</f>
        <v>0</v>
      </c>
    </row>
    <row r="2921" spans="1:18" outlineLevel="1" x14ac:dyDescent="0.25">
      <c r="B2921" s="137" t="str">
        <f>IF(C2921="","",F2907)</f>
        <v/>
      </c>
      <c r="C2921" s="123"/>
      <c r="D2921" s="138" t="str">
        <f>IF(C2921="","",IFERROR(INDEX('Cadastro de insumo'!A:K,MATCH('Ficha técnica - Prod acabado'!C2921,'Cadastro de insumo'!E:E,0),2),""))</f>
        <v/>
      </c>
      <c r="E2921" s="138" t="str">
        <f>IF(C2921="","",IFERROR(INDEX('Cadastro de insumo'!A:K,MATCH('Ficha técnica - Prod acabado'!C2921,'Cadastro de insumo'!E:E,0),9),""))</f>
        <v/>
      </c>
      <c r="F2921" s="139" t="str">
        <f>IFERROR(VLOOKUP(C2921,'Cadastro de insumo'!E:K,7,0),"")</f>
        <v/>
      </c>
      <c r="G2921" s="113"/>
      <c r="H2921" s="113"/>
      <c r="I2921" s="138">
        <f t="shared" si="139"/>
        <v>0</v>
      </c>
      <c r="J2921" s="140">
        <f>IF(C2921="",0,IF(E2921="Pacote",VLOOKUP(C2921,'Cadastro de insumo'!E:K,7,0)*G2921,IF(OR(E2921="kg",E2921="L"),F2921/1000*G2921,F2921*G2921)))</f>
        <v>0</v>
      </c>
    </row>
    <row r="2922" spans="1:18" outlineLevel="1" x14ac:dyDescent="0.25">
      <c r="B2922" s="137" t="str">
        <f>IF(C2922="","",F2907)</f>
        <v/>
      </c>
      <c r="C2922" s="123"/>
      <c r="D2922" s="138" t="str">
        <f>IF(C2922="","",IFERROR(INDEX('Cadastro de insumo'!A:K,MATCH('Ficha técnica - Prod acabado'!C2922,'Cadastro de insumo'!E:E,0),2),""))</f>
        <v/>
      </c>
      <c r="E2922" s="138" t="str">
        <f>IF(C2922="","",IFERROR(INDEX('Cadastro de insumo'!A:K,MATCH('Ficha técnica - Prod acabado'!C2922,'Cadastro de insumo'!E:E,0),9),""))</f>
        <v/>
      </c>
      <c r="F2922" s="139" t="str">
        <f>IFERROR(VLOOKUP(C2922,'Cadastro de insumo'!E:K,7,0),"")</f>
        <v/>
      </c>
      <c r="G2922" s="113"/>
      <c r="H2922" s="113"/>
      <c r="I2922" s="138">
        <f t="shared" si="139"/>
        <v>0</v>
      </c>
      <c r="J2922" s="140">
        <f>IF(C2922="",0,IF(E2922="Pacote",VLOOKUP(C2922,'Cadastro de insumo'!E:K,7,0)*G2922,IF(OR(E2922="kg",E2922="L"),F2922/1000*G2922,F2922*G2922)))</f>
        <v>0</v>
      </c>
    </row>
    <row r="2923" spans="1:18" outlineLevel="1" x14ac:dyDescent="0.25">
      <c r="B2923" s="137" t="str">
        <f>IF(C2923="","",F2907)</f>
        <v/>
      </c>
      <c r="C2923" s="123"/>
      <c r="D2923" s="138" t="str">
        <f>IF(C2923="","",IFERROR(INDEX('Cadastro de insumo'!A:K,MATCH('Ficha técnica - Prod acabado'!C2923,'Cadastro de insumo'!E:E,0),2),""))</f>
        <v/>
      </c>
      <c r="E2923" s="138" t="str">
        <f>IF(C2923="","",IFERROR(INDEX('Cadastro de insumo'!A:K,MATCH('Ficha técnica - Prod acabado'!C2923,'Cadastro de insumo'!E:E,0),9),""))</f>
        <v/>
      </c>
      <c r="F2923" s="139" t="str">
        <f>IFERROR(VLOOKUP(C2923,'Cadastro de insumo'!E:K,7,0),"")</f>
        <v/>
      </c>
      <c r="G2923" s="113"/>
      <c r="H2923" s="113"/>
      <c r="I2923" s="138">
        <f t="shared" si="139"/>
        <v>0</v>
      </c>
      <c r="J2923" s="140">
        <f>IF(C2923="",0,IF(E2923="Pacote",VLOOKUP(C2923,'Cadastro de insumo'!E:K,7,0)*G2923,IF(OR(E2923="kg",E2923="L"),F2923/1000*G2923,F2923*G2923)))</f>
        <v>0</v>
      </c>
    </row>
    <row r="2924" spans="1:18" outlineLevel="1" x14ac:dyDescent="0.25">
      <c r="B2924" s="137" t="str">
        <f>IF(C2924="","",F2907)</f>
        <v/>
      </c>
      <c r="C2924" s="123"/>
      <c r="D2924" s="138" t="str">
        <f>IF(C2924="","",IFERROR(INDEX('Cadastro de insumo'!A:K,MATCH('Ficha técnica - Prod acabado'!C2924,'Cadastro de insumo'!E:E,0),2),""))</f>
        <v/>
      </c>
      <c r="E2924" s="138" t="str">
        <f>IF(C2924="","",IFERROR(INDEX('Cadastro de insumo'!A:K,MATCH('Ficha técnica - Prod acabado'!C2924,'Cadastro de insumo'!E:E,0),9),""))</f>
        <v/>
      </c>
      <c r="F2924" s="139" t="str">
        <f>IFERROR(VLOOKUP(C2924,'Cadastro de insumo'!E:K,7,0),"")</f>
        <v/>
      </c>
      <c r="G2924" s="113"/>
      <c r="H2924" s="113"/>
      <c r="I2924" s="138">
        <f t="shared" si="139"/>
        <v>0</v>
      </c>
      <c r="J2924" s="140">
        <f>IF(C2924="",0,IF(E2924="Pacote",VLOOKUP(C2924,'Cadastro de insumo'!E:K,7,0)*G2924,IF(OR(E2924="kg",E2924="L"),F2924/1000*G2924,F2924*G2924)))</f>
        <v>0</v>
      </c>
    </row>
    <row r="2925" spans="1:18" x14ac:dyDescent="0.25">
      <c r="A2925" s="33" t="str">
        <f>"Detalhes: "&amp;F2907</f>
        <v xml:space="preserve">Detalhes: </v>
      </c>
      <c r="B2925" s="110"/>
      <c r="H2925" s="126"/>
      <c r="I2925" s="110"/>
      <c r="J2925" s="110"/>
      <c r="M2925" s="126"/>
    </row>
    <row r="2926" spans="1:18" x14ac:dyDescent="0.25">
      <c r="B2926" s="110"/>
      <c r="C2926" s="126"/>
      <c r="H2926" s="126"/>
      <c r="I2926" s="110"/>
      <c r="J2926" s="110"/>
      <c r="K2926" s="110"/>
      <c r="L2926" s="110"/>
      <c r="M2926" s="126"/>
    </row>
    <row r="2927" spans="1:18" ht="31.5" x14ac:dyDescent="0.25">
      <c r="D2927" s="110"/>
      <c r="E2927" s="34" t="s">
        <v>21</v>
      </c>
      <c r="F2927" s="78" t="s">
        <v>0</v>
      </c>
      <c r="G2927" s="78" t="s">
        <v>19</v>
      </c>
      <c r="H2927" s="79" t="s">
        <v>20</v>
      </c>
      <c r="I2927" s="35" t="s">
        <v>22</v>
      </c>
      <c r="J2927" s="35" t="s">
        <v>61</v>
      </c>
      <c r="M2927" s="126"/>
    </row>
    <row r="2928" spans="1:18" x14ac:dyDescent="0.25">
      <c r="D2928" s="110"/>
      <c r="E2928" s="135">
        <f>E2907+1</f>
        <v>140</v>
      </c>
      <c r="F2928" s="113"/>
      <c r="G2928" s="113"/>
      <c r="H2928" s="114"/>
      <c r="I2928" s="136">
        <f>SUM(J2931:J2945)</f>
        <v>0</v>
      </c>
      <c r="J2928" s="136" t="str">
        <f>IF(H2928="","",I2928/H2928)</f>
        <v/>
      </c>
      <c r="M2928" s="126"/>
      <c r="R2928" s="141"/>
    </row>
    <row r="2929" spans="2:18" x14ac:dyDescent="0.25">
      <c r="B2929" s="117"/>
      <c r="C2929" s="118"/>
      <c r="D2929" s="110"/>
      <c r="F2929" s="118"/>
      <c r="G2929" s="118"/>
      <c r="H2929" s="119"/>
      <c r="I2929" s="120"/>
      <c r="J2929" s="121"/>
      <c r="M2929" s="126"/>
      <c r="R2929" s="141"/>
    </row>
    <row r="2930" spans="2:18" ht="47.25" outlineLevel="1" x14ac:dyDescent="0.25">
      <c r="B2930" s="34" t="s">
        <v>66</v>
      </c>
      <c r="C2930" s="78" t="s">
        <v>13</v>
      </c>
      <c r="D2930" s="35" t="s">
        <v>60</v>
      </c>
      <c r="E2930" s="35" t="s">
        <v>14</v>
      </c>
      <c r="F2930" s="79" t="s">
        <v>17</v>
      </c>
      <c r="G2930" s="79" t="s">
        <v>56</v>
      </c>
      <c r="H2930" s="79" t="s">
        <v>38</v>
      </c>
      <c r="I2930" s="35" t="s">
        <v>16</v>
      </c>
      <c r="J2930" s="34" t="s">
        <v>15</v>
      </c>
    </row>
    <row r="2931" spans="2:18" outlineLevel="1" x14ac:dyDescent="0.25">
      <c r="B2931" s="137" t="str">
        <f>IF(C2931="","",F2928)</f>
        <v/>
      </c>
      <c r="C2931" s="123"/>
      <c r="D2931" s="138" t="str">
        <f>IF(C2931="","",IFERROR(INDEX('Cadastro de insumo'!A:K,MATCH('Ficha técnica - Prod acabado'!C2931,'Cadastro de insumo'!E:E,0),2),""))</f>
        <v/>
      </c>
      <c r="E2931" s="138" t="str">
        <f>IF(C2931="","",IFERROR(INDEX('Cadastro de insumo'!A:K,MATCH('Ficha técnica - Prod acabado'!C2931,'Cadastro de insumo'!E:E,0),9),""))</f>
        <v/>
      </c>
      <c r="F2931" s="139" t="str">
        <f>IFERROR(VLOOKUP(C2931,'Cadastro de insumo'!E:K,7,0),"")</f>
        <v/>
      </c>
      <c r="G2931" s="113"/>
      <c r="H2931" s="113"/>
      <c r="I2931" s="138">
        <f t="shared" ref="I2931:I2945" si="140">IF(OR(G2931="",H2931=""),0,G2931/H2931)</f>
        <v>0</v>
      </c>
      <c r="J2931" s="140">
        <f>IF(C2931="",0,IF(E2931="Pacote",VLOOKUP(C2931,'Cadastro de insumo'!E:K,7,0)*G2931,IF(OR(E2931="kg",E2931="L"),F2931/1000*G2931,F2931*G2931)))</f>
        <v>0</v>
      </c>
    </row>
    <row r="2932" spans="2:18" outlineLevel="1" x14ac:dyDescent="0.25">
      <c r="B2932" s="137" t="str">
        <f>IF(C2932="","",F2928)</f>
        <v/>
      </c>
      <c r="C2932" s="123"/>
      <c r="D2932" s="138" t="str">
        <f>IF(C2932="","",IFERROR(INDEX('Cadastro de insumo'!A:K,MATCH('Ficha técnica - Prod acabado'!C2932,'Cadastro de insumo'!E:E,0),2),""))</f>
        <v/>
      </c>
      <c r="E2932" s="138" t="str">
        <f>IF(C2932="","",IFERROR(INDEX('Cadastro de insumo'!A:K,MATCH('Ficha técnica - Prod acabado'!C2932,'Cadastro de insumo'!E:E,0),9),""))</f>
        <v/>
      </c>
      <c r="F2932" s="139" t="str">
        <f>IFERROR(VLOOKUP(C2932,'Cadastro de insumo'!E:K,7,0),"")</f>
        <v/>
      </c>
      <c r="G2932" s="113"/>
      <c r="H2932" s="113"/>
      <c r="I2932" s="138">
        <f t="shared" si="140"/>
        <v>0</v>
      </c>
      <c r="J2932" s="140">
        <f>IF(C2932="",0,IF(E2932="Pacote",VLOOKUP(C2932,'Cadastro de insumo'!E:K,7,0)*G2932,IF(OR(E2932="kg",E2932="L"),F2932/1000*G2932,F2932*G2932)))</f>
        <v>0</v>
      </c>
    </row>
    <row r="2933" spans="2:18" outlineLevel="1" x14ac:dyDescent="0.25">
      <c r="B2933" s="137" t="str">
        <f>IF(C2933="","",F2928)</f>
        <v/>
      </c>
      <c r="C2933" s="123"/>
      <c r="D2933" s="138" t="str">
        <f>IF(C2933="","",IFERROR(INDEX('Cadastro de insumo'!A:K,MATCH('Ficha técnica - Prod acabado'!C2933,'Cadastro de insumo'!E:E,0),2),""))</f>
        <v/>
      </c>
      <c r="E2933" s="138" t="str">
        <f>IF(C2933="","",IFERROR(INDEX('Cadastro de insumo'!A:K,MATCH('Ficha técnica - Prod acabado'!C2933,'Cadastro de insumo'!E:E,0),9),""))</f>
        <v/>
      </c>
      <c r="F2933" s="139" t="str">
        <f>IFERROR(VLOOKUP(C2933,'Cadastro de insumo'!E:K,7,0),"")</f>
        <v/>
      </c>
      <c r="G2933" s="113"/>
      <c r="H2933" s="113"/>
      <c r="I2933" s="138">
        <f t="shared" si="140"/>
        <v>0</v>
      </c>
      <c r="J2933" s="140">
        <f>IF(C2933="",0,IF(E2933="Pacote",VLOOKUP(C2933,'Cadastro de insumo'!E:K,7,0)*G2933,IF(OR(E2933="kg",E2933="L"),F2933/1000*G2933,F2933*G2933)))</f>
        <v>0</v>
      </c>
    </row>
    <row r="2934" spans="2:18" outlineLevel="1" x14ac:dyDescent="0.25">
      <c r="B2934" s="137" t="str">
        <f>IF(C2934="","",F2928)</f>
        <v/>
      </c>
      <c r="C2934" s="123"/>
      <c r="D2934" s="138" t="str">
        <f>IF(C2934="","",IFERROR(INDEX('Cadastro de insumo'!A:K,MATCH('Ficha técnica - Prod acabado'!C2934,'Cadastro de insumo'!E:E,0),2),""))</f>
        <v/>
      </c>
      <c r="E2934" s="138" t="str">
        <f>IF(C2934="","",IFERROR(INDEX('Cadastro de insumo'!A:K,MATCH('Ficha técnica - Prod acabado'!C2934,'Cadastro de insumo'!E:E,0),9),""))</f>
        <v/>
      </c>
      <c r="F2934" s="139" t="str">
        <f>IFERROR(VLOOKUP(C2934,'Cadastro de insumo'!E:K,7,0),"")</f>
        <v/>
      </c>
      <c r="G2934" s="113"/>
      <c r="H2934" s="113"/>
      <c r="I2934" s="138">
        <f t="shared" si="140"/>
        <v>0</v>
      </c>
      <c r="J2934" s="140">
        <f>IF(C2934="",0,IF(E2934="Pacote",VLOOKUP(C2934,'Cadastro de insumo'!E:K,7,0)*G2934,IF(OR(E2934="kg",E2934="L"),F2934/1000*G2934,F2934*G2934)))</f>
        <v>0</v>
      </c>
    </row>
    <row r="2935" spans="2:18" outlineLevel="1" x14ac:dyDescent="0.25">
      <c r="B2935" s="137" t="str">
        <f>IF(C2935="","",F2928)</f>
        <v/>
      </c>
      <c r="C2935" s="123"/>
      <c r="D2935" s="138" t="str">
        <f>IF(C2935="","",IFERROR(INDEX('Cadastro de insumo'!A:K,MATCH('Ficha técnica - Prod acabado'!C2935,'Cadastro de insumo'!E:E,0),2),""))</f>
        <v/>
      </c>
      <c r="E2935" s="138" t="str">
        <f>IF(C2935="","",IFERROR(INDEX('Cadastro de insumo'!A:K,MATCH('Ficha técnica - Prod acabado'!C2935,'Cadastro de insumo'!E:E,0),9),""))</f>
        <v/>
      </c>
      <c r="F2935" s="139" t="str">
        <f>IFERROR(VLOOKUP(C2935,'Cadastro de insumo'!E:K,7,0),"")</f>
        <v/>
      </c>
      <c r="G2935" s="113"/>
      <c r="H2935" s="113"/>
      <c r="I2935" s="138">
        <f t="shared" si="140"/>
        <v>0</v>
      </c>
      <c r="J2935" s="140">
        <f>IF(C2935="",0,IF(E2935="Pacote",VLOOKUP(C2935,'Cadastro de insumo'!E:K,7,0)*G2935,IF(OR(E2935="kg",E2935="L"),F2935/1000*G2935,F2935*G2935)))</f>
        <v>0</v>
      </c>
    </row>
    <row r="2936" spans="2:18" outlineLevel="1" x14ac:dyDescent="0.25">
      <c r="B2936" s="137" t="str">
        <f>IF(C2936="","",F2928)</f>
        <v/>
      </c>
      <c r="C2936" s="123"/>
      <c r="D2936" s="138" t="str">
        <f>IF(C2936="","",IFERROR(INDEX('Cadastro de insumo'!A:K,MATCH('Ficha técnica - Prod acabado'!C2936,'Cadastro de insumo'!E:E,0),2),""))</f>
        <v/>
      </c>
      <c r="E2936" s="138" t="str">
        <f>IF(C2936="","",IFERROR(INDEX('Cadastro de insumo'!A:K,MATCH('Ficha técnica - Prod acabado'!C2936,'Cadastro de insumo'!E:E,0),9),""))</f>
        <v/>
      </c>
      <c r="F2936" s="139" t="str">
        <f>IFERROR(VLOOKUP(C2936,'Cadastro de insumo'!E:K,7,0),"")</f>
        <v/>
      </c>
      <c r="G2936" s="113"/>
      <c r="H2936" s="113"/>
      <c r="I2936" s="138">
        <f t="shared" si="140"/>
        <v>0</v>
      </c>
      <c r="J2936" s="140">
        <f>IF(C2936="",0,IF(E2936="Pacote",VLOOKUP(C2936,'Cadastro de insumo'!E:K,7,0)*G2936,IF(OR(E2936="kg",E2936="L"),F2936/1000*G2936,F2936*G2936)))</f>
        <v>0</v>
      </c>
    </row>
    <row r="2937" spans="2:18" outlineLevel="1" x14ac:dyDescent="0.25">
      <c r="B2937" s="137" t="str">
        <f>IF(C2937="","",F2928)</f>
        <v/>
      </c>
      <c r="C2937" s="123"/>
      <c r="D2937" s="138" t="str">
        <f>IF(C2937="","",IFERROR(INDEX('Cadastro de insumo'!A:K,MATCH('Ficha técnica - Prod acabado'!C2937,'Cadastro de insumo'!E:E,0),2),""))</f>
        <v/>
      </c>
      <c r="E2937" s="138" t="str">
        <f>IF(C2937="","",IFERROR(INDEX('Cadastro de insumo'!A:K,MATCH('Ficha técnica - Prod acabado'!C2937,'Cadastro de insumo'!E:E,0),9),""))</f>
        <v/>
      </c>
      <c r="F2937" s="139" t="str">
        <f>IFERROR(VLOOKUP(C2937,'Cadastro de insumo'!E:K,7,0),"")</f>
        <v/>
      </c>
      <c r="G2937" s="113"/>
      <c r="H2937" s="113"/>
      <c r="I2937" s="138">
        <f t="shared" si="140"/>
        <v>0</v>
      </c>
      <c r="J2937" s="140">
        <f>IF(C2937="",0,IF(E2937="Pacote",VLOOKUP(C2937,'Cadastro de insumo'!E:K,7,0)*G2937,IF(OR(E2937="kg",E2937="L"),F2937/1000*G2937,F2937*G2937)))</f>
        <v>0</v>
      </c>
    </row>
    <row r="2938" spans="2:18" outlineLevel="1" x14ac:dyDescent="0.25">
      <c r="B2938" s="137" t="str">
        <f>IF(C2938="","",F2928)</f>
        <v/>
      </c>
      <c r="C2938" s="123"/>
      <c r="D2938" s="138" t="str">
        <f>IF(C2938="","",IFERROR(INDEX('Cadastro de insumo'!A:K,MATCH('Ficha técnica - Prod acabado'!C2938,'Cadastro de insumo'!E:E,0),2),""))</f>
        <v/>
      </c>
      <c r="E2938" s="138" t="str">
        <f>IF(C2938="","",IFERROR(INDEX('Cadastro de insumo'!A:K,MATCH('Ficha técnica - Prod acabado'!C2938,'Cadastro de insumo'!E:E,0),9),""))</f>
        <v/>
      </c>
      <c r="F2938" s="139" t="str">
        <f>IFERROR(VLOOKUP(C2938,'Cadastro de insumo'!E:K,7,0),"")</f>
        <v/>
      </c>
      <c r="G2938" s="113"/>
      <c r="H2938" s="113"/>
      <c r="I2938" s="138">
        <f t="shared" si="140"/>
        <v>0</v>
      </c>
      <c r="J2938" s="140">
        <f>IF(C2938="",0,IF(E2938="Pacote",VLOOKUP(C2938,'Cadastro de insumo'!E:K,7,0)*G2938,IF(OR(E2938="kg",E2938="L"),F2938/1000*G2938,F2938*G2938)))</f>
        <v>0</v>
      </c>
    </row>
    <row r="2939" spans="2:18" outlineLevel="1" x14ac:dyDescent="0.25">
      <c r="B2939" s="137" t="str">
        <f>IF(C2939="","",F2928)</f>
        <v/>
      </c>
      <c r="C2939" s="123"/>
      <c r="D2939" s="138" t="str">
        <f>IF(C2939="","",IFERROR(INDEX('Cadastro de insumo'!A:K,MATCH('Ficha técnica - Prod acabado'!C2939,'Cadastro de insumo'!E:E,0),2),""))</f>
        <v/>
      </c>
      <c r="E2939" s="138" t="str">
        <f>IF(C2939="","",IFERROR(INDEX('Cadastro de insumo'!A:K,MATCH('Ficha técnica - Prod acabado'!C2939,'Cadastro de insumo'!E:E,0),9),""))</f>
        <v/>
      </c>
      <c r="F2939" s="139" t="str">
        <f>IFERROR(VLOOKUP(C2939,'Cadastro de insumo'!E:K,7,0),"")</f>
        <v/>
      </c>
      <c r="G2939" s="113"/>
      <c r="H2939" s="113"/>
      <c r="I2939" s="138">
        <f t="shared" si="140"/>
        <v>0</v>
      </c>
      <c r="J2939" s="140">
        <f>IF(C2939="",0,IF(E2939="Pacote",VLOOKUP(C2939,'Cadastro de insumo'!E:K,7,0)*G2939,IF(OR(E2939="kg",E2939="L"),F2939/1000*G2939,F2939*G2939)))</f>
        <v>0</v>
      </c>
    </row>
    <row r="2940" spans="2:18" outlineLevel="1" x14ac:dyDescent="0.25">
      <c r="B2940" s="137" t="str">
        <f>IF(C2940="","",F2928)</f>
        <v/>
      </c>
      <c r="C2940" s="123"/>
      <c r="D2940" s="138" t="str">
        <f>IF(C2940="","",IFERROR(INDEX('Cadastro de insumo'!A:K,MATCH('Ficha técnica - Prod acabado'!C2940,'Cadastro de insumo'!E:E,0),2),""))</f>
        <v/>
      </c>
      <c r="E2940" s="138" t="str">
        <f>IF(C2940="","",IFERROR(INDEX('Cadastro de insumo'!A:K,MATCH('Ficha técnica - Prod acabado'!C2940,'Cadastro de insumo'!E:E,0),9),""))</f>
        <v/>
      </c>
      <c r="F2940" s="139" t="str">
        <f>IFERROR(VLOOKUP(C2940,'Cadastro de insumo'!E:K,7,0),"")</f>
        <v/>
      </c>
      <c r="G2940" s="113"/>
      <c r="H2940" s="113"/>
      <c r="I2940" s="138">
        <f t="shared" si="140"/>
        <v>0</v>
      </c>
      <c r="J2940" s="140">
        <f>IF(C2940="",0,IF(E2940="Pacote",VLOOKUP(C2940,'Cadastro de insumo'!E:K,7,0)*G2940,IF(OR(E2940="kg",E2940="L"),F2940/1000*G2940,F2940*G2940)))</f>
        <v>0</v>
      </c>
    </row>
    <row r="2941" spans="2:18" outlineLevel="1" x14ac:dyDescent="0.25">
      <c r="B2941" s="137" t="str">
        <f>IF(C2941="","",F2928)</f>
        <v/>
      </c>
      <c r="C2941" s="123"/>
      <c r="D2941" s="138" t="str">
        <f>IF(C2941="","",IFERROR(INDEX('Cadastro de insumo'!A:K,MATCH('Ficha técnica - Prod acabado'!C2941,'Cadastro de insumo'!E:E,0),2),""))</f>
        <v/>
      </c>
      <c r="E2941" s="138" t="str">
        <f>IF(C2941="","",IFERROR(INDEX('Cadastro de insumo'!A:K,MATCH('Ficha técnica - Prod acabado'!C2941,'Cadastro de insumo'!E:E,0),9),""))</f>
        <v/>
      </c>
      <c r="F2941" s="139" t="str">
        <f>IFERROR(VLOOKUP(C2941,'Cadastro de insumo'!E:K,7,0),"")</f>
        <v/>
      </c>
      <c r="G2941" s="113"/>
      <c r="H2941" s="113"/>
      <c r="I2941" s="138">
        <f t="shared" si="140"/>
        <v>0</v>
      </c>
      <c r="J2941" s="140">
        <f>IF(C2941="",0,IF(E2941="Pacote",VLOOKUP(C2941,'Cadastro de insumo'!E:K,7,0)*G2941,IF(OR(E2941="kg",E2941="L"),F2941/1000*G2941,F2941*G2941)))</f>
        <v>0</v>
      </c>
    </row>
    <row r="2942" spans="2:18" outlineLevel="1" x14ac:dyDescent="0.25">
      <c r="B2942" s="137" t="str">
        <f>IF(C2942="","",F2928)</f>
        <v/>
      </c>
      <c r="C2942" s="123"/>
      <c r="D2942" s="138" t="str">
        <f>IF(C2942="","",IFERROR(INDEX('Cadastro de insumo'!A:K,MATCH('Ficha técnica - Prod acabado'!C2942,'Cadastro de insumo'!E:E,0),2),""))</f>
        <v/>
      </c>
      <c r="E2942" s="138" t="str">
        <f>IF(C2942="","",IFERROR(INDEX('Cadastro de insumo'!A:K,MATCH('Ficha técnica - Prod acabado'!C2942,'Cadastro de insumo'!E:E,0),9),""))</f>
        <v/>
      </c>
      <c r="F2942" s="139" t="str">
        <f>IFERROR(VLOOKUP(C2942,'Cadastro de insumo'!E:K,7,0),"")</f>
        <v/>
      </c>
      <c r="G2942" s="113"/>
      <c r="H2942" s="113"/>
      <c r="I2942" s="138">
        <f t="shared" si="140"/>
        <v>0</v>
      </c>
      <c r="J2942" s="140">
        <f>IF(C2942="",0,IF(E2942="Pacote",VLOOKUP(C2942,'Cadastro de insumo'!E:K,7,0)*G2942,IF(OR(E2942="kg",E2942="L"),F2942/1000*G2942,F2942*G2942)))</f>
        <v>0</v>
      </c>
    </row>
    <row r="2943" spans="2:18" outlineLevel="1" x14ac:dyDescent="0.25">
      <c r="B2943" s="137" t="str">
        <f>IF(C2943="","",F2928)</f>
        <v/>
      </c>
      <c r="C2943" s="123"/>
      <c r="D2943" s="138" t="str">
        <f>IF(C2943="","",IFERROR(INDEX('Cadastro de insumo'!A:K,MATCH('Ficha técnica - Prod acabado'!C2943,'Cadastro de insumo'!E:E,0),2),""))</f>
        <v/>
      </c>
      <c r="E2943" s="138" t="str">
        <f>IF(C2943="","",IFERROR(INDEX('Cadastro de insumo'!A:K,MATCH('Ficha técnica - Prod acabado'!C2943,'Cadastro de insumo'!E:E,0),9),""))</f>
        <v/>
      </c>
      <c r="F2943" s="139" t="str">
        <f>IFERROR(VLOOKUP(C2943,'Cadastro de insumo'!E:K,7,0),"")</f>
        <v/>
      </c>
      <c r="G2943" s="113"/>
      <c r="H2943" s="113"/>
      <c r="I2943" s="138">
        <f t="shared" si="140"/>
        <v>0</v>
      </c>
      <c r="J2943" s="140">
        <f>IF(C2943="",0,IF(E2943="Pacote",VLOOKUP(C2943,'Cadastro de insumo'!E:K,7,0)*G2943,IF(OR(E2943="kg",E2943="L"),F2943/1000*G2943,F2943*G2943)))</f>
        <v>0</v>
      </c>
    </row>
    <row r="2944" spans="2:18" outlineLevel="1" x14ac:dyDescent="0.25">
      <c r="B2944" s="137" t="str">
        <f>IF(C2944="","",F2928)</f>
        <v/>
      </c>
      <c r="C2944" s="123"/>
      <c r="D2944" s="138" t="str">
        <f>IF(C2944="","",IFERROR(INDEX('Cadastro de insumo'!A:K,MATCH('Ficha técnica - Prod acabado'!C2944,'Cadastro de insumo'!E:E,0),2),""))</f>
        <v/>
      </c>
      <c r="E2944" s="138" t="str">
        <f>IF(C2944="","",IFERROR(INDEX('Cadastro de insumo'!A:K,MATCH('Ficha técnica - Prod acabado'!C2944,'Cadastro de insumo'!E:E,0),9),""))</f>
        <v/>
      </c>
      <c r="F2944" s="139" t="str">
        <f>IFERROR(VLOOKUP(C2944,'Cadastro de insumo'!E:K,7,0),"")</f>
        <v/>
      </c>
      <c r="G2944" s="113"/>
      <c r="H2944" s="113"/>
      <c r="I2944" s="138">
        <f t="shared" si="140"/>
        <v>0</v>
      </c>
      <c r="J2944" s="140">
        <f>IF(C2944="",0,IF(E2944="Pacote",VLOOKUP(C2944,'Cadastro de insumo'!E:K,7,0)*G2944,IF(OR(E2944="kg",E2944="L"),F2944/1000*G2944,F2944*G2944)))</f>
        <v>0</v>
      </c>
    </row>
    <row r="2945" spans="1:18" outlineLevel="1" x14ac:dyDescent="0.25">
      <c r="B2945" s="137" t="str">
        <f>IF(C2945="","",F2928)</f>
        <v/>
      </c>
      <c r="C2945" s="123"/>
      <c r="D2945" s="138" t="str">
        <f>IF(C2945="","",IFERROR(INDEX('Cadastro de insumo'!A:K,MATCH('Ficha técnica - Prod acabado'!C2945,'Cadastro de insumo'!E:E,0),2),""))</f>
        <v/>
      </c>
      <c r="E2945" s="138" t="str">
        <f>IF(C2945="","",IFERROR(INDEX('Cadastro de insumo'!A:K,MATCH('Ficha técnica - Prod acabado'!C2945,'Cadastro de insumo'!E:E,0),9),""))</f>
        <v/>
      </c>
      <c r="F2945" s="139" t="str">
        <f>IFERROR(VLOOKUP(C2945,'Cadastro de insumo'!E:K,7,0),"")</f>
        <v/>
      </c>
      <c r="G2945" s="113"/>
      <c r="H2945" s="113"/>
      <c r="I2945" s="138">
        <f t="shared" si="140"/>
        <v>0</v>
      </c>
      <c r="J2945" s="140">
        <f>IF(C2945="",0,IF(E2945="Pacote",VLOOKUP(C2945,'Cadastro de insumo'!E:K,7,0)*G2945,IF(OR(E2945="kg",E2945="L"),F2945/1000*G2945,F2945*G2945)))</f>
        <v>0</v>
      </c>
    </row>
    <row r="2946" spans="1:18" x14ac:dyDescent="0.25">
      <c r="A2946" s="33" t="str">
        <f>"Detalhes: "&amp;F2928</f>
        <v xml:space="preserve">Detalhes: </v>
      </c>
      <c r="B2946" s="110"/>
      <c r="H2946" s="126"/>
      <c r="I2946" s="110"/>
      <c r="J2946" s="110"/>
      <c r="M2946" s="126"/>
    </row>
    <row r="2947" spans="1:18" x14ac:dyDescent="0.25">
      <c r="B2947" s="110"/>
      <c r="C2947" s="126"/>
      <c r="H2947" s="126"/>
      <c r="I2947" s="110"/>
      <c r="J2947" s="110"/>
      <c r="K2947" s="110"/>
      <c r="L2947" s="110"/>
      <c r="M2947" s="126"/>
    </row>
    <row r="2948" spans="1:18" ht="31.5" x14ac:dyDescent="0.25">
      <c r="D2948" s="110"/>
      <c r="E2948" s="34" t="s">
        <v>21</v>
      </c>
      <c r="F2948" s="78" t="s">
        <v>0</v>
      </c>
      <c r="G2948" s="78" t="s">
        <v>19</v>
      </c>
      <c r="H2948" s="79" t="s">
        <v>20</v>
      </c>
      <c r="I2948" s="35" t="s">
        <v>22</v>
      </c>
      <c r="J2948" s="35" t="s">
        <v>61</v>
      </c>
      <c r="M2948" s="126"/>
    </row>
    <row r="2949" spans="1:18" x14ac:dyDescent="0.25">
      <c r="D2949" s="110"/>
      <c r="E2949" s="135">
        <f>E2928+1</f>
        <v>141</v>
      </c>
      <c r="F2949" s="113"/>
      <c r="G2949" s="113"/>
      <c r="H2949" s="114"/>
      <c r="I2949" s="136">
        <f>SUM(J2952:J2966)</f>
        <v>0</v>
      </c>
      <c r="J2949" s="136" t="str">
        <f>IF(H2949="","",I2949/H2949)</f>
        <v/>
      </c>
      <c r="M2949" s="126"/>
      <c r="R2949" s="141"/>
    </row>
    <row r="2950" spans="1:18" x14ac:dyDescent="0.25">
      <c r="B2950" s="117"/>
      <c r="C2950" s="118"/>
      <c r="D2950" s="110"/>
      <c r="F2950" s="118"/>
      <c r="G2950" s="118"/>
      <c r="H2950" s="119"/>
      <c r="I2950" s="120"/>
      <c r="J2950" s="121"/>
      <c r="M2950" s="126"/>
      <c r="R2950" s="141"/>
    </row>
    <row r="2951" spans="1:18" ht="47.25" outlineLevel="1" x14ac:dyDescent="0.25">
      <c r="B2951" s="34" t="s">
        <v>66</v>
      </c>
      <c r="C2951" s="78" t="s">
        <v>13</v>
      </c>
      <c r="D2951" s="35" t="s">
        <v>60</v>
      </c>
      <c r="E2951" s="35" t="s">
        <v>14</v>
      </c>
      <c r="F2951" s="79" t="s">
        <v>17</v>
      </c>
      <c r="G2951" s="79" t="s">
        <v>56</v>
      </c>
      <c r="H2951" s="79" t="s">
        <v>38</v>
      </c>
      <c r="I2951" s="35" t="s">
        <v>16</v>
      </c>
      <c r="J2951" s="34" t="s">
        <v>15</v>
      </c>
    </row>
    <row r="2952" spans="1:18" outlineLevel="1" x14ac:dyDescent="0.25">
      <c r="B2952" s="137" t="str">
        <f>IF(C2952="","",F2949)</f>
        <v/>
      </c>
      <c r="C2952" s="123"/>
      <c r="D2952" s="138" t="str">
        <f>IF(C2952="","",IFERROR(INDEX('Cadastro de insumo'!A:K,MATCH('Ficha técnica - Prod acabado'!C2952,'Cadastro de insumo'!E:E,0),2),""))</f>
        <v/>
      </c>
      <c r="E2952" s="138" t="str">
        <f>IF(C2952="","",IFERROR(INDEX('Cadastro de insumo'!A:K,MATCH('Ficha técnica - Prod acabado'!C2952,'Cadastro de insumo'!E:E,0),9),""))</f>
        <v/>
      </c>
      <c r="F2952" s="139" t="str">
        <f>IFERROR(VLOOKUP(C2952,'Cadastro de insumo'!E:K,7,0),"")</f>
        <v/>
      </c>
      <c r="G2952" s="113"/>
      <c r="H2952" s="113"/>
      <c r="I2952" s="138">
        <f t="shared" ref="I2952:I2966" si="141">IF(OR(G2952="",H2952=""),0,G2952/H2952)</f>
        <v>0</v>
      </c>
      <c r="J2952" s="140">
        <f>IF(C2952="",0,IF(E2952="Pacote",VLOOKUP(C2952,'Cadastro de insumo'!E:K,7,0)*G2952,IF(OR(E2952="kg",E2952="L"),F2952/1000*G2952,F2952*G2952)))</f>
        <v>0</v>
      </c>
    </row>
    <row r="2953" spans="1:18" outlineLevel="1" x14ac:dyDescent="0.25">
      <c r="B2953" s="137" t="str">
        <f>IF(C2953="","",F2949)</f>
        <v/>
      </c>
      <c r="C2953" s="123"/>
      <c r="D2953" s="138" t="str">
        <f>IF(C2953="","",IFERROR(INDEX('Cadastro de insumo'!A:K,MATCH('Ficha técnica - Prod acabado'!C2953,'Cadastro de insumo'!E:E,0),2),""))</f>
        <v/>
      </c>
      <c r="E2953" s="138" t="str">
        <f>IF(C2953="","",IFERROR(INDEX('Cadastro de insumo'!A:K,MATCH('Ficha técnica - Prod acabado'!C2953,'Cadastro de insumo'!E:E,0),9),""))</f>
        <v/>
      </c>
      <c r="F2953" s="139" t="str">
        <f>IFERROR(VLOOKUP(C2953,'Cadastro de insumo'!E:K,7,0),"")</f>
        <v/>
      </c>
      <c r="G2953" s="113"/>
      <c r="H2953" s="113"/>
      <c r="I2953" s="138">
        <f t="shared" si="141"/>
        <v>0</v>
      </c>
      <c r="J2953" s="140">
        <f>IF(C2953="",0,IF(E2953="Pacote",VLOOKUP(C2953,'Cadastro de insumo'!E:K,7,0)*G2953,IF(OR(E2953="kg",E2953="L"),F2953/1000*G2953,F2953*G2953)))</f>
        <v>0</v>
      </c>
    </row>
    <row r="2954" spans="1:18" outlineLevel="1" x14ac:dyDescent="0.25">
      <c r="B2954" s="137" t="str">
        <f>IF(C2954="","",F2949)</f>
        <v/>
      </c>
      <c r="C2954" s="123"/>
      <c r="D2954" s="138" t="str">
        <f>IF(C2954="","",IFERROR(INDEX('Cadastro de insumo'!A:K,MATCH('Ficha técnica - Prod acabado'!C2954,'Cadastro de insumo'!E:E,0),2),""))</f>
        <v/>
      </c>
      <c r="E2954" s="138" t="str">
        <f>IF(C2954="","",IFERROR(INDEX('Cadastro de insumo'!A:K,MATCH('Ficha técnica - Prod acabado'!C2954,'Cadastro de insumo'!E:E,0),9),""))</f>
        <v/>
      </c>
      <c r="F2954" s="139" t="str">
        <f>IFERROR(VLOOKUP(C2954,'Cadastro de insumo'!E:K,7,0),"")</f>
        <v/>
      </c>
      <c r="G2954" s="113"/>
      <c r="H2954" s="113"/>
      <c r="I2954" s="138">
        <f t="shared" si="141"/>
        <v>0</v>
      </c>
      <c r="J2954" s="140">
        <f>IF(C2954="",0,IF(E2954="Pacote",VLOOKUP(C2954,'Cadastro de insumo'!E:K,7,0)*G2954,IF(OR(E2954="kg",E2954="L"),F2954/1000*G2954,F2954*G2954)))</f>
        <v>0</v>
      </c>
    </row>
    <row r="2955" spans="1:18" outlineLevel="1" x14ac:dyDescent="0.25">
      <c r="B2955" s="137" t="str">
        <f>IF(C2955="","",F2949)</f>
        <v/>
      </c>
      <c r="C2955" s="123"/>
      <c r="D2955" s="138" t="str">
        <f>IF(C2955="","",IFERROR(INDEX('Cadastro de insumo'!A:K,MATCH('Ficha técnica - Prod acabado'!C2955,'Cadastro de insumo'!E:E,0),2),""))</f>
        <v/>
      </c>
      <c r="E2955" s="138" t="str">
        <f>IF(C2955="","",IFERROR(INDEX('Cadastro de insumo'!A:K,MATCH('Ficha técnica - Prod acabado'!C2955,'Cadastro de insumo'!E:E,0),9),""))</f>
        <v/>
      </c>
      <c r="F2955" s="139" t="str">
        <f>IFERROR(VLOOKUP(C2955,'Cadastro de insumo'!E:K,7,0),"")</f>
        <v/>
      </c>
      <c r="G2955" s="113"/>
      <c r="H2955" s="113"/>
      <c r="I2955" s="138">
        <f t="shared" si="141"/>
        <v>0</v>
      </c>
      <c r="J2955" s="140">
        <f>IF(C2955="",0,IF(E2955="Pacote",VLOOKUP(C2955,'Cadastro de insumo'!E:K,7,0)*G2955,IF(OR(E2955="kg",E2955="L"),F2955/1000*G2955,F2955*G2955)))</f>
        <v>0</v>
      </c>
    </row>
    <row r="2956" spans="1:18" outlineLevel="1" x14ac:dyDescent="0.25">
      <c r="B2956" s="137" t="str">
        <f>IF(C2956="","",F2949)</f>
        <v/>
      </c>
      <c r="C2956" s="123"/>
      <c r="D2956" s="138" t="str">
        <f>IF(C2956="","",IFERROR(INDEX('Cadastro de insumo'!A:K,MATCH('Ficha técnica - Prod acabado'!C2956,'Cadastro de insumo'!E:E,0),2),""))</f>
        <v/>
      </c>
      <c r="E2956" s="138" t="str">
        <f>IF(C2956="","",IFERROR(INDEX('Cadastro de insumo'!A:K,MATCH('Ficha técnica - Prod acabado'!C2956,'Cadastro de insumo'!E:E,0),9),""))</f>
        <v/>
      </c>
      <c r="F2956" s="139" t="str">
        <f>IFERROR(VLOOKUP(C2956,'Cadastro de insumo'!E:K,7,0),"")</f>
        <v/>
      </c>
      <c r="G2956" s="113"/>
      <c r="H2956" s="113"/>
      <c r="I2956" s="138">
        <f t="shared" si="141"/>
        <v>0</v>
      </c>
      <c r="J2956" s="140">
        <f>IF(C2956="",0,IF(E2956="Pacote",VLOOKUP(C2956,'Cadastro de insumo'!E:K,7,0)*G2956,IF(OR(E2956="kg",E2956="L"),F2956/1000*G2956,F2956*G2956)))</f>
        <v>0</v>
      </c>
    </row>
    <row r="2957" spans="1:18" outlineLevel="1" x14ac:dyDescent="0.25">
      <c r="B2957" s="137" t="str">
        <f>IF(C2957="","",F2949)</f>
        <v/>
      </c>
      <c r="C2957" s="123"/>
      <c r="D2957" s="138" t="str">
        <f>IF(C2957="","",IFERROR(INDEX('Cadastro de insumo'!A:K,MATCH('Ficha técnica - Prod acabado'!C2957,'Cadastro de insumo'!E:E,0),2),""))</f>
        <v/>
      </c>
      <c r="E2957" s="138" t="str">
        <f>IF(C2957="","",IFERROR(INDEX('Cadastro de insumo'!A:K,MATCH('Ficha técnica - Prod acabado'!C2957,'Cadastro de insumo'!E:E,0),9),""))</f>
        <v/>
      </c>
      <c r="F2957" s="139" t="str">
        <f>IFERROR(VLOOKUP(C2957,'Cadastro de insumo'!E:K,7,0),"")</f>
        <v/>
      </c>
      <c r="G2957" s="113"/>
      <c r="H2957" s="113"/>
      <c r="I2957" s="138">
        <f t="shared" si="141"/>
        <v>0</v>
      </c>
      <c r="J2957" s="140">
        <f>IF(C2957="",0,IF(E2957="Pacote",VLOOKUP(C2957,'Cadastro de insumo'!E:K,7,0)*G2957,IF(OR(E2957="kg",E2957="L"),F2957/1000*G2957,F2957*G2957)))</f>
        <v>0</v>
      </c>
    </row>
    <row r="2958" spans="1:18" outlineLevel="1" x14ac:dyDescent="0.25">
      <c r="B2958" s="137" t="str">
        <f>IF(C2958="","",F2949)</f>
        <v/>
      </c>
      <c r="C2958" s="123"/>
      <c r="D2958" s="138" t="str">
        <f>IF(C2958="","",IFERROR(INDEX('Cadastro de insumo'!A:K,MATCH('Ficha técnica - Prod acabado'!C2958,'Cadastro de insumo'!E:E,0),2),""))</f>
        <v/>
      </c>
      <c r="E2958" s="138" t="str">
        <f>IF(C2958="","",IFERROR(INDEX('Cadastro de insumo'!A:K,MATCH('Ficha técnica - Prod acabado'!C2958,'Cadastro de insumo'!E:E,0),9),""))</f>
        <v/>
      </c>
      <c r="F2958" s="139" t="str">
        <f>IFERROR(VLOOKUP(C2958,'Cadastro de insumo'!E:K,7,0),"")</f>
        <v/>
      </c>
      <c r="G2958" s="113"/>
      <c r="H2958" s="113"/>
      <c r="I2958" s="138">
        <f t="shared" si="141"/>
        <v>0</v>
      </c>
      <c r="J2958" s="140">
        <f>IF(C2958="",0,IF(E2958="Pacote",VLOOKUP(C2958,'Cadastro de insumo'!E:K,7,0)*G2958,IF(OR(E2958="kg",E2958="L"),F2958/1000*G2958,F2958*G2958)))</f>
        <v>0</v>
      </c>
    </row>
    <row r="2959" spans="1:18" outlineLevel="1" x14ac:dyDescent="0.25">
      <c r="B2959" s="137" t="str">
        <f>IF(C2959="","",F2949)</f>
        <v/>
      </c>
      <c r="C2959" s="123"/>
      <c r="D2959" s="138" t="str">
        <f>IF(C2959="","",IFERROR(INDEX('Cadastro de insumo'!A:K,MATCH('Ficha técnica - Prod acabado'!C2959,'Cadastro de insumo'!E:E,0),2),""))</f>
        <v/>
      </c>
      <c r="E2959" s="138" t="str">
        <f>IF(C2959="","",IFERROR(INDEX('Cadastro de insumo'!A:K,MATCH('Ficha técnica - Prod acabado'!C2959,'Cadastro de insumo'!E:E,0),9),""))</f>
        <v/>
      </c>
      <c r="F2959" s="139" t="str">
        <f>IFERROR(VLOOKUP(C2959,'Cadastro de insumo'!E:K,7,0),"")</f>
        <v/>
      </c>
      <c r="G2959" s="113"/>
      <c r="H2959" s="113"/>
      <c r="I2959" s="138">
        <f t="shared" si="141"/>
        <v>0</v>
      </c>
      <c r="J2959" s="140">
        <f>IF(C2959="",0,IF(E2959="Pacote",VLOOKUP(C2959,'Cadastro de insumo'!E:K,7,0)*G2959,IF(OR(E2959="kg",E2959="L"),F2959/1000*G2959,F2959*G2959)))</f>
        <v>0</v>
      </c>
    </row>
    <row r="2960" spans="1:18" outlineLevel="1" x14ac:dyDescent="0.25">
      <c r="B2960" s="137" t="str">
        <f>IF(C2960="","",F2949)</f>
        <v/>
      </c>
      <c r="C2960" s="123"/>
      <c r="D2960" s="138" t="str">
        <f>IF(C2960="","",IFERROR(INDEX('Cadastro de insumo'!A:K,MATCH('Ficha técnica - Prod acabado'!C2960,'Cadastro de insumo'!E:E,0),2),""))</f>
        <v/>
      </c>
      <c r="E2960" s="138" t="str">
        <f>IF(C2960="","",IFERROR(INDEX('Cadastro de insumo'!A:K,MATCH('Ficha técnica - Prod acabado'!C2960,'Cadastro de insumo'!E:E,0),9),""))</f>
        <v/>
      </c>
      <c r="F2960" s="139" t="str">
        <f>IFERROR(VLOOKUP(C2960,'Cadastro de insumo'!E:K,7,0),"")</f>
        <v/>
      </c>
      <c r="G2960" s="113"/>
      <c r="H2960" s="113"/>
      <c r="I2960" s="138">
        <f t="shared" si="141"/>
        <v>0</v>
      </c>
      <c r="J2960" s="140">
        <f>IF(C2960="",0,IF(E2960="Pacote",VLOOKUP(C2960,'Cadastro de insumo'!E:K,7,0)*G2960,IF(OR(E2960="kg",E2960="L"),F2960/1000*G2960,F2960*G2960)))</f>
        <v>0</v>
      </c>
    </row>
    <row r="2961" spans="1:18" outlineLevel="1" x14ac:dyDescent="0.25">
      <c r="B2961" s="137" t="str">
        <f>IF(C2961="","",F2949)</f>
        <v/>
      </c>
      <c r="C2961" s="123"/>
      <c r="D2961" s="138" t="str">
        <f>IF(C2961="","",IFERROR(INDEX('Cadastro de insumo'!A:K,MATCH('Ficha técnica - Prod acabado'!C2961,'Cadastro de insumo'!E:E,0),2),""))</f>
        <v/>
      </c>
      <c r="E2961" s="138" t="str">
        <f>IF(C2961="","",IFERROR(INDEX('Cadastro de insumo'!A:K,MATCH('Ficha técnica - Prod acabado'!C2961,'Cadastro de insumo'!E:E,0),9),""))</f>
        <v/>
      </c>
      <c r="F2961" s="139" t="str">
        <f>IFERROR(VLOOKUP(C2961,'Cadastro de insumo'!E:K,7,0),"")</f>
        <v/>
      </c>
      <c r="G2961" s="113"/>
      <c r="H2961" s="113"/>
      <c r="I2961" s="138">
        <f t="shared" si="141"/>
        <v>0</v>
      </c>
      <c r="J2961" s="140">
        <f>IF(C2961="",0,IF(E2961="Pacote",VLOOKUP(C2961,'Cadastro de insumo'!E:K,7,0)*G2961,IF(OR(E2961="kg",E2961="L"),F2961/1000*G2961,F2961*G2961)))</f>
        <v>0</v>
      </c>
    </row>
    <row r="2962" spans="1:18" outlineLevel="1" x14ac:dyDescent="0.25">
      <c r="B2962" s="137" t="str">
        <f>IF(C2962="","",F2949)</f>
        <v/>
      </c>
      <c r="C2962" s="123"/>
      <c r="D2962" s="138" t="str">
        <f>IF(C2962="","",IFERROR(INDEX('Cadastro de insumo'!A:K,MATCH('Ficha técnica - Prod acabado'!C2962,'Cadastro de insumo'!E:E,0),2),""))</f>
        <v/>
      </c>
      <c r="E2962" s="138" t="str">
        <f>IF(C2962="","",IFERROR(INDEX('Cadastro de insumo'!A:K,MATCH('Ficha técnica - Prod acabado'!C2962,'Cadastro de insumo'!E:E,0),9),""))</f>
        <v/>
      </c>
      <c r="F2962" s="139" t="str">
        <f>IFERROR(VLOOKUP(C2962,'Cadastro de insumo'!E:K,7,0),"")</f>
        <v/>
      </c>
      <c r="G2962" s="113"/>
      <c r="H2962" s="113"/>
      <c r="I2962" s="138">
        <f t="shared" si="141"/>
        <v>0</v>
      </c>
      <c r="J2962" s="140">
        <f>IF(C2962="",0,IF(E2962="Pacote",VLOOKUP(C2962,'Cadastro de insumo'!E:K,7,0)*G2962,IF(OR(E2962="kg",E2962="L"),F2962/1000*G2962,F2962*G2962)))</f>
        <v>0</v>
      </c>
    </row>
    <row r="2963" spans="1:18" outlineLevel="1" x14ac:dyDescent="0.25">
      <c r="B2963" s="137" t="str">
        <f>IF(C2963="","",F2949)</f>
        <v/>
      </c>
      <c r="C2963" s="123"/>
      <c r="D2963" s="138" t="str">
        <f>IF(C2963="","",IFERROR(INDEX('Cadastro de insumo'!A:K,MATCH('Ficha técnica - Prod acabado'!C2963,'Cadastro de insumo'!E:E,0),2),""))</f>
        <v/>
      </c>
      <c r="E2963" s="138" t="str">
        <f>IF(C2963="","",IFERROR(INDEX('Cadastro de insumo'!A:K,MATCH('Ficha técnica - Prod acabado'!C2963,'Cadastro de insumo'!E:E,0),9),""))</f>
        <v/>
      </c>
      <c r="F2963" s="139" t="str">
        <f>IFERROR(VLOOKUP(C2963,'Cadastro de insumo'!E:K,7,0),"")</f>
        <v/>
      </c>
      <c r="G2963" s="113"/>
      <c r="H2963" s="113"/>
      <c r="I2963" s="138">
        <f t="shared" si="141"/>
        <v>0</v>
      </c>
      <c r="J2963" s="140">
        <f>IF(C2963="",0,IF(E2963="Pacote",VLOOKUP(C2963,'Cadastro de insumo'!E:K,7,0)*G2963,IF(OR(E2963="kg",E2963="L"),F2963/1000*G2963,F2963*G2963)))</f>
        <v>0</v>
      </c>
    </row>
    <row r="2964" spans="1:18" outlineLevel="1" x14ac:dyDescent="0.25">
      <c r="B2964" s="137" t="str">
        <f>IF(C2964="","",F2949)</f>
        <v/>
      </c>
      <c r="C2964" s="123"/>
      <c r="D2964" s="138" t="str">
        <f>IF(C2964="","",IFERROR(INDEX('Cadastro de insumo'!A:K,MATCH('Ficha técnica - Prod acabado'!C2964,'Cadastro de insumo'!E:E,0),2),""))</f>
        <v/>
      </c>
      <c r="E2964" s="138" t="str">
        <f>IF(C2964="","",IFERROR(INDEX('Cadastro de insumo'!A:K,MATCH('Ficha técnica - Prod acabado'!C2964,'Cadastro de insumo'!E:E,0),9),""))</f>
        <v/>
      </c>
      <c r="F2964" s="139" t="str">
        <f>IFERROR(VLOOKUP(C2964,'Cadastro de insumo'!E:K,7,0),"")</f>
        <v/>
      </c>
      <c r="G2964" s="113"/>
      <c r="H2964" s="113"/>
      <c r="I2964" s="138">
        <f t="shared" si="141"/>
        <v>0</v>
      </c>
      <c r="J2964" s="140">
        <f>IF(C2964="",0,IF(E2964="Pacote",VLOOKUP(C2964,'Cadastro de insumo'!E:K,7,0)*G2964,IF(OR(E2964="kg",E2964="L"),F2964/1000*G2964,F2964*G2964)))</f>
        <v>0</v>
      </c>
    </row>
    <row r="2965" spans="1:18" outlineLevel="1" x14ac:dyDescent="0.25">
      <c r="B2965" s="137" t="str">
        <f>IF(C2965="","",F2949)</f>
        <v/>
      </c>
      <c r="C2965" s="123"/>
      <c r="D2965" s="138" t="str">
        <f>IF(C2965="","",IFERROR(INDEX('Cadastro de insumo'!A:K,MATCH('Ficha técnica - Prod acabado'!C2965,'Cadastro de insumo'!E:E,0),2),""))</f>
        <v/>
      </c>
      <c r="E2965" s="138" t="str">
        <f>IF(C2965="","",IFERROR(INDEX('Cadastro de insumo'!A:K,MATCH('Ficha técnica - Prod acabado'!C2965,'Cadastro de insumo'!E:E,0),9),""))</f>
        <v/>
      </c>
      <c r="F2965" s="139" t="str">
        <f>IFERROR(VLOOKUP(C2965,'Cadastro de insumo'!E:K,7,0),"")</f>
        <v/>
      </c>
      <c r="G2965" s="113"/>
      <c r="H2965" s="113"/>
      <c r="I2965" s="138">
        <f t="shared" si="141"/>
        <v>0</v>
      </c>
      <c r="J2965" s="140">
        <f>IF(C2965="",0,IF(E2965="Pacote",VLOOKUP(C2965,'Cadastro de insumo'!E:K,7,0)*G2965,IF(OR(E2965="kg",E2965="L"),F2965/1000*G2965,F2965*G2965)))</f>
        <v>0</v>
      </c>
    </row>
    <row r="2966" spans="1:18" outlineLevel="1" x14ac:dyDescent="0.25">
      <c r="B2966" s="137" t="str">
        <f>IF(C2966="","",F2949)</f>
        <v/>
      </c>
      <c r="C2966" s="123"/>
      <c r="D2966" s="138" t="str">
        <f>IF(C2966="","",IFERROR(INDEX('Cadastro de insumo'!A:K,MATCH('Ficha técnica - Prod acabado'!C2966,'Cadastro de insumo'!E:E,0),2),""))</f>
        <v/>
      </c>
      <c r="E2966" s="138" t="str">
        <f>IF(C2966="","",IFERROR(INDEX('Cadastro de insumo'!A:K,MATCH('Ficha técnica - Prod acabado'!C2966,'Cadastro de insumo'!E:E,0),9),""))</f>
        <v/>
      </c>
      <c r="F2966" s="139" t="str">
        <f>IFERROR(VLOOKUP(C2966,'Cadastro de insumo'!E:K,7,0),"")</f>
        <v/>
      </c>
      <c r="G2966" s="113"/>
      <c r="H2966" s="113"/>
      <c r="I2966" s="138">
        <f t="shared" si="141"/>
        <v>0</v>
      </c>
      <c r="J2966" s="140">
        <f>IF(C2966="",0,IF(E2966="Pacote",VLOOKUP(C2966,'Cadastro de insumo'!E:K,7,0)*G2966,IF(OR(E2966="kg",E2966="L"),F2966/1000*G2966,F2966*G2966)))</f>
        <v>0</v>
      </c>
    </row>
    <row r="2967" spans="1:18" x14ac:dyDescent="0.25">
      <c r="A2967" s="33" t="str">
        <f>"Detalhes: "&amp;F2949</f>
        <v xml:space="preserve">Detalhes: </v>
      </c>
      <c r="B2967" s="110"/>
      <c r="H2967" s="126"/>
      <c r="I2967" s="110"/>
      <c r="J2967" s="110"/>
      <c r="M2967" s="126"/>
    </row>
    <row r="2968" spans="1:18" x14ac:dyDescent="0.25">
      <c r="B2968" s="110"/>
      <c r="C2968" s="126"/>
      <c r="H2968" s="126"/>
      <c r="I2968" s="110"/>
      <c r="J2968" s="110"/>
      <c r="K2968" s="110"/>
      <c r="L2968" s="110"/>
      <c r="M2968" s="126"/>
    </row>
    <row r="2969" spans="1:18" ht="31.5" x14ac:dyDescent="0.25">
      <c r="D2969" s="110"/>
      <c r="E2969" s="34" t="s">
        <v>21</v>
      </c>
      <c r="F2969" s="78" t="s">
        <v>0</v>
      </c>
      <c r="G2969" s="78" t="s">
        <v>19</v>
      </c>
      <c r="H2969" s="79" t="s">
        <v>20</v>
      </c>
      <c r="I2969" s="35" t="s">
        <v>22</v>
      </c>
      <c r="J2969" s="35" t="s">
        <v>61</v>
      </c>
      <c r="M2969" s="126"/>
    </row>
    <row r="2970" spans="1:18" x14ac:dyDescent="0.25">
      <c r="D2970" s="110"/>
      <c r="E2970" s="135">
        <f>E2949+1</f>
        <v>142</v>
      </c>
      <c r="F2970" s="113"/>
      <c r="G2970" s="113"/>
      <c r="H2970" s="114"/>
      <c r="I2970" s="136">
        <f>SUM(J2973:J2987)</f>
        <v>0</v>
      </c>
      <c r="J2970" s="136" t="str">
        <f>IF(H2970="","",I2970/H2970)</f>
        <v/>
      </c>
      <c r="M2970" s="126"/>
      <c r="R2970" s="141"/>
    </row>
    <row r="2971" spans="1:18" x14ac:dyDescent="0.25">
      <c r="B2971" s="117"/>
      <c r="C2971" s="118"/>
      <c r="D2971" s="110"/>
      <c r="F2971" s="118"/>
      <c r="G2971" s="118"/>
      <c r="H2971" s="119"/>
      <c r="I2971" s="120"/>
      <c r="J2971" s="121"/>
      <c r="M2971" s="126"/>
      <c r="R2971" s="141"/>
    </row>
    <row r="2972" spans="1:18" ht="47.25" outlineLevel="1" x14ac:dyDescent="0.25">
      <c r="B2972" s="34" t="s">
        <v>66</v>
      </c>
      <c r="C2972" s="78" t="s">
        <v>13</v>
      </c>
      <c r="D2972" s="35" t="s">
        <v>60</v>
      </c>
      <c r="E2972" s="35" t="s">
        <v>14</v>
      </c>
      <c r="F2972" s="79" t="s">
        <v>17</v>
      </c>
      <c r="G2972" s="79" t="s">
        <v>56</v>
      </c>
      <c r="H2972" s="79" t="s">
        <v>38</v>
      </c>
      <c r="I2972" s="35" t="s">
        <v>16</v>
      </c>
      <c r="J2972" s="34" t="s">
        <v>15</v>
      </c>
    </row>
    <row r="2973" spans="1:18" outlineLevel="1" x14ac:dyDescent="0.25">
      <c r="B2973" s="137" t="str">
        <f>IF(C2973="","",F2970)</f>
        <v/>
      </c>
      <c r="C2973" s="123"/>
      <c r="D2973" s="138" t="str">
        <f>IF(C2973="","",IFERROR(INDEX('Cadastro de insumo'!A:K,MATCH('Ficha técnica - Prod acabado'!C2973,'Cadastro de insumo'!E:E,0),2),""))</f>
        <v/>
      </c>
      <c r="E2973" s="138" t="str">
        <f>IF(C2973="","",IFERROR(INDEX('Cadastro de insumo'!A:K,MATCH('Ficha técnica - Prod acabado'!C2973,'Cadastro de insumo'!E:E,0),9),""))</f>
        <v/>
      </c>
      <c r="F2973" s="139" t="str">
        <f>IFERROR(VLOOKUP(C2973,'Cadastro de insumo'!E:K,7,0),"")</f>
        <v/>
      </c>
      <c r="G2973" s="113"/>
      <c r="H2973" s="113"/>
      <c r="I2973" s="138">
        <f t="shared" ref="I2973:I2987" si="142">IF(OR(G2973="",H2973=""),0,G2973/H2973)</f>
        <v>0</v>
      </c>
      <c r="J2973" s="140">
        <f>IF(C2973="",0,IF(E2973="Pacote",VLOOKUP(C2973,'Cadastro de insumo'!E:K,7,0)*G2973,IF(OR(E2973="kg",E2973="L"),F2973/1000*G2973,F2973*G2973)))</f>
        <v>0</v>
      </c>
    </row>
    <row r="2974" spans="1:18" outlineLevel="1" x14ac:dyDescent="0.25">
      <c r="B2974" s="137" t="str">
        <f>IF(C2974="","",F2970)</f>
        <v/>
      </c>
      <c r="C2974" s="123"/>
      <c r="D2974" s="138" t="str">
        <f>IF(C2974="","",IFERROR(INDEX('Cadastro de insumo'!A:K,MATCH('Ficha técnica - Prod acabado'!C2974,'Cadastro de insumo'!E:E,0),2),""))</f>
        <v/>
      </c>
      <c r="E2974" s="138" t="str">
        <f>IF(C2974="","",IFERROR(INDEX('Cadastro de insumo'!A:K,MATCH('Ficha técnica - Prod acabado'!C2974,'Cadastro de insumo'!E:E,0),9),""))</f>
        <v/>
      </c>
      <c r="F2974" s="139" t="str">
        <f>IFERROR(VLOOKUP(C2974,'Cadastro de insumo'!E:K,7,0),"")</f>
        <v/>
      </c>
      <c r="G2974" s="113"/>
      <c r="H2974" s="113"/>
      <c r="I2974" s="138">
        <f t="shared" si="142"/>
        <v>0</v>
      </c>
      <c r="J2974" s="140">
        <f>IF(C2974="",0,IF(E2974="Pacote",VLOOKUP(C2974,'Cadastro de insumo'!E:K,7,0)*G2974,IF(OR(E2974="kg",E2974="L"),F2974/1000*G2974,F2974*G2974)))</f>
        <v>0</v>
      </c>
    </row>
    <row r="2975" spans="1:18" outlineLevel="1" x14ac:dyDescent="0.25">
      <c r="B2975" s="137" t="str">
        <f>IF(C2975="","",F2970)</f>
        <v/>
      </c>
      <c r="C2975" s="123"/>
      <c r="D2975" s="138" t="str">
        <f>IF(C2975="","",IFERROR(INDEX('Cadastro de insumo'!A:K,MATCH('Ficha técnica - Prod acabado'!C2975,'Cadastro de insumo'!E:E,0),2),""))</f>
        <v/>
      </c>
      <c r="E2975" s="138" t="str">
        <f>IF(C2975="","",IFERROR(INDEX('Cadastro de insumo'!A:K,MATCH('Ficha técnica - Prod acabado'!C2975,'Cadastro de insumo'!E:E,0),9),""))</f>
        <v/>
      </c>
      <c r="F2975" s="139" t="str">
        <f>IFERROR(VLOOKUP(C2975,'Cadastro de insumo'!E:K,7,0),"")</f>
        <v/>
      </c>
      <c r="G2975" s="113"/>
      <c r="H2975" s="113"/>
      <c r="I2975" s="138">
        <f t="shared" si="142"/>
        <v>0</v>
      </c>
      <c r="J2975" s="140">
        <f>IF(C2975="",0,IF(E2975="Pacote",VLOOKUP(C2975,'Cadastro de insumo'!E:K,7,0)*G2975,IF(OR(E2975="kg",E2975="L"),F2975/1000*G2975,F2975*G2975)))</f>
        <v>0</v>
      </c>
    </row>
    <row r="2976" spans="1:18" outlineLevel="1" x14ac:dyDescent="0.25">
      <c r="B2976" s="137" t="str">
        <f>IF(C2976="","",F2970)</f>
        <v/>
      </c>
      <c r="C2976" s="123"/>
      <c r="D2976" s="138" t="str">
        <f>IF(C2976="","",IFERROR(INDEX('Cadastro de insumo'!A:K,MATCH('Ficha técnica - Prod acabado'!C2976,'Cadastro de insumo'!E:E,0),2),""))</f>
        <v/>
      </c>
      <c r="E2976" s="138" t="str">
        <f>IF(C2976="","",IFERROR(INDEX('Cadastro de insumo'!A:K,MATCH('Ficha técnica - Prod acabado'!C2976,'Cadastro de insumo'!E:E,0),9),""))</f>
        <v/>
      </c>
      <c r="F2976" s="139" t="str">
        <f>IFERROR(VLOOKUP(C2976,'Cadastro de insumo'!E:K,7,0),"")</f>
        <v/>
      </c>
      <c r="G2976" s="113"/>
      <c r="H2976" s="113"/>
      <c r="I2976" s="138">
        <f t="shared" si="142"/>
        <v>0</v>
      </c>
      <c r="J2976" s="140">
        <f>IF(C2976="",0,IF(E2976="Pacote",VLOOKUP(C2976,'Cadastro de insumo'!E:K,7,0)*G2976,IF(OR(E2976="kg",E2976="L"),F2976/1000*G2976,F2976*G2976)))</f>
        <v>0</v>
      </c>
    </row>
    <row r="2977" spans="1:18" outlineLevel="1" x14ac:dyDescent="0.25">
      <c r="B2977" s="137" t="str">
        <f>IF(C2977="","",F2970)</f>
        <v/>
      </c>
      <c r="C2977" s="123"/>
      <c r="D2977" s="138" t="str">
        <f>IF(C2977="","",IFERROR(INDEX('Cadastro de insumo'!A:K,MATCH('Ficha técnica - Prod acabado'!C2977,'Cadastro de insumo'!E:E,0),2),""))</f>
        <v/>
      </c>
      <c r="E2977" s="138" t="str">
        <f>IF(C2977="","",IFERROR(INDEX('Cadastro de insumo'!A:K,MATCH('Ficha técnica - Prod acabado'!C2977,'Cadastro de insumo'!E:E,0),9),""))</f>
        <v/>
      </c>
      <c r="F2977" s="139" t="str">
        <f>IFERROR(VLOOKUP(C2977,'Cadastro de insumo'!E:K,7,0),"")</f>
        <v/>
      </c>
      <c r="G2977" s="113"/>
      <c r="H2977" s="113"/>
      <c r="I2977" s="138">
        <f t="shared" si="142"/>
        <v>0</v>
      </c>
      <c r="J2977" s="140">
        <f>IF(C2977="",0,IF(E2977="Pacote",VLOOKUP(C2977,'Cadastro de insumo'!E:K,7,0)*G2977,IF(OR(E2977="kg",E2977="L"),F2977/1000*G2977,F2977*G2977)))</f>
        <v>0</v>
      </c>
    </row>
    <row r="2978" spans="1:18" outlineLevel="1" x14ac:dyDescent="0.25">
      <c r="B2978" s="137" t="str">
        <f>IF(C2978="","",F2970)</f>
        <v/>
      </c>
      <c r="C2978" s="123"/>
      <c r="D2978" s="138" t="str">
        <f>IF(C2978="","",IFERROR(INDEX('Cadastro de insumo'!A:K,MATCH('Ficha técnica - Prod acabado'!C2978,'Cadastro de insumo'!E:E,0),2),""))</f>
        <v/>
      </c>
      <c r="E2978" s="138" t="str">
        <f>IF(C2978="","",IFERROR(INDEX('Cadastro de insumo'!A:K,MATCH('Ficha técnica - Prod acabado'!C2978,'Cadastro de insumo'!E:E,0),9),""))</f>
        <v/>
      </c>
      <c r="F2978" s="139" t="str">
        <f>IFERROR(VLOOKUP(C2978,'Cadastro de insumo'!E:K,7,0),"")</f>
        <v/>
      </c>
      <c r="G2978" s="113"/>
      <c r="H2978" s="113"/>
      <c r="I2978" s="138">
        <f t="shared" si="142"/>
        <v>0</v>
      </c>
      <c r="J2978" s="140">
        <f>IF(C2978="",0,IF(E2978="Pacote",VLOOKUP(C2978,'Cadastro de insumo'!E:K,7,0)*G2978,IF(OR(E2978="kg",E2978="L"),F2978/1000*G2978,F2978*G2978)))</f>
        <v>0</v>
      </c>
    </row>
    <row r="2979" spans="1:18" outlineLevel="1" x14ac:dyDescent="0.25">
      <c r="B2979" s="137" t="str">
        <f>IF(C2979="","",F2970)</f>
        <v/>
      </c>
      <c r="C2979" s="123"/>
      <c r="D2979" s="138" t="str">
        <f>IF(C2979="","",IFERROR(INDEX('Cadastro de insumo'!A:K,MATCH('Ficha técnica - Prod acabado'!C2979,'Cadastro de insumo'!E:E,0),2),""))</f>
        <v/>
      </c>
      <c r="E2979" s="138" t="str">
        <f>IF(C2979="","",IFERROR(INDEX('Cadastro de insumo'!A:K,MATCH('Ficha técnica - Prod acabado'!C2979,'Cadastro de insumo'!E:E,0),9),""))</f>
        <v/>
      </c>
      <c r="F2979" s="139" t="str">
        <f>IFERROR(VLOOKUP(C2979,'Cadastro de insumo'!E:K,7,0),"")</f>
        <v/>
      </c>
      <c r="G2979" s="113"/>
      <c r="H2979" s="113"/>
      <c r="I2979" s="138">
        <f t="shared" si="142"/>
        <v>0</v>
      </c>
      <c r="J2979" s="140">
        <f>IF(C2979="",0,IF(E2979="Pacote",VLOOKUP(C2979,'Cadastro de insumo'!E:K,7,0)*G2979,IF(OR(E2979="kg",E2979="L"),F2979/1000*G2979,F2979*G2979)))</f>
        <v>0</v>
      </c>
    </row>
    <row r="2980" spans="1:18" outlineLevel="1" x14ac:dyDescent="0.25">
      <c r="B2980" s="137" t="str">
        <f>IF(C2980="","",F2970)</f>
        <v/>
      </c>
      <c r="C2980" s="123"/>
      <c r="D2980" s="138" t="str">
        <f>IF(C2980="","",IFERROR(INDEX('Cadastro de insumo'!A:K,MATCH('Ficha técnica - Prod acabado'!C2980,'Cadastro de insumo'!E:E,0),2),""))</f>
        <v/>
      </c>
      <c r="E2980" s="138" t="str">
        <f>IF(C2980="","",IFERROR(INDEX('Cadastro de insumo'!A:K,MATCH('Ficha técnica - Prod acabado'!C2980,'Cadastro de insumo'!E:E,0),9),""))</f>
        <v/>
      </c>
      <c r="F2980" s="139" t="str">
        <f>IFERROR(VLOOKUP(C2980,'Cadastro de insumo'!E:K,7,0),"")</f>
        <v/>
      </c>
      <c r="G2980" s="113"/>
      <c r="H2980" s="113"/>
      <c r="I2980" s="138">
        <f t="shared" si="142"/>
        <v>0</v>
      </c>
      <c r="J2980" s="140">
        <f>IF(C2980="",0,IF(E2980="Pacote",VLOOKUP(C2980,'Cadastro de insumo'!E:K,7,0)*G2980,IF(OR(E2980="kg",E2980="L"),F2980/1000*G2980,F2980*G2980)))</f>
        <v>0</v>
      </c>
    </row>
    <row r="2981" spans="1:18" outlineLevel="1" x14ac:dyDescent="0.25">
      <c r="B2981" s="137" t="str">
        <f>IF(C2981="","",F2970)</f>
        <v/>
      </c>
      <c r="C2981" s="123"/>
      <c r="D2981" s="138" t="str">
        <f>IF(C2981="","",IFERROR(INDEX('Cadastro de insumo'!A:K,MATCH('Ficha técnica - Prod acabado'!C2981,'Cadastro de insumo'!E:E,0),2),""))</f>
        <v/>
      </c>
      <c r="E2981" s="138" t="str">
        <f>IF(C2981="","",IFERROR(INDEX('Cadastro de insumo'!A:K,MATCH('Ficha técnica - Prod acabado'!C2981,'Cadastro de insumo'!E:E,0),9),""))</f>
        <v/>
      </c>
      <c r="F2981" s="139" t="str">
        <f>IFERROR(VLOOKUP(C2981,'Cadastro de insumo'!E:K,7,0),"")</f>
        <v/>
      </c>
      <c r="G2981" s="113"/>
      <c r="H2981" s="113"/>
      <c r="I2981" s="138">
        <f t="shared" si="142"/>
        <v>0</v>
      </c>
      <c r="J2981" s="140">
        <f>IF(C2981="",0,IF(E2981="Pacote",VLOOKUP(C2981,'Cadastro de insumo'!E:K,7,0)*G2981,IF(OR(E2981="kg",E2981="L"),F2981/1000*G2981,F2981*G2981)))</f>
        <v>0</v>
      </c>
    </row>
    <row r="2982" spans="1:18" outlineLevel="1" x14ac:dyDescent="0.25">
      <c r="B2982" s="137" t="str">
        <f>IF(C2982="","",F2970)</f>
        <v/>
      </c>
      <c r="C2982" s="123"/>
      <c r="D2982" s="138" t="str">
        <f>IF(C2982="","",IFERROR(INDEX('Cadastro de insumo'!A:K,MATCH('Ficha técnica - Prod acabado'!C2982,'Cadastro de insumo'!E:E,0),2),""))</f>
        <v/>
      </c>
      <c r="E2982" s="138" t="str">
        <f>IF(C2982="","",IFERROR(INDEX('Cadastro de insumo'!A:K,MATCH('Ficha técnica - Prod acabado'!C2982,'Cadastro de insumo'!E:E,0),9),""))</f>
        <v/>
      </c>
      <c r="F2982" s="139" t="str">
        <f>IFERROR(VLOOKUP(C2982,'Cadastro de insumo'!E:K,7,0),"")</f>
        <v/>
      </c>
      <c r="G2982" s="113"/>
      <c r="H2982" s="113"/>
      <c r="I2982" s="138">
        <f t="shared" si="142"/>
        <v>0</v>
      </c>
      <c r="J2982" s="140">
        <f>IF(C2982="",0,IF(E2982="Pacote",VLOOKUP(C2982,'Cadastro de insumo'!E:K,7,0)*G2982,IF(OR(E2982="kg",E2982="L"),F2982/1000*G2982,F2982*G2982)))</f>
        <v>0</v>
      </c>
    </row>
    <row r="2983" spans="1:18" outlineLevel="1" x14ac:dyDescent="0.25">
      <c r="B2983" s="137" t="str">
        <f>IF(C2983="","",F2970)</f>
        <v/>
      </c>
      <c r="C2983" s="123"/>
      <c r="D2983" s="138" t="str">
        <f>IF(C2983="","",IFERROR(INDEX('Cadastro de insumo'!A:K,MATCH('Ficha técnica - Prod acabado'!C2983,'Cadastro de insumo'!E:E,0),2),""))</f>
        <v/>
      </c>
      <c r="E2983" s="138" t="str">
        <f>IF(C2983="","",IFERROR(INDEX('Cadastro de insumo'!A:K,MATCH('Ficha técnica - Prod acabado'!C2983,'Cadastro de insumo'!E:E,0),9),""))</f>
        <v/>
      </c>
      <c r="F2983" s="139" t="str">
        <f>IFERROR(VLOOKUP(C2983,'Cadastro de insumo'!E:K,7,0),"")</f>
        <v/>
      </c>
      <c r="G2983" s="113"/>
      <c r="H2983" s="113"/>
      <c r="I2983" s="138">
        <f t="shared" si="142"/>
        <v>0</v>
      </c>
      <c r="J2983" s="140">
        <f>IF(C2983="",0,IF(E2983="Pacote",VLOOKUP(C2983,'Cadastro de insumo'!E:K,7,0)*G2983,IF(OR(E2983="kg",E2983="L"),F2983/1000*G2983,F2983*G2983)))</f>
        <v>0</v>
      </c>
    </row>
    <row r="2984" spans="1:18" outlineLevel="1" x14ac:dyDescent="0.25">
      <c r="B2984" s="137" t="str">
        <f>IF(C2984="","",F2970)</f>
        <v/>
      </c>
      <c r="C2984" s="123"/>
      <c r="D2984" s="138" t="str">
        <f>IF(C2984="","",IFERROR(INDEX('Cadastro de insumo'!A:K,MATCH('Ficha técnica - Prod acabado'!C2984,'Cadastro de insumo'!E:E,0),2),""))</f>
        <v/>
      </c>
      <c r="E2984" s="138" t="str">
        <f>IF(C2984="","",IFERROR(INDEX('Cadastro de insumo'!A:K,MATCH('Ficha técnica - Prod acabado'!C2984,'Cadastro de insumo'!E:E,0),9),""))</f>
        <v/>
      </c>
      <c r="F2984" s="139" t="str">
        <f>IFERROR(VLOOKUP(C2984,'Cadastro de insumo'!E:K,7,0),"")</f>
        <v/>
      </c>
      <c r="G2984" s="113"/>
      <c r="H2984" s="113"/>
      <c r="I2984" s="138">
        <f t="shared" si="142"/>
        <v>0</v>
      </c>
      <c r="J2984" s="140">
        <f>IF(C2984="",0,IF(E2984="Pacote",VLOOKUP(C2984,'Cadastro de insumo'!E:K,7,0)*G2984,IF(OR(E2984="kg",E2984="L"),F2984/1000*G2984,F2984*G2984)))</f>
        <v>0</v>
      </c>
    </row>
    <row r="2985" spans="1:18" outlineLevel="1" x14ac:dyDescent="0.25">
      <c r="B2985" s="137" t="str">
        <f>IF(C2985="","",F2970)</f>
        <v/>
      </c>
      <c r="C2985" s="123"/>
      <c r="D2985" s="138" t="str">
        <f>IF(C2985="","",IFERROR(INDEX('Cadastro de insumo'!A:K,MATCH('Ficha técnica - Prod acabado'!C2985,'Cadastro de insumo'!E:E,0),2),""))</f>
        <v/>
      </c>
      <c r="E2985" s="138" t="str">
        <f>IF(C2985="","",IFERROR(INDEX('Cadastro de insumo'!A:K,MATCH('Ficha técnica - Prod acabado'!C2985,'Cadastro de insumo'!E:E,0),9),""))</f>
        <v/>
      </c>
      <c r="F2985" s="139" t="str">
        <f>IFERROR(VLOOKUP(C2985,'Cadastro de insumo'!E:K,7,0),"")</f>
        <v/>
      </c>
      <c r="G2985" s="113"/>
      <c r="H2985" s="113"/>
      <c r="I2985" s="138">
        <f t="shared" si="142"/>
        <v>0</v>
      </c>
      <c r="J2985" s="140">
        <f>IF(C2985="",0,IF(E2985="Pacote",VLOOKUP(C2985,'Cadastro de insumo'!E:K,7,0)*G2985,IF(OR(E2985="kg",E2985="L"),F2985/1000*G2985,F2985*G2985)))</f>
        <v>0</v>
      </c>
    </row>
    <row r="2986" spans="1:18" outlineLevel="1" x14ac:dyDescent="0.25">
      <c r="B2986" s="137" t="str">
        <f>IF(C2986="","",F2970)</f>
        <v/>
      </c>
      <c r="C2986" s="123"/>
      <c r="D2986" s="138" t="str">
        <f>IF(C2986="","",IFERROR(INDEX('Cadastro de insumo'!A:K,MATCH('Ficha técnica - Prod acabado'!C2986,'Cadastro de insumo'!E:E,0),2),""))</f>
        <v/>
      </c>
      <c r="E2986" s="138" t="str">
        <f>IF(C2986="","",IFERROR(INDEX('Cadastro de insumo'!A:K,MATCH('Ficha técnica - Prod acabado'!C2986,'Cadastro de insumo'!E:E,0),9),""))</f>
        <v/>
      </c>
      <c r="F2986" s="139" t="str">
        <f>IFERROR(VLOOKUP(C2986,'Cadastro de insumo'!E:K,7,0),"")</f>
        <v/>
      </c>
      <c r="G2986" s="113"/>
      <c r="H2986" s="113"/>
      <c r="I2986" s="138">
        <f t="shared" si="142"/>
        <v>0</v>
      </c>
      <c r="J2986" s="140">
        <f>IF(C2986="",0,IF(E2986="Pacote",VLOOKUP(C2986,'Cadastro de insumo'!E:K,7,0)*G2986,IF(OR(E2986="kg",E2986="L"),F2986/1000*G2986,F2986*G2986)))</f>
        <v>0</v>
      </c>
    </row>
    <row r="2987" spans="1:18" outlineLevel="1" x14ac:dyDescent="0.25">
      <c r="B2987" s="137" t="str">
        <f>IF(C2987="","",F2970)</f>
        <v/>
      </c>
      <c r="C2987" s="123"/>
      <c r="D2987" s="138" t="str">
        <f>IF(C2987="","",IFERROR(INDEX('Cadastro de insumo'!A:K,MATCH('Ficha técnica - Prod acabado'!C2987,'Cadastro de insumo'!E:E,0),2),""))</f>
        <v/>
      </c>
      <c r="E2987" s="138" t="str">
        <f>IF(C2987="","",IFERROR(INDEX('Cadastro de insumo'!A:K,MATCH('Ficha técnica - Prod acabado'!C2987,'Cadastro de insumo'!E:E,0),9),""))</f>
        <v/>
      </c>
      <c r="F2987" s="139" t="str">
        <f>IFERROR(VLOOKUP(C2987,'Cadastro de insumo'!E:K,7,0),"")</f>
        <v/>
      </c>
      <c r="G2987" s="113"/>
      <c r="H2987" s="113"/>
      <c r="I2987" s="138">
        <f t="shared" si="142"/>
        <v>0</v>
      </c>
      <c r="J2987" s="140">
        <f>IF(C2987="",0,IF(E2987="Pacote",VLOOKUP(C2987,'Cadastro de insumo'!E:K,7,0)*G2987,IF(OR(E2987="kg",E2987="L"),F2987/1000*G2987,F2987*G2987)))</f>
        <v>0</v>
      </c>
    </row>
    <row r="2988" spans="1:18" x14ac:dyDescent="0.25">
      <c r="A2988" s="33" t="str">
        <f>"Detalhes: "&amp;F2970</f>
        <v xml:space="preserve">Detalhes: </v>
      </c>
      <c r="B2988" s="110"/>
      <c r="H2988" s="126"/>
      <c r="I2988" s="110"/>
      <c r="J2988" s="110"/>
      <c r="M2988" s="126"/>
    </row>
    <row r="2989" spans="1:18" x14ac:dyDescent="0.25">
      <c r="B2989" s="110"/>
      <c r="C2989" s="126"/>
      <c r="H2989" s="126"/>
      <c r="I2989" s="110"/>
      <c r="J2989" s="110"/>
      <c r="K2989" s="110"/>
      <c r="L2989" s="110"/>
      <c r="M2989" s="126"/>
    </row>
    <row r="2990" spans="1:18" ht="31.5" x14ac:dyDescent="0.25">
      <c r="D2990" s="110"/>
      <c r="E2990" s="34" t="s">
        <v>21</v>
      </c>
      <c r="F2990" s="78" t="s">
        <v>0</v>
      </c>
      <c r="G2990" s="78" t="s">
        <v>19</v>
      </c>
      <c r="H2990" s="79" t="s">
        <v>20</v>
      </c>
      <c r="I2990" s="35" t="s">
        <v>22</v>
      </c>
      <c r="J2990" s="35" t="s">
        <v>61</v>
      </c>
      <c r="M2990" s="126"/>
    </row>
    <row r="2991" spans="1:18" x14ac:dyDescent="0.25">
      <c r="D2991" s="110"/>
      <c r="E2991" s="135">
        <f>E2970+1</f>
        <v>143</v>
      </c>
      <c r="F2991" s="113"/>
      <c r="G2991" s="113"/>
      <c r="H2991" s="114"/>
      <c r="I2991" s="136">
        <f>SUM(J2994:J3008)</f>
        <v>0</v>
      </c>
      <c r="J2991" s="136" t="str">
        <f>IF(H2991="","",I2991/H2991)</f>
        <v/>
      </c>
      <c r="M2991" s="126"/>
      <c r="R2991" s="141"/>
    </row>
    <row r="2992" spans="1:18" x14ac:dyDescent="0.25">
      <c r="B2992" s="117"/>
      <c r="C2992" s="118"/>
      <c r="D2992" s="110"/>
      <c r="F2992" s="118"/>
      <c r="G2992" s="118"/>
      <c r="H2992" s="119"/>
      <c r="I2992" s="120"/>
      <c r="J2992" s="121"/>
      <c r="M2992" s="126"/>
      <c r="R2992" s="141"/>
    </row>
    <row r="2993" spans="2:10" ht="47.25" outlineLevel="1" x14ac:dyDescent="0.25">
      <c r="B2993" s="34" t="s">
        <v>66</v>
      </c>
      <c r="C2993" s="78" t="s">
        <v>13</v>
      </c>
      <c r="D2993" s="35" t="s">
        <v>60</v>
      </c>
      <c r="E2993" s="35" t="s">
        <v>14</v>
      </c>
      <c r="F2993" s="79" t="s">
        <v>17</v>
      </c>
      <c r="G2993" s="79" t="s">
        <v>56</v>
      </c>
      <c r="H2993" s="79" t="s">
        <v>38</v>
      </c>
      <c r="I2993" s="35" t="s">
        <v>16</v>
      </c>
      <c r="J2993" s="34" t="s">
        <v>15</v>
      </c>
    </row>
    <row r="2994" spans="2:10" outlineLevel="1" x14ac:dyDescent="0.25">
      <c r="B2994" s="137" t="str">
        <f>IF(C2994="","",F2991)</f>
        <v/>
      </c>
      <c r="C2994" s="123"/>
      <c r="D2994" s="138" t="str">
        <f>IF(C2994="","",IFERROR(INDEX('Cadastro de insumo'!A:K,MATCH('Ficha técnica - Prod acabado'!C2994,'Cadastro de insumo'!E:E,0),2),""))</f>
        <v/>
      </c>
      <c r="E2994" s="138" t="str">
        <f>IF(C2994="","",IFERROR(INDEX('Cadastro de insumo'!A:K,MATCH('Ficha técnica - Prod acabado'!C2994,'Cadastro de insumo'!E:E,0),9),""))</f>
        <v/>
      </c>
      <c r="F2994" s="139" t="str">
        <f>IFERROR(VLOOKUP(C2994,'Cadastro de insumo'!E:K,7,0),"")</f>
        <v/>
      </c>
      <c r="G2994" s="113"/>
      <c r="H2994" s="113"/>
      <c r="I2994" s="138">
        <f t="shared" ref="I2994:I3008" si="143">IF(OR(G2994="",H2994=""),0,G2994/H2994)</f>
        <v>0</v>
      </c>
      <c r="J2994" s="140">
        <f>IF(C2994="",0,IF(E2994="Pacote",VLOOKUP(C2994,'Cadastro de insumo'!E:K,7,0)*G2994,IF(OR(E2994="kg",E2994="L"),F2994/1000*G2994,F2994*G2994)))</f>
        <v>0</v>
      </c>
    </row>
    <row r="2995" spans="2:10" outlineLevel="1" x14ac:dyDescent="0.25">
      <c r="B2995" s="137" t="str">
        <f>IF(C2995="","",F2991)</f>
        <v/>
      </c>
      <c r="C2995" s="123"/>
      <c r="D2995" s="138" t="str">
        <f>IF(C2995="","",IFERROR(INDEX('Cadastro de insumo'!A:K,MATCH('Ficha técnica - Prod acabado'!C2995,'Cadastro de insumo'!E:E,0),2),""))</f>
        <v/>
      </c>
      <c r="E2995" s="138" t="str">
        <f>IF(C2995="","",IFERROR(INDEX('Cadastro de insumo'!A:K,MATCH('Ficha técnica - Prod acabado'!C2995,'Cadastro de insumo'!E:E,0),9),""))</f>
        <v/>
      </c>
      <c r="F2995" s="139" t="str">
        <f>IFERROR(VLOOKUP(C2995,'Cadastro de insumo'!E:K,7,0),"")</f>
        <v/>
      </c>
      <c r="G2995" s="113"/>
      <c r="H2995" s="113"/>
      <c r="I2995" s="138">
        <f t="shared" si="143"/>
        <v>0</v>
      </c>
      <c r="J2995" s="140">
        <f>IF(C2995="",0,IF(E2995="Pacote",VLOOKUP(C2995,'Cadastro de insumo'!E:K,7,0)*G2995,IF(OR(E2995="kg",E2995="L"),F2995/1000*G2995,F2995*G2995)))</f>
        <v>0</v>
      </c>
    </row>
    <row r="2996" spans="2:10" outlineLevel="1" x14ac:dyDescent="0.25">
      <c r="B2996" s="137" t="str">
        <f>IF(C2996="","",F2991)</f>
        <v/>
      </c>
      <c r="C2996" s="123"/>
      <c r="D2996" s="138" t="str">
        <f>IF(C2996="","",IFERROR(INDEX('Cadastro de insumo'!A:K,MATCH('Ficha técnica - Prod acabado'!C2996,'Cadastro de insumo'!E:E,0),2),""))</f>
        <v/>
      </c>
      <c r="E2996" s="138" t="str">
        <f>IF(C2996="","",IFERROR(INDEX('Cadastro de insumo'!A:K,MATCH('Ficha técnica - Prod acabado'!C2996,'Cadastro de insumo'!E:E,0),9),""))</f>
        <v/>
      </c>
      <c r="F2996" s="139" t="str">
        <f>IFERROR(VLOOKUP(C2996,'Cadastro de insumo'!E:K,7,0),"")</f>
        <v/>
      </c>
      <c r="G2996" s="113"/>
      <c r="H2996" s="113"/>
      <c r="I2996" s="138">
        <f t="shared" si="143"/>
        <v>0</v>
      </c>
      <c r="J2996" s="140">
        <f>IF(C2996="",0,IF(E2996="Pacote",VLOOKUP(C2996,'Cadastro de insumo'!E:K,7,0)*G2996,IF(OR(E2996="kg",E2996="L"),F2996/1000*G2996,F2996*G2996)))</f>
        <v>0</v>
      </c>
    </row>
    <row r="2997" spans="2:10" outlineLevel="1" x14ac:dyDescent="0.25">
      <c r="B2997" s="137" t="str">
        <f>IF(C2997="","",F2991)</f>
        <v/>
      </c>
      <c r="C2997" s="123"/>
      <c r="D2997" s="138" t="str">
        <f>IF(C2997="","",IFERROR(INDEX('Cadastro de insumo'!A:K,MATCH('Ficha técnica - Prod acabado'!C2997,'Cadastro de insumo'!E:E,0),2),""))</f>
        <v/>
      </c>
      <c r="E2997" s="138" t="str">
        <f>IF(C2997="","",IFERROR(INDEX('Cadastro de insumo'!A:K,MATCH('Ficha técnica - Prod acabado'!C2997,'Cadastro de insumo'!E:E,0),9),""))</f>
        <v/>
      </c>
      <c r="F2997" s="139" t="str">
        <f>IFERROR(VLOOKUP(C2997,'Cadastro de insumo'!E:K,7,0),"")</f>
        <v/>
      </c>
      <c r="G2997" s="113"/>
      <c r="H2997" s="113"/>
      <c r="I2997" s="138">
        <f t="shared" si="143"/>
        <v>0</v>
      </c>
      <c r="J2997" s="140">
        <f>IF(C2997="",0,IF(E2997="Pacote",VLOOKUP(C2997,'Cadastro de insumo'!E:K,7,0)*G2997,IF(OR(E2997="kg",E2997="L"),F2997/1000*G2997,F2997*G2997)))</f>
        <v>0</v>
      </c>
    </row>
    <row r="2998" spans="2:10" outlineLevel="1" x14ac:dyDescent="0.25">
      <c r="B2998" s="137" t="str">
        <f>IF(C2998="","",F2991)</f>
        <v/>
      </c>
      <c r="C2998" s="123"/>
      <c r="D2998" s="138" t="str">
        <f>IF(C2998="","",IFERROR(INDEX('Cadastro de insumo'!A:K,MATCH('Ficha técnica - Prod acabado'!C2998,'Cadastro de insumo'!E:E,0),2),""))</f>
        <v/>
      </c>
      <c r="E2998" s="138" t="str">
        <f>IF(C2998="","",IFERROR(INDEX('Cadastro de insumo'!A:K,MATCH('Ficha técnica - Prod acabado'!C2998,'Cadastro de insumo'!E:E,0),9),""))</f>
        <v/>
      </c>
      <c r="F2998" s="139" t="str">
        <f>IFERROR(VLOOKUP(C2998,'Cadastro de insumo'!E:K,7,0),"")</f>
        <v/>
      </c>
      <c r="G2998" s="113"/>
      <c r="H2998" s="113"/>
      <c r="I2998" s="138">
        <f t="shared" si="143"/>
        <v>0</v>
      </c>
      <c r="J2998" s="140">
        <f>IF(C2998="",0,IF(E2998="Pacote",VLOOKUP(C2998,'Cadastro de insumo'!E:K,7,0)*G2998,IF(OR(E2998="kg",E2998="L"),F2998/1000*G2998,F2998*G2998)))</f>
        <v>0</v>
      </c>
    </row>
    <row r="2999" spans="2:10" outlineLevel="1" x14ac:dyDescent="0.25">
      <c r="B2999" s="137" t="str">
        <f>IF(C2999="","",F2991)</f>
        <v/>
      </c>
      <c r="C2999" s="123"/>
      <c r="D2999" s="138" t="str">
        <f>IF(C2999="","",IFERROR(INDEX('Cadastro de insumo'!A:K,MATCH('Ficha técnica - Prod acabado'!C2999,'Cadastro de insumo'!E:E,0),2),""))</f>
        <v/>
      </c>
      <c r="E2999" s="138" t="str">
        <f>IF(C2999="","",IFERROR(INDEX('Cadastro de insumo'!A:K,MATCH('Ficha técnica - Prod acabado'!C2999,'Cadastro de insumo'!E:E,0),9),""))</f>
        <v/>
      </c>
      <c r="F2999" s="139" t="str">
        <f>IFERROR(VLOOKUP(C2999,'Cadastro de insumo'!E:K,7,0),"")</f>
        <v/>
      </c>
      <c r="G2999" s="113"/>
      <c r="H2999" s="113"/>
      <c r="I2999" s="138">
        <f t="shared" si="143"/>
        <v>0</v>
      </c>
      <c r="J2999" s="140">
        <f>IF(C2999="",0,IF(E2999="Pacote",VLOOKUP(C2999,'Cadastro de insumo'!E:K,7,0)*G2999,IF(OR(E2999="kg",E2999="L"),F2999/1000*G2999,F2999*G2999)))</f>
        <v>0</v>
      </c>
    </row>
    <row r="3000" spans="2:10" outlineLevel="1" x14ac:dyDescent="0.25">
      <c r="B3000" s="137" t="str">
        <f>IF(C3000="","",F2991)</f>
        <v/>
      </c>
      <c r="C3000" s="123"/>
      <c r="D3000" s="138" t="str">
        <f>IF(C3000="","",IFERROR(INDEX('Cadastro de insumo'!A:K,MATCH('Ficha técnica - Prod acabado'!C3000,'Cadastro de insumo'!E:E,0),2),""))</f>
        <v/>
      </c>
      <c r="E3000" s="138" t="str">
        <f>IF(C3000="","",IFERROR(INDEX('Cadastro de insumo'!A:K,MATCH('Ficha técnica - Prod acabado'!C3000,'Cadastro de insumo'!E:E,0),9),""))</f>
        <v/>
      </c>
      <c r="F3000" s="139" t="str">
        <f>IFERROR(VLOOKUP(C3000,'Cadastro de insumo'!E:K,7,0),"")</f>
        <v/>
      </c>
      <c r="G3000" s="113"/>
      <c r="H3000" s="113"/>
      <c r="I3000" s="138">
        <f t="shared" si="143"/>
        <v>0</v>
      </c>
      <c r="J3000" s="140">
        <f>IF(C3000="",0,IF(E3000="Pacote",VLOOKUP(C3000,'Cadastro de insumo'!E:K,7,0)*G3000,IF(OR(E3000="kg",E3000="L"),F3000/1000*G3000,F3000*G3000)))</f>
        <v>0</v>
      </c>
    </row>
    <row r="3001" spans="2:10" outlineLevel="1" x14ac:dyDescent="0.25">
      <c r="B3001" s="137" t="str">
        <f>IF(C3001="","",F2991)</f>
        <v/>
      </c>
      <c r="C3001" s="123"/>
      <c r="D3001" s="138" t="str">
        <f>IF(C3001="","",IFERROR(INDEX('Cadastro de insumo'!A:K,MATCH('Ficha técnica - Prod acabado'!C3001,'Cadastro de insumo'!E:E,0),2),""))</f>
        <v/>
      </c>
      <c r="E3001" s="138" t="str">
        <f>IF(C3001="","",IFERROR(INDEX('Cadastro de insumo'!A:K,MATCH('Ficha técnica - Prod acabado'!C3001,'Cadastro de insumo'!E:E,0),9),""))</f>
        <v/>
      </c>
      <c r="F3001" s="139" t="str">
        <f>IFERROR(VLOOKUP(C3001,'Cadastro de insumo'!E:K,7,0),"")</f>
        <v/>
      </c>
      <c r="G3001" s="113"/>
      <c r="H3001" s="113"/>
      <c r="I3001" s="138">
        <f t="shared" si="143"/>
        <v>0</v>
      </c>
      <c r="J3001" s="140">
        <f>IF(C3001="",0,IF(E3001="Pacote",VLOOKUP(C3001,'Cadastro de insumo'!E:K,7,0)*G3001,IF(OR(E3001="kg",E3001="L"),F3001/1000*G3001,F3001*G3001)))</f>
        <v>0</v>
      </c>
    </row>
    <row r="3002" spans="2:10" outlineLevel="1" x14ac:dyDescent="0.25">
      <c r="B3002" s="137" t="str">
        <f>IF(C3002="","",F2991)</f>
        <v/>
      </c>
      <c r="C3002" s="123"/>
      <c r="D3002" s="138" t="str">
        <f>IF(C3002="","",IFERROR(INDEX('Cadastro de insumo'!A:K,MATCH('Ficha técnica - Prod acabado'!C3002,'Cadastro de insumo'!E:E,0),2),""))</f>
        <v/>
      </c>
      <c r="E3002" s="138" t="str">
        <f>IF(C3002="","",IFERROR(INDEX('Cadastro de insumo'!A:K,MATCH('Ficha técnica - Prod acabado'!C3002,'Cadastro de insumo'!E:E,0),9),""))</f>
        <v/>
      </c>
      <c r="F3002" s="139" t="str">
        <f>IFERROR(VLOOKUP(C3002,'Cadastro de insumo'!E:K,7,0),"")</f>
        <v/>
      </c>
      <c r="G3002" s="113"/>
      <c r="H3002" s="113"/>
      <c r="I3002" s="138">
        <f t="shared" si="143"/>
        <v>0</v>
      </c>
      <c r="J3002" s="140">
        <f>IF(C3002="",0,IF(E3002="Pacote",VLOOKUP(C3002,'Cadastro de insumo'!E:K,7,0)*G3002,IF(OR(E3002="kg",E3002="L"),F3002/1000*G3002,F3002*G3002)))</f>
        <v>0</v>
      </c>
    </row>
    <row r="3003" spans="2:10" outlineLevel="1" x14ac:dyDescent="0.25">
      <c r="B3003" s="137" t="str">
        <f>IF(C3003="","",F2991)</f>
        <v/>
      </c>
      <c r="C3003" s="123"/>
      <c r="D3003" s="138" t="str">
        <f>IF(C3003="","",IFERROR(INDEX('Cadastro de insumo'!A:K,MATCH('Ficha técnica - Prod acabado'!C3003,'Cadastro de insumo'!E:E,0),2),""))</f>
        <v/>
      </c>
      <c r="E3003" s="138" t="str">
        <f>IF(C3003="","",IFERROR(INDEX('Cadastro de insumo'!A:K,MATCH('Ficha técnica - Prod acabado'!C3003,'Cadastro de insumo'!E:E,0),9),""))</f>
        <v/>
      </c>
      <c r="F3003" s="139" t="str">
        <f>IFERROR(VLOOKUP(C3003,'Cadastro de insumo'!E:K,7,0),"")</f>
        <v/>
      </c>
      <c r="G3003" s="113"/>
      <c r="H3003" s="113"/>
      <c r="I3003" s="138">
        <f t="shared" si="143"/>
        <v>0</v>
      </c>
      <c r="J3003" s="140">
        <f>IF(C3003="",0,IF(E3003="Pacote",VLOOKUP(C3003,'Cadastro de insumo'!E:K,7,0)*G3003,IF(OR(E3003="kg",E3003="L"),F3003/1000*G3003,F3003*G3003)))</f>
        <v>0</v>
      </c>
    </row>
    <row r="3004" spans="2:10" outlineLevel="1" x14ac:dyDescent="0.25">
      <c r="B3004" s="137" t="str">
        <f>IF(C3004="","",F2991)</f>
        <v/>
      </c>
      <c r="C3004" s="123"/>
      <c r="D3004" s="138" t="str">
        <f>IF(C3004="","",IFERROR(INDEX('Cadastro de insumo'!A:K,MATCH('Ficha técnica - Prod acabado'!C3004,'Cadastro de insumo'!E:E,0),2),""))</f>
        <v/>
      </c>
      <c r="E3004" s="138" t="str">
        <f>IF(C3004="","",IFERROR(INDEX('Cadastro de insumo'!A:K,MATCH('Ficha técnica - Prod acabado'!C3004,'Cadastro de insumo'!E:E,0),9),""))</f>
        <v/>
      </c>
      <c r="F3004" s="139" t="str">
        <f>IFERROR(VLOOKUP(C3004,'Cadastro de insumo'!E:K,7,0),"")</f>
        <v/>
      </c>
      <c r="G3004" s="113"/>
      <c r="H3004" s="113"/>
      <c r="I3004" s="138">
        <f t="shared" si="143"/>
        <v>0</v>
      </c>
      <c r="J3004" s="140">
        <f>IF(C3004="",0,IF(E3004="Pacote",VLOOKUP(C3004,'Cadastro de insumo'!E:K,7,0)*G3004,IF(OR(E3004="kg",E3004="L"),F3004/1000*G3004,F3004*G3004)))</f>
        <v>0</v>
      </c>
    </row>
    <row r="3005" spans="2:10" outlineLevel="1" x14ac:dyDescent="0.25">
      <c r="B3005" s="137" t="str">
        <f>IF(C3005="","",F2991)</f>
        <v/>
      </c>
      <c r="C3005" s="123"/>
      <c r="D3005" s="138" t="str">
        <f>IF(C3005="","",IFERROR(INDEX('Cadastro de insumo'!A:K,MATCH('Ficha técnica - Prod acabado'!C3005,'Cadastro de insumo'!E:E,0),2),""))</f>
        <v/>
      </c>
      <c r="E3005" s="138" t="str">
        <f>IF(C3005="","",IFERROR(INDEX('Cadastro de insumo'!A:K,MATCH('Ficha técnica - Prod acabado'!C3005,'Cadastro de insumo'!E:E,0),9),""))</f>
        <v/>
      </c>
      <c r="F3005" s="139" t="str">
        <f>IFERROR(VLOOKUP(C3005,'Cadastro de insumo'!E:K,7,0),"")</f>
        <v/>
      </c>
      <c r="G3005" s="113"/>
      <c r="H3005" s="113"/>
      <c r="I3005" s="138">
        <f t="shared" si="143"/>
        <v>0</v>
      </c>
      <c r="J3005" s="140">
        <f>IF(C3005="",0,IF(E3005="Pacote",VLOOKUP(C3005,'Cadastro de insumo'!E:K,7,0)*G3005,IF(OR(E3005="kg",E3005="L"),F3005/1000*G3005,F3005*G3005)))</f>
        <v>0</v>
      </c>
    </row>
    <row r="3006" spans="2:10" outlineLevel="1" x14ac:dyDescent="0.25">
      <c r="B3006" s="137" t="str">
        <f>IF(C3006="","",F2991)</f>
        <v/>
      </c>
      <c r="C3006" s="123"/>
      <c r="D3006" s="138" t="str">
        <f>IF(C3006="","",IFERROR(INDEX('Cadastro de insumo'!A:K,MATCH('Ficha técnica - Prod acabado'!C3006,'Cadastro de insumo'!E:E,0),2),""))</f>
        <v/>
      </c>
      <c r="E3006" s="138" t="str">
        <f>IF(C3006="","",IFERROR(INDEX('Cadastro de insumo'!A:K,MATCH('Ficha técnica - Prod acabado'!C3006,'Cadastro de insumo'!E:E,0),9),""))</f>
        <v/>
      </c>
      <c r="F3006" s="139" t="str">
        <f>IFERROR(VLOOKUP(C3006,'Cadastro de insumo'!E:K,7,0),"")</f>
        <v/>
      </c>
      <c r="G3006" s="113"/>
      <c r="H3006" s="113"/>
      <c r="I3006" s="138">
        <f t="shared" si="143"/>
        <v>0</v>
      </c>
      <c r="J3006" s="140">
        <f>IF(C3006="",0,IF(E3006="Pacote",VLOOKUP(C3006,'Cadastro de insumo'!E:K,7,0)*G3006,IF(OR(E3006="kg",E3006="L"),F3006/1000*G3006,F3006*G3006)))</f>
        <v>0</v>
      </c>
    </row>
    <row r="3007" spans="2:10" outlineLevel="1" x14ac:dyDescent="0.25">
      <c r="B3007" s="137" t="str">
        <f>IF(C3007="","",F2991)</f>
        <v/>
      </c>
      <c r="C3007" s="123"/>
      <c r="D3007" s="138" t="str">
        <f>IF(C3007="","",IFERROR(INDEX('Cadastro de insumo'!A:K,MATCH('Ficha técnica - Prod acabado'!C3007,'Cadastro de insumo'!E:E,0),2),""))</f>
        <v/>
      </c>
      <c r="E3007" s="138" t="str">
        <f>IF(C3007="","",IFERROR(INDEX('Cadastro de insumo'!A:K,MATCH('Ficha técnica - Prod acabado'!C3007,'Cadastro de insumo'!E:E,0),9),""))</f>
        <v/>
      </c>
      <c r="F3007" s="139" t="str">
        <f>IFERROR(VLOOKUP(C3007,'Cadastro de insumo'!E:K,7,0),"")</f>
        <v/>
      </c>
      <c r="G3007" s="113"/>
      <c r="H3007" s="113"/>
      <c r="I3007" s="138">
        <f t="shared" si="143"/>
        <v>0</v>
      </c>
      <c r="J3007" s="140">
        <f>IF(C3007="",0,IF(E3007="Pacote",VLOOKUP(C3007,'Cadastro de insumo'!E:K,7,0)*G3007,IF(OR(E3007="kg",E3007="L"),F3007/1000*G3007,F3007*G3007)))</f>
        <v>0</v>
      </c>
    </row>
    <row r="3008" spans="2:10" outlineLevel="1" x14ac:dyDescent="0.25">
      <c r="B3008" s="137" t="str">
        <f>IF(C3008="","",F2991)</f>
        <v/>
      </c>
      <c r="C3008" s="123"/>
      <c r="D3008" s="138" t="str">
        <f>IF(C3008="","",IFERROR(INDEX('Cadastro de insumo'!A:K,MATCH('Ficha técnica - Prod acabado'!C3008,'Cadastro de insumo'!E:E,0),2),""))</f>
        <v/>
      </c>
      <c r="E3008" s="138" t="str">
        <f>IF(C3008="","",IFERROR(INDEX('Cadastro de insumo'!A:K,MATCH('Ficha técnica - Prod acabado'!C3008,'Cadastro de insumo'!E:E,0),9),""))</f>
        <v/>
      </c>
      <c r="F3008" s="139" t="str">
        <f>IFERROR(VLOOKUP(C3008,'Cadastro de insumo'!E:K,7,0),"")</f>
        <v/>
      </c>
      <c r="G3008" s="113"/>
      <c r="H3008" s="113"/>
      <c r="I3008" s="138">
        <f t="shared" si="143"/>
        <v>0</v>
      </c>
      <c r="J3008" s="140">
        <f>IF(C3008="",0,IF(E3008="Pacote",VLOOKUP(C3008,'Cadastro de insumo'!E:K,7,0)*G3008,IF(OR(E3008="kg",E3008="L"),F3008/1000*G3008,F3008*G3008)))</f>
        <v>0</v>
      </c>
    </row>
    <row r="3009" spans="1:18" x14ac:dyDescent="0.25">
      <c r="A3009" s="33" t="str">
        <f>"Detalhes: "&amp;F2991</f>
        <v xml:space="preserve">Detalhes: </v>
      </c>
      <c r="B3009" s="110"/>
      <c r="H3009" s="126"/>
      <c r="I3009" s="110"/>
      <c r="J3009" s="110"/>
      <c r="M3009" s="126"/>
    </row>
    <row r="3010" spans="1:18" x14ac:dyDescent="0.25">
      <c r="B3010" s="110"/>
      <c r="C3010" s="126"/>
      <c r="H3010" s="126"/>
      <c r="I3010" s="110"/>
      <c r="J3010" s="110"/>
      <c r="K3010" s="110"/>
      <c r="L3010" s="110"/>
      <c r="M3010" s="126"/>
    </row>
    <row r="3011" spans="1:18" ht="31.5" x14ac:dyDescent="0.25">
      <c r="D3011" s="110"/>
      <c r="E3011" s="34" t="s">
        <v>21</v>
      </c>
      <c r="F3011" s="78" t="s">
        <v>0</v>
      </c>
      <c r="G3011" s="78" t="s">
        <v>19</v>
      </c>
      <c r="H3011" s="79" t="s">
        <v>20</v>
      </c>
      <c r="I3011" s="35" t="s">
        <v>22</v>
      </c>
      <c r="J3011" s="35" t="s">
        <v>61</v>
      </c>
      <c r="M3011" s="126"/>
    </row>
    <row r="3012" spans="1:18" x14ac:dyDescent="0.25">
      <c r="D3012" s="110"/>
      <c r="E3012" s="135">
        <f>E2991+1</f>
        <v>144</v>
      </c>
      <c r="F3012" s="113"/>
      <c r="G3012" s="113"/>
      <c r="H3012" s="114"/>
      <c r="I3012" s="136">
        <f>SUM(J3015:J3029)</f>
        <v>0</v>
      </c>
      <c r="J3012" s="136" t="str">
        <f>IF(H3012="","",I3012/H3012)</f>
        <v/>
      </c>
      <c r="M3012" s="126"/>
      <c r="R3012" s="141"/>
    </row>
    <row r="3013" spans="1:18" x14ac:dyDescent="0.25">
      <c r="B3013" s="117"/>
      <c r="C3013" s="118"/>
      <c r="D3013" s="110"/>
      <c r="F3013" s="118"/>
      <c r="G3013" s="118"/>
      <c r="H3013" s="119"/>
      <c r="I3013" s="120"/>
      <c r="J3013" s="121"/>
      <c r="M3013" s="126"/>
      <c r="R3013" s="141"/>
    </row>
    <row r="3014" spans="1:18" ht="47.25" outlineLevel="1" x14ac:dyDescent="0.25">
      <c r="B3014" s="34" t="s">
        <v>66</v>
      </c>
      <c r="C3014" s="78" t="s">
        <v>13</v>
      </c>
      <c r="D3014" s="35" t="s">
        <v>60</v>
      </c>
      <c r="E3014" s="35" t="s">
        <v>14</v>
      </c>
      <c r="F3014" s="79" t="s">
        <v>17</v>
      </c>
      <c r="G3014" s="79" t="s">
        <v>56</v>
      </c>
      <c r="H3014" s="79" t="s">
        <v>38</v>
      </c>
      <c r="I3014" s="35" t="s">
        <v>16</v>
      </c>
      <c r="J3014" s="34" t="s">
        <v>15</v>
      </c>
    </row>
    <row r="3015" spans="1:18" outlineLevel="1" x14ac:dyDescent="0.25">
      <c r="B3015" s="137" t="str">
        <f>IF(C3015="","",F3012)</f>
        <v/>
      </c>
      <c r="C3015" s="123"/>
      <c r="D3015" s="138" t="str">
        <f>IF(C3015="","",IFERROR(INDEX('Cadastro de insumo'!A:K,MATCH('Ficha técnica - Prod acabado'!C3015,'Cadastro de insumo'!E:E,0),2),""))</f>
        <v/>
      </c>
      <c r="E3015" s="138" t="str">
        <f>IF(C3015="","",IFERROR(INDEX('Cadastro de insumo'!A:K,MATCH('Ficha técnica - Prod acabado'!C3015,'Cadastro de insumo'!E:E,0),9),""))</f>
        <v/>
      </c>
      <c r="F3015" s="139" t="str">
        <f>IFERROR(VLOOKUP(C3015,'Cadastro de insumo'!E:K,7,0),"")</f>
        <v/>
      </c>
      <c r="G3015" s="113"/>
      <c r="H3015" s="113"/>
      <c r="I3015" s="138">
        <f t="shared" ref="I3015:I3029" si="144">IF(OR(G3015="",H3015=""),0,G3015/H3015)</f>
        <v>0</v>
      </c>
      <c r="J3015" s="140">
        <f>IF(C3015="",0,IF(E3015="Pacote",VLOOKUP(C3015,'Cadastro de insumo'!E:K,7,0)*G3015,IF(OR(E3015="kg",E3015="L"),F3015/1000*G3015,F3015*G3015)))</f>
        <v>0</v>
      </c>
    </row>
    <row r="3016" spans="1:18" outlineLevel="1" x14ac:dyDescent="0.25">
      <c r="B3016" s="137" t="str">
        <f>IF(C3016="","",F3012)</f>
        <v/>
      </c>
      <c r="C3016" s="123"/>
      <c r="D3016" s="138" t="str">
        <f>IF(C3016="","",IFERROR(INDEX('Cadastro de insumo'!A:K,MATCH('Ficha técnica - Prod acabado'!C3016,'Cadastro de insumo'!E:E,0),2),""))</f>
        <v/>
      </c>
      <c r="E3016" s="138" t="str">
        <f>IF(C3016="","",IFERROR(INDEX('Cadastro de insumo'!A:K,MATCH('Ficha técnica - Prod acabado'!C3016,'Cadastro de insumo'!E:E,0),9),""))</f>
        <v/>
      </c>
      <c r="F3016" s="139" t="str">
        <f>IFERROR(VLOOKUP(C3016,'Cadastro de insumo'!E:K,7,0),"")</f>
        <v/>
      </c>
      <c r="G3016" s="113"/>
      <c r="H3016" s="113"/>
      <c r="I3016" s="138">
        <f t="shared" si="144"/>
        <v>0</v>
      </c>
      <c r="J3016" s="140">
        <f>IF(C3016="",0,IF(E3016="Pacote",VLOOKUP(C3016,'Cadastro de insumo'!E:K,7,0)*G3016,IF(OR(E3016="kg",E3016="L"),F3016/1000*G3016,F3016*G3016)))</f>
        <v>0</v>
      </c>
    </row>
    <row r="3017" spans="1:18" outlineLevel="1" x14ac:dyDescent="0.25">
      <c r="B3017" s="137" t="str">
        <f>IF(C3017="","",F3012)</f>
        <v/>
      </c>
      <c r="C3017" s="123"/>
      <c r="D3017" s="138" t="str">
        <f>IF(C3017="","",IFERROR(INDEX('Cadastro de insumo'!A:K,MATCH('Ficha técnica - Prod acabado'!C3017,'Cadastro de insumo'!E:E,0),2),""))</f>
        <v/>
      </c>
      <c r="E3017" s="138" t="str">
        <f>IF(C3017="","",IFERROR(INDEX('Cadastro de insumo'!A:K,MATCH('Ficha técnica - Prod acabado'!C3017,'Cadastro de insumo'!E:E,0),9),""))</f>
        <v/>
      </c>
      <c r="F3017" s="139" t="str">
        <f>IFERROR(VLOOKUP(C3017,'Cadastro de insumo'!E:K,7,0),"")</f>
        <v/>
      </c>
      <c r="G3017" s="113"/>
      <c r="H3017" s="113"/>
      <c r="I3017" s="138">
        <f t="shared" si="144"/>
        <v>0</v>
      </c>
      <c r="J3017" s="140">
        <f>IF(C3017="",0,IF(E3017="Pacote",VLOOKUP(C3017,'Cadastro de insumo'!E:K,7,0)*G3017,IF(OR(E3017="kg",E3017="L"),F3017/1000*G3017,F3017*G3017)))</f>
        <v>0</v>
      </c>
    </row>
    <row r="3018" spans="1:18" outlineLevel="1" x14ac:dyDescent="0.25">
      <c r="B3018" s="137" t="str">
        <f>IF(C3018="","",F3012)</f>
        <v/>
      </c>
      <c r="C3018" s="123"/>
      <c r="D3018" s="138" t="str">
        <f>IF(C3018="","",IFERROR(INDEX('Cadastro de insumo'!A:K,MATCH('Ficha técnica - Prod acabado'!C3018,'Cadastro de insumo'!E:E,0),2),""))</f>
        <v/>
      </c>
      <c r="E3018" s="138" t="str">
        <f>IF(C3018="","",IFERROR(INDEX('Cadastro de insumo'!A:K,MATCH('Ficha técnica - Prod acabado'!C3018,'Cadastro de insumo'!E:E,0),9),""))</f>
        <v/>
      </c>
      <c r="F3018" s="139" t="str">
        <f>IFERROR(VLOOKUP(C3018,'Cadastro de insumo'!E:K,7,0),"")</f>
        <v/>
      </c>
      <c r="G3018" s="113"/>
      <c r="H3018" s="113"/>
      <c r="I3018" s="138">
        <f t="shared" si="144"/>
        <v>0</v>
      </c>
      <c r="J3018" s="140">
        <f>IF(C3018="",0,IF(E3018="Pacote",VLOOKUP(C3018,'Cadastro de insumo'!E:K,7,0)*G3018,IF(OR(E3018="kg",E3018="L"),F3018/1000*G3018,F3018*G3018)))</f>
        <v>0</v>
      </c>
    </row>
    <row r="3019" spans="1:18" outlineLevel="1" x14ac:dyDescent="0.25">
      <c r="B3019" s="137" t="str">
        <f>IF(C3019="","",F3012)</f>
        <v/>
      </c>
      <c r="C3019" s="123"/>
      <c r="D3019" s="138" t="str">
        <f>IF(C3019="","",IFERROR(INDEX('Cadastro de insumo'!A:K,MATCH('Ficha técnica - Prod acabado'!C3019,'Cadastro de insumo'!E:E,0),2),""))</f>
        <v/>
      </c>
      <c r="E3019" s="138" t="str">
        <f>IF(C3019="","",IFERROR(INDEX('Cadastro de insumo'!A:K,MATCH('Ficha técnica - Prod acabado'!C3019,'Cadastro de insumo'!E:E,0),9),""))</f>
        <v/>
      </c>
      <c r="F3019" s="139" t="str">
        <f>IFERROR(VLOOKUP(C3019,'Cadastro de insumo'!E:K,7,0),"")</f>
        <v/>
      </c>
      <c r="G3019" s="113"/>
      <c r="H3019" s="113"/>
      <c r="I3019" s="138">
        <f t="shared" si="144"/>
        <v>0</v>
      </c>
      <c r="J3019" s="140">
        <f>IF(C3019="",0,IF(E3019="Pacote",VLOOKUP(C3019,'Cadastro de insumo'!E:K,7,0)*G3019,IF(OR(E3019="kg",E3019="L"),F3019/1000*G3019,F3019*G3019)))</f>
        <v>0</v>
      </c>
    </row>
    <row r="3020" spans="1:18" outlineLevel="1" x14ac:dyDescent="0.25">
      <c r="B3020" s="137" t="str">
        <f>IF(C3020="","",F3012)</f>
        <v/>
      </c>
      <c r="C3020" s="123"/>
      <c r="D3020" s="138" t="str">
        <f>IF(C3020="","",IFERROR(INDEX('Cadastro de insumo'!A:K,MATCH('Ficha técnica - Prod acabado'!C3020,'Cadastro de insumo'!E:E,0),2),""))</f>
        <v/>
      </c>
      <c r="E3020" s="138" t="str">
        <f>IF(C3020="","",IFERROR(INDEX('Cadastro de insumo'!A:K,MATCH('Ficha técnica - Prod acabado'!C3020,'Cadastro de insumo'!E:E,0),9),""))</f>
        <v/>
      </c>
      <c r="F3020" s="139" t="str">
        <f>IFERROR(VLOOKUP(C3020,'Cadastro de insumo'!E:K,7,0),"")</f>
        <v/>
      </c>
      <c r="G3020" s="113"/>
      <c r="H3020" s="113"/>
      <c r="I3020" s="138">
        <f t="shared" si="144"/>
        <v>0</v>
      </c>
      <c r="J3020" s="140">
        <f>IF(C3020="",0,IF(E3020="Pacote",VLOOKUP(C3020,'Cadastro de insumo'!E:K,7,0)*G3020,IF(OR(E3020="kg",E3020="L"),F3020/1000*G3020,F3020*G3020)))</f>
        <v>0</v>
      </c>
    </row>
    <row r="3021" spans="1:18" outlineLevel="1" x14ac:dyDescent="0.25">
      <c r="B3021" s="137" t="str">
        <f>IF(C3021="","",F3012)</f>
        <v/>
      </c>
      <c r="C3021" s="123"/>
      <c r="D3021" s="138" t="str">
        <f>IF(C3021="","",IFERROR(INDEX('Cadastro de insumo'!A:K,MATCH('Ficha técnica - Prod acabado'!C3021,'Cadastro de insumo'!E:E,0),2),""))</f>
        <v/>
      </c>
      <c r="E3021" s="138" t="str">
        <f>IF(C3021="","",IFERROR(INDEX('Cadastro de insumo'!A:K,MATCH('Ficha técnica - Prod acabado'!C3021,'Cadastro de insumo'!E:E,0),9),""))</f>
        <v/>
      </c>
      <c r="F3021" s="139" t="str">
        <f>IFERROR(VLOOKUP(C3021,'Cadastro de insumo'!E:K,7,0),"")</f>
        <v/>
      </c>
      <c r="G3021" s="113"/>
      <c r="H3021" s="113"/>
      <c r="I3021" s="138">
        <f t="shared" si="144"/>
        <v>0</v>
      </c>
      <c r="J3021" s="140">
        <f>IF(C3021="",0,IF(E3021="Pacote",VLOOKUP(C3021,'Cadastro de insumo'!E:K,7,0)*G3021,IF(OR(E3021="kg",E3021="L"),F3021/1000*G3021,F3021*G3021)))</f>
        <v>0</v>
      </c>
    </row>
    <row r="3022" spans="1:18" outlineLevel="1" x14ac:dyDescent="0.25">
      <c r="B3022" s="137" t="str">
        <f>IF(C3022="","",F3012)</f>
        <v/>
      </c>
      <c r="C3022" s="123"/>
      <c r="D3022" s="138" t="str">
        <f>IF(C3022="","",IFERROR(INDEX('Cadastro de insumo'!A:K,MATCH('Ficha técnica - Prod acabado'!C3022,'Cadastro de insumo'!E:E,0),2),""))</f>
        <v/>
      </c>
      <c r="E3022" s="138" t="str">
        <f>IF(C3022="","",IFERROR(INDEX('Cadastro de insumo'!A:K,MATCH('Ficha técnica - Prod acabado'!C3022,'Cadastro de insumo'!E:E,0),9),""))</f>
        <v/>
      </c>
      <c r="F3022" s="139" t="str">
        <f>IFERROR(VLOOKUP(C3022,'Cadastro de insumo'!E:K,7,0),"")</f>
        <v/>
      </c>
      <c r="G3022" s="113"/>
      <c r="H3022" s="113"/>
      <c r="I3022" s="138">
        <f t="shared" si="144"/>
        <v>0</v>
      </c>
      <c r="J3022" s="140">
        <f>IF(C3022="",0,IF(E3022="Pacote",VLOOKUP(C3022,'Cadastro de insumo'!E:K,7,0)*G3022,IF(OR(E3022="kg",E3022="L"),F3022/1000*G3022,F3022*G3022)))</f>
        <v>0</v>
      </c>
    </row>
    <row r="3023" spans="1:18" outlineLevel="1" x14ac:dyDescent="0.25">
      <c r="B3023" s="137" t="str">
        <f>IF(C3023="","",F3012)</f>
        <v/>
      </c>
      <c r="C3023" s="123"/>
      <c r="D3023" s="138" t="str">
        <f>IF(C3023="","",IFERROR(INDEX('Cadastro de insumo'!A:K,MATCH('Ficha técnica - Prod acabado'!C3023,'Cadastro de insumo'!E:E,0),2),""))</f>
        <v/>
      </c>
      <c r="E3023" s="138" t="str">
        <f>IF(C3023="","",IFERROR(INDEX('Cadastro de insumo'!A:K,MATCH('Ficha técnica - Prod acabado'!C3023,'Cadastro de insumo'!E:E,0),9),""))</f>
        <v/>
      </c>
      <c r="F3023" s="139" t="str">
        <f>IFERROR(VLOOKUP(C3023,'Cadastro de insumo'!E:K,7,0),"")</f>
        <v/>
      </c>
      <c r="G3023" s="113"/>
      <c r="H3023" s="113"/>
      <c r="I3023" s="138">
        <f t="shared" si="144"/>
        <v>0</v>
      </c>
      <c r="J3023" s="140">
        <f>IF(C3023="",0,IF(E3023="Pacote",VLOOKUP(C3023,'Cadastro de insumo'!E:K,7,0)*G3023,IF(OR(E3023="kg",E3023="L"),F3023/1000*G3023,F3023*G3023)))</f>
        <v>0</v>
      </c>
    </row>
    <row r="3024" spans="1:18" outlineLevel="1" x14ac:dyDescent="0.25">
      <c r="B3024" s="137" t="str">
        <f>IF(C3024="","",F3012)</f>
        <v/>
      </c>
      <c r="C3024" s="123"/>
      <c r="D3024" s="138" t="str">
        <f>IF(C3024="","",IFERROR(INDEX('Cadastro de insumo'!A:K,MATCH('Ficha técnica - Prod acabado'!C3024,'Cadastro de insumo'!E:E,0),2),""))</f>
        <v/>
      </c>
      <c r="E3024" s="138" t="str">
        <f>IF(C3024="","",IFERROR(INDEX('Cadastro de insumo'!A:K,MATCH('Ficha técnica - Prod acabado'!C3024,'Cadastro de insumo'!E:E,0),9),""))</f>
        <v/>
      </c>
      <c r="F3024" s="139" t="str">
        <f>IFERROR(VLOOKUP(C3024,'Cadastro de insumo'!E:K,7,0),"")</f>
        <v/>
      </c>
      <c r="G3024" s="113"/>
      <c r="H3024" s="113"/>
      <c r="I3024" s="138">
        <f t="shared" si="144"/>
        <v>0</v>
      </c>
      <c r="J3024" s="140">
        <f>IF(C3024="",0,IF(E3024="Pacote",VLOOKUP(C3024,'Cadastro de insumo'!E:K,7,0)*G3024,IF(OR(E3024="kg",E3024="L"),F3024/1000*G3024,F3024*G3024)))</f>
        <v>0</v>
      </c>
    </row>
    <row r="3025" spans="1:18" outlineLevel="1" x14ac:dyDescent="0.25">
      <c r="B3025" s="137" t="str">
        <f>IF(C3025="","",F3012)</f>
        <v/>
      </c>
      <c r="C3025" s="123"/>
      <c r="D3025" s="138" t="str">
        <f>IF(C3025="","",IFERROR(INDEX('Cadastro de insumo'!A:K,MATCH('Ficha técnica - Prod acabado'!C3025,'Cadastro de insumo'!E:E,0),2),""))</f>
        <v/>
      </c>
      <c r="E3025" s="138" t="str">
        <f>IF(C3025="","",IFERROR(INDEX('Cadastro de insumo'!A:K,MATCH('Ficha técnica - Prod acabado'!C3025,'Cadastro de insumo'!E:E,0),9),""))</f>
        <v/>
      </c>
      <c r="F3025" s="139" t="str">
        <f>IFERROR(VLOOKUP(C3025,'Cadastro de insumo'!E:K,7,0),"")</f>
        <v/>
      </c>
      <c r="G3025" s="113"/>
      <c r="H3025" s="113"/>
      <c r="I3025" s="138">
        <f t="shared" si="144"/>
        <v>0</v>
      </c>
      <c r="J3025" s="140">
        <f>IF(C3025="",0,IF(E3025="Pacote",VLOOKUP(C3025,'Cadastro de insumo'!E:K,7,0)*G3025,IF(OR(E3025="kg",E3025="L"),F3025/1000*G3025,F3025*G3025)))</f>
        <v>0</v>
      </c>
    </row>
    <row r="3026" spans="1:18" outlineLevel="1" x14ac:dyDescent="0.25">
      <c r="B3026" s="137" t="str">
        <f>IF(C3026="","",F3012)</f>
        <v/>
      </c>
      <c r="C3026" s="123"/>
      <c r="D3026" s="138" t="str">
        <f>IF(C3026="","",IFERROR(INDEX('Cadastro de insumo'!A:K,MATCH('Ficha técnica - Prod acabado'!C3026,'Cadastro de insumo'!E:E,0),2),""))</f>
        <v/>
      </c>
      <c r="E3026" s="138" t="str">
        <f>IF(C3026="","",IFERROR(INDEX('Cadastro de insumo'!A:K,MATCH('Ficha técnica - Prod acabado'!C3026,'Cadastro de insumo'!E:E,0),9),""))</f>
        <v/>
      </c>
      <c r="F3026" s="139" t="str">
        <f>IFERROR(VLOOKUP(C3026,'Cadastro de insumo'!E:K,7,0),"")</f>
        <v/>
      </c>
      <c r="G3026" s="113"/>
      <c r="H3026" s="113"/>
      <c r="I3026" s="138">
        <f t="shared" si="144"/>
        <v>0</v>
      </c>
      <c r="J3026" s="140">
        <f>IF(C3026="",0,IF(E3026="Pacote",VLOOKUP(C3026,'Cadastro de insumo'!E:K,7,0)*G3026,IF(OR(E3026="kg",E3026="L"),F3026/1000*G3026,F3026*G3026)))</f>
        <v>0</v>
      </c>
    </row>
    <row r="3027" spans="1:18" outlineLevel="1" x14ac:dyDescent="0.25">
      <c r="B3027" s="137" t="str">
        <f>IF(C3027="","",F3012)</f>
        <v/>
      </c>
      <c r="C3027" s="123"/>
      <c r="D3027" s="138" t="str">
        <f>IF(C3027="","",IFERROR(INDEX('Cadastro de insumo'!A:K,MATCH('Ficha técnica - Prod acabado'!C3027,'Cadastro de insumo'!E:E,0),2),""))</f>
        <v/>
      </c>
      <c r="E3027" s="138" t="str">
        <f>IF(C3027="","",IFERROR(INDEX('Cadastro de insumo'!A:K,MATCH('Ficha técnica - Prod acabado'!C3027,'Cadastro de insumo'!E:E,0),9),""))</f>
        <v/>
      </c>
      <c r="F3027" s="139" t="str">
        <f>IFERROR(VLOOKUP(C3027,'Cadastro de insumo'!E:K,7,0),"")</f>
        <v/>
      </c>
      <c r="G3027" s="113"/>
      <c r="H3027" s="113"/>
      <c r="I3027" s="138">
        <f t="shared" si="144"/>
        <v>0</v>
      </c>
      <c r="J3027" s="140">
        <f>IF(C3027="",0,IF(E3027="Pacote",VLOOKUP(C3027,'Cadastro de insumo'!E:K,7,0)*G3027,IF(OR(E3027="kg",E3027="L"),F3027/1000*G3027,F3027*G3027)))</f>
        <v>0</v>
      </c>
    </row>
    <row r="3028" spans="1:18" outlineLevel="1" x14ac:dyDescent="0.25">
      <c r="B3028" s="137" t="str">
        <f>IF(C3028="","",F3012)</f>
        <v/>
      </c>
      <c r="C3028" s="123"/>
      <c r="D3028" s="138" t="str">
        <f>IF(C3028="","",IFERROR(INDEX('Cadastro de insumo'!A:K,MATCH('Ficha técnica - Prod acabado'!C3028,'Cadastro de insumo'!E:E,0),2),""))</f>
        <v/>
      </c>
      <c r="E3028" s="138" t="str">
        <f>IF(C3028="","",IFERROR(INDEX('Cadastro de insumo'!A:K,MATCH('Ficha técnica - Prod acabado'!C3028,'Cadastro de insumo'!E:E,0),9),""))</f>
        <v/>
      </c>
      <c r="F3028" s="139" t="str">
        <f>IFERROR(VLOOKUP(C3028,'Cadastro de insumo'!E:K,7,0),"")</f>
        <v/>
      </c>
      <c r="G3028" s="113"/>
      <c r="H3028" s="113"/>
      <c r="I3028" s="138">
        <f t="shared" si="144"/>
        <v>0</v>
      </c>
      <c r="J3028" s="140">
        <f>IF(C3028="",0,IF(E3028="Pacote",VLOOKUP(C3028,'Cadastro de insumo'!E:K,7,0)*G3028,IF(OR(E3028="kg",E3028="L"),F3028/1000*G3028,F3028*G3028)))</f>
        <v>0</v>
      </c>
    </row>
    <row r="3029" spans="1:18" outlineLevel="1" x14ac:dyDescent="0.25">
      <c r="B3029" s="137" t="str">
        <f>IF(C3029="","",F3012)</f>
        <v/>
      </c>
      <c r="C3029" s="123"/>
      <c r="D3029" s="138" t="str">
        <f>IF(C3029="","",IFERROR(INDEX('Cadastro de insumo'!A:K,MATCH('Ficha técnica - Prod acabado'!C3029,'Cadastro de insumo'!E:E,0),2),""))</f>
        <v/>
      </c>
      <c r="E3029" s="138" t="str">
        <f>IF(C3029="","",IFERROR(INDEX('Cadastro de insumo'!A:K,MATCH('Ficha técnica - Prod acabado'!C3029,'Cadastro de insumo'!E:E,0),9),""))</f>
        <v/>
      </c>
      <c r="F3029" s="139" t="str">
        <f>IFERROR(VLOOKUP(C3029,'Cadastro de insumo'!E:K,7,0),"")</f>
        <v/>
      </c>
      <c r="G3029" s="113"/>
      <c r="H3029" s="113"/>
      <c r="I3029" s="138">
        <f t="shared" si="144"/>
        <v>0</v>
      </c>
      <c r="J3029" s="140">
        <f>IF(C3029="",0,IF(E3029="Pacote",VLOOKUP(C3029,'Cadastro de insumo'!E:K,7,0)*G3029,IF(OR(E3029="kg",E3029="L"),F3029/1000*G3029,F3029*G3029)))</f>
        <v>0</v>
      </c>
    </row>
    <row r="3030" spans="1:18" x14ac:dyDescent="0.25">
      <c r="A3030" s="33" t="str">
        <f>"Detalhes: "&amp;F3012</f>
        <v xml:space="preserve">Detalhes: </v>
      </c>
      <c r="B3030" s="110"/>
      <c r="H3030" s="126"/>
      <c r="I3030" s="110"/>
      <c r="J3030" s="110"/>
      <c r="M3030" s="126"/>
    </row>
    <row r="3031" spans="1:18" x14ac:dyDescent="0.25">
      <c r="B3031" s="110"/>
      <c r="C3031" s="126"/>
      <c r="H3031" s="126"/>
      <c r="I3031" s="110"/>
      <c r="J3031" s="110"/>
      <c r="K3031" s="110"/>
      <c r="L3031" s="110"/>
      <c r="M3031" s="126"/>
    </row>
    <row r="3032" spans="1:18" ht="31.5" x14ac:dyDescent="0.25">
      <c r="D3032" s="110"/>
      <c r="E3032" s="34" t="s">
        <v>21</v>
      </c>
      <c r="F3032" s="78" t="s">
        <v>0</v>
      </c>
      <c r="G3032" s="78" t="s">
        <v>19</v>
      </c>
      <c r="H3032" s="79" t="s">
        <v>20</v>
      </c>
      <c r="I3032" s="35" t="s">
        <v>22</v>
      </c>
      <c r="J3032" s="35" t="s">
        <v>61</v>
      </c>
      <c r="M3032" s="126"/>
    </row>
    <row r="3033" spans="1:18" x14ac:dyDescent="0.25">
      <c r="D3033" s="110"/>
      <c r="E3033" s="135">
        <f>E3012+1</f>
        <v>145</v>
      </c>
      <c r="F3033" s="113"/>
      <c r="G3033" s="113"/>
      <c r="H3033" s="114"/>
      <c r="I3033" s="136">
        <f>SUM(J3036:J3050)</f>
        <v>0</v>
      </c>
      <c r="J3033" s="136" t="str">
        <f>IF(H3033="","",I3033/H3033)</f>
        <v/>
      </c>
      <c r="M3033" s="126"/>
      <c r="R3033" s="141"/>
    </row>
    <row r="3034" spans="1:18" x14ac:dyDescent="0.25">
      <c r="B3034" s="117"/>
      <c r="C3034" s="118"/>
      <c r="D3034" s="110"/>
      <c r="F3034" s="118"/>
      <c r="G3034" s="118"/>
      <c r="H3034" s="119"/>
      <c r="I3034" s="120"/>
      <c r="J3034" s="121"/>
      <c r="M3034" s="126"/>
      <c r="R3034" s="141"/>
    </row>
    <row r="3035" spans="1:18" ht="47.25" outlineLevel="1" x14ac:dyDescent="0.25">
      <c r="B3035" s="34" t="s">
        <v>66</v>
      </c>
      <c r="C3035" s="78" t="s">
        <v>13</v>
      </c>
      <c r="D3035" s="35" t="s">
        <v>60</v>
      </c>
      <c r="E3035" s="35" t="s">
        <v>14</v>
      </c>
      <c r="F3035" s="79" t="s">
        <v>17</v>
      </c>
      <c r="G3035" s="79" t="s">
        <v>56</v>
      </c>
      <c r="H3035" s="79" t="s">
        <v>38</v>
      </c>
      <c r="I3035" s="35" t="s">
        <v>16</v>
      </c>
      <c r="J3035" s="34" t="s">
        <v>15</v>
      </c>
    </row>
    <row r="3036" spans="1:18" outlineLevel="1" x14ac:dyDescent="0.25">
      <c r="B3036" s="137" t="str">
        <f>IF(C3036="","",F3033)</f>
        <v/>
      </c>
      <c r="C3036" s="123"/>
      <c r="D3036" s="138" t="str">
        <f>IF(C3036="","",IFERROR(INDEX('Cadastro de insumo'!A:K,MATCH('Ficha técnica - Prod acabado'!C3036,'Cadastro de insumo'!E:E,0),2),""))</f>
        <v/>
      </c>
      <c r="E3036" s="138" t="str">
        <f>IF(C3036="","",IFERROR(INDEX('Cadastro de insumo'!A:K,MATCH('Ficha técnica - Prod acabado'!C3036,'Cadastro de insumo'!E:E,0),9),""))</f>
        <v/>
      </c>
      <c r="F3036" s="139" t="str">
        <f>IFERROR(VLOOKUP(C3036,'Cadastro de insumo'!E:K,7,0),"")</f>
        <v/>
      </c>
      <c r="G3036" s="113"/>
      <c r="H3036" s="113"/>
      <c r="I3036" s="138">
        <f t="shared" ref="I3036:I3050" si="145">IF(OR(G3036="",H3036=""),0,G3036/H3036)</f>
        <v>0</v>
      </c>
      <c r="J3036" s="140">
        <f>IF(C3036="",0,IF(E3036="Pacote",VLOOKUP(C3036,'Cadastro de insumo'!E:K,7,0)*G3036,IF(OR(E3036="kg",E3036="L"),F3036/1000*G3036,F3036*G3036)))</f>
        <v>0</v>
      </c>
    </row>
    <row r="3037" spans="1:18" outlineLevel="1" x14ac:dyDescent="0.25">
      <c r="B3037" s="137" t="str">
        <f>IF(C3037="","",F3033)</f>
        <v/>
      </c>
      <c r="C3037" s="123"/>
      <c r="D3037" s="138" t="str">
        <f>IF(C3037="","",IFERROR(INDEX('Cadastro de insumo'!A:K,MATCH('Ficha técnica - Prod acabado'!C3037,'Cadastro de insumo'!E:E,0),2),""))</f>
        <v/>
      </c>
      <c r="E3037" s="138" t="str">
        <f>IF(C3037="","",IFERROR(INDEX('Cadastro de insumo'!A:K,MATCH('Ficha técnica - Prod acabado'!C3037,'Cadastro de insumo'!E:E,0),9),""))</f>
        <v/>
      </c>
      <c r="F3037" s="139" t="str">
        <f>IFERROR(VLOOKUP(C3037,'Cadastro de insumo'!E:K,7,0),"")</f>
        <v/>
      </c>
      <c r="G3037" s="113"/>
      <c r="H3037" s="113"/>
      <c r="I3037" s="138">
        <f t="shared" si="145"/>
        <v>0</v>
      </c>
      <c r="J3037" s="140">
        <f>IF(C3037="",0,IF(E3037="Pacote",VLOOKUP(C3037,'Cadastro de insumo'!E:K,7,0)*G3037,IF(OR(E3037="kg",E3037="L"),F3037/1000*G3037,F3037*G3037)))</f>
        <v>0</v>
      </c>
    </row>
    <row r="3038" spans="1:18" outlineLevel="1" x14ac:dyDescent="0.25">
      <c r="B3038" s="137" t="str">
        <f>IF(C3038="","",F3033)</f>
        <v/>
      </c>
      <c r="C3038" s="123"/>
      <c r="D3038" s="138" t="str">
        <f>IF(C3038="","",IFERROR(INDEX('Cadastro de insumo'!A:K,MATCH('Ficha técnica - Prod acabado'!C3038,'Cadastro de insumo'!E:E,0),2),""))</f>
        <v/>
      </c>
      <c r="E3038" s="138" t="str">
        <f>IF(C3038="","",IFERROR(INDEX('Cadastro de insumo'!A:K,MATCH('Ficha técnica - Prod acabado'!C3038,'Cadastro de insumo'!E:E,0),9),""))</f>
        <v/>
      </c>
      <c r="F3038" s="139" t="str">
        <f>IFERROR(VLOOKUP(C3038,'Cadastro de insumo'!E:K,7,0),"")</f>
        <v/>
      </c>
      <c r="G3038" s="113"/>
      <c r="H3038" s="113"/>
      <c r="I3038" s="138">
        <f t="shared" si="145"/>
        <v>0</v>
      </c>
      <c r="J3038" s="140">
        <f>IF(C3038="",0,IF(E3038="Pacote",VLOOKUP(C3038,'Cadastro de insumo'!E:K,7,0)*G3038,IF(OR(E3038="kg",E3038="L"),F3038/1000*G3038,F3038*G3038)))</f>
        <v>0</v>
      </c>
    </row>
    <row r="3039" spans="1:18" outlineLevel="1" x14ac:dyDescent="0.25">
      <c r="B3039" s="137" t="str">
        <f>IF(C3039="","",F3033)</f>
        <v/>
      </c>
      <c r="C3039" s="123"/>
      <c r="D3039" s="138" t="str">
        <f>IF(C3039="","",IFERROR(INDEX('Cadastro de insumo'!A:K,MATCH('Ficha técnica - Prod acabado'!C3039,'Cadastro de insumo'!E:E,0),2),""))</f>
        <v/>
      </c>
      <c r="E3039" s="138" t="str">
        <f>IF(C3039="","",IFERROR(INDEX('Cadastro de insumo'!A:K,MATCH('Ficha técnica - Prod acabado'!C3039,'Cadastro de insumo'!E:E,0),9),""))</f>
        <v/>
      </c>
      <c r="F3039" s="139" t="str">
        <f>IFERROR(VLOOKUP(C3039,'Cadastro de insumo'!E:K,7,0),"")</f>
        <v/>
      </c>
      <c r="G3039" s="113"/>
      <c r="H3039" s="113"/>
      <c r="I3039" s="138">
        <f t="shared" si="145"/>
        <v>0</v>
      </c>
      <c r="J3039" s="140">
        <f>IF(C3039="",0,IF(E3039="Pacote",VLOOKUP(C3039,'Cadastro de insumo'!E:K,7,0)*G3039,IF(OR(E3039="kg",E3039="L"),F3039/1000*G3039,F3039*G3039)))</f>
        <v>0</v>
      </c>
    </row>
    <row r="3040" spans="1:18" outlineLevel="1" x14ac:dyDescent="0.25">
      <c r="B3040" s="137" t="str">
        <f>IF(C3040="","",F3033)</f>
        <v/>
      </c>
      <c r="C3040" s="123"/>
      <c r="D3040" s="138" t="str">
        <f>IF(C3040="","",IFERROR(INDEX('Cadastro de insumo'!A:K,MATCH('Ficha técnica - Prod acabado'!C3040,'Cadastro de insumo'!E:E,0),2),""))</f>
        <v/>
      </c>
      <c r="E3040" s="138" t="str">
        <f>IF(C3040="","",IFERROR(INDEX('Cadastro de insumo'!A:K,MATCH('Ficha técnica - Prod acabado'!C3040,'Cadastro de insumo'!E:E,0),9),""))</f>
        <v/>
      </c>
      <c r="F3040" s="139" t="str">
        <f>IFERROR(VLOOKUP(C3040,'Cadastro de insumo'!E:K,7,0),"")</f>
        <v/>
      </c>
      <c r="G3040" s="113"/>
      <c r="H3040" s="113"/>
      <c r="I3040" s="138">
        <f t="shared" si="145"/>
        <v>0</v>
      </c>
      <c r="J3040" s="140">
        <f>IF(C3040="",0,IF(E3040="Pacote",VLOOKUP(C3040,'Cadastro de insumo'!E:K,7,0)*G3040,IF(OR(E3040="kg",E3040="L"),F3040/1000*G3040,F3040*G3040)))</f>
        <v>0</v>
      </c>
    </row>
    <row r="3041" spans="1:18" outlineLevel="1" x14ac:dyDescent="0.25">
      <c r="B3041" s="137" t="str">
        <f>IF(C3041="","",F3033)</f>
        <v/>
      </c>
      <c r="C3041" s="123"/>
      <c r="D3041" s="138" t="str">
        <f>IF(C3041="","",IFERROR(INDEX('Cadastro de insumo'!A:K,MATCH('Ficha técnica - Prod acabado'!C3041,'Cadastro de insumo'!E:E,0),2),""))</f>
        <v/>
      </c>
      <c r="E3041" s="138" t="str">
        <f>IF(C3041="","",IFERROR(INDEX('Cadastro de insumo'!A:K,MATCH('Ficha técnica - Prod acabado'!C3041,'Cadastro de insumo'!E:E,0),9),""))</f>
        <v/>
      </c>
      <c r="F3041" s="139" t="str">
        <f>IFERROR(VLOOKUP(C3041,'Cadastro de insumo'!E:K,7,0),"")</f>
        <v/>
      </c>
      <c r="G3041" s="113"/>
      <c r="H3041" s="113"/>
      <c r="I3041" s="138">
        <f t="shared" si="145"/>
        <v>0</v>
      </c>
      <c r="J3041" s="140">
        <f>IF(C3041="",0,IF(E3041="Pacote",VLOOKUP(C3041,'Cadastro de insumo'!E:K,7,0)*G3041,IF(OR(E3041="kg",E3041="L"),F3041/1000*G3041,F3041*G3041)))</f>
        <v>0</v>
      </c>
    </row>
    <row r="3042" spans="1:18" outlineLevel="1" x14ac:dyDescent="0.25">
      <c r="B3042" s="137" t="str">
        <f>IF(C3042="","",F3033)</f>
        <v/>
      </c>
      <c r="C3042" s="123"/>
      <c r="D3042" s="138" t="str">
        <f>IF(C3042="","",IFERROR(INDEX('Cadastro de insumo'!A:K,MATCH('Ficha técnica - Prod acabado'!C3042,'Cadastro de insumo'!E:E,0),2),""))</f>
        <v/>
      </c>
      <c r="E3042" s="138" t="str">
        <f>IF(C3042="","",IFERROR(INDEX('Cadastro de insumo'!A:K,MATCH('Ficha técnica - Prod acabado'!C3042,'Cadastro de insumo'!E:E,0),9),""))</f>
        <v/>
      </c>
      <c r="F3042" s="139" t="str">
        <f>IFERROR(VLOOKUP(C3042,'Cadastro de insumo'!E:K,7,0),"")</f>
        <v/>
      </c>
      <c r="G3042" s="113"/>
      <c r="H3042" s="113"/>
      <c r="I3042" s="138">
        <f t="shared" si="145"/>
        <v>0</v>
      </c>
      <c r="J3042" s="140">
        <f>IF(C3042="",0,IF(E3042="Pacote",VLOOKUP(C3042,'Cadastro de insumo'!E:K,7,0)*G3042,IF(OR(E3042="kg",E3042="L"),F3042/1000*G3042,F3042*G3042)))</f>
        <v>0</v>
      </c>
    </row>
    <row r="3043" spans="1:18" outlineLevel="1" x14ac:dyDescent="0.25">
      <c r="B3043" s="137" t="str">
        <f>IF(C3043="","",F3033)</f>
        <v/>
      </c>
      <c r="C3043" s="123"/>
      <c r="D3043" s="138" t="str">
        <f>IF(C3043="","",IFERROR(INDEX('Cadastro de insumo'!A:K,MATCH('Ficha técnica - Prod acabado'!C3043,'Cadastro de insumo'!E:E,0),2),""))</f>
        <v/>
      </c>
      <c r="E3043" s="138" t="str">
        <f>IF(C3043="","",IFERROR(INDEX('Cadastro de insumo'!A:K,MATCH('Ficha técnica - Prod acabado'!C3043,'Cadastro de insumo'!E:E,0),9),""))</f>
        <v/>
      </c>
      <c r="F3043" s="139" t="str">
        <f>IFERROR(VLOOKUP(C3043,'Cadastro de insumo'!E:K,7,0),"")</f>
        <v/>
      </c>
      <c r="G3043" s="113"/>
      <c r="H3043" s="113"/>
      <c r="I3043" s="138">
        <f t="shared" si="145"/>
        <v>0</v>
      </c>
      <c r="J3043" s="140">
        <f>IF(C3043="",0,IF(E3043="Pacote",VLOOKUP(C3043,'Cadastro de insumo'!E:K,7,0)*G3043,IF(OR(E3043="kg",E3043="L"),F3043/1000*G3043,F3043*G3043)))</f>
        <v>0</v>
      </c>
    </row>
    <row r="3044" spans="1:18" outlineLevel="1" x14ac:dyDescent="0.25">
      <c r="B3044" s="137" t="str">
        <f>IF(C3044="","",F3033)</f>
        <v/>
      </c>
      <c r="C3044" s="123"/>
      <c r="D3044" s="138" t="str">
        <f>IF(C3044="","",IFERROR(INDEX('Cadastro de insumo'!A:K,MATCH('Ficha técnica - Prod acabado'!C3044,'Cadastro de insumo'!E:E,0),2),""))</f>
        <v/>
      </c>
      <c r="E3044" s="138" t="str">
        <f>IF(C3044="","",IFERROR(INDEX('Cadastro de insumo'!A:K,MATCH('Ficha técnica - Prod acabado'!C3044,'Cadastro de insumo'!E:E,0),9),""))</f>
        <v/>
      </c>
      <c r="F3044" s="139" t="str">
        <f>IFERROR(VLOOKUP(C3044,'Cadastro de insumo'!E:K,7,0),"")</f>
        <v/>
      </c>
      <c r="G3044" s="113"/>
      <c r="H3044" s="113"/>
      <c r="I3044" s="138">
        <f t="shared" si="145"/>
        <v>0</v>
      </c>
      <c r="J3044" s="140">
        <f>IF(C3044="",0,IF(E3044="Pacote",VLOOKUP(C3044,'Cadastro de insumo'!E:K,7,0)*G3044,IF(OR(E3044="kg",E3044="L"),F3044/1000*G3044,F3044*G3044)))</f>
        <v>0</v>
      </c>
    </row>
    <row r="3045" spans="1:18" outlineLevel="1" x14ac:dyDescent="0.25">
      <c r="B3045" s="137" t="str">
        <f>IF(C3045="","",F3033)</f>
        <v/>
      </c>
      <c r="C3045" s="123"/>
      <c r="D3045" s="138" t="str">
        <f>IF(C3045="","",IFERROR(INDEX('Cadastro de insumo'!A:K,MATCH('Ficha técnica - Prod acabado'!C3045,'Cadastro de insumo'!E:E,0),2),""))</f>
        <v/>
      </c>
      <c r="E3045" s="138" t="str">
        <f>IF(C3045="","",IFERROR(INDEX('Cadastro de insumo'!A:K,MATCH('Ficha técnica - Prod acabado'!C3045,'Cadastro de insumo'!E:E,0),9),""))</f>
        <v/>
      </c>
      <c r="F3045" s="139" t="str">
        <f>IFERROR(VLOOKUP(C3045,'Cadastro de insumo'!E:K,7,0),"")</f>
        <v/>
      </c>
      <c r="G3045" s="113"/>
      <c r="H3045" s="113"/>
      <c r="I3045" s="138">
        <f t="shared" si="145"/>
        <v>0</v>
      </c>
      <c r="J3045" s="140">
        <f>IF(C3045="",0,IF(E3045="Pacote",VLOOKUP(C3045,'Cadastro de insumo'!E:K,7,0)*G3045,IF(OR(E3045="kg",E3045="L"),F3045/1000*G3045,F3045*G3045)))</f>
        <v>0</v>
      </c>
    </row>
    <row r="3046" spans="1:18" outlineLevel="1" x14ac:dyDescent="0.25">
      <c r="B3046" s="137" t="str">
        <f>IF(C3046="","",F3033)</f>
        <v/>
      </c>
      <c r="C3046" s="123"/>
      <c r="D3046" s="138" t="str">
        <f>IF(C3046="","",IFERROR(INDEX('Cadastro de insumo'!A:K,MATCH('Ficha técnica - Prod acabado'!C3046,'Cadastro de insumo'!E:E,0),2),""))</f>
        <v/>
      </c>
      <c r="E3046" s="138" t="str">
        <f>IF(C3046="","",IFERROR(INDEX('Cadastro de insumo'!A:K,MATCH('Ficha técnica - Prod acabado'!C3046,'Cadastro de insumo'!E:E,0),9),""))</f>
        <v/>
      </c>
      <c r="F3046" s="139" t="str">
        <f>IFERROR(VLOOKUP(C3046,'Cadastro de insumo'!E:K,7,0),"")</f>
        <v/>
      </c>
      <c r="G3046" s="113"/>
      <c r="H3046" s="113"/>
      <c r="I3046" s="138">
        <f t="shared" si="145"/>
        <v>0</v>
      </c>
      <c r="J3046" s="140">
        <f>IF(C3046="",0,IF(E3046="Pacote",VLOOKUP(C3046,'Cadastro de insumo'!E:K,7,0)*G3046,IF(OR(E3046="kg",E3046="L"),F3046/1000*G3046,F3046*G3046)))</f>
        <v>0</v>
      </c>
    </row>
    <row r="3047" spans="1:18" outlineLevel="1" x14ac:dyDescent="0.25">
      <c r="B3047" s="137" t="str">
        <f>IF(C3047="","",F3033)</f>
        <v/>
      </c>
      <c r="C3047" s="123"/>
      <c r="D3047" s="138" t="str">
        <f>IF(C3047="","",IFERROR(INDEX('Cadastro de insumo'!A:K,MATCH('Ficha técnica - Prod acabado'!C3047,'Cadastro de insumo'!E:E,0),2),""))</f>
        <v/>
      </c>
      <c r="E3047" s="138" t="str">
        <f>IF(C3047="","",IFERROR(INDEX('Cadastro de insumo'!A:K,MATCH('Ficha técnica - Prod acabado'!C3047,'Cadastro de insumo'!E:E,0),9),""))</f>
        <v/>
      </c>
      <c r="F3047" s="139" t="str">
        <f>IFERROR(VLOOKUP(C3047,'Cadastro de insumo'!E:K,7,0),"")</f>
        <v/>
      </c>
      <c r="G3047" s="113"/>
      <c r="H3047" s="113"/>
      <c r="I3047" s="138">
        <f t="shared" si="145"/>
        <v>0</v>
      </c>
      <c r="J3047" s="140">
        <f>IF(C3047="",0,IF(E3047="Pacote",VLOOKUP(C3047,'Cadastro de insumo'!E:K,7,0)*G3047,IF(OR(E3047="kg",E3047="L"),F3047/1000*G3047,F3047*G3047)))</f>
        <v>0</v>
      </c>
    </row>
    <row r="3048" spans="1:18" outlineLevel="1" x14ac:dyDescent="0.25">
      <c r="B3048" s="137" t="str">
        <f>IF(C3048="","",F3033)</f>
        <v/>
      </c>
      <c r="C3048" s="123"/>
      <c r="D3048" s="138" t="str">
        <f>IF(C3048="","",IFERROR(INDEX('Cadastro de insumo'!A:K,MATCH('Ficha técnica - Prod acabado'!C3048,'Cadastro de insumo'!E:E,0),2),""))</f>
        <v/>
      </c>
      <c r="E3048" s="138" t="str">
        <f>IF(C3048="","",IFERROR(INDEX('Cadastro de insumo'!A:K,MATCH('Ficha técnica - Prod acabado'!C3048,'Cadastro de insumo'!E:E,0),9),""))</f>
        <v/>
      </c>
      <c r="F3048" s="139" t="str">
        <f>IFERROR(VLOOKUP(C3048,'Cadastro de insumo'!E:K,7,0),"")</f>
        <v/>
      </c>
      <c r="G3048" s="113"/>
      <c r="H3048" s="113"/>
      <c r="I3048" s="138">
        <f t="shared" si="145"/>
        <v>0</v>
      </c>
      <c r="J3048" s="140">
        <f>IF(C3048="",0,IF(E3048="Pacote",VLOOKUP(C3048,'Cadastro de insumo'!E:K,7,0)*G3048,IF(OR(E3048="kg",E3048="L"),F3048/1000*G3048,F3048*G3048)))</f>
        <v>0</v>
      </c>
    </row>
    <row r="3049" spans="1:18" outlineLevel="1" x14ac:dyDescent="0.25">
      <c r="B3049" s="137" t="str">
        <f>IF(C3049="","",F3033)</f>
        <v/>
      </c>
      <c r="C3049" s="123"/>
      <c r="D3049" s="138" t="str">
        <f>IF(C3049="","",IFERROR(INDEX('Cadastro de insumo'!A:K,MATCH('Ficha técnica - Prod acabado'!C3049,'Cadastro de insumo'!E:E,0),2),""))</f>
        <v/>
      </c>
      <c r="E3049" s="138" t="str">
        <f>IF(C3049="","",IFERROR(INDEX('Cadastro de insumo'!A:K,MATCH('Ficha técnica - Prod acabado'!C3049,'Cadastro de insumo'!E:E,0),9),""))</f>
        <v/>
      </c>
      <c r="F3049" s="139" t="str">
        <f>IFERROR(VLOOKUP(C3049,'Cadastro de insumo'!E:K,7,0),"")</f>
        <v/>
      </c>
      <c r="G3049" s="113"/>
      <c r="H3049" s="113"/>
      <c r="I3049" s="138">
        <f t="shared" si="145"/>
        <v>0</v>
      </c>
      <c r="J3049" s="140">
        <f>IF(C3049="",0,IF(E3049="Pacote",VLOOKUP(C3049,'Cadastro de insumo'!E:K,7,0)*G3049,IF(OR(E3049="kg",E3049="L"),F3049/1000*G3049,F3049*G3049)))</f>
        <v>0</v>
      </c>
    </row>
    <row r="3050" spans="1:18" outlineLevel="1" x14ac:dyDescent="0.25">
      <c r="B3050" s="137" t="str">
        <f>IF(C3050="","",F3033)</f>
        <v/>
      </c>
      <c r="C3050" s="123"/>
      <c r="D3050" s="138" t="str">
        <f>IF(C3050="","",IFERROR(INDEX('Cadastro de insumo'!A:K,MATCH('Ficha técnica - Prod acabado'!C3050,'Cadastro de insumo'!E:E,0),2),""))</f>
        <v/>
      </c>
      <c r="E3050" s="138" t="str">
        <f>IF(C3050="","",IFERROR(INDEX('Cadastro de insumo'!A:K,MATCH('Ficha técnica - Prod acabado'!C3050,'Cadastro de insumo'!E:E,0),9),""))</f>
        <v/>
      </c>
      <c r="F3050" s="139" t="str">
        <f>IFERROR(VLOOKUP(C3050,'Cadastro de insumo'!E:K,7,0),"")</f>
        <v/>
      </c>
      <c r="G3050" s="113"/>
      <c r="H3050" s="113"/>
      <c r="I3050" s="138">
        <f t="shared" si="145"/>
        <v>0</v>
      </c>
      <c r="J3050" s="140">
        <f>IF(C3050="",0,IF(E3050="Pacote",VLOOKUP(C3050,'Cadastro de insumo'!E:K,7,0)*G3050,IF(OR(E3050="kg",E3050="L"),F3050/1000*G3050,F3050*G3050)))</f>
        <v>0</v>
      </c>
    </row>
    <row r="3051" spans="1:18" x14ac:dyDescent="0.25">
      <c r="A3051" s="33" t="str">
        <f>"Detalhes: "&amp;F3033</f>
        <v xml:space="preserve">Detalhes: </v>
      </c>
      <c r="B3051" s="110"/>
      <c r="H3051" s="126"/>
      <c r="I3051" s="110"/>
      <c r="J3051" s="110"/>
      <c r="M3051" s="126"/>
    </row>
    <row r="3052" spans="1:18" x14ac:dyDescent="0.25">
      <c r="B3052" s="110"/>
      <c r="C3052" s="126"/>
      <c r="H3052" s="126"/>
      <c r="I3052" s="110"/>
      <c r="J3052" s="110"/>
      <c r="K3052" s="110"/>
      <c r="L3052" s="110"/>
      <c r="M3052" s="126"/>
    </row>
    <row r="3053" spans="1:18" ht="31.5" x14ac:dyDescent="0.25">
      <c r="D3053" s="110"/>
      <c r="E3053" s="34" t="s">
        <v>21</v>
      </c>
      <c r="F3053" s="78" t="s">
        <v>0</v>
      </c>
      <c r="G3053" s="78" t="s">
        <v>19</v>
      </c>
      <c r="H3053" s="79" t="s">
        <v>20</v>
      </c>
      <c r="I3053" s="35" t="s">
        <v>22</v>
      </c>
      <c r="J3053" s="35" t="s">
        <v>61</v>
      </c>
      <c r="M3053" s="126"/>
    </row>
    <row r="3054" spans="1:18" x14ac:dyDescent="0.25">
      <c r="D3054" s="110"/>
      <c r="E3054" s="135">
        <f>E3033+1</f>
        <v>146</v>
      </c>
      <c r="F3054" s="113"/>
      <c r="G3054" s="113"/>
      <c r="H3054" s="114"/>
      <c r="I3054" s="136">
        <f>SUM(J3057:J3071)</f>
        <v>0</v>
      </c>
      <c r="J3054" s="136" t="str">
        <f>IF(H3054="","",I3054/H3054)</f>
        <v/>
      </c>
      <c r="M3054" s="126"/>
      <c r="R3054" s="141"/>
    </row>
    <row r="3055" spans="1:18" x14ac:dyDescent="0.25">
      <c r="B3055" s="117"/>
      <c r="C3055" s="118"/>
      <c r="D3055" s="110"/>
      <c r="F3055" s="118"/>
      <c r="G3055" s="118"/>
      <c r="H3055" s="119"/>
      <c r="I3055" s="120"/>
      <c r="J3055" s="121"/>
      <c r="M3055" s="126"/>
      <c r="R3055" s="141"/>
    </row>
    <row r="3056" spans="1:18" ht="47.25" outlineLevel="1" x14ac:dyDescent="0.25">
      <c r="B3056" s="34" t="s">
        <v>66</v>
      </c>
      <c r="C3056" s="78" t="s">
        <v>13</v>
      </c>
      <c r="D3056" s="35" t="s">
        <v>60</v>
      </c>
      <c r="E3056" s="35" t="s">
        <v>14</v>
      </c>
      <c r="F3056" s="79" t="s">
        <v>17</v>
      </c>
      <c r="G3056" s="79" t="s">
        <v>56</v>
      </c>
      <c r="H3056" s="79" t="s">
        <v>38</v>
      </c>
      <c r="I3056" s="35" t="s">
        <v>16</v>
      </c>
      <c r="J3056" s="34" t="s">
        <v>15</v>
      </c>
    </row>
    <row r="3057" spans="1:13" outlineLevel="1" x14ac:dyDescent="0.25">
      <c r="B3057" s="137" t="str">
        <f>IF(C3057="","",F3054)</f>
        <v/>
      </c>
      <c r="C3057" s="123"/>
      <c r="D3057" s="138" t="str">
        <f>IF(C3057="","",IFERROR(INDEX('Cadastro de insumo'!A:K,MATCH('Ficha técnica - Prod acabado'!C3057,'Cadastro de insumo'!E:E,0),2),""))</f>
        <v/>
      </c>
      <c r="E3057" s="138" t="str">
        <f>IF(C3057="","",IFERROR(INDEX('Cadastro de insumo'!A:K,MATCH('Ficha técnica - Prod acabado'!C3057,'Cadastro de insumo'!E:E,0),9),""))</f>
        <v/>
      </c>
      <c r="F3057" s="139" t="str">
        <f>IFERROR(VLOOKUP(C3057,'Cadastro de insumo'!E:K,7,0),"")</f>
        <v/>
      </c>
      <c r="G3057" s="113"/>
      <c r="H3057" s="113"/>
      <c r="I3057" s="138">
        <f t="shared" ref="I3057:I3071" si="146">IF(OR(G3057="",H3057=""),0,G3057/H3057)</f>
        <v>0</v>
      </c>
      <c r="J3057" s="140">
        <f>IF(C3057="",0,IF(E3057="Pacote",VLOOKUP(C3057,'Cadastro de insumo'!E:K,7,0)*G3057,IF(OR(E3057="kg",E3057="L"),F3057/1000*G3057,F3057*G3057)))</f>
        <v>0</v>
      </c>
    </row>
    <row r="3058" spans="1:13" outlineLevel="1" x14ac:dyDescent="0.25">
      <c r="B3058" s="137" t="str">
        <f>IF(C3058="","",F3054)</f>
        <v/>
      </c>
      <c r="C3058" s="123"/>
      <c r="D3058" s="138" t="str">
        <f>IF(C3058="","",IFERROR(INDEX('Cadastro de insumo'!A:K,MATCH('Ficha técnica - Prod acabado'!C3058,'Cadastro de insumo'!E:E,0),2),""))</f>
        <v/>
      </c>
      <c r="E3058" s="138" t="str">
        <f>IF(C3058="","",IFERROR(INDEX('Cadastro de insumo'!A:K,MATCH('Ficha técnica - Prod acabado'!C3058,'Cadastro de insumo'!E:E,0),9),""))</f>
        <v/>
      </c>
      <c r="F3058" s="139" t="str">
        <f>IFERROR(VLOOKUP(C3058,'Cadastro de insumo'!E:K,7,0),"")</f>
        <v/>
      </c>
      <c r="G3058" s="113"/>
      <c r="H3058" s="113"/>
      <c r="I3058" s="138">
        <f t="shared" si="146"/>
        <v>0</v>
      </c>
      <c r="J3058" s="140">
        <f>IF(C3058="",0,IF(E3058="Pacote",VLOOKUP(C3058,'Cadastro de insumo'!E:K,7,0)*G3058,IF(OR(E3058="kg",E3058="L"),F3058/1000*G3058,F3058*G3058)))</f>
        <v>0</v>
      </c>
    </row>
    <row r="3059" spans="1:13" outlineLevel="1" x14ac:dyDescent="0.25">
      <c r="B3059" s="137" t="str">
        <f>IF(C3059="","",F3054)</f>
        <v/>
      </c>
      <c r="C3059" s="123"/>
      <c r="D3059" s="138" t="str">
        <f>IF(C3059="","",IFERROR(INDEX('Cadastro de insumo'!A:K,MATCH('Ficha técnica - Prod acabado'!C3059,'Cadastro de insumo'!E:E,0),2),""))</f>
        <v/>
      </c>
      <c r="E3059" s="138" t="str">
        <f>IF(C3059="","",IFERROR(INDEX('Cadastro de insumo'!A:K,MATCH('Ficha técnica - Prod acabado'!C3059,'Cadastro de insumo'!E:E,0),9),""))</f>
        <v/>
      </c>
      <c r="F3059" s="139" t="str">
        <f>IFERROR(VLOOKUP(C3059,'Cadastro de insumo'!E:K,7,0),"")</f>
        <v/>
      </c>
      <c r="G3059" s="113"/>
      <c r="H3059" s="113"/>
      <c r="I3059" s="138">
        <f t="shared" si="146"/>
        <v>0</v>
      </c>
      <c r="J3059" s="140">
        <f>IF(C3059="",0,IF(E3059="Pacote",VLOOKUP(C3059,'Cadastro de insumo'!E:K,7,0)*G3059,IF(OR(E3059="kg",E3059="L"),F3059/1000*G3059,F3059*G3059)))</f>
        <v>0</v>
      </c>
    </row>
    <row r="3060" spans="1:13" outlineLevel="1" x14ac:dyDescent="0.25">
      <c r="B3060" s="137" t="str">
        <f>IF(C3060="","",F3054)</f>
        <v/>
      </c>
      <c r="C3060" s="123"/>
      <c r="D3060" s="138" t="str">
        <f>IF(C3060="","",IFERROR(INDEX('Cadastro de insumo'!A:K,MATCH('Ficha técnica - Prod acabado'!C3060,'Cadastro de insumo'!E:E,0),2),""))</f>
        <v/>
      </c>
      <c r="E3060" s="138" t="str">
        <f>IF(C3060="","",IFERROR(INDEX('Cadastro de insumo'!A:K,MATCH('Ficha técnica - Prod acabado'!C3060,'Cadastro de insumo'!E:E,0),9),""))</f>
        <v/>
      </c>
      <c r="F3060" s="139" t="str">
        <f>IFERROR(VLOOKUP(C3060,'Cadastro de insumo'!E:K,7,0),"")</f>
        <v/>
      </c>
      <c r="G3060" s="113"/>
      <c r="H3060" s="113"/>
      <c r="I3060" s="138">
        <f t="shared" si="146"/>
        <v>0</v>
      </c>
      <c r="J3060" s="140">
        <f>IF(C3060="",0,IF(E3060="Pacote",VLOOKUP(C3060,'Cadastro de insumo'!E:K,7,0)*G3060,IF(OR(E3060="kg",E3060="L"),F3060/1000*G3060,F3060*G3060)))</f>
        <v>0</v>
      </c>
    </row>
    <row r="3061" spans="1:13" outlineLevel="1" x14ac:dyDescent="0.25">
      <c r="B3061" s="137" t="str">
        <f>IF(C3061="","",F3054)</f>
        <v/>
      </c>
      <c r="C3061" s="123"/>
      <c r="D3061" s="138" t="str">
        <f>IF(C3061="","",IFERROR(INDEX('Cadastro de insumo'!A:K,MATCH('Ficha técnica - Prod acabado'!C3061,'Cadastro de insumo'!E:E,0),2),""))</f>
        <v/>
      </c>
      <c r="E3061" s="138" t="str">
        <f>IF(C3061="","",IFERROR(INDEX('Cadastro de insumo'!A:K,MATCH('Ficha técnica - Prod acabado'!C3061,'Cadastro de insumo'!E:E,0),9),""))</f>
        <v/>
      </c>
      <c r="F3061" s="139" t="str">
        <f>IFERROR(VLOOKUP(C3061,'Cadastro de insumo'!E:K,7,0),"")</f>
        <v/>
      </c>
      <c r="G3061" s="113"/>
      <c r="H3061" s="113"/>
      <c r="I3061" s="138">
        <f t="shared" si="146"/>
        <v>0</v>
      </c>
      <c r="J3061" s="140">
        <f>IF(C3061="",0,IF(E3061="Pacote",VLOOKUP(C3061,'Cadastro de insumo'!E:K,7,0)*G3061,IF(OR(E3061="kg",E3061="L"),F3061/1000*G3061,F3061*G3061)))</f>
        <v>0</v>
      </c>
    </row>
    <row r="3062" spans="1:13" outlineLevel="1" x14ac:dyDescent="0.25">
      <c r="B3062" s="137" t="str">
        <f>IF(C3062="","",F3054)</f>
        <v/>
      </c>
      <c r="C3062" s="123"/>
      <c r="D3062" s="138" t="str">
        <f>IF(C3062="","",IFERROR(INDEX('Cadastro de insumo'!A:K,MATCH('Ficha técnica - Prod acabado'!C3062,'Cadastro de insumo'!E:E,0),2),""))</f>
        <v/>
      </c>
      <c r="E3062" s="138" t="str">
        <f>IF(C3062="","",IFERROR(INDEX('Cadastro de insumo'!A:K,MATCH('Ficha técnica - Prod acabado'!C3062,'Cadastro de insumo'!E:E,0),9),""))</f>
        <v/>
      </c>
      <c r="F3062" s="139" t="str">
        <f>IFERROR(VLOOKUP(C3062,'Cadastro de insumo'!E:K,7,0),"")</f>
        <v/>
      </c>
      <c r="G3062" s="113"/>
      <c r="H3062" s="113"/>
      <c r="I3062" s="138">
        <f t="shared" si="146"/>
        <v>0</v>
      </c>
      <c r="J3062" s="140">
        <f>IF(C3062="",0,IF(E3062="Pacote",VLOOKUP(C3062,'Cadastro de insumo'!E:K,7,0)*G3062,IF(OR(E3062="kg",E3062="L"),F3062/1000*G3062,F3062*G3062)))</f>
        <v>0</v>
      </c>
    </row>
    <row r="3063" spans="1:13" outlineLevel="1" x14ac:dyDescent="0.25">
      <c r="B3063" s="137" t="str">
        <f>IF(C3063="","",F3054)</f>
        <v/>
      </c>
      <c r="C3063" s="123"/>
      <c r="D3063" s="138" t="str">
        <f>IF(C3063="","",IFERROR(INDEX('Cadastro de insumo'!A:K,MATCH('Ficha técnica - Prod acabado'!C3063,'Cadastro de insumo'!E:E,0),2),""))</f>
        <v/>
      </c>
      <c r="E3063" s="138" t="str">
        <f>IF(C3063="","",IFERROR(INDEX('Cadastro de insumo'!A:K,MATCH('Ficha técnica - Prod acabado'!C3063,'Cadastro de insumo'!E:E,0),9),""))</f>
        <v/>
      </c>
      <c r="F3063" s="139" t="str">
        <f>IFERROR(VLOOKUP(C3063,'Cadastro de insumo'!E:K,7,0),"")</f>
        <v/>
      </c>
      <c r="G3063" s="113"/>
      <c r="H3063" s="113"/>
      <c r="I3063" s="138">
        <f t="shared" si="146"/>
        <v>0</v>
      </c>
      <c r="J3063" s="140">
        <f>IF(C3063="",0,IF(E3063="Pacote",VLOOKUP(C3063,'Cadastro de insumo'!E:K,7,0)*G3063,IF(OR(E3063="kg",E3063="L"),F3063/1000*G3063,F3063*G3063)))</f>
        <v>0</v>
      </c>
    </row>
    <row r="3064" spans="1:13" outlineLevel="1" x14ac:dyDescent="0.25">
      <c r="B3064" s="137" t="str">
        <f>IF(C3064="","",F3054)</f>
        <v/>
      </c>
      <c r="C3064" s="123"/>
      <c r="D3064" s="138" t="str">
        <f>IF(C3064="","",IFERROR(INDEX('Cadastro de insumo'!A:K,MATCH('Ficha técnica - Prod acabado'!C3064,'Cadastro de insumo'!E:E,0),2),""))</f>
        <v/>
      </c>
      <c r="E3064" s="138" t="str">
        <f>IF(C3064="","",IFERROR(INDEX('Cadastro de insumo'!A:K,MATCH('Ficha técnica - Prod acabado'!C3064,'Cadastro de insumo'!E:E,0),9),""))</f>
        <v/>
      </c>
      <c r="F3064" s="139" t="str">
        <f>IFERROR(VLOOKUP(C3064,'Cadastro de insumo'!E:K,7,0),"")</f>
        <v/>
      </c>
      <c r="G3064" s="113"/>
      <c r="H3064" s="113"/>
      <c r="I3064" s="138">
        <f t="shared" si="146"/>
        <v>0</v>
      </c>
      <c r="J3064" s="140">
        <f>IF(C3064="",0,IF(E3064="Pacote",VLOOKUP(C3064,'Cadastro de insumo'!E:K,7,0)*G3064,IF(OR(E3064="kg",E3064="L"),F3064/1000*G3064,F3064*G3064)))</f>
        <v>0</v>
      </c>
    </row>
    <row r="3065" spans="1:13" outlineLevel="1" x14ac:dyDescent="0.25">
      <c r="B3065" s="137" t="str">
        <f>IF(C3065="","",F3054)</f>
        <v/>
      </c>
      <c r="C3065" s="123"/>
      <c r="D3065" s="138" t="str">
        <f>IF(C3065="","",IFERROR(INDEX('Cadastro de insumo'!A:K,MATCH('Ficha técnica - Prod acabado'!C3065,'Cadastro de insumo'!E:E,0),2),""))</f>
        <v/>
      </c>
      <c r="E3065" s="138" t="str">
        <f>IF(C3065="","",IFERROR(INDEX('Cadastro de insumo'!A:K,MATCH('Ficha técnica - Prod acabado'!C3065,'Cadastro de insumo'!E:E,0),9),""))</f>
        <v/>
      </c>
      <c r="F3065" s="139" t="str">
        <f>IFERROR(VLOOKUP(C3065,'Cadastro de insumo'!E:K,7,0),"")</f>
        <v/>
      </c>
      <c r="G3065" s="113"/>
      <c r="H3065" s="113"/>
      <c r="I3065" s="138">
        <f t="shared" si="146"/>
        <v>0</v>
      </c>
      <c r="J3065" s="140">
        <f>IF(C3065="",0,IF(E3065="Pacote",VLOOKUP(C3065,'Cadastro de insumo'!E:K,7,0)*G3065,IF(OR(E3065="kg",E3065="L"),F3065/1000*G3065,F3065*G3065)))</f>
        <v>0</v>
      </c>
    </row>
    <row r="3066" spans="1:13" outlineLevel="1" x14ac:dyDescent="0.25">
      <c r="B3066" s="137" t="str">
        <f>IF(C3066="","",F3054)</f>
        <v/>
      </c>
      <c r="C3066" s="123"/>
      <c r="D3066" s="138" t="str">
        <f>IF(C3066="","",IFERROR(INDEX('Cadastro de insumo'!A:K,MATCH('Ficha técnica - Prod acabado'!C3066,'Cadastro de insumo'!E:E,0),2),""))</f>
        <v/>
      </c>
      <c r="E3066" s="138" t="str">
        <f>IF(C3066="","",IFERROR(INDEX('Cadastro de insumo'!A:K,MATCH('Ficha técnica - Prod acabado'!C3066,'Cadastro de insumo'!E:E,0),9),""))</f>
        <v/>
      </c>
      <c r="F3066" s="139" t="str">
        <f>IFERROR(VLOOKUP(C3066,'Cadastro de insumo'!E:K,7,0),"")</f>
        <v/>
      </c>
      <c r="G3066" s="113"/>
      <c r="H3066" s="113"/>
      <c r="I3066" s="138">
        <f t="shared" si="146"/>
        <v>0</v>
      </c>
      <c r="J3066" s="140">
        <f>IF(C3066="",0,IF(E3066="Pacote",VLOOKUP(C3066,'Cadastro de insumo'!E:K,7,0)*G3066,IF(OR(E3066="kg",E3066="L"),F3066/1000*G3066,F3066*G3066)))</f>
        <v>0</v>
      </c>
    </row>
    <row r="3067" spans="1:13" outlineLevel="1" x14ac:dyDescent="0.25">
      <c r="B3067" s="137" t="str">
        <f>IF(C3067="","",F3054)</f>
        <v/>
      </c>
      <c r="C3067" s="123"/>
      <c r="D3067" s="138" t="str">
        <f>IF(C3067="","",IFERROR(INDEX('Cadastro de insumo'!A:K,MATCH('Ficha técnica - Prod acabado'!C3067,'Cadastro de insumo'!E:E,0),2),""))</f>
        <v/>
      </c>
      <c r="E3067" s="138" t="str">
        <f>IF(C3067="","",IFERROR(INDEX('Cadastro de insumo'!A:K,MATCH('Ficha técnica - Prod acabado'!C3067,'Cadastro de insumo'!E:E,0),9),""))</f>
        <v/>
      </c>
      <c r="F3067" s="139" t="str">
        <f>IFERROR(VLOOKUP(C3067,'Cadastro de insumo'!E:K,7,0),"")</f>
        <v/>
      </c>
      <c r="G3067" s="113"/>
      <c r="H3067" s="113"/>
      <c r="I3067" s="138">
        <f t="shared" si="146"/>
        <v>0</v>
      </c>
      <c r="J3067" s="140">
        <f>IF(C3067="",0,IF(E3067="Pacote",VLOOKUP(C3067,'Cadastro de insumo'!E:K,7,0)*G3067,IF(OR(E3067="kg",E3067="L"),F3067/1000*G3067,F3067*G3067)))</f>
        <v>0</v>
      </c>
    </row>
    <row r="3068" spans="1:13" outlineLevel="1" x14ac:dyDescent="0.25">
      <c r="B3068" s="137" t="str">
        <f>IF(C3068="","",F3054)</f>
        <v/>
      </c>
      <c r="C3068" s="123"/>
      <c r="D3068" s="138" t="str">
        <f>IF(C3068="","",IFERROR(INDEX('Cadastro de insumo'!A:K,MATCH('Ficha técnica - Prod acabado'!C3068,'Cadastro de insumo'!E:E,0),2),""))</f>
        <v/>
      </c>
      <c r="E3068" s="138" t="str">
        <f>IF(C3068="","",IFERROR(INDEX('Cadastro de insumo'!A:K,MATCH('Ficha técnica - Prod acabado'!C3068,'Cadastro de insumo'!E:E,0),9),""))</f>
        <v/>
      </c>
      <c r="F3068" s="139" t="str">
        <f>IFERROR(VLOOKUP(C3068,'Cadastro de insumo'!E:K,7,0),"")</f>
        <v/>
      </c>
      <c r="G3068" s="113"/>
      <c r="H3068" s="113"/>
      <c r="I3068" s="138">
        <f t="shared" si="146"/>
        <v>0</v>
      </c>
      <c r="J3068" s="140">
        <f>IF(C3068="",0,IF(E3068="Pacote",VLOOKUP(C3068,'Cadastro de insumo'!E:K,7,0)*G3068,IF(OR(E3068="kg",E3068="L"),F3068/1000*G3068,F3068*G3068)))</f>
        <v>0</v>
      </c>
    </row>
    <row r="3069" spans="1:13" outlineLevel="1" x14ac:dyDescent="0.25">
      <c r="B3069" s="137" t="str">
        <f>IF(C3069="","",F3054)</f>
        <v/>
      </c>
      <c r="C3069" s="123"/>
      <c r="D3069" s="138" t="str">
        <f>IF(C3069="","",IFERROR(INDEX('Cadastro de insumo'!A:K,MATCH('Ficha técnica - Prod acabado'!C3069,'Cadastro de insumo'!E:E,0),2),""))</f>
        <v/>
      </c>
      <c r="E3069" s="138" t="str">
        <f>IF(C3069="","",IFERROR(INDEX('Cadastro de insumo'!A:K,MATCH('Ficha técnica - Prod acabado'!C3069,'Cadastro de insumo'!E:E,0),9),""))</f>
        <v/>
      </c>
      <c r="F3069" s="139" t="str">
        <f>IFERROR(VLOOKUP(C3069,'Cadastro de insumo'!E:K,7,0),"")</f>
        <v/>
      </c>
      <c r="G3069" s="113"/>
      <c r="H3069" s="113"/>
      <c r="I3069" s="138">
        <f t="shared" si="146"/>
        <v>0</v>
      </c>
      <c r="J3069" s="140">
        <f>IF(C3069="",0,IF(E3069="Pacote",VLOOKUP(C3069,'Cadastro de insumo'!E:K,7,0)*G3069,IF(OR(E3069="kg",E3069="L"),F3069/1000*G3069,F3069*G3069)))</f>
        <v>0</v>
      </c>
    </row>
    <row r="3070" spans="1:13" outlineLevel="1" x14ac:dyDescent="0.25">
      <c r="B3070" s="137" t="str">
        <f>IF(C3070="","",F3054)</f>
        <v/>
      </c>
      <c r="C3070" s="123"/>
      <c r="D3070" s="138" t="str">
        <f>IF(C3070="","",IFERROR(INDEX('Cadastro de insumo'!A:K,MATCH('Ficha técnica - Prod acabado'!C3070,'Cadastro de insumo'!E:E,0),2),""))</f>
        <v/>
      </c>
      <c r="E3070" s="138" t="str">
        <f>IF(C3070="","",IFERROR(INDEX('Cadastro de insumo'!A:K,MATCH('Ficha técnica - Prod acabado'!C3070,'Cadastro de insumo'!E:E,0),9),""))</f>
        <v/>
      </c>
      <c r="F3070" s="139" t="str">
        <f>IFERROR(VLOOKUP(C3070,'Cadastro de insumo'!E:K,7,0),"")</f>
        <v/>
      </c>
      <c r="G3070" s="113"/>
      <c r="H3070" s="113"/>
      <c r="I3070" s="138">
        <f t="shared" si="146"/>
        <v>0</v>
      </c>
      <c r="J3070" s="140">
        <f>IF(C3070="",0,IF(E3070="Pacote",VLOOKUP(C3070,'Cadastro de insumo'!E:K,7,0)*G3070,IF(OR(E3070="kg",E3070="L"),F3070/1000*G3070,F3070*G3070)))</f>
        <v>0</v>
      </c>
    </row>
    <row r="3071" spans="1:13" outlineLevel="1" x14ac:dyDescent="0.25">
      <c r="B3071" s="137" t="str">
        <f>IF(C3071="","",F3054)</f>
        <v/>
      </c>
      <c r="C3071" s="123"/>
      <c r="D3071" s="138" t="str">
        <f>IF(C3071="","",IFERROR(INDEX('Cadastro de insumo'!A:K,MATCH('Ficha técnica - Prod acabado'!C3071,'Cadastro de insumo'!E:E,0),2),""))</f>
        <v/>
      </c>
      <c r="E3071" s="138" t="str">
        <f>IF(C3071="","",IFERROR(INDEX('Cadastro de insumo'!A:K,MATCH('Ficha técnica - Prod acabado'!C3071,'Cadastro de insumo'!E:E,0),9),""))</f>
        <v/>
      </c>
      <c r="F3071" s="139" t="str">
        <f>IFERROR(VLOOKUP(C3071,'Cadastro de insumo'!E:K,7,0),"")</f>
        <v/>
      </c>
      <c r="G3071" s="113"/>
      <c r="H3071" s="113"/>
      <c r="I3071" s="138">
        <f t="shared" si="146"/>
        <v>0</v>
      </c>
      <c r="J3071" s="140">
        <f>IF(C3071="",0,IF(E3071="Pacote",VLOOKUP(C3071,'Cadastro de insumo'!E:K,7,0)*G3071,IF(OR(E3071="kg",E3071="L"),F3071/1000*G3071,F3071*G3071)))</f>
        <v>0</v>
      </c>
    </row>
    <row r="3072" spans="1:13" x14ac:dyDescent="0.25">
      <c r="A3072" s="33" t="str">
        <f>"Detalhes: "&amp;F3054</f>
        <v xml:space="preserve">Detalhes: </v>
      </c>
      <c r="B3072" s="110"/>
      <c r="H3072" s="126"/>
      <c r="I3072" s="110"/>
      <c r="J3072" s="110"/>
      <c r="M3072" s="126"/>
    </row>
    <row r="3073" spans="2:18" x14ac:dyDescent="0.25">
      <c r="B3073" s="110"/>
      <c r="C3073" s="126"/>
      <c r="H3073" s="126"/>
      <c r="I3073" s="110"/>
      <c r="J3073" s="110"/>
      <c r="K3073" s="110"/>
      <c r="L3073" s="110"/>
      <c r="M3073" s="126"/>
    </row>
    <row r="3074" spans="2:18" ht="31.5" x14ac:dyDescent="0.25">
      <c r="D3074" s="110"/>
      <c r="E3074" s="34" t="s">
        <v>21</v>
      </c>
      <c r="F3074" s="78" t="s">
        <v>0</v>
      </c>
      <c r="G3074" s="78" t="s">
        <v>19</v>
      </c>
      <c r="H3074" s="79" t="s">
        <v>20</v>
      </c>
      <c r="I3074" s="35" t="s">
        <v>22</v>
      </c>
      <c r="J3074" s="35" t="s">
        <v>61</v>
      </c>
      <c r="M3074" s="126"/>
    </row>
    <row r="3075" spans="2:18" x14ac:dyDescent="0.25">
      <c r="D3075" s="110"/>
      <c r="E3075" s="135">
        <f>E3054+1</f>
        <v>147</v>
      </c>
      <c r="F3075" s="113"/>
      <c r="G3075" s="113"/>
      <c r="H3075" s="114"/>
      <c r="I3075" s="136">
        <f>SUM(J3078:J3092)</f>
        <v>0</v>
      </c>
      <c r="J3075" s="136" t="str">
        <f>IF(H3075="","",I3075/H3075)</f>
        <v/>
      </c>
      <c r="M3075" s="126"/>
      <c r="R3075" s="141"/>
    </row>
    <row r="3076" spans="2:18" x14ac:dyDescent="0.25">
      <c r="B3076" s="117"/>
      <c r="C3076" s="118"/>
      <c r="D3076" s="110"/>
      <c r="F3076" s="118"/>
      <c r="G3076" s="118"/>
      <c r="H3076" s="119"/>
      <c r="I3076" s="120"/>
      <c r="J3076" s="121"/>
      <c r="M3076" s="126"/>
      <c r="R3076" s="141"/>
    </row>
    <row r="3077" spans="2:18" ht="47.25" outlineLevel="1" x14ac:dyDescent="0.25">
      <c r="B3077" s="34" t="s">
        <v>66</v>
      </c>
      <c r="C3077" s="78" t="s">
        <v>13</v>
      </c>
      <c r="D3077" s="35" t="s">
        <v>60</v>
      </c>
      <c r="E3077" s="35" t="s">
        <v>14</v>
      </c>
      <c r="F3077" s="79" t="s">
        <v>17</v>
      </c>
      <c r="G3077" s="79" t="s">
        <v>56</v>
      </c>
      <c r="H3077" s="79" t="s">
        <v>38</v>
      </c>
      <c r="I3077" s="35" t="s">
        <v>16</v>
      </c>
      <c r="J3077" s="34" t="s">
        <v>15</v>
      </c>
    </row>
    <row r="3078" spans="2:18" outlineLevel="1" x14ac:dyDescent="0.25">
      <c r="B3078" s="137" t="str">
        <f>IF(C3078="","",F3075)</f>
        <v/>
      </c>
      <c r="C3078" s="123"/>
      <c r="D3078" s="138" t="str">
        <f>IF(C3078="","",IFERROR(INDEX('Cadastro de insumo'!A:K,MATCH('Ficha técnica - Prod acabado'!C3078,'Cadastro de insumo'!E:E,0),2),""))</f>
        <v/>
      </c>
      <c r="E3078" s="138" t="str">
        <f>IF(C3078="","",IFERROR(INDEX('Cadastro de insumo'!A:K,MATCH('Ficha técnica - Prod acabado'!C3078,'Cadastro de insumo'!E:E,0),9),""))</f>
        <v/>
      </c>
      <c r="F3078" s="139" t="str">
        <f>IFERROR(VLOOKUP(C3078,'Cadastro de insumo'!E:K,7,0),"")</f>
        <v/>
      </c>
      <c r="G3078" s="113"/>
      <c r="H3078" s="113"/>
      <c r="I3078" s="138">
        <f t="shared" ref="I3078:I3092" si="147">IF(OR(G3078="",H3078=""),0,G3078/H3078)</f>
        <v>0</v>
      </c>
      <c r="J3078" s="140">
        <f>IF(C3078="",0,IF(E3078="Pacote",VLOOKUP(C3078,'Cadastro de insumo'!E:K,7,0)*G3078,IF(OR(E3078="kg",E3078="L"),F3078/1000*G3078,F3078*G3078)))</f>
        <v>0</v>
      </c>
    </row>
    <row r="3079" spans="2:18" outlineLevel="1" x14ac:dyDescent="0.25">
      <c r="B3079" s="137" t="str">
        <f>IF(C3079="","",F3075)</f>
        <v/>
      </c>
      <c r="C3079" s="123"/>
      <c r="D3079" s="138" t="str">
        <f>IF(C3079="","",IFERROR(INDEX('Cadastro de insumo'!A:K,MATCH('Ficha técnica - Prod acabado'!C3079,'Cadastro de insumo'!E:E,0),2),""))</f>
        <v/>
      </c>
      <c r="E3079" s="138" t="str">
        <f>IF(C3079="","",IFERROR(INDEX('Cadastro de insumo'!A:K,MATCH('Ficha técnica - Prod acabado'!C3079,'Cadastro de insumo'!E:E,0),9),""))</f>
        <v/>
      </c>
      <c r="F3079" s="139" t="str">
        <f>IFERROR(VLOOKUP(C3079,'Cadastro de insumo'!E:K,7,0),"")</f>
        <v/>
      </c>
      <c r="G3079" s="113"/>
      <c r="H3079" s="113"/>
      <c r="I3079" s="138">
        <f t="shared" si="147"/>
        <v>0</v>
      </c>
      <c r="J3079" s="140">
        <f>IF(C3079="",0,IF(E3079="Pacote",VLOOKUP(C3079,'Cadastro de insumo'!E:K,7,0)*G3079,IF(OR(E3079="kg",E3079="L"),F3079/1000*G3079,F3079*G3079)))</f>
        <v>0</v>
      </c>
    </row>
    <row r="3080" spans="2:18" outlineLevel="1" x14ac:dyDescent="0.25">
      <c r="B3080" s="137" t="str">
        <f>IF(C3080="","",F3075)</f>
        <v/>
      </c>
      <c r="C3080" s="123"/>
      <c r="D3080" s="138" t="str">
        <f>IF(C3080="","",IFERROR(INDEX('Cadastro de insumo'!A:K,MATCH('Ficha técnica - Prod acabado'!C3080,'Cadastro de insumo'!E:E,0),2),""))</f>
        <v/>
      </c>
      <c r="E3080" s="138" t="str">
        <f>IF(C3080="","",IFERROR(INDEX('Cadastro de insumo'!A:K,MATCH('Ficha técnica - Prod acabado'!C3080,'Cadastro de insumo'!E:E,0),9),""))</f>
        <v/>
      </c>
      <c r="F3080" s="139" t="str">
        <f>IFERROR(VLOOKUP(C3080,'Cadastro de insumo'!E:K,7,0),"")</f>
        <v/>
      </c>
      <c r="G3080" s="113"/>
      <c r="H3080" s="113"/>
      <c r="I3080" s="138">
        <f t="shared" si="147"/>
        <v>0</v>
      </c>
      <c r="J3080" s="140">
        <f>IF(C3080="",0,IF(E3080="Pacote",VLOOKUP(C3080,'Cadastro de insumo'!E:K,7,0)*G3080,IF(OR(E3080="kg",E3080="L"),F3080/1000*G3080,F3080*G3080)))</f>
        <v>0</v>
      </c>
    </row>
    <row r="3081" spans="2:18" outlineLevel="1" x14ac:dyDescent="0.25">
      <c r="B3081" s="137" t="str">
        <f>IF(C3081="","",F3075)</f>
        <v/>
      </c>
      <c r="C3081" s="123"/>
      <c r="D3081" s="138" t="str">
        <f>IF(C3081="","",IFERROR(INDEX('Cadastro de insumo'!A:K,MATCH('Ficha técnica - Prod acabado'!C3081,'Cadastro de insumo'!E:E,0),2),""))</f>
        <v/>
      </c>
      <c r="E3081" s="138" t="str">
        <f>IF(C3081="","",IFERROR(INDEX('Cadastro de insumo'!A:K,MATCH('Ficha técnica - Prod acabado'!C3081,'Cadastro de insumo'!E:E,0),9),""))</f>
        <v/>
      </c>
      <c r="F3081" s="139" t="str">
        <f>IFERROR(VLOOKUP(C3081,'Cadastro de insumo'!E:K,7,0),"")</f>
        <v/>
      </c>
      <c r="G3081" s="113"/>
      <c r="H3081" s="113"/>
      <c r="I3081" s="138">
        <f t="shared" si="147"/>
        <v>0</v>
      </c>
      <c r="J3081" s="140">
        <f>IF(C3081="",0,IF(E3081="Pacote",VLOOKUP(C3081,'Cadastro de insumo'!E:K,7,0)*G3081,IF(OR(E3081="kg",E3081="L"),F3081/1000*G3081,F3081*G3081)))</f>
        <v>0</v>
      </c>
    </row>
    <row r="3082" spans="2:18" outlineLevel="1" x14ac:dyDescent="0.25">
      <c r="B3082" s="137" t="str">
        <f>IF(C3082="","",F3075)</f>
        <v/>
      </c>
      <c r="C3082" s="123"/>
      <c r="D3082" s="138" t="str">
        <f>IF(C3082="","",IFERROR(INDEX('Cadastro de insumo'!A:K,MATCH('Ficha técnica - Prod acabado'!C3082,'Cadastro de insumo'!E:E,0),2),""))</f>
        <v/>
      </c>
      <c r="E3082" s="138" t="str">
        <f>IF(C3082="","",IFERROR(INDEX('Cadastro de insumo'!A:K,MATCH('Ficha técnica - Prod acabado'!C3082,'Cadastro de insumo'!E:E,0),9),""))</f>
        <v/>
      </c>
      <c r="F3082" s="139" t="str">
        <f>IFERROR(VLOOKUP(C3082,'Cadastro de insumo'!E:K,7,0),"")</f>
        <v/>
      </c>
      <c r="G3082" s="113"/>
      <c r="H3082" s="113"/>
      <c r="I3082" s="138">
        <f t="shared" si="147"/>
        <v>0</v>
      </c>
      <c r="J3082" s="140">
        <f>IF(C3082="",0,IF(E3082="Pacote",VLOOKUP(C3082,'Cadastro de insumo'!E:K,7,0)*G3082,IF(OR(E3082="kg",E3082="L"),F3082/1000*G3082,F3082*G3082)))</f>
        <v>0</v>
      </c>
    </row>
    <row r="3083" spans="2:18" outlineLevel="1" x14ac:dyDescent="0.25">
      <c r="B3083" s="137" t="str">
        <f>IF(C3083="","",F3075)</f>
        <v/>
      </c>
      <c r="C3083" s="123"/>
      <c r="D3083" s="138" t="str">
        <f>IF(C3083="","",IFERROR(INDEX('Cadastro de insumo'!A:K,MATCH('Ficha técnica - Prod acabado'!C3083,'Cadastro de insumo'!E:E,0),2),""))</f>
        <v/>
      </c>
      <c r="E3083" s="138" t="str">
        <f>IF(C3083="","",IFERROR(INDEX('Cadastro de insumo'!A:K,MATCH('Ficha técnica - Prod acabado'!C3083,'Cadastro de insumo'!E:E,0),9),""))</f>
        <v/>
      </c>
      <c r="F3083" s="139" t="str">
        <f>IFERROR(VLOOKUP(C3083,'Cadastro de insumo'!E:K,7,0),"")</f>
        <v/>
      </c>
      <c r="G3083" s="113"/>
      <c r="H3083" s="113"/>
      <c r="I3083" s="138">
        <f t="shared" si="147"/>
        <v>0</v>
      </c>
      <c r="J3083" s="140">
        <f>IF(C3083="",0,IF(E3083="Pacote",VLOOKUP(C3083,'Cadastro de insumo'!E:K,7,0)*G3083,IF(OR(E3083="kg",E3083="L"),F3083/1000*G3083,F3083*G3083)))</f>
        <v>0</v>
      </c>
    </row>
    <row r="3084" spans="2:18" outlineLevel="1" x14ac:dyDescent="0.25">
      <c r="B3084" s="137" t="str">
        <f>IF(C3084="","",F3075)</f>
        <v/>
      </c>
      <c r="C3084" s="123"/>
      <c r="D3084" s="138" t="str">
        <f>IF(C3084="","",IFERROR(INDEX('Cadastro de insumo'!A:K,MATCH('Ficha técnica - Prod acabado'!C3084,'Cadastro de insumo'!E:E,0),2),""))</f>
        <v/>
      </c>
      <c r="E3084" s="138" t="str">
        <f>IF(C3084="","",IFERROR(INDEX('Cadastro de insumo'!A:K,MATCH('Ficha técnica - Prod acabado'!C3084,'Cadastro de insumo'!E:E,0),9),""))</f>
        <v/>
      </c>
      <c r="F3084" s="139" t="str">
        <f>IFERROR(VLOOKUP(C3084,'Cadastro de insumo'!E:K,7,0),"")</f>
        <v/>
      </c>
      <c r="G3084" s="113"/>
      <c r="H3084" s="113"/>
      <c r="I3084" s="138">
        <f t="shared" si="147"/>
        <v>0</v>
      </c>
      <c r="J3084" s="140">
        <f>IF(C3084="",0,IF(E3084="Pacote",VLOOKUP(C3084,'Cadastro de insumo'!E:K,7,0)*G3084,IF(OR(E3084="kg",E3084="L"),F3084/1000*G3084,F3084*G3084)))</f>
        <v>0</v>
      </c>
    </row>
    <row r="3085" spans="2:18" outlineLevel="1" x14ac:dyDescent="0.25">
      <c r="B3085" s="137" t="str">
        <f>IF(C3085="","",F3075)</f>
        <v/>
      </c>
      <c r="C3085" s="123"/>
      <c r="D3085" s="138" t="str">
        <f>IF(C3085="","",IFERROR(INDEX('Cadastro de insumo'!A:K,MATCH('Ficha técnica - Prod acabado'!C3085,'Cadastro de insumo'!E:E,0),2),""))</f>
        <v/>
      </c>
      <c r="E3085" s="138" t="str">
        <f>IF(C3085="","",IFERROR(INDEX('Cadastro de insumo'!A:K,MATCH('Ficha técnica - Prod acabado'!C3085,'Cadastro de insumo'!E:E,0),9),""))</f>
        <v/>
      </c>
      <c r="F3085" s="139" t="str">
        <f>IFERROR(VLOOKUP(C3085,'Cadastro de insumo'!E:K,7,0),"")</f>
        <v/>
      </c>
      <c r="G3085" s="113"/>
      <c r="H3085" s="113"/>
      <c r="I3085" s="138">
        <f t="shared" si="147"/>
        <v>0</v>
      </c>
      <c r="J3085" s="140">
        <f>IF(C3085="",0,IF(E3085="Pacote",VLOOKUP(C3085,'Cadastro de insumo'!E:K,7,0)*G3085,IF(OR(E3085="kg",E3085="L"),F3085/1000*G3085,F3085*G3085)))</f>
        <v>0</v>
      </c>
    </row>
    <row r="3086" spans="2:18" outlineLevel="1" x14ac:dyDescent="0.25">
      <c r="B3086" s="137" t="str">
        <f>IF(C3086="","",F3075)</f>
        <v/>
      </c>
      <c r="C3086" s="123"/>
      <c r="D3086" s="138" t="str">
        <f>IF(C3086="","",IFERROR(INDEX('Cadastro de insumo'!A:K,MATCH('Ficha técnica - Prod acabado'!C3086,'Cadastro de insumo'!E:E,0),2),""))</f>
        <v/>
      </c>
      <c r="E3086" s="138" t="str">
        <f>IF(C3086="","",IFERROR(INDEX('Cadastro de insumo'!A:K,MATCH('Ficha técnica - Prod acabado'!C3086,'Cadastro de insumo'!E:E,0),9),""))</f>
        <v/>
      </c>
      <c r="F3086" s="139" t="str">
        <f>IFERROR(VLOOKUP(C3086,'Cadastro de insumo'!E:K,7,0),"")</f>
        <v/>
      </c>
      <c r="G3086" s="113"/>
      <c r="H3086" s="113"/>
      <c r="I3086" s="138">
        <f t="shared" si="147"/>
        <v>0</v>
      </c>
      <c r="J3086" s="140">
        <f>IF(C3086="",0,IF(E3086="Pacote",VLOOKUP(C3086,'Cadastro de insumo'!E:K,7,0)*G3086,IF(OR(E3086="kg",E3086="L"),F3086/1000*G3086,F3086*G3086)))</f>
        <v>0</v>
      </c>
    </row>
    <row r="3087" spans="2:18" outlineLevel="1" x14ac:dyDescent="0.25">
      <c r="B3087" s="137" t="str">
        <f>IF(C3087="","",F3075)</f>
        <v/>
      </c>
      <c r="C3087" s="123"/>
      <c r="D3087" s="138" t="str">
        <f>IF(C3087="","",IFERROR(INDEX('Cadastro de insumo'!A:K,MATCH('Ficha técnica - Prod acabado'!C3087,'Cadastro de insumo'!E:E,0),2),""))</f>
        <v/>
      </c>
      <c r="E3087" s="138" t="str">
        <f>IF(C3087="","",IFERROR(INDEX('Cadastro de insumo'!A:K,MATCH('Ficha técnica - Prod acabado'!C3087,'Cadastro de insumo'!E:E,0),9),""))</f>
        <v/>
      </c>
      <c r="F3087" s="139" t="str">
        <f>IFERROR(VLOOKUP(C3087,'Cadastro de insumo'!E:K,7,0),"")</f>
        <v/>
      </c>
      <c r="G3087" s="113"/>
      <c r="H3087" s="113"/>
      <c r="I3087" s="138">
        <f t="shared" si="147"/>
        <v>0</v>
      </c>
      <c r="J3087" s="140">
        <f>IF(C3087="",0,IF(E3087="Pacote",VLOOKUP(C3087,'Cadastro de insumo'!E:K,7,0)*G3087,IF(OR(E3087="kg",E3087="L"),F3087/1000*G3087,F3087*G3087)))</f>
        <v>0</v>
      </c>
    </row>
    <row r="3088" spans="2:18" outlineLevel="1" x14ac:dyDescent="0.25">
      <c r="B3088" s="137" t="str">
        <f>IF(C3088="","",F3075)</f>
        <v/>
      </c>
      <c r="C3088" s="123"/>
      <c r="D3088" s="138" t="str">
        <f>IF(C3088="","",IFERROR(INDEX('Cadastro de insumo'!A:K,MATCH('Ficha técnica - Prod acabado'!C3088,'Cadastro de insumo'!E:E,0),2),""))</f>
        <v/>
      </c>
      <c r="E3088" s="138" t="str">
        <f>IF(C3088="","",IFERROR(INDEX('Cadastro de insumo'!A:K,MATCH('Ficha técnica - Prod acabado'!C3088,'Cadastro de insumo'!E:E,0),9),""))</f>
        <v/>
      </c>
      <c r="F3088" s="139" t="str">
        <f>IFERROR(VLOOKUP(C3088,'Cadastro de insumo'!E:K,7,0),"")</f>
        <v/>
      </c>
      <c r="G3088" s="113"/>
      <c r="H3088" s="113"/>
      <c r="I3088" s="138">
        <f t="shared" si="147"/>
        <v>0</v>
      </c>
      <c r="J3088" s="140">
        <f>IF(C3088="",0,IF(E3088="Pacote",VLOOKUP(C3088,'Cadastro de insumo'!E:K,7,0)*G3088,IF(OR(E3088="kg",E3088="L"),F3088/1000*G3088,F3088*G3088)))</f>
        <v>0</v>
      </c>
    </row>
    <row r="3089" spans="1:18" outlineLevel="1" x14ac:dyDescent="0.25">
      <c r="B3089" s="137" t="str">
        <f>IF(C3089="","",F3075)</f>
        <v/>
      </c>
      <c r="C3089" s="123"/>
      <c r="D3089" s="138" t="str">
        <f>IF(C3089="","",IFERROR(INDEX('Cadastro de insumo'!A:K,MATCH('Ficha técnica - Prod acabado'!C3089,'Cadastro de insumo'!E:E,0),2),""))</f>
        <v/>
      </c>
      <c r="E3089" s="138" t="str">
        <f>IF(C3089="","",IFERROR(INDEX('Cadastro de insumo'!A:K,MATCH('Ficha técnica - Prod acabado'!C3089,'Cadastro de insumo'!E:E,0),9),""))</f>
        <v/>
      </c>
      <c r="F3089" s="139" t="str">
        <f>IFERROR(VLOOKUP(C3089,'Cadastro de insumo'!E:K,7,0),"")</f>
        <v/>
      </c>
      <c r="G3089" s="113"/>
      <c r="H3089" s="113"/>
      <c r="I3089" s="138">
        <f t="shared" si="147"/>
        <v>0</v>
      </c>
      <c r="J3089" s="140">
        <f>IF(C3089="",0,IF(E3089="Pacote",VLOOKUP(C3089,'Cadastro de insumo'!E:K,7,0)*G3089,IF(OR(E3089="kg",E3089="L"),F3089/1000*G3089,F3089*G3089)))</f>
        <v>0</v>
      </c>
    </row>
    <row r="3090" spans="1:18" outlineLevel="1" x14ac:dyDescent="0.25">
      <c r="B3090" s="137" t="str">
        <f>IF(C3090="","",F3075)</f>
        <v/>
      </c>
      <c r="C3090" s="123"/>
      <c r="D3090" s="138" t="str">
        <f>IF(C3090="","",IFERROR(INDEX('Cadastro de insumo'!A:K,MATCH('Ficha técnica - Prod acabado'!C3090,'Cadastro de insumo'!E:E,0),2),""))</f>
        <v/>
      </c>
      <c r="E3090" s="138" t="str">
        <f>IF(C3090="","",IFERROR(INDEX('Cadastro de insumo'!A:K,MATCH('Ficha técnica - Prod acabado'!C3090,'Cadastro de insumo'!E:E,0),9),""))</f>
        <v/>
      </c>
      <c r="F3090" s="139" t="str">
        <f>IFERROR(VLOOKUP(C3090,'Cadastro de insumo'!E:K,7,0),"")</f>
        <v/>
      </c>
      <c r="G3090" s="113"/>
      <c r="H3090" s="113"/>
      <c r="I3090" s="138">
        <f t="shared" si="147"/>
        <v>0</v>
      </c>
      <c r="J3090" s="140">
        <f>IF(C3090="",0,IF(E3090="Pacote",VLOOKUP(C3090,'Cadastro de insumo'!E:K,7,0)*G3090,IF(OR(E3090="kg",E3090="L"),F3090/1000*G3090,F3090*G3090)))</f>
        <v>0</v>
      </c>
    </row>
    <row r="3091" spans="1:18" outlineLevel="1" x14ac:dyDescent="0.25">
      <c r="B3091" s="137" t="str">
        <f>IF(C3091="","",F3075)</f>
        <v/>
      </c>
      <c r="C3091" s="123"/>
      <c r="D3091" s="138" t="str">
        <f>IF(C3091="","",IFERROR(INDEX('Cadastro de insumo'!A:K,MATCH('Ficha técnica - Prod acabado'!C3091,'Cadastro de insumo'!E:E,0),2),""))</f>
        <v/>
      </c>
      <c r="E3091" s="138" t="str">
        <f>IF(C3091="","",IFERROR(INDEX('Cadastro de insumo'!A:K,MATCH('Ficha técnica - Prod acabado'!C3091,'Cadastro de insumo'!E:E,0),9),""))</f>
        <v/>
      </c>
      <c r="F3091" s="139" t="str">
        <f>IFERROR(VLOOKUP(C3091,'Cadastro de insumo'!E:K,7,0),"")</f>
        <v/>
      </c>
      <c r="G3091" s="113"/>
      <c r="H3091" s="113"/>
      <c r="I3091" s="138">
        <f t="shared" si="147"/>
        <v>0</v>
      </c>
      <c r="J3091" s="140">
        <f>IF(C3091="",0,IF(E3091="Pacote",VLOOKUP(C3091,'Cadastro de insumo'!E:K,7,0)*G3091,IF(OR(E3091="kg",E3091="L"),F3091/1000*G3091,F3091*G3091)))</f>
        <v>0</v>
      </c>
    </row>
    <row r="3092" spans="1:18" outlineLevel="1" x14ac:dyDescent="0.25">
      <c r="B3092" s="137" t="str">
        <f>IF(C3092="","",F3075)</f>
        <v/>
      </c>
      <c r="C3092" s="123"/>
      <c r="D3092" s="138" t="str">
        <f>IF(C3092="","",IFERROR(INDEX('Cadastro de insumo'!A:K,MATCH('Ficha técnica - Prod acabado'!C3092,'Cadastro de insumo'!E:E,0),2),""))</f>
        <v/>
      </c>
      <c r="E3092" s="138" t="str">
        <f>IF(C3092="","",IFERROR(INDEX('Cadastro de insumo'!A:K,MATCH('Ficha técnica - Prod acabado'!C3092,'Cadastro de insumo'!E:E,0),9),""))</f>
        <v/>
      </c>
      <c r="F3092" s="139" t="str">
        <f>IFERROR(VLOOKUP(C3092,'Cadastro de insumo'!E:K,7,0),"")</f>
        <v/>
      </c>
      <c r="G3092" s="113"/>
      <c r="H3092" s="113"/>
      <c r="I3092" s="138">
        <f t="shared" si="147"/>
        <v>0</v>
      </c>
      <c r="J3092" s="140">
        <f>IF(C3092="",0,IF(E3092="Pacote",VLOOKUP(C3092,'Cadastro de insumo'!E:K,7,0)*G3092,IF(OR(E3092="kg",E3092="L"),F3092/1000*G3092,F3092*G3092)))</f>
        <v>0</v>
      </c>
    </row>
    <row r="3093" spans="1:18" x14ac:dyDescent="0.25">
      <c r="A3093" s="33" t="str">
        <f>"Detalhes: "&amp;F3075</f>
        <v xml:space="preserve">Detalhes: </v>
      </c>
      <c r="B3093" s="110"/>
      <c r="H3093" s="126"/>
      <c r="I3093" s="110"/>
      <c r="J3093" s="110"/>
      <c r="M3093" s="126"/>
    </row>
    <row r="3094" spans="1:18" x14ac:dyDescent="0.25">
      <c r="B3094" s="110"/>
      <c r="C3094" s="126"/>
      <c r="H3094" s="126"/>
      <c r="I3094" s="110"/>
      <c r="J3094" s="110"/>
      <c r="K3094" s="110"/>
      <c r="L3094" s="110"/>
      <c r="M3094" s="126"/>
    </row>
    <row r="3095" spans="1:18" ht="31.5" x14ac:dyDescent="0.25">
      <c r="D3095" s="110"/>
      <c r="E3095" s="34" t="s">
        <v>21</v>
      </c>
      <c r="F3095" s="78" t="s">
        <v>0</v>
      </c>
      <c r="G3095" s="78" t="s">
        <v>19</v>
      </c>
      <c r="H3095" s="79" t="s">
        <v>20</v>
      </c>
      <c r="I3095" s="35" t="s">
        <v>22</v>
      </c>
      <c r="J3095" s="35" t="s">
        <v>61</v>
      </c>
      <c r="M3095" s="126"/>
    </row>
    <row r="3096" spans="1:18" x14ac:dyDescent="0.25">
      <c r="D3096" s="110"/>
      <c r="E3096" s="135">
        <f>E3075+1</f>
        <v>148</v>
      </c>
      <c r="F3096" s="113"/>
      <c r="G3096" s="113"/>
      <c r="H3096" s="114"/>
      <c r="I3096" s="136">
        <f>SUM(J3099:J3113)</f>
        <v>0</v>
      </c>
      <c r="J3096" s="136" t="str">
        <f>IF(H3096="","",I3096/H3096)</f>
        <v/>
      </c>
      <c r="M3096" s="126"/>
      <c r="R3096" s="141"/>
    </row>
    <row r="3097" spans="1:18" x14ac:dyDescent="0.25">
      <c r="B3097" s="117"/>
      <c r="C3097" s="118"/>
      <c r="D3097" s="110"/>
      <c r="F3097" s="118"/>
      <c r="G3097" s="118"/>
      <c r="H3097" s="119"/>
      <c r="I3097" s="120"/>
      <c r="J3097" s="121"/>
      <c r="M3097" s="126"/>
      <c r="R3097" s="141"/>
    </row>
    <row r="3098" spans="1:18" ht="47.25" outlineLevel="1" x14ac:dyDescent="0.25">
      <c r="B3098" s="34" t="s">
        <v>66</v>
      </c>
      <c r="C3098" s="78" t="s">
        <v>13</v>
      </c>
      <c r="D3098" s="35" t="s">
        <v>60</v>
      </c>
      <c r="E3098" s="35" t="s">
        <v>14</v>
      </c>
      <c r="F3098" s="79" t="s">
        <v>17</v>
      </c>
      <c r="G3098" s="79" t="s">
        <v>56</v>
      </c>
      <c r="H3098" s="79" t="s">
        <v>38</v>
      </c>
      <c r="I3098" s="35" t="s">
        <v>16</v>
      </c>
      <c r="J3098" s="34" t="s">
        <v>15</v>
      </c>
    </row>
    <row r="3099" spans="1:18" outlineLevel="1" x14ac:dyDescent="0.25">
      <c r="B3099" s="137" t="str">
        <f>IF(C3099="","",F3096)</f>
        <v/>
      </c>
      <c r="C3099" s="123"/>
      <c r="D3099" s="138" t="str">
        <f>IF(C3099="","",IFERROR(INDEX('Cadastro de insumo'!A:K,MATCH('Ficha técnica - Prod acabado'!C3099,'Cadastro de insumo'!E:E,0),2),""))</f>
        <v/>
      </c>
      <c r="E3099" s="138" t="str">
        <f>IF(C3099="","",IFERROR(INDEX('Cadastro de insumo'!A:K,MATCH('Ficha técnica - Prod acabado'!C3099,'Cadastro de insumo'!E:E,0),9),""))</f>
        <v/>
      </c>
      <c r="F3099" s="139" t="str">
        <f>IFERROR(VLOOKUP(C3099,'Cadastro de insumo'!E:K,7,0),"")</f>
        <v/>
      </c>
      <c r="G3099" s="113"/>
      <c r="H3099" s="113"/>
      <c r="I3099" s="138">
        <f t="shared" ref="I3099:I3113" si="148">IF(OR(G3099="",H3099=""),0,G3099/H3099)</f>
        <v>0</v>
      </c>
      <c r="J3099" s="140">
        <f>IF(C3099="",0,IF(E3099="Pacote",VLOOKUP(C3099,'Cadastro de insumo'!E:K,7,0)*G3099,IF(OR(E3099="kg",E3099="L"),F3099/1000*G3099,F3099*G3099)))</f>
        <v>0</v>
      </c>
    </row>
    <row r="3100" spans="1:18" outlineLevel="1" x14ac:dyDescent="0.25">
      <c r="B3100" s="137" t="str">
        <f>IF(C3100="","",F3096)</f>
        <v/>
      </c>
      <c r="C3100" s="123"/>
      <c r="D3100" s="138" t="str">
        <f>IF(C3100="","",IFERROR(INDEX('Cadastro de insumo'!A:K,MATCH('Ficha técnica - Prod acabado'!C3100,'Cadastro de insumo'!E:E,0),2),""))</f>
        <v/>
      </c>
      <c r="E3100" s="138" t="str">
        <f>IF(C3100="","",IFERROR(INDEX('Cadastro de insumo'!A:K,MATCH('Ficha técnica - Prod acabado'!C3100,'Cadastro de insumo'!E:E,0),9),""))</f>
        <v/>
      </c>
      <c r="F3100" s="139" t="str">
        <f>IFERROR(VLOOKUP(C3100,'Cadastro de insumo'!E:K,7,0),"")</f>
        <v/>
      </c>
      <c r="G3100" s="113"/>
      <c r="H3100" s="113"/>
      <c r="I3100" s="138">
        <f t="shared" si="148"/>
        <v>0</v>
      </c>
      <c r="J3100" s="140">
        <f>IF(C3100="",0,IF(E3100="Pacote",VLOOKUP(C3100,'Cadastro de insumo'!E:K,7,0)*G3100,IF(OR(E3100="kg",E3100="L"),F3100/1000*G3100,F3100*G3100)))</f>
        <v>0</v>
      </c>
    </row>
    <row r="3101" spans="1:18" outlineLevel="1" x14ac:dyDescent="0.25">
      <c r="B3101" s="137" t="str">
        <f>IF(C3101="","",F3096)</f>
        <v/>
      </c>
      <c r="C3101" s="123"/>
      <c r="D3101" s="138" t="str">
        <f>IF(C3101="","",IFERROR(INDEX('Cadastro de insumo'!A:K,MATCH('Ficha técnica - Prod acabado'!C3101,'Cadastro de insumo'!E:E,0),2),""))</f>
        <v/>
      </c>
      <c r="E3101" s="138" t="str">
        <f>IF(C3101="","",IFERROR(INDEX('Cadastro de insumo'!A:K,MATCH('Ficha técnica - Prod acabado'!C3101,'Cadastro de insumo'!E:E,0),9),""))</f>
        <v/>
      </c>
      <c r="F3101" s="139" t="str">
        <f>IFERROR(VLOOKUP(C3101,'Cadastro de insumo'!E:K,7,0),"")</f>
        <v/>
      </c>
      <c r="G3101" s="113"/>
      <c r="H3101" s="113"/>
      <c r="I3101" s="138">
        <f t="shared" si="148"/>
        <v>0</v>
      </c>
      <c r="J3101" s="140">
        <f>IF(C3101="",0,IF(E3101="Pacote",VLOOKUP(C3101,'Cadastro de insumo'!E:K,7,0)*G3101,IF(OR(E3101="kg",E3101="L"),F3101/1000*G3101,F3101*G3101)))</f>
        <v>0</v>
      </c>
    </row>
    <row r="3102" spans="1:18" outlineLevel="1" x14ac:dyDescent="0.25">
      <c r="B3102" s="137" t="str">
        <f>IF(C3102="","",F3096)</f>
        <v/>
      </c>
      <c r="C3102" s="123"/>
      <c r="D3102" s="138" t="str">
        <f>IF(C3102="","",IFERROR(INDEX('Cadastro de insumo'!A:K,MATCH('Ficha técnica - Prod acabado'!C3102,'Cadastro de insumo'!E:E,0),2),""))</f>
        <v/>
      </c>
      <c r="E3102" s="138" t="str">
        <f>IF(C3102="","",IFERROR(INDEX('Cadastro de insumo'!A:K,MATCH('Ficha técnica - Prod acabado'!C3102,'Cadastro de insumo'!E:E,0),9),""))</f>
        <v/>
      </c>
      <c r="F3102" s="139" t="str">
        <f>IFERROR(VLOOKUP(C3102,'Cadastro de insumo'!E:K,7,0),"")</f>
        <v/>
      </c>
      <c r="G3102" s="113"/>
      <c r="H3102" s="113"/>
      <c r="I3102" s="138">
        <f t="shared" si="148"/>
        <v>0</v>
      </c>
      <c r="J3102" s="140">
        <f>IF(C3102="",0,IF(E3102="Pacote",VLOOKUP(C3102,'Cadastro de insumo'!E:K,7,0)*G3102,IF(OR(E3102="kg",E3102="L"),F3102/1000*G3102,F3102*G3102)))</f>
        <v>0</v>
      </c>
    </row>
    <row r="3103" spans="1:18" outlineLevel="1" x14ac:dyDescent="0.25">
      <c r="B3103" s="137" t="str">
        <f>IF(C3103="","",F3096)</f>
        <v/>
      </c>
      <c r="C3103" s="123"/>
      <c r="D3103" s="138" t="str">
        <f>IF(C3103="","",IFERROR(INDEX('Cadastro de insumo'!A:K,MATCH('Ficha técnica - Prod acabado'!C3103,'Cadastro de insumo'!E:E,0),2),""))</f>
        <v/>
      </c>
      <c r="E3103" s="138" t="str">
        <f>IF(C3103="","",IFERROR(INDEX('Cadastro de insumo'!A:K,MATCH('Ficha técnica - Prod acabado'!C3103,'Cadastro de insumo'!E:E,0),9),""))</f>
        <v/>
      </c>
      <c r="F3103" s="139" t="str">
        <f>IFERROR(VLOOKUP(C3103,'Cadastro de insumo'!E:K,7,0),"")</f>
        <v/>
      </c>
      <c r="G3103" s="113"/>
      <c r="H3103" s="113"/>
      <c r="I3103" s="138">
        <f t="shared" si="148"/>
        <v>0</v>
      </c>
      <c r="J3103" s="140">
        <f>IF(C3103="",0,IF(E3103="Pacote",VLOOKUP(C3103,'Cadastro de insumo'!E:K,7,0)*G3103,IF(OR(E3103="kg",E3103="L"),F3103/1000*G3103,F3103*G3103)))</f>
        <v>0</v>
      </c>
    </row>
    <row r="3104" spans="1:18" outlineLevel="1" x14ac:dyDescent="0.25">
      <c r="B3104" s="137" t="str">
        <f>IF(C3104="","",F3096)</f>
        <v/>
      </c>
      <c r="C3104" s="123"/>
      <c r="D3104" s="138" t="str">
        <f>IF(C3104="","",IFERROR(INDEX('Cadastro de insumo'!A:K,MATCH('Ficha técnica - Prod acabado'!C3104,'Cadastro de insumo'!E:E,0),2),""))</f>
        <v/>
      </c>
      <c r="E3104" s="138" t="str">
        <f>IF(C3104="","",IFERROR(INDEX('Cadastro de insumo'!A:K,MATCH('Ficha técnica - Prod acabado'!C3104,'Cadastro de insumo'!E:E,0),9),""))</f>
        <v/>
      </c>
      <c r="F3104" s="139" t="str">
        <f>IFERROR(VLOOKUP(C3104,'Cadastro de insumo'!E:K,7,0),"")</f>
        <v/>
      </c>
      <c r="G3104" s="113"/>
      <c r="H3104" s="113"/>
      <c r="I3104" s="138">
        <f t="shared" si="148"/>
        <v>0</v>
      </c>
      <c r="J3104" s="140">
        <f>IF(C3104="",0,IF(E3104="Pacote",VLOOKUP(C3104,'Cadastro de insumo'!E:K,7,0)*G3104,IF(OR(E3104="kg",E3104="L"),F3104/1000*G3104,F3104*G3104)))</f>
        <v>0</v>
      </c>
    </row>
    <row r="3105" spans="1:18" outlineLevel="1" x14ac:dyDescent="0.25">
      <c r="B3105" s="137" t="str">
        <f>IF(C3105="","",F3096)</f>
        <v/>
      </c>
      <c r="C3105" s="123"/>
      <c r="D3105" s="138" t="str">
        <f>IF(C3105="","",IFERROR(INDEX('Cadastro de insumo'!A:K,MATCH('Ficha técnica - Prod acabado'!C3105,'Cadastro de insumo'!E:E,0),2),""))</f>
        <v/>
      </c>
      <c r="E3105" s="138" t="str">
        <f>IF(C3105="","",IFERROR(INDEX('Cadastro de insumo'!A:K,MATCH('Ficha técnica - Prod acabado'!C3105,'Cadastro de insumo'!E:E,0),9),""))</f>
        <v/>
      </c>
      <c r="F3105" s="139" t="str">
        <f>IFERROR(VLOOKUP(C3105,'Cadastro de insumo'!E:K,7,0),"")</f>
        <v/>
      </c>
      <c r="G3105" s="113"/>
      <c r="H3105" s="113"/>
      <c r="I3105" s="138">
        <f t="shared" si="148"/>
        <v>0</v>
      </c>
      <c r="J3105" s="140">
        <f>IF(C3105="",0,IF(E3105="Pacote",VLOOKUP(C3105,'Cadastro de insumo'!E:K,7,0)*G3105,IF(OR(E3105="kg",E3105="L"),F3105/1000*G3105,F3105*G3105)))</f>
        <v>0</v>
      </c>
    </row>
    <row r="3106" spans="1:18" outlineLevel="1" x14ac:dyDescent="0.25">
      <c r="B3106" s="137" t="str">
        <f>IF(C3106="","",F3096)</f>
        <v/>
      </c>
      <c r="C3106" s="123"/>
      <c r="D3106" s="138" t="str">
        <f>IF(C3106="","",IFERROR(INDEX('Cadastro de insumo'!A:K,MATCH('Ficha técnica - Prod acabado'!C3106,'Cadastro de insumo'!E:E,0),2),""))</f>
        <v/>
      </c>
      <c r="E3106" s="138" t="str">
        <f>IF(C3106="","",IFERROR(INDEX('Cadastro de insumo'!A:K,MATCH('Ficha técnica - Prod acabado'!C3106,'Cadastro de insumo'!E:E,0),9),""))</f>
        <v/>
      </c>
      <c r="F3106" s="139" t="str">
        <f>IFERROR(VLOOKUP(C3106,'Cadastro de insumo'!E:K,7,0),"")</f>
        <v/>
      </c>
      <c r="G3106" s="113"/>
      <c r="H3106" s="113"/>
      <c r="I3106" s="138">
        <f t="shared" si="148"/>
        <v>0</v>
      </c>
      <c r="J3106" s="140">
        <f>IF(C3106="",0,IF(E3106="Pacote",VLOOKUP(C3106,'Cadastro de insumo'!E:K,7,0)*G3106,IF(OR(E3106="kg",E3106="L"),F3106/1000*G3106,F3106*G3106)))</f>
        <v>0</v>
      </c>
    </row>
    <row r="3107" spans="1:18" outlineLevel="1" x14ac:dyDescent="0.25">
      <c r="B3107" s="137" t="str">
        <f>IF(C3107="","",F3096)</f>
        <v/>
      </c>
      <c r="C3107" s="123"/>
      <c r="D3107" s="138" t="str">
        <f>IF(C3107="","",IFERROR(INDEX('Cadastro de insumo'!A:K,MATCH('Ficha técnica - Prod acabado'!C3107,'Cadastro de insumo'!E:E,0),2),""))</f>
        <v/>
      </c>
      <c r="E3107" s="138" t="str">
        <f>IF(C3107="","",IFERROR(INDEX('Cadastro de insumo'!A:K,MATCH('Ficha técnica - Prod acabado'!C3107,'Cadastro de insumo'!E:E,0),9),""))</f>
        <v/>
      </c>
      <c r="F3107" s="139" t="str">
        <f>IFERROR(VLOOKUP(C3107,'Cadastro de insumo'!E:K,7,0),"")</f>
        <v/>
      </c>
      <c r="G3107" s="113"/>
      <c r="H3107" s="113"/>
      <c r="I3107" s="138">
        <f t="shared" si="148"/>
        <v>0</v>
      </c>
      <c r="J3107" s="140">
        <f>IF(C3107="",0,IF(E3107="Pacote",VLOOKUP(C3107,'Cadastro de insumo'!E:K,7,0)*G3107,IF(OR(E3107="kg",E3107="L"),F3107/1000*G3107,F3107*G3107)))</f>
        <v>0</v>
      </c>
    </row>
    <row r="3108" spans="1:18" outlineLevel="1" x14ac:dyDescent="0.25">
      <c r="B3108" s="137" t="str">
        <f>IF(C3108="","",F3096)</f>
        <v/>
      </c>
      <c r="C3108" s="123"/>
      <c r="D3108" s="138" t="str">
        <f>IF(C3108="","",IFERROR(INDEX('Cadastro de insumo'!A:K,MATCH('Ficha técnica - Prod acabado'!C3108,'Cadastro de insumo'!E:E,0),2),""))</f>
        <v/>
      </c>
      <c r="E3108" s="138" t="str">
        <f>IF(C3108="","",IFERROR(INDEX('Cadastro de insumo'!A:K,MATCH('Ficha técnica - Prod acabado'!C3108,'Cadastro de insumo'!E:E,0),9),""))</f>
        <v/>
      </c>
      <c r="F3108" s="139" t="str">
        <f>IFERROR(VLOOKUP(C3108,'Cadastro de insumo'!E:K,7,0),"")</f>
        <v/>
      </c>
      <c r="G3108" s="113"/>
      <c r="H3108" s="113"/>
      <c r="I3108" s="138">
        <f t="shared" si="148"/>
        <v>0</v>
      </c>
      <c r="J3108" s="140">
        <f>IF(C3108="",0,IF(E3108="Pacote",VLOOKUP(C3108,'Cadastro de insumo'!E:K,7,0)*G3108,IF(OR(E3108="kg",E3108="L"),F3108/1000*G3108,F3108*G3108)))</f>
        <v>0</v>
      </c>
    </row>
    <row r="3109" spans="1:18" outlineLevel="1" x14ac:dyDescent="0.25">
      <c r="B3109" s="137" t="str">
        <f>IF(C3109="","",F3096)</f>
        <v/>
      </c>
      <c r="C3109" s="123"/>
      <c r="D3109" s="138" t="str">
        <f>IF(C3109="","",IFERROR(INDEX('Cadastro de insumo'!A:K,MATCH('Ficha técnica - Prod acabado'!C3109,'Cadastro de insumo'!E:E,0),2),""))</f>
        <v/>
      </c>
      <c r="E3109" s="138" t="str">
        <f>IF(C3109="","",IFERROR(INDEX('Cadastro de insumo'!A:K,MATCH('Ficha técnica - Prod acabado'!C3109,'Cadastro de insumo'!E:E,0),9),""))</f>
        <v/>
      </c>
      <c r="F3109" s="139" t="str">
        <f>IFERROR(VLOOKUP(C3109,'Cadastro de insumo'!E:K,7,0),"")</f>
        <v/>
      </c>
      <c r="G3109" s="113"/>
      <c r="H3109" s="113"/>
      <c r="I3109" s="138">
        <f t="shared" si="148"/>
        <v>0</v>
      </c>
      <c r="J3109" s="140">
        <f>IF(C3109="",0,IF(E3109="Pacote",VLOOKUP(C3109,'Cadastro de insumo'!E:K,7,0)*G3109,IF(OR(E3109="kg",E3109="L"),F3109/1000*G3109,F3109*G3109)))</f>
        <v>0</v>
      </c>
    </row>
    <row r="3110" spans="1:18" outlineLevel="1" x14ac:dyDescent="0.25">
      <c r="B3110" s="137" t="str">
        <f>IF(C3110="","",F3096)</f>
        <v/>
      </c>
      <c r="C3110" s="123"/>
      <c r="D3110" s="138" t="str">
        <f>IF(C3110="","",IFERROR(INDEX('Cadastro de insumo'!A:K,MATCH('Ficha técnica - Prod acabado'!C3110,'Cadastro de insumo'!E:E,0),2),""))</f>
        <v/>
      </c>
      <c r="E3110" s="138" t="str">
        <f>IF(C3110="","",IFERROR(INDEX('Cadastro de insumo'!A:K,MATCH('Ficha técnica - Prod acabado'!C3110,'Cadastro de insumo'!E:E,0),9),""))</f>
        <v/>
      </c>
      <c r="F3110" s="139" t="str">
        <f>IFERROR(VLOOKUP(C3110,'Cadastro de insumo'!E:K,7,0),"")</f>
        <v/>
      </c>
      <c r="G3110" s="113"/>
      <c r="H3110" s="113"/>
      <c r="I3110" s="138">
        <f t="shared" si="148"/>
        <v>0</v>
      </c>
      <c r="J3110" s="140">
        <f>IF(C3110="",0,IF(E3110="Pacote",VLOOKUP(C3110,'Cadastro de insumo'!E:K,7,0)*G3110,IF(OR(E3110="kg",E3110="L"),F3110/1000*G3110,F3110*G3110)))</f>
        <v>0</v>
      </c>
    </row>
    <row r="3111" spans="1:18" outlineLevel="1" x14ac:dyDescent="0.25">
      <c r="B3111" s="137" t="str">
        <f>IF(C3111="","",F3096)</f>
        <v/>
      </c>
      <c r="C3111" s="123"/>
      <c r="D3111" s="138" t="str">
        <f>IF(C3111="","",IFERROR(INDEX('Cadastro de insumo'!A:K,MATCH('Ficha técnica - Prod acabado'!C3111,'Cadastro de insumo'!E:E,0),2),""))</f>
        <v/>
      </c>
      <c r="E3111" s="138" t="str">
        <f>IF(C3111="","",IFERROR(INDEX('Cadastro de insumo'!A:K,MATCH('Ficha técnica - Prod acabado'!C3111,'Cadastro de insumo'!E:E,0),9),""))</f>
        <v/>
      </c>
      <c r="F3111" s="139" t="str">
        <f>IFERROR(VLOOKUP(C3111,'Cadastro de insumo'!E:K,7,0),"")</f>
        <v/>
      </c>
      <c r="G3111" s="113"/>
      <c r="H3111" s="113"/>
      <c r="I3111" s="138">
        <f t="shared" si="148"/>
        <v>0</v>
      </c>
      <c r="J3111" s="140">
        <f>IF(C3111="",0,IF(E3111="Pacote",VLOOKUP(C3111,'Cadastro de insumo'!E:K,7,0)*G3111,IF(OR(E3111="kg",E3111="L"),F3111/1000*G3111,F3111*G3111)))</f>
        <v>0</v>
      </c>
    </row>
    <row r="3112" spans="1:18" outlineLevel="1" x14ac:dyDescent="0.25">
      <c r="B3112" s="137" t="str">
        <f>IF(C3112="","",F3096)</f>
        <v/>
      </c>
      <c r="C3112" s="123"/>
      <c r="D3112" s="138" t="str">
        <f>IF(C3112="","",IFERROR(INDEX('Cadastro de insumo'!A:K,MATCH('Ficha técnica - Prod acabado'!C3112,'Cadastro de insumo'!E:E,0),2),""))</f>
        <v/>
      </c>
      <c r="E3112" s="138" t="str">
        <f>IF(C3112="","",IFERROR(INDEX('Cadastro de insumo'!A:K,MATCH('Ficha técnica - Prod acabado'!C3112,'Cadastro de insumo'!E:E,0),9),""))</f>
        <v/>
      </c>
      <c r="F3112" s="139" t="str">
        <f>IFERROR(VLOOKUP(C3112,'Cadastro de insumo'!E:K,7,0),"")</f>
        <v/>
      </c>
      <c r="G3112" s="113"/>
      <c r="H3112" s="113"/>
      <c r="I3112" s="138">
        <f t="shared" si="148"/>
        <v>0</v>
      </c>
      <c r="J3112" s="140">
        <f>IF(C3112="",0,IF(E3112="Pacote",VLOOKUP(C3112,'Cadastro de insumo'!E:K,7,0)*G3112,IF(OR(E3112="kg",E3112="L"),F3112/1000*G3112,F3112*G3112)))</f>
        <v>0</v>
      </c>
    </row>
    <row r="3113" spans="1:18" outlineLevel="1" x14ac:dyDescent="0.25">
      <c r="B3113" s="137" t="str">
        <f>IF(C3113="","",F3096)</f>
        <v/>
      </c>
      <c r="C3113" s="123"/>
      <c r="D3113" s="138" t="str">
        <f>IF(C3113="","",IFERROR(INDEX('Cadastro de insumo'!A:K,MATCH('Ficha técnica - Prod acabado'!C3113,'Cadastro de insumo'!E:E,0),2),""))</f>
        <v/>
      </c>
      <c r="E3113" s="138" t="str">
        <f>IF(C3113="","",IFERROR(INDEX('Cadastro de insumo'!A:K,MATCH('Ficha técnica - Prod acabado'!C3113,'Cadastro de insumo'!E:E,0),9),""))</f>
        <v/>
      </c>
      <c r="F3113" s="139" t="str">
        <f>IFERROR(VLOOKUP(C3113,'Cadastro de insumo'!E:K,7,0),"")</f>
        <v/>
      </c>
      <c r="G3113" s="113"/>
      <c r="H3113" s="113"/>
      <c r="I3113" s="138">
        <f t="shared" si="148"/>
        <v>0</v>
      </c>
      <c r="J3113" s="140">
        <f>IF(C3113="",0,IF(E3113="Pacote",VLOOKUP(C3113,'Cadastro de insumo'!E:K,7,0)*G3113,IF(OR(E3113="kg",E3113="L"),F3113/1000*G3113,F3113*G3113)))</f>
        <v>0</v>
      </c>
    </row>
    <row r="3114" spans="1:18" x14ac:dyDescent="0.25">
      <c r="A3114" s="33" t="str">
        <f>"Detalhes: "&amp;F3096</f>
        <v xml:space="preserve">Detalhes: </v>
      </c>
      <c r="B3114" s="110"/>
      <c r="H3114" s="126"/>
      <c r="I3114" s="110"/>
      <c r="J3114" s="110"/>
      <c r="M3114" s="126"/>
    </row>
    <row r="3115" spans="1:18" x14ac:dyDescent="0.25">
      <c r="B3115" s="110"/>
      <c r="C3115" s="126"/>
      <c r="H3115" s="126"/>
      <c r="I3115" s="110"/>
      <c r="J3115" s="110"/>
      <c r="K3115" s="110"/>
      <c r="L3115" s="110"/>
      <c r="M3115" s="126"/>
    </row>
    <row r="3116" spans="1:18" ht="31.5" x14ac:dyDescent="0.25">
      <c r="D3116" s="110"/>
      <c r="E3116" s="34" t="s">
        <v>21</v>
      </c>
      <c r="F3116" s="78" t="s">
        <v>0</v>
      </c>
      <c r="G3116" s="78" t="s">
        <v>19</v>
      </c>
      <c r="H3116" s="79" t="s">
        <v>20</v>
      </c>
      <c r="I3116" s="35" t="s">
        <v>22</v>
      </c>
      <c r="J3116" s="35" t="s">
        <v>61</v>
      </c>
      <c r="M3116" s="126"/>
    </row>
    <row r="3117" spans="1:18" x14ac:dyDescent="0.25">
      <c r="D3117" s="110"/>
      <c r="E3117" s="135">
        <f>E3096+1</f>
        <v>149</v>
      </c>
      <c r="F3117" s="113"/>
      <c r="G3117" s="113"/>
      <c r="H3117" s="114"/>
      <c r="I3117" s="136">
        <f>SUM(J3120:J3134)</f>
        <v>0</v>
      </c>
      <c r="J3117" s="136" t="str">
        <f>IF(H3117="","",I3117/H3117)</f>
        <v/>
      </c>
      <c r="M3117" s="126"/>
      <c r="R3117" s="141"/>
    </row>
    <row r="3118" spans="1:18" x14ac:dyDescent="0.25">
      <c r="B3118" s="117"/>
      <c r="C3118" s="118"/>
      <c r="D3118" s="110"/>
      <c r="F3118" s="118"/>
      <c r="G3118" s="118"/>
      <c r="H3118" s="119"/>
      <c r="I3118" s="120"/>
      <c r="J3118" s="121"/>
      <c r="M3118" s="126"/>
      <c r="R3118" s="141"/>
    </row>
    <row r="3119" spans="1:18" ht="47.25" outlineLevel="1" x14ac:dyDescent="0.25">
      <c r="B3119" s="34" t="s">
        <v>66</v>
      </c>
      <c r="C3119" s="78" t="s">
        <v>13</v>
      </c>
      <c r="D3119" s="35" t="s">
        <v>60</v>
      </c>
      <c r="E3119" s="35" t="s">
        <v>14</v>
      </c>
      <c r="F3119" s="79" t="s">
        <v>17</v>
      </c>
      <c r="G3119" s="79" t="s">
        <v>56</v>
      </c>
      <c r="H3119" s="79" t="s">
        <v>38</v>
      </c>
      <c r="I3119" s="35" t="s">
        <v>16</v>
      </c>
      <c r="J3119" s="34" t="s">
        <v>15</v>
      </c>
    </row>
    <row r="3120" spans="1:18" outlineLevel="1" x14ac:dyDescent="0.25">
      <c r="B3120" s="137" t="str">
        <f>IF(C3120="","",F3117)</f>
        <v/>
      </c>
      <c r="C3120" s="123"/>
      <c r="D3120" s="138" t="str">
        <f>IF(C3120="","",IFERROR(INDEX('Cadastro de insumo'!A:K,MATCH('Ficha técnica - Prod acabado'!C3120,'Cadastro de insumo'!E:E,0),2),""))</f>
        <v/>
      </c>
      <c r="E3120" s="138" t="str">
        <f>IF(C3120="","",IFERROR(INDEX('Cadastro de insumo'!A:K,MATCH('Ficha técnica - Prod acabado'!C3120,'Cadastro de insumo'!E:E,0),9),""))</f>
        <v/>
      </c>
      <c r="F3120" s="139" t="str">
        <f>IFERROR(VLOOKUP(C3120,'Cadastro de insumo'!E:K,7,0),"")</f>
        <v/>
      </c>
      <c r="G3120" s="113"/>
      <c r="H3120" s="113"/>
      <c r="I3120" s="138">
        <f t="shared" ref="I3120:I3134" si="149">IF(OR(G3120="",H3120=""),0,G3120/H3120)</f>
        <v>0</v>
      </c>
      <c r="J3120" s="140">
        <f>IF(C3120="",0,IF(E3120="Pacote",VLOOKUP(C3120,'Cadastro de insumo'!E:K,7,0)*G3120,IF(OR(E3120="kg",E3120="L"),F3120/1000*G3120,F3120*G3120)))</f>
        <v>0</v>
      </c>
    </row>
    <row r="3121" spans="1:13" outlineLevel="1" x14ac:dyDescent="0.25">
      <c r="B3121" s="137" t="str">
        <f>IF(C3121="","",F3117)</f>
        <v/>
      </c>
      <c r="C3121" s="123"/>
      <c r="D3121" s="138" t="str">
        <f>IF(C3121="","",IFERROR(INDEX('Cadastro de insumo'!A:K,MATCH('Ficha técnica - Prod acabado'!C3121,'Cadastro de insumo'!E:E,0),2),""))</f>
        <v/>
      </c>
      <c r="E3121" s="138" t="str">
        <f>IF(C3121="","",IFERROR(INDEX('Cadastro de insumo'!A:K,MATCH('Ficha técnica - Prod acabado'!C3121,'Cadastro de insumo'!E:E,0),9),""))</f>
        <v/>
      </c>
      <c r="F3121" s="139" t="str">
        <f>IFERROR(VLOOKUP(C3121,'Cadastro de insumo'!E:K,7,0),"")</f>
        <v/>
      </c>
      <c r="G3121" s="113"/>
      <c r="H3121" s="113"/>
      <c r="I3121" s="138">
        <f t="shared" si="149"/>
        <v>0</v>
      </c>
      <c r="J3121" s="140">
        <f>IF(C3121="",0,IF(E3121="Pacote",VLOOKUP(C3121,'Cadastro de insumo'!E:K,7,0)*G3121,IF(OR(E3121="kg",E3121="L"),F3121/1000*G3121,F3121*G3121)))</f>
        <v>0</v>
      </c>
    </row>
    <row r="3122" spans="1:13" outlineLevel="1" x14ac:dyDescent="0.25">
      <c r="B3122" s="137" t="str">
        <f>IF(C3122="","",F3117)</f>
        <v/>
      </c>
      <c r="C3122" s="123"/>
      <c r="D3122" s="138" t="str">
        <f>IF(C3122="","",IFERROR(INDEX('Cadastro de insumo'!A:K,MATCH('Ficha técnica - Prod acabado'!C3122,'Cadastro de insumo'!E:E,0),2),""))</f>
        <v/>
      </c>
      <c r="E3122" s="138" t="str">
        <f>IF(C3122="","",IFERROR(INDEX('Cadastro de insumo'!A:K,MATCH('Ficha técnica - Prod acabado'!C3122,'Cadastro de insumo'!E:E,0),9),""))</f>
        <v/>
      </c>
      <c r="F3122" s="139" t="str">
        <f>IFERROR(VLOOKUP(C3122,'Cadastro de insumo'!E:K,7,0),"")</f>
        <v/>
      </c>
      <c r="G3122" s="113"/>
      <c r="H3122" s="113"/>
      <c r="I3122" s="138">
        <f t="shared" si="149"/>
        <v>0</v>
      </c>
      <c r="J3122" s="140">
        <f>IF(C3122="",0,IF(E3122="Pacote",VLOOKUP(C3122,'Cadastro de insumo'!E:K,7,0)*G3122,IF(OR(E3122="kg",E3122="L"),F3122/1000*G3122,F3122*G3122)))</f>
        <v>0</v>
      </c>
    </row>
    <row r="3123" spans="1:13" outlineLevel="1" x14ac:dyDescent="0.25">
      <c r="B3123" s="137" t="str">
        <f>IF(C3123="","",F3117)</f>
        <v/>
      </c>
      <c r="C3123" s="123"/>
      <c r="D3123" s="138" t="str">
        <f>IF(C3123="","",IFERROR(INDEX('Cadastro de insumo'!A:K,MATCH('Ficha técnica - Prod acabado'!C3123,'Cadastro de insumo'!E:E,0),2),""))</f>
        <v/>
      </c>
      <c r="E3123" s="138" t="str">
        <f>IF(C3123="","",IFERROR(INDEX('Cadastro de insumo'!A:K,MATCH('Ficha técnica - Prod acabado'!C3123,'Cadastro de insumo'!E:E,0),9),""))</f>
        <v/>
      </c>
      <c r="F3123" s="139" t="str">
        <f>IFERROR(VLOOKUP(C3123,'Cadastro de insumo'!E:K,7,0),"")</f>
        <v/>
      </c>
      <c r="G3123" s="113"/>
      <c r="H3123" s="113"/>
      <c r="I3123" s="138">
        <f t="shared" si="149"/>
        <v>0</v>
      </c>
      <c r="J3123" s="140">
        <f>IF(C3123="",0,IF(E3123="Pacote",VLOOKUP(C3123,'Cadastro de insumo'!E:K,7,0)*G3123,IF(OR(E3123="kg",E3123="L"),F3123/1000*G3123,F3123*G3123)))</f>
        <v>0</v>
      </c>
    </row>
    <row r="3124" spans="1:13" outlineLevel="1" x14ac:dyDescent="0.25">
      <c r="B3124" s="137" t="str">
        <f>IF(C3124="","",F3117)</f>
        <v/>
      </c>
      <c r="C3124" s="123"/>
      <c r="D3124" s="138" t="str">
        <f>IF(C3124="","",IFERROR(INDEX('Cadastro de insumo'!A:K,MATCH('Ficha técnica - Prod acabado'!C3124,'Cadastro de insumo'!E:E,0),2),""))</f>
        <v/>
      </c>
      <c r="E3124" s="138" t="str">
        <f>IF(C3124="","",IFERROR(INDEX('Cadastro de insumo'!A:K,MATCH('Ficha técnica - Prod acabado'!C3124,'Cadastro de insumo'!E:E,0),9),""))</f>
        <v/>
      </c>
      <c r="F3124" s="139" t="str">
        <f>IFERROR(VLOOKUP(C3124,'Cadastro de insumo'!E:K,7,0),"")</f>
        <v/>
      </c>
      <c r="G3124" s="113"/>
      <c r="H3124" s="113"/>
      <c r="I3124" s="138">
        <f t="shared" si="149"/>
        <v>0</v>
      </c>
      <c r="J3124" s="140">
        <f>IF(C3124="",0,IF(E3124="Pacote",VLOOKUP(C3124,'Cadastro de insumo'!E:K,7,0)*G3124,IF(OR(E3124="kg",E3124="L"),F3124/1000*G3124,F3124*G3124)))</f>
        <v>0</v>
      </c>
    </row>
    <row r="3125" spans="1:13" outlineLevel="1" x14ac:dyDescent="0.25">
      <c r="B3125" s="137" t="str">
        <f>IF(C3125="","",F3117)</f>
        <v/>
      </c>
      <c r="C3125" s="123"/>
      <c r="D3125" s="138" t="str">
        <f>IF(C3125="","",IFERROR(INDEX('Cadastro de insumo'!A:K,MATCH('Ficha técnica - Prod acabado'!C3125,'Cadastro de insumo'!E:E,0),2),""))</f>
        <v/>
      </c>
      <c r="E3125" s="138" t="str">
        <f>IF(C3125="","",IFERROR(INDEX('Cadastro de insumo'!A:K,MATCH('Ficha técnica - Prod acabado'!C3125,'Cadastro de insumo'!E:E,0),9),""))</f>
        <v/>
      </c>
      <c r="F3125" s="139" t="str">
        <f>IFERROR(VLOOKUP(C3125,'Cadastro de insumo'!E:K,7,0),"")</f>
        <v/>
      </c>
      <c r="G3125" s="113"/>
      <c r="H3125" s="113"/>
      <c r="I3125" s="138">
        <f t="shared" si="149"/>
        <v>0</v>
      </c>
      <c r="J3125" s="140">
        <f>IF(C3125="",0,IF(E3125="Pacote",VLOOKUP(C3125,'Cadastro de insumo'!E:K,7,0)*G3125,IF(OR(E3125="kg",E3125="L"),F3125/1000*G3125,F3125*G3125)))</f>
        <v>0</v>
      </c>
    </row>
    <row r="3126" spans="1:13" outlineLevel="1" x14ac:dyDescent="0.25">
      <c r="B3126" s="137" t="str">
        <f>IF(C3126="","",F3117)</f>
        <v/>
      </c>
      <c r="C3126" s="123"/>
      <c r="D3126" s="138" t="str">
        <f>IF(C3126="","",IFERROR(INDEX('Cadastro de insumo'!A:K,MATCH('Ficha técnica - Prod acabado'!C3126,'Cadastro de insumo'!E:E,0),2),""))</f>
        <v/>
      </c>
      <c r="E3126" s="138" t="str">
        <f>IF(C3126="","",IFERROR(INDEX('Cadastro de insumo'!A:K,MATCH('Ficha técnica - Prod acabado'!C3126,'Cadastro de insumo'!E:E,0),9),""))</f>
        <v/>
      </c>
      <c r="F3126" s="139" t="str">
        <f>IFERROR(VLOOKUP(C3126,'Cadastro de insumo'!E:K,7,0),"")</f>
        <v/>
      </c>
      <c r="G3126" s="113"/>
      <c r="H3126" s="113"/>
      <c r="I3126" s="138">
        <f t="shared" si="149"/>
        <v>0</v>
      </c>
      <c r="J3126" s="140">
        <f>IF(C3126="",0,IF(E3126="Pacote",VLOOKUP(C3126,'Cadastro de insumo'!E:K,7,0)*G3126,IF(OR(E3126="kg",E3126="L"),F3126/1000*G3126,F3126*G3126)))</f>
        <v>0</v>
      </c>
    </row>
    <row r="3127" spans="1:13" outlineLevel="1" x14ac:dyDescent="0.25">
      <c r="B3127" s="137" t="str">
        <f>IF(C3127="","",F3117)</f>
        <v/>
      </c>
      <c r="C3127" s="123"/>
      <c r="D3127" s="138" t="str">
        <f>IF(C3127="","",IFERROR(INDEX('Cadastro de insumo'!A:K,MATCH('Ficha técnica - Prod acabado'!C3127,'Cadastro de insumo'!E:E,0),2),""))</f>
        <v/>
      </c>
      <c r="E3127" s="138" t="str">
        <f>IF(C3127="","",IFERROR(INDEX('Cadastro de insumo'!A:K,MATCH('Ficha técnica - Prod acabado'!C3127,'Cadastro de insumo'!E:E,0),9),""))</f>
        <v/>
      </c>
      <c r="F3127" s="139" t="str">
        <f>IFERROR(VLOOKUP(C3127,'Cadastro de insumo'!E:K,7,0),"")</f>
        <v/>
      </c>
      <c r="G3127" s="113"/>
      <c r="H3127" s="113"/>
      <c r="I3127" s="138">
        <f t="shared" si="149"/>
        <v>0</v>
      </c>
      <c r="J3127" s="140">
        <f>IF(C3127="",0,IF(E3127="Pacote",VLOOKUP(C3127,'Cadastro de insumo'!E:K,7,0)*G3127,IF(OR(E3127="kg",E3127="L"),F3127/1000*G3127,F3127*G3127)))</f>
        <v>0</v>
      </c>
    </row>
    <row r="3128" spans="1:13" outlineLevel="1" x14ac:dyDescent="0.25">
      <c r="B3128" s="137" t="str">
        <f>IF(C3128="","",F3117)</f>
        <v/>
      </c>
      <c r="C3128" s="123"/>
      <c r="D3128" s="138" t="str">
        <f>IF(C3128="","",IFERROR(INDEX('Cadastro de insumo'!A:K,MATCH('Ficha técnica - Prod acabado'!C3128,'Cadastro de insumo'!E:E,0),2),""))</f>
        <v/>
      </c>
      <c r="E3128" s="138" t="str">
        <f>IF(C3128="","",IFERROR(INDEX('Cadastro de insumo'!A:K,MATCH('Ficha técnica - Prod acabado'!C3128,'Cadastro de insumo'!E:E,0),9),""))</f>
        <v/>
      </c>
      <c r="F3128" s="139" t="str">
        <f>IFERROR(VLOOKUP(C3128,'Cadastro de insumo'!E:K,7,0),"")</f>
        <v/>
      </c>
      <c r="G3128" s="113"/>
      <c r="H3128" s="113"/>
      <c r="I3128" s="138">
        <f t="shared" si="149"/>
        <v>0</v>
      </c>
      <c r="J3128" s="140">
        <f>IF(C3128="",0,IF(E3128="Pacote",VLOOKUP(C3128,'Cadastro de insumo'!E:K,7,0)*G3128,IF(OR(E3128="kg",E3128="L"),F3128/1000*G3128,F3128*G3128)))</f>
        <v>0</v>
      </c>
    </row>
    <row r="3129" spans="1:13" outlineLevel="1" x14ac:dyDescent="0.25">
      <c r="B3129" s="137" t="str">
        <f>IF(C3129="","",F3117)</f>
        <v/>
      </c>
      <c r="C3129" s="123"/>
      <c r="D3129" s="138" t="str">
        <f>IF(C3129="","",IFERROR(INDEX('Cadastro de insumo'!A:K,MATCH('Ficha técnica - Prod acabado'!C3129,'Cadastro de insumo'!E:E,0),2),""))</f>
        <v/>
      </c>
      <c r="E3129" s="138" t="str">
        <f>IF(C3129="","",IFERROR(INDEX('Cadastro de insumo'!A:K,MATCH('Ficha técnica - Prod acabado'!C3129,'Cadastro de insumo'!E:E,0),9),""))</f>
        <v/>
      </c>
      <c r="F3129" s="139" t="str">
        <f>IFERROR(VLOOKUP(C3129,'Cadastro de insumo'!E:K,7,0),"")</f>
        <v/>
      </c>
      <c r="G3129" s="113"/>
      <c r="H3129" s="113"/>
      <c r="I3129" s="138">
        <f t="shared" si="149"/>
        <v>0</v>
      </c>
      <c r="J3129" s="140">
        <f>IF(C3129="",0,IF(E3129="Pacote",VLOOKUP(C3129,'Cadastro de insumo'!E:K,7,0)*G3129,IF(OR(E3129="kg",E3129="L"),F3129/1000*G3129,F3129*G3129)))</f>
        <v>0</v>
      </c>
    </row>
    <row r="3130" spans="1:13" outlineLevel="1" x14ac:dyDescent="0.25">
      <c r="B3130" s="137" t="str">
        <f>IF(C3130="","",F3117)</f>
        <v/>
      </c>
      <c r="C3130" s="123"/>
      <c r="D3130" s="138" t="str">
        <f>IF(C3130="","",IFERROR(INDEX('Cadastro de insumo'!A:K,MATCH('Ficha técnica - Prod acabado'!C3130,'Cadastro de insumo'!E:E,0),2),""))</f>
        <v/>
      </c>
      <c r="E3130" s="138" t="str">
        <f>IF(C3130="","",IFERROR(INDEX('Cadastro de insumo'!A:K,MATCH('Ficha técnica - Prod acabado'!C3130,'Cadastro de insumo'!E:E,0),9),""))</f>
        <v/>
      </c>
      <c r="F3130" s="139" t="str">
        <f>IFERROR(VLOOKUP(C3130,'Cadastro de insumo'!E:K,7,0),"")</f>
        <v/>
      </c>
      <c r="G3130" s="113"/>
      <c r="H3130" s="113"/>
      <c r="I3130" s="138">
        <f t="shared" si="149"/>
        <v>0</v>
      </c>
      <c r="J3130" s="140">
        <f>IF(C3130="",0,IF(E3130="Pacote",VLOOKUP(C3130,'Cadastro de insumo'!E:K,7,0)*G3130,IF(OR(E3130="kg",E3130="L"),F3130/1000*G3130,F3130*G3130)))</f>
        <v>0</v>
      </c>
    </row>
    <row r="3131" spans="1:13" outlineLevel="1" x14ac:dyDescent="0.25">
      <c r="B3131" s="137" t="str">
        <f>IF(C3131="","",F3117)</f>
        <v/>
      </c>
      <c r="C3131" s="123"/>
      <c r="D3131" s="138" t="str">
        <f>IF(C3131="","",IFERROR(INDEX('Cadastro de insumo'!A:K,MATCH('Ficha técnica - Prod acabado'!C3131,'Cadastro de insumo'!E:E,0),2),""))</f>
        <v/>
      </c>
      <c r="E3131" s="138" t="str">
        <f>IF(C3131="","",IFERROR(INDEX('Cadastro de insumo'!A:K,MATCH('Ficha técnica - Prod acabado'!C3131,'Cadastro de insumo'!E:E,0),9),""))</f>
        <v/>
      </c>
      <c r="F3131" s="139" t="str">
        <f>IFERROR(VLOOKUP(C3131,'Cadastro de insumo'!E:K,7,0),"")</f>
        <v/>
      </c>
      <c r="G3131" s="113"/>
      <c r="H3131" s="113"/>
      <c r="I3131" s="138">
        <f t="shared" si="149"/>
        <v>0</v>
      </c>
      <c r="J3131" s="140">
        <f>IF(C3131="",0,IF(E3131="Pacote",VLOOKUP(C3131,'Cadastro de insumo'!E:K,7,0)*G3131,IF(OR(E3131="kg",E3131="L"),F3131/1000*G3131,F3131*G3131)))</f>
        <v>0</v>
      </c>
    </row>
    <row r="3132" spans="1:13" outlineLevel="1" x14ac:dyDescent="0.25">
      <c r="B3132" s="137" t="str">
        <f>IF(C3132="","",F3117)</f>
        <v/>
      </c>
      <c r="C3132" s="123"/>
      <c r="D3132" s="138" t="str">
        <f>IF(C3132="","",IFERROR(INDEX('Cadastro de insumo'!A:K,MATCH('Ficha técnica - Prod acabado'!C3132,'Cadastro de insumo'!E:E,0),2),""))</f>
        <v/>
      </c>
      <c r="E3132" s="138" t="str">
        <f>IF(C3132="","",IFERROR(INDEX('Cadastro de insumo'!A:K,MATCH('Ficha técnica - Prod acabado'!C3132,'Cadastro de insumo'!E:E,0),9),""))</f>
        <v/>
      </c>
      <c r="F3132" s="139" t="str">
        <f>IFERROR(VLOOKUP(C3132,'Cadastro de insumo'!E:K,7,0),"")</f>
        <v/>
      </c>
      <c r="G3132" s="113"/>
      <c r="H3132" s="113"/>
      <c r="I3132" s="138">
        <f t="shared" si="149"/>
        <v>0</v>
      </c>
      <c r="J3132" s="140">
        <f>IF(C3132="",0,IF(E3132="Pacote",VLOOKUP(C3132,'Cadastro de insumo'!E:K,7,0)*G3132,IF(OR(E3132="kg",E3132="L"),F3132/1000*G3132,F3132*G3132)))</f>
        <v>0</v>
      </c>
    </row>
    <row r="3133" spans="1:13" outlineLevel="1" x14ac:dyDescent="0.25">
      <c r="B3133" s="137" t="str">
        <f>IF(C3133="","",F3117)</f>
        <v/>
      </c>
      <c r="C3133" s="123"/>
      <c r="D3133" s="138" t="str">
        <f>IF(C3133="","",IFERROR(INDEX('Cadastro de insumo'!A:K,MATCH('Ficha técnica - Prod acabado'!C3133,'Cadastro de insumo'!E:E,0),2),""))</f>
        <v/>
      </c>
      <c r="E3133" s="138" t="str">
        <f>IF(C3133="","",IFERROR(INDEX('Cadastro de insumo'!A:K,MATCH('Ficha técnica - Prod acabado'!C3133,'Cadastro de insumo'!E:E,0),9),""))</f>
        <v/>
      </c>
      <c r="F3133" s="139" t="str">
        <f>IFERROR(VLOOKUP(C3133,'Cadastro de insumo'!E:K,7,0),"")</f>
        <v/>
      </c>
      <c r="G3133" s="113"/>
      <c r="H3133" s="113"/>
      <c r="I3133" s="138">
        <f t="shared" si="149"/>
        <v>0</v>
      </c>
      <c r="J3133" s="140">
        <f>IF(C3133="",0,IF(E3133="Pacote",VLOOKUP(C3133,'Cadastro de insumo'!E:K,7,0)*G3133,IF(OR(E3133="kg",E3133="L"),F3133/1000*G3133,F3133*G3133)))</f>
        <v>0</v>
      </c>
    </row>
    <row r="3134" spans="1:13" outlineLevel="1" x14ac:dyDescent="0.25">
      <c r="B3134" s="137" t="str">
        <f>IF(C3134="","",F3117)</f>
        <v/>
      </c>
      <c r="C3134" s="123"/>
      <c r="D3134" s="138" t="str">
        <f>IF(C3134="","",IFERROR(INDEX('Cadastro de insumo'!A:K,MATCH('Ficha técnica - Prod acabado'!C3134,'Cadastro de insumo'!E:E,0),2),""))</f>
        <v/>
      </c>
      <c r="E3134" s="138" t="str">
        <f>IF(C3134="","",IFERROR(INDEX('Cadastro de insumo'!A:K,MATCH('Ficha técnica - Prod acabado'!C3134,'Cadastro de insumo'!E:E,0),9),""))</f>
        <v/>
      </c>
      <c r="F3134" s="139" t="str">
        <f>IFERROR(VLOOKUP(C3134,'Cadastro de insumo'!E:K,7,0),"")</f>
        <v/>
      </c>
      <c r="G3134" s="113"/>
      <c r="H3134" s="113"/>
      <c r="I3134" s="138">
        <f t="shared" si="149"/>
        <v>0</v>
      </c>
      <c r="J3134" s="140">
        <f>IF(C3134="",0,IF(E3134="Pacote",VLOOKUP(C3134,'Cadastro de insumo'!E:K,7,0)*G3134,IF(OR(E3134="kg",E3134="L"),F3134/1000*G3134,F3134*G3134)))</f>
        <v>0</v>
      </c>
    </row>
    <row r="3135" spans="1:13" x14ac:dyDescent="0.25">
      <c r="A3135" s="33" t="str">
        <f>"Detalhes: "&amp;F3117</f>
        <v xml:space="preserve">Detalhes: </v>
      </c>
      <c r="B3135" s="110"/>
      <c r="H3135" s="126"/>
      <c r="I3135" s="110"/>
      <c r="J3135" s="110"/>
      <c r="M3135" s="126"/>
    </row>
    <row r="3136" spans="1:13" x14ac:dyDescent="0.25">
      <c r="B3136" s="110"/>
      <c r="C3136" s="126"/>
      <c r="H3136" s="126"/>
      <c r="I3136" s="110"/>
      <c r="J3136" s="110"/>
      <c r="K3136" s="110"/>
      <c r="L3136" s="110"/>
      <c r="M3136" s="126"/>
    </row>
    <row r="3137" spans="2:18" ht="31.5" x14ac:dyDescent="0.25">
      <c r="D3137" s="110"/>
      <c r="E3137" s="34" t="s">
        <v>21</v>
      </c>
      <c r="F3137" s="78" t="s">
        <v>0</v>
      </c>
      <c r="G3137" s="78" t="s">
        <v>19</v>
      </c>
      <c r="H3137" s="79" t="s">
        <v>20</v>
      </c>
      <c r="I3137" s="35" t="s">
        <v>22</v>
      </c>
      <c r="J3137" s="35" t="s">
        <v>61</v>
      </c>
      <c r="M3137" s="126"/>
    </row>
    <row r="3138" spans="2:18" x14ac:dyDescent="0.25">
      <c r="D3138" s="110"/>
      <c r="E3138" s="135">
        <f>E3117+1</f>
        <v>150</v>
      </c>
      <c r="F3138" s="113"/>
      <c r="G3138" s="113"/>
      <c r="H3138" s="114"/>
      <c r="I3138" s="136">
        <f>SUM(J3141:J3155)</f>
        <v>0</v>
      </c>
      <c r="J3138" s="136" t="str">
        <f>IF(H3138="","",I3138/H3138)</f>
        <v/>
      </c>
      <c r="M3138" s="126"/>
      <c r="R3138" s="141"/>
    </row>
    <row r="3139" spans="2:18" x14ac:dyDescent="0.25">
      <c r="B3139" s="117"/>
      <c r="C3139" s="118"/>
      <c r="D3139" s="110"/>
      <c r="F3139" s="118"/>
      <c r="G3139" s="118"/>
      <c r="H3139" s="119"/>
      <c r="I3139" s="120"/>
      <c r="J3139" s="121"/>
      <c r="M3139" s="126"/>
      <c r="R3139" s="141"/>
    </row>
    <row r="3140" spans="2:18" ht="47.25" outlineLevel="1" x14ac:dyDescent="0.25">
      <c r="B3140" s="34" t="s">
        <v>66</v>
      </c>
      <c r="C3140" s="78" t="s">
        <v>13</v>
      </c>
      <c r="D3140" s="35" t="s">
        <v>60</v>
      </c>
      <c r="E3140" s="35" t="s">
        <v>14</v>
      </c>
      <c r="F3140" s="79" t="s">
        <v>17</v>
      </c>
      <c r="G3140" s="79" t="s">
        <v>56</v>
      </c>
      <c r="H3140" s="79" t="s">
        <v>38</v>
      </c>
      <c r="I3140" s="35" t="s">
        <v>16</v>
      </c>
      <c r="J3140" s="34" t="s">
        <v>15</v>
      </c>
    </row>
    <row r="3141" spans="2:18" outlineLevel="1" x14ac:dyDescent="0.25">
      <c r="B3141" s="137" t="str">
        <f>IF(C3141="","",F3138)</f>
        <v/>
      </c>
      <c r="C3141" s="123"/>
      <c r="D3141" s="138" t="str">
        <f>IF(C3141="","",IFERROR(INDEX('Cadastro de insumo'!A:K,MATCH('Ficha técnica - Prod acabado'!C3141,'Cadastro de insumo'!E:E,0),2),""))</f>
        <v/>
      </c>
      <c r="E3141" s="138" t="str">
        <f>IF(C3141="","",IFERROR(INDEX('Cadastro de insumo'!A:K,MATCH('Ficha técnica - Prod acabado'!C3141,'Cadastro de insumo'!E:E,0),9),""))</f>
        <v/>
      </c>
      <c r="F3141" s="139" t="str">
        <f>IFERROR(VLOOKUP(C3141,'Cadastro de insumo'!E:K,7,0),"")</f>
        <v/>
      </c>
      <c r="G3141" s="113"/>
      <c r="H3141" s="113"/>
      <c r="I3141" s="138">
        <f t="shared" ref="I3141:I3155" si="150">IF(OR(G3141="",H3141=""),0,G3141/H3141)</f>
        <v>0</v>
      </c>
      <c r="J3141" s="140">
        <f>IF(C3141="",0,IF(E3141="Pacote",VLOOKUP(C3141,'Cadastro de insumo'!E:K,7,0)*G3141,IF(OR(E3141="kg",E3141="L"),F3141/1000*G3141,F3141*G3141)))</f>
        <v>0</v>
      </c>
    </row>
    <row r="3142" spans="2:18" outlineLevel="1" x14ac:dyDescent="0.25">
      <c r="B3142" s="137" t="str">
        <f>IF(C3142="","",F3138)</f>
        <v/>
      </c>
      <c r="C3142" s="123"/>
      <c r="D3142" s="138" t="str">
        <f>IF(C3142="","",IFERROR(INDEX('Cadastro de insumo'!A:K,MATCH('Ficha técnica - Prod acabado'!C3142,'Cadastro de insumo'!E:E,0),2),""))</f>
        <v/>
      </c>
      <c r="E3142" s="138" t="str">
        <f>IF(C3142="","",IFERROR(INDEX('Cadastro de insumo'!A:K,MATCH('Ficha técnica - Prod acabado'!C3142,'Cadastro de insumo'!E:E,0),9),""))</f>
        <v/>
      </c>
      <c r="F3142" s="139" t="str">
        <f>IFERROR(VLOOKUP(C3142,'Cadastro de insumo'!E:K,7,0),"")</f>
        <v/>
      </c>
      <c r="G3142" s="113"/>
      <c r="H3142" s="113"/>
      <c r="I3142" s="138">
        <f t="shared" si="150"/>
        <v>0</v>
      </c>
      <c r="J3142" s="140">
        <f>IF(C3142="",0,IF(E3142="Pacote",VLOOKUP(C3142,'Cadastro de insumo'!E:K,7,0)*G3142,IF(OR(E3142="kg",E3142="L"),F3142/1000*G3142,F3142*G3142)))</f>
        <v>0</v>
      </c>
    </row>
    <row r="3143" spans="2:18" outlineLevel="1" x14ac:dyDescent="0.25">
      <c r="B3143" s="137" t="str">
        <f>IF(C3143="","",F3138)</f>
        <v/>
      </c>
      <c r="C3143" s="123"/>
      <c r="D3143" s="138" t="str">
        <f>IF(C3143="","",IFERROR(INDEX('Cadastro de insumo'!A:K,MATCH('Ficha técnica - Prod acabado'!C3143,'Cadastro de insumo'!E:E,0),2),""))</f>
        <v/>
      </c>
      <c r="E3143" s="138" t="str">
        <f>IF(C3143="","",IFERROR(INDEX('Cadastro de insumo'!A:K,MATCH('Ficha técnica - Prod acabado'!C3143,'Cadastro de insumo'!E:E,0),9),""))</f>
        <v/>
      </c>
      <c r="F3143" s="139" t="str">
        <f>IFERROR(VLOOKUP(C3143,'Cadastro de insumo'!E:K,7,0),"")</f>
        <v/>
      </c>
      <c r="G3143" s="113"/>
      <c r="H3143" s="113"/>
      <c r="I3143" s="138">
        <f t="shared" si="150"/>
        <v>0</v>
      </c>
      <c r="J3143" s="140">
        <f>IF(C3143="",0,IF(E3143="Pacote",VLOOKUP(C3143,'Cadastro de insumo'!E:K,7,0)*G3143,IF(OR(E3143="kg",E3143="L"),F3143/1000*G3143,F3143*G3143)))</f>
        <v>0</v>
      </c>
    </row>
    <row r="3144" spans="2:18" outlineLevel="1" x14ac:dyDescent="0.25">
      <c r="B3144" s="137" t="str">
        <f>IF(C3144="","",F3138)</f>
        <v/>
      </c>
      <c r="C3144" s="123"/>
      <c r="D3144" s="138" t="str">
        <f>IF(C3144="","",IFERROR(INDEX('Cadastro de insumo'!A:K,MATCH('Ficha técnica - Prod acabado'!C3144,'Cadastro de insumo'!E:E,0),2),""))</f>
        <v/>
      </c>
      <c r="E3144" s="138" t="str">
        <f>IF(C3144="","",IFERROR(INDEX('Cadastro de insumo'!A:K,MATCH('Ficha técnica - Prod acabado'!C3144,'Cadastro de insumo'!E:E,0),9),""))</f>
        <v/>
      </c>
      <c r="F3144" s="139" t="str">
        <f>IFERROR(VLOOKUP(C3144,'Cadastro de insumo'!E:K,7,0),"")</f>
        <v/>
      </c>
      <c r="G3144" s="113"/>
      <c r="H3144" s="113"/>
      <c r="I3144" s="138">
        <f t="shared" si="150"/>
        <v>0</v>
      </c>
      <c r="J3144" s="140">
        <f>IF(C3144="",0,IF(E3144="Pacote",VLOOKUP(C3144,'Cadastro de insumo'!E:K,7,0)*G3144,IF(OR(E3144="kg",E3144="L"),F3144/1000*G3144,F3144*G3144)))</f>
        <v>0</v>
      </c>
    </row>
    <row r="3145" spans="2:18" outlineLevel="1" x14ac:dyDescent="0.25">
      <c r="B3145" s="137" t="str">
        <f>IF(C3145="","",F3138)</f>
        <v/>
      </c>
      <c r="C3145" s="123"/>
      <c r="D3145" s="138" t="str">
        <f>IF(C3145="","",IFERROR(INDEX('Cadastro de insumo'!A:K,MATCH('Ficha técnica - Prod acabado'!C3145,'Cadastro de insumo'!E:E,0),2),""))</f>
        <v/>
      </c>
      <c r="E3145" s="138" t="str">
        <f>IF(C3145="","",IFERROR(INDEX('Cadastro de insumo'!A:K,MATCH('Ficha técnica - Prod acabado'!C3145,'Cadastro de insumo'!E:E,0),9),""))</f>
        <v/>
      </c>
      <c r="F3145" s="139" t="str">
        <f>IFERROR(VLOOKUP(C3145,'Cadastro de insumo'!E:K,7,0),"")</f>
        <v/>
      </c>
      <c r="G3145" s="113"/>
      <c r="H3145" s="113"/>
      <c r="I3145" s="138">
        <f t="shared" si="150"/>
        <v>0</v>
      </c>
      <c r="J3145" s="140">
        <f>IF(C3145="",0,IF(E3145="Pacote",VLOOKUP(C3145,'Cadastro de insumo'!E:K,7,0)*G3145,IF(OR(E3145="kg",E3145="L"),F3145/1000*G3145,F3145*G3145)))</f>
        <v>0</v>
      </c>
    </row>
    <row r="3146" spans="2:18" outlineLevel="1" x14ac:dyDescent="0.25">
      <c r="B3146" s="137" t="str">
        <f>IF(C3146="","",F3138)</f>
        <v/>
      </c>
      <c r="C3146" s="123"/>
      <c r="D3146" s="138" t="str">
        <f>IF(C3146="","",IFERROR(INDEX('Cadastro de insumo'!A:K,MATCH('Ficha técnica - Prod acabado'!C3146,'Cadastro de insumo'!E:E,0),2),""))</f>
        <v/>
      </c>
      <c r="E3146" s="138" t="str">
        <f>IF(C3146="","",IFERROR(INDEX('Cadastro de insumo'!A:K,MATCH('Ficha técnica - Prod acabado'!C3146,'Cadastro de insumo'!E:E,0),9),""))</f>
        <v/>
      </c>
      <c r="F3146" s="139" t="str">
        <f>IFERROR(VLOOKUP(C3146,'Cadastro de insumo'!E:K,7,0),"")</f>
        <v/>
      </c>
      <c r="G3146" s="113"/>
      <c r="H3146" s="113"/>
      <c r="I3146" s="138">
        <f t="shared" si="150"/>
        <v>0</v>
      </c>
      <c r="J3146" s="140">
        <f>IF(C3146="",0,IF(E3146="Pacote",VLOOKUP(C3146,'Cadastro de insumo'!E:K,7,0)*G3146,IF(OR(E3146="kg",E3146="L"),F3146/1000*G3146,F3146*G3146)))</f>
        <v>0</v>
      </c>
    </row>
    <row r="3147" spans="2:18" outlineLevel="1" x14ac:dyDescent="0.25">
      <c r="B3147" s="137" t="str">
        <f>IF(C3147="","",F3138)</f>
        <v/>
      </c>
      <c r="C3147" s="123"/>
      <c r="D3147" s="138" t="str">
        <f>IF(C3147="","",IFERROR(INDEX('Cadastro de insumo'!A:K,MATCH('Ficha técnica - Prod acabado'!C3147,'Cadastro de insumo'!E:E,0),2),""))</f>
        <v/>
      </c>
      <c r="E3147" s="138" t="str">
        <f>IF(C3147="","",IFERROR(INDEX('Cadastro de insumo'!A:K,MATCH('Ficha técnica - Prod acabado'!C3147,'Cadastro de insumo'!E:E,0),9),""))</f>
        <v/>
      </c>
      <c r="F3147" s="139" t="str">
        <f>IFERROR(VLOOKUP(C3147,'Cadastro de insumo'!E:K,7,0),"")</f>
        <v/>
      </c>
      <c r="G3147" s="113"/>
      <c r="H3147" s="113"/>
      <c r="I3147" s="138">
        <f t="shared" si="150"/>
        <v>0</v>
      </c>
      <c r="J3147" s="140">
        <f>IF(C3147="",0,IF(E3147="Pacote",VLOOKUP(C3147,'Cadastro de insumo'!E:K,7,0)*G3147,IF(OR(E3147="kg",E3147="L"),F3147/1000*G3147,F3147*G3147)))</f>
        <v>0</v>
      </c>
    </row>
    <row r="3148" spans="2:18" outlineLevel="1" x14ac:dyDescent="0.25">
      <c r="B3148" s="137" t="str">
        <f>IF(C3148="","",F3138)</f>
        <v/>
      </c>
      <c r="C3148" s="123"/>
      <c r="D3148" s="138" t="str">
        <f>IF(C3148="","",IFERROR(INDEX('Cadastro de insumo'!A:K,MATCH('Ficha técnica - Prod acabado'!C3148,'Cadastro de insumo'!E:E,0),2),""))</f>
        <v/>
      </c>
      <c r="E3148" s="138" t="str">
        <f>IF(C3148="","",IFERROR(INDEX('Cadastro de insumo'!A:K,MATCH('Ficha técnica - Prod acabado'!C3148,'Cadastro de insumo'!E:E,0),9),""))</f>
        <v/>
      </c>
      <c r="F3148" s="139" t="str">
        <f>IFERROR(VLOOKUP(C3148,'Cadastro de insumo'!E:K,7,0),"")</f>
        <v/>
      </c>
      <c r="G3148" s="113"/>
      <c r="H3148" s="113"/>
      <c r="I3148" s="138">
        <f t="shared" si="150"/>
        <v>0</v>
      </c>
      <c r="J3148" s="140">
        <f>IF(C3148="",0,IF(E3148="Pacote",VLOOKUP(C3148,'Cadastro de insumo'!E:K,7,0)*G3148,IF(OR(E3148="kg",E3148="L"),F3148/1000*G3148,F3148*G3148)))</f>
        <v>0</v>
      </c>
    </row>
    <row r="3149" spans="2:18" outlineLevel="1" x14ac:dyDescent="0.25">
      <c r="B3149" s="137" t="str">
        <f>IF(C3149="","",F3138)</f>
        <v/>
      </c>
      <c r="C3149" s="123"/>
      <c r="D3149" s="138" t="str">
        <f>IF(C3149="","",IFERROR(INDEX('Cadastro de insumo'!A:K,MATCH('Ficha técnica - Prod acabado'!C3149,'Cadastro de insumo'!E:E,0),2),""))</f>
        <v/>
      </c>
      <c r="E3149" s="138" t="str">
        <f>IF(C3149="","",IFERROR(INDEX('Cadastro de insumo'!A:K,MATCH('Ficha técnica - Prod acabado'!C3149,'Cadastro de insumo'!E:E,0),9),""))</f>
        <v/>
      </c>
      <c r="F3149" s="139" t="str">
        <f>IFERROR(VLOOKUP(C3149,'Cadastro de insumo'!E:K,7,0),"")</f>
        <v/>
      </c>
      <c r="G3149" s="113"/>
      <c r="H3149" s="113"/>
      <c r="I3149" s="138">
        <f t="shared" si="150"/>
        <v>0</v>
      </c>
      <c r="J3149" s="140">
        <f>IF(C3149="",0,IF(E3149="Pacote",VLOOKUP(C3149,'Cadastro de insumo'!E:K,7,0)*G3149,IF(OR(E3149="kg",E3149="L"),F3149/1000*G3149,F3149*G3149)))</f>
        <v>0</v>
      </c>
    </row>
    <row r="3150" spans="2:18" outlineLevel="1" x14ac:dyDescent="0.25">
      <c r="B3150" s="137" t="str">
        <f>IF(C3150="","",F3138)</f>
        <v/>
      </c>
      <c r="C3150" s="123"/>
      <c r="D3150" s="138" t="str">
        <f>IF(C3150="","",IFERROR(INDEX('Cadastro de insumo'!A:K,MATCH('Ficha técnica - Prod acabado'!C3150,'Cadastro de insumo'!E:E,0),2),""))</f>
        <v/>
      </c>
      <c r="E3150" s="138" t="str">
        <f>IF(C3150="","",IFERROR(INDEX('Cadastro de insumo'!A:K,MATCH('Ficha técnica - Prod acabado'!C3150,'Cadastro de insumo'!E:E,0),9),""))</f>
        <v/>
      </c>
      <c r="F3150" s="139" t="str">
        <f>IFERROR(VLOOKUP(C3150,'Cadastro de insumo'!E:K,7,0),"")</f>
        <v/>
      </c>
      <c r="G3150" s="113"/>
      <c r="H3150" s="113"/>
      <c r="I3150" s="138">
        <f t="shared" si="150"/>
        <v>0</v>
      </c>
      <c r="J3150" s="140">
        <f>IF(C3150="",0,IF(E3150="Pacote",VLOOKUP(C3150,'Cadastro de insumo'!E:K,7,0)*G3150,IF(OR(E3150="kg",E3150="L"),F3150/1000*G3150,F3150*G3150)))</f>
        <v>0</v>
      </c>
    </row>
    <row r="3151" spans="2:18" outlineLevel="1" x14ac:dyDescent="0.25">
      <c r="B3151" s="137" t="str">
        <f>IF(C3151="","",F3138)</f>
        <v/>
      </c>
      <c r="C3151" s="123"/>
      <c r="D3151" s="138" t="str">
        <f>IF(C3151="","",IFERROR(INDEX('Cadastro de insumo'!A:K,MATCH('Ficha técnica - Prod acabado'!C3151,'Cadastro de insumo'!E:E,0),2),""))</f>
        <v/>
      </c>
      <c r="E3151" s="138" t="str">
        <f>IF(C3151="","",IFERROR(INDEX('Cadastro de insumo'!A:K,MATCH('Ficha técnica - Prod acabado'!C3151,'Cadastro de insumo'!E:E,0),9),""))</f>
        <v/>
      </c>
      <c r="F3151" s="139" t="str">
        <f>IFERROR(VLOOKUP(C3151,'Cadastro de insumo'!E:K,7,0),"")</f>
        <v/>
      </c>
      <c r="G3151" s="113"/>
      <c r="H3151" s="113"/>
      <c r="I3151" s="138">
        <f t="shared" si="150"/>
        <v>0</v>
      </c>
      <c r="J3151" s="140">
        <f>IF(C3151="",0,IF(E3151="Pacote",VLOOKUP(C3151,'Cadastro de insumo'!E:K,7,0)*G3151,IF(OR(E3151="kg",E3151="L"),F3151/1000*G3151,F3151*G3151)))</f>
        <v>0</v>
      </c>
    </row>
    <row r="3152" spans="2:18" outlineLevel="1" x14ac:dyDescent="0.25">
      <c r="B3152" s="137" t="str">
        <f>IF(C3152="","",F3138)</f>
        <v/>
      </c>
      <c r="C3152" s="123"/>
      <c r="D3152" s="138" t="str">
        <f>IF(C3152="","",IFERROR(INDEX('Cadastro de insumo'!A:K,MATCH('Ficha técnica - Prod acabado'!C3152,'Cadastro de insumo'!E:E,0),2),""))</f>
        <v/>
      </c>
      <c r="E3152" s="138" t="str">
        <f>IF(C3152="","",IFERROR(INDEX('Cadastro de insumo'!A:K,MATCH('Ficha técnica - Prod acabado'!C3152,'Cadastro de insumo'!E:E,0),9),""))</f>
        <v/>
      </c>
      <c r="F3152" s="139" t="str">
        <f>IFERROR(VLOOKUP(C3152,'Cadastro de insumo'!E:K,7,0),"")</f>
        <v/>
      </c>
      <c r="G3152" s="113"/>
      <c r="H3152" s="113"/>
      <c r="I3152" s="138">
        <f t="shared" si="150"/>
        <v>0</v>
      </c>
      <c r="J3152" s="140">
        <f>IF(C3152="",0,IF(E3152="Pacote",VLOOKUP(C3152,'Cadastro de insumo'!E:K,7,0)*G3152,IF(OR(E3152="kg",E3152="L"),F3152/1000*G3152,F3152*G3152)))</f>
        <v>0</v>
      </c>
    </row>
    <row r="3153" spans="1:18" outlineLevel="1" x14ac:dyDescent="0.25">
      <c r="B3153" s="137" t="str">
        <f>IF(C3153="","",F3138)</f>
        <v/>
      </c>
      <c r="C3153" s="123"/>
      <c r="D3153" s="138" t="str">
        <f>IF(C3153="","",IFERROR(INDEX('Cadastro de insumo'!A:K,MATCH('Ficha técnica - Prod acabado'!C3153,'Cadastro de insumo'!E:E,0),2),""))</f>
        <v/>
      </c>
      <c r="E3153" s="138" t="str">
        <f>IF(C3153="","",IFERROR(INDEX('Cadastro de insumo'!A:K,MATCH('Ficha técnica - Prod acabado'!C3153,'Cadastro de insumo'!E:E,0),9),""))</f>
        <v/>
      </c>
      <c r="F3153" s="139" t="str">
        <f>IFERROR(VLOOKUP(C3153,'Cadastro de insumo'!E:K,7,0),"")</f>
        <v/>
      </c>
      <c r="G3153" s="113"/>
      <c r="H3153" s="113"/>
      <c r="I3153" s="138">
        <f t="shared" si="150"/>
        <v>0</v>
      </c>
      <c r="J3153" s="140">
        <f>IF(C3153="",0,IF(E3153="Pacote",VLOOKUP(C3153,'Cadastro de insumo'!E:K,7,0)*G3153,IF(OR(E3153="kg",E3153="L"),F3153/1000*G3153,F3153*G3153)))</f>
        <v>0</v>
      </c>
    </row>
    <row r="3154" spans="1:18" outlineLevel="1" x14ac:dyDescent="0.25">
      <c r="B3154" s="137" t="str">
        <f>IF(C3154="","",F3138)</f>
        <v/>
      </c>
      <c r="C3154" s="123"/>
      <c r="D3154" s="138" t="str">
        <f>IF(C3154="","",IFERROR(INDEX('Cadastro de insumo'!A:K,MATCH('Ficha técnica - Prod acabado'!C3154,'Cadastro de insumo'!E:E,0),2),""))</f>
        <v/>
      </c>
      <c r="E3154" s="138" t="str">
        <f>IF(C3154="","",IFERROR(INDEX('Cadastro de insumo'!A:K,MATCH('Ficha técnica - Prod acabado'!C3154,'Cadastro de insumo'!E:E,0),9),""))</f>
        <v/>
      </c>
      <c r="F3154" s="139" t="str">
        <f>IFERROR(VLOOKUP(C3154,'Cadastro de insumo'!E:K,7,0),"")</f>
        <v/>
      </c>
      <c r="G3154" s="113"/>
      <c r="H3154" s="113"/>
      <c r="I3154" s="138">
        <f t="shared" si="150"/>
        <v>0</v>
      </c>
      <c r="J3154" s="140">
        <f>IF(C3154="",0,IF(E3154="Pacote",VLOOKUP(C3154,'Cadastro de insumo'!E:K,7,0)*G3154,IF(OR(E3154="kg",E3154="L"),F3154/1000*G3154,F3154*G3154)))</f>
        <v>0</v>
      </c>
    </row>
    <row r="3155" spans="1:18" outlineLevel="1" x14ac:dyDescent="0.25">
      <c r="B3155" s="137" t="str">
        <f>IF(C3155="","",F3138)</f>
        <v/>
      </c>
      <c r="C3155" s="123"/>
      <c r="D3155" s="138" t="str">
        <f>IF(C3155="","",IFERROR(INDEX('Cadastro de insumo'!A:K,MATCH('Ficha técnica - Prod acabado'!C3155,'Cadastro de insumo'!E:E,0),2),""))</f>
        <v/>
      </c>
      <c r="E3155" s="138" t="str">
        <f>IF(C3155="","",IFERROR(INDEX('Cadastro de insumo'!A:K,MATCH('Ficha técnica - Prod acabado'!C3155,'Cadastro de insumo'!E:E,0),9),""))</f>
        <v/>
      </c>
      <c r="F3155" s="139" t="str">
        <f>IFERROR(VLOOKUP(C3155,'Cadastro de insumo'!E:K,7,0),"")</f>
        <v/>
      </c>
      <c r="G3155" s="113"/>
      <c r="H3155" s="113"/>
      <c r="I3155" s="138">
        <f t="shared" si="150"/>
        <v>0</v>
      </c>
      <c r="J3155" s="140">
        <f>IF(C3155="",0,IF(E3155="Pacote",VLOOKUP(C3155,'Cadastro de insumo'!E:K,7,0)*G3155,IF(OR(E3155="kg",E3155="L"),F3155/1000*G3155,F3155*G3155)))</f>
        <v>0</v>
      </c>
    </row>
    <row r="3156" spans="1:18" x14ac:dyDescent="0.25">
      <c r="A3156" s="33" t="str">
        <f>"Detalhes: "&amp;F3138</f>
        <v xml:space="preserve">Detalhes: </v>
      </c>
      <c r="B3156" s="110"/>
      <c r="H3156" s="126"/>
      <c r="I3156" s="110"/>
      <c r="J3156" s="110"/>
      <c r="M3156" s="126"/>
    </row>
    <row r="3157" spans="1:18" x14ac:dyDescent="0.25">
      <c r="B3157" s="110"/>
      <c r="C3157" s="126"/>
      <c r="H3157" s="126"/>
      <c r="I3157" s="110"/>
      <c r="J3157" s="110"/>
      <c r="K3157" s="110"/>
      <c r="L3157" s="110"/>
      <c r="M3157" s="126"/>
    </row>
    <row r="3158" spans="1:18" ht="31.5" x14ac:dyDescent="0.25">
      <c r="D3158" s="110"/>
      <c r="E3158" s="34" t="s">
        <v>21</v>
      </c>
      <c r="F3158" s="78" t="s">
        <v>0</v>
      </c>
      <c r="G3158" s="78" t="s">
        <v>19</v>
      </c>
      <c r="H3158" s="79" t="s">
        <v>20</v>
      </c>
      <c r="I3158" s="35" t="s">
        <v>22</v>
      </c>
      <c r="J3158" s="35" t="s">
        <v>61</v>
      </c>
      <c r="M3158" s="126"/>
    </row>
    <row r="3159" spans="1:18" x14ac:dyDescent="0.25">
      <c r="D3159" s="110"/>
      <c r="E3159" s="135">
        <f>E3138+1</f>
        <v>151</v>
      </c>
      <c r="F3159" s="113"/>
      <c r="G3159" s="113"/>
      <c r="H3159" s="114"/>
      <c r="I3159" s="136">
        <f>SUM(J3162:J3176)</f>
        <v>0</v>
      </c>
      <c r="J3159" s="136" t="str">
        <f>IF(H3159="","",I3159/H3159)</f>
        <v/>
      </c>
      <c r="M3159" s="126"/>
      <c r="R3159" s="141"/>
    </row>
    <row r="3160" spans="1:18" x14ac:dyDescent="0.25">
      <c r="B3160" s="117"/>
      <c r="C3160" s="118"/>
      <c r="D3160" s="110"/>
      <c r="F3160" s="118"/>
      <c r="G3160" s="118"/>
      <c r="H3160" s="119"/>
      <c r="I3160" s="120"/>
      <c r="J3160" s="121"/>
      <c r="M3160" s="126"/>
      <c r="R3160" s="141"/>
    </row>
    <row r="3161" spans="1:18" ht="47.25" outlineLevel="1" x14ac:dyDescent="0.25">
      <c r="B3161" s="34" t="s">
        <v>66</v>
      </c>
      <c r="C3161" s="78" t="s">
        <v>13</v>
      </c>
      <c r="D3161" s="35" t="s">
        <v>60</v>
      </c>
      <c r="E3161" s="35" t="s">
        <v>14</v>
      </c>
      <c r="F3161" s="79" t="s">
        <v>17</v>
      </c>
      <c r="G3161" s="79" t="s">
        <v>56</v>
      </c>
      <c r="H3161" s="79" t="s">
        <v>38</v>
      </c>
      <c r="I3161" s="35" t="s">
        <v>16</v>
      </c>
      <c r="J3161" s="34" t="s">
        <v>15</v>
      </c>
    </row>
    <row r="3162" spans="1:18" outlineLevel="1" x14ac:dyDescent="0.25">
      <c r="B3162" s="137" t="str">
        <f>IF(C3162="","",F3159)</f>
        <v/>
      </c>
      <c r="C3162" s="123"/>
      <c r="D3162" s="138" t="str">
        <f>IF(C3162="","",IFERROR(INDEX('Cadastro de insumo'!A:K,MATCH('Ficha técnica - Prod acabado'!C3162,'Cadastro de insumo'!E:E,0),2),""))</f>
        <v/>
      </c>
      <c r="E3162" s="138" t="str">
        <f>IF(C3162="","",IFERROR(INDEX('Cadastro de insumo'!A:K,MATCH('Ficha técnica - Prod acabado'!C3162,'Cadastro de insumo'!E:E,0),9),""))</f>
        <v/>
      </c>
      <c r="F3162" s="139" t="str">
        <f>IFERROR(VLOOKUP(C3162,'Cadastro de insumo'!E:K,7,0),"")</f>
        <v/>
      </c>
      <c r="G3162" s="113"/>
      <c r="H3162" s="113"/>
      <c r="I3162" s="138">
        <f t="shared" ref="I3162:I3176" si="151">IF(OR(G3162="",H3162=""),0,G3162/H3162)</f>
        <v>0</v>
      </c>
      <c r="J3162" s="140">
        <f>IF(C3162="",0,IF(E3162="Pacote",VLOOKUP(C3162,'Cadastro de insumo'!E:K,7,0)*G3162,IF(OR(E3162="kg",E3162="L"),F3162/1000*G3162,F3162*G3162)))</f>
        <v>0</v>
      </c>
    </row>
    <row r="3163" spans="1:18" outlineLevel="1" x14ac:dyDescent="0.25">
      <c r="B3163" s="137" t="str">
        <f>IF(C3163="","",F3159)</f>
        <v/>
      </c>
      <c r="C3163" s="123"/>
      <c r="D3163" s="138" t="str">
        <f>IF(C3163="","",IFERROR(INDEX('Cadastro de insumo'!A:K,MATCH('Ficha técnica - Prod acabado'!C3163,'Cadastro de insumo'!E:E,0),2),""))</f>
        <v/>
      </c>
      <c r="E3163" s="138" t="str">
        <f>IF(C3163="","",IFERROR(INDEX('Cadastro de insumo'!A:K,MATCH('Ficha técnica - Prod acabado'!C3163,'Cadastro de insumo'!E:E,0),9),""))</f>
        <v/>
      </c>
      <c r="F3163" s="139" t="str">
        <f>IFERROR(VLOOKUP(C3163,'Cadastro de insumo'!E:K,7,0),"")</f>
        <v/>
      </c>
      <c r="G3163" s="113"/>
      <c r="H3163" s="113"/>
      <c r="I3163" s="138">
        <f t="shared" si="151"/>
        <v>0</v>
      </c>
      <c r="J3163" s="140">
        <f>IF(C3163="",0,IF(E3163="Pacote",VLOOKUP(C3163,'Cadastro de insumo'!E:K,7,0)*G3163,IF(OR(E3163="kg",E3163="L"),F3163/1000*G3163,F3163*G3163)))</f>
        <v>0</v>
      </c>
    </row>
    <row r="3164" spans="1:18" outlineLevel="1" x14ac:dyDescent="0.25">
      <c r="B3164" s="137" t="str">
        <f>IF(C3164="","",F3159)</f>
        <v/>
      </c>
      <c r="C3164" s="123"/>
      <c r="D3164" s="138" t="str">
        <f>IF(C3164="","",IFERROR(INDEX('Cadastro de insumo'!A:K,MATCH('Ficha técnica - Prod acabado'!C3164,'Cadastro de insumo'!E:E,0),2),""))</f>
        <v/>
      </c>
      <c r="E3164" s="138" t="str">
        <f>IF(C3164="","",IFERROR(INDEX('Cadastro de insumo'!A:K,MATCH('Ficha técnica - Prod acabado'!C3164,'Cadastro de insumo'!E:E,0),9),""))</f>
        <v/>
      </c>
      <c r="F3164" s="139" t="str">
        <f>IFERROR(VLOOKUP(C3164,'Cadastro de insumo'!E:K,7,0),"")</f>
        <v/>
      </c>
      <c r="G3164" s="113"/>
      <c r="H3164" s="113"/>
      <c r="I3164" s="138">
        <f t="shared" si="151"/>
        <v>0</v>
      </c>
      <c r="J3164" s="140">
        <f>IF(C3164="",0,IF(E3164="Pacote",VLOOKUP(C3164,'Cadastro de insumo'!E:K,7,0)*G3164,IF(OR(E3164="kg",E3164="L"),F3164/1000*G3164,F3164*G3164)))</f>
        <v>0</v>
      </c>
    </row>
    <row r="3165" spans="1:18" outlineLevel="1" x14ac:dyDescent="0.25">
      <c r="B3165" s="137" t="str">
        <f>IF(C3165="","",F3159)</f>
        <v/>
      </c>
      <c r="C3165" s="123"/>
      <c r="D3165" s="138" t="str">
        <f>IF(C3165="","",IFERROR(INDEX('Cadastro de insumo'!A:K,MATCH('Ficha técnica - Prod acabado'!C3165,'Cadastro de insumo'!E:E,0),2),""))</f>
        <v/>
      </c>
      <c r="E3165" s="138" t="str">
        <f>IF(C3165="","",IFERROR(INDEX('Cadastro de insumo'!A:K,MATCH('Ficha técnica - Prod acabado'!C3165,'Cadastro de insumo'!E:E,0),9),""))</f>
        <v/>
      </c>
      <c r="F3165" s="139" t="str">
        <f>IFERROR(VLOOKUP(C3165,'Cadastro de insumo'!E:K,7,0),"")</f>
        <v/>
      </c>
      <c r="G3165" s="113"/>
      <c r="H3165" s="113"/>
      <c r="I3165" s="138">
        <f t="shared" si="151"/>
        <v>0</v>
      </c>
      <c r="J3165" s="140">
        <f>IF(C3165="",0,IF(E3165="Pacote",VLOOKUP(C3165,'Cadastro de insumo'!E:K,7,0)*G3165,IF(OR(E3165="kg",E3165="L"),F3165/1000*G3165,F3165*G3165)))</f>
        <v>0</v>
      </c>
    </row>
    <row r="3166" spans="1:18" outlineLevel="1" x14ac:dyDescent="0.25">
      <c r="B3166" s="137" t="str">
        <f>IF(C3166="","",F3159)</f>
        <v/>
      </c>
      <c r="C3166" s="123"/>
      <c r="D3166" s="138" t="str">
        <f>IF(C3166="","",IFERROR(INDEX('Cadastro de insumo'!A:K,MATCH('Ficha técnica - Prod acabado'!C3166,'Cadastro de insumo'!E:E,0),2),""))</f>
        <v/>
      </c>
      <c r="E3166" s="138" t="str">
        <f>IF(C3166="","",IFERROR(INDEX('Cadastro de insumo'!A:K,MATCH('Ficha técnica - Prod acabado'!C3166,'Cadastro de insumo'!E:E,0),9),""))</f>
        <v/>
      </c>
      <c r="F3166" s="139" t="str">
        <f>IFERROR(VLOOKUP(C3166,'Cadastro de insumo'!E:K,7,0),"")</f>
        <v/>
      </c>
      <c r="G3166" s="113"/>
      <c r="H3166" s="113"/>
      <c r="I3166" s="138">
        <f t="shared" si="151"/>
        <v>0</v>
      </c>
      <c r="J3166" s="140">
        <f>IF(C3166="",0,IF(E3166="Pacote",VLOOKUP(C3166,'Cadastro de insumo'!E:K,7,0)*G3166,IF(OR(E3166="kg",E3166="L"),F3166/1000*G3166,F3166*G3166)))</f>
        <v>0</v>
      </c>
    </row>
    <row r="3167" spans="1:18" outlineLevel="1" x14ac:dyDescent="0.25">
      <c r="B3167" s="137" t="str">
        <f>IF(C3167="","",F3159)</f>
        <v/>
      </c>
      <c r="C3167" s="123"/>
      <c r="D3167" s="138" t="str">
        <f>IF(C3167="","",IFERROR(INDEX('Cadastro de insumo'!A:K,MATCH('Ficha técnica - Prod acabado'!C3167,'Cadastro de insumo'!E:E,0),2),""))</f>
        <v/>
      </c>
      <c r="E3167" s="138" t="str">
        <f>IF(C3167="","",IFERROR(INDEX('Cadastro de insumo'!A:K,MATCH('Ficha técnica - Prod acabado'!C3167,'Cadastro de insumo'!E:E,0),9),""))</f>
        <v/>
      </c>
      <c r="F3167" s="139" t="str">
        <f>IFERROR(VLOOKUP(C3167,'Cadastro de insumo'!E:K,7,0),"")</f>
        <v/>
      </c>
      <c r="G3167" s="113"/>
      <c r="H3167" s="113"/>
      <c r="I3167" s="138">
        <f t="shared" si="151"/>
        <v>0</v>
      </c>
      <c r="J3167" s="140">
        <f>IF(C3167="",0,IF(E3167="Pacote",VLOOKUP(C3167,'Cadastro de insumo'!E:K,7,0)*G3167,IF(OR(E3167="kg",E3167="L"),F3167/1000*G3167,F3167*G3167)))</f>
        <v>0</v>
      </c>
    </row>
    <row r="3168" spans="1:18" outlineLevel="1" x14ac:dyDescent="0.25">
      <c r="B3168" s="137" t="str">
        <f>IF(C3168="","",F3159)</f>
        <v/>
      </c>
      <c r="C3168" s="123"/>
      <c r="D3168" s="138" t="str">
        <f>IF(C3168="","",IFERROR(INDEX('Cadastro de insumo'!A:K,MATCH('Ficha técnica - Prod acabado'!C3168,'Cadastro de insumo'!E:E,0),2),""))</f>
        <v/>
      </c>
      <c r="E3168" s="138" t="str">
        <f>IF(C3168="","",IFERROR(INDEX('Cadastro de insumo'!A:K,MATCH('Ficha técnica - Prod acabado'!C3168,'Cadastro de insumo'!E:E,0),9),""))</f>
        <v/>
      </c>
      <c r="F3168" s="139" t="str">
        <f>IFERROR(VLOOKUP(C3168,'Cadastro de insumo'!E:K,7,0),"")</f>
        <v/>
      </c>
      <c r="G3168" s="113"/>
      <c r="H3168" s="113"/>
      <c r="I3168" s="138">
        <f t="shared" si="151"/>
        <v>0</v>
      </c>
      <c r="J3168" s="140">
        <f>IF(C3168="",0,IF(E3168="Pacote",VLOOKUP(C3168,'Cadastro de insumo'!E:K,7,0)*G3168,IF(OR(E3168="kg",E3168="L"),F3168/1000*G3168,F3168*G3168)))</f>
        <v>0</v>
      </c>
    </row>
    <row r="3169" spans="1:18" outlineLevel="1" x14ac:dyDescent="0.25">
      <c r="B3169" s="137" t="str">
        <f>IF(C3169="","",F3159)</f>
        <v/>
      </c>
      <c r="C3169" s="123"/>
      <c r="D3169" s="138" t="str">
        <f>IF(C3169="","",IFERROR(INDEX('Cadastro de insumo'!A:K,MATCH('Ficha técnica - Prod acabado'!C3169,'Cadastro de insumo'!E:E,0),2),""))</f>
        <v/>
      </c>
      <c r="E3169" s="138" t="str">
        <f>IF(C3169="","",IFERROR(INDEX('Cadastro de insumo'!A:K,MATCH('Ficha técnica - Prod acabado'!C3169,'Cadastro de insumo'!E:E,0),9),""))</f>
        <v/>
      </c>
      <c r="F3169" s="139" t="str">
        <f>IFERROR(VLOOKUP(C3169,'Cadastro de insumo'!E:K,7,0),"")</f>
        <v/>
      </c>
      <c r="G3169" s="113"/>
      <c r="H3169" s="113"/>
      <c r="I3169" s="138">
        <f t="shared" si="151"/>
        <v>0</v>
      </c>
      <c r="J3169" s="140">
        <f>IF(C3169="",0,IF(E3169="Pacote",VLOOKUP(C3169,'Cadastro de insumo'!E:K,7,0)*G3169,IF(OR(E3169="kg",E3169="L"),F3169/1000*G3169,F3169*G3169)))</f>
        <v>0</v>
      </c>
    </row>
    <row r="3170" spans="1:18" outlineLevel="1" x14ac:dyDescent="0.25">
      <c r="B3170" s="137" t="str">
        <f>IF(C3170="","",F3159)</f>
        <v/>
      </c>
      <c r="C3170" s="123"/>
      <c r="D3170" s="138" t="str">
        <f>IF(C3170="","",IFERROR(INDEX('Cadastro de insumo'!A:K,MATCH('Ficha técnica - Prod acabado'!C3170,'Cadastro de insumo'!E:E,0),2),""))</f>
        <v/>
      </c>
      <c r="E3170" s="138" t="str">
        <f>IF(C3170="","",IFERROR(INDEX('Cadastro de insumo'!A:K,MATCH('Ficha técnica - Prod acabado'!C3170,'Cadastro de insumo'!E:E,0),9),""))</f>
        <v/>
      </c>
      <c r="F3170" s="139" t="str">
        <f>IFERROR(VLOOKUP(C3170,'Cadastro de insumo'!E:K,7,0),"")</f>
        <v/>
      </c>
      <c r="G3170" s="113"/>
      <c r="H3170" s="113"/>
      <c r="I3170" s="138">
        <f t="shared" si="151"/>
        <v>0</v>
      </c>
      <c r="J3170" s="140">
        <f>IF(C3170="",0,IF(E3170="Pacote",VLOOKUP(C3170,'Cadastro de insumo'!E:K,7,0)*G3170,IF(OR(E3170="kg",E3170="L"),F3170/1000*G3170,F3170*G3170)))</f>
        <v>0</v>
      </c>
    </row>
    <row r="3171" spans="1:18" outlineLevel="1" x14ac:dyDescent="0.25">
      <c r="B3171" s="137" t="str">
        <f>IF(C3171="","",F3159)</f>
        <v/>
      </c>
      <c r="C3171" s="123"/>
      <c r="D3171" s="138" t="str">
        <f>IF(C3171="","",IFERROR(INDEX('Cadastro de insumo'!A:K,MATCH('Ficha técnica - Prod acabado'!C3171,'Cadastro de insumo'!E:E,0),2),""))</f>
        <v/>
      </c>
      <c r="E3171" s="138" t="str">
        <f>IF(C3171="","",IFERROR(INDEX('Cadastro de insumo'!A:K,MATCH('Ficha técnica - Prod acabado'!C3171,'Cadastro de insumo'!E:E,0),9),""))</f>
        <v/>
      </c>
      <c r="F3171" s="139" t="str">
        <f>IFERROR(VLOOKUP(C3171,'Cadastro de insumo'!E:K,7,0),"")</f>
        <v/>
      </c>
      <c r="G3171" s="113"/>
      <c r="H3171" s="113"/>
      <c r="I3171" s="138">
        <f t="shared" si="151"/>
        <v>0</v>
      </c>
      <c r="J3171" s="140">
        <f>IF(C3171="",0,IF(E3171="Pacote",VLOOKUP(C3171,'Cadastro de insumo'!E:K,7,0)*G3171,IF(OR(E3171="kg",E3171="L"),F3171/1000*G3171,F3171*G3171)))</f>
        <v>0</v>
      </c>
    </row>
    <row r="3172" spans="1:18" outlineLevel="1" x14ac:dyDescent="0.25">
      <c r="B3172" s="137" t="str">
        <f>IF(C3172="","",F3159)</f>
        <v/>
      </c>
      <c r="C3172" s="123"/>
      <c r="D3172" s="138" t="str">
        <f>IF(C3172="","",IFERROR(INDEX('Cadastro de insumo'!A:K,MATCH('Ficha técnica - Prod acabado'!C3172,'Cadastro de insumo'!E:E,0),2),""))</f>
        <v/>
      </c>
      <c r="E3172" s="138" t="str">
        <f>IF(C3172="","",IFERROR(INDEX('Cadastro de insumo'!A:K,MATCH('Ficha técnica - Prod acabado'!C3172,'Cadastro de insumo'!E:E,0),9),""))</f>
        <v/>
      </c>
      <c r="F3172" s="139" t="str">
        <f>IFERROR(VLOOKUP(C3172,'Cadastro de insumo'!E:K,7,0),"")</f>
        <v/>
      </c>
      <c r="G3172" s="113"/>
      <c r="H3172" s="113"/>
      <c r="I3172" s="138">
        <f t="shared" si="151"/>
        <v>0</v>
      </c>
      <c r="J3172" s="140">
        <f>IF(C3172="",0,IF(E3172="Pacote",VLOOKUP(C3172,'Cadastro de insumo'!E:K,7,0)*G3172,IF(OR(E3172="kg",E3172="L"),F3172/1000*G3172,F3172*G3172)))</f>
        <v>0</v>
      </c>
    </row>
    <row r="3173" spans="1:18" outlineLevel="1" x14ac:dyDescent="0.25">
      <c r="B3173" s="137" t="str">
        <f>IF(C3173="","",F3159)</f>
        <v/>
      </c>
      <c r="C3173" s="123"/>
      <c r="D3173" s="138" t="str">
        <f>IF(C3173="","",IFERROR(INDEX('Cadastro de insumo'!A:K,MATCH('Ficha técnica - Prod acabado'!C3173,'Cadastro de insumo'!E:E,0),2),""))</f>
        <v/>
      </c>
      <c r="E3173" s="138" t="str">
        <f>IF(C3173="","",IFERROR(INDEX('Cadastro de insumo'!A:K,MATCH('Ficha técnica - Prod acabado'!C3173,'Cadastro de insumo'!E:E,0),9),""))</f>
        <v/>
      </c>
      <c r="F3173" s="139" t="str">
        <f>IFERROR(VLOOKUP(C3173,'Cadastro de insumo'!E:K,7,0),"")</f>
        <v/>
      </c>
      <c r="G3173" s="113"/>
      <c r="H3173" s="113"/>
      <c r="I3173" s="138">
        <f t="shared" si="151"/>
        <v>0</v>
      </c>
      <c r="J3173" s="140">
        <f>IF(C3173="",0,IF(E3173="Pacote",VLOOKUP(C3173,'Cadastro de insumo'!E:K,7,0)*G3173,IF(OR(E3173="kg",E3173="L"),F3173/1000*G3173,F3173*G3173)))</f>
        <v>0</v>
      </c>
    </row>
    <row r="3174" spans="1:18" outlineLevel="1" x14ac:dyDescent="0.25">
      <c r="B3174" s="137" t="str">
        <f>IF(C3174="","",F3159)</f>
        <v/>
      </c>
      <c r="C3174" s="123"/>
      <c r="D3174" s="138" t="str">
        <f>IF(C3174="","",IFERROR(INDEX('Cadastro de insumo'!A:K,MATCH('Ficha técnica - Prod acabado'!C3174,'Cadastro de insumo'!E:E,0),2),""))</f>
        <v/>
      </c>
      <c r="E3174" s="138" t="str">
        <f>IF(C3174="","",IFERROR(INDEX('Cadastro de insumo'!A:K,MATCH('Ficha técnica - Prod acabado'!C3174,'Cadastro de insumo'!E:E,0),9),""))</f>
        <v/>
      </c>
      <c r="F3174" s="139" t="str">
        <f>IFERROR(VLOOKUP(C3174,'Cadastro de insumo'!E:K,7,0),"")</f>
        <v/>
      </c>
      <c r="G3174" s="113"/>
      <c r="H3174" s="113"/>
      <c r="I3174" s="138">
        <f t="shared" si="151"/>
        <v>0</v>
      </c>
      <c r="J3174" s="140">
        <f>IF(C3174="",0,IF(E3174="Pacote",VLOOKUP(C3174,'Cadastro de insumo'!E:K,7,0)*G3174,IF(OR(E3174="kg",E3174="L"),F3174/1000*G3174,F3174*G3174)))</f>
        <v>0</v>
      </c>
    </row>
    <row r="3175" spans="1:18" outlineLevel="1" x14ac:dyDescent="0.25">
      <c r="B3175" s="137" t="str">
        <f>IF(C3175="","",F3159)</f>
        <v/>
      </c>
      <c r="C3175" s="123"/>
      <c r="D3175" s="138" t="str">
        <f>IF(C3175="","",IFERROR(INDEX('Cadastro de insumo'!A:K,MATCH('Ficha técnica - Prod acabado'!C3175,'Cadastro de insumo'!E:E,0),2),""))</f>
        <v/>
      </c>
      <c r="E3175" s="138" t="str">
        <f>IF(C3175="","",IFERROR(INDEX('Cadastro de insumo'!A:K,MATCH('Ficha técnica - Prod acabado'!C3175,'Cadastro de insumo'!E:E,0),9),""))</f>
        <v/>
      </c>
      <c r="F3175" s="139" t="str">
        <f>IFERROR(VLOOKUP(C3175,'Cadastro de insumo'!E:K,7,0),"")</f>
        <v/>
      </c>
      <c r="G3175" s="113"/>
      <c r="H3175" s="113"/>
      <c r="I3175" s="138">
        <f t="shared" si="151"/>
        <v>0</v>
      </c>
      <c r="J3175" s="140">
        <f>IF(C3175="",0,IF(E3175="Pacote",VLOOKUP(C3175,'Cadastro de insumo'!E:K,7,0)*G3175,IF(OR(E3175="kg",E3175="L"),F3175/1000*G3175,F3175*G3175)))</f>
        <v>0</v>
      </c>
    </row>
    <row r="3176" spans="1:18" outlineLevel="1" x14ac:dyDescent="0.25">
      <c r="B3176" s="137" t="str">
        <f>IF(C3176="","",F3159)</f>
        <v/>
      </c>
      <c r="C3176" s="123"/>
      <c r="D3176" s="138" t="str">
        <f>IF(C3176="","",IFERROR(INDEX('Cadastro de insumo'!A:K,MATCH('Ficha técnica - Prod acabado'!C3176,'Cadastro de insumo'!E:E,0),2),""))</f>
        <v/>
      </c>
      <c r="E3176" s="138" t="str">
        <f>IF(C3176="","",IFERROR(INDEX('Cadastro de insumo'!A:K,MATCH('Ficha técnica - Prod acabado'!C3176,'Cadastro de insumo'!E:E,0),9),""))</f>
        <v/>
      </c>
      <c r="F3176" s="139" t="str">
        <f>IFERROR(VLOOKUP(C3176,'Cadastro de insumo'!E:K,7,0),"")</f>
        <v/>
      </c>
      <c r="G3176" s="113"/>
      <c r="H3176" s="113"/>
      <c r="I3176" s="138">
        <f t="shared" si="151"/>
        <v>0</v>
      </c>
      <c r="J3176" s="140">
        <f>IF(C3176="",0,IF(E3176="Pacote",VLOOKUP(C3176,'Cadastro de insumo'!E:K,7,0)*G3176,IF(OR(E3176="kg",E3176="L"),F3176/1000*G3176,F3176*G3176)))</f>
        <v>0</v>
      </c>
    </row>
    <row r="3177" spans="1:18" x14ac:dyDescent="0.25">
      <c r="A3177" s="33" t="str">
        <f>"Detalhes: "&amp;F3159</f>
        <v xml:space="preserve">Detalhes: </v>
      </c>
      <c r="B3177" s="110"/>
      <c r="H3177" s="126"/>
      <c r="I3177" s="110"/>
      <c r="J3177" s="110"/>
      <c r="M3177" s="126"/>
    </row>
    <row r="3178" spans="1:18" x14ac:dyDescent="0.25">
      <c r="B3178" s="110"/>
      <c r="C3178" s="126"/>
      <c r="H3178" s="126"/>
      <c r="I3178" s="110"/>
      <c r="J3178" s="110"/>
      <c r="K3178" s="110"/>
      <c r="L3178" s="110"/>
      <c r="M3178" s="126"/>
    </row>
    <row r="3179" spans="1:18" ht="31.5" x14ac:dyDescent="0.25">
      <c r="D3179" s="110"/>
      <c r="E3179" s="34" t="s">
        <v>21</v>
      </c>
      <c r="F3179" s="78" t="s">
        <v>0</v>
      </c>
      <c r="G3179" s="78" t="s">
        <v>19</v>
      </c>
      <c r="H3179" s="79" t="s">
        <v>20</v>
      </c>
      <c r="I3179" s="35" t="s">
        <v>22</v>
      </c>
      <c r="J3179" s="35" t="s">
        <v>61</v>
      </c>
      <c r="M3179" s="126"/>
    </row>
    <row r="3180" spans="1:18" x14ac:dyDescent="0.25">
      <c r="D3180" s="110"/>
      <c r="E3180" s="135">
        <f>E3159+1</f>
        <v>152</v>
      </c>
      <c r="F3180" s="113"/>
      <c r="G3180" s="113"/>
      <c r="H3180" s="114"/>
      <c r="I3180" s="136">
        <f>SUM(J3183:J3197)</f>
        <v>0</v>
      </c>
      <c r="J3180" s="136" t="str">
        <f>IF(H3180="","",I3180/H3180)</f>
        <v/>
      </c>
      <c r="M3180" s="126"/>
      <c r="R3180" s="141"/>
    </row>
    <row r="3181" spans="1:18" x14ac:dyDescent="0.25">
      <c r="B3181" s="117"/>
      <c r="C3181" s="118"/>
      <c r="D3181" s="110"/>
      <c r="F3181" s="118"/>
      <c r="G3181" s="118"/>
      <c r="H3181" s="119"/>
      <c r="I3181" s="120"/>
      <c r="J3181" s="121"/>
      <c r="M3181" s="126"/>
      <c r="R3181" s="141"/>
    </row>
    <row r="3182" spans="1:18" ht="47.25" outlineLevel="1" x14ac:dyDescent="0.25">
      <c r="B3182" s="34" t="s">
        <v>66</v>
      </c>
      <c r="C3182" s="78" t="s">
        <v>13</v>
      </c>
      <c r="D3182" s="35" t="s">
        <v>60</v>
      </c>
      <c r="E3182" s="35" t="s">
        <v>14</v>
      </c>
      <c r="F3182" s="79" t="s">
        <v>17</v>
      </c>
      <c r="G3182" s="79" t="s">
        <v>56</v>
      </c>
      <c r="H3182" s="79" t="s">
        <v>38</v>
      </c>
      <c r="I3182" s="35" t="s">
        <v>16</v>
      </c>
      <c r="J3182" s="34" t="s">
        <v>15</v>
      </c>
    </row>
    <row r="3183" spans="1:18" outlineLevel="1" x14ac:dyDescent="0.25">
      <c r="B3183" s="137" t="str">
        <f>IF(C3183="","",F3180)</f>
        <v/>
      </c>
      <c r="C3183" s="123"/>
      <c r="D3183" s="138" t="str">
        <f>IF(C3183="","",IFERROR(INDEX('Cadastro de insumo'!A:K,MATCH('Ficha técnica - Prod acabado'!C3183,'Cadastro de insumo'!E:E,0),2),""))</f>
        <v/>
      </c>
      <c r="E3183" s="138" t="str">
        <f>IF(C3183="","",IFERROR(INDEX('Cadastro de insumo'!A:K,MATCH('Ficha técnica - Prod acabado'!C3183,'Cadastro de insumo'!E:E,0),9),""))</f>
        <v/>
      </c>
      <c r="F3183" s="139" t="str">
        <f>IFERROR(VLOOKUP(C3183,'Cadastro de insumo'!E:K,7,0),"")</f>
        <v/>
      </c>
      <c r="G3183" s="113"/>
      <c r="H3183" s="113"/>
      <c r="I3183" s="138">
        <f t="shared" ref="I3183:I3197" si="152">IF(OR(G3183="",H3183=""),0,G3183/H3183)</f>
        <v>0</v>
      </c>
      <c r="J3183" s="140">
        <f>IF(C3183="",0,IF(E3183="Pacote",VLOOKUP(C3183,'Cadastro de insumo'!E:K,7,0)*G3183,IF(OR(E3183="kg",E3183="L"),F3183/1000*G3183,F3183*G3183)))</f>
        <v>0</v>
      </c>
    </row>
    <row r="3184" spans="1:18" outlineLevel="1" x14ac:dyDescent="0.25">
      <c r="B3184" s="137" t="str">
        <f>IF(C3184="","",F3180)</f>
        <v/>
      </c>
      <c r="C3184" s="123"/>
      <c r="D3184" s="138" t="str">
        <f>IF(C3184="","",IFERROR(INDEX('Cadastro de insumo'!A:K,MATCH('Ficha técnica - Prod acabado'!C3184,'Cadastro de insumo'!E:E,0),2),""))</f>
        <v/>
      </c>
      <c r="E3184" s="138" t="str">
        <f>IF(C3184="","",IFERROR(INDEX('Cadastro de insumo'!A:K,MATCH('Ficha técnica - Prod acabado'!C3184,'Cadastro de insumo'!E:E,0),9),""))</f>
        <v/>
      </c>
      <c r="F3184" s="139" t="str">
        <f>IFERROR(VLOOKUP(C3184,'Cadastro de insumo'!E:K,7,0),"")</f>
        <v/>
      </c>
      <c r="G3184" s="113"/>
      <c r="H3184" s="113"/>
      <c r="I3184" s="138">
        <f t="shared" si="152"/>
        <v>0</v>
      </c>
      <c r="J3184" s="140">
        <f>IF(C3184="",0,IF(E3184="Pacote",VLOOKUP(C3184,'Cadastro de insumo'!E:K,7,0)*G3184,IF(OR(E3184="kg",E3184="L"),F3184/1000*G3184,F3184*G3184)))</f>
        <v>0</v>
      </c>
    </row>
    <row r="3185" spans="1:13" outlineLevel="1" x14ac:dyDescent="0.25">
      <c r="B3185" s="137" t="str">
        <f>IF(C3185="","",F3180)</f>
        <v/>
      </c>
      <c r="C3185" s="123"/>
      <c r="D3185" s="138" t="str">
        <f>IF(C3185="","",IFERROR(INDEX('Cadastro de insumo'!A:K,MATCH('Ficha técnica - Prod acabado'!C3185,'Cadastro de insumo'!E:E,0),2),""))</f>
        <v/>
      </c>
      <c r="E3185" s="138" t="str">
        <f>IF(C3185="","",IFERROR(INDEX('Cadastro de insumo'!A:K,MATCH('Ficha técnica - Prod acabado'!C3185,'Cadastro de insumo'!E:E,0),9),""))</f>
        <v/>
      </c>
      <c r="F3185" s="139" t="str">
        <f>IFERROR(VLOOKUP(C3185,'Cadastro de insumo'!E:K,7,0),"")</f>
        <v/>
      </c>
      <c r="G3185" s="113"/>
      <c r="H3185" s="113"/>
      <c r="I3185" s="138">
        <f t="shared" si="152"/>
        <v>0</v>
      </c>
      <c r="J3185" s="140">
        <f>IF(C3185="",0,IF(E3185="Pacote",VLOOKUP(C3185,'Cadastro de insumo'!E:K,7,0)*G3185,IF(OR(E3185="kg",E3185="L"),F3185/1000*G3185,F3185*G3185)))</f>
        <v>0</v>
      </c>
    </row>
    <row r="3186" spans="1:13" outlineLevel="1" x14ac:dyDescent="0.25">
      <c r="B3186" s="137" t="str">
        <f>IF(C3186="","",F3180)</f>
        <v/>
      </c>
      <c r="C3186" s="123"/>
      <c r="D3186" s="138" t="str">
        <f>IF(C3186="","",IFERROR(INDEX('Cadastro de insumo'!A:K,MATCH('Ficha técnica - Prod acabado'!C3186,'Cadastro de insumo'!E:E,0),2),""))</f>
        <v/>
      </c>
      <c r="E3186" s="138" t="str">
        <f>IF(C3186="","",IFERROR(INDEX('Cadastro de insumo'!A:K,MATCH('Ficha técnica - Prod acabado'!C3186,'Cadastro de insumo'!E:E,0),9),""))</f>
        <v/>
      </c>
      <c r="F3186" s="139" t="str">
        <f>IFERROR(VLOOKUP(C3186,'Cadastro de insumo'!E:K,7,0),"")</f>
        <v/>
      </c>
      <c r="G3186" s="113"/>
      <c r="H3186" s="113"/>
      <c r="I3186" s="138">
        <f t="shared" si="152"/>
        <v>0</v>
      </c>
      <c r="J3186" s="140">
        <f>IF(C3186="",0,IF(E3186="Pacote",VLOOKUP(C3186,'Cadastro de insumo'!E:K,7,0)*G3186,IF(OR(E3186="kg",E3186="L"),F3186/1000*G3186,F3186*G3186)))</f>
        <v>0</v>
      </c>
    </row>
    <row r="3187" spans="1:13" outlineLevel="1" x14ac:dyDescent="0.25">
      <c r="B3187" s="137" t="str">
        <f>IF(C3187="","",F3180)</f>
        <v/>
      </c>
      <c r="C3187" s="123"/>
      <c r="D3187" s="138" t="str">
        <f>IF(C3187="","",IFERROR(INDEX('Cadastro de insumo'!A:K,MATCH('Ficha técnica - Prod acabado'!C3187,'Cadastro de insumo'!E:E,0),2),""))</f>
        <v/>
      </c>
      <c r="E3187" s="138" t="str">
        <f>IF(C3187="","",IFERROR(INDEX('Cadastro de insumo'!A:K,MATCH('Ficha técnica - Prod acabado'!C3187,'Cadastro de insumo'!E:E,0),9),""))</f>
        <v/>
      </c>
      <c r="F3187" s="139" t="str">
        <f>IFERROR(VLOOKUP(C3187,'Cadastro de insumo'!E:K,7,0),"")</f>
        <v/>
      </c>
      <c r="G3187" s="113"/>
      <c r="H3187" s="113"/>
      <c r="I3187" s="138">
        <f t="shared" si="152"/>
        <v>0</v>
      </c>
      <c r="J3187" s="140">
        <f>IF(C3187="",0,IF(E3187="Pacote",VLOOKUP(C3187,'Cadastro de insumo'!E:K,7,0)*G3187,IF(OR(E3187="kg",E3187="L"),F3187/1000*G3187,F3187*G3187)))</f>
        <v>0</v>
      </c>
    </row>
    <row r="3188" spans="1:13" outlineLevel="1" x14ac:dyDescent="0.25">
      <c r="B3188" s="137" t="str">
        <f>IF(C3188="","",F3180)</f>
        <v/>
      </c>
      <c r="C3188" s="123"/>
      <c r="D3188" s="138" t="str">
        <f>IF(C3188="","",IFERROR(INDEX('Cadastro de insumo'!A:K,MATCH('Ficha técnica - Prod acabado'!C3188,'Cadastro de insumo'!E:E,0),2),""))</f>
        <v/>
      </c>
      <c r="E3188" s="138" t="str">
        <f>IF(C3188="","",IFERROR(INDEX('Cadastro de insumo'!A:K,MATCH('Ficha técnica - Prod acabado'!C3188,'Cadastro de insumo'!E:E,0),9),""))</f>
        <v/>
      </c>
      <c r="F3188" s="139" t="str">
        <f>IFERROR(VLOOKUP(C3188,'Cadastro de insumo'!E:K,7,0),"")</f>
        <v/>
      </c>
      <c r="G3188" s="113"/>
      <c r="H3188" s="113"/>
      <c r="I3188" s="138">
        <f t="shared" si="152"/>
        <v>0</v>
      </c>
      <c r="J3188" s="140">
        <f>IF(C3188="",0,IF(E3188="Pacote",VLOOKUP(C3188,'Cadastro de insumo'!E:K,7,0)*G3188,IF(OR(E3188="kg",E3188="L"),F3188/1000*G3188,F3188*G3188)))</f>
        <v>0</v>
      </c>
    </row>
    <row r="3189" spans="1:13" outlineLevel="1" x14ac:dyDescent="0.25">
      <c r="B3189" s="137" t="str">
        <f>IF(C3189="","",F3180)</f>
        <v/>
      </c>
      <c r="C3189" s="123"/>
      <c r="D3189" s="138" t="str">
        <f>IF(C3189="","",IFERROR(INDEX('Cadastro de insumo'!A:K,MATCH('Ficha técnica - Prod acabado'!C3189,'Cadastro de insumo'!E:E,0),2),""))</f>
        <v/>
      </c>
      <c r="E3189" s="138" t="str">
        <f>IF(C3189="","",IFERROR(INDEX('Cadastro de insumo'!A:K,MATCH('Ficha técnica - Prod acabado'!C3189,'Cadastro de insumo'!E:E,0),9),""))</f>
        <v/>
      </c>
      <c r="F3189" s="139" t="str">
        <f>IFERROR(VLOOKUP(C3189,'Cadastro de insumo'!E:K,7,0),"")</f>
        <v/>
      </c>
      <c r="G3189" s="113"/>
      <c r="H3189" s="113"/>
      <c r="I3189" s="138">
        <f t="shared" si="152"/>
        <v>0</v>
      </c>
      <c r="J3189" s="140">
        <f>IF(C3189="",0,IF(E3189="Pacote",VLOOKUP(C3189,'Cadastro de insumo'!E:K,7,0)*G3189,IF(OR(E3189="kg",E3189="L"),F3189/1000*G3189,F3189*G3189)))</f>
        <v>0</v>
      </c>
    </row>
    <row r="3190" spans="1:13" outlineLevel="1" x14ac:dyDescent="0.25">
      <c r="B3190" s="137" t="str">
        <f>IF(C3190="","",F3180)</f>
        <v/>
      </c>
      <c r="C3190" s="123"/>
      <c r="D3190" s="138" t="str">
        <f>IF(C3190="","",IFERROR(INDEX('Cadastro de insumo'!A:K,MATCH('Ficha técnica - Prod acabado'!C3190,'Cadastro de insumo'!E:E,0),2),""))</f>
        <v/>
      </c>
      <c r="E3190" s="138" t="str">
        <f>IF(C3190="","",IFERROR(INDEX('Cadastro de insumo'!A:K,MATCH('Ficha técnica - Prod acabado'!C3190,'Cadastro de insumo'!E:E,0),9),""))</f>
        <v/>
      </c>
      <c r="F3190" s="139" t="str">
        <f>IFERROR(VLOOKUP(C3190,'Cadastro de insumo'!E:K,7,0),"")</f>
        <v/>
      </c>
      <c r="G3190" s="113"/>
      <c r="H3190" s="113"/>
      <c r="I3190" s="138">
        <f t="shared" si="152"/>
        <v>0</v>
      </c>
      <c r="J3190" s="140">
        <f>IF(C3190="",0,IF(E3190="Pacote",VLOOKUP(C3190,'Cadastro de insumo'!E:K,7,0)*G3190,IF(OR(E3190="kg",E3190="L"),F3190/1000*G3190,F3190*G3190)))</f>
        <v>0</v>
      </c>
    </row>
    <row r="3191" spans="1:13" outlineLevel="1" x14ac:dyDescent="0.25">
      <c r="B3191" s="137" t="str">
        <f>IF(C3191="","",F3180)</f>
        <v/>
      </c>
      <c r="C3191" s="123"/>
      <c r="D3191" s="138" t="str">
        <f>IF(C3191="","",IFERROR(INDEX('Cadastro de insumo'!A:K,MATCH('Ficha técnica - Prod acabado'!C3191,'Cadastro de insumo'!E:E,0),2),""))</f>
        <v/>
      </c>
      <c r="E3191" s="138" t="str">
        <f>IF(C3191="","",IFERROR(INDEX('Cadastro de insumo'!A:K,MATCH('Ficha técnica - Prod acabado'!C3191,'Cadastro de insumo'!E:E,0),9),""))</f>
        <v/>
      </c>
      <c r="F3191" s="139" t="str">
        <f>IFERROR(VLOOKUP(C3191,'Cadastro de insumo'!E:K,7,0),"")</f>
        <v/>
      </c>
      <c r="G3191" s="113"/>
      <c r="H3191" s="113"/>
      <c r="I3191" s="138">
        <f t="shared" si="152"/>
        <v>0</v>
      </c>
      <c r="J3191" s="140">
        <f>IF(C3191="",0,IF(E3191="Pacote",VLOOKUP(C3191,'Cadastro de insumo'!E:K,7,0)*G3191,IF(OR(E3191="kg",E3191="L"),F3191/1000*G3191,F3191*G3191)))</f>
        <v>0</v>
      </c>
    </row>
    <row r="3192" spans="1:13" outlineLevel="1" x14ac:dyDescent="0.25">
      <c r="B3192" s="137" t="str">
        <f>IF(C3192="","",F3180)</f>
        <v/>
      </c>
      <c r="C3192" s="123"/>
      <c r="D3192" s="138" t="str">
        <f>IF(C3192="","",IFERROR(INDEX('Cadastro de insumo'!A:K,MATCH('Ficha técnica - Prod acabado'!C3192,'Cadastro de insumo'!E:E,0),2),""))</f>
        <v/>
      </c>
      <c r="E3192" s="138" t="str">
        <f>IF(C3192="","",IFERROR(INDEX('Cadastro de insumo'!A:K,MATCH('Ficha técnica - Prod acabado'!C3192,'Cadastro de insumo'!E:E,0),9),""))</f>
        <v/>
      </c>
      <c r="F3192" s="139" t="str">
        <f>IFERROR(VLOOKUP(C3192,'Cadastro de insumo'!E:K,7,0),"")</f>
        <v/>
      </c>
      <c r="G3192" s="113"/>
      <c r="H3192" s="113"/>
      <c r="I3192" s="138">
        <f t="shared" si="152"/>
        <v>0</v>
      </c>
      <c r="J3192" s="140">
        <f>IF(C3192="",0,IF(E3192="Pacote",VLOOKUP(C3192,'Cadastro de insumo'!E:K,7,0)*G3192,IF(OR(E3192="kg",E3192="L"),F3192/1000*G3192,F3192*G3192)))</f>
        <v>0</v>
      </c>
    </row>
    <row r="3193" spans="1:13" outlineLevel="1" x14ac:dyDescent="0.25">
      <c r="B3193" s="137" t="str">
        <f>IF(C3193="","",F3180)</f>
        <v/>
      </c>
      <c r="C3193" s="123"/>
      <c r="D3193" s="138" t="str">
        <f>IF(C3193="","",IFERROR(INDEX('Cadastro de insumo'!A:K,MATCH('Ficha técnica - Prod acabado'!C3193,'Cadastro de insumo'!E:E,0),2),""))</f>
        <v/>
      </c>
      <c r="E3193" s="138" t="str">
        <f>IF(C3193="","",IFERROR(INDEX('Cadastro de insumo'!A:K,MATCH('Ficha técnica - Prod acabado'!C3193,'Cadastro de insumo'!E:E,0),9),""))</f>
        <v/>
      </c>
      <c r="F3193" s="139" t="str">
        <f>IFERROR(VLOOKUP(C3193,'Cadastro de insumo'!E:K,7,0),"")</f>
        <v/>
      </c>
      <c r="G3193" s="113"/>
      <c r="H3193" s="113"/>
      <c r="I3193" s="138">
        <f t="shared" si="152"/>
        <v>0</v>
      </c>
      <c r="J3193" s="140">
        <f>IF(C3193="",0,IF(E3193="Pacote",VLOOKUP(C3193,'Cadastro de insumo'!E:K,7,0)*G3193,IF(OR(E3193="kg",E3193="L"),F3193/1000*G3193,F3193*G3193)))</f>
        <v>0</v>
      </c>
    </row>
    <row r="3194" spans="1:13" outlineLevel="1" x14ac:dyDescent="0.25">
      <c r="B3194" s="137" t="str">
        <f>IF(C3194="","",F3180)</f>
        <v/>
      </c>
      <c r="C3194" s="123"/>
      <c r="D3194" s="138" t="str">
        <f>IF(C3194="","",IFERROR(INDEX('Cadastro de insumo'!A:K,MATCH('Ficha técnica - Prod acabado'!C3194,'Cadastro de insumo'!E:E,0),2),""))</f>
        <v/>
      </c>
      <c r="E3194" s="138" t="str">
        <f>IF(C3194="","",IFERROR(INDEX('Cadastro de insumo'!A:K,MATCH('Ficha técnica - Prod acabado'!C3194,'Cadastro de insumo'!E:E,0),9),""))</f>
        <v/>
      </c>
      <c r="F3194" s="139" t="str">
        <f>IFERROR(VLOOKUP(C3194,'Cadastro de insumo'!E:K,7,0),"")</f>
        <v/>
      </c>
      <c r="G3194" s="113"/>
      <c r="H3194" s="113"/>
      <c r="I3194" s="138">
        <f t="shared" si="152"/>
        <v>0</v>
      </c>
      <c r="J3194" s="140">
        <f>IF(C3194="",0,IF(E3194="Pacote",VLOOKUP(C3194,'Cadastro de insumo'!E:K,7,0)*G3194,IF(OR(E3194="kg",E3194="L"),F3194/1000*G3194,F3194*G3194)))</f>
        <v>0</v>
      </c>
    </row>
    <row r="3195" spans="1:13" outlineLevel="1" x14ac:dyDescent="0.25">
      <c r="B3195" s="137" t="str">
        <f>IF(C3195="","",F3180)</f>
        <v/>
      </c>
      <c r="C3195" s="123"/>
      <c r="D3195" s="138" t="str">
        <f>IF(C3195="","",IFERROR(INDEX('Cadastro de insumo'!A:K,MATCH('Ficha técnica - Prod acabado'!C3195,'Cadastro de insumo'!E:E,0),2),""))</f>
        <v/>
      </c>
      <c r="E3195" s="138" t="str">
        <f>IF(C3195="","",IFERROR(INDEX('Cadastro de insumo'!A:K,MATCH('Ficha técnica - Prod acabado'!C3195,'Cadastro de insumo'!E:E,0),9),""))</f>
        <v/>
      </c>
      <c r="F3195" s="139" t="str">
        <f>IFERROR(VLOOKUP(C3195,'Cadastro de insumo'!E:K,7,0),"")</f>
        <v/>
      </c>
      <c r="G3195" s="113"/>
      <c r="H3195" s="113"/>
      <c r="I3195" s="138">
        <f t="shared" si="152"/>
        <v>0</v>
      </c>
      <c r="J3195" s="140">
        <f>IF(C3195="",0,IF(E3195="Pacote",VLOOKUP(C3195,'Cadastro de insumo'!E:K,7,0)*G3195,IF(OR(E3195="kg",E3195="L"),F3195/1000*G3195,F3195*G3195)))</f>
        <v>0</v>
      </c>
    </row>
    <row r="3196" spans="1:13" outlineLevel="1" x14ac:dyDescent="0.25">
      <c r="B3196" s="137" t="str">
        <f>IF(C3196="","",F3180)</f>
        <v/>
      </c>
      <c r="C3196" s="123"/>
      <c r="D3196" s="138" t="str">
        <f>IF(C3196="","",IFERROR(INDEX('Cadastro de insumo'!A:K,MATCH('Ficha técnica - Prod acabado'!C3196,'Cadastro de insumo'!E:E,0),2),""))</f>
        <v/>
      </c>
      <c r="E3196" s="138" t="str">
        <f>IF(C3196="","",IFERROR(INDEX('Cadastro de insumo'!A:K,MATCH('Ficha técnica - Prod acabado'!C3196,'Cadastro de insumo'!E:E,0),9),""))</f>
        <v/>
      </c>
      <c r="F3196" s="139" t="str">
        <f>IFERROR(VLOOKUP(C3196,'Cadastro de insumo'!E:K,7,0),"")</f>
        <v/>
      </c>
      <c r="G3196" s="113"/>
      <c r="H3196" s="113"/>
      <c r="I3196" s="138">
        <f t="shared" si="152"/>
        <v>0</v>
      </c>
      <c r="J3196" s="140">
        <f>IF(C3196="",0,IF(E3196="Pacote",VLOOKUP(C3196,'Cadastro de insumo'!E:K,7,0)*G3196,IF(OR(E3196="kg",E3196="L"),F3196/1000*G3196,F3196*G3196)))</f>
        <v>0</v>
      </c>
    </row>
    <row r="3197" spans="1:13" outlineLevel="1" x14ac:dyDescent="0.25">
      <c r="B3197" s="137" t="str">
        <f>IF(C3197="","",F3180)</f>
        <v/>
      </c>
      <c r="C3197" s="123"/>
      <c r="D3197" s="138" t="str">
        <f>IF(C3197="","",IFERROR(INDEX('Cadastro de insumo'!A:K,MATCH('Ficha técnica - Prod acabado'!C3197,'Cadastro de insumo'!E:E,0),2),""))</f>
        <v/>
      </c>
      <c r="E3197" s="138" t="str">
        <f>IF(C3197="","",IFERROR(INDEX('Cadastro de insumo'!A:K,MATCH('Ficha técnica - Prod acabado'!C3197,'Cadastro de insumo'!E:E,0),9),""))</f>
        <v/>
      </c>
      <c r="F3197" s="139" t="str">
        <f>IFERROR(VLOOKUP(C3197,'Cadastro de insumo'!E:K,7,0),"")</f>
        <v/>
      </c>
      <c r="G3197" s="113"/>
      <c r="H3197" s="113"/>
      <c r="I3197" s="138">
        <f t="shared" si="152"/>
        <v>0</v>
      </c>
      <c r="J3197" s="140">
        <f>IF(C3197="",0,IF(E3197="Pacote",VLOOKUP(C3197,'Cadastro de insumo'!E:K,7,0)*G3197,IF(OR(E3197="kg",E3197="L"),F3197/1000*G3197,F3197*G3197)))</f>
        <v>0</v>
      </c>
    </row>
    <row r="3198" spans="1:13" x14ac:dyDescent="0.25">
      <c r="A3198" s="33" t="str">
        <f>"Detalhes: "&amp;F3180</f>
        <v xml:space="preserve">Detalhes: </v>
      </c>
      <c r="B3198" s="110"/>
      <c r="H3198" s="126"/>
      <c r="I3198" s="110"/>
      <c r="J3198" s="110"/>
      <c r="M3198" s="126"/>
    </row>
    <row r="3199" spans="1:13" x14ac:dyDescent="0.25">
      <c r="B3199" s="110"/>
      <c r="C3199" s="126"/>
      <c r="H3199" s="126"/>
      <c r="I3199" s="110"/>
      <c r="J3199" s="110"/>
      <c r="K3199" s="110"/>
      <c r="L3199" s="110"/>
      <c r="M3199" s="126"/>
    </row>
    <row r="3200" spans="1:13" ht="31.5" x14ac:dyDescent="0.25">
      <c r="D3200" s="110"/>
      <c r="E3200" s="34" t="s">
        <v>21</v>
      </c>
      <c r="F3200" s="78" t="s">
        <v>0</v>
      </c>
      <c r="G3200" s="78" t="s">
        <v>19</v>
      </c>
      <c r="H3200" s="79" t="s">
        <v>20</v>
      </c>
      <c r="I3200" s="35" t="s">
        <v>22</v>
      </c>
      <c r="J3200" s="35" t="s">
        <v>61</v>
      </c>
      <c r="M3200" s="126"/>
    </row>
    <row r="3201" spans="2:18" x14ac:dyDescent="0.25">
      <c r="D3201" s="110"/>
      <c r="E3201" s="135">
        <f>E3180+1</f>
        <v>153</v>
      </c>
      <c r="F3201" s="113"/>
      <c r="G3201" s="113"/>
      <c r="H3201" s="114"/>
      <c r="I3201" s="136">
        <f>SUM(J3204:J3218)</f>
        <v>0</v>
      </c>
      <c r="J3201" s="136" t="str">
        <f>IF(H3201="","",I3201/H3201)</f>
        <v/>
      </c>
      <c r="M3201" s="126"/>
      <c r="R3201" s="141"/>
    </row>
    <row r="3202" spans="2:18" x14ac:dyDescent="0.25">
      <c r="B3202" s="117"/>
      <c r="C3202" s="118"/>
      <c r="D3202" s="110"/>
      <c r="F3202" s="118"/>
      <c r="G3202" s="118"/>
      <c r="H3202" s="119"/>
      <c r="I3202" s="120"/>
      <c r="J3202" s="121"/>
      <c r="M3202" s="126"/>
      <c r="R3202" s="141"/>
    </row>
    <row r="3203" spans="2:18" ht="47.25" outlineLevel="1" x14ac:dyDescent="0.25">
      <c r="B3203" s="34" t="s">
        <v>66</v>
      </c>
      <c r="C3203" s="78" t="s">
        <v>13</v>
      </c>
      <c r="D3203" s="35" t="s">
        <v>60</v>
      </c>
      <c r="E3203" s="35" t="s">
        <v>14</v>
      </c>
      <c r="F3203" s="79" t="s">
        <v>17</v>
      </c>
      <c r="G3203" s="79" t="s">
        <v>56</v>
      </c>
      <c r="H3203" s="79" t="s">
        <v>38</v>
      </c>
      <c r="I3203" s="35" t="s">
        <v>16</v>
      </c>
      <c r="J3203" s="34" t="s">
        <v>15</v>
      </c>
    </row>
    <row r="3204" spans="2:18" outlineLevel="1" x14ac:dyDescent="0.25">
      <c r="B3204" s="137" t="str">
        <f>IF(C3204="","",F3201)</f>
        <v/>
      </c>
      <c r="C3204" s="123"/>
      <c r="D3204" s="138" t="str">
        <f>IF(C3204="","",IFERROR(INDEX('Cadastro de insumo'!A:K,MATCH('Ficha técnica - Prod acabado'!C3204,'Cadastro de insumo'!E:E,0),2),""))</f>
        <v/>
      </c>
      <c r="E3204" s="138" t="str">
        <f>IF(C3204="","",IFERROR(INDEX('Cadastro de insumo'!A:K,MATCH('Ficha técnica - Prod acabado'!C3204,'Cadastro de insumo'!E:E,0),9),""))</f>
        <v/>
      </c>
      <c r="F3204" s="139" t="str">
        <f>IFERROR(VLOOKUP(C3204,'Cadastro de insumo'!E:K,7,0),"")</f>
        <v/>
      </c>
      <c r="G3204" s="113"/>
      <c r="H3204" s="113"/>
      <c r="I3204" s="138">
        <f t="shared" ref="I3204:I3218" si="153">IF(OR(G3204="",H3204=""),0,G3204/H3204)</f>
        <v>0</v>
      </c>
      <c r="J3204" s="140">
        <f>IF(C3204="",0,IF(E3204="Pacote",VLOOKUP(C3204,'Cadastro de insumo'!E:K,7,0)*G3204,IF(OR(E3204="kg",E3204="L"),F3204/1000*G3204,F3204*G3204)))</f>
        <v>0</v>
      </c>
    </row>
    <row r="3205" spans="2:18" outlineLevel="1" x14ac:dyDescent="0.25">
      <c r="B3205" s="137" t="str">
        <f>IF(C3205="","",F3201)</f>
        <v/>
      </c>
      <c r="C3205" s="123"/>
      <c r="D3205" s="138" t="str">
        <f>IF(C3205="","",IFERROR(INDEX('Cadastro de insumo'!A:K,MATCH('Ficha técnica - Prod acabado'!C3205,'Cadastro de insumo'!E:E,0),2),""))</f>
        <v/>
      </c>
      <c r="E3205" s="138" t="str">
        <f>IF(C3205="","",IFERROR(INDEX('Cadastro de insumo'!A:K,MATCH('Ficha técnica - Prod acabado'!C3205,'Cadastro de insumo'!E:E,0),9),""))</f>
        <v/>
      </c>
      <c r="F3205" s="139" t="str">
        <f>IFERROR(VLOOKUP(C3205,'Cadastro de insumo'!E:K,7,0),"")</f>
        <v/>
      </c>
      <c r="G3205" s="113"/>
      <c r="H3205" s="113"/>
      <c r="I3205" s="138">
        <f t="shared" si="153"/>
        <v>0</v>
      </c>
      <c r="J3205" s="140">
        <f>IF(C3205="",0,IF(E3205="Pacote",VLOOKUP(C3205,'Cadastro de insumo'!E:K,7,0)*G3205,IF(OR(E3205="kg",E3205="L"),F3205/1000*G3205,F3205*G3205)))</f>
        <v>0</v>
      </c>
    </row>
    <row r="3206" spans="2:18" outlineLevel="1" x14ac:dyDescent="0.25">
      <c r="B3206" s="137" t="str">
        <f>IF(C3206="","",F3201)</f>
        <v/>
      </c>
      <c r="C3206" s="123"/>
      <c r="D3206" s="138" t="str">
        <f>IF(C3206="","",IFERROR(INDEX('Cadastro de insumo'!A:K,MATCH('Ficha técnica - Prod acabado'!C3206,'Cadastro de insumo'!E:E,0),2),""))</f>
        <v/>
      </c>
      <c r="E3206" s="138" t="str">
        <f>IF(C3206="","",IFERROR(INDEX('Cadastro de insumo'!A:K,MATCH('Ficha técnica - Prod acabado'!C3206,'Cadastro de insumo'!E:E,0),9),""))</f>
        <v/>
      </c>
      <c r="F3206" s="139" t="str">
        <f>IFERROR(VLOOKUP(C3206,'Cadastro de insumo'!E:K,7,0),"")</f>
        <v/>
      </c>
      <c r="G3206" s="113"/>
      <c r="H3206" s="113"/>
      <c r="I3206" s="138">
        <f t="shared" si="153"/>
        <v>0</v>
      </c>
      <c r="J3206" s="140">
        <f>IF(C3206="",0,IF(E3206="Pacote",VLOOKUP(C3206,'Cadastro de insumo'!E:K,7,0)*G3206,IF(OR(E3206="kg",E3206="L"),F3206/1000*G3206,F3206*G3206)))</f>
        <v>0</v>
      </c>
    </row>
    <row r="3207" spans="2:18" outlineLevel="1" x14ac:dyDescent="0.25">
      <c r="B3207" s="137" t="str">
        <f>IF(C3207="","",F3201)</f>
        <v/>
      </c>
      <c r="C3207" s="123"/>
      <c r="D3207" s="138" t="str">
        <f>IF(C3207="","",IFERROR(INDEX('Cadastro de insumo'!A:K,MATCH('Ficha técnica - Prod acabado'!C3207,'Cadastro de insumo'!E:E,0),2),""))</f>
        <v/>
      </c>
      <c r="E3207" s="138" t="str">
        <f>IF(C3207="","",IFERROR(INDEX('Cadastro de insumo'!A:K,MATCH('Ficha técnica - Prod acabado'!C3207,'Cadastro de insumo'!E:E,0),9),""))</f>
        <v/>
      </c>
      <c r="F3207" s="139" t="str">
        <f>IFERROR(VLOOKUP(C3207,'Cadastro de insumo'!E:K,7,0),"")</f>
        <v/>
      </c>
      <c r="G3207" s="113"/>
      <c r="H3207" s="113"/>
      <c r="I3207" s="138">
        <f t="shared" si="153"/>
        <v>0</v>
      </c>
      <c r="J3207" s="140">
        <f>IF(C3207="",0,IF(E3207="Pacote",VLOOKUP(C3207,'Cadastro de insumo'!E:K,7,0)*G3207,IF(OR(E3207="kg",E3207="L"),F3207/1000*G3207,F3207*G3207)))</f>
        <v>0</v>
      </c>
    </row>
    <row r="3208" spans="2:18" outlineLevel="1" x14ac:dyDescent="0.25">
      <c r="B3208" s="137" t="str">
        <f>IF(C3208="","",F3201)</f>
        <v/>
      </c>
      <c r="C3208" s="123"/>
      <c r="D3208" s="138" t="str">
        <f>IF(C3208="","",IFERROR(INDEX('Cadastro de insumo'!A:K,MATCH('Ficha técnica - Prod acabado'!C3208,'Cadastro de insumo'!E:E,0),2),""))</f>
        <v/>
      </c>
      <c r="E3208" s="138" t="str">
        <f>IF(C3208="","",IFERROR(INDEX('Cadastro de insumo'!A:K,MATCH('Ficha técnica - Prod acabado'!C3208,'Cadastro de insumo'!E:E,0),9),""))</f>
        <v/>
      </c>
      <c r="F3208" s="139" t="str">
        <f>IFERROR(VLOOKUP(C3208,'Cadastro de insumo'!E:K,7,0),"")</f>
        <v/>
      </c>
      <c r="G3208" s="113"/>
      <c r="H3208" s="113"/>
      <c r="I3208" s="138">
        <f t="shared" si="153"/>
        <v>0</v>
      </c>
      <c r="J3208" s="140">
        <f>IF(C3208="",0,IF(E3208="Pacote",VLOOKUP(C3208,'Cadastro de insumo'!E:K,7,0)*G3208,IF(OR(E3208="kg",E3208="L"),F3208/1000*G3208,F3208*G3208)))</f>
        <v>0</v>
      </c>
    </row>
    <row r="3209" spans="2:18" outlineLevel="1" x14ac:dyDescent="0.25">
      <c r="B3209" s="137" t="str">
        <f>IF(C3209="","",F3201)</f>
        <v/>
      </c>
      <c r="C3209" s="123"/>
      <c r="D3209" s="138" t="str">
        <f>IF(C3209="","",IFERROR(INDEX('Cadastro de insumo'!A:K,MATCH('Ficha técnica - Prod acabado'!C3209,'Cadastro de insumo'!E:E,0),2),""))</f>
        <v/>
      </c>
      <c r="E3209" s="138" t="str">
        <f>IF(C3209="","",IFERROR(INDEX('Cadastro de insumo'!A:K,MATCH('Ficha técnica - Prod acabado'!C3209,'Cadastro de insumo'!E:E,0),9),""))</f>
        <v/>
      </c>
      <c r="F3209" s="139" t="str">
        <f>IFERROR(VLOOKUP(C3209,'Cadastro de insumo'!E:K,7,0),"")</f>
        <v/>
      </c>
      <c r="G3209" s="113"/>
      <c r="H3209" s="113"/>
      <c r="I3209" s="138">
        <f t="shared" si="153"/>
        <v>0</v>
      </c>
      <c r="J3209" s="140">
        <f>IF(C3209="",0,IF(E3209="Pacote",VLOOKUP(C3209,'Cadastro de insumo'!E:K,7,0)*G3209,IF(OR(E3209="kg",E3209="L"),F3209/1000*G3209,F3209*G3209)))</f>
        <v>0</v>
      </c>
    </row>
    <row r="3210" spans="2:18" outlineLevel="1" x14ac:dyDescent="0.25">
      <c r="B3210" s="137" t="str">
        <f>IF(C3210="","",F3201)</f>
        <v/>
      </c>
      <c r="C3210" s="123"/>
      <c r="D3210" s="138" t="str">
        <f>IF(C3210="","",IFERROR(INDEX('Cadastro de insumo'!A:K,MATCH('Ficha técnica - Prod acabado'!C3210,'Cadastro de insumo'!E:E,0),2),""))</f>
        <v/>
      </c>
      <c r="E3210" s="138" t="str">
        <f>IF(C3210="","",IFERROR(INDEX('Cadastro de insumo'!A:K,MATCH('Ficha técnica - Prod acabado'!C3210,'Cadastro de insumo'!E:E,0),9),""))</f>
        <v/>
      </c>
      <c r="F3210" s="139" t="str">
        <f>IFERROR(VLOOKUP(C3210,'Cadastro de insumo'!E:K,7,0),"")</f>
        <v/>
      </c>
      <c r="G3210" s="113"/>
      <c r="H3210" s="113"/>
      <c r="I3210" s="138">
        <f t="shared" si="153"/>
        <v>0</v>
      </c>
      <c r="J3210" s="140">
        <f>IF(C3210="",0,IF(E3210="Pacote",VLOOKUP(C3210,'Cadastro de insumo'!E:K,7,0)*G3210,IF(OR(E3210="kg",E3210="L"),F3210/1000*G3210,F3210*G3210)))</f>
        <v>0</v>
      </c>
    </row>
    <row r="3211" spans="2:18" outlineLevel="1" x14ac:dyDescent="0.25">
      <c r="B3211" s="137" t="str">
        <f>IF(C3211="","",F3201)</f>
        <v/>
      </c>
      <c r="C3211" s="123"/>
      <c r="D3211" s="138" t="str">
        <f>IF(C3211="","",IFERROR(INDEX('Cadastro de insumo'!A:K,MATCH('Ficha técnica - Prod acabado'!C3211,'Cadastro de insumo'!E:E,0),2),""))</f>
        <v/>
      </c>
      <c r="E3211" s="138" t="str">
        <f>IF(C3211="","",IFERROR(INDEX('Cadastro de insumo'!A:K,MATCH('Ficha técnica - Prod acabado'!C3211,'Cadastro de insumo'!E:E,0),9),""))</f>
        <v/>
      </c>
      <c r="F3211" s="139" t="str">
        <f>IFERROR(VLOOKUP(C3211,'Cadastro de insumo'!E:K,7,0),"")</f>
        <v/>
      </c>
      <c r="G3211" s="113"/>
      <c r="H3211" s="113"/>
      <c r="I3211" s="138">
        <f t="shared" si="153"/>
        <v>0</v>
      </c>
      <c r="J3211" s="140">
        <f>IF(C3211="",0,IF(E3211="Pacote",VLOOKUP(C3211,'Cadastro de insumo'!E:K,7,0)*G3211,IF(OR(E3211="kg",E3211="L"),F3211/1000*G3211,F3211*G3211)))</f>
        <v>0</v>
      </c>
    </row>
    <row r="3212" spans="2:18" outlineLevel="1" x14ac:dyDescent="0.25">
      <c r="B3212" s="137" t="str">
        <f>IF(C3212="","",F3201)</f>
        <v/>
      </c>
      <c r="C3212" s="123"/>
      <c r="D3212" s="138" t="str">
        <f>IF(C3212="","",IFERROR(INDEX('Cadastro de insumo'!A:K,MATCH('Ficha técnica - Prod acabado'!C3212,'Cadastro de insumo'!E:E,0),2),""))</f>
        <v/>
      </c>
      <c r="E3212" s="138" t="str">
        <f>IF(C3212="","",IFERROR(INDEX('Cadastro de insumo'!A:K,MATCH('Ficha técnica - Prod acabado'!C3212,'Cadastro de insumo'!E:E,0),9),""))</f>
        <v/>
      </c>
      <c r="F3212" s="139" t="str">
        <f>IFERROR(VLOOKUP(C3212,'Cadastro de insumo'!E:K,7,0),"")</f>
        <v/>
      </c>
      <c r="G3212" s="113"/>
      <c r="H3212" s="113"/>
      <c r="I3212" s="138">
        <f t="shared" si="153"/>
        <v>0</v>
      </c>
      <c r="J3212" s="140">
        <f>IF(C3212="",0,IF(E3212="Pacote",VLOOKUP(C3212,'Cadastro de insumo'!E:K,7,0)*G3212,IF(OR(E3212="kg",E3212="L"),F3212/1000*G3212,F3212*G3212)))</f>
        <v>0</v>
      </c>
    </row>
    <row r="3213" spans="2:18" outlineLevel="1" x14ac:dyDescent="0.25">
      <c r="B3213" s="137" t="str">
        <f>IF(C3213="","",F3201)</f>
        <v/>
      </c>
      <c r="C3213" s="123"/>
      <c r="D3213" s="138" t="str">
        <f>IF(C3213="","",IFERROR(INDEX('Cadastro de insumo'!A:K,MATCH('Ficha técnica - Prod acabado'!C3213,'Cadastro de insumo'!E:E,0),2),""))</f>
        <v/>
      </c>
      <c r="E3213" s="138" t="str">
        <f>IF(C3213="","",IFERROR(INDEX('Cadastro de insumo'!A:K,MATCH('Ficha técnica - Prod acabado'!C3213,'Cadastro de insumo'!E:E,0),9),""))</f>
        <v/>
      </c>
      <c r="F3213" s="139" t="str">
        <f>IFERROR(VLOOKUP(C3213,'Cadastro de insumo'!E:K,7,0),"")</f>
        <v/>
      </c>
      <c r="G3213" s="113"/>
      <c r="H3213" s="113"/>
      <c r="I3213" s="138">
        <f t="shared" si="153"/>
        <v>0</v>
      </c>
      <c r="J3213" s="140">
        <f>IF(C3213="",0,IF(E3213="Pacote",VLOOKUP(C3213,'Cadastro de insumo'!E:K,7,0)*G3213,IF(OR(E3213="kg",E3213="L"),F3213/1000*G3213,F3213*G3213)))</f>
        <v>0</v>
      </c>
    </row>
    <row r="3214" spans="2:18" outlineLevel="1" x14ac:dyDescent="0.25">
      <c r="B3214" s="137" t="str">
        <f>IF(C3214="","",F3201)</f>
        <v/>
      </c>
      <c r="C3214" s="123"/>
      <c r="D3214" s="138" t="str">
        <f>IF(C3214="","",IFERROR(INDEX('Cadastro de insumo'!A:K,MATCH('Ficha técnica - Prod acabado'!C3214,'Cadastro de insumo'!E:E,0),2),""))</f>
        <v/>
      </c>
      <c r="E3214" s="138" t="str">
        <f>IF(C3214="","",IFERROR(INDEX('Cadastro de insumo'!A:K,MATCH('Ficha técnica - Prod acabado'!C3214,'Cadastro de insumo'!E:E,0),9),""))</f>
        <v/>
      </c>
      <c r="F3214" s="139" t="str">
        <f>IFERROR(VLOOKUP(C3214,'Cadastro de insumo'!E:K,7,0),"")</f>
        <v/>
      </c>
      <c r="G3214" s="113"/>
      <c r="H3214" s="113"/>
      <c r="I3214" s="138">
        <f t="shared" si="153"/>
        <v>0</v>
      </c>
      <c r="J3214" s="140">
        <f>IF(C3214="",0,IF(E3214="Pacote",VLOOKUP(C3214,'Cadastro de insumo'!E:K,7,0)*G3214,IF(OR(E3214="kg",E3214="L"),F3214/1000*G3214,F3214*G3214)))</f>
        <v>0</v>
      </c>
    </row>
    <row r="3215" spans="2:18" outlineLevel="1" x14ac:dyDescent="0.25">
      <c r="B3215" s="137" t="str">
        <f>IF(C3215="","",F3201)</f>
        <v/>
      </c>
      <c r="C3215" s="123"/>
      <c r="D3215" s="138" t="str">
        <f>IF(C3215="","",IFERROR(INDEX('Cadastro de insumo'!A:K,MATCH('Ficha técnica - Prod acabado'!C3215,'Cadastro de insumo'!E:E,0),2),""))</f>
        <v/>
      </c>
      <c r="E3215" s="138" t="str">
        <f>IF(C3215="","",IFERROR(INDEX('Cadastro de insumo'!A:K,MATCH('Ficha técnica - Prod acabado'!C3215,'Cadastro de insumo'!E:E,0),9),""))</f>
        <v/>
      </c>
      <c r="F3215" s="139" t="str">
        <f>IFERROR(VLOOKUP(C3215,'Cadastro de insumo'!E:K,7,0),"")</f>
        <v/>
      </c>
      <c r="G3215" s="113"/>
      <c r="H3215" s="113"/>
      <c r="I3215" s="138">
        <f t="shared" si="153"/>
        <v>0</v>
      </c>
      <c r="J3215" s="140">
        <f>IF(C3215="",0,IF(E3215="Pacote",VLOOKUP(C3215,'Cadastro de insumo'!E:K,7,0)*G3215,IF(OR(E3215="kg",E3215="L"),F3215/1000*G3215,F3215*G3215)))</f>
        <v>0</v>
      </c>
    </row>
    <row r="3216" spans="2:18" outlineLevel="1" x14ac:dyDescent="0.25">
      <c r="B3216" s="137" t="str">
        <f>IF(C3216="","",F3201)</f>
        <v/>
      </c>
      <c r="C3216" s="123"/>
      <c r="D3216" s="138" t="str">
        <f>IF(C3216="","",IFERROR(INDEX('Cadastro de insumo'!A:K,MATCH('Ficha técnica - Prod acabado'!C3216,'Cadastro de insumo'!E:E,0),2),""))</f>
        <v/>
      </c>
      <c r="E3216" s="138" t="str">
        <f>IF(C3216="","",IFERROR(INDEX('Cadastro de insumo'!A:K,MATCH('Ficha técnica - Prod acabado'!C3216,'Cadastro de insumo'!E:E,0),9),""))</f>
        <v/>
      </c>
      <c r="F3216" s="139" t="str">
        <f>IFERROR(VLOOKUP(C3216,'Cadastro de insumo'!E:K,7,0),"")</f>
        <v/>
      </c>
      <c r="G3216" s="113"/>
      <c r="H3216" s="113"/>
      <c r="I3216" s="138">
        <f t="shared" si="153"/>
        <v>0</v>
      </c>
      <c r="J3216" s="140">
        <f>IF(C3216="",0,IF(E3216="Pacote",VLOOKUP(C3216,'Cadastro de insumo'!E:K,7,0)*G3216,IF(OR(E3216="kg",E3216="L"),F3216/1000*G3216,F3216*G3216)))</f>
        <v>0</v>
      </c>
    </row>
    <row r="3217" spans="1:18" outlineLevel="1" x14ac:dyDescent="0.25">
      <c r="B3217" s="137" t="str">
        <f>IF(C3217="","",F3201)</f>
        <v/>
      </c>
      <c r="C3217" s="123"/>
      <c r="D3217" s="138" t="str">
        <f>IF(C3217="","",IFERROR(INDEX('Cadastro de insumo'!A:K,MATCH('Ficha técnica - Prod acabado'!C3217,'Cadastro de insumo'!E:E,0),2),""))</f>
        <v/>
      </c>
      <c r="E3217" s="138" t="str">
        <f>IF(C3217="","",IFERROR(INDEX('Cadastro de insumo'!A:K,MATCH('Ficha técnica - Prod acabado'!C3217,'Cadastro de insumo'!E:E,0),9),""))</f>
        <v/>
      </c>
      <c r="F3217" s="139" t="str">
        <f>IFERROR(VLOOKUP(C3217,'Cadastro de insumo'!E:K,7,0),"")</f>
        <v/>
      </c>
      <c r="G3217" s="113"/>
      <c r="H3217" s="113"/>
      <c r="I3217" s="138">
        <f t="shared" si="153"/>
        <v>0</v>
      </c>
      <c r="J3217" s="140">
        <f>IF(C3217="",0,IF(E3217="Pacote",VLOOKUP(C3217,'Cadastro de insumo'!E:K,7,0)*G3217,IF(OR(E3217="kg",E3217="L"),F3217/1000*G3217,F3217*G3217)))</f>
        <v>0</v>
      </c>
    </row>
    <row r="3218" spans="1:18" outlineLevel="1" x14ac:dyDescent="0.25">
      <c r="B3218" s="137" t="str">
        <f>IF(C3218="","",F3201)</f>
        <v/>
      </c>
      <c r="C3218" s="123"/>
      <c r="D3218" s="138" t="str">
        <f>IF(C3218="","",IFERROR(INDEX('Cadastro de insumo'!A:K,MATCH('Ficha técnica - Prod acabado'!C3218,'Cadastro de insumo'!E:E,0),2),""))</f>
        <v/>
      </c>
      <c r="E3218" s="138" t="str">
        <f>IF(C3218="","",IFERROR(INDEX('Cadastro de insumo'!A:K,MATCH('Ficha técnica - Prod acabado'!C3218,'Cadastro de insumo'!E:E,0),9),""))</f>
        <v/>
      </c>
      <c r="F3218" s="139" t="str">
        <f>IFERROR(VLOOKUP(C3218,'Cadastro de insumo'!E:K,7,0),"")</f>
        <v/>
      </c>
      <c r="G3218" s="113"/>
      <c r="H3218" s="113"/>
      <c r="I3218" s="138">
        <f t="shared" si="153"/>
        <v>0</v>
      </c>
      <c r="J3218" s="140">
        <f>IF(C3218="",0,IF(E3218="Pacote",VLOOKUP(C3218,'Cadastro de insumo'!E:K,7,0)*G3218,IF(OR(E3218="kg",E3218="L"),F3218/1000*G3218,F3218*G3218)))</f>
        <v>0</v>
      </c>
    </row>
    <row r="3219" spans="1:18" x14ac:dyDescent="0.25">
      <c r="A3219" s="33" t="str">
        <f>"Detalhes: "&amp;F3201</f>
        <v xml:space="preserve">Detalhes: </v>
      </c>
      <c r="B3219" s="110"/>
      <c r="H3219" s="126"/>
      <c r="I3219" s="110"/>
      <c r="J3219" s="110"/>
      <c r="M3219" s="126"/>
    </row>
    <row r="3220" spans="1:18" x14ac:dyDescent="0.25">
      <c r="B3220" s="110"/>
      <c r="C3220" s="126"/>
      <c r="H3220" s="126"/>
      <c r="I3220" s="110"/>
      <c r="J3220" s="110"/>
      <c r="K3220" s="110"/>
      <c r="L3220" s="110"/>
      <c r="M3220" s="126"/>
    </row>
    <row r="3221" spans="1:18" ht="31.5" x14ac:dyDescent="0.25">
      <c r="D3221" s="110"/>
      <c r="E3221" s="34" t="s">
        <v>21</v>
      </c>
      <c r="F3221" s="78" t="s">
        <v>0</v>
      </c>
      <c r="G3221" s="78" t="s">
        <v>19</v>
      </c>
      <c r="H3221" s="79" t="s">
        <v>20</v>
      </c>
      <c r="I3221" s="35" t="s">
        <v>22</v>
      </c>
      <c r="J3221" s="35" t="s">
        <v>61</v>
      </c>
      <c r="M3221" s="126"/>
    </row>
    <row r="3222" spans="1:18" x14ac:dyDescent="0.25">
      <c r="D3222" s="110"/>
      <c r="E3222" s="135">
        <f>E3201+1</f>
        <v>154</v>
      </c>
      <c r="F3222" s="113"/>
      <c r="G3222" s="113"/>
      <c r="H3222" s="114"/>
      <c r="I3222" s="136">
        <f>SUM(J3225:J3239)</f>
        <v>0</v>
      </c>
      <c r="J3222" s="136" t="str">
        <f>IF(H3222="","",I3222/H3222)</f>
        <v/>
      </c>
      <c r="M3222" s="126"/>
      <c r="R3222" s="141"/>
    </row>
    <row r="3223" spans="1:18" x14ac:dyDescent="0.25">
      <c r="B3223" s="117"/>
      <c r="C3223" s="118"/>
      <c r="D3223" s="110"/>
      <c r="F3223" s="118"/>
      <c r="G3223" s="118"/>
      <c r="H3223" s="119"/>
      <c r="I3223" s="120"/>
      <c r="J3223" s="121"/>
      <c r="M3223" s="126"/>
      <c r="R3223" s="141"/>
    </row>
    <row r="3224" spans="1:18" ht="47.25" outlineLevel="1" x14ac:dyDescent="0.25">
      <c r="B3224" s="34" t="s">
        <v>66</v>
      </c>
      <c r="C3224" s="78" t="s">
        <v>13</v>
      </c>
      <c r="D3224" s="35" t="s">
        <v>60</v>
      </c>
      <c r="E3224" s="35" t="s">
        <v>14</v>
      </c>
      <c r="F3224" s="79" t="s">
        <v>17</v>
      </c>
      <c r="G3224" s="79" t="s">
        <v>56</v>
      </c>
      <c r="H3224" s="79" t="s">
        <v>38</v>
      </c>
      <c r="I3224" s="35" t="s">
        <v>16</v>
      </c>
      <c r="J3224" s="34" t="s">
        <v>15</v>
      </c>
    </row>
    <row r="3225" spans="1:18" outlineLevel="1" x14ac:dyDescent="0.25">
      <c r="B3225" s="137" t="str">
        <f>IF(C3225="","",F3222)</f>
        <v/>
      </c>
      <c r="C3225" s="123"/>
      <c r="D3225" s="138" t="str">
        <f>IF(C3225="","",IFERROR(INDEX('Cadastro de insumo'!A:K,MATCH('Ficha técnica - Prod acabado'!C3225,'Cadastro de insumo'!E:E,0),2),""))</f>
        <v/>
      </c>
      <c r="E3225" s="138" t="str">
        <f>IF(C3225="","",IFERROR(INDEX('Cadastro de insumo'!A:K,MATCH('Ficha técnica - Prod acabado'!C3225,'Cadastro de insumo'!E:E,0),9),""))</f>
        <v/>
      </c>
      <c r="F3225" s="139" t="str">
        <f>IFERROR(VLOOKUP(C3225,'Cadastro de insumo'!E:K,7,0),"")</f>
        <v/>
      </c>
      <c r="G3225" s="113"/>
      <c r="H3225" s="113"/>
      <c r="I3225" s="138">
        <f t="shared" ref="I3225:I3239" si="154">IF(OR(G3225="",H3225=""),0,G3225/H3225)</f>
        <v>0</v>
      </c>
      <c r="J3225" s="140">
        <f>IF(C3225="",0,IF(E3225="Pacote",VLOOKUP(C3225,'Cadastro de insumo'!E:K,7,0)*G3225,IF(OR(E3225="kg",E3225="L"),F3225/1000*G3225,F3225*G3225)))</f>
        <v>0</v>
      </c>
    </row>
    <row r="3226" spans="1:18" outlineLevel="1" x14ac:dyDescent="0.25">
      <c r="B3226" s="137" t="str">
        <f>IF(C3226="","",F3222)</f>
        <v/>
      </c>
      <c r="C3226" s="123"/>
      <c r="D3226" s="138" t="str">
        <f>IF(C3226="","",IFERROR(INDEX('Cadastro de insumo'!A:K,MATCH('Ficha técnica - Prod acabado'!C3226,'Cadastro de insumo'!E:E,0),2),""))</f>
        <v/>
      </c>
      <c r="E3226" s="138" t="str">
        <f>IF(C3226="","",IFERROR(INDEX('Cadastro de insumo'!A:K,MATCH('Ficha técnica - Prod acabado'!C3226,'Cadastro de insumo'!E:E,0),9),""))</f>
        <v/>
      </c>
      <c r="F3226" s="139" t="str">
        <f>IFERROR(VLOOKUP(C3226,'Cadastro de insumo'!E:K,7,0),"")</f>
        <v/>
      </c>
      <c r="G3226" s="113"/>
      <c r="H3226" s="113"/>
      <c r="I3226" s="138">
        <f t="shared" si="154"/>
        <v>0</v>
      </c>
      <c r="J3226" s="140">
        <f>IF(C3226="",0,IF(E3226="Pacote",VLOOKUP(C3226,'Cadastro de insumo'!E:K,7,0)*G3226,IF(OR(E3226="kg",E3226="L"),F3226/1000*G3226,F3226*G3226)))</f>
        <v>0</v>
      </c>
    </row>
    <row r="3227" spans="1:18" outlineLevel="1" x14ac:dyDescent="0.25">
      <c r="B3227" s="137" t="str">
        <f>IF(C3227="","",F3222)</f>
        <v/>
      </c>
      <c r="C3227" s="123"/>
      <c r="D3227" s="138" t="str">
        <f>IF(C3227="","",IFERROR(INDEX('Cadastro de insumo'!A:K,MATCH('Ficha técnica - Prod acabado'!C3227,'Cadastro de insumo'!E:E,0),2),""))</f>
        <v/>
      </c>
      <c r="E3227" s="138" t="str">
        <f>IF(C3227="","",IFERROR(INDEX('Cadastro de insumo'!A:K,MATCH('Ficha técnica - Prod acabado'!C3227,'Cadastro de insumo'!E:E,0),9),""))</f>
        <v/>
      </c>
      <c r="F3227" s="139" t="str">
        <f>IFERROR(VLOOKUP(C3227,'Cadastro de insumo'!E:K,7,0),"")</f>
        <v/>
      </c>
      <c r="G3227" s="113"/>
      <c r="H3227" s="113"/>
      <c r="I3227" s="138">
        <f t="shared" si="154"/>
        <v>0</v>
      </c>
      <c r="J3227" s="140">
        <f>IF(C3227="",0,IF(E3227="Pacote",VLOOKUP(C3227,'Cadastro de insumo'!E:K,7,0)*G3227,IF(OR(E3227="kg",E3227="L"),F3227/1000*G3227,F3227*G3227)))</f>
        <v>0</v>
      </c>
    </row>
    <row r="3228" spans="1:18" outlineLevel="1" x14ac:dyDescent="0.25">
      <c r="B3228" s="137" t="str">
        <f>IF(C3228="","",F3222)</f>
        <v/>
      </c>
      <c r="C3228" s="123"/>
      <c r="D3228" s="138" t="str">
        <f>IF(C3228="","",IFERROR(INDEX('Cadastro de insumo'!A:K,MATCH('Ficha técnica - Prod acabado'!C3228,'Cadastro de insumo'!E:E,0),2),""))</f>
        <v/>
      </c>
      <c r="E3228" s="138" t="str">
        <f>IF(C3228="","",IFERROR(INDEX('Cadastro de insumo'!A:K,MATCH('Ficha técnica - Prod acabado'!C3228,'Cadastro de insumo'!E:E,0),9),""))</f>
        <v/>
      </c>
      <c r="F3228" s="139" t="str">
        <f>IFERROR(VLOOKUP(C3228,'Cadastro de insumo'!E:K,7,0),"")</f>
        <v/>
      </c>
      <c r="G3228" s="113"/>
      <c r="H3228" s="113"/>
      <c r="I3228" s="138">
        <f t="shared" si="154"/>
        <v>0</v>
      </c>
      <c r="J3228" s="140">
        <f>IF(C3228="",0,IF(E3228="Pacote",VLOOKUP(C3228,'Cadastro de insumo'!E:K,7,0)*G3228,IF(OR(E3228="kg",E3228="L"),F3228/1000*G3228,F3228*G3228)))</f>
        <v>0</v>
      </c>
    </row>
    <row r="3229" spans="1:18" outlineLevel="1" x14ac:dyDescent="0.25">
      <c r="B3229" s="137" t="str">
        <f>IF(C3229="","",F3222)</f>
        <v/>
      </c>
      <c r="C3229" s="123"/>
      <c r="D3229" s="138" t="str">
        <f>IF(C3229="","",IFERROR(INDEX('Cadastro de insumo'!A:K,MATCH('Ficha técnica - Prod acabado'!C3229,'Cadastro de insumo'!E:E,0),2),""))</f>
        <v/>
      </c>
      <c r="E3229" s="138" t="str">
        <f>IF(C3229="","",IFERROR(INDEX('Cadastro de insumo'!A:K,MATCH('Ficha técnica - Prod acabado'!C3229,'Cadastro de insumo'!E:E,0),9),""))</f>
        <v/>
      </c>
      <c r="F3229" s="139" t="str">
        <f>IFERROR(VLOOKUP(C3229,'Cadastro de insumo'!E:K,7,0),"")</f>
        <v/>
      </c>
      <c r="G3229" s="113"/>
      <c r="H3229" s="113"/>
      <c r="I3229" s="138">
        <f t="shared" si="154"/>
        <v>0</v>
      </c>
      <c r="J3229" s="140">
        <f>IF(C3229="",0,IF(E3229="Pacote",VLOOKUP(C3229,'Cadastro de insumo'!E:K,7,0)*G3229,IF(OR(E3229="kg",E3229="L"),F3229/1000*G3229,F3229*G3229)))</f>
        <v>0</v>
      </c>
    </row>
    <row r="3230" spans="1:18" outlineLevel="1" x14ac:dyDescent="0.25">
      <c r="B3230" s="137" t="str">
        <f>IF(C3230="","",F3222)</f>
        <v/>
      </c>
      <c r="C3230" s="123"/>
      <c r="D3230" s="138" t="str">
        <f>IF(C3230="","",IFERROR(INDEX('Cadastro de insumo'!A:K,MATCH('Ficha técnica - Prod acabado'!C3230,'Cadastro de insumo'!E:E,0),2),""))</f>
        <v/>
      </c>
      <c r="E3230" s="138" t="str">
        <f>IF(C3230="","",IFERROR(INDEX('Cadastro de insumo'!A:K,MATCH('Ficha técnica - Prod acabado'!C3230,'Cadastro de insumo'!E:E,0),9),""))</f>
        <v/>
      </c>
      <c r="F3230" s="139" t="str">
        <f>IFERROR(VLOOKUP(C3230,'Cadastro de insumo'!E:K,7,0),"")</f>
        <v/>
      </c>
      <c r="G3230" s="113"/>
      <c r="H3230" s="113"/>
      <c r="I3230" s="138">
        <f t="shared" si="154"/>
        <v>0</v>
      </c>
      <c r="J3230" s="140">
        <f>IF(C3230="",0,IF(E3230="Pacote",VLOOKUP(C3230,'Cadastro de insumo'!E:K,7,0)*G3230,IF(OR(E3230="kg",E3230="L"),F3230/1000*G3230,F3230*G3230)))</f>
        <v>0</v>
      </c>
    </row>
    <row r="3231" spans="1:18" outlineLevel="1" x14ac:dyDescent="0.25">
      <c r="B3231" s="137" t="str">
        <f>IF(C3231="","",F3222)</f>
        <v/>
      </c>
      <c r="C3231" s="123"/>
      <c r="D3231" s="138" t="str">
        <f>IF(C3231="","",IFERROR(INDEX('Cadastro de insumo'!A:K,MATCH('Ficha técnica - Prod acabado'!C3231,'Cadastro de insumo'!E:E,0),2),""))</f>
        <v/>
      </c>
      <c r="E3231" s="138" t="str">
        <f>IF(C3231="","",IFERROR(INDEX('Cadastro de insumo'!A:K,MATCH('Ficha técnica - Prod acabado'!C3231,'Cadastro de insumo'!E:E,0),9),""))</f>
        <v/>
      </c>
      <c r="F3231" s="139" t="str">
        <f>IFERROR(VLOOKUP(C3231,'Cadastro de insumo'!E:K,7,0),"")</f>
        <v/>
      </c>
      <c r="G3231" s="113"/>
      <c r="H3231" s="113"/>
      <c r="I3231" s="138">
        <f t="shared" si="154"/>
        <v>0</v>
      </c>
      <c r="J3231" s="140">
        <f>IF(C3231="",0,IF(E3231="Pacote",VLOOKUP(C3231,'Cadastro de insumo'!E:K,7,0)*G3231,IF(OR(E3231="kg",E3231="L"),F3231/1000*G3231,F3231*G3231)))</f>
        <v>0</v>
      </c>
    </row>
    <row r="3232" spans="1:18" outlineLevel="1" x14ac:dyDescent="0.25">
      <c r="B3232" s="137" t="str">
        <f>IF(C3232="","",F3222)</f>
        <v/>
      </c>
      <c r="C3232" s="123"/>
      <c r="D3232" s="138" t="str">
        <f>IF(C3232="","",IFERROR(INDEX('Cadastro de insumo'!A:K,MATCH('Ficha técnica - Prod acabado'!C3232,'Cadastro de insumo'!E:E,0),2),""))</f>
        <v/>
      </c>
      <c r="E3232" s="138" t="str">
        <f>IF(C3232="","",IFERROR(INDEX('Cadastro de insumo'!A:K,MATCH('Ficha técnica - Prod acabado'!C3232,'Cadastro de insumo'!E:E,0),9),""))</f>
        <v/>
      </c>
      <c r="F3232" s="139" t="str">
        <f>IFERROR(VLOOKUP(C3232,'Cadastro de insumo'!E:K,7,0),"")</f>
        <v/>
      </c>
      <c r="G3232" s="113"/>
      <c r="H3232" s="113"/>
      <c r="I3232" s="138">
        <f t="shared" si="154"/>
        <v>0</v>
      </c>
      <c r="J3232" s="140">
        <f>IF(C3232="",0,IF(E3232="Pacote",VLOOKUP(C3232,'Cadastro de insumo'!E:K,7,0)*G3232,IF(OR(E3232="kg",E3232="L"),F3232/1000*G3232,F3232*G3232)))</f>
        <v>0</v>
      </c>
    </row>
    <row r="3233" spans="1:18" outlineLevel="1" x14ac:dyDescent="0.25">
      <c r="B3233" s="137" t="str">
        <f>IF(C3233="","",F3222)</f>
        <v/>
      </c>
      <c r="C3233" s="123"/>
      <c r="D3233" s="138" t="str">
        <f>IF(C3233="","",IFERROR(INDEX('Cadastro de insumo'!A:K,MATCH('Ficha técnica - Prod acabado'!C3233,'Cadastro de insumo'!E:E,0),2),""))</f>
        <v/>
      </c>
      <c r="E3233" s="138" t="str">
        <f>IF(C3233="","",IFERROR(INDEX('Cadastro de insumo'!A:K,MATCH('Ficha técnica - Prod acabado'!C3233,'Cadastro de insumo'!E:E,0),9),""))</f>
        <v/>
      </c>
      <c r="F3233" s="139" t="str">
        <f>IFERROR(VLOOKUP(C3233,'Cadastro de insumo'!E:K,7,0),"")</f>
        <v/>
      </c>
      <c r="G3233" s="113"/>
      <c r="H3233" s="113"/>
      <c r="I3233" s="138">
        <f t="shared" si="154"/>
        <v>0</v>
      </c>
      <c r="J3233" s="140">
        <f>IF(C3233="",0,IF(E3233="Pacote",VLOOKUP(C3233,'Cadastro de insumo'!E:K,7,0)*G3233,IF(OR(E3233="kg",E3233="L"),F3233/1000*G3233,F3233*G3233)))</f>
        <v>0</v>
      </c>
    </row>
    <row r="3234" spans="1:18" outlineLevel="1" x14ac:dyDescent="0.25">
      <c r="B3234" s="137" t="str">
        <f>IF(C3234="","",F3222)</f>
        <v/>
      </c>
      <c r="C3234" s="123"/>
      <c r="D3234" s="138" t="str">
        <f>IF(C3234="","",IFERROR(INDEX('Cadastro de insumo'!A:K,MATCH('Ficha técnica - Prod acabado'!C3234,'Cadastro de insumo'!E:E,0),2),""))</f>
        <v/>
      </c>
      <c r="E3234" s="138" t="str">
        <f>IF(C3234="","",IFERROR(INDEX('Cadastro de insumo'!A:K,MATCH('Ficha técnica - Prod acabado'!C3234,'Cadastro de insumo'!E:E,0),9),""))</f>
        <v/>
      </c>
      <c r="F3234" s="139" t="str">
        <f>IFERROR(VLOOKUP(C3234,'Cadastro de insumo'!E:K,7,0),"")</f>
        <v/>
      </c>
      <c r="G3234" s="113"/>
      <c r="H3234" s="113"/>
      <c r="I3234" s="138">
        <f t="shared" si="154"/>
        <v>0</v>
      </c>
      <c r="J3234" s="140">
        <f>IF(C3234="",0,IF(E3234="Pacote",VLOOKUP(C3234,'Cadastro de insumo'!E:K,7,0)*G3234,IF(OR(E3234="kg",E3234="L"),F3234/1000*G3234,F3234*G3234)))</f>
        <v>0</v>
      </c>
    </row>
    <row r="3235" spans="1:18" outlineLevel="1" x14ac:dyDescent="0.25">
      <c r="B3235" s="137" t="str">
        <f>IF(C3235="","",F3222)</f>
        <v/>
      </c>
      <c r="C3235" s="123"/>
      <c r="D3235" s="138" t="str">
        <f>IF(C3235="","",IFERROR(INDEX('Cadastro de insumo'!A:K,MATCH('Ficha técnica - Prod acabado'!C3235,'Cadastro de insumo'!E:E,0),2),""))</f>
        <v/>
      </c>
      <c r="E3235" s="138" t="str">
        <f>IF(C3235="","",IFERROR(INDEX('Cadastro de insumo'!A:K,MATCH('Ficha técnica - Prod acabado'!C3235,'Cadastro de insumo'!E:E,0),9),""))</f>
        <v/>
      </c>
      <c r="F3235" s="139" t="str">
        <f>IFERROR(VLOOKUP(C3235,'Cadastro de insumo'!E:K,7,0),"")</f>
        <v/>
      </c>
      <c r="G3235" s="113"/>
      <c r="H3235" s="113"/>
      <c r="I3235" s="138">
        <f t="shared" si="154"/>
        <v>0</v>
      </c>
      <c r="J3235" s="140">
        <f>IF(C3235="",0,IF(E3235="Pacote",VLOOKUP(C3235,'Cadastro de insumo'!E:K,7,0)*G3235,IF(OR(E3235="kg",E3235="L"),F3235/1000*G3235,F3235*G3235)))</f>
        <v>0</v>
      </c>
    </row>
    <row r="3236" spans="1:18" outlineLevel="1" x14ac:dyDescent="0.25">
      <c r="B3236" s="137" t="str">
        <f>IF(C3236="","",F3222)</f>
        <v/>
      </c>
      <c r="C3236" s="123"/>
      <c r="D3236" s="138" t="str">
        <f>IF(C3236="","",IFERROR(INDEX('Cadastro de insumo'!A:K,MATCH('Ficha técnica - Prod acabado'!C3236,'Cadastro de insumo'!E:E,0),2),""))</f>
        <v/>
      </c>
      <c r="E3236" s="138" t="str">
        <f>IF(C3236="","",IFERROR(INDEX('Cadastro de insumo'!A:K,MATCH('Ficha técnica - Prod acabado'!C3236,'Cadastro de insumo'!E:E,0),9),""))</f>
        <v/>
      </c>
      <c r="F3236" s="139" t="str">
        <f>IFERROR(VLOOKUP(C3236,'Cadastro de insumo'!E:K,7,0),"")</f>
        <v/>
      </c>
      <c r="G3236" s="113"/>
      <c r="H3236" s="113"/>
      <c r="I3236" s="138">
        <f t="shared" si="154"/>
        <v>0</v>
      </c>
      <c r="J3236" s="140">
        <f>IF(C3236="",0,IF(E3236="Pacote",VLOOKUP(C3236,'Cadastro de insumo'!E:K,7,0)*G3236,IF(OR(E3236="kg",E3236="L"),F3236/1000*G3236,F3236*G3236)))</f>
        <v>0</v>
      </c>
    </row>
    <row r="3237" spans="1:18" outlineLevel="1" x14ac:dyDescent="0.25">
      <c r="B3237" s="137" t="str">
        <f>IF(C3237="","",F3222)</f>
        <v/>
      </c>
      <c r="C3237" s="123"/>
      <c r="D3237" s="138" t="str">
        <f>IF(C3237="","",IFERROR(INDEX('Cadastro de insumo'!A:K,MATCH('Ficha técnica - Prod acabado'!C3237,'Cadastro de insumo'!E:E,0),2),""))</f>
        <v/>
      </c>
      <c r="E3237" s="138" t="str">
        <f>IF(C3237="","",IFERROR(INDEX('Cadastro de insumo'!A:K,MATCH('Ficha técnica - Prod acabado'!C3237,'Cadastro de insumo'!E:E,0),9),""))</f>
        <v/>
      </c>
      <c r="F3237" s="139" t="str">
        <f>IFERROR(VLOOKUP(C3237,'Cadastro de insumo'!E:K,7,0),"")</f>
        <v/>
      </c>
      <c r="G3237" s="113"/>
      <c r="H3237" s="113"/>
      <c r="I3237" s="138">
        <f t="shared" si="154"/>
        <v>0</v>
      </c>
      <c r="J3237" s="140">
        <f>IF(C3237="",0,IF(E3237="Pacote",VLOOKUP(C3237,'Cadastro de insumo'!E:K,7,0)*G3237,IF(OR(E3237="kg",E3237="L"),F3237/1000*G3237,F3237*G3237)))</f>
        <v>0</v>
      </c>
    </row>
    <row r="3238" spans="1:18" outlineLevel="1" x14ac:dyDescent="0.25">
      <c r="B3238" s="137" t="str">
        <f>IF(C3238="","",F3222)</f>
        <v/>
      </c>
      <c r="C3238" s="123"/>
      <c r="D3238" s="138" t="str">
        <f>IF(C3238="","",IFERROR(INDEX('Cadastro de insumo'!A:K,MATCH('Ficha técnica - Prod acabado'!C3238,'Cadastro de insumo'!E:E,0),2),""))</f>
        <v/>
      </c>
      <c r="E3238" s="138" t="str">
        <f>IF(C3238="","",IFERROR(INDEX('Cadastro de insumo'!A:K,MATCH('Ficha técnica - Prod acabado'!C3238,'Cadastro de insumo'!E:E,0),9),""))</f>
        <v/>
      </c>
      <c r="F3238" s="139" t="str">
        <f>IFERROR(VLOOKUP(C3238,'Cadastro de insumo'!E:K,7,0),"")</f>
        <v/>
      </c>
      <c r="G3238" s="113"/>
      <c r="H3238" s="113"/>
      <c r="I3238" s="138">
        <f t="shared" si="154"/>
        <v>0</v>
      </c>
      <c r="J3238" s="140">
        <f>IF(C3238="",0,IF(E3238="Pacote",VLOOKUP(C3238,'Cadastro de insumo'!E:K,7,0)*G3238,IF(OR(E3238="kg",E3238="L"),F3238/1000*G3238,F3238*G3238)))</f>
        <v>0</v>
      </c>
    </row>
    <row r="3239" spans="1:18" outlineLevel="1" x14ac:dyDescent="0.25">
      <c r="B3239" s="137" t="str">
        <f>IF(C3239="","",F3222)</f>
        <v/>
      </c>
      <c r="C3239" s="123"/>
      <c r="D3239" s="138" t="str">
        <f>IF(C3239="","",IFERROR(INDEX('Cadastro de insumo'!A:K,MATCH('Ficha técnica - Prod acabado'!C3239,'Cadastro de insumo'!E:E,0),2),""))</f>
        <v/>
      </c>
      <c r="E3239" s="138" t="str">
        <f>IF(C3239="","",IFERROR(INDEX('Cadastro de insumo'!A:K,MATCH('Ficha técnica - Prod acabado'!C3239,'Cadastro de insumo'!E:E,0),9),""))</f>
        <v/>
      </c>
      <c r="F3239" s="139" t="str">
        <f>IFERROR(VLOOKUP(C3239,'Cadastro de insumo'!E:K,7,0),"")</f>
        <v/>
      </c>
      <c r="G3239" s="113"/>
      <c r="H3239" s="113"/>
      <c r="I3239" s="138">
        <f t="shared" si="154"/>
        <v>0</v>
      </c>
      <c r="J3239" s="140">
        <f>IF(C3239="",0,IF(E3239="Pacote",VLOOKUP(C3239,'Cadastro de insumo'!E:K,7,0)*G3239,IF(OR(E3239="kg",E3239="L"),F3239/1000*G3239,F3239*G3239)))</f>
        <v>0</v>
      </c>
    </row>
    <row r="3240" spans="1:18" x14ac:dyDescent="0.25">
      <c r="A3240" s="33" t="str">
        <f>"Detalhes: "&amp;F3222</f>
        <v xml:space="preserve">Detalhes: </v>
      </c>
      <c r="B3240" s="110"/>
      <c r="H3240" s="126"/>
      <c r="I3240" s="110"/>
      <c r="J3240" s="110"/>
      <c r="M3240" s="126"/>
    </row>
    <row r="3241" spans="1:18" x14ac:dyDescent="0.25">
      <c r="B3241" s="110"/>
      <c r="C3241" s="126"/>
      <c r="H3241" s="126"/>
      <c r="I3241" s="110"/>
      <c r="J3241" s="110"/>
      <c r="K3241" s="110"/>
      <c r="L3241" s="110"/>
      <c r="M3241" s="126"/>
    </row>
    <row r="3242" spans="1:18" ht="31.5" x14ac:dyDescent="0.25">
      <c r="D3242" s="110"/>
      <c r="E3242" s="34" t="s">
        <v>21</v>
      </c>
      <c r="F3242" s="78" t="s">
        <v>0</v>
      </c>
      <c r="G3242" s="78" t="s">
        <v>19</v>
      </c>
      <c r="H3242" s="79" t="s">
        <v>20</v>
      </c>
      <c r="I3242" s="35" t="s">
        <v>22</v>
      </c>
      <c r="J3242" s="35" t="s">
        <v>61</v>
      </c>
      <c r="M3242" s="126"/>
    </row>
    <row r="3243" spans="1:18" x14ac:dyDescent="0.25">
      <c r="D3243" s="110"/>
      <c r="E3243" s="135">
        <f>E3222+1</f>
        <v>155</v>
      </c>
      <c r="F3243" s="113"/>
      <c r="G3243" s="113"/>
      <c r="H3243" s="114"/>
      <c r="I3243" s="136">
        <f>SUM(J3246:J3260)</f>
        <v>0</v>
      </c>
      <c r="J3243" s="136" t="str">
        <f>IF(H3243="","",I3243/H3243)</f>
        <v/>
      </c>
      <c r="M3243" s="126"/>
      <c r="R3243" s="141"/>
    </row>
    <row r="3244" spans="1:18" x14ac:dyDescent="0.25">
      <c r="B3244" s="117"/>
      <c r="C3244" s="118"/>
      <c r="D3244" s="110"/>
      <c r="F3244" s="118"/>
      <c r="G3244" s="118"/>
      <c r="H3244" s="119"/>
      <c r="I3244" s="120"/>
      <c r="J3244" s="121"/>
      <c r="M3244" s="126"/>
      <c r="R3244" s="141"/>
    </row>
    <row r="3245" spans="1:18" ht="47.25" outlineLevel="1" x14ac:dyDescent="0.25">
      <c r="B3245" s="34" t="s">
        <v>66</v>
      </c>
      <c r="C3245" s="78" t="s">
        <v>13</v>
      </c>
      <c r="D3245" s="35" t="s">
        <v>60</v>
      </c>
      <c r="E3245" s="35" t="s">
        <v>14</v>
      </c>
      <c r="F3245" s="79" t="s">
        <v>17</v>
      </c>
      <c r="G3245" s="79" t="s">
        <v>56</v>
      </c>
      <c r="H3245" s="79" t="s">
        <v>38</v>
      </c>
      <c r="I3245" s="35" t="s">
        <v>16</v>
      </c>
      <c r="J3245" s="34" t="s">
        <v>15</v>
      </c>
    </row>
    <row r="3246" spans="1:18" outlineLevel="1" x14ac:dyDescent="0.25">
      <c r="B3246" s="137" t="str">
        <f>IF(C3246="","",F3243)</f>
        <v/>
      </c>
      <c r="C3246" s="123"/>
      <c r="D3246" s="138" t="str">
        <f>IF(C3246="","",IFERROR(INDEX('Cadastro de insumo'!A:K,MATCH('Ficha técnica - Prod acabado'!C3246,'Cadastro de insumo'!E:E,0),2),""))</f>
        <v/>
      </c>
      <c r="E3246" s="138" t="str">
        <f>IF(C3246="","",IFERROR(INDEX('Cadastro de insumo'!A:K,MATCH('Ficha técnica - Prod acabado'!C3246,'Cadastro de insumo'!E:E,0),9),""))</f>
        <v/>
      </c>
      <c r="F3246" s="139" t="str">
        <f>IFERROR(VLOOKUP(C3246,'Cadastro de insumo'!E:K,7,0),"")</f>
        <v/>
      </c>
      <c r="G3246" s="113"/>
      <c r="H3246" s="113"/>
      <c r="I3246" s="138">
        <f t="shared" ref="I3246:I3260" si="155">IF(OR(G3246="",H3246=""),0,G3246/H3246)</f>
        <v>0</v>
      </c>
      <c r="J3246" s="140">
        <f>IF(C3246="",0,IF(E3246="Pacote",VLOOKUP(C3246,'Cadastro de insumo'!E:K,7,0)*G3246,IF(OR(E3246="kg",E3246="L"),F3246/1000*G3246,F3246*G3246)))</f>
        <v>0</v>
      </c>
    </row>
    <row r="3247" spans="1:18" outlineLevel="1" x14ac:dyDescent="0.25">
      <c r="B3247" s="137" t="str">
        <f>IF(C3247="","",F3243)</f>
        <v/>
      </c>
      <c r="C3247" s="123"/>
      <c r="D3247" s="138" t="str">
        <f>IF(C3247="","",IFERROR(INDEX('Cadastro de insumo'!A:K,MATCH('Ficha técnica - Prod acabado'!C3247,'Cadastro de insumo'!E:E,0),2),""))</f>
        <v/>
      </c>
      <c r="E3247" s="138" t="str">
        <f>IF(C3247="","",IFERROR(INDEX('Cadastro de insumo'!A:K,MATCH('Ficha técnica - Prod acabado'!C3247,'Cadastro de insumo'!E:E,0),9),""))</f>
        <v/>
      </c>
      <c r="F3247" s="139" t="str">
        <f>IFERROR(VLOOKUP(C3247,'Cadastro de insumo'!E:K,7,0),"")</f>
        <v/>
      </c>
      <c r="G3247" s="113"/>
      <c r="H3247" s="113"/>
      <c r="I3247" s="138">
        <f t="shared" si="155"/>
        <v>0</v>
      </c>
      <c r="J3247" s="140">
        <f>IF(C3247="",0,IF(E3247="Pacote",VLOOKUP(C3247,'Cadastro de insumo'!E:K,7,0)*G3247,IF(OR(E3247="kg",E3247="L"),F3247/1000*G3247,F3247*G3247)))</f>
        <v>0</v>
      </c>
    </row>
    <row r="3248" spans="1:18" outlineLevel="1" x14ac:dyDescent="0.25">
      <c r="B3248" s="137" t="str">
        <f>IF(C3248="","",F3243)</f>
        <v/>
      </c>
      <c r="C3248" s="123"/>
      <c r="D3248" s="138" t="str">
        <f>IF(C3248="","",IFERROR(INDEX('Cadastro de insumo'!A:K,MATCH('Ficha técnica - Prod acabado'!C3248,'Cadastro de insumo'!E:E,0),2),""))</f>
        <v/>
      </c>
      <c r="E3248" s="138" t="str">
        <f>IF(C3248="","",IFERROR(INDEX('Cadastro de insumo'!A:K,MATCH('Ficha técnica - Prod acabado'!C3248,'Cadastro de insumo'!E:E,0),9),""))</f>
        <v/>
      </c>
      <c r="F3248" s="139" t="str">
        <f>IFERROR(VLOOKUP(C3248,'Cadastro de insumo'!E:K,7,0),"")</f>
        <v/>
      </c>
      <c r="G3248" s="113"/>
      <c r="H3248" s="113"/>
      <c r="I3248" s="138">
        <f t="shared" si="155"/>
        <v>0</v>
      </c>
      <c r="J3248" s="140">
        <f>IF(C3248="",0,IF(E3248="Pacote",VLOOKUP(C3248,'Cadastro de insumo'!E:K,7,0)*G3248,IF(OR(E3248="kg",E3248="L"),F3248/1000*G3248,F3248*G3248)))</f>
        <v>0</v>
      </c>
    </row>
    <row r="3249" spans="1:18" outlineLevel="1" x14ac:dyDescent="0.25">
      <c r="B3249" s="137" t="str">
        <f>IF(C3249="","",F3243)</f>
        <v/>
      </c>
      <c r="C3249" s="123"/>
      <c r="D3249" s="138" t="str">
        <f>IF(C3249="","",IFERROR(INDEX('Cadastro de insumo'!A:K,MATCH('Ficha técnica - Prod acabado'!C3249,'Cadastro de insumo'!E:E,0),2),""))</f>
        <v/>
      </c>
      <c r="E3249" s="138" t="str">
        <f>IF(C3249="","",IFERROR(INDEX('Cadastro de insumo'!A:K,MATCH('Ficha técnica - Prod acabado'!C3249,'Cadastro de insumo'!E:E,0),9),""))</f>
        <v/>
      </c>
      <c r="F3249" s="139" t="str">
        <f>IFERROR(VLOOKUP(C3249,'Cadastro de insumo'!E:K,7,0),"")</f>
        <v/>
      </c>
      <c r="G3249" s="113"/>
      <c r="H3249" s="113"/>
      <c r="I3249" s="138">
        <f t="shared" si="155"/>
        <v>0</v>
      </c>
      <c r="J3249" s="140">
        <f>IF(C3249="",0,IF(E3249="Pacote",VLOOKUP(C3249,'Cadastro de insumo'!E:K,7,0)*G3249,IF(OR(E3249="kg",E3249="L"),F3249/1000*G3249,F3249*G3249)))</f>
        <v>0</v>
      </c>
    </row>
    <row r="3250" spans="1:18" outlineLevel="1" x14ac:dyDescent="0.25">
      <c r="B3250" s="137" t="str">
        <f>IF(C3250="","",F3243)</f>
        <v/>
      </c>
      <c r="C3250" s="123"/>
      <c r="D3250" s="138" t="str">
        <f>IF(C3250="","",IFERROR(INDEX('Cadastro de insumo'!A:K,MATCH('Ficha técnica - Prod acabado'!C3250,'Cadastro de insumo'!E:E,0),2),""))</f>
        <v/>
      </c>
      <c r="E3250" s="138" t="str">
        <f>IF(C3250="","",IFERROR(INDEX('Cadastro de insumo'!A:K,MATCH('Ficha técnica - Prod acabado'!C3250,'Cadastro de insumo'!E:E,0),9),""))</f>
        <v/>
      </c>
      <c r="F3250" s="139" t="str">
        <f>IFERROR(VLOOKUP(C3250,'Cadastro de insumo'!E:K,7,0),"")</f>
        <v/>
      </c>
      <c r="G3250" s="113"/>
      <c r="H3250" s="113"/>
      <c r="I3250" s="138">
        <f t="shared" si="155"/>
        <v>0</v>
      </c>
      <c r="J3250" s="140">
        <f>IF(C3250="",0,IF(E3250="Pacote",VLOOKUP(C3250,'Cadastro de insumo'!E:K,7,0)*G3250,IF(OR(E3250="kg",E3250="L"),F3250/1000*G3250,F3250*G3250)))</f>
        <v>0</v>
      </c>
    </row>
    <row r="3251" spans="1:18" outlineLevel="1" x14ac:dyDescent="0.25">
      <c r="B3251" s="137" t="str">
        <f>IF(C3251="","",F3243)</f>
        <v/>
      </c>
      <c r="C3251" s="123"/>
      <c r="D3251" s="138" t="str">
        <f>IF(C3251="","",IFERROR(INDEX('Cadastro de insumo'!A:K,MATCH('Ficha técnica - Prod acabado'!C3251,'Cadastro de insumo'!E:E,0),2),""))</f>
        <v/>
      </c>
      <c r="E3251" s="138" t="str">
        <f>IF(C3251="","",IFERROR(INDEX('Cadastro de insumo'!A:K,MATCH('Ficha técnica - Prod acabado'!C3251,'Cadastro de insumo'!E:E,0),9),""))</f>
        <v/>
      </c>
      <c r="F3251" s="139" t="str">
        <f>IFERROR(VLOOKUP(C3251,'Cadastro de insumo'!E:K,7,0),"")</f>
        <v/>
      </c>
      <c r="G3251" s="113"/>
      <c r="H3251" s="113"/>
      <c r="I3251" s="138">
        <f t="shared" si="155"/>
        <v>0</v>
      </c>
      <c r="J3251" s="140">
        <f>IF(C3251="",0,IF(E3251="Pacote",VLOOKUP(C3251,'Cadastro de insumo'!E:K,7,0)*G3251,IF(OR(E3251="kg",E3251="L"),F3251/1000*G3251,F3251*G3251)))</f>
        <v>0</v>
      </c>
    </row>
    <row r="3252" spans="1:18" outlineLevel="1" x14ac:dyDescent="0.25">
      <c r="B3252" s="137" t="str">
        <f>IF(C3252="","",F3243)</f>
        <v/>
      </c>
      <c r="C3252" s="123"/>
      <c r="D3252" s="138" t="str">
        <f>IF(C3252="","",IFERROR(INDEX('Cadastro de insumo'!A:K,MATCH('Ficha técnica - Prod acabado'!C3252,'Cadastro de insumo'!E:E,0),2),""))</f>
        <v/>
      </c>
      <c r="E3252" s="138" t="str">
        <f>IF(C3252="","",IFERROR(INDEX('Cadastro de insumo'!A:K,MATCH('Ficha técnica - Prod acabado'!C3252,'Cadastro de insumo'!E:E,0),9),""))</f>
        <v/>
      </c>
      <c r="F3252" s="139" t="str">
        <f>IFERROR(VLOOKUP(C3252,'Cadastro de insumo'!E:K,7,0),"")</f>
        <v/>
      </c>
      <c r="G3252" s="113"/>
      <c r="H3252" s="113"/>
      <c r="I3252" s="138">
        <f t="shared" si="155"/>
        <v>0</v>
      </c>
      <c r="J3252" s="140">
        <f>IF(C3252="",0,IF(E3252="Pacote",VLOOKUP(C3252,'Cadastro de insumo'!E:K,7,0)*G3252,IF(OR(E3252="kg",E3252="L"),F3252/1000*G3252,F3252*G3252)))</f>
        <v>0</v>
      </c>
    </row>
    <row r="3253" spans="1:18" outlineLevel="1" x14ac:dyDescent="0.25">
      <c r="B3253" s="137" t="str">
        <f>IF(C3253="","",F3243)</f>
        <v/>
      </c>
      <c r="C3253" s="123"/>
      <c r="D3253" s="138" t="str">
        <f>IF(C3253="","",IFERROR(INDEX('Cadastro de insumo'!A:K,MATCH('Ficha técnica - Prod acabado'!C3253,'Cadastro de insumo'!E:E,0),2),""))</f>
        <v/>
      </c>
      <c r="E3253" s="138" t="str">
        <f>IF(C3253="","",IFERROR(INDEX('Cadastro de insumo'!A:K,MATCH('Ficha técnica - Prod acabado'!C3253,'Cadastro de insumo'!E:E,0),9),""))</f>
        <v/>
      </c>
      <c r="F3253" s="139" t="str">
        <f>IFERROR(VLOOKUP(C3253,'Cadastro de insumo'!E:K,7,0),"")</f>
        <v/>
      </c>
      <c r="G3253" s="113"/>
      <c r="H3253" s="113"/>
      <c r="I3253" s="138">
        <f t="shared" si="155"/>
        <v>0</v>
      </c>
      <c r="J3253" s="140">
        <f>IF(C3253="",0,IF(E3253="Pacote",VLOOKUP(C3253,'Cadastro de insumo'!E:K,7,0)*G3253,IF(OR(E3253="kg",E3253="L"),F3253/1000*G3253,F3253*G3253)))</f>
        <v>0</v>
      </c>
    </row>
    <row r="3254" spans="1:18" outlineLevel="1" x14ac:dyDescent="0.25">
      <c r="B3254" s="137" t="str">
        <f>IF(C3254="","",F3243)</f>
        <v/>
      </c>
      <c r="C3254" s="123"/>
      <c r="D3254" s="138" t="str">
        <f>IF(C3254="","",IFERROR(INDEX('Cadastro de insumo'!A:K,MATCH('Ficha técnica - Prod acabado'!C3254,'Cadastro de insumo'!E:E,0),2),""))</f>
        <v/>
      </c>
      <c r="E3254" s="138" t="str">
        <f>IF(C3254="","",IFERROR(INDEX('Cadastro de insumo'!A:K,MATCH('Ficha técnica - Prod acabado'!C3254,'Cadastro de insumo'!E:E,0),9),""))</f>
        <v/>
      </c>
      <c r="F3254" s="139" t="str">
        <f>IFERROR(VLOOKUP(C3254,'Cadastro de insumo'!E:K,7,0),"")</f>
        <v/>
      </c>
      <c r="G3254" s="113"/>
      <c r="H3254" s="113"/>
      <c r="I3254" s="138">
        <f t="shared" si="155"/>
        <v>0</v>
      </c>
      <c r="J3254" s="140">
        <f>IF(C3254="",0,IF(E3254="Pacote",VLOOKUP(C3254,'Cadastro de insumo'!E:K,7,0)*G3254,IF(OR(E3254="kg",E3254="L"),F3254/1000*G3254,F3254*G3254)))</f>
        <v>0</v>
      </c>
    </row>
    <row r="3255" spans="1:18" outlineLevel="1" x14ac:dyDescent="0.25">
      <c r="B3255" s="137" t="str">
        <f>IF(C3255="","",F3243)</f>
        <v/>
      </c>
      <c r="C3255" s="123"/>
      <c r="D3255" s="138" t="str">
        <f>IF(C3255="","",IFERROR(INDEX('Cadastro de insumo'!A:K,MATCH('Ficha técnica - Prod acabado'!C3255,'Cadastro de insumo'!E:E,0),2),""))</f>
        <v/>
      </c>
      <c r="E3255" s="138" t="str">
        <f>IF(C3255="","",IFERROR(INDEX('Cadastro de insumo'!A:K,MATCH('Ficha técnica - Prod acabado'!C3255,'Cadastro de insumo'!E:E,0),9),""))</f>
        <v/>
      </c>
      <c r="F3255" s="139" t="str">
        <f>IFERROR(VLOOKUP(C3255,'Cadastro de insumo'!E:K,7,0),"")</f>
        <v/>
      </c>
      <c r="G3255" s="113"/>
      <c r="H3255" s="113"/>
      <c r="I3255" s="138">
        <f t="shared" si="155"/>
        <v>0</v>
      </c>
      <c r="J3255" s="140">
        <f>IF(C3255="",0,IF(E3255="Pacote",VLOOKUP(C3255,'Cadastro de insumo'!E:K,7,0)*G3255,IF(OR(E3255="kg",E3255="L"),F3255/1000*G3255,F3255*G3255)))</f>
        <v>0</v>
      </c>
    </row>
    <row r="3256" spans="1:18" outlineLevel="1" x14ac:dyDescent="0.25">
      <c r="B3256" s="137" t="str">
        <f>IF(C3256="","",F3243)</f>
        <v/>
      </c>
      <c r="C3256" s="123"/>
      <c r="D3256" s="138" t="str">
        <f>IF(C3256="","",IFERROR(INDEX('Cadastro de insumo'!A:K,MATCH('Ficha técnica - Prod acabado'!C3256,'Cadastro de insumo'!E:E,0),2),""))</f>
        <v/>
      </c>
      <c r="E3256" s="138" t="str">
        <f>IF(C3256="","",IFERROR(INDEX('Cadastro de insumo'!A:K,MATCH('Ficha técnica - Prod acabado'!C3256,'Cadastro de insumo'!E:E,0),9),""))</f>
        <v/>
      </c>
      <c r="F3256" s="139" t="str">
        <f>IFERROR(VLOOKUP(C3256,'Cadastro de insumo'!E:K,7,0),"")</f>
        <v/>
      </c>
      <c r="G3256" s="113"/>
      <c r="H3256" s="113"/>
      <c r="I3256" s="138">
        <f t="shared" si="155"/>
        <v>0</v>
      </c>
      <c r="J3256" s="140">
        <f>IF(C3256="",0,IF(E3256="Pacote",VLOOKUP(C3256,'Cadastro de insumo'!E:K,7,0)*G3256,IF(OR(E3256="kg",E3256="L"),F3256/1000*G3256,F3256*G3256)))</f>
        <v>0</v>
      </c>
    </row>
    <row r="3257" spans="1:18" outlineLevel="1" x14ac:dyDescent="0.25">
      <c r="B3257" s="137" t="str">
        <f>IF(C3257="","",F3243)</f>
        <v/>
      </c>
      <c r="C3257" s="123"/>
      <c r="D3257" s="138" t="str">
        <f>IF(C3257="","",IFERROR(INDEX('Cadastro de insumo'!A:K,MATCH('Ficha técnica - Prod acabado'!C3257,'Cadastro de insumo'!E:E,0),2),""))</f>
        <v/>
      </c>
      <c r="E3257" s="138" t="str">
        <f>IF(C3257="","",IFERROR(INDEX('Cadastro de insumo'!A:K,MATCH('Ficha técnica - Prod acabado'!C3257,'Cadastro de insumo'!E:E,0),9),""))</f>
        <v/>
      </c>
      <c r="F3257" s="139" t="str">
        <f>IFERROR(VLOOKUP(C3257,'Cadastro de insumo'!E:K,7,0),"")</f>
        <v/>
      </c>
      <c r="G3257" s="113"/>
      <c r="H3257" s="113"/>
      <c r="I3257" s="138">
        <f t="shared" si="155"/>
        <v>0</v>
      </c>
      <c r="J3257" s="140">
        <f>IF(C3257="",0,IF(E3257="Pacote",VLOOKUP(C3257,'Cadastro de insumo'!E:K,7,0)*G3257,IF(OR(E3257="kg",E3257="L"),F3257/1000*G3257,F3257*G3257)))</f>
        <v>0</v>
      </c>
    </row>
    <row r="3258" spans="1:18" outlineLevel="1" x14ac:dyDescent="0.25">
      <c r="B3258" s="137" t="str">
        <f>IF(C3258="","",F3243)</f>
        <v/>
      </c>
      <c r="C3258" s="123"/>
      <c r="D3258" s="138" t="str">
        <f>IF(C3258="","",IFERROR(INDEX('Cadastro de insumo'!A:K,MATCH('Ficha técnica - Prod acabado'!C3258,'Cadastro de insumo'!E:E,0),2),""))</f>
        <v/>
      </c>
      <c r="E3258" s="138" t="str">
        <f>IF(C3258="","",IFERROR(INDEX('Cadastro de insumo'!A:K,MATCH('Ficha técnica - Prod acabado'!C3258,'Cadastro de insumo'!E:E,0),9),""))</f>
        <v/>
      </c>
      <c r="F3258" s="139" t="str">
        <f>IFERROR(VLOOKUP(C3258,'Cadastro de insumo'!E:K,7,0),"")</f>
        <v/>
      </c>
      <c r="G3258" s="113"/>
      <c r="H3258" s="113"/>
      <c r="I3258" s="138">
        <f t="shared" si="155"/>
        <v>0</v>
      </c>
      <c r="J3258" s="140">
        <f>IF(C3258="",0,IF(E3258="Pacote",VLOOKUP(C3258,'Cadastro de insumo'!E:K,7,0)*G3258,IF(OR(E3258="kg",E3258="L"),F3258/1000*G3258,F3258*G3258)))</f>
        <v>0</v>
      </c>
    </row>
    <row r="3259" spans="1:18" outlineLevel="1" x14ac:dyDescent="0.25">
      <c r="B3259" s="137" t="str">
        <f>IF(C3259="","",F3243)</f>
        <v/>
      </c>
      <c r="C3259" s="123"/>
      <c r="D3259" s="138" t="str">
        <f>IF(C3259="","",IFERROR(INDEX('Cadastro de insumo'!A:K,MATCH('Ficha técnica - Prod acabado'!C3259,'Cadastro de insumo'!E:E,0),2),""))</f>
        <v/>
      </c>
      <c r="E3259" s="138" t="str">
        <f>IF(C3259="","",IFERROR(INDEX('Cadastro de insumo'!A:K,MATCH('Ficha técnica - Prod acabado'!C3259,'Cadastro de insumo'!E:E,0),9),""))</f>
        <v/>
      </c>
      <c r="F3259" s="139" t="str">
        <f>IFERROR(VLOOKUP(C3259,'Cadastro de insumo'!E:K,7,0),"")</f>
        <v/>
      </c>
      <c r="G3259" s="113"/>
      <c r="H3259" s="113"/>
      <c r="I3259" s="138">
        <f t="shared" si="155"/>
        <v>0</v>
      </c>
      <c r="J3259" s="140">
        <f>IF(C3259="",0,IF(E3259="Pacote",VLOOKUP(C3259,'Cadastro de insumo'!E:K,7,0)*G3259,IF(OR(E3259="kg",E3259="L"),F3259/1000*G3259,F3259*G3259)))</f>
        <v>0</v>
      </c>
    </row>
    <row r="3260" spans="1:18" outlineLevel="1" x14ac:dyDescent="0.25">
      <c r="B3260" s="137" t="str">
        <f>IF(C3260="","",F3243)</f>
        <v/>
      </c>
      <c r="C3260" s="123"/>
      <c r="D3260" s="138" t="str">
        <f>IF(C3260="","",IFERROR(INDEX('Cadastro de insumo'!A:K,MATCH('Ficha técnica - Prod acabado'!C3260,'Cadastro de insumo'!E:E,0),2),""))</f>
        <v/>
      </c>
      <c r="E3260" s="138" t="str">
        <f>IF(C3260="","",IFERROR(INDEX('Cadastro de insumo'!A:K,MATCH('Ficha técnica - Prod acabado'!C3260,'Cadastro de insumo'!E:E,0),9),""))</f>
        <v/>
      </c>
      <c r="F3260" s="139" t="str">
        <f>IFERROR(VLOOKUP(C3260,'Cadastro de insumo'!E:K,7,0),"")</f>
        <v/>
      </c>
      <c r="G3260" s="113"/>
      <c r="H3260" s="113"/>
      <c r="I3260" s="138">
        <f t="shared" si="155"/>
        <v>0</v>
      </c>
      <c r="J3260" s="140">
        <f>IF(C3260="",0,IF(E3260="Pacote",VLOOKUP(C3260,'Cadastro de insumo'!E:K,7,0)*G3260,IF(OR(E3260="kg",E3260="L"),F3260/1000*G3260,F3260*G3260)))</f>
        <v>0</v>
      </c>
    </row>
    <row r="3261" spans="1:18" x14ac:dyDescent="0.25">
      <c r="A3261" s="33" t="str">
        <f>"Detalhes: "&amp;F3243</f>
        <v xml:space="preserve">Detalhes: </v>
      </c>
      <c r="B3261" s="110"/>
      <c r="H3261" s="126"/>
      <c r="I3261" s="110"/>
      <c r="J3261" s="110"/>
      <c r="M3261" s="126"/>
    </row>
    <row r="3262" spans="1:18" x14ac:dyDescent="0.25">
      <c r="B3262" s="110"/>
      <c r="C3262" s="126"/>
      <c r="H3262" s="126"/>
      <c r="I3262" s="110"/>
      <c r="J3262" s="110"/>
      <c r="K3262" s="110"/>
      <c r="L3262" s="110"/>
      <c r="M3262" s="126"/>
    </row>
    <row r="3263" spans="1:18" ht="31.5" x14ac:dyDescent="0.25">
      <c r="D3263" s="110"/>
      <c r="E3263" s="34" t="s">
        <v>21</v>
      </c>
      <c r="F3263" s="78" t="s">
        <v>0</v>
      </c>
      <c r="G3263" s="78" t="s">
        <v>19</v>
      </c>
      <c r="H3263" s="79" t="s">
        <v>20</v>
      </c>
      <c r="I3263" s="35" t="s">
        <v>22</v>
      </c>
      <c r="J3263" s="35" t="s">
        <v>61</v>
      </c>
      <c r="M3263" s="126"/>
    </row>
    <row r="3264" spans="1:18" x14ac:dyDescent="0.25">
      <c r="D3264" s="110"/>
      <c r="E3264" s="135">
        <f>E3243+1</f>
        <v>156</v>
      </c>
      <c r="F3264" s="113"/>
      <c r="G3264" s="113"/>
      <c r="H3264" s="114"/>
      <c r="I3264" s="136">
        <f>SUM(J3267:J3281)</f>
        <v>0</v>
      </c>
      <c r="J3264" s="136" t="str">
        <f>IF(H3264="","",I3264/H3264)</f>
        <v/>
      </c>
      <c r="M3264" s="126"/>
      <c r="R3264" s="141"/>
    </row>
    <row r="3265" spans="2:18" x14ac:dyDescent="0.25">
      <c r="B3265" s="117"/>
      <c r="C3265" s="118"/>
      <c r="D3265" s="110"/>
      <c r="F3265" s="118"/>
      <c r="G3265" s="118"/>
      <c r="H3265" s="119"/>
      <c r="I3265" s="120"/>
      <c r="J3265" s="121"/>
      <c r="M3265" s="126"/>
      <c r="R3265" s="141"/>
    </row>
    <row r="3266" spans="2:18" ht="47.25" outlineLevel="1" x14ac:dyDescent="0.25">
      <c r="B3266" s="34" t="s">
        <v>66</v>
      </c>
      <c r="C3266" s="78" t="s">
        <v>13</v>
      </c>
      <c r="D3266" s="35" t="s">
        <v>60</v>
      </c>
      <c r="E3266" s="35" t="s">
        <v>14</v>
      </c>
      <c r="F3266" s="79" t="s">
        <v>17</v>
      </c>
      <c r="G3266" s="79" t="s">
        <v>56</v>
      </c>
      <c r="H3266" s="79" t="s">
        <v>38</v>
      </c>
      <c r="I3266" s="35" t="s">
        <v>16</v>
      </c>
      <c r="J3266" s="34" t="s">
        <v>15</v>
      </c>
    </row>
    <row r="3267" spans="2:18" outlineLevel="1" x14ac:dyDescent="0.25">
      <c r="B3267" s="137" t="str">
        <f>IF(C3267="","",F3264)</f>
        <v/>
      </c>
      <c r="C3267" s="123"/>
      <c r="D3267" s="138" t="str">
        <f>IF(C3267="","",IFERROR(INDEX('Cadastro de insumo'!A:K,MATCH('Ficha técnica - Prod acabado'!C3267,'Cadastro de insumo'!E:E,0),2),""))</f>
        <v/>
      </c>
      <c r="E3267" s="138" t="str">
        <f>IF(C3267="","",IFERROR(INDEX('Cadastro de insumo'!A:K,MATCH('Ficha técnica - Prod acabado'!C3267,'Cadastro de insumo'!E:E,0),9),""))</f>
        <v/>
      </c>
      <c r="F3267" s="139" t="str">
        <f>IFERROR(VLOOKUP(C3267,'Cadastro de insumo'!E:K,7,0),"")</f>
        <v/>
      </c>
      <c r="G3267" s="113"/>
      <c r="H3267" s="113"/>
      <c r="I3267" s="138">
        <f t="shared" ref="I3267:I3281" si="156">IF(OR(G3267="",H3267=""),0,G3267/H3267)</f>
        <v>0</v>
      </c>
      <c r="J3267" s="140">
        <f>IF(C3267="",0,IF(E3267="Pacote",VLOOKUP(C3267,'Cadastro de insumo'!E:K,7,0)*G3267,IF(OR(E3267="kg",E3267="L"),F3267/1000*G3267,F3267*G3267)))</f>
        <v>0</v>
      </c>
    </row>
    <row r="3268" spans="2:18" outlineLevel="1" x14ac:dyDescent="0.25">
      <c r="B3268" s="137" t="str">
        <f>IF(C3268="","",F3264)</f>
        <v/>
      </c>
      <c r="C3268" s="123"/>
      <c r="D3268" s="138" t="str">
        <f>IF(C3268="","",IFERROR(INDEX('Cadastro de insumo'!A:K,MATCH('Ficha técnica - Prod acabado'!C3268,'Cadastro de insumo'!E:E,0),2),""))</f>
        <v/>
      </c>
      <c r="E3268" s="138" t="str">
        <f>IF(C3268="","",IFERROR(INDEX('Cadastro de insumo'!A:K,MATCH('Ficha técnica - Prod acabado'!C3268,'Cadastro de insumo'!E:E,0),9),""))</f>
        <v/>
      </c>
      <c r="F3268" s="139" t="str">
        <f>IFERROR(VLOOKUP(C3268,'Cadastro de insumo'!E:K,7,0),"")</f>
        <v/>
      </c>
      <c r="G3268" s="113"/>
      <c r="H3268" s="113"/>
      <c r="I3268" s="138">
        <f t="shared" si="156"/>
        <v>0</v>
      </c>
      <c r="J3268" s="140">
        <f>IF(C3268="",0,IF(E3268="Pacote",VLOOKUP(C3268,'Cadastro de insumo'!E:K,7,0)*G3268,IF(OR(E3268="kg",E3268="L"),F3268/1000*G3268,F3268*G3268)))</f>
        <v>0</v>
      </c>
    </row>
    <row r="3269" spans="2:18" outlineLevel="1" x14ac:dyDescent="0.25">
      <c r="B3269" s="137" t="str">
        <f>IF(C3269="","",F3264)</f>
        <v/>
      </c>
      <c r="C3269" s="123"/>
      <c r="D3269" s="138" t="str">
        <f>IF(C3269="","",IFERROR(INDEX('Cadastro de insumo'!A:K,MATCH('Ficha técnica - Prod acabado'!C3269,'Cadastro de insumo'!E:E,0),2),""))</f>
        <v/>
      </c>
      <c r="E3269" s="138" t="str">
        <f>IF(C3269="","",IFERROR(INDEX('Cadastro de insumo'!A:K,MATCH('Ficha técnica - Prod acabado'!C3269,'Cadastro de insumo'!E:E,0),9),""))</f>
        <v/>
      </c>
      <c r="F3269" s="139" t="str">
        <f>IFERROR(VLOOKUP(C3269,'Cadastro de insumo'!E:K,7,0),"")</f>
        <v/>
      </c>
      <c r="G3269" s="113"/>
      <c r="H3269" s="113"/>
      <c r="I3269" s="138">
        <f t="shared" si="156"/>
        <v>0</v>
      </c>
      <c r="J3269" s="140">
        <f>IF(C3269="",0,IF(E3269="Pacote",VLOOKUP(C3269,'Cadastro de insumo'!E:K,7,0)*G3269,IF(OR(E3269="kg",E3269="L"),F3269/1000*G3269,F3269*G3269)))</f>
        <v>0</v>
      </c>
    </row>
    <row r="3270" spans="2:18" outlineLevel="1" x14ac:dyDescent="0.25">
      <c r="B3270" s="137" t="str">
        <f>IF(C3270="","",F3264)</f>
        <v/>
      </c>
      <c r="C3270" s="123"/>
      <c r="D3270" s="138" t="str">
        <f>IF(C3270="","",IFERROR(INDEX('Cadastro de insumo'!A:K,MATCH('Ficha técnica - Prod acabado'!C3270,'Cadastro de insumo'!E:E,0),2),""))</f>
        <v/>
      </c>
      <c r="E3270" s="138" t="str">
        <f>IF(C3270="","",IFERROR(INDEX('Cadastro de insumo'!A:K,MATCH('Ficha técnica - Prod acabado'!C3270,'Cadastro de insumo'!E:E,0),9),""))</f>
        <v/>
      </c>
      <c r="F3270" s="139" t="str">
        <f>IFERROR(VLOOKUP(C3270,'Cadastro de insumo'!E:K,7,0),"")</f>
        <v/>
      </c>
      <c r="G3270" s="113"/>
      <c r="H3270" s="113"/>
      <c r="I3270" s="138">
        <f t="shared" si="156"/>
        <v>0</v>
      </c>
      <c r="J3270" s="140">
        <f>IF(C3270="",0,IF(E3270="Pacote",VLOOKUP(C3270,'Cadastro de insumo'!E:K,7,0)*G3270,IF(OR(E3270="kg",E3270="L"),F3270/1000*G3270,F3270*G3270)))</f>
        <v>0</v>
      </c>
    </row>
    <row r="3271" spans="2:18" outlineLevel="1" x14ac:dyDescent="0.25">
      <c r="B3271" s="137" t="str">
        <f>IF(C3271="","",F3264)</f>
        <v/>
      </c>
      <c r="C3271" s="123"/>
      <c r="D3271" s="138" t="str">
        <f>IF(C3271="","",IFERROR(INDEX('Cadastro de insumo'!A:K,MATCH('Ficha técnica - Prod acabado'!C3271,'Cadastro de insumo'!E:E,0),2),""))</f>
        <v/>
      </c>
      <c r="E3271" s="138" t="str">
        <f>IF(C3271="","",IFERROR(INDEX('Cadastro de insumo'!A:K,MATCH('Ficha técnica - Prod acabado'!C3271,'Cadastro de insumo'!E:E,0),9),""))</f>
        <v/>
      </c>
      <c r="F3271" s="139" t="str">
        <f>IFERROR(VLOOKUP(C3271,'Cadastro de insumo'!E:K,7,0),"")</f>
        <v/>
      </c>
      <c r="G3271" s="113"/>
      <c r="H3271" s="113"/>
      <c r="I3271" s="138">
        <f t="shared" si="156"/>
        <v>0</v>
      </c>
      <c r="J3271" s="140">
        <f>IF(C3271="",0,IF(E3271="Pacote",VLOOKUP(C3271,'Cadastro de insumo'!E:K,7,0)*G3271,IF(OR(E3271="kg",E3271="L"),F3271/1000*G3271,F3271*G3271)))</f>
        <v>0</v>
      </c>
    </row>
    <row r="3272" spans="2:18" outlineLevel="1" x14ac:dyDescent="0.25">
      <c r="B3272" s="137" t="str">
        <f>IF(C3272="","",F3264)</f>
        <v/>
      </c>
      <c r="C3272" s="123"/>
      <c r="D3272" s="138" t="str">
        <f>IF(C3272="","",IFERROR(INDEX('Cadastro de insumo'!A:K,MATCH('Ficha técnica - Prod acabado'!C3272,'Cadastro de insumo'!E:E,0),2),""))</f>
        <v/>
      </c>
      <c r="E3272" s="138" t="str">
        <f>IF(C3272="","",IFERROR(INDEX('Cadastro de insumo'!A:K,MATCH('Ficha técnica - Prod acabado'!C3272,'Cadastro de insumo'!E:E,0),9),""))</f>
        <v/>
      </c>
      <c r="F3272" s="139" t="str">
        <f>IFERROR(VLOOKUP(C3272,'Cadastro de insumo'!E:K,7,0),"")</f>
        <v/>
      </c>
      <c r="G3272" s="113"/>
      <c r="H3272" s="113"/>
      <c r="I3272" s="138">
        <f t="shared" si="156"/>
        <v>0</v>
      </c>
      <c r="J3272" s="140">
        <f>IF(C3272="",0,IF(E3272="Pacote",VLOOKUP(C3272,'Cadastro de insumo'!E:K,7,0)*G3272,IF(OR(E3272="kg",E3272="L"),F3272/1000*G3272,F3272*G3272)))</f>
        <v>0</v>
      </c>
    </row>
    <row r="3273" spans="2:18" outlineLevel="1" x14ac:dyDescent="0.25">
      <c r="B3273" s="137" t="str">
        <f>IF(C3273="","",F3264)</f>
        <v/>
      </c>
      <c r="C3273" s="123"/>
      <c r="D3273" s="138" t="str">
        <f>IF(C3273="","",IFERROR(INDEX('Cadastro de insumo'!A:K,MATCH('Ficha técnica - Prod acabado'!C3273,'Cadastro de insumo'!E:E,0),2),""))</f>
        <v/>
      </c>
      <c r="E3273" s="138" t="str">
        <f>IF(C3273="","",IFERROR(INDEX('Cadastro de insumo'!A:K,MATCH('Ficha técnica - Prod acabado'!C3273,'Cadastro de insumo'!E:E,0),9),""))</f>
        <v/>
      </c>
      <c r="F3273" s="139" t="str">
        <f>IFERROR(VLOOKUP(C3273,'Cadastro de insumo'!E:K,7,0),"")</f>
        <v/>
      </c>
      <c r="G3273" s="113"/>
      <c r="H3273" s="113"/>
      <c r="I3273" s="138">
        <f t="shared" si="156"/>
        <v>0</v>
      </c>
      <c r="J3273" s="140">
        <f>IF(C3273="",0,IF(E3273="Pacote",VLOOKUP(C3273,'Cadastro de insumo'!E:K,7,0)*G3273,IF(OR(E3273="kg",E3273="L"),F3273/1000*G3273,F3273*G3273)))</f>
        <v>0</v>
      </c>
    </row>
    <row r="3274" spans="2:18" outlineLevel="1" x14ac:dyDescent="0.25">
      <c r="B3274" s="137" t="str">
        <f>IF(C3274="","",F3264)</f>
        <v/>
      </c>
      <c r="C3274" s="123"/>
      <c r="D3274" s="138" t="str">
        <f>IF(C3274="","",IFERROR(INDEX('Cadastro de insumo'!A:K,MATCH('Ficha técnica - Prod acabado'!C3274,'Cadastro de insumo'!E:E,0),2),""))</f>
        <v/>
      </c>
      <c r="E3274" s="138" t="str">
        <f>IF(C3274="","",IFERROR(INDEX('Cadastro de insumo'!A:K,MATCH('Ficha técnica - Prod acabado'!C3274,'Cadastro de insumo'!E:E,0),9),""))</f>
        <v/>
      </c>
      <c r="F3274" s="139" t="str">
        <f>IFERROR(VLOOKUP(C3274,'Cadastro de insumo'!E:K,7,0),"")</f>
        <v/>
      </c>
      <c r="G3274" s="113"/>
      <c r="H3274" s="113"/>
      <c r="I3274" s="138">
        <f t="shared" si="156"/>
        <v>0</v>
      </c>
      <c r="J3274" s="140">
        <f>IF(C3274="",0,IF(E3274="Pacote",VLOOKUP(C3274,'Cadastro de insumo'!E:K,7,0)*G3274,IF(OR(E3274="kg",E3274="L"),F3274/1000*G3274,F3274*G3274)))</f>
        <v>0</v>
      </c>
    </row>
    <row r="3275" spans="2:18" outlineLevel="1" x14ac:dyDescent="0.25">
      <c r="B3275" s="137" t="str">
        <f>IF(C3275="","",F3264)</f>
        <v/>
      </c>
      <c r="C3275" s="123"/>
      <c r="D3275" s="138" t="str">
        <f>IF(C3275="","",IFERROR(INDEX('Cadastro de insumo'!A:K,MATCH('Ficha técnica - Prod acabado'!C3275,'Cadastro de insumo'!E:E,0),2),""))</f>
        <v/>
      </c>
      <c r="E3275" s="138" t="str">
        <f>IF(C3275="","",IFERROR(INDEX('Cadastro de insumo'!A:K,MATCH('Ficha técnica - Prod acabado'!C3275,'Cadastro de insumo'!E:E,0),9),""))</f>
        <v/>
      </c>
      <c r="F3275" s="139" t="str">
        <f>IFERROR(VLOOKUP(C3275,'Cadastro de insumo'!E:K,7,0),"")</f>
        <v/>
      </c>
      <c r="G3275" s="113"/>
      <c r="H3275" s="113"/>
      <c r="I3275" s="138">
        <f t="shared" si="156"/>
        <v>0</v>
      </c>
      <c r="J3275" s="140">
        <f>IF(C3275="",0,IF(E3275="Pacote",VLOOKUP(C3275,'Cadastro de insumo'!E:K,7,0)*G3275,IF(OR(E3275="kg",E3275="L"),F3275/1000*G3275,F3275*G3275)))</f>
        <v>0</v>
      </c>
    </row>
    <row r="3276" spans="2:18" outlineLevel="1" x14ac:dyDescent="0.25">
      <c r="B3276" s="137" t="str">
        <f>IF(C3276="","",F3264)</f>
        <v/>
      </c>
      <c r="C3276" s="123"/>
      <c r="D3276" s="138" t="str">
        <f>IF(C3276="","",IFERROR(INDEX('Cadastro de insumo'!A:K,MATCH('Ficha técnica - Prod acabado'!C3276,'Cadastro de insumo'!E:E,0),2),""))</f>
        <v/>
      </c>
      <c r="E3276" s="138" t="str">
        <f>IF(C3276="","",IFERROR(INDEX('Cadastro de insumo'!A:K,MATCH('Ficha técnica - Prod acabado'!C3276,'Cadastro de insumo'!E:E,0),9),""))</f>
        <v/>
      </c>
      <c r="F3276" s="139" t="str">
        <f>IFERROR(VLOOKUP(C3276,'Cadastro de insumo'!E:K,7,0),"")</f>
        <v/>
      </c>
      <c r="G3276" s="113"/>
      <c r="H3276" s="113"/>
      <c r="I3276" s="138">
        <f t="shared" si="156"/>
        <v>0</v>
      </c>
      <c r="J3276" s="140">
        <f>IF(C3276="",0,IF(E3276="Pacote",VLOOKUP(C3276,'Cadastro de insumo'!E:K,7,0)*G3276,IF(OR(E3276="kg",E3276="L"),F3276/1000*G3276,F3276*G3276)))</f>
        <v>0</v>
      </c>
    </row>
    <row r="3277" spans="2:18" outlineLevel="1" x14ac:dyDescent="0.25">
      <c r="B3277" s="137" t="str">
        <f>IF(C3277="","",F3264)</f>
        <v/>
      </c>
      <c r="C3277" s="123"/>
      <c r="D3277" s="138" t="str">
        <f>IF(C3277="","",IFERROR(INDEX('Cadastro de insumo'!A:K,MATCH('Ficha técnica - Prod acabado'!C3277,'Cadastro de insumo'!E:E,0),2),""))</f>
        <v/>
      </c>
      <c r="E3277" s="138" t="str">
        <f>IF(C3277="","",IFERROR(INDEX('Cadastro de insumo'!A:K,MATCH('Ficha técnica - Prod acabado'!C3277,'Cadastro de insumo'!E:E,0),9),""))</f>
        <v/>
      </c>
      <c r="F3277" s="139" t="str">
        <f>IFERROR(VLOOKUP(C3277,'Cadastro de insumo'!E:K,7,0),"")</f>
        <v/>
      </c>
      <c r="G3277" s="113"/>
      <c r="H3277" s="113"/>
      <c r="I3277" s="138">
        <f t="shared" si="156"/>
        <v>0</v>
      </c>
      <c r="J3277" s="140">
        <f>IF(C3277="",0,IF(E3277="Pacote",VLOOKUP(C3277,'Cadastro de insumo'!E:K,7,0)*G3277,IF(OR(E3277="kg",E3277="L"),F3277/1000*G3277,F3277*G3277)))</f>
        <v>0</v>
      </c>
    </row>
    <row r="3278" spans="2:18" outlineLevel="1" x14ac:dyDescent="0.25">
      <c r="B3278" s="137" t="str">
        <f>IF(C3278="","",F3264)</f>
        <v/>
      </c>
      <c r="C3278" s="123"/>
      <c r="D3278" s="138" t="str">
        <f>IF(C3278="","",IFERROR(INDEX('Cadastro de insumo'!A:K,MATCH('Ficha técnica - Prod acabado'!C3278,'Cadastro de insumo'!E:E,0),2),""))</f>
        <v/>
      </c>
      <c r="E3278" s="138" t="str">
        <f>IF(C3278="","",IFERROR(INDEX('Cadastro de insumo'!A:K,MATCH('Ficha técnica - Prod acabado'!C3278,'Cadastro de insumo'!E:E,0),9),""))</f>
        <v/>
      </c>
      <c r="F3278" s="139" t="str">
        <f>IFERROR(VLOOKUP(C3278,'Cadastro de insumo'!E:K,7,0),"")</f>
        <v/>
      </c>
      <c r="G3278" s="113"/>
      <c r="H3278" s="113"/>
      <c r="I3278" s="138">
        <f t="shared" si="156"/>
        <v>0</v>
      </c>
      <c r="J3278" s="140">
        <f>IF(C3278="",0,IF(E3278="Pacote",VLOOKUP(C3278,'Cadastro de insumo'!E:K,7,0)*G3278,IF(OR(E3278="kg",E3278="L"),F3278/1000*G3278,F3278*G3278)))</f>
        <v>0</v>
      </c>
    </row>
    <row r="3279" spans="2:18" outlineLevel="1" x14ac:dyDescent="0.25">
      <c r="B3279" s="137" t="str">
        <f>IF(C3279="","",F3264)</f>
        <v/>
      </c>
      <c r="C3279" s="123"/>
      <c r="D3279" s="138" t="str">
        <f>IF(C3279="","",IFERROR(INDEX('Cadastro de insumo'!A:K,MATCH('Ficha técnica - Prod acabado'!C3279,'Cadastro de insumo'!E:E,0),2),""))</f>
        <v/>
      </c>
      <c r="E3279" s="138" t="str">
        <f>IF(C3279="","",IFERROR(INDEX('Cadastro de insumo'!A:K,MATCH('Ficha técnica - Prod acabado'!C3279,'Cadastro de insumo'!E:E,0),9),""))</f>
        <v/>
      </c>
      <c r="F3279" s="139" t="str">
        <f>IFERROR(VLOOKUP(C3279,'Cadastro de insumo'!E:K,7,0),"")</f>
        <v/>
      </c>
      <c r="G3279" s="113"/>
      <c r="H3279" s="113"/>
      <c r="I3279" s="138">
        <f t="shared" si="156"/>
        <v>0</v>
      </c>
      <c r="J3279" s="140">
        <f>IF(C3279="",0,IF(E3279="Pacote",VLOOKUP(C3279,'Cadastro de insumo'!E:K,7,0)*G3279,IF(OR(E3279="kg",E3279="L"),F3279/1000*G3279,F3279*G3279)))</f>
        <v>0</v>
      </c>
    </row>
    <row r="3280" spans="2:18" outlineLevel="1" x14ac:dyDescent="0.25">
      <c r="B3280" s="137" t="str">
        <f>IF(C3280="","",F3264)</f>
        <v/>
      </c>
      <c r="C3280" s="123"/>
      <c r="D3280" s="138" t="str">
        <f>IF(C3280="","",IFERROR(INDEX('Cadastro de insumo'!A:K,MATCH('Ficha técnica - Prod acabado'!C3280,'Cadastro de insumo'!E:E,0),2),""))</f>
        <v/>
      </c>
      <c r="E3280" s="138" t="str">
        <f>IF(C3280="","",IFERROR(INDEX('Cadastro de insumo'!A:K,MATCH('Ficha técnica - Prod acabado'!C3280,'Cadastro de insumo'!E:E,0),9),""))</f>
        <v/>
      </c>
      <c r="F3280" s="139" t="str">
        <f>IFERROR(VLOOKUP(C3280,'Cadastro de insumo'!E:K,7,0),"")</f>
        <v/>
      </c>
      <c r="G3280" s="113"/>
      <c r="H3280" s="113"/>
      <c r="I3280" s="138">
        <f t="shared" si="156"/>
        <v>0</v>
      </c>
      <c r="J3280" s="140">
        <f>IF(C3280="",0,IF(E3280="Pacote",VLOOKUP(C3280,'Cadastro de insumo'!E:K,7,0)*G3280,IF(OR(E3280="kg",E3280="L"),F3280/1000*G3280,F3280*G3280)))</f>
        <v>0</v>
      </c>
    </row>
    <row r="3281" spans="1:18" outlineLevel="1" x14ac:dyDescent="0.25">
      <c r="B3281" s="137" t="str">
        <f>IF(C3281="","",F3264)</f>
        <v/>
      </c>
      <c r="C3281" s="123"/>
      <c r="D3281" s="138" t="str">
        <f>IF(C3281="","",IFERROR(INDEX('Cadastro de insumo'!A:K,MATCH('Ficha técnica - Prod acabado'!C3281,'Cadastro de insumo'!E:E,0),2),""))</f>
        <v/>
      </c>
      <c r="E3281" s="138" t="str">
        <f>IF(C3281="","",IFERROR(INDEX('Cadastro de insumo'!A:K,MATCH('Ficha técnica - Prod acabado'!C3281,'Cadastro de insumo'!E:E,0),9),""))</f>
        <v/>
      </c>
      <c r="F3281" s="139" t="str">
        <f>IFERROR(VLOOKUP(C3281,'Cadastro de insumo'!E:K,7,0),"")</f>
        <v/>
      </c>
      <c r="G3281" s="113"/>
      <c r="H3281" s="113"/>
      <c r="I3281" s="138">
        <f t="shared" si="156"/>
        <v>0</v>
      </c>
      <c r="J3281" s="140">
        <f>IF(C3281="",0,IF(E3281="Pacote",VLOOKUP(C3281,'Cadastro de insumo'!E:K,7,0)*G3281,IF(OR(E3281="kg",E3281="L"),F3281/1000*G3281,F3281*G3281)))</f>
        <v>0</v>
      </c>
    </row>
    <row r="3282" spans="1:18" x14ac:dyDescent="0.25">
      <c r="A3282" s="33" t="str">
        <f>"Detalhes: "&amp;F3264</f>
        <v xml:space="preserve">Detalhes: </v>
      </c>
      <c r="B3282" s="110"/>
      <c r="H3282" s="126"/>
      <c r="I3282" s="110"/>
      <c r="J3282" s="110"/>
      <c r="M3282" s="126"/>
    </row>
    <row r="3283" spans="1:18" x14ac:dyDescent="0.25">
      <c r="B3283" s="110"/>
      <c r="C3283" s="126"/>
      <c r="H3283" s="126"/>
      <c r="I3283" s="110"/>
      <c r="J3283" s="110"/>
      <c r="K3283" s="110"/>
      <c r="L3283" s="110"/>
      <c r="M3283" s="126"/>
    </row>
    <row r="3284" spans="1:18" ht="31.5" x14ac:dyDescent="0.25">
      <c r="D3284" s="110"/>
      <c r="E3284" s="34" t="s">
        <v>21</v>
      </c>
      <c r="F3284" s="78" t="s">
        <v>0</v>
      </c>
      <c r="G3284" s="78" t="s">
        <v>19</v>
      </c>
      <c r="H3284" s="79" t="s">
        <v>20</v>
      </c>
      <c r="I3284" s="35" t="s">
        <v>22</v>
      </c>
      <c r="J3284" s="35" t="s">
        <v>61</v>
      </c>
      <c r="M3284" s="126"/>
    </row>
    <row r="3285" spans="1:18" x14ac:dyDescent="0.25">
      <c r="D3285" s="110"/>
      <c r="E3285" s="135">
        <f>E3264+1</f>
        <v>157</v>
      </c>
      <c r="F3285" s="113"/>
      <c r="G3285" s="113"/>
      <c r="H3285" s="114"/>
      <c r="I3285" s="136">
        <f>SUM(J3288:J3302)</f>
        <v>0</v>
      </c>
      <c r="J3285" s="136" t="str">
        <f>IF(H3285="","",I3285/H3285)</f>
        <v/>
      </c>
      <c r="M3285" s="126"/>
      <c r="R3285" s="141"/>
    </row>
    <row r="3286" spans="1:18" x14ac:dyDescent="0.25">
      <c r="B3286" s="117"/>
      <c r="C3286" s="118"/>
      <c r="D3286" s="110"/>
      <c r="F3286" s="118"/>
      <c r="G3286" s="118"/>
      <c r="H3286" s="119"/>
      <c r="I3286" s="120"/>
      <c r="J3286" s="121"/>
      <c r="M3286" s="126"/>
      <c r="R3286" s="141"/>
    </row>
    <row r="3287" spans="1:18" ht="47.25" outlineLevel="1" x14ac:dyDescent="0.25">
      <c r="B3287" s="34" t="s">
        <v>66</v>
      </c>
      <c r="C3287" s="78" t="s">
        <v>13</v>
      </c>
      <c r="D3287" s="35" t="s">
        <v>60</v>
      </c>
      <c r="E3287" s="35" t="s">
        <v>14</v>
      </c>
      <c r="F3287" s="79" t="s">
        <v>17</v>
      </c>
      <c r="G3287" s="79" t="s">
        <v>56</v>
      </c>
      <c r="H3287" s="79" t="s">
        <v>38</v>
      </c>
      <c r="I3287" s="35" t="s">
        <v>16</v>
      </c>
      <c r="J3287" s="34" t="s">
        <v>15</v>
      </c>
    </row>
    <row r="3288" spans="1:18" outlineLevel="1" x14ac:dyDescent="0.25">
      <c r="B3288" s="137" t="str">
        <f>IF(C3288="","",F3285)</f>
        <v/>
      </c>
      <c r="C3288" s="123"/>
      <c r="D3288" s="138" t="str">
        <f>IF(C3288="","",IFERROR(INDEX('Cadastro de insumo'!A:K,MATCH('Ficha técnica - Prod acabado'!C3288,'Cadastro de insumo'!E:E,0),2),""))</f>
        <v/>
      </c>
      <c r="E3288" s="138" t="str">
        <f>IF(C3288="","",IFERROR(INDEX('Cadastro de insumo'!A:K,MATCH('Ficha técnica - Prod acabado'!C3288,'Cadastro de insumo'!E:E,0),9),""))</f>
        <v/>
      </c>
      <c r="F3288" s="139" t="str">
        <f>IFERROR(VLOOKUP(C3288,'Cadastro de insumo'!E:K,7,0),"")</f>
        <v/>
      </c>
      <c r="G3288" s="113"/>
      <c r="H3288" s="113"/>
      <c r="I3288" s="138">
        <f t="shared" ref="I3288:I3302" si="157">IF(OR(G3288="",H3288=""),0,G3288/H3288)</f>
        <v>0</v>
      </c>
      <c r="J3288" s="140">
        <f>IF(C3288="",0,IF(E3288="Pacote",VLOOKUP(C3288,'Cadastro de insumo'!E:K,7,0)*G3288,IF(OR(E3288="kg",E3288="L"),F3288/1000*G3288,F3288*G3288)))</f>
        <v>0</v>
      </c>
    </row>
    <row r="3289" spans="1:18" outlineLevel="1" x14ac:dyDescent="0.25">
      <c r="B3289" s="137" t="str">
        <f>IF(C3289="","",F3285)</f>
        <v/>
      </c>
      <c r="C3289" s="123"/>
      <c r="D3289" s="138" t="str">
        <f>IF(C3289="","",IFERROR(INDEX('Cadastro de insumo'!A:K,MATCH('Ficha técnica - Prod acabado'!C3289,'Cadastro de insumo'!E:E,0),2),""))</f>
        <v/>
      </c>
      <c r="E3289" s="138" t="str">
        <f>IF(C3289="","",IFERROR(INDEX('Cadastro de insumo'!A:K,MATCH('Ficha técnica - Prod acabado'!C3289,'Cadastro de insumo'!E:E,0),9),""))</f>
        <v/>
      </c>
      <c r="F3289" s="139" t="str">
        <f>IFERROR(VLOOKUP(C3289,'Cadastro de insumo'!E:K,7,0),"")</f>
        <v/>
      </c>
      <c r="G3289" s="113"/>
      <c r="H3289" s="113"/>
      <c r="I3289" s="138">
        <f t="shared" si="157"/>
        <v>0</v>
      </c>
      <c r="J3289" s="140">
        <f>IF(C3289="",0,IF(E3289="Pacote",VLOOKUP(C3289,'Cadastro de insumo'!E:K,7,0)*G3289,IF(OR(E3289="kg",E3289="L"),F3289/1000*G3289,F3289*G3289)))</f>
        <v>0</v>
      </c>
    </row>
    <row r="3290" spans="1:18" outlineLevel="1" x14ac:dyDescent="0.25">
      <c r="B3290" s="137" t="str">
        <f>IF(C3290="","",F3285)</f>
        <v/>
      </c>
      <c r="C3290" s="123"/>
      <c r="D3290" s="138" t="str">
        <f>IF(C3290="","",IFERROR(INDEX('Cadastro de insumo'!A:K,MATCH('Ficha técnica - Prod acabado'!C3290,'Cadastro de insumo'!E:E,0),2),""))</f>
        <v/>
      </c>
      <c r="E3290" s="138" t="str">
        <f>IF(C3290="","",IFERROR(INDEX('Cadastro de insumo'!A:K,MATCH('Ficha técnica - Prod acabado'!C3290,'Cadastro de insumo'!E:E,0),9),""))</f>
        <v/>
      </c>
      <c r="F3290" s="139" t="str">
        <f>IFERROR(VLOOKUP(C3290,'Cadastro de insumo'!E:K,7,0),"")</f>
        <v/>
      </c>
      <c r="G3290" s="113"/>
      <c r="H3290" s="113"/>
      <c r="I3290" s="138">
        <f t="shared" si="157"/>
        <v>0</v>
      </c>
      <c r="J3290" s="140">
        <f>IF(C3290="",0,IF(E3290="Pacote",VLOOKUP(C3290,'Cadastro de insumo'!E:K,7,0)*G3290,IF(OR(E3290="kg",E3290="L"),F3290/1000*G3290,F3290*G3290)))</f>
        <v>0</v>
      </c>
    </row>
    <row r="3291" spans="1:18" outlineLevel="1" x14ac:dyDescent="0.25">
      <c r="B3291" s="137" t="str">
        <f>IF(C3291="","",F3285)</f>
        <v/>
      </c>
      <c r="C3291" s="123"/>
      <c r="D3291" s="138" t="str">
        <f>IF(C3291="","",IFERROR(INDEX('Cadastro de insumo'!A:K,MATCH('Ficha técnica - Prod acabado'!C3291,'Cadastro de insumo'!E:E,0),2),""))</f>
        <v/>
      </c>
      <c r="E3291" s="138" t="str">
        <f>IF(C3291="","",IFERROR(INDEX('Cadastro de insumo'!A:K,MATCH('Ficha técnica - Prod acabado'!C3291,'Cadastro de insumo'!E:E,0),9),""))</f>
        <v/>
      </c>
      <c r="F3291" s="139" t="str">
        <f>IFERROR(VLOOKUP(C3291,'Cadastro de insumo'!E:K,7,0),"")</f>
        <v/>
      </c>
      <c r="G3291" s="113"/>
      <c r="H3291" s="113"/>
      <c r="I3291" s="138">
        <f t="shared" si="157"/>
        <v>0</v>
      </c>
      <c r="J3291" s="140">
        <f>IF(C3291="",0,IF(E3291="Pacote",VLOOKUP(C3291,'Cadastro de insumo'!E:K,7,0)*G3291,IF(OR(E3291="kg",E3291="L"),F3291/1000*G3291,F3291*G3291)))</f>
        <v>0</v>
      </c>
    </row>
    <row r="3292" spans="1:18" outlineLevel="1" x14ac:dyDescent="0.25">
      <c r="B3292" s="137" t="str">
        <f>IF(C3292="","",F3285)</f>
        <v/>
      </c>
      <c r="C3292" s="123"/>
      <c r="D3292" s="138" t="str">
        <f>IF(C3292="","",IFERROR(INDEX('Cadastro de insumo'!A:K,MATCH('Ficha técnica - Prod acabado'!C3292,'Cadastro de insumo'!E:E,0),2),""))</f>
        <v/>
      </c>
      <c r="E3292" s="138" t="str">
        <f>IF(C3292="","",IFERROR(INDEX('Cadastro de insumo'!A:K,MATCH('Ficha técnica - Prod acabado'!C3292,'Cadastro de insumo'!E:E,0),9),""))</f>
        <v/>
      </c>
      <c r="F3292" s="139" t="str">
        <f>IFERROR(VLOOKUP(C3292,'Cadastro de insumo'!E:K,7,0),"")</f>
        <v/>
      </c>
      <c r="G3292" s="113"/>
      <c r="H3292" s="113"/>
      <c r="I3292" s="138">
        <f t="shared" si="157"/>
        <v>0</v>
      </c>
      <c r="J3292" s="140">
        <f>IF(C3292="",0,IF(E3292="Pacote",VLOOKUP(C3292,'Cadastro de insumo'!E:K,7,0)*G3292,IF(OR(E3292="kg",E3292="L"),F3292/1000*G3292,F3292*G3292)))</f>
        <v>0</v>
      </c>
    </row>
    <row r="3293" spans="1:18" outlineLevel="1" x14ac:dyDescent="0.25">
      <c r="B3293" s="137" t="str">
        <f>IF(C3293="","",F3285)</f>
        <v/>
      </c>
      <c r="C3293" s="123"/>
      <c r="D3293" s="138" t="str">
        <f>IF(C3293="","",IFERROR(INDEX('Cadastro de insumo'!A:K,MATCH('Ficha técnica - Prod acabado'!C3293,'Cadastro de insumo'!E:E,0),2),""))</f>
        <v/>
      </c>
      <c r="E3293" s="138" t="str">
        <f>IF(C3293="","",IFERROR(INDEX('Cadastro de insumo'!A:K,MATCH('Ficha técnica - Prod acabado'!C3293,'Cadastro de insumo'!E:E,0),9),""))</f>
        <v/>
      </c>
      <c r="F3293" s="139" t="str">
        <f>IFERROR(VLOOKUP(C3293,'Cadastro de insumo'!E:K,7,0),"")</f>
        <v/>
      </c>
      <c r="G3293" s="113"/>
      <c r="H3293" s="113"/>
      <c r="I3293" s="138">
        <f t="shared" si="157"/>
        <v>0</v>
      </c>
      <c r="J3293" s="140">
        <f>IF(C3293="",0,IF(E3293="Pacote",VLOOKUP(C3293,'Cadastro de insumo'!E:K,7,0)*G3293,IF(OR(E3293="kg",E3293="L"),F3293/1000*G3293,F3293*G3293)))</f>
        <v>0</v>
      </c>
    </row>
    <row r="3294" spans="1:18" outlineLevel="1" x14ac:dyDescent="0.25">
      <c r="B3294" s="137" t="str">
        <f>IF(C3294="","",F3285)</f>
        <v/>
      </c>
      <c r="C3294" s="123"/>
      <c r="D3294" s="138" t="str">
        <f>IF(C3294="","",IFERROR(INDEX('Cadastro de insumo'!A:K,MATCH('Ficha técnica - Prod acabado'!C3294,'Cadastro de insumo'!E:E,0),2),""))</f>
        <v/>
      </c>
      <c r="E3294" s="138" t="str">
        <f>IF(C3294="","",IFERROR(INDEX('Cadastro de insumo'!A:K,MATCH('Ficha técnica - Prod acabado'!C3294,'Cadastro de insumo'!E:E,0),9),""))</f>
        <v/>
      </c>
      <c r="F3294" s="139" t="str">
        <f>IFERROR(VLOOKUP(C3294,'Cadastro de insumo'!E:K,7,0),"")</f>
        <v/>
      </c>
      <c r="G3294" s="113"/>
      <c r="H3294" s="113"/>
      <c r="I3294" s="138">
        <f t="shared" si="157"/>
        <v>0</v>
      </c>
      <c r="J3294" s="140">
        <f>IF(C3294="",0,IF(E3294="Pacote",VLOOKUP(C3294,'Cadastro de insumo'!E:K,7,0)*G3294,IF(OR(E3294="kg",E3294="L"),F3294/1000*G3294,F3294*G3294)))</f>
        <v>0</v>
      </c>
    </row>
    <row r="3295" spans="1:18" outlineLevel="1" x14ac:dyDescent="0.25">
      <c r="B3295" s="137" t="str">
        <f>IF(C3295="","",F3285)</f>
        <v/>
      </c>
      <c r="C3295" s="123"/>
      <c r="D3295" s="138" t="str">
        <f>IF(C3295="","",IFERROR(INDEX('Cadastro de insumo'!A:K,MATCH('Ficha técnica - Prod acabado'!C3295,'Cadastro de insumo'!E:E,0),2),""))</f>
        <v/>
      </c>
      <c r="E3295" s="138" t="str">
        <f>IF(C3295="","",IFERROR(INDEX('Cadastro de insumo'!A:K,MATCH('Ficha técnica - Prod acabado'!C3295,'Cadastro de insumo'!E:E,0),9),""))</f>
        <v/>
      </c>
      <c r="F3295" s="139" t="str">
        <f>IFERROR(VLOOKUP(C3295,'Cadastro de insumo'!E:K,7,0),"")</f>
        <v/>
      </c>
      <c r="G3295" s="113"/>
      <c r="H3295" s="113"/>
      <c r="I3295" s="138">
        <f t="shared" si="157"/>
        <v>0</v>
      </c>
      <c r="J3295" s="140">
        <f>IF(C3295="",0,IF(E3295="Pacote",VLOOKUP(C3295,'Cadastro de insumo'!E:K,7,0)*G3295,IF(OR(E3295="kg",E3295="L"),F3295/1000*G3295,F3295*G3295)))</f>
        <v>0</v>
      </c>
    </row>
    <row r="3296" spans="1:18" outlineLevel="1" x14ac:dyDescent="0.25">
      <c r="B3296" s="137" t="str">
        <f>IF(C3296="","",F3285)</f>
        <v/>
      </c>
      <c r="C3296" s="123"/>
      <c r="D3296" s="138" t="str">
        <f>IF(C3296="","",IFERROR(INDEX('Cadastro de insumo'!A:K,MATCH('Ficha técnica - Prod acabado'!C3296,'Cadastro de insumo'!E:E,0),2),""))</f>
        <v/>
      </c>
      <c r="E3296" s="138" t="str">
        <f>IF(C3296="","",IFERROR(INDEX('Cadastro de insumo'!A:K,MATCH('Ficha técnica - Prod acabado'!C3296,'Cadastro de insumo'!E:E,0),9),""))</f>
        <v/>
      </c>
      <c r="F3296" s="139" t="str">
        <f>IFERROR(VLOOKUP(C3296,'Cadastro de insumo'!E:K,7,0),"")</f>
        <v/>
      </c>
      <c r="G3296" s="113"/>
      <c r="H3296" s="113"/>
      <c r="I3296" s="138">
        <f t="shared" si="157"/>
        <v>0</v>
      </c>
      <c r="J3296" s="140">
        <f>IF(C3296="",0,IF(E3296="Pacote",VLOOKUP(C3296,'Cadastro de insumo'!E:K,7,0)*G3296,IF(OR(E3296="kg",E3296="L"),F3296/1000*G3296,F3296*G3296)))</f>
        <v>0</v>
      </c>
    </row>
    <row r="3297" spans="1:18" outlineLevel="1" x14ac:dyDescent="0.25">
      <c r="B3297" s="137" t="str">
        <f>IF(C3297="","",F3285)</f>
        <v/>
      </c>
      <c r="C3297" s="123"/>
      <c r="D3297" s="138" t="str">
        <f>IF(C3297="","",IFERROR(INDEX('Cadastro de insumo'!A:K,MATCH('Ficha técnica - Prod acabado'!C3297,'Cadastro de insumo'!E:E,0),2),""))</f>
        <v/>
      </c>
      <c r="E3297" s="138" t="str">
        <f>IF(C3297="","",IFERROR(INDEX('Cadastro de insumo'!A:K,MATCH('Ficha técnica - Prod acabado'!C3297,'Cadastro de insumo'!E:E,0),9),""))</f>
        <v/>
      </c>
      <c r="F3297" s="139" t="str">
        <f>IFERROR(VLOOKUP(C3297,'Cadastro de insumo'!E:K,7,0),"")</f>
        <v/>
      </c>
      <c r="G3297" s="113"/>
      <c r="H3297" s="113"/>
      <c r="I3297" s="138">
        <f t="shared" si="157"/>
        <v>0</v>
      </c>
      <c r="J3297" s="140">
        <f>IF(C3297="",0,IF(E3297="Pacote",VLOOKUP(C3297,'Cadastro de insumo'!E:K,7,0)*G3297,IF(OR(E3297="kg",E3297="L"),F3297/1000*G3297,F3297*G3297)))</f>
        <v>0</v>
      </c>
    </row>
    <row r="3298" spans="1:18" outlineLevel="1" x14ac:dyDescent="0.25">
      <c r="B3298" s="137" t="str">
        <f>IF(C3298="","",F3285)</f>
        <v/>
      </c>
      <c r="C3298" s="123"/>
      <c r="D3298" s="138" t="str">
        <f>IF(C3298="","",IFERROR(INDEX('Cadastro de insumo'!A:K,MATCH('Ficha técnica - Prod acabado'!C3298,'Cadastro de insumo'!E:E,0),2),""))</f>
        <v/>
      </c>
      <c r="E3298" s="138" t="str">
        <f>IF(C3298="","",IFERROR(INDEX('Cadastro de insumo'!A:K,MATCH('Ficha técnica - Prod acabado'!C3298,'Cadastro de insumo'!E:E,0),9),""))</f>
        <v/>
      </c>
      <c r="F3298" s="139" t="str">
        <f>IFERROR(VLOOKUP(C3298,'Cadastro de insumo'!E:K,7,0),"")</f>
        <v/>
      </c>
      <c r="G3298" s="113"/>
      <c r="H3298" s="113"/>
      <c r="I3298" s="138">
        <f t="shared" si="157"/>
        <v>0</v>
      </c>
      <c r="J3298" s="140">
        <f>IF(C3298="",0,IF(E3298="Pacote",VLOOKUP(C3298,'Cadastro de insumo'!E:K,7,0)*G3298,IF(OR(E3298="kg",E3298="L"),F3298/1000*G3298,F3298*G3298)))</f>
        <v>0</v>
      </c>
    </row>
    <row r="3299" spans="1:18" outlineLevel="1" x14ac:dyDescent="0.25">
      <c r="B3299" s="137" t="str">
        <f>IF(C3299="","",F3285)</f>
        <v/>
      </c>
      <c r="C3299" s="123"/>
      <c r="D3299" s="138" t="str">
        <f>IF(C3299="","",IFERROR(INDEX('Cadastro de insumo'!A:K,MATCH('Ficha técnica - Prod acabado'!C3299,'Cadastro de insumo'!E:E,0),2),""))</f>
        <v/>
      </c>
      <c r="E3299" s="138" t="str">
        <f>IF(C3299="","",IFERROR(INDEX('Cadastro de insumo'!A:K,MATCH('Ficha técnica - Prod acabado'!C3299,'Cadastro de insumo'!E:E,0),9),""))</f>
        <v/>
      </c>
      <c r="F3299" s="139" t="str">
        <f>IFERROR(VLOOKUP(C3299,'Cadastro de insumo'!E:K,7,0),"")</f>
        <v/>
      </c>
      <c r="G3299" s="113"/>
      <c r="H3299" s="113"/>
      <c r="I3299" s="138">
        <f t="shared" si="157"/>
        <v>0</v>
      </c>
      <c r="J3299" s="140">
        <f>IF(C3299="",0,IF(E3299="Pacote",VLOOKUP(C3299,'Cadastro de insumo'!E:K,7,0)*G3299,IF(OR(E3299="kg",E3299="L"),F3299/1000*G3299,F3299*G3299)))</f>
        <v>0</v>
      </c>
    </row>
    <row r="3300" spans="1:18" outlineLevel="1" x14ac:dyDescent="0.25">
      <c r="B3300" s="137" t="str">
        <f>IF(C3300="","",F3285)</f>
        <v/>
      </c>
      <c r="C3300" s="123"/>
      <c r="D3300" s="138" t="str">
        <f>IF(C3300="","",IFERROR(INDEX('Cadastro de insumo'!A:K,MATCH('Ficha técnica - Prod acabado'!C3300,'Cadastro de insumo'!E:E,0),2),""))</f>
        <v/>
      </c>
      <c r="E3300" s="138" t="str">
        <f>IF(C3300="","",IFERROR(INDEX('Cadastro de insumo'!A:K,MATCH('Ficha técnica - Prod acabado'!C3300,'Cadastro de insumo'!E:E,0),9),""))</f>
        <v/>
      </c>
      <c r="F3300" s="139" t="str">
        <f>IFERROR(VLOOKUP(C3300,'Cadastro de insumo'!E:K,7,0),"")</f>
        <v/>
      </c>
      <c r="G3300" s="113"/>
      <c r="H3300" s="113"/>
      <c r="I3300" s="138">
        <f t="shared" si="157"/>
        <v>0</v>
      </c>
      <c r="J3300" s="140">
        <f>IF(C3300="",0,IF(E3300="Pacote",VLOOKUP(C3300,'Cadastro de insumo'!E:K,7,0)*G3300,IF(OR(E3300="kg",E3300="L"),F3300/1000*G3300,F3300*G3300)))</f>
        <v>0</v>
      </c>
    </row>
    <row r="3301" spans="1:18" outlineLevel="1" x14ac:dyDescent="0.25">
      <c r="B3301" s="137" t="str">
        <f>IF(C3301="","",F3285)</f>
        <v/>
      </c>
      <c r="C3301" s="123"/>
      <c r="D3301" s="138" t="str">
        <f>IF(C3301="","",IFERROR(INDEX('Cadastro de insumo'!A:K,MATCH('Ficha técnica - Prod acabado'!C3301,'Cadastro de insumo'!E:E,0),2),""))</f>
        <v/>
      </c>
      <c r="E3301" s="138" t="str">
        <f>IF(C3301="","",IFERROR(INDEX('Cadastro de insumo'!A:K,MATCH('Ficha técnica - Prod acabado'!C3301,'Cadastro de insumo'!E:E,0),9),""))</f>
        <v/>
      </c>
      <c r="F3301" s="139" t="str">
        <f>IFERROR(VLOOKUP(C3301,'Cadastro de insumo'!E:K,7,0),"")</f>
        <v/>
      </c>
      <c r="G3301" s="113"/>
      <c r="H3301" s="113"/>
      <c r="I3301" s="138">
        <f t="shared" si="157"/>
        <v>0</v>
      </c>
      <c r="J3301" s="140">
        <f>IF(C3301="",0,IF(E3301="Pacote",VLOOKUP(C3301,'Cadastro de insumo'!E:K,7,0)*G3301,IF(OR(E3301="kg",E3301="L"),F3301/1000*G3301,F3301*G3301)))</f>
        <v>0</v>
      </c>
    </row>
    <row r="3302" spans="1:18" outlineLevel="1" x14ac:dyDescent="0.25">
      <c r="B3302" s="137" t="str">
        <f>IF(C3302="","",F3285)</f>
        <v/>
      </c>
      <c r="C3302" s="123"/>
      <c r="D3302" s="138" t="str">
        <f>IF(C3302="","",IFERROR(INDEX('Cadastro de insumo'!A:K,MATCH('Ficha técnica - Prod acabado'!C3302,'Cadastro de insumo'!E:E,0),2),""))</f>
        <v/>
      </c>
      <c r="E3302" s="138" t="str">
        <f>IF(C3302="","",IFERROR(INDEX('Cadastro de insumo'!A:K,MATCH('Ficha técnica - Prod acabado'!C3302,'Cadastro de insumo'!E:E,0),9),""))</f>
        <v/>
      </c>
      <c r="F3302" s="139" t="str">
        <f>IFERROR(VLOOKUP(C3302,'Cadastro de insumo'!E:K,7,0),"")</f>
        <v/>
      </c>
      <c r="G3302" s="113"/>
      <c r="H3302" s="113"/>
      <c r="I3302" s="138">
        <f t="shared" si="157"/>
        <v>0</v>
      </c>
      <c r="J3302" s="140">
        <f>IF(C3302="",0,IF(E3302="Pacote",VLOOKUP(C3302,'Cadastro de insumo'!E:K,7,0)*G3302,IF(OR(E3302="kg",E3302="L"),F3302/1000*G3302,F3302*G3302)))</f>
        <v>0</v>
      </c>
    </row>
    <row r="3303" spans="1:18" x14ac:dyDescent="0.25">
      <c r="A3303" s="33" t="str">
        <f>"Detalhes: "&amp;F3285</f>
        <v xml:space="preserve">Detalhes: </v>
      </c>
      <c r="B3303" s="110"/>
      <c r="H3303" s="126"/>
      <c r="I3303" s="110"/>
      <c r="J3303" s="110"/>
      <c r="M3303" s="126"/>
    </row>
    <row r="3304" spans="1:18" x14ac:dyDescent="0.25">
      <c r="B3304" s="110"/>
      <c r="C3304" s="126"/>
      <c r="H3304" s="126"/>
      <c r="I3304" s="110"/>
      <c r="J3304" s="110"/>
      <c r="K3304" s="110"/>
      <c r="L3304" s="110"/>
      <c r="M3304" s="126"/>
    </row>
    <row r="3305" spans="1:18" ht="31.5" x14ac:dyDescent="0.25">
      <c r="D3305" s="110"/>
      <c r="E3305" s="34" t="s">
        <v>21</v>
      </c>
      <c r="F3305" s="78" t="s">
        <v>0</v>
      </c>
      <c r="G3305" s="78" t="s">
        <v>19</v>
      </c>
      <c r="H3305" s="79" t="s">
        <v>20</v>
      </c>
      <c r="I3305" s="35" t="s">
        <v>22</v>
      </c>
      <c r="J3305" s="35" t="s">
        <v>61</v>
      </c>
      <c r="M3305" s="126"/>
    </row>
    <row r="3306" spans="1:18" x14ac:dyDescent="0.25">
      <c r="D3306" s="110"/>
      <c r="E3306" s="135">
        <f>E3285+1</f>
        <v>158</v>
      </c>
      <c r="F3306" s="113"/>
      <c r="G3306" s="113"/>
      <c r="H3306" s="114"/>
      <c r="I3306" s="136">
        <f>SUM(J3309:J3323)</f>
        <v>0</v>
      </c>
      <c r="J3306" s="136" t="str">
        <f>IF(H3306="","",I3306/H3306)</f>
        <v/>
      </c>
      <c r="M3306" s="126"/>
      <c r="R3306" s="141"/>
    </row>
    <row r="3307" spans="1:18" x14ac:dyDescent="0.25">
      <c r="B3307" s="117"/>
      <c r="C3307" s="118"/>
      <c r="D3307" s="110"/>
      <c r="F3307" s="118"/>
      <c r="G3307" s="118"/>
      <c r="H3307" s="119"/>
      <c r="I3307" s="120"/>
      <c r="J3307" s="121"/>
      <c r="M3307" s="126"/>
      <c r="R3307" s="141"/>
    </row>
    <row r="3308" spans="1:18" ht="47.25" outlineLevel="1" x14ac:dyDescent="0.25">
      <c r="B3308" s="34" t="s">
        <v>66</v>
      </c>
      <c r="C3308" s="78" t="s">
        <v>13</v>
      </c>
      <c r="D3308" s="35" t="s">
        <v>60</v>
      </c>
      <c r="E3308" s="35" t="s">
        <v>14</v>
      </c>
      <c r="F3308" s="79" t="s">
        <v>17</v>
      </c>
      <c r="G3308" s="79" t="s">
        <v>56</v>
      </c>
      <c r="H3308" s="79" t="s">
        <v>38</v>
      </c>
      <c r="I3308" s="35" t="s">
        <v>16</v>
      </c>
      <c r="J3308" s="34" t="s">
        <v>15</v>
      </c>
    </row>
    <row r="3309" spans="1:18" outlineLevel="1" x14ac:dyDescent="0.25">
      <c r="B3309" s="137" t="str">
        <f>IF(C3309="","",F3306)</f>
        <v/>
      </c>
      <c r="C3309" s="123"/>
      <c r="D3309" s="138" t="str">
        <f>IF(C3309="","",IFERROR(INDEX('Cadastro de insumo'!A:K,MATCH('Ficha técnica - Prod acabado'!C3309,'Cadastro de insumo'!E:E,0),2),""))</f>
        <v/>
      </c>
      <c r="E3309" s="138" t="str">
        <f>IF(C3309="","",IFERROR(INDEX('Cadastro de insumo'!A:K,MATCH('Ficha técnica - Prod acabado'!C3309,'Cadastro de insumo'!E:E,0),9),""))</f>
        <v/>
      </c>
      <c r="F3309" s="139" t="str">
        <f>IFERROR(VLOOKUP(C3309,'Cadastro de insumo'!E:K,7,0),"")</f>
        <v/>
      </c>
      <c r="G3309" s="113"/>
      <c r="H3309" s="113"/>
      <c r="I3309" s="138">
        <f t="shared" ref="I3309:I3323" si="158">IF(OR(G3309="",H3309=""),0,G3309/H3309)</f>
        <v>0</v>
      </c>
      <c r="J3309" s="140">
        <f>IF(C3309="",0,IF(E3309="Pacote",VLOOKUP(C3309,'Cadastro de insumo'!E:K,7,0)*G3309,IF(OR(E3309="kg",E3309="L"),F3309/1000*G3309,F3309*G3309)))</f>
        <v>0</v>
      </c>
    </row>
    <row r="3310" spans="1:18" outlineLevel="1" x14ac:dyDescent="0.25">
      <c r="B3310" s="137" t="str">
        <f>IF(C3310="","",F3306)</f>
        <v/>
      </c>
      <c r="C3310" s="123"/>
      <c r="D3310" s="138" t="str">
        <f>IF(C3310="","",IFERROR(INDEX('Cadastro de insumo'!A:K,MATCH('Ficha técnica - Prod acabado'!C3310,'Cadastro de insumo'!E:E,0),2),""))</f>
        <v/>
      </c>
      <c r="E3310" s="138" t="str">
        <f>IF(C3310="","",IFERROR(INDEX('Cadastro de insumo'!A:K,MATCH('Ficha técnica - Prod acabado'!C3310,'Cadastro de insumo'!E:E,0),9),""))</f>
        <v/>
      </c>
      <c r="F3310" s="139" t="str">
        <f>IFERROR(VLOOKUP(C3310,'Cadastro de insumo'!E:K,7,0),"")</f>
        <v/>
      </c>
      <c r="G3310" s="113"/>
      <c r="H3310" s="113"/>
      <c r="I3310" s="138">
        <f t="shared" si="158"/>
        <v>0</v>
      </c>
      <c r="J3310" s="140">
        <f>IF(C3310="",0,IF(E3310="Pacote",VLOOKUP(C3310,'Cadastro de insumo'!E:K,7,0)*G3310,IF(OR(E3310="kg",E3310="L"),F3310/1000*G3310,F3310*G3310)))</f>
        <v>0</v>
      </c>
    </row>
    <row r="3311" spans="1:18" outlineLevel="1" x14ac:dyDescent="0.25">
      <c r="B3311" s="137" t="str">
        <f>IF(C3311="","",F3306)</f>
        <v/>
      </c>
      <c r="C3311" s="123"/>
      <c r="D3311" s="138" t="str">
        <f>IF(C3311="","",IFERROR(INDEX('Cadastro de insumo'!A:K,MATCH('Ficha técnica - Prod acabado'!C3311,'Cadastro de insumo'!E:E,0),2),""))</f>
        <v/>
      </c>
      <c r="E3311" s="138" t="str">
        <f>IF(C3311="","",IFERROR(INDEX('Cadastro de insumo'!A:K,MATCH('Ficha técnica - Prod acabado'!C3311,'Cadastro de insumo'!E:E,0),9),""))</f>
        <v/>
      </c>
      <c r="F3311" s="139" t="str">
        <f>IFERROR(VLOOKUP(C3311,'Cadastro de insumo'!E:K,7,0),"")</f>
        <v/>
      </c>
      <c r="G3311" s="113"/>
      <c r="H3311" s="113"/>
      <c r="I3311" s="138">
        <f t="shared" si="158"/>
        <v>0</v>
      </c>
      <c r="J3311" s="140">
        <f>IF(C3311="",0,IF(E3311="Pacote",VLOOKUP(C3311,'Cadastro de insumo'!E:K,7,0)*G3311,IF(OR(E3311="kg",E3311="L"),F3311/1000*G3311,F3311*G3311)))</f>
        <v>0</v>
      </c>
    </row>
    <row r="3312" spans="1:18" outlineLevel="1" x14ac:dyDescent="0.25">
      <c r="B3312" s="137" t="str">
        <f>IF(C3312="","",F3306)</f>
        <v/>
      </c>
      <c r="C3312" s="123"/>
      <c r="D3312" s="138" t="str">
        <f>IF(C3312="","",IFERROR(INDEX('Cadastro de insumo'!A:K,MATCH('Ficha técnica - Prod acabado'!C3312,'Cadastro de insumo'!E:E,0),2),""))</f>
        <v/>
      </c>
      <c r="E3312" s="138" t="str">
        <f>IF(C3312="","",IFERROR(INDEX('Cadastro de insumo'!A:K,MATCH('Ficha técnica - Prod acabado'!C3312,'Cadastro de insumo'!E:E,0),9),""))</f>
        <v/>
      </c>
      <c r="F3312" s="139" t="str">
        <f>IFERROR(VLOOKUP(C3312,'Cadastro de insumo'!E:K,7,0),"")</f>
        <v/>
      </c>
      <c r="G3312" s="113"/>
      <c r="H3312" s="113"/>
      <c r="I3312" s="138">
        <f t="shared" si="158"/>
        <v>0</v>
      </c>
      <c r="J3312" s="140">
        <f>IF(C3312="",0,IF(E3312="Pacote",VLOOKUP(C3312,'Cadastro de insumo'!E:K,7,0)*G3312,IF(OR(E3312="kg",E3312="L"),F3312/1000*G3312,F3312*G3312)))</f>
        <v>0</v>
      </c>
    </row>
    <row r="3313" spans="1:18" outlineLevel="1" x14ac:dyDescent="0.25">
      <c r="B3313" s="137" t="str">
        <f>IF(C3313="","",F3306)</f>
        <v/>
      </c>
      <c r="C3313" s="123"/>
      <c r="D3313" s="138" t="str">
        <f>IF(C3313="","",IFERROR(INDEX('Cadastro de insumo'!A:K,MATCH('Ficha técnica - Prod acabado'!C3313,'Cadastro de insumo'!E:E,0),2),""))</f>
        <v/>
      </c>
      <c r="E3313" s="138" t="str">
        <f>IF(C3313="","",IFERROR(INDEX('Cadastro de insumo'!A:K,MATCH('Ficha técnica - Prod acabado'!C3313,'Cadastro de insumo'!E:E,0),9),""))</f>
        <v/>
      </c>
      <c r="F3313" s="139" t="str">
        <f>IFERROR(VLOOKUP(C3313,'Cadastro de insumo'!E:K,7,0),"")</f>
        <v/>
      </c>
      <c r="G3313" s="113"/>
      <c r="H3313" s="113"/>
      <c r="I3313" s="138">
        <f t="shared" si="158"/>
        <v>0</v>
      </c>
      <c r="J3313" s="140">
        <f>IF(C3313="",0,IF(E3313="Pacote",VLOOKUP(C3313,'Cadastro de insumo'!E:K,7,0)*G3313,IF(OR(E3313="kg",E3313="L"),F3313/1000*G3313,F3313*G3313)))</f>
        <v>0</v>
      </c>
    </row>
    <row r="3314" spans="1:18" outlineLevel="1" x14ac:dyDescent="0.25">
      <c r="B3314" s="137" t="str">
        <f>IF(C3314="","",F3306)</f>
        <v/>
      </c>
      <c r="C3314" s="123"/>
      <c r="D3314" s="138" t="str">
        <f>IF(C3314="","",IFERROR(INDEX('Cadastro de insumo'!A:K,MATCH('Ficha técnica - Prod acabado'!C3314,'Cadastro de insumo'!E:E,0),2),""))</f>
        <v/>
      </c>
      <c r="E3314" s="138" t="str">
        <f>IF(C3314="","",IFERROR(INDEX('Cadastro de insumo'!A:K,MATCH('Ficha técnica - Prod acabado'!C3314,'Cadastro de insumo'!E:E,0),9),""))</f>
        <v/>
      </c>
      <c r="F3314" s="139" t="str">
        <f>IFERROR(VLOOKUP(C3314,'Cadastro de insumo'!E:K,7,0),"")</f>
        <v/>
      </c>
      <c r="G3314" s="113"/>
      <c r="H3314" s="113"/>
      <c r="I3314" s="138">
        <f t="shared" si="158"/>
        <v>0</v>
      </c>
      <c r="J3314" s="140">
        <f>IF(C3314="",0,IF(E3314="Pacote",VLOOKUP(C3314,'Cadastro de insumo'!E:K,7,0)*G3314,IF(OR(E3314="kg",E3314="L"),F3314/1000*G3314,F3314*G3314)))</f>
        <v>0</v>
      </c>
    </row>
    <row r="3315" spans="1:18" outlineLevel="1" x14ac:dyDescent="0.25">
      <c r="B3315" s="137" t="str">
        <f>IF(C3315="","",F3306)</f>
        <v/>
      </c>
      <c r="C3315" s="123"/>
      <c r="D3315" s="138" t="str">
        <f>IF(C3315="","",IFERROR(INDEX('Cadastro de insumo'!A:K,MATCH('Ficha técnica - Prod acabado'!C3315,'Cadastro de insumo'!E:E,0),2),""))</f>
        <v/>
      </c>
      <c r="E3315" s="138" t="str">
        <f>IF(C3315="","",IFERROR(INDEX('Cadastro de insumo'!A:K,MATCH('Ficha técnica - Prod acabado'!C3315,'Cadastro de insumo'!E:E,0),9),""))</f>
        <v/>
      </c>
      <c r="F3315" s="139" t="str">
        <f>IFERROR(VLOOKUP(C3315,'Cadastro de insumo'!E:K,7,0),"")</f>
        <v/>
      </c>
      <c r="G3315" s="113"/>
      <c r="H3315" s="113"/>
      <c r="I3315" s="138">
        <f t="shared" si="158"/>
        <v>0</v>
      </c>
      <c r="J3315" s="140">
        <f>IF(C3315="",0,IF(E3315="Pacote",VLOOKUP(C3315,'Cadastro de insumo'!E:K,7,0)*G3315,IF(OR(E3315="kg",E3315="L"),F3315/1000*G3315,F3315*G3315)))</f>
        <v>0</v>
      </c>
    </row>
    <row r="3316" spans="1:18" outlineLevel="1" x14ac:dyDescent="0.25">
      <c r="B3316" s="137" t="str">
        <f>IF(C3316="","",F3306)</f>
        <v/>
      </c>
      <c r="C3316" s="123"/>
      <c r="D3316" s="138" t="str">
        <f>IF(C3316="","",IFERROR(INDEX('Cadastro de insumo'!A:K,MATCH('Ficha técnica - Prod acabado'!C3316,'Cadastro de insumo'!E:E,0),2),""))</f>
        <v/>
      </c>
      <c r="E3316" s="138" t="str">
        <f>IF(C3316="","",IFERROR(INDEX('Cadastro de insumo'!A:K,MATCH('Ficha técnica - Prod acabado'!C3316,'Cadastro de insumo'!E:E,0),9),""))</f>
        <v/>
      </c>
      <c r="F3316" s="139" t="str">
        <f>IFERROR(VLOOKUP(C3316,'Cadastro de insumo'!E:K,7,0),"")</f>
        <v/>
      </c>
      <c r="G3316" s="113"/>
      <c r="H3316" s="113"/>
      <c r="I3316" s="138">
        <f t="shared" si="158"/>
        <v>0</v>
      </c>
      <c r="J3316" s="140">
        <f>IF(C3316="",0,IF(E3316="Pacote",VLOOKUP(C3316,'Cadastro de insumo'!E:K,7,0)*G3316,IF(OR(E3316="kg",E3316="L"),F3316/1000*G3316,F3316*G3316)))</f>
        <v>0</v>
      </c>
    </row>
    <row r="3317" spans="1:18" outlineLevel="1" x14ac:dyDescent="0.25">
      <c r="B3317" s="137" t="str">
        <f>IF(C3317="","",F3306)</f>
        <v/>
      </c>
      <c r="C3317" s="123"/>
      <c r="D3317" s="138" t="str">
        <f>IF(C3317="","",IFERROR(INDEX('Cadastro de insumo'!A:K,MATCH('Ficha técnica - Prod acabado'!C3317,'Cadastro de insumo'!E:E,0),2),""))</f>
        <v/>
      </c>
      <c r="E3317" s="138" t="str">
        <f>IF(C3317="","",IFERROR(INDEX('Cadastro de insumo'!A:K,MATCH('Ficha técnica - Prod acabado'!C3317,'Cadastro de insumo'!E:E,0),9),""))</f>
        <v/>
      </c>
      <c r="F3317" s="139" t="str">
        <f>IFERROR(VLOOKUP(C3317,'Cadastro de insumo'!E:K,7,0),"")</f>
        <v/>
      </c>
      <c r="G3317" s="113"/>
      <c r="H3317" s="113"/>
      <c r="I3317" s="138">
        <f t="shared" si="158"/>
        <v>0</v>
      </c>
      <c r="J3317" s="140">
        <f>IF(C3317="",0,IF(E3317="Pacote",VLOOKUP(C3317,'Cadastro de insumo'!E:K,7,0)*G3317,IF(OR(E3317="kg",E3317="L"),F3317/1000*G3317,F3317*G3317)))</f>
        <v>0</v>
      </c>
    </row>
    <row r="3318" spans="1:18" outlineLevel="1" x14ac:dyDescent="0.25">
      <c r="B3318" s="137" t="str">
        <f>IF(C3318="","",F3306)</f>
        <v/>
      </c>
      <c r="C3318" s="123"/>
      <c r="D3318" s="138" t="str">
        <f>IF(C3318="","",IFERROR(INDEX('Cadastro de insumo'!A:K,MATCH('Ficha técnica - Prod acabado'!C3318,'Cadastro de insumo'!E:E,0),2),""))</f>
        <v/>
      </c>
      <c r="E3318" s="138" t="str">
        <f>IF(C3318="","",IFERROR(INDEX('Cadastro de insumo'!A:K,MATCH('Ficha técnica - Prod acabado'!C3318,'Cadastro de insumo'!E:E,0),9),""))</f>
        <v/>
      </c>
      <c r="F3318" s="139" t="str">
        <f>IFERROR(VLOOKUP(C3318,'Cadastro de insumo'!E:K,7,0),"")</f>
        <v/>
      </c>
      <c r="G3318" s="113"/>
      <c r="H3318" s="113"/>
      <c r="I3318" s="138">
        <f t="shared" si="158"/>
        <v>0</v>
      </c>
      <c r="J3318" s="140">
        <f>IF(C3318="",0,IF(E3318="Pacote",VLOOKUP(C3318,'Cadastro de insumo'!E:K,7,0)*G3318,IF(OR(E3318="kg",E3318="L"),F3318/1000*G3318,F3318*G3318)))</f>
        <v>0</v>
      </c>
    </row>
    <row r="3319" spans="1:18" outlineLevel="1" x14ac:dyDescent="0.25">
      <c r="B3319" s="137" t="str">
        <f>IF(C3319="","",F3306)</f>
        <v/>
      </c>
      <c r="C3319" s="123"/>
      <c r="D3319" s="138" t="str">
        <f>IF(C3319="","",IFERROR(INDEX('Cadastro de insumo'!A:K,MATCH('Ficha técnica - Prod acabado'!C3319,'Cadastro de insumo'!E:E,0),2),""))</f>
        <v/>
      </c>
      <c r="E3319" s="138" t="str">
        <f>IF(C3319="","",IFERROR(INDEX('Cadastro de insumo'!A:K,MATCH('Ficha técnica - Prod acabado'!C3319,'Cadastro de insumo'!E:E,0),9),""))</f>
        <v/>
      </c>
      <c r="F3319" s="139" t="str">
        <f>IFERROR(VLOOKUP(C3319,'Cadastro de insumo'!E:K,7,0),"")</f>
        <v/>
      </c>
      <c r="G3319" s="113"/>
      <c r="H3319" s="113"/>
      <c r="I3319" s="138">
        <f t="shared" si="158"/>
        <v>0</v>
      </c>
      <c r="J3319" s="140">
        <f>IF(C3319="",0,IF(E3319="Pacote",VLOOKUP(C3319,'Cadastro de insumo'!E:K,7,0)*G3319,IF(OR(E3319="kg",E3319="L"),F3319/1000*G3319,F3319*G3319)))</f>
        <v>0</v>
      </c>
    </row>
    <row r="3320" spans="1:18" outlineLevel="1" x14ac:dyDescent="0.25">
      <c r="B3320" s="137" t="str">
        <f>IF(C3320="","",F3306)</f>
        <v/>
      </c>
      <c r="C3320" s="123"/>
      <c r="D3320" s="138" t="str">
        <f>IF(C3320="","",IFERROR(INDEX('Cadastro de insumo'!A:K,MATCH('Ficha técnica - Prod acabado'!C3320,'Cadastro de insumo'!E:E,0),2),""))</f>
        <v/>
      </c>
      <c r="E3320" s="138" t="str">
        <f>IF(C3320="","",IFERROR(INDEX('Cadastro de insumo'!A:K,MATCH('Ficha técnica - Prod acabado'!C3320,'Cadastro de insumo'!E:E,0),9),""))</f>
        <v/>
      </c>
      <c r="F3320" s="139" t="str">
        <f>IFERROR(VLOOKUP(C3320,'Cadastro de insumo'!E:K,7,0),"")</f>
        <v/>
      </c>
      <c r="G3320" s="113"/>
      <c r="H3320" s="113"/>
      <c r="I3320" s="138">
        <f t="shared" si="158"/>
        <v>0</v>
      </c>
      <c r="J3320" s="140">
        <f>IF(C3320="",0,IF(E3320="Pacote",VLOOKUP(C3320,'Cadastro de insumo'!E:K,7,0)*G3320,IF(OR(E3320="kg",E3320="L"),F3320/1000*G3320,F3320*G3320)))</f>
        <v>0</v>
      </c>
    </row>
    <row r="3321" spans="1:18" outlineLevel="1" x14ac:dyDescent="0.25">
      <c r="B3321" s="137" t="str">
        <f>IF(C3321="","",F3306)</f>
        <v/>
      </c>
      <c r="C3321" s="123"/>
      <c r="D3321" s="138" t="str">
        <f>IF(C3321="","",IFERROR(INDEX('Cadastro de insumo'!A:K,MATCH('Ficha técnica - Prod acabado'!C3321,'Cadastro de insumo'!E:E,0),2),""))</f>
        <v/>
      </c>
      <c r="E3321" s="138" t="str">
        <f>IF(C3321="","",IFERROR(INDEX('Cadastro de insumo'!A:K,MATCH('Ficha técnica - Prod acabado'!C3321,'Cadastro de insumo'!E:E,0),9),""))</f>
        <v/>
      </c>
      <c r="F3321" s="139" t="str">
        <f>IFERROR(VLOOKUP(C3321,'Cadastro de insumo'!E:K,7,0),"")</f>
        <v/>
      </c>
      <c r="G3321" s="113"/>
      <c r="H3321" s="113"/>
      <c r="I3321" s="138">
        <f t="shared" si="158"/>
        <v>0</v>
      </c>
      <c r="J3321" s="140">
        <f>IF(C3321="",0,IF(E3321="Pacote",VLOOKUP(C3321,'Cadastro de insumo'!E:K,7,0)*G3321,IF(OR(E3321="kg",E3321="L"),F3321/1000*G3321,F3321*G3321)))</f>
        <v>0</v>
      </c>
    </row>
    <row r="3322" spans="1:18" outlineLevel="1" x14ac:dyDescent="0.25">
      <c r="B3322" s="137" t="str">
        <f>IF(C3322="","",F3306)</f>
        <v/>
      </c>
      <c r="C3322" s="123"/>
      <c r="D3322" s="138" t="str">
        <f>IF(C3322="","",IFERROR(INDEX('Cadastro de insumo'!A:K,MATCH('Ficha técnica - Prod acabado'!C3322,'Cadastro de insumo'!E:E,0),2),""))</f>
        <v/>
      </c>
      <c r="E3322" s="138" t="str">
        <f>IF(C3322="","",IFERROR(INDEX('Cadastro de insumo'!A:K,MATCH('Ficha técnica - Prod acabado'!C3322,'Cadastro de insumo'!E:E,0),9),""))</f>
        <v/>
      </c>
      <c r="F3322" s="139" t="str">
        <f>IFERROR(VLOOKUP(C3322,'Cadastro de insumo'!E:K,7,0),"")</f>
        <v/>
      </c>
      <c r="G3322" s="113"/>
      <c r="H3322" s="113"/>
      <c r="I3322" s="138">
        <f t="shared" si="158"/>
        <v>0</v>
      </c>
      <c r="J3322" s="140">
        <f>IF(C3322="",0,IF(E3322="Pacote",VLOOKUP(C3322,'Cadastro de insumo'!E:K,7,0)*G3322,IF(OR(E3322="kg",E3322="L"),F3322/1000*G3322,F3322*G3322)))</f>
        <v>0</v>
      </c>
    </row>
    <row r="3323" spans="1:18" outlineLevel="1" x14ac:dyDescent="0.25">
      <c r="B3323" s="137" t="str">
        <f>IF(C3323="","",F3306)</f>
        <v/>
      </c>
      <c r="C3323" s="123"/>
      <c r="D3323" s="138" t="str">
        <f>IF(C3323="","",IFERROR(INDEX('Cadastro de insumo'!A:K,MATCH('Ficha técnica - Prod acabado'!C3323,'Cadastro de insumo'!E:E,0),2),""))</f>
        <v/>
      </c>
      <c r="E3323" s="138" t="str">
        <f>IF(C3323="","",IFERROR(INDEX('Cadastro de insumo'!A:K,MATCH('Ficha técnica - Prod acabado'!C3323,'Cadastro de insumo'!E:E,0),9),""))</f>
        <v/>
      </c>
      <c r="F3323" s="139" t="str">
        <f>IFERROR(VLOOKUP(C3323,'Cadastro de insumo'!E:K,7,0),"")</f>
        <v/>
      </c>
      <c r="G3323" s="113"/>
      <c r="H3323" s="113"/>
      <c r="I3323" s="138">
        <f t="shared" si="158"/>
        <v>0</v>
      </c>
      <c r="J3323" s="140">
        <f>IF(C3323="",0,IF(E3323="Pacote",VLOOKUP(C3323,'Cadastro de insumo'!E:K,7,0)*G3323,IF(OR(E3323="kg",E3323="L"),F3323/1000*G3323,F3323*G3323)))</f>
        <v>0</v>
      </c>
    </row>
    <row r="3324" spans="1:18" x14ac:dyDescent="0.25">
      <c r="A3324" s="33" t="str">
        <f>"Detalhes: "&amp;F3306</f>
        <v xml:space="preserve">Detalhes: </v>
      </c>
      <c r="B3324" s="110"/>
      <c r="H3324" s="126"/>
      <c r="I3324" s="110"/>
      <c r="J3324" s="110"/>
      <c r="M3324" s="126"/>
    </row>
    <row r="3325" spans="1:18" x14ac:dyDescent="0.25">
      <c r="B3325" s="110"/>
      <c r="C3325" s="126"/>
      <c r="H3325" s="126"/>
      <c r="I3325" s="110"/>
      <c r="J3325" s="110"/>
      <c r="K3325" s="110"/>
      <c r="L3325" s="110"/>
      <c r="M3325" s="126"/>
    </row>
    <row r="3326" spans="1:18" ht="31.5" x14ac:dyDescent="0.25">
      <c r="D3326" s="110"/>
      <c r="E3326" s="34" t="s">
        <v>21</v>
      </c>
      <c r="F3326" s="78" t="s">
        <v>0</v>
      </c>
      <c r="G3326" s="78" t="s">
        <v>19</v>
      </c>
      <c r="H3326" s="79" t="s">
        <v>20</v>
      </c>
      <c r="I3326" s="35" t="s">
        <v>22</v>
      </c>
      <c r="J3326" s="35" t="s">
        <v>61</v>
      </c>
      <c r="M3326" s="126"/>
    </row>
    <row r="3327" spans="1:18" x14ac:dyDescent="0.25">
      <c r="D3327" s="110"/>
      <c r="E3327" s="135">
        <f>E3306+1</f>
        <v>159</v>
      </c>
      <c r="F3327" s="113"/>
      <c r="G3327" s="113"/>
      <c r="H3327" s="114"/>
      <c r="I3327" s="136">
        <f>SUM(J3330:J3344)</f>
        <v>0</v>
      </c>
      <c r="J3327" s="136" t="str">
        <f>IF(H3327="","",I3327/H3327)</f>
        <v/>
      </c>
      <c r="M3327" s="126"/>
      <c r="R3327" s="141"/>
    </row>
    <row r="3328" spans="1:18" x14ac:dyDescent="0.25">
      <c r="B3328" s="117"/>
      <c r="C3328" s="118"/>
      <c r="D3328" s="110"/>
      <c r="F3328" s="118"/>
      <c r="G3328" s="118"/>
      <c r="H3328" s="119"/>
      <c r="I3328" s="120"/>
      <c r="J3328" s="121"/>
      <c r="M3328" s="126"/>
      <c r="R3328" s="141"/>
    </row>
    <row r="3329" spans="2:10" ht="47.25" outlineLevel="1" x14ac:dyDescent="0.25">
      <c r="B3329" s="34" t="s">
        <v>66</v>
      </c>
      <c r="C3329" s="78" t="s">
        <v>13</v>
      </c>
      <c r="D3329" s="35" t="s">
        <v>60</v>
      </c>
      <c r="E3329" s="35" t="s">
        <v>14</v>
      </c>
      <c r="F3329" s="79" t="s">
        <v>17</v>
      </c>
      <c r="G3329" s="79" t="s">
        <v>56</v>
      </c>
      <c r="H3329" s="79" t="s">
        <v>38</v>
      </c>
      <c r="I3329" s="35" t="s">
        <v>16</v>
      </c>
      <c r="J3329" s="34" t="s">
        <v>15</v>
      </c>
    </row>
    <row r="3330" spans="2:10" outlineLevel="1" x14ac:dyDescent="0.25">
      <c r="B3330" s="137" t="str">
        <f>IF(C3330="","",F3327)</f>
        <v/>
      </c>
      <c r="C3330" s="123"/>
      <c r="D3330" s="138" t="str">
        <f>IF(C3330="","",IFERROR(INDEX('Cadastro de insumo'!A:K,MATCH('Ficha técnica - Prod acabado'!C3330,'Cadastro de insumo'!E:E,0),2),""))</f>
        <v/>
      </c>
      <c r="E3330" s="138" t="str">
        <f>IF(C3330="","",IFERROR(INDEX('Cadastro de insumo'!A:K,MATCH('Ficha técnica - Prod acabado'!C3330,'Cadastro de insumo'!E:E,0),9),""))</f>
        <v/>
      </c>
      <c r="F3330" s="139" t="str">
        <f>IFERROR(VLOOKUP(C3330,'Cadastro de insumo'!E:K,7,0),"")</f>
        <v/>
      </c>
      <c r="G3330" s="113"/>
      <c r="H3330" s="113"/>
      <c r="I3330" s="138">
        <f t="shared" ref="I3330:I3344" si="159">IF(OR(G3330="",H3330=""),0,G3330/H3330)</f>
        <v>0</v>
      </c>
      <c r="J3330" s="140">
        <f>IF(C3330="",0,IF(E3330="Pacote",VLOOKUP(C3330,'Cadastro de insumo'!E:K,7,0)*G3330,IF(OR(E3330="kg",E3330="L"),F3330/1000*G3330,F3330*G3330)))</f>
        <v>0</v>
      </c>
    </row>
    <row r="3331" spans="2:10" outlineLevel="1" x14ac:dyDescent="0.25">
      <c r="B3331" s="137" t="str">
        <f>IF(C3331="","",F3327)</f>
        <v/>
      </c>
      <c r="C3331" s="123"/>
      <c r="D3331" s="138" t="str">
        <f>IF(C3331="","",IFERROR(INDEX('Cadastro de insumo'!A:K,MATCH('Ficha técnica - Prod acabado'!C3331,'Cadastro de insumo'!E:E,0),2),""))</f>
        <v/>
      </c>
      <c r="E3331" s="138" t="str">
        <f>IF(C3331="","",IFERROR(INDEX('Cadastro de insumo'!A:K,MATCH('Ficha técnica - Prod acabado'!C3331,'Cadastro de insumo'!E:E,0),9),""))</f>
        <v/>
      </c>
      <c r="F3331" s="139" t="str">
        <f>IFERROR(VLOOKUP(C3331,'Cadastro de insumo'!E:K,7,0),"")</f>
        <v/>
      </c>
      <c r="G3331" s="113"/>
      <c r="H3331" s="113"/>
      <c r="I3331" s="138">
        <f t="shared" si="159"/>
        <v>0</v>
      </c>
      <c r="J3331" s="140">
        <f>IF(C3331="",0,IF(E3331="Pacote",VLOOKUP(C3331,'Cadastro de insumo'!E:K,7,0)*G3331,IF(OR(E3331="kg",E3331="L"),F3331/1000*G3331,F3331*G3331)))</f>
        <v>0</v>
      </c>
    </row>
    <row r="3332" spans="2:10" outlineLevel="1" x14ac:dyDescent="0.25">
      <c r="B3332" s="137" t="str">
        <f>IF(C3332="","",F3327)</f>
        <v/>
      </c>
      <c r="C3332" s="123"/>
      <c r="D3332" s="138" t="str">
        <f>IF(C3332="","",IFERROR(INDEX('Cadastro de insumo'!A:K,MATCH('Ficha técnica - Prod acabado'!C3332,'Cadastro de insumo'!E:E,0),2),""))</f>
        <v/>
      </c>
      <c r="E3332" s="138" t="str">
        <f>IF(C3332="","",IFERROR(INDEX('Cadastro de insumo'!A:K,MATCH('Ficha técnica - Prod acabado'!C3332,'Cadastro de insumo'!E:E,0),9),""))</f>
        <v/>
      </c>
      <c r="F3332" s="139" t="str">
        <f>IFERROR(VLOOKUP(C3332,'Cadastro de insumo'!E:K,7,0),"")</f>
        <v/>
      </c>
      <c r="G3332" s="113"/>
      <c r="H3332" s="113"/>
      <c r="I3332" s="138">
        <f t="shared" si="159"/>
        <v>0</v>
      </c>
      <c r="J3332" s="140">
        <f>IF(C3332="",0,IF(E3332="Pacote",VLOOKUP(C3332,'Cadastro de insumo'!E:K,7,0)*G3332,IF(OR(E3332="kg",E3332="L"),F3332/1000*G3332,F3332*G3332)))</f>
        <v>0</v>
      </c>
    </row>
    <row r="3333" spans="2:10" outlineLevel="1" x14ac:dyDescent="0.25">
      <c r="B3333" s="137" t="str">
        <f>IF(C3333="","",F3327)</f>
        <v/>
      </c>
      <c r="C3333" s="123"/>
      <c r="D3333" s="138" t="str">
        <f>IF(C3333="","",IFERROR(INDEX('Cadastro de insumo'!A:K,MATCH('Ficha técnica - Prod acabado'!C3333,'Cadastro de insumo'!E:E,0),2),""))</f>
        <v/>
      </c>
      <c r="E3333" s="138" t="str">
        <f>IF(C3333="","",IFERROR(INDEX('Cadastro de insumo'!A:K,MATCH('Ficha técnica - Prod acabado'!C3333,'Cadastro de insumo'!E:E,0),9),""))</f>
        <v/>
      </c>
      <c r="F3333" s="139" t="str">
        <f>IFERROR(VLOOKUP(C3333,'Cadastro de insumo'!E:K,7,0),"")</f>
        <v/>
      </c>
      <c r="G3333" s="113"/>
      <c r="H3333" s="113"/>
      <c r="I3333" s="138">
        <f t="shared" si="159"/>
        <v>0</v>
      </c>
      <c r="J3333" s="140">
        <f>IF(C3333="",0,IF(E3333="Pacote",VLOOKUP(C3333,'Cadastro de insumo'!E:K,7,0)*G3333,IF(OR(E3333="kg",E3333="L"),F3333/1000*G3333,F3333*G3333)))</f>
        <v>0</v>
      </c>
    </row>
    <row r="3334" spans="2:10" outlineLevel="1" x14ac:dyDescent="0.25">
      <c r="B3334" s="137" t="str">
        <f>IF(C3334="","",F3327)</f>
        <v/>
      </c>
      <c r="C3334" s="123"/>
      <c r="D3334" s="138" t="str">
        <f>IF(C3334="","",IFERROR(INDEX('Cadastro de insumo'!A:K,MATCH('Ficha técnica - Prod acabado'!C3334,'Cadastro de insumo'!E:E,0),2),""))</f>
        <v/>
      </c>
      <c r="E3334" s="138" t="str">
        <f>IF(C3334="","",IFERROR(INDEX('Cadastro de insumo'!A:K,MATCH('Ficha técnica - Prod acabado'!C3334,'Cadastro de insumo'!E:E,0),9),""))</f>
        <v/>
      </c>
      <c r="F3334" s="139" t="str">
        <f>IFERROR(VLOOKUP(C3334,'Cadastro de insumo'!E:K,7,0),"")</f>
        <v/>
      </c>
      <c r="G3334" s="113"/>
      <c r="H3334" s="113"/>
      <c r="I3334" s="138">
        <f t="shared" si="159"/>
        <v>0</v>
      </c>
      <c r="J3334" s="140">
        <f>IF(C3334="",0,IF(E3334="Pacote",VLOOKUP(C3334,'Cadastro de insumo'!E:K,7,0)*G3334,IF(OR(E3334="kg",E3334="L"),F3334/1000*G3334,F3334*G3334)))</f>
        <v>0</v>
      </c>
    </row>
    <row r="3335" spans="2:10" outlineLevel="1" x14ac:dyDescent="0.25">
      <c r="B3335" s="137" t="str">
        <f>IF(C3335="","",F3327)</f>
        <v/>
      </c>
      <c r="C3335" s="123"/>
      <c r="D3335" s="138" t="str">
        <f>IF(C3335="","",IFERROR(INDEX('Cadastro de insumo'!A:K,MATCH('Ficha técnica - Prod acabado'!C3335,'Cadastro de insumo'!E:E,0),2),""))</f>
        <v/>
      </c>
      <c r="E3335" s="138" t="str">
        <f>IF(C3335="","",IFERROR(INDEX('Cadastro de insumo'!A:K,MATCH('Ficha técnica - Prod acabado'!C3335,'Cadastro de insumo'!E:E,0),9),""))</f>
        <v/>
      </c>
      <c r="F3335" s="139" t="str">
        <f>IFERROR(VLOOKUP(C3335,'Cadastro de insumo'!E:K,7,0),"")</f>
        <v/>
      </c>
      <c r="G3335" s="113"/>
      <c r="H3335" s="113"/>
      <c r="I3335" s="138">
        <f t="shared" si="159"/>
        <v>0</v>
      </c>
      <c r="J3335" s="140">
        <f>IF(C3335="",0,IF(E3335="Pacote",VLOOKUP(C3335,'Cadastro de insumo'!E:K,7,0)*G3335,IF(OR(E3335="kg",E3335="L"),F3335/1000*G3335,F3335*G3335)))</f>
        <v>0</v>
      </c>
    </row>
    <row r="3336" spans="2:10" outlineLevel="1" x14ac:dyDescent="0.25">
      <c r="B3336" s="137" t="str">
        <f>IF(C3336="","",F3327)</f>
        <v/>
      </c>
      <c r="C3336" s="123"/>
      <c r="D3336" s="138" t="str">
        <f>IF(C3336="","",IFERROR(INDEX('Cadastro de insumo'!A:K,MATCH('Ficha técnica - Prod acabado'!C3336,'Cadastro de insumo'!E:E,0),2),""))</f>
        <v/>
      </c>
      <c r="E3336" s="138" t="str">
        <f>IF(C3336="","",IFERROR(INDEX('Cadastro de insumo'!A:K,MATCH('Ficha técnica - Prod acabado'!C3336,'Cadastro de insumo'!E:E,0),9),""))</f>
        <v/>
      </c>
      <c r="F3336" s="139" t="str">
        <f>IFERROR(VLOOKUP(C3336,'Cadastro de insumo'!E:K,7,0),"")</f>
        <v/>
      </c>
      <c r="G3336" s="113"/>
      <c r="H3336" s="113"/>
      <c r="I3336" s="138">
        <f t="shared" si="159"/>
        <v>0</v>
      </c>
      <c r="J3336" s="140">
        <f>IF(C3336="",0,IF(E3336="Pacote",VLOOKUP(C3336,'Cadastro de insumo'!E:K,7,0)*G3336,IF(OR(E3336="kg",E3336="L"),F3336/1000*G3336,F3336*G3336)))</f>
        <v>0</v>
      </c>
    </row>
    <row r="3337" spans="2:10" outlineLevel="1" x14ac:dyDescent="0.25">
      <c r="B3337" s="137" t="str">
        <f>IF(C3337="","",F3327)</f>
        <v/>
      </c>
      <c r="C3337" s="123"/>
      <c r="D3337" s="138" t="str">
        <f>IF(C3337="","",IFERROR(INDEX('Cadastro de insumo'!A:K,MATCH('Ficha técnica - Prod acabado'!C3337,'Cadastro de insumo'!E:E,0),2),""))</f>
        <v/>
      </c>
      <c r="E3337" s="138" t="str">
        <f>IF(C3337="","",IFERROR(INDEX('Cadastro de insumo'!A:K,MATCH('Ficha técnica - Prod acabado'!C3337,'Cadastro de insumo'!E:E,0),9),""))</f>
        <v/>
      </c>
      <c r="F3337" s="139" t="str">
        <f>IFERROR(VLOOKUP(C3337,'Cadastro de insumo'!E:K,7,0),"")</f>
        <v/>
      </c>
      <c r="G3337" s="113"/>
      <c r="H3337" s="113"/>
      <c r="I3337" s="138">
        <f t="shared" si="159"/>
        <v>0</v>
      </c>
      <c r="J3337" s="140">
        <f>IF(C3337="",0,IF(E3337="Pacote",VLOOKUP(C3337,'Cadastro de insumo'!E:K,7,0)*G3337,IF(OR(E3337="kg",E3337="L"),F3337/1000*G3337,F3337*G3337)))</f>
        <v>0</v>
      </c>
    </row>
    <row r="3338" spans="2:10" outlineLevel="1" x14ac:dyDescent="0.25">
      <c r="B3338" s="137" t="str">
        <f>IF(C3338="","",F3327)</f>
        <v/>
      </c>
      <c r="C3338" s="123"/>
      <c r="D3338" s="138" t="str">
        <f>IF(C3338="","",IFERROR(INDEX('Cadastro de insumo'!A:K,MATCH('Ficha técnica - Prod acabado'!C3338,'Cadastro de insumo'!E:E,0),2),""))</f>
        <v/>
      </c>
      <c r="E3338" s="138" t="str">
        <f>IF(C3338="","",IFERROR(INDEX('Cadastro de insumo'!A:K,MATCH('Ficha técnica - Prod acabado'!C3338,'Cadastro de insumo'!E:E,0),9),""))</f>
        <v/>
      </c>
      <c r="F3338" s="139" t="str">
        <f>IFERROR(VLOOKUP(C3338,'Cadastro de insumo'!E:K,7,0),"")</f>
        <v/>
      </c>
      <c r="G3338" s="113"/>
      <c r="H3338" s="113"/>
      <c r="I3338" s="138">
        <f t="shared" si="159"/>
        <v>0</v>
      </c>
      <c r="J3338" s="140">
        <f>IF(C3338="",0,IF(E3338="Pacote",VLOOKUP(C3338,'Cadastro de insumo'!E:K,7,0)*G3338,IF(OR(E3338="kg",E3338="L"),F3338/1000*G3338,F3338*G3338)))</f>
        <v>0</v>
      </c>
    </row>
    <row r="3339" spans="2:10" outlineLevel="1" x14ac:dyDescent="0.25">
      <c r="B3339" s="137" t="str">
        <f>IF(C3339="","",F3327)</f>
        <v/>
      </c>
      <c r="C3339" s="123"/>
      <c r="D3339" s="138" t="str">
        <f>IF(C3339="","",IFERROR(INDEX('Cadastro de insumo'!A:K,MATCH('Ficha técnica - Prod acabado'!C3339,'Cadastro de insumo'!E:E,0),2),""))</f>
        <v/>
      </c>
      <c r="E3339" s="138" t="str">
        <f>IF(C3339="","",IFERROR(INDEX('Cadastro de insumo'!A:K,MATCH('Ficha técnica - Prod acabado'!C3339,'Cadastro de insumo'!E:E,0),9),""))</f>
        <v/>
      </c>
      <c r="F3339" s="139" t="str">
        <f>IFERROR(VLOOKUP(C3339,'Cadastro de insumo'!E:K,7,0),"")</f>
        <v/>
      </c>
      <c r="G3339" s="113"/>
      <c r="H3339" s="113"/>
      <c r="I3339" s="138">
        <f t="shared" si="159"/>
        <v>0</v>
      </c>
      <c r="J3339" s="140">
        <f>IF(C3339="",0,IF(E3339="Pacote",VLOOKUP(C3339,'Cadastro de insumo'!E:K,7,0)*G3339,IF(OR(E3339="kg",E3339="L"),F3339/1000*G3339,F3339*G3339)))</f>
        <v>0</v>
      </c>
    </row>
    <row r="3340" spans="2:10" outlineLevel="1" x14ac:dyDescent="0.25">
      <c r="B3340" s="137" t="str">
        <f>IF(C3340="","",F3327)</f>
        <v/>
      </c>
      <c r="C3340" s="123"/>
      <c r="D3340" s="138" t="str">
        <f>IF(C3340="","",IFERROR(INDEX('Cadastro de insumo'!A:K,MATCH('Ficha técnica - Prod acabado'!C3340,'Cadastro de insumo'!E:E,0),2),""))</f>
        <v/>
      </c>
      <c r="E3340" s="138" t="str">
        <f>IF(C3340="","",IFERROR(INDEX('Cadastro de insumo'!A:K,MATCH('Ficha técnica - Prod acabado'!C3340,'Cadastro de insumo'!E:E,0),9),""))</f>
        <v/>
      </c>
      <c r="F3340" s="139" t="str">
        <f>IFERROR(VLOOKUP(C3340,'Cadastro de insumo'!E:K,7,0),"")</f>
        <v/>
      </c>
      <c r="G3340" s="113"/>
      <c r="H3340" s="113"/>
      <c r="I3340" s="138">
        <f t="shared" si="159"/>
        <v>0</v>
      </c>
      <c r="J3340" s="140">
        <f>IF(C3340="",0,IF(E3340="Pacote",VLOOKUP(C3340,'Cadastro de insumo'!E:K,7,0)*G3340,IF(OR(E3340="kg",E3340="L"),F3340/1000*G3340,F3340*G3340)))</f>
        <v>0</v>
      </c>
    </row>
    <row r="3341" spans="2:10" outlineLevel="1" x14ac:dyDescent="0.25">
      <c r="B3341" s="137" t="str">
        <f>IF(C3341="","",F3327)</f>
        <v/>
      </c>
      <c r="C3341" s="123"/>
      <c r="D3341" s="138" t="str">
        <f>IF(C3341="","",IFERROR(INDEX('Cadastro de insumo'!A:K,MATCH('Ficha técnica - Prod acabado'!C3341,'Cadastro de insumo'!E:E,0),2),""))</f>
        <v/>
      </c>
      <c r="E3341" s="138" t="str">
        <f>IF(C3341="","",IFERROR(INDEX('Cadastro de insumo'!A:K,MATCH('Ficha técnica - Prod acabado'!C3341,'Cadastro de insumo'!E:E,0),9),""))</f>
        <v/>
      </c>
      <c r="F3341" s="139" t="str">
        <f>IFERROR(VLOOKUP(C3341,'Cadastro de insumo'!E:K,7,0),"")</f>
        <v/>
      </c>
      <c r="G3341" s="113"/>
      <c r="H3341" s="113"/>
      <c r="I3341" s="138">
        <f t="shared" si="159"/>
        <v>0</v>
      </c>
      <c r="J3341" s="140">
        <f>IF(C3341="",0,IF(E3341="Pacote",VLOOKUP(C3341,'Cadastro de insumo'!E:K,7,0)*G3341,IF(OR(E3341="kg",E3341="L"),F3341/1000*G3341,F3341*G3341)))</f>
        <v>0</v>
      </c>
    </row>
    <row r="3342" spans="2:10" outlineLevel="1" x14ac:dyDescent="0.25">
      <c r="B3342" s="137" t="str">
        <f>IF(C3342="","",F3327)</f>
        <v/>
      </c>
      <c r="C3342" s="123"/>
      <c r="D3342" s="138" t="str">
        <f>IF(C3342="","",IFERROR(INDEX('Cadastro de insumo'!A:K,MATCH('Ficha técnica - Prod acabado'!C3342,'Cadastro de insumo'!E:E,0),2),""))</f>
        <v/>
      </c>
      <c r="E3342" s="138" t="str">
        <f>IF(C3342="","",IFERROR(INDEX('Cadastro de insumo'!A:K,MATCH('Ficha técnica - Prod acabado'!C3342,'Cadastro de insumo'!E:E,0),9),""))</f>
        <v/>
      </c>
      <c r="F3342" s="139" t="str">
        <f>IFERROR(VLOOKUP(C3342,'Cadastro de insumo'!E:K,7,0),"")</f>
        <v/>
      </c>
      <c r="G3342" s="113"/>
      <c r="H3342" s="113"/>
      <c r="I3342" s="138">
        <f t="shared" si="159"/>
        <v>0</v>
      </c>
      <c r="J3342" s="140">
        <f>IF(C3342="",0,IF(E3342="Pacote",VLOOKUP(C3342,'Cadastro de insumo'!E:K,7,0)*G3342,IF(OR(E3342="kg",E3342="L"),F3342/1000*G3342,F3342*G3342)))</f>
        <v>0</v>
      </c>
    </row>
    <row r="3343" spans="2:10" outlineLevel="1" x14ac:dyDescent="0.25">
      <c r="B3343" s="137" t="str">
        <f>IF(C3343="","",F3327)</f>
        <v/>
      </c>
      <c r="C3343" s="123"/>
      <c r="D3343" s="138" t="str">
        <f>IF(C3343="","",IFERROR(INDEX('Cadastro de insumo'!A:K,MATCH('Ficha técnica - Prod acabado'!C3343,'Cadastro de insumo'!E:E,0),2),""))</f>
        <v/>
      </c>
      <c r="E3343" s="138" t="str">
        <f>IF(C3343="","",IFERROR(INDEX('Cadastro de insumo'!A:K,MATCH('Ficha técnica - Prod acabado'!C3343,'Cadastro de insumo'!E:E,0),9),""))</f>
        <v/>
      </c>
      <c r="F3343" s="139" t="str">
        <f>IFERROR(VLOOKUP(C3343,'Cadastro de insumo'!E:K,7,0),"")</f>
        <v/>
      </c>
      <c r="G3343" s="113"/>
      <c r="H3343" s="113"/>
      <c r="I3343" s="138">
        <f t="shared" si="159"/>
        <v>0</v>
      </c>
      <c r="J3343" s="140">
        <f>IF(C3343="",0,IF(E3343="Pacote",VLOOKUP(C3343,'Cadastro de insumo'!E:K,7,0)*G3343,IF(OR(E3343="kg",E3343="L"),F3343/1000*G3343,F3343*G3343)))</f>
        <v>0</v>
      </c>
    </row>
    <row r="3344" spans="2:10" outlineLevel="1" x14ac:dyDescent="0.25">
      <c r="B3344" s="137" t="str">
        <f>IF(C3344="","",F3327)</f>
        <v/>
      </c>
      <c r="C3344" s="123"/>
      <c r="D3344" s="138" t="str">
        <f>IF(C3344="","",IFERROR(INDEX('Cadastro de insumo'!A:K,MATCH('Ficha técnica - Prod acabado'!C3344,'Cadastro de insumo'!E:E,0),2),""))</f>
        <v/>
      </c>
      <c r="E3344" s="138" t="str">
        <f>IF(C3344="","",IFERROR(INDEX('Cadastro de insumo'!A:K,MATCH('Ficha técnica - Prod acabado'!C3344,'Cadastro de insumo'!E:E,0),9),""))</f>
        <v/>
      </c>
      <c r="F3344" s="139" t="str">
        <f>IFERROR(VLOOKUP(C3344,'Cadastro de insumo'!E:K,7,0),"")</f>
        <v/>
      </c>
      <c r="G3344" s="113"/>
      <c r="H3344" s="113"/>
      <c r="I3344" s="138">
        <f t="shared" si="159"/>
        <v>0</v>
      </c>
      <c r="J3344" s="140">
        <f>IF(C3344="",0,IF(E3344="Pacote",VLOOKUP(C3344,'Cadastro de insumo'!E:K,7,0)*G3344,IF(OR(E3344="kg",E3344="L"),F3344/1000*G3344,F3344*G3344)))</f>
        <v>0</v>
      </c>
    </row>
    <row r="3345" spans="1:18" x14ac:dyDescent="0.25">
      <c r="A3345" s="33" t="str">
        <f>"Detalhes: "&amp;F3327</f>
        <v xml:space="preserve">Detalhes: </v>
      </c>
      <c r="B3345" s="110"/>
      <c r="H3345" s="126"/>
      <c r="I3345" s="110"/>
      <c r="J3345" s="110"/>
      <c r="M3345" s="126"/>
    </row>
    <row r="3346" spans="1:18" x14ac:dyDescent="0.25">
      <c r="B3346" s="110"/>
      <c r="C3346" s="126"/>
      <c r="H3346" s="126"/>
      <c r="I3346" s="110"/>
      <c r="J3346" s="110"/>
      <c r="K3346" s="110"/>
      <c r="L3346" s="110"/>
      <c r="M3346" s="126"/>
    </row>
    <row r="3347" spans="1:18" ht="31.5" x14ac:dyDescent="0.25">
      <c r="D3347" s="110"/>
      <c r="E3347" s="34" t="s">
        <v>21</v>
      </c>
      <c r="F3347" s="78" t="s">
        <v>0</v>
      </c>
      <c r="G3347" s="78" t="s">
        <v>19</v>
      </c>
      <c r="H3347" s="79" t="s">
        <v>20</v>
      </c>
      <c r="I3347" s="35" t="s">
        <v>22</v>
      </c>
      <c r="J3347" s="35" t="s">
        <v>61</v>
      </c>
      <c r="M3347" s="126"/>
    </row>
    <row r="3348" spans="1:18" x14ac:dyDescent="0.25">
      <c r="D3348" s="110"/>
      <c r="E3348" s="135">
        <f>E3327+1</f>
        <v>160</v>
      </c>
      <c r="F3348" s="113"/>
      <c r="G3348" s="113"/>
      <c r="H3348" s="114"/>
      <c r="I3348" s="136">
        <f>SUM(J3351:J3365)</f>
        <v>0</v>
      </c>
      <c r="J3348" s="136" t="str">
        <f>IF(H3348="","",I3348/H3348)</f>
        <v/>
      </c>
      <c r="M3348" s="126"/>
      <c r="R3348" s="141"/>
    </row>
    <row r="3349" spans="1:18" x14ac:dyDescent="0.25">
      <c r="B3349" s="117"/>
      <c r="C3349" s="118"/>
      <c r="D3349" s="110"/>
      <c r="F3349" s="118"/>
      <c r="G3349" s="118"/>
      <c r="H3349" s="119"/>
      <c r="I3349" s="120"/>
      <c r="J3349" s="121"/>
      <c r="M3349" s="126"/>
      <c r="R3349" s="141"/>
    </row>
    <row r="3350" spans="1:18" ht="47.25" outlineLevel="1" x14ac:dyDescent="0.25">
      <c r="B3350" s="34" t="s">
        <v>66</v>
      </c>
      <c r="C3350" s="78" t="s">
        <v>13</v>
      </c>
      <c r="D3350" s="35" t="s">
        <v>60</v>
      </c>
      <c r="E3350" s="35" t="s">
        <v>14</v>
      </c>
      <c r="F3350" s="79" t="s">
        <v>17</v>
      </c>
      <c r="G3350" s="79" t="s">
        <v>56</v>
      </c>
      <c r="H3350" s="79" t="s">
        <v>38</v>
      </c>
      <c r="I3350" s="35" t="s">
        <v>16</v>
      </c>
      <c r="J3350" s="34" t="s">
        <v>15</v>
      </c>
    </row>
    <row r="3351" spans="1:18" outlineLevel="1" x14ac:dyDescent="0.25">
      <c r="B3351" s="137" t="str">
        <f>IF(C3351="","",F3348)</f>
        <v/>
      </c>
      <c r="C3351" s="123"/>
      <c r="D3351" s="138" t="str">
        <f>IF(C3351="","",IFERROR(INDEX('Cadastro de insumo'!A:K,MATCH('Ficha técnica - Prod acabado'!C3351,'Cadastro de insumo'!E:E,0),2),""))</f>
        <v/>
      </c>
      <c r="E3351" s="138" t="str">
        <f>IF(C3351="","",IFERROR(INDEX('Cadastro de insumo'!A:K,MATCH('Ficha técnica - Prod acabado'!C3351,'Cadastro de insumo'!E:E,0),9),""))</f>
        <v/>
      </c>
      <c r="F3351" s="139" t="str">
        <f>IFERROR(VLOOKUP(C3351,'Cadastro de insumo'!E:K,7,0),"")</f>
        <v/>
      </c>
      <c r="G3351" s="113"/>
      <c r="H3351" s="113"/>
      <c r="I3351" s="138">
        <f t="shared" ref="I3351:I3365" si="160">IF(OR(G3351="",H3351=""),0,G3351/H3351)</f>
        <v>0</v>
      </c>
      <c r="J3351" s="140">
        <f>IF(C3351="",0,IF(E3351="Pacote",VLOOKUP(C3351,'Cadastro de insumo'!E:K,7,0)*G3351,IF(OR(E3351="kg",E3351="L"),F3351/1000*G3351,F3351*G3351)))</f>
        <v>0</v>
      </c>
    </row>
    <row r="3352" spans="1:18" outlineLevel="1" x14ac:dyDescent="0.25">
      <c r="B3352" s="137" t="str">
        <f>IF(C3352="","",F3348)</f>
        <v/>
      </c>
      <c r="C3352" s="123"/>
      <c r="D3352" s="138" t="str">
        <f>IF(C3352="","",IFERROR(INDEX('Cadastro de insumo'!A:K,MATCH('Ficha técnica - Prod acabado'!C3352,'Cadastro de insumo'!E:E,0),2),""))</f>
        <v/>
      </c>
      <c r="E3352" s="138" t="str">
        <f>IF(C3352="","",IFERROR(INDEX('Cadastro de insumo'!A:K,MATCH('Ficha técnica - Prod acabado'!C3352,'Cadastro de insumo'!E:E,0),9),""))</f>
        <v/>
      </c>
      <c r="F3352" s="139" t="str">
        <f>IFERROR(VLOOKUP(C3352,'Cadastro de insumo'!E:K,7,0),"")</f>
        <v/>
      </c>
      <c r="G3352" s="113"/>
      <c r="H3352" s="113"/>
      <c r="I3352" s="138">
        <f t="shared" si="160"/>
        <v>0</v>
      </c>
      <c r="J3352" s="140">
        <f>IF(C3352="",0,IF(E3352="Pacote",VLOOKUP(C3352,'Cadastro de insumo'!E:K,7,0)*G3352,IF(OR(E3352="kg",E3352="L"),F3352/1000*G3352,F3352*G3352)))</f>
        <v>0</v>
      </c>
    </row>
    <row r="3353" spans="1:18" outlineLevel="1" x14ac:dyDescent="0.25">
      <c r="B3353" s="137" t="str">
        <f>IF(C3353="","",F3348)</f>
        <v/>
      </c>
      <c r="C3353" s="123"/>
      <c r="D3353" s="138" t="str">
        <f>IF(C3353="","",IFERROR(INDEX('Cadastro de insumo'!A:K,MATCH('Ficha técnica - Prod acabado'!C3353,'Cadastro de insumo'!E:E,0),2),""))</f>
        <v/>
      </c>
      <c r="E3353" s="138" t="str">
        <f>IF(C3353="","",IFERROR(INDEX('Cadastro de insumo'!A:K,MATCH('Ficha técnica - Prod acabado'!C3353,'Cadastro de insumo'!E:E,0),9),""))</f>
        <v/>
      </c>
      <c r="F3353" s="139" t="str">
        <f>IFERROR(VLOOKUP(C3353,'Cadastro de insumo'!E:K,7,0),"")</f>
        <v/>
      </c>
      <c r="G3353" s="113"/>
      <c r="H3353" s="113"/>
      <c r="I3353" s="138">
        <f t="shared" si="160"/>
        <v>0</v>
      </c>
      <c r="J3353" s="140">
        <f>IF(C3353="",0,IF(E3353="Pacote",VLOOKUP(C3353,'Cadastro de insumo'!E:K,7,0)*G3353,IF(OR(E3353="kg",E3353="L"),F3353/1000*G3353,F3353*G3353)))</f>
        <v>0</v>
      </c>
    </row>
    <row r="3354" spans="1:18" outlineLevel="1" x14ac:dyDescent="0.25">
      <c r="B3354" s="137" t="str">
        <f>IF(C3354="","",F3348)</f>
        <v/>
      </c>
      <c r="C3354" s="123"/>
      <c r="D3354" s="138" t="str">
        <f>IF(C3354="","",IFERROR(INDEX('Cadastro de insumo'!A:K,MATCH('Ficha técnica - Prod acabado'!C3354,'Cadastro de insumo'!E:E,0),2),""))</f>
        <v/>
      </c>
      <c r="E3354" s="138" t="str">
        <f>IF(C3354="","",IFERROR(INDEX('Cadastro de insumo'!A:K,MATCH('Ficha técnica - Prod acabado'!C3354,'Cadastro de insumo'!E:E,0),9),""))</f>
        <v/>
      </c>
      <c r="F3354" s="139" t="str">
        <f>IFERROR(VLOOKUP(C3354,'Cadastro de insumo'!E:K,7,0),"")</f>
        <v/>
      </c>
      <c r="G3354" s="113"/>
      <c r="H3354" s="113"/>
      <c r="I3354" s="138">
        <f t="shared" si="160"/>
        <v>0</v>
      </c>
      <c r="J3354" s="140">
        <f>IF(C3354="",0,IF(E3354="Pacote",VLOOKUP(C3354,'Cadastro de insumo'!E:K,7,0)*G3354,IF(OR(E3354="kg",E3354="L"),F3354/1000*G3354,F3354*G3354)))</f>
        <v>0</v>
      </c>
    </row>
    <row r="3355" spans="1:18" outlineLevel="1" x14ac:dyDescent="0.25">
      <c r="B3355" s="137" t="str">
        <f>IF(C3355="","",F3348)</f>
        <v/>
      </c>
      <c r="C3355" s="123"/>
      <c r="D3355" s="138" t="str">
        <f>IF(C3355="","",IFERROR(INDEX('Cadastro de insumo'!A:K,MATCH('Ficha técnica - Prod acabado'!C3355,'Cadastro de insumo'!E:E,0),2),""))</f>
        <v/>
      </c>
      <c r="E3355" s="138" t="str">
        <f>IF(C3355="","",IFERROR(INDEX('Cadastro de insumo'!A:K,MATCH('Ficha técnica - Prod acabado'!C3355,'Cadastro de insumo'!E:E,0),9),""))</f>
        <v/>
      </c>
      <c r="F3355" s="139" t="str">
        <f>IFERROR(VLOOKUP(C3355,'Cadastro de insumo'!E:K,7,0),"")</f>
        <v/>
      </c>
      <c r="G3355" s="113"/>
      <c r="H3355" s="113"/>
      <c r="I3355" s="138">
        <f t="shared" si="160"/>
        <v>0</v>
      </c>
      <c r="J3355" s="140">
        <f>IF(C3355="",0,IF(E3355="Pacote",VLOOKUP(C3355,'Cadastro de insumo'!E:K,7,0)*G3355,IF(OR(E3355="kg",E3355="L"),F3355/1000*G3355,F3355*G3355)))</f>
        <v>0</v>
      </c>
    </row>
    <row r="3356" spans="1:18" outlineLevel="1" x14ac:dyDescent="0.25">
      <c r="B3356" s="137" t="str">
        <f>IF(C3356="","",F3348)</f>
        <v/>
      </c>
      <c r="C3356" s="123"/>
      <c r="D3356" s="138" t="str">
        <f>IF(C3356="","",IFERROR(INDEX('Cadastro de insumo'!A:K,MATCH('Ficha técnica - Prod acabado'!C3356,'Cadastro de insumo'!E:E,0),2),""))</f>
        <v/>
      </c>
      <c r="E3356" s="138" t="str">
        <f>IF(C3356="","",IFERROR(INDEX('Cadastro de insumo'!A:K,MATCH('Ficha técnica - Prod acabado'!C3356,'Cadastro de insumo'!E:E,0),9),""))</f>
        <v/>
      </c>
      <c r="F3356" s="139" t="str">
        <f>IFERROR(VLOOKUP(C3356,'Cadastro de insumo'!E:K,7,0),"")</f>
        <v/>
      </c>
      <c r="G3356" s="113"/>
      <c r="H3356" s="113"/>
      <c r="I3356" s="138">
        <f t="shared" si="160"/>
        <v>0</v>
      </c>
      <c r="J3356" s="140">
        <f>IF(C3356="",0,IF(E3356="Pacote",VLOOKUP(C3356,'Cadastro de insumo'!E:K,7,0)*G3356,IF(OR(E3356="kg",E3356="L"),F3356/1000*G3356,F3356*G3356)))</f>
        <v>0</v>
      </c>
    </row>
    <row r="3357" spans="1:18" outlineLevel="1" x14ac:dyDescent="0.25">
      <c r="B3357" s="137" t="str">
        <f>IF(C3357="","",F3348)</f>
        <v/>
      </c>
      <c r="C3357" s="123"/>
      <c r="D3357" s="138" t="str">
        <f>IF(C3357="","",IFERROR(INDEX('Cadastro de insumo'!A:K,MATCH('Ficha técnica - Prod acabado'!C3357,'Cadastro de insumo'!E:E,0),2),""))</f>
        <v/>
      </c>
      <c r="E3357" s="138" t="str">
        <f>IF(C3357="","",IFERROR(INDEX('Cadastro de insumo'!A:K,MATCH('Ficha técnica - Prod acabado'!C3357,'Cadastro de insumo'!E:E,0),9),""))</f>
        <v/>
      </c>
      <c r="F3357" s="139" t="str">
        <f>IFERROR(VLOOKUP(C3357,'Cadastro de insumo'!E:K,7,0),"")</f>
        <v/>
      </c>
      <c r="G3357" s="113"/>
      <c r="H3357" s="113"/>
      <c r="I3357" s="138">
        <f t="shared" si="160"/>
        <v>0</v>
      </c>
      <c r="J3357" s="140">
        <f>IF(C3357="",0,IF(E3357="Pacote",VLOOKUP(C3357,'Cadastro de insumo'!E:K,7,0)*G3357,IF(OR(E3357="kg",E3357="L"),F3357/1000*G3357,F3357*G3357)))</f>
        <v>0</v>
      </c>
    </row>
    <row r="3358" spans="1:18" outlineLevel="1" x14ac:dyDescent="0.25">
      <c r="B3358" s="137" t="str">
        <f>IF(C3358="","",F3348)</f>
        <v/>
      </c>
      <c r="C3358" s="123"/>
      <c r="D3358" s="138" t="str">
        <f>IF(C3358="","",IFERROR(INDEX('Cadastro de insumo'!A:K,MATCH('Ficha técnica - Prod acabado'!C3358,'Cadastro de insumo'!E:E,0),2),""))</f>
        <v/>
      </c>
      <c r="E3358" s="138" t="str">
        <f>IF(C3358="","",IFERROR(INDEX('Cadastro de insumo'!A:K,MATCH('Ficha técnica - Prod acabado'!C3358,'Cadastro de insumo'!E:E,0),9),""))</f>
        <v/>
      </c>
      <c r="F3358" s="139" t="str">
        <f>IFERROR(VLOOKUP(C3358,'Cadastro de insumo'!E:K,7,0),"")</f>
        <v/>
      </c>
      <c r="G3358" s="113"/>
      <c r="H3358" s="113"/>
      <c r="I3358" s="138">
        <f t="shared" si="160"/>
        <v>0</v>
      </c>
      <c r="J3358" s="140">
        <f>IF(C3358="",0,IF(E3358="Pacote",VLOOKUP(C3358,'Cadastro de insumo'!E:K,7,0)*G3358,IF(OR(E3358="kg",E3358="L"),F3358/1000*G3358,F3358*G3358)))</f>
        <v>0</v>
      </c>
    </row>
    <row r="3359" spans="1:18" outlineLevel="1" x14ac:dyDescent="0.25">
      <c r="B3359" s="137" t="str">
        <f>IF(C3359="","",F3348)</f>
        <v/>
      </c>
      <c r="C3359" s="123"/>
      <c r="D3359" s="138" t="str">
        <f>IF(C3359="","",IFERROR(INDEX('Cadastro de insumo'!A:K,MATCH('Ficha técnica - Prod acabado'!C3359,'Cadastro de insumo'!E:E,0),2),""))</f>
        <v/>
      </c>
      <c r="E3359" s="138" t="str">
        <f>IF(C3359="","",IFERROR(INDEX('Cadastro de insumo'!A:K,MATCH('Ficha técnica - Prod acabado'!C3359,'Cadastro de insumo'!E:E,0),9),""))</f>
        <v/>
      </c>
      <c r="F3359" s="139" t="str">
        <f>IFERROR(VLOOKUP(C3359,'Cadastro de insumo'!E:K,7,0),"")</f>
        <v/>
      </c>
      <c r="G3359" s="113"/>
      <c r="H3359" s="113"/>
      <c r="I3359" s="138">
        <f t="shared" si="160"/>
        <v>0</v>
      </c>
      <c r="J3359" s="140">
        <f>IF(C3359="",0,IF(E3359="Pacote",VLOOKUP(C3359,'Cadastro de insumo'!E:K,7,0)*G3359,IF(OR(E3359="kg",E3359="L"),F3359/1000*G3359,F3359*G3359)))</f>
        <v>0</v>
      </c>
    </row>
    <row r="3360" spans="1:18" outlineLevel="1" x14ac:dyDescent="0.25">
      <c r="B3360" s="137" t="str">
        <f>IF(C3360="","",F3348)</f>
        <v/>
      </c>
      <c r="C3360" s="123"/>
      <c r="D3360" s="138" t="str">
        <f>IF(C3360="","",IFERROR(INDEX('Cadastro de insumo'!A:K,MATCH('Ficha técnica - Prod acabado'!C3360,'Cadastro de insumo'!E:E,0),2),""))</f>
        <v/>
      </c>
      <c r="E3360" s="138" t="str">
        <f>IF(C3360="","",IFERROR(INDEX('Cadastro de insumo'!A:K,MATCH('Ficha técnica - Prod acabado'!C3360,'Cadastro de insumo'!E:E,0),9),""))</f>
        <v/>
      </c>
      <c r="F3360" s="139" t="str">
        <f>IFERROR(VLOOKUP(C3360,'Cadastro de insumo'!E:K,7,0),"")</f>
        <v/>
      </c>
      <c r="G3360" s="113"/>
      <c r="H3360" s="113"/>
      <c r="I3360" s="138">
        <f t="shared" si="160"/>
        <v>0</v>
      </c>
      <c r="J3360" s="140">
        <f>IF(C3360="",0,IF(E3360="Pacote",VLOOKUP(C3360,'Cadastro de insumo'!E:K,7,0)*G3360,IF(OR(E3360="kg",E3360="L"),F3360/1000*G3360,F3360*G3360)))</f>
        <v>0</v>
      </c>
    </row>
    <row r="3361" spans="1:18" outlineLevel="1" x14ac:dyDescent="0.25">
      <c r="B3361" s="137" t="str">
        <f>IF(C3361="","",F3348)</f>
        <v/>
      </c>
      <c r="C3361" s="123"/>
      <c r="D3361" s="138" t="str">
        <f>IF(C3361="","",IFERROR(INDEX('Cadastro de insumo'!A:K,MATCH('Ficha técnica - Prod acabado'!C3361,'Cadastro de insumo'!E:E,0),2),""))</f>
        <v/>
      </c>
      <c r="E3361" s="138" t="str">
        <f>IF(C3361="","",IFERROR(INDEX('Cadastro de insumo'!A:K,MATCH('Ficha técnica - Prod acabado'!C3361,'Cadastro de insumo'!E:E,0),9),""))</f>
        <v/>
      </c>
      <c r="F3361" s="139" t="str">
        <f>IFERROR(VLOOKUP(C3361,'Cadastro de insumo'!E:K,7,0),"")</f>
        <v/>
      </c>
      <c r="G3361" s="113"/>
      <c r="H3361" s="113"/>
      <c r="I3361" s="138">
        <f t="shared" si="160"/>
        <v>0</v>
      </c>
      <c r="J3361" s="140">
        <f>IF(C3361="",0,IF(E3361="Pacote",VLOOKUP(C3361,'Cadastro de insumo'!E:K,7,0)*G3361,IF(OR(E3361="kg",E3361="L"),F3361/1000*G3361,F3361*G3361)))</f>
        <v>0</v>
      </c>
    </row>
    <row r="3362" spans="1:18" outlineLevel="1" x14ac:dyDescent="0.25">
      <c r="B3362" s="137" t="str">
        <f>IF(C3362="","",F3348)</f>
        <v/>
      </c>
      <c r="C3362" s="123"/>
      <c r="D3362" s="138" t="str">
        <f>IF(C3362="","",IFERROR(INDEX('Cadastro de insumo'!A:K,MATCH('Ficha técnica - Prod acabado'!C3362,'Cadastro de insumo'!E:E,0),2),""))</f>
        <v/>
      </c>
      <c r="E3362" s="138" t="str">
        <f>IF(C3362="","",IFERROR(INDEX('Cadastro de insumo'!A:K,MATCH('Ficha técnica - Prod acabado'!C3362,'Cadastro de insumo'!E:E,0),9),""))</f>
        <v/>
      </c>
      <c r="F3362" s="139" t="str">
        <f>IFERROR(VLOOKUP(C3362,'Cadastro de insumo'!E:K,7,0),"")</f>
        <v/>
      </c>
      <c r="G3362" s="113"/>
      <c r="H3362" s="113"/>
      <c r="I3362" s="138">
        <f t="shared" si="160"/>
        <v>0</v>
      </c>
      <c r="J3362" s="140">
        <f>IF(C3362="",0,IF(E3362="Pacote",VLOOKUP(C3362,'Cadastro de insumo'!E:K,7,0)*G3362,IF(OR(E3362="kg",E3362="L"),F3362/1000*G3362,F3362*G3362)))</f>
        <v>0</v>
      </c>
    </row>
    <row r="3363" spans="1:18" outlineLevel="1" x14ac:dyDescent="0.25">
      <c r="B3363" s="137" t="str">
        <f>IF(C3363="","",F3348)</f>
        <v/>
      </c>
      <c r="C3363" s="123"/>
      <c r="D3363" s="138" t="str">
        <f>IF(C3363="","",IFERROR(INDEX('Cadastro de insumo'!A:K,MATCH('Ficha técnica - Prod acabado'!C3363,'Cadastro de insumo'!E:E,0),2),""))</f>
        <v/>
      </c>
      <c r="E3363" s="138" t="str">
        <f>IF(C3363="","",IFERROR(INDEX('Cadastro de insumo'!A:K,MATCH('Ficha técnica - Prod acabado'!C3363,'Cadastro de insumo'!E:E,0),9),""))</f>
        <v/>
      </c>
      <c r="F3363" s="139" t="str">
        <f>IFERROR(VLOOKUP(C3363,'Cadastro de insumo'!E:K,7,0),"")</f>
        <v/>
      </c>
      <c r="G3363" s="113"/>
      <c r="H3363" s="113"/>
      <c r="I3363" s="138">
        <f t="shared" si="160"/>
        <v>0</v>
      </c>
      <c r="J3363" s="140">
        <f>IF(C3363="",0,IF(E3363="Pacote",VLOOKUP(C3363,'Cadastro de insumo'!E:K,7,0)*G3363,IF(OR(E3363="kg",E3363="L"),F3363/1000*G3363,F3363*G3363)))</f>
        <v>0</v>
      </c>
    </row>
    <row r="3364" spans="1:18" outlineLevel="1" x14ac:dyDescent="0.25">
      <c r="B3364" s="137" t="str">
        <f>IF(C3364="","",F3348)</f>
        <v/>
      </c>
      <c r="C3364" s="123"/>
      <c r="D3364" s="138" t="str">
        <f>IF(C3364="","",IFERROR(INDEX('Cadastro de insumo'!A:K,MATCH('Ficha técnica - Prod acabado'!C3364,'Cadastro de insumo'!E:E,0),2),""))</f>
        <v/>
      </c>
      <c r="E3364" s="138" t="str">
        <f>IF(C3364="","",IFERROR(INDEX('Cadastro de insumo'!A:K,MATCH('Ficha técnica - Prod acabado'!C3364,'Cadastro de insumo'!E:E,0),9),""))</f>
        <v/>
      </c>
      <c r="F3364" s="139" t="str">
        <f>IFERROR(VLOOKUP(C3364,'Cadastro de insumo'!E:K,7,0),"")</f>
        <v/>
      </c>
      <c r="G3364" s="113"/>
      <c r="H3364" s="113"/>
      <c r="I3364" s="138">
        <f t="shared" si="160"/>
        <v>0</v>
      </c>
      <c r="J3364" s="140">
        <f>IF(C3364="",0,IF(E3364="Pacote",VLOOKUP(C3364,'Cadastro de insumo'!E:K,7,0)*G3364,IF(OR(E3364="kg",E3364="L"),F3364/1000*G3364,F3364*G3364)))</f>
        <v>0</v>
      </c>
    </row>
    <row r="3365" spans="1:18" outlineLevel="1" x14ac:dyDescent="0.25">
      <c r="B3365" s="137" t="str">
        <f>IF(C3365="","",F3348)</f>
        <v/>
      </c>
      <c r="C3365" s="123"/>
      <c r="D3365" s="138" t="str">
        <f>IF(C3365="","",IFERROR(INDEX('Cadastro de insumo'!A:K,MATCH('Ficha técnica - Prod acabado'!C3365,'Cadastro de insumo'!E:E,0),2),""))</f>
        <v/>
      </c>
      <c r="E3365" s="138" t="str">
        <f>IF(C3365="","",IFERROR(INDEX('Cadastro de insumo'!A:K,MATCH('Ficha técnica - Prod acabado'!C3365,'Cadastro de insumo'!E:E,0),9),""))</f>
        <v/>
      </c>
      <c r="F3365" s="139" t="str">
        <f>IFERROR(VLOOKUP(C3365,'Cadastro de insumo'!E:K,7,0),"")</f>
        <v/>
      </c>
      <c r="G3365" s="113"/>
      <c r="H3365" s="113"/>
      <c r="I3365" s="138">
        <f t="shared" si="160"/>
        <v>0</v>
      </c>
      <c r="J3365" s="140">
        <f>IF(C3365="",0,IF(E3365="Pacote",VLOOKUP(C3365,'Cadastro de insumo'!E:K,7,0)*G3365,IF(OR(E3365="kg",E3365="L"),F3365/1000*G3365,F3365*G3365)))</f>
        <v>0</v>
      </c>
    </row>
    <row r="3366" spans="1:18" x14ac:dyDescent="0.25">
      <c r="A3366" s="33" t="str">
        <f>"Detalhes: "&amp;F3348</f>
        <v xml:space="preserve">Detalhes: </v>
      </c>
      <c r="B3366" s="110"/>
      <c r="H3366" s="126"/>
      <c r="I3366" s="110"/>
      <c r="J3366" s="110"/>
      <c r="M3366" s="126"/>
    </row>
    <row r="3367" spans="1:18" x14ac:dyDescent="0.25">
      <c r="B3367" s="110"/>
      <c r="C3367" s="126"/>
      <c r="H3367" s="126"/>
      <c r="I3367" s="110"/>
      <c r="J3367" s="110"/>
      <c r="K3367" s="110"/>
      <c r="L3367" s="110"/>
      <c r="M3367" s="126"/>
    </row>
    <row r="3368" spans="1:18" ht="31.5" x14ac:dyDescent="0.25">
      <c r="D3368" s="110"/>
      <c r="E3368" s="34" t="s">
        <v>21</v>
      </c>
      <c r="F3368" s="78" t="s">
        <v>0</v>
      </c>
      <c r="G3368" s="78" t="s">
        <v>19</v>
      </c>
      <c r="H3368" s="79" t="s">
        <v>20</v>
      </c>
      <c r="I3368" s="35" t="s">
        <v>22</v>
      </c>
      <c r="J3368" s="35" t="s">
        <v>61</v>
      </c>
      <c r="M3368" s="126"/>
    </row>
    <row r="3369" spans="1:18" x14ac:dyDescent="0.25">
      <c r="D3369" s="110"/>
      <c r="E3369" s="135">
        <f>E3348+1</f>
        <v>161</v>
      </c>
      <c r="F3369" s="113"/>
      <c r="G3369" s="113"/>
      <c r="H3369" s="114"/>
      <c r="I3369" s="136">
        <f>SUM(J3372:J3386)</f>
        <v>0</v>
      </c>
      <c r="J3369" s="136" t="str">
        <f>IF(H3369="","",I3369/H3369)</f>
        <v/>
      </c>
      <c r="M3369" s="126"/>
      <c r="R3369" s="141"/>
    </row>
    <row r="3370" spans="1:18" x14ac:dyDescent="0.25">
      <c r="B3370" s="117"/>
      <c r="C3370" s="118"/>
      <c r="D3370" s="110"/>
      <c r="F3370" s="118"/>
      <c r="G3370" s="118"/>
      <c r="H3370" s="119"/>
      <c r="I3370" s="120"/>
      <c r="J3370" s="121"/>
      <c r="M3370" s="126"/>
      <c r="R3370" s="141"/>
    </row>
    <row r="3371" spans="1:18" ht="47.25" outlineLevel="1" x14ac:dyDescent="0.25">
      <c r="B3371" s="34" t="s">
        <v>66</v>
      </c>
      <c r="C3371" s="78" t="s">
        <v>13</v>
      </c>
      <c r="D3371" s="35" t="s">
        <v>60</v>
      </c>
      <c r="E3371" s="35" t="s">
        <v>14</v>
      </c>
      <c r="F3371" s="79" t="s">
        <v>17</v>
      </c>
      <c r="G3371" s="79" t="s">
        <v>56</v>
      </c>
      <c r="H3371" s="79" t="s">
        <v>38</v>
      </c>
      <c r="I3371" s="35" t="s">
        <v>16</v>
      </c>
      <c r="J3371" s="34" t="s">
        <v>15</v>
      </c>
    </row>
    <row r="3372" spans="1:18" outlineLevel="1" x14ac:dyDescent="0.25">
      <c r="B3372" s="137" t="str">
        <f>IF(C3372="","",F3369)</f>
        <v/>
      </c>
      <c r="C3372" s="123"/>
      <c r="D3372" s="138" t="str">
        <f>IF(C3372="","",IFERROR(INDEX('Cadastro de insumo'!A:K,MATCH('Ficha técnica - Prod acabado'!C3372,'Cadastro de insumo'!E:E,0),2),""))</f>
        <v/>
      </c>
      <c r="E3372" s="138" t="str">
        <f>IF(C3372="","",IFERROR(INDEX('Cadastro de insumo'!A:K,MATCH('Ficha técnica - Prod acabado'!C3372,'Cadastro de insumo'!E:E,0),9),""))</f>
        <v/>
      </c>
      <c r="F3372" s="139" t="str">
        <f>IFERROR(VLOOKUP(C3372,'Cadastro de insumo'!E:K,7,0),"")</f>
        <v/>
      </c>
      <c r="G3372" s="113"/>
      <c r="H3372" s="113"/>
      <c r="I3372" s="138">
        <f t="shared" ref="I3372:I3386" si="161">IF(OR(G3372="",H3372=""),0,G3372/H3372)</f>
        <v>0</v>
      </c>
      <c r="J3372" s="140">
        <f>IF(C3372="",0,IF(E3372="Pacote",VLOOKUP(C3372,'Cadastro de insumo'!E:K,7,0)*G3372,IF(OR(E3372="kg",E3372="L"),F3372/1000*G3372,F3372*G3372)))</f>
        <v>0</v>
      </c>
    </row>
    <row r="3373" spans="1:18" outlineLevel="1" x14ac:dyDescent="0.25">
      <c r="B3373" s="137" t="str">
        <f>IF(C3373="","",F3369)</f>
        <v/>
      </c>
      <c r="C3373" s="123"/>
      <c r="D3373" s="138" t="str">
        <f>IF(C3373="","",IFERROR(INDEX('Cadastro de insumo'!A:K,MATCH('Ficha técnica - Prod acabado'!C3373,'Cadastro de insumo'!E:E,0),2),""))</f>
        <v/>
      </c>
      <c r="E3373" s="138" t="str">
        <f>IF(C3373="","",IFERROR(INDEX('Cadastro de insumo'!A:K,MATCH('Ficha técnica - Prod acabado'!C3373,'Cadastro de insumo'!E:E,0),9),""))</f>
        <v/>
      </c>
      <c r="F3373" s="139" t="str">
        <f>IFERROR(VLOOKUP(C3373,'Cadastro de insumo'!E:K,7,0),"")</f>
        <v/>
      </c>
      <c r="G3373" s="113"/>
      <c r="H3373" s="113"/>
      <c r="I3373" s="138">
        <f t="shared" si="161"/>
        <v>0</v>
      </c>
      <c r="J3373" s="140">
        <f>IF(C3373="",0,IF(E3373="Pacote",VLOOKUP(C3373,'Cadastro de insumo'!E:K,7,0)*G3373,IF(OR(E3373="kg",E3373="L"),F3373/1000*G3373,F3373*G3373)))</f>
        <v>0</v>
      </c>
    </row>
    <row r="3374" spans="1:18" outlineLevel="1" x14ac:dyDescent="0.25">
      <c r="B3374" s="137" t="str">
        <f>IF(C3374="","",F3369)</f>
        <v/>
      </c>
      <c r="C3374" s="123"/>
      <c r="D3374" s="138" t="str">
        <f>IF(C3374="","",IFERROR(INDEX('Cadastro de insumo'!A:K,MATCH('Ficha técnica - Prod acabado'!C3374,'Cadastro de insumo'!E:E,0),2),""))</f>
        <v/>
      </c>
      <c r="E3374" s="138" t="str">
        <f>IF(C3374="","",IFERROR(INDEX('Cadastro de insumo'!A:K,MATCH('Ficha técnica - Prod acabado'!C3374,'Cadastro de insumo'!E:E,0),9),""))</f>
        <v/>
      </c>
      <c r="F3374" s="139" t="str">
        <f>IFERROR(VLOOKUP(C3374,'Cadastro de insumo'!E:K,7,0),"")</f>
        <v/>
      </c>
      <c r="G3374" s="113"/>
      <c r="H3374" s="113"/>
      <c r="I3374" s="138">
        <f t="shared" si="161"/>
        <v>0</v>
      </c>
      <c r="J3374" s="140">
        <f>IF(C3374="",0,IF(E3374="Pacote",VLOOKUP(C3374,'Cadastro de insumo'!E:K,7,0)*G3374,IF(OR(E3374="kg",E3374="L"),F3374/1000*G3374,F3374*G3374)))</f>
        <v>0</v>
      </c>
    </row>
    <row r="3375" spans="1:18" outlineLevel="1" x14ac:dyDescent="0.25">
      <c r="B3375" s="137" t="str">
        <f>IF(C3375="","",F3369)</f>
        <v/>
      </c>
      <c r="C3375" s="123"/>
      <c r="D3375" s="138" t="str">
        <f>IF(C3375="","",IFERROR(INDEX('Cadastro de insumo'!A:K,MATCH('Ficha técnica - Prod acabado'!C3375,'Cadastro de insumo'!E:E,0),2),""))</f>
        <v/>
      </c>
      <c r="E3375" s="138" t="str">
        <f>IF(C3375="","",IFERROR(INDEX('Cadastro de insumo'!A:K,MATCH('Ficha técnica - Prod acabado'!C3375,'Cadastro de insumo'!E:E,0),9),""))</f>
        <v/>
      </c>
      <c r="F3375" s="139" t="str">
        <f>IFERROR(VLOOKUP(C3375,'Cadastro de insumo'!E:K,7,0),"")</f>
        <v/>
      </c>
      <c r="G3375" s="113"/>
      <c r="H3375" s="113"/>
      <c r="I3375" s="138">
        <f t="shared" si="161"/>
        <v>0</v>
      </c>
      <c r="J3375" s="140">
        <f>IF(C3375="",0,IF(E3375="Pacote",VLOOKUP(C3375,'Cadastro de insumo'!E:K,7,0)*G3375,IF(OR(E3375="kg",E3375="L"),F3375/1000*G3375,F3375*G3375)))</f>
        <v>0</v>
      </c>
    </row>
    <row r="3376" spans="1:18" outlineLevel="1" x14ac:dyDescent="0.25">
      <c r="B3376" s="137" t="str">
        <f>IF(C3376="","",F3369)</f>
        <v/>
      </c>
      <c r="C3376" s="123"/>
      <c r="D3376" s="138" t="str">
        <f>IF(C3376="","",IFERROR(INDEX('Cadastro de insumo'!A:K,MATCH('Ficha técnica - Prod acabado'!C3376,'Cadastro de insumo'!E:E,0),2),""))</f>
        <v/>
      </c>
      <c r="E3376" s="138" t="str">
        <f>IF(C3376="","",IFERROR(INDEX('Cadastro de insumo'!A:K,MATCH('Ficha técnica - Prod acabado'!C3376,'Cadastro de insumo'!E:E,0),9),""))</f>
        <v/>
      </c>
      <c r="F3376" s="139" t="str">
        <f>IFERROR(VLOOKUP(C3376,'Cadastro de insumo'!E:K,7,0),"")</f>
        <v/>
      </c>
      <c r="G3376" s="113"/>
      <c r="H3376" s="113"/>
      <c r="I3376" s="138">
        <f t="shared" si="161"/>
        <v>0</v>
      </c>
      <c r="J3376" s="140">
        <f>IF(C3376="",0,IF(E3376="Pacote",VLOOKUP(C3376,'Cadastro de insumo'!E:K,7,0)*G3376,IF(OR(E3376="kg",E3376="L"),F3376/1000*G3376,F3376*G3376)))</f>
        <v>0</v>
      </c>
    </row>
    <row r="3377" spans="1:18" outlineLevel="1" x14ac:dyDescent="0.25">
      <c r="B3377" s="137" t="str">
        <f>IF(C3377="","",F3369)</f>
        <v/>
      </c>
      <c r="C3377" s="123"/>
      <c r="D3377" s="138" t="str">
        <f>IF(C3377="","",IFERROR(INDEX('Cadastro de insumo'!A:K,MATCH('Ficha técnica - Prod acabado'!C3377,'Cadastro de insumo'!E:E,0),2),""))</f>
        <v/>
      </c>
      <c r="E3377" s="138" t="str">
        <f>IF(C3377="","",IFERROR(INDEX('Cadastro de insumo'!A:K,MATCH('Ficha técnica - Prod acabado'!C3377,'Cadastro de insumo'!E:E,0),9),""))</f>
        <v/>
      </c>
      <c r="F3377" s="139" t="str">
        <f>IFERROR(VLOOKUP(C3377,'Cadastro de insumo'!E:K,7,0),"")</f>
        <v/>
      </c>
      <c r="G3377" s="113"/>
      <c r="H3377" s="113"/>
      <c r="I3377" s="138">
        <f t="shared" si="161"/>
        <v>0</v>
      </c>
      <c r="J3377" s="140">
        <f>IF(C3377="",0,IF(E3377="Pacote",VLOOKUP(C3377,'Cadastro de insumo'!E:K,7,0)*G3377,IF(OR(E3377="kg",E3377="L"),F3377/1000*G3377,F3377*G3377)))</f>
        <v>0</v>
      </c>
    </row>
    <row r="3378" spans="1:18" outlineLevel="1" x14ac:dyDescent="0.25">
      <c r="B3378" s="137" t="str">
        <f>IF(C3378="","",F3369)</f>
        <v/>
      </c>
      <c r="C3378" s="123"/>
      <c r="D3378" s="138" t="str">
        <f>IF(C3378="","",IFERROR(INDEX('Cadastro de insumo'!A:K,MATCH('Ficha técnica - Prod acabado'!C3378,'Cadastro de insumo'!E:E,0),2),""))</f>
        <v/>
      </c>
      <c r="E3378" s="138" t="str">
        <f>IF(C3378="","",IFERROR(INDEX('Cadastro de insumo'!A:K,MATCH('Ficha técnica - Prod acabado'!C3378,'Cadastro de insumo'!E:E,0),9),""))</f>
        <v/>
      </c>
      <c r="F3378" s="139" t="str">
        <f>IFERROR(VLOOKUP(C3378,'Cadastro de insumo'!E:K,7,0),"")</f>
        <v/>
      </c>
      <c r="G3378" s="113"/>
      <c r="H3378" s="113"/>
      <c r="I3378" s="138">
        <f t="shared" si="161"/>
        <v>0</v>
      </c>
      <c r="J3378" s="140">
        <f>IF(C3378="",0,IF(E3378="Pacote",VLOOKUP(C3378,'Cadastro de insumo'!E:K,7,0)*G3378,IF(OR(E3378="kg",E3378="L"),F3378/1000*G3378,F3378*G3378)))</f>
        <v>0</v>
      </c>
    </row>
    <row r="3379" spans="1:18" outlineLevel="1" x14ac:dyDescent="0.25">
      <c r="B3379" s="137" t="str">
        <f>IF(C3379="","",F3369)</f>
        <v/>
      </c>
      <c r="C3379" s="123"/>
      <c r="D3379" s="138" t="str">
        <f>IF(C3379="","",IFERROR(INDEX('Cadastro de insumo'!A:K,MATCH('Ficha técnica - Prod acabado'!C3379,'Cadastro de insumo'!E:E,0),2),""))</f>
        <v/>
      </c>
      <c r="E3379" s="138" t="str">
        <f>IF(C3379="","",IFERROR(INDEX('Cadastro de insumo'!A:K,MATCH('Ficha técnica - Prod acabado'!C3379,'Cadastro de insumo'!E:E,0),9),""))</f>
        <v/>
      </c>
      <c r="F3379" s="139" t="str">
        <f>IFERROR(VLOOKUP(C3379,'Cadastro de insumo'!E:K,7,0),"")</f>
        <v/>
      </c>
      <c r="G3379" s="113"/>
      <c r="H3379" s="113"/>
      <c r="I3379" s="138">
        <f t="shared" si="161"/>
        <v>0</v>
      </c>
      <c r="J3379" s="140">
        <f>IF(C3379="",0,IF(E3379="Pacote",VLOOKUP(C3379,'Cadastro de insumo'!E:K,7,0)*G3379,IF(OR(E3379="kg",E3379="L"),F3379/1000*G3379,F3379*G3379)))</f>
        <v>0</v>
      </c>
    </row>
    <row r="3380" spans="1:18" outlineLevel="1" x14ac:dyDescent="0.25">
      <c r="B3380" s="137" t="str">
        <f>IF(C3380="","",F3369)</f>
        <v/>
      </c>
      <c r="C3380" s="123"/>
      <c r="D3380" s="138" t="str">
        <f>IF(C3380="","",IFERROR(INDEX('Cadastro de insumo'!A:K,MATCH('Ficha técnica - Prod acabado'!C3380,'Cadastro de insumo'!E:E,0),2),""))</f>
        <v/>
      </c>
      <c r="E3380" s="138" t="str">
        <f>IF(C3380="","",IFERROR(INDEX('Cadastro de insumo'!A:K,MATCH('Ficha técnica - Prod acabado'!C3380,'Cadastro de insumo'!E:E,0),9),""))</f>
        <v/>
      </c>
      <c r="F3380" s="139" t="str">
        <f>IFERROR(VLOOKUP(C3380,'Cadastro de insumo'!E:K,7,0),"")</f>
        <v/>
      </c>
      <c r="G3380" s="113"/>
      <c r="H3380" s="113"/>
      <c r="I3380" s="138">
        <f t="shared" si="161"/>
        <v>0</v>
      </c>
      <c r="J3380" s="140">
        <f>IF(C3380="",0,IF(E3380="Pacote",VLOOKUP(C3380,'Cadastro de insumo'!E:K,7,0)*G3380,IF(OR(E3380="kg",E3380="L"),F3380/1000*G3380,F3380*G3380)))</f>
        <v>0</v>
      </c>
    </row>
    <row r="3381" spans="1:18" outlineLevel="1" x14ac:dyDescent="0.25">
      <c r="B3381" s="137" t="str">
        <f>IF(C3381="","",F3369)</f>
        <v/>
      </c>
      <c r="C3381" s="123"/>
      <c r="D3381" s="138" t="str">
        <f>IF(C3381="","",IFERROR(INDEX('Cadastro de insumo'!A:K,MATCH('Ficha técnica - Prod acabado'!C3381,'Cadastro de insumo'!E:E,0),2),""))</f>
        <v/>
      </c>
      <c r="E3381" s="138" t="str">
        <f>IF(C3381="","",IFERROR(INDEX('Cadastro de insumo'!A:K,MATCH('Ficha técnica - Prod acabado'!C3381,'Cadastro de insumo'!E:E,0),9),""))</f>
        <v/>
      </c>
      <c r="F3381" s="139" t="str">
        <f>IFERROR(VLOOKUP(C3381,'Cadastro de insumo'!E:K,7,0),"")</f>
        <v/>
      </c>
      <c r="G3381" s="113"/>
      <c r="H3381" s="113"/>
      <c r="I3381" s="138">
        <f t="shared" si="161"/>
        <v>0</v>
      </c>
      <c r="J3381" s="140">
        <f>IF(C3381="",0,IF(E3381="Pacote",VLOOKUP(C3381,'Cadastro de insumo'!E:K,7,0)*G3381,IF(OR(E3381="kg",E3381="L"),F3381/1000*G3381,F3381*G3381)))</f>
        <v>0</v>
      </c>
    </row>
    <row r="3382" spans="1:18" outlineLevel="1" x14ac:dyDescent="0.25">
      <c r="B3382" s="137" t="str">
        <f>IF(C3382="","",F3369)</f>
        <v/>
      </c>
      <c r="C3382" s="123"/>
      <c r="D3382" s="138" t="str">
        <f>IF(C3382="","",IFERROR(INDEX('Cadastro de insumo'!A:K,MATCH('Ficha técnica - Prod acabado'!C3382,'Cadastro de insumo'!E:E,0),2),""))</f>
        <v/>
      </c>
      <c r="E3382" s="138" t="str">
        <f>IF(C3382="","",IFERROR(INDEX('Cadastro de insumo'!A:K,MATCH('Ficha técnica - Prod acabado'!C3382,'Cadastro de insumo'!E:E,0),9),""))</f>
        <v/>
      </c>
      <c r="F3382" s="139" t="str">
        <f>IFERROR(VLOOKUP(C3382,'Cadastro de insumo'!E:K,7,0),"")</f>
        <v/>
      </c>
      <c r="G3382" s="113"/>
      <c r="H3382" s="113"/>
      <c r="I3382" s="138">
        <f t="shared" si="161"/>
        <v>0</v>
      </c>
      <c r="J3382" s="140">
        <f>IF(C3382="",0,IF(E3382="Pacote",VLOOKUP(C3382,'Cadastro de insumo'!E:K,7,0)*G3382,IF(OR(E3382="kg",E3382="L"),F3382/1000*G3382,F3382*G3382)))</f>
        <v>0</v>
      </c>
    </row>
    <row r="3383" spans="1:18" outlineLevel="1" x14ac:dyDescent="0.25">
      <c r="B3383" s="137" t="str">
        <f>IF(C3383="","",F3369)</f>
        <v/>
      </c>
      <c r="C3383" s="123"/>
      <c r="D3383" s="138" t="str">
        <f>IF(C3383="","",IFERROR(INDEX('Cadastro de insumo'!A:K,MATCH('Ficha técnica - Prod acabado'!C3383,'Cadastro de insumo'!E:E,0),2),""))</f>
        <v/>
      </c>
      <c r="E3383" s="138" t="str">
        <f>IF(C3383="","",IFERROR(INDEX('Cadastro de insumo'!A:K,MATCH('Ficha técnica - Prod acabado'!C3383,'Cadastro de insumo'!E:E,0),9),""))</f>
        <v/>
      </c>
      <c r="F3383" s="139" t="str">
        <f>IFERROR(VLOOKUP(C3383,'Cadastro de insumo'!E:K,7,0),"")</f>
        <v/>
      </c>
      <c r="G3383" s="113"/>
      <c r="H3383" s="113"/>
      <c r="I3383" s="138">
        <f t="shared" si="161"/>
        <v>0</v>
      </c>
      <c r="J3383" s="140">
        <f>IF(C3383="",0,IF(E3383="Pacote",VLOOKUP(C3383,'Cadastro de insumo'!E:K,7,0)*G3383,IF(OR(E3383="kg",E3383="L"),F3383/1000*G3383,F3383*G3383)))</f>
        <v>0</v>
      </c>
    </row>
    <row r="3384" spans="1:18" outlineLevel="1" x14ac:dyDescent="0.25">
      <c r="B3384" s="137" t="str">
        <f>IF(C3384="","",F3369)</f>
        <v/>
      </c>
      <c r="C3384" s="123"/>
      <c r="D3384" s="138" t="str">
        <f>IF(C3384="","",IFERROR(INDEX('Cadastro de insumo'!A:K,MATCH('Ficha técnica - Prod acabado'!C3384,'Cadastro de insumo'!E:E,0),2),""))</f>
        <v/>
      </c>
      <c r="E3384" s="138" t="str">
        <f>IF(C3384="","",IFERROR(INDEX('Cadastro de insumo'!A:K,MATCH('Ficha técnica - Prod acabado'!C3384,'Cadastro de insumo'!E:E,0),9),""))</f>
        <v/>
      </c>
      <c r="F3384" s="139" t="str">
        <f>IFERROR(VLOOKUP(C3384,'Cadastro de insumo'!E:K,7,0),"")</f>
        <v/>
      </c>
      <c r="G3384" s="113"/>
      <c r="H3384" s="113"/>
      <c r="I3384" s="138">
        <f t="shared" si="161"/>
        <v>0</v>
      </c>
      <c r="J3384" s="140">
        <f>IF(C3384="",0,IF(E3384="Pacote",VLOOKUP(C3384,'Cadastro de insumo'!E:K,7,0)*G3384,IF(OR(E3384="kg",E3384="L"),F3384/1000*G3384,F3384*G3384)))</f>
        <v>0</v>
      </c>
    </row>
    <row r="3385" spans="1:18" outlineLevel="1" x14ac:dyDescent="0.25">
      <c r="B3385" s="137" t="str">
        <f>IF(C3385="","",F3369)</f>
        <v/>
      </c>
      <c r="C3385" s="123"/>
      <c r="D3385" s="138" t="str">
        <f>IF(C3385="","",IFERROR(INDEX('Cadastro de insumo'!A:K,MATCH('Ficha técnica - Prod acabado'!C3385,'Cadastro de insumo'!E:E,0),2),""))</f>
        <v/>
      </c>
      <c r="E3385" s="138" t="str">
        <f>IF(C3385="","",IFERROR(INDEX('Cadastro de insumo'!A:K,MATCH('Ficha técnica - Prod acabado'!C3385,'Cadastro de insumo'!E:E,0),9),""))</f>
        <v/>
      </c>
      <c r="F3385" s="139" t="str">
        <f>IFERROR(VLOOKUP(C3385,'Cadastro de insumo'!E:K,7,0),"")</f>
        <v/>
      </c>
      <c r="G3385" s="113"/>
      <c r="H3385" s="113"/>
      <c r="I3385" s="138">
        <f t="shared" si="161"/>
        <v>0</v>
      </c>
      <c r="J3385" s="140">
        <f>IF(C3385="",0,IF(E3385="Pacote",VLOOKUP(C3385,'Cadastro de insumo'!E:K,7,0)*G3385,IF(OR(E3385="kg",E3385="L"),F3385/1000*G3385,F3385*G3385)))</f>
        <v>0</v>
      </c>
    </row>
    <row r="3386" spans="1:18" outlineLevel="1" x14ac:dyDescent="0.25">
      <c r="B3386" s="137" t="str">
        <f>IF(C3386="","",F3369)</f>
        <v/>
      </c>
      <c r="C3386" s="123"/>
      <c r="D3386" s="138" t="str">
        <f>IF(C3386="","",IFERROR(INDEX('Cadastro de insumo'!A:K,MATCH('Ficha técnica - Prod acabado'!C3386,'Cadastro de insumo'!E:E,0),2),""))</f>
        <v/>
      </c>
      <c r="E3386" s="138" t="str">
        <f>IF(C3386="","",IFERROR(INDEX('Cadastro de insumo'!A:K,MATCH('Ficha técnica - Prod acabado'!C3386,'Cadastro de insumo'!E:E,0),9),""))</f>
        <v/>
      </c>
      <c r="F3386" s="139" t="str">
        <f>IFERROR(VLOOKUP(C3386,'Cadastro de insumo'!E:K,7,0),"")</f>
        <v/>
      </c>
      <c r="G3386" s="113"/>
      <c r="H3386" s="113"/>
      <c r="I3386" s="138">
        <f t="shared" si="161"/>
        <v>0</v>
      </c>
      <c r="J3386" s="140">
        <f>IF(C3386="",0,IF(E3386="Pacote",VLOOKUP(C3386,'Cadastro de insumo'!E:K,7,0)*G3386,IF(OR(E3386="kg",E3386="L"),F3386/1000*G3386,F3386*G3386)))</f>
        <v>0</v>
      </c>
    </row>
    <row r="3387" spans="1:18" x14ac:dyDescent="0.25">
      <c r="A3387" s="33" t="str">
        <f>"Detalhes: "&amp;F3369</f>
        <v xml:space="preserve">Detalhes: </v>
      </c>
      <c r="B3387" s="110"/>
      <c r="H3387" s="126"/>
      <c r="I3387" s="110"/>
      <c r="J3387" s="110"/>
      <c r="M3387" s="126"/>
    </row>
    <row r="3388" spans="1:18" x14ac:dyDescent="0.25">
      <c r="B3388" s="110"/>
      <c r="C3388" s="126"/>
      <c r="H3388" s="126"/>
      <c r="I3388" s="110"/>
      <c r="J3388" s="110"/>
      <c r="K3388" s="110"/>
      <c r="L3388" s="110"/>
      <c r="M3388" s="126"/>
    </row>
    <row r="3389" spans="1:18" ht="31.5" x14ac:dyDescent="0.25">
      <c r="D3389" s="110"/>
      <c r="E3389" s="34" t="s">
        <v>21</v>
      </c>
      <c r="F3389" s="78" t="s">
        <v>0</v>
      </c>
      <c r="G3389" s="78" t="s">
        <v>19</v>
      </c>
      <c r="H3389" s="79" t="s">
        <v>20</v>
      </c>
      <c r="I3389" s="35" t="s">
        <v>22</v>
      </c>
      <c r="J3389" s="35" t="s">
        <v>61</v>
      </c>
      <c r="M3389" s="126"/>
    </row>
    <row r="3390" spans="1:18" x14ac:dyDescent="0.25">
      <c r="D3390" s="110"/>
      <c r="E3390" s="135">
        <f>E3369+1</f>
        <v>162</v>
      </c>
      <c r="F3390" s="113"/>
      <c r="G3390" s="113"/>
      <c r="H3390" s="114"/>
      <c r="I3390" s="136">
        <f>SUM(J3393:J3407)</f>
        <v>0</v>
      </c>
      <c r="J3390" s="136" t="str">
        <f>IF(H3390="","",I3390/H3390)</f>
        <v/>
      </c>
      <c r="M3390" s="126"/>
      <c r="R3390" s="141"/>
    </row>
    <row r="3391" spans="1:18" x14ac:dyDescent="0.25">
      <c r="B3391" s="117"/>
      <c r="C3391" s="118"/>
      <c r="D3391" s="110"/>
      <c r="F3391" s="118"/>
      <c r="G3391" s="118"/>
      <c r="H3391" s="119"/>
      <c r="I3391" s="120"/>
      <c r="J3391" s="121"/>
      <c r="M3391" s="126"/>
      <c r="R3391" s="141"/>
    </row>
    <row r="3392" spans="1:18" ht="47.25" outlineLevel="1" x14ac:dyDescent="0.25">
      <c r="B3392" s="34" t="s">
        <v>66</v>
      </c>
      <c r="C3392" s="78" t="s">
        <v>13</v>
      </c>
      <c r="D3392" s="35" t="s">
        <v>60</v>
      </c>
      <c r="E3392" s="35" t="s">
        <v>14</v>
      </c>
      <c r="F3392" s="79" t="s">
        <v>17</v>
      </c>
      <c r="G3392" s="79" t="s">
        <v>56</v>
      </c>
      <c r="H3392" s="79" t="s">
        <v>38</v>
      </c>
      <c r="I3392" s="35" t="s">
        <v>16</v>
      </c>
      <c r="J3392" s="34" t="s">
        <v>15</v>
      </c>
    </row>
    <row r="3393" spans="1:13" outlineLevel="1" x14ac:dyDescent="0.25">
      <c r="B3393" s="137" t="str">
        <f>IF(C3393="","",F3390)</f>
        <v/>
      </c>
      <c r="C3393" s="123"/>
      <c r="D3393" s="138" t="str">
        <f>IF(C3393="","",IFERROR(INDEX('Cadastro de insumo'!A:K,MATCH('Ficha técnica - Prod acabado'!C3393,'Cadastro de insumo'!E:E,0),2),""))</f>
        <v/>
      </c>
      <c r="E3393" s="138" t="str">
        <f>IF(C3393="","",IFERROR(INDEX('Cadastro de insumo'!A:K,MATCH('Ficha técnica - Prod acabado'!C3393,'Cadastro de insumo'!E:E,0),9),""))</f>
        <v/>
      </c>
      <c r="F3393" s="139" t="str">
        <f>IFERROR(VLOOKUP(C3393,'Cadastro de insumo'!E:K,7,0),"")</f>
        <v/>
      </c>
      <c r="G3393" s="113"/>
      <c r="H3393" s="113"/>
      <c r="I3393" s="138">
        <f t="shared" ref="I3393:I3407" si="162">IF(OR(G3393="",H3393=""),0,G3393/H3393)</f>
        <v>0</v>
      </c>
      <c r="J3393" s="140">
        <f>IF(C3393="",0,IF(E3393="Pacote",VLOOKUP(C3393,'Cadastro de insumo'!E:K,7,0)*G3393,IF(OR(E3393="kg",E3393="L"),F3393/1000*G3393,F3393*G3393)))</f>
        <v>0</v>
      </c>
    </row>
    <row r="3394" spans="1:13" outlineLevel="1" x14ac:dyDescent="0.25">
      <c r="B3394" s="137" t="str">
        <f>IF(C3394="","",F3390)</f>
        <v/>
      </c>
      <c r="C3394" s="123"/>
      <c r="D3394" s="138" t="str">
        <f>IF(C3394="","",IFERROR(INDEX('Cadastro de insumo'!A:K,MATCH('Ficha técnica - Prod acabado'!C3394,'Cadastro de insumo'!E:E,0),2),""))</f>
        <v/>
      </c>
      <c r="E3394" s="138" t="str">
        <f>IF(C3394="","",IFERROR(INDEX('Cadastro de insumo'!A:K,MATCH('Ficha técnica - Prod acabado'!C3394,'Cadastro de insumo'!E:E,0),9),""))</f>
        <v/>
      </c>
      <c r="F3394" s="139" t="str">
        <f>IFERROR(VLOOKUP(C3394,'Cadastro de insumo'!E:K,7,0),"")</f>
        <v/>
      </c>
      <c r="G3394" s="113"/>
      <c r="H3394" s="113"/>
      <c r="I3394" s="138">
        <f t="shared" si="162"/>
        <v>0</v>
      </c>
      <c r="J3394" s="140">
        <f>IF(C3394="",0,IF(E3394="Pacote",VLOOKUP(C3394,'Cadastro de insumo'!E:K,7,0)*G3394,IF(OR(E3394="kg",E3394="L"),F3394/1000*G3394,F3394*G3394)))</f>
        <v>0</v>
      </c>
    </row>
    <row r="3395" spans="1:13" outlineLevel="1" x14ac:dyDescent="0.25">
      <c r="B3395" s="137" t="str">
        <f>IF(C3395="","",F3390)</f>
        <v/>
      </c>
      <c r="C3395" s="123"/>
      <c r="D3395" s="138" t="str">
        <f>IF(C3395="","",IFERROR(INDEX('Cadastro de insumo'!A:K,MATCH('Ficha técnica - Prod acabado'!C3395,'Cadastro de insumo'!E:E,0),2),""))</f>
        <v/>
      </c>
      <c r="E3395" s="138" t="str">
        <f>IF(C3395="","",IFERROR(INDEX('Cadastro de insumo'!A:K,MATCH('Ficha técnica - Prod acabado'!C3395,'Cadastro de insumo'!E:E,0),9),""))</f>
        <v/>
      </c>
      <c r="F3395" s="139" t="str">
        <f>IFERROR(VLOOKUP(C3395,'Cadastro de insumo'!E:K,7,0),"")</f>
        <v/>
      </c>
      <c r="G3395" s="113"/>
      <c r="H3395" s="113"/>
      <c r="I3395" s="138">
        <f t="shared" si="162"/>
        <v>0</v>
      </c>
      <c r="J3395" s="140">
        <f>IF(C3395="",0,IF(E3395="Pacote",VLOOKUP(C3395,'Cadastro de insumo'!E:K,7,0)*G3395,IF(OR(E3395="kg",E3395="L"),F3395/1000*G3395,F3395*G3395)))</f>
        <v>0</v>
      </c>
    </row>
    <row r="3396" spans="1:13" outlineLevel="1" x14ac:dyDescent="0.25">
      <c r="B3396" s="137" t="str">
        <f>IF(C3396="","",F3390)</f>
        <v/>
      </c>
      <c r="C3396" s="123"/>
      <c r="D3396" s="138" t="str">
        <f>IF(C3396="","",IFERROR(INDEX('Cadastro de insumo'!A:K,MATCH('Ficha técnica - Prod acabado'!C3396,'Cadastro de insumo'!E:E,0),2),""))</f>
        <v/>
      </c>
      <c r="E3396" s="138" t="str">
        <f>IF(C3396="","",IFERROR(INDEX('Cadastro de insumo'!A:K,MATCH('Ficha técnica - Prod acabado'!C3396,'Cadastro de insumo'!E:E,0),9),""))</f>
        <v/>
      </c>
      <c r="F3396" s="139" t="str">
        <f>IFERROR(VLOOKUP(C3396,'Cadastro de insumo'!E:K,7,0),"")</f>
        <v/>
      </c>
      <c r="G3396" s="113"/>
      <c r="H3396" s="113"/>
      <c r="I3396" s="138">
        <f t="shared" si="162"/>
        <v>0</v>
      </c>
      <c r="J3396" s="140">
        <f>IF(C3396="",0,IF(E3396="Pacote",VLOOKUP(C3396,'Cadastro de insumo'!E:K,7,0)*G3396,IF(OR(E3396="kg",E3396="L"),F3396/1000*G3396,F3396*G3396)))</f>
        <v>0</v>
      </c>
    </row>
    <row r="3397" spans="1:13" outlineLevel="1" x14ac:dyDescent="0.25">
      <c r="B3397" s="137" t="str">
        <f>IF(C3397="","",F3390)</f>
        <v/>
      </c>
      <c r="C3397" s="123"/>
      <c r="D3397" s="138" t="str">
        <f>IF(C3397="","",IFERROR(INDEX('Cadastro de insumo'!A:K,MATCH('Ficha técnica - Prod acabado'!C3397,'Cadastro de insumo'!E:E,0),2),""))</f>
        <v/>
      </c>
      <c r="E3397" s="138" t="str">
        <f>IF(C3397="","",IFERROR(INDEX('Cadastro de insumo'!A:K,MATCH('Ficha técnica - Prod acabado'!C3397,'Cadastro de insumo'!E:E,0),9),""))</f>
        <v/>
      </c>
      <c r="F3397" s="139" t="str">
        <f>IFERROR(VLOOKUP(C3397,'Cadastro de insumo'!E:K,7,0),"")</f>
        <v/>
      </c>
      <c r="G3397" s="113"/>
      <c r="H3397" s="113"/>
      <c r="I3397" s="138">
        <f t="shared" si="162"/>
        <v>0</v>
      </c>
      <c r="J3397" s="140">
        <f>IF(C3397="",0,IF(E3397="Pacote",VLOOKUP(C3397,'Cadastro de insumo'!E:K,7,0)*G3397,IF(OR(E3397="kg",E3397="L"),F3397/1000*G3397,F3397*G3397)))</f>
        <v>0</v>
      </c>
    </row>
    <row r="3398" spans="1:13" outlineLevel="1" x14ac:dyDescent="0.25">
      <c r="B3398" s="137" t="str">
        <f>IF(C3398="","",F3390)</f>
        <v/>
      </c>
      <c r="C3398" s="123"/>
      <c r="D3398" s="138" t="str">
        <f>IF(C3398="","",IFERROR(INDEX('Cadastro de insumo'!A:K,MATCH('Ficha técnica - Prod acabado'!C3398,'Cadastro de insumo'!E:E,0),2),""))</f>
        <v/>
      </c>
      <c r="E3398" s="138" t="str">
        <f>IF(C3398="","",IFERROR(INDEX('Cadastro de insumo'!A:K,MATCH('Ficha técnica - Prod acabado'!C3398,'Cadastro de insumo'!E:E,0),9),""))</f>
        <v/>
      </c>
      <c r="F3398" s="139" t="str">
        <f>IFERROR(VLOOKUP(C3398,'Cadastro de insumo'!E:K,7,0),"")</f>
        <v/>
      </c>
      <c r="G3398" s="113"/>
      <c r="H3398" s="113"/>
      <c r="I3398" s="138">
        <f t="shared" si="162"/>
        <v>0</v>
      </c>
      <c r="J3398" s="140">
        <f>IF(C3398="",0,IF(E3398="Pacote",VLOOKUP(C3398,'Cadastro de insumo'!E:K,7,0)*G3398,IF(OR(E3398="kg",E3398="L"),F3398/1000*G3398,F3398*G3398)))</f>
        <v>0</v>
      </c>
    </row>
    <row r="3399" spans="1:13" outlineLevel="1" x14ac:dyDescent="0.25">
      <c r="B3399" s="137" t="str">
        <f>IF(C3399="","",F3390)</f>
        <v/>
      </c>
      <c r="C3399" s="123"/>
      <c r="D3399" s="138" t="str">
        <f>IF(C3399="","",IFERROR(INDEX('Cadastro de insumo'!A:K,MATCH('Ficha técnica - Prod acabado'!C3399,'Cadastro de insumo'!E:E,0),2),""))</f>
        <v/>
      </c>
      <c r="E3399" s="138" t="str">
        <f>IF(C3399="","",IFERROR(INDEX('Cadastro de insumo'!A:K,MATCH('Ficha técnica - Prod acabado'!C3399,'Cadastro de insumo'!E:E,0),9),""))</f>
        <v/>
      </c>
      <c r="F3399" s="139" t="str">
        <f>IFERROR(VLOOKUP(C3399,'Cadastro de insumo'!E:K,7,0),"")</f>
        <v/>
      </c>
      <c r="G3399" s="113"/>
      <c r="H3399" s="113"/>
      <c r="I3399" s="138">
        <f t="shared" si="162"/>
        <v>0</v>
      </c>
      <c r="J3399" s="140">
        <f>IF(C3399="",0,IF(E3399="Pacote",VLOOKUP(C3399,'Cadastro de insumo'!E:K,7,0)*G3399,IF(OR(E3399="kg",E3399="L"),F3399/1000*G3399,F3399*G3399)))</f>
        <v>0</v>
      </c>
    </row>
    <row r="3400" spans="1:13" outlineLevel="1" x14ac:dyDescent="0.25">
      <c r="B3400" s="137" t="str">
        <f>IF(C3400="","",F3390)</f>
        <v/>
      </c>
      <c r="C3400" s="123"/>
      <c r="D3400" s="138" t="str">
        <f>IF(C3400="","",IFERROR(INDEX('Cadastro de insumo'!A:K,MATCH('Ficha técnica - Prod acabado'!C3400,'Cadastro de insumo'!E:E,0),2),""))</f>
        <v/>
      </c>
      <c r="E3400" s="138" t="str">
        <f>IF(C3400="","",IFERROR(INDEX('Cadastro de insumo'!A:K,MATCH('Ficha técnica - Prod acabado'!C3400,'Cadastro de insumo'!E:E,0),9),""))</f>
        <v/>
      </c>
      <c r="F3400" s="139" t="str">
        <f>IFERROR(VLOOKUP(C3400,'Cadastro de insumo'!E:K,7,0),"")</f>
        <v/>
      </c>
      <c r="G3400" s="113"/>
      <c r="H3400" s="113"/>
      <c r="I3400" s="138">
        <f t="shared" si="162"/>
        <v>0</v>
      </c>
      <c r="J3400" s="140">
        <f>IF(C3400="",0,IF(E3400="Pacote",VLOOKUP(C3400,'Cadastro de insumo'!E:K,7,0)*G3400,IF(OR(E3400="kg",E3400="L"),F3400/1000*G3400,F3400*G3400)))</f>
        <v>0</v>
      </c>
    </row>
    <row r="3401" spans="1:13" outlineLevel="1" x14ac:dyDescent="0.25">
      <c r="B3401" s="137" t="str">
        <f>IF(C3401="","",F3390)</f>
        <v/>
      </c>
      <c r="C3401" s="123"/>
      <c r="D3401" s="138" t="str">
        <f>IF(C3401="","",IFERROR(INDEX('Cadastro de insumo'!A:K,MATCH('Ficha técnica - Prod acabado'!C3401,'Cadastro de insumo'!E:E,0),2),""))</f>
        <v/>
      </c>
      <c r="E3401" s="138" t="str">
        <f>IF(C3401="","",IFERROR(INDEX('Cadastro de insumo'!A:K,MATCH('Ficha técnica - Prod acabado'!C3401,'Cadastro de insumo'!E:E,0),9),""))</f>
        <v/>
      </c>
      <c r="F3401" s="139" t="str">
        <f>IFERROR(VLOOKUP(C3401,'Cadastro de insumo'!E:K,7,0),"")</f>
        <v/>
      </c>
      <c r="G3401" s="113"/>
      <c r="H3401" s="113"/>
      <c r="I3401" s="138">
        <f t="shared" si="162"/>
        <v>0</v>
      </c>
      <c r="J3401" s="140">
        <f>IF(C3401="",0,IF(E3401="Pacote",VLOOKUP(C3401,'Cadastro de insumo'!E:K,7,0)*G3401,IF(OR(E3401="kg",E3401="L"),F3401/1000*G3401,F3401*G3401)))</f>
        <v>0</v>
      </c>
    </row>
    <row r="3402" spans="1:13" outlineLevel="1" x14ac:dyDescent="0.25">
      <c r="B3402" s="137" t="str">
        <f>IF(C3402="","",F3390)</f>
        <v/>
      </c>
      <c r="C3402" s="123"/>
      <c r="D3402" s="138" t="str">
        <f>IF(C3402="","",IFERROR(INDEX('Cadastro de insumo'!A:K,MATCH('Ficha técnica - Prod acabado'!C3402,'Cadastro de insumo'!E:E,0),2),""))</f>
        <v/>
      </c>
      <c r="E3402" s="138" t="str">
        <f>IF(C3402="","",IFERROR(INDEX('Cadastro de insumo'!A:K,MATCH('Ficha técnica - Prod acabado'!C3402,'Cadastro de insumo'!E:E,0),9),""))</f>
        <v/>
      </c>
      <c r="F3402" s="139" t="str">
        <f>IFERROR(VLOOKUP(C3402,'Cadastro de insumo'!E:K,7,0),"")</f>
        <v/>
      </c>
      <c r="G3402" s="113"/>
      <c r="H3402" s="113"/>
      <c r="I3402" s="138">
        <f t="shared" si="162"/>
        <v>0</v>
      </c>
      <c r="J3402" s="140">
        <f>IF(C3402="",0,IF(E3402="Pacote",VLOOKUP(C3402,'Cadastro de insumo'!E:K,7,0)*G3402,IF(OR(E3402="kg",E3402="L"),F3402/1000*G3402,F3402*G3402)))</f>
        <v>0</v>
      </c>
    </row>
    <row r="3403" spans="1:13" outlineLevel="1" x14ac:dyDescent="0.25">
      <c r="B3403" s="137" t="str">
        <f>IF(C3403="","",F3390)</f>
        <v/>
      </c>
      <c r="C3403" s="123"/>
      <c r="D3403" s="138" t="str">
        <f>IF(C3403="","",IFERROR(INDEX('Cadastro de insumo'!A:K,MATCH('Ficha técnica - Prod acabado'!C3403,'Cadastro de insumo'!E:E,0),2),""))</f>
        <v/>
      </c>
      <c r="E3403" s="138" t="str">
        <f>IF(C3403="","",IFERROR(INDEX('Cadastro de insumo'!A:K,MATCH('Ficha técnica - Prod acabado'!C3403,'Cadastro de insumo'!E:E,0),9),""))</f>
        <v/>
      </c>
      <c r="F3403" s="139" t="str">
        <f>IFERROR(VLOOKUP(C3403,'Cadastro de insumo'!E:K,7,0),"")</f>
        <v/>
      </c>
      <c r="G3403" s="113"/>
      <c r="H3403" s="113"/>
      <c r="I3403" s="138">
        <f t="shared" si="162"/>
        <v>0</v>
      </c>
      <c r="J3403" s="140">
        <f>IF(C3403="",0,IF(E3403="Pacote",VLOOKUP(C3403,'Cadastro de insumo'!E:K,7,0)*G3403,IF(OR(E3403="kg",E3403="L"),F3403/1000*G3403,F3403*G3403)))</f>
        <v>0</v>
      </c>
    </row>
    <row r="3404" spans="1:13" outlineLevel="1" x14ac:dyDescent="0.25">
      <c r="B3404" s="137" t="str">
        <f>IF(C3404="","",F3390)</f>
        <v/>
      </c>
      <c r="C3404" s="123"/>
      <c r="D3404" s="138" t="str">
        <f>IF(C3404="","",IFERROR(INDEX('Cadastro de insumo'!A:K,MATCH('Ficha técnica - Prod acabado'!C3404,'Cadastro de insumo'!E:E,0),2),""))</f>
        <v/>
      </c>
      <c r="E3404" s="138" t="str">
        <f>IF(C3404="","",IFERROR(INDEX('Cadastro de insumo'!A:K,MATCH('Ficha técnica - Prod acabado'!C3404,'Cadastro de insumo'!E:E,0),9),""))</f>
        <v/>
      </c>
      <c r="F3404" s="139" t="str">
        <f>IFERROR(VLOOKUP(C3404,'Cadastro de insumo'!E:K,7,0),"")</f>
        <v/>
      </c>
      <c r="G3404" s="113"/>
      <c r="H3404" s="113"/>
      <c r="I3404" s="138">
        <f t="shared" si="162"/>
        <v>0</v>
      </c>
      <c r="J3404" s="140">
        <f>IF(C3404="",0,IF(E3404="Pacote",VLOOKUP(C3404,'Cadastro de insumo'!E:K,7,0)*G3404,IF(OR(E3404="kg",E3404="L"),F3404/1000*G3404,F3404*G3404)))</f>
        <v>0</v>
      </c>
    </row>
    <row r="3405" spans="1:13" outlineLevel="1" x14ac:dyDescent="0.25">
      <c r="B3405" s="137" t="str">
        <f>IF(C3405="","",F3390)</f>
        <v/>
      </c>
      <c r="C3405" s="123"/>
      <c r="D3405" s="138" t="str">
        <f>IF(C3405="","",IFERROR(INDEX('Cadastro de insumo'!A:K,MATCH('Ficha técnica - Prod acabado'!C3405,'Cadastro de insumo'!E:E,0),2),""))</f>
        <v/>
      </c>
      <c r="E3405" s="138" t="str">
        <f>IF(C3405="","",IFERROR(INDEX('Cadastro de insumo'!A:K,MATCH('Ficha técnica - Prod acabado'!C3405,'Cadastro de insumo'!E:E,0),9),""))</f>
        <v/>
      </c>
      <c r="F3405" s="139" t="str">
        <f>IFERROR(VLOOKUP(C3405,'Cadastro de insumo'!E:K,7,0),"")</f>
        <v/>
      </c>
      <c r="G3405" s="113"/>
      <c r="H3405" s="113"/>
      <c r="I3405" s="138">
        <f t="shared" si="162"/>
        <v>0</v>
      </c>
      <c r="J3405" s="140">
        <f>IF(C3405="",0,IF(E3405="Pacote",VLOOKUP(C3405,'Cadastro de insumo'!E:K,7,0)*G3405,IF(OR(E3405="kg",E3405="L"),F3405/1000*G3405,F3405*G3405)))</f>
        <v>0</v>
      </c>
    </row>
    <row r="3406" spans="1:13" outlineLevel="1" x14ac:dyDescent="0.25">
      <c r="B3406" s="137" t="str">
        <f>IF(C3406="","",F3390)</f>
        <v/>
      </c>
      <c r="C3406" s="123"/>
      <c r="D3406" s="138" t="str">
        <f>IF(C3406="","",IFERROR(INDEX('Cadastro de insumo'!A:K,MATCH('Ficha técnica - Prod acabado'!C3406,'Cadastro de insumo'!E:E,0),2),""))</f>
        <v/>
      </c>
      <c r="E3406" s="138" t="str">
        <f>IF(C3406="","",IFERROR(INDEX('Cadastro de insumo'!A:K,MATCH('Ficha técnica - Prod acabado'!C3406,'Cadastro de insumo'!E:E,0),9),""))</f>
        <v/>
      </c>
      <c r="F3406" s="139" t="str">
        <f>IFERROR(VLOOKUP(C3406,'Cadastro de insumo'!E:K,7,0),"")</f>
        <v/>
      </c>
      <c r="G3406" s="113"/>
      <c r="H3406" s="113"/>
      <c r="I3406" s="138">
        <f t="shared" si="162"/>
        <v>0</v>
      </c>
      <c r="J3406" s="140">
        <f>IF(C3406="",0,IF(E3406="Pacote",VLOOKUP(C3406,'Cadastro de insumo'!E:K,7,0)*G3406,IF(OR(E3406="kg",E3406="L"),F3406/1000*G3406,F3406*G3406)))</f>
        <v>0</v>
      </c>
    </row>
    <row r="3407" spans="1:13" outlineLevel="1" x14ac:dyDescent="0.25">
      <c r="B3407" s="137" t="str">
        <f>IF(C3407="","",F3390)</f>
        <v/>
      </c>
      <c r="C3407" s="123"/>
      <c r="D3407" s="138" t="str">
        <f>IF(C3407="","",IFERROR(INDEX('Cadastro de insumo'!A:K,MATCH('Ficha técnica - Prod acabado'!C3407,'Cadastro de insumo'!E:E,0),2),""))</f>
        <v/>
      </c>
      <c r="E3407" s="138" t="str">
        <f>IF(C3407="","",IFERROR(INDEX('Cadastro de insumo'!A:K,MATCH('Ficha técnica - Prod acabado'!C3407,'Cadastro de insumo'!E:E,0),9),""))</f>
        <v/>
      </c>
      <c r="F3407" s="139" t="str">
        <f>IFERROR(VLOOKUP(C3407,'Cadastro de insumo'!E:K,7,0),"")</f>
        <v/>
      </c>
      <c r="G3407" s="113"/>
      <c r="H3407" s="113"/>
      <c r="I3407" s="138">
        <f t="shared" si="162"/>
        <v>0</v>
      </c>
      <c r="J3407" s="140">
        <f>IF(C3407="",0,IF(E3407="Pacote",VLOOKUP(C3407,'Cadastro de insumo'!E:K,7,0)*G3407,IF(OR(E3407="kg",E3407="L"),F3407/1000*G3407,F3407*G3407)))</f>
        <v>0</v>
      </c>
    </row>
    <row r="3408" spans="1:13" x14ac:dyDescent="0.25">
      <c r="A3408" s="33" t="str">
        <f>"Detalhes: "&amp;F3390</f>
        <v xml:space="preserve">Detalhes: </v>
      </c>
      <c r="B3408" s="110"/>
      <c r="H3408" s="126"/>
      <c r="I3408" s="110"/>
      <c r="J3408" s="110"/>
      <c r="M3408" s="126"/>
    </row>
    <row r="3409" spans="2:18" x14ac:dyDescent="0.25">
      <c r="B3409" s="110"/>
      <c r="C3409" s="126"/>
      <c r="H3409" s="126"/>
      <c r="I3409" s="110"/>
      <c r="J3409" s="110"/>
      <c r="K3409" s="110"/>
      <c r="L3409" s="110"/>
      <c r="M3409" s="126"/>
    </row>
    <row r="3410" spans="2:18" ht="31.5" x14ac:dyDescent="0.25">
      <c r="D3410" s="110"/>
      <c r="E3410" s="34" t="s">
        <v>21</v>
      </c>
      <c r="F3410" s="78" t="s">
        <v>0</v>
      </c>
      <c r="G3410" s="78" t="s">
        <v>19</v>
      </c>
      <c r="H3410" s="79" t="s">
        <v>20</v>
      </c>
      <c r="I3410" s="35" t="s">
        <v>22</v>
      </c>
      <c r="J3410" s="35" t="s">
        <v>61</v>
      </c>
      <c r="M3410" s="126"/>
    </row>
    <row r="3411" spans="2:18" x14ac:dyDescent="0.25">
      <c r="D3411" s="110"/>
      <c r="E3411" s="135">
        <f>E3390+1</f>
        <v>163</v>
      </c>
      <c r="F3411" s="113"/>
      <c r="G3411" s="113"/>
      <c r="H3411" s="114"/>
      <c r="I3411" s="136">
        <f>SUM(J3414:J3428)</f>
        <v>0</v>
      </c>
      <c r="J3411" s="136" t="str">
        <f>IF(H3411="","",I3411/H3411)</f>
        <v/>
      </c>
      <c r="M3411" s="126"/>
      <c r="R3411" s="141"/>
    </row>
    <row r="3412" spans="2:18" x14ac:dyDescent="0.25">
      <c r="B3412" s="117"/>
      <c r="C3412" s="118"/>
      <c r="D3412" s="110"/>
      <c r="F3412" s="118"/>
      <c r="G3412" s="118"/>
      <c r="H3412" s="119"/>
      <c r="I3412" s="120"/>
      <c r="J3412" s="121"/>
      <c r="M3412" s="126"/>
      <c r="R3412" s="141"/>
    </row>
    <row r="3413" spans="2:18" ht="47.25" outlineLevel="1" x14ac:dyDescent="0.25">
      <c r="B3413" s="34" t="s">
        <v>66</v>
      </c>
      <c r="C3413" s="78" t="s">
        <v>13</v>
      </c>
      <c r="D3413" s="35" t="s">
        <v>60</v>
      </c>
      <c r="E3413" s="35" t="s">
        <v>14</v>
      </c>
      <c r="F3413" s="79" t="s">
        <v>17</v>
      </c>
      <c r="G3413" s="79" t="s">
        <v>56</v>
      </c>
      <c r="H3413" s="79" t="s">
        <v>38</v>
      </c>
      <c r="I3413" s="35" t="s">
        <v>16</v>
      </c>
      <c r="J3413" s="34" t="s">
        <v>15</v>
      </c>
    </row>
    <row r="3414" spans="2:18" outlineLevel="1" x14ac:dyDescent="0.25">
      <c r="B3414" s="137" t="str">
        <f>IF(C3414="","",F3411)</f>
        <v/>
      </c>
      <c r="C3414" s="123"/>
      <c r="D3414" s="138" t="str">
        <f>IF(C3414="","",IFERROR(INDEX('Cadastro de insumo'!A:K,MATCH('Ficha técnica - Prod acabado'!C3414,'Cadastro de insumo'!E:E,0),2),""))</f>
        <v/>
      </c>
      <c r="E3414" s="138" t="str">
        <f>IF(C3414="","",IFERROR(INDEX('Cadastro de insumo'!A:K,MATCH('Ficha técnica - Prod acabado'!C3414,'Cadastro de insumo'!E:E,0),9),""))</f>
        <v/>
      </c>
      <c r="F3414" s="139" t="str">
        <f>IFERROR(VLOOKUP(C3414,'Cadastro de insumo'!E:K,7,0),"")</f>
        <v/>
      </c>
      <c r="G3414" s="113"/>
      <c r="H3414" s="113"/>
      <c r="I3414" s="138">
        <f t="shared" ref="I3414:I3428" si="163">IF(OR(G3414="",H3414=""),0,G3414/H3414)</f>
        <v>0</v>
      </c>
      <c r="J3414" s="140">
        <f>IF(C3414="",0,IF(E3414="Pacote",VLOOKUP(C3414,'Cadastro de insumo'!E:K,7,0)*G3414,IF(OR(E3414="kg",E3414="L"),F3414/1000*G3414,F3414*G3414)))</f>
        <v>0</v>
      </c>
    </row>
    <row r="3415" spans="2:18" outlineLevel="1" x14ac:dyDescent="0.25">
      <c r="B3415" s="137" t="str">
        <f>IF(C3415="","",F3411)</f>
        <v/>
      </c>
      <c r="C3415" s="123"/>
      <c r="D3415" s="138" t="str">
        <f>IF(C3415="","",IFERROR(INDEX('Cadastro de insumo'!A:K,MATCH('Ficha técnica - Prod acabado'!C3415,'Cadastro de insumo'!E:E,0),2),""))</f>
        <v/>
      </c>
      <c r="E3415" s="138" t="str">
        <f>IF(C3415="","",IFERROR(INDEX('Cadastro de insumo'!A:K,MATCH('Ficha técnica - Prod acabado'!C3415,'Cadastro de insumo'!E:E,0),9),""))</f>
        <v/>
      </c>
      <c r="F3415" s="139" t="str">
        <f>IFERROR(VLOOKUP(C3415,'Cadastro de insumo'!E:K,7,0),"")</f>
        <v/>
      </c>
      <c r="G3415" s="113"/>
      <c r="H3415" s="113"/>
      <c r="I3415" s="138">
        <f t="shared" si="163"/>
        <v>0</v>
      </c>
      <c r="J3415" s="140">
        <f>IF(C3415="",0,IF(E3415="Pacote",VLOOKUP(C3415,'Cadastro de insumo'!E:K,7,0)*G3415,IF(OR(E3415="kg",E3415="L"),F3415/1000*G3415,F3415*G3415)))</f>
        <v>0</v>
      </c>
    </row>
    <row r="3416" spans="2:18" outlineLevel="1" x14ac:dyDescent="0.25">
      <c r="B3416" s="137" t="str">
        <f>IF(C3416="","",F3411)</f>
        <v/>
      </c>
      <c r="C3416" s="123"/>
      <c r="D3416" s="138" t="str">
        <f>IF(C3416="","",IFERROR(INDEX('Cadastro de insumo'!A:K,MATCH('Ficha técnica - Prod acabado'!C3416,'Cadastro de insumo'!E:E,0),2),""))</f>
        <v/>
      </c>
      <c r="E3416" s="138" t="str">
        <f>IF(C3416="","",IFERROR(INDEX('Cadastro de insumo'!A:K,MATCH('Ficha técnica - Prod acabado'!C3416,'Cadastro de insumo'!E:E,0),9),""))</f>
        <v/>
      </c>
      <c r="F3416" s="139" t="str">
        <f>IFERROR(VLOOKUP(C3416,'Cadastro de insumo'!E:K,7,0),"")</f>
        <v/>
      </c>
      <c r="G3416" s="113"/>
      <c r="H3416" s="113"/>
      <c r="I3416" s="138">
        <f t="shared" si="163"/>
        <v>0</v>
      </c>
      <c r="J3416" s="140">
        <f>IF(C3416="",0,IF(E3416="Pacote",VLOOKUP(C3416,'Cadastro de insumo'!E:K,7,0)*G3416,IF(OR(E3416="kg",E3416="L"),F3416/1000*G3416,F3416*G3416)))</f>
        <v>0</v>
      </c>
    </row>
    <row r="3417" spans="2:18" outlineLevel="1" x14ac:dyDescent="0.25">
      <c r="B3417" s="137" t="str">
        <f>IF(C3417="","",F3411)</f>
        <v/>
      </c>
      <c r="C3417" s="123"/>
      <c r="D3417" s="138" t="str">
        <f>IF(C3417="","",IFERROR(INDEX('Cadastro de insumo'!A:K,MATCH('Ficha técnica - Prod acabado'!C3417,'Cadastro de insumo'!E:E,0),2),""))</f>
        <v/>
      </c>
      <c r="E3417" s="138" t="str">
        <f>IF(C3417="","",IFERROR(INDEX('Cadastro de insumo'!A:K,MATCH('Ficha técnica - Prod acabado'!C3417,'Cadastro de insumo'!E:E,0),9),""))</f>
        <v/>
      </c>
      <c r="F3417" s="139" t="str">
        <f>IFERROR(VLOOKUP(C3417,'Cadastro de insumo'!E:K,7,0),"")</f>
        <v/>
      </c>
      <c r="G3417" s="113"/>
      <c r="H3417" s="113"/>
      <c r="I3417" s="138">
        <f t="shared" si="163"/>
        <v>0</v>
      </c>
      <c r="J3417" s="140">
        <f>IF(C3417="",0,IF(E3417="Pacote",VLOOKUP(C3417,'Cadastro de insumo'!E:K,7,0)*G3417,IF(OR(E3417="kg",E3417="L"),F3417/1000*G3417,F3417*G3417)))</f>
        <v>0</v>
      </c>
    </row>
    <row r="3418" spans="2:18" outlineLevel="1" x14ac:dyDescent="0.25">
      <c r="B3418" s="137" t="str">
        <f>IF(C3418="","",F3411)</f>
        <v/>
      </c>
      <c r="C3418" s="123"/>
      <c r="D3418" s="138" t="str">
        <f>IF(C3418="","",IFERROR(INDEX('Cadastro de insumo'!A:K,MATCH('Ficha técnica - Prod acabado'!C3418,'Cadastro de insumo'!E:E,0),2),""))</f>
        <v/>
      </c>
      <c r="E3418" s="138" t="str">
        <f>IF(C3418="","",IFERROR(INDEX('Cadastro de insumo'!A:K,MATCH('Ficha técnica - Prod acabado'!C3418,'Cadastro de insumo'!E:E,0),9),""))</f>
        <v/>
      </c>
      <c r="F3418" s="139" t="str">
        <f>IFERROR(VLOOKUP(C3418,'Cadastro de insumo'!E:K,7,0),"")</f>
        <v/>
      </c>
      <c r="G3418" s="113"/>
      <c r="H3418" s="113"/>
      <c r="I3418" s="138">
        <f t="shared" si="163"/>
        <v>0</v>
      </c>
      <c r="J3418" s="140">
        <f>IF(C3418="",0,IF(E3418="Pacote",VLOOKUP(C3418,'Cadastro de insumo'!E:K,7,0)*G3418,IF(OR(E3418="kg",E3418="L"),F3418/1000*G3418,F3418*G3418)))</f>
        <v>0</v>
      </c>
    </row>
    <row r="3419" spans="2:18" outlineLevel="1" x14ac:dyDescent="0.25">
      <c r="B3419" s="137" t="str">
        <f>IF(C3419="","",F3411)</f>
        <v/>
      </c>
      <c r="C3419" s="123"/>
      <c r="D3419" s="138" t="str">
        <f>IF(C3419="","",IFERROR(INDEX('Cadastro de insumo'!A:K,MATCH('Ficha técnica - Prod acabado'!C3419,'Cadastro de insumo'!E:E,0),2),""))</f>
        <v/>
      </c>
      <c r="E3419" s="138" t="str">
        <f>IF(C3419="","",IFERROR(INDEX('Cadastro de insumo'!A:K,MATCH('Ficha técnica - Prod acabado'!C3419,'Cadastro de insumo'!E:E,0),9),""))</f>
        <v/>
      </c>
      <c r="F3419" s="139" t="str">
        <f>IFERROR(VLOOKUP(C3419,'Cadastro de insumo'!E:K,7,0),"")</f>
        <v/>
      </c>
      <c r="G3419" s="113"/>
      <c r="H3419" s="113"/>
      <c r="I3419" s="138">
        <f t="shared" si="163"/>
        <v>0</v>
      </c>
      <c r="J3419" s="140">
        <f>IF(C3419="",0,IF(E3419="Pacote",VLOOKUP(C3419,'Cadastro de insumo'!E:K,7,0)*G3419,IF(OR(E3419="kg",E3419="L"),F3419/1000*G3419,F3419*G3419)))</f>
        <v>0</v>
      </c>
    </row>
    <row r="3420" spans="2:18" outlineLevel="1" x14ac:dyDescent="0.25">
      <c r="B3420" s="137" t="str">
        <f>IF(C3420="","",F3411)</f>
        <v/>
      </c>
      <c r="C3420" s="123"/>
      <c r="D3420" s="138" t="str">
        <f>IF(C3420="","",IFERROR(INDEX('Cadastro de insumo'!A:K,MATCH('Ficha técnica - Prod acabado'!C3420,'Cadastro de insumo'!E:E,0),2),""))</f>
        <v/>
      </c>
      <c r="E3420" s="138" t="str">
        <f>IF(C3420="","",IFERROR(INDEX('Cadastro de insumo'!A:K,MATCH('Ficha técnica - Prod acabado'!C3420,'Cadastro de insumo'!E:E,0),9),""))</f>
        <v/>
      </c>
      <c r="F3420" s="139" t="str">
        <f>IFERROR(VLOOKUP(C3420,'Cadastro de insumo'!E:K,7,0),"")</f>
        <v/>
      </c>
      <c r="G3420" s="113"/>
      <c r="H3420" s="113"/>
      <c r="I3420" s="138">
        <f t="shared" si="163"/>
        <v>0</v>
      </c>
      <c r="J3420" s="140">
        <f>IF(C3420="",0,IF(E3420="Pacote",VLOOKUP(C3420,'Cadastro de insumo'!E:K,7,0)*G3420,IF(OR(E3420="kg",E3420="L"),F3420/1000*G3420,F3420*G3420)))</f>
        <v>0</v>
      </c>
    </row>
    <row r="3421" spans="2:18" outlineLevel="1" x14ac:dyDescent="0.25">
      <c r="B3421" s="137" t="str">
        <f>IF(C3421="","",F3411)</f>
        <v/>
      </c>
      <c r="C3421" s="123"/>
      <c r="D3421" s="138" t="str">
        <f>IF(C3421="","",IFERROR(INDEX('Cadastro de insumo'!A:K,MATCH('Ficha técnica - Prod acabado'!C3421,'Cadastro de insumo'!E:E,0),2),""))</f>
        <v/>
      </c>
      <c r="E3421" s="138" t="str">
        <f>IF(C3421="","",IFERROR(INDEX('Cadastro de insumo'!A:K,MATCH('Ficha técnica - Prod acabado'!C3421,'Cadastro de insumo'!E:E,0),9),""))</f>
        <v/>
      </c>
      <c r="F3421" s="139" t="str">
        <f>IFERROR(VLOOKUP(C3421,'Cadastro de insumo'!E:K,7,0),"")</f>
        <v/>
      </c>
      <c r="G3421" s="113"/>
      <c r="H3421" s="113"/>
      <c r="I3421" s="138">
        <f t="shared" si="163"/>
        <v>0</v>
      </c>
      <c r="J3421" s="140">
        <f>IF(C3421="",0,IF(E3421="Pacote",VLOOKUP(C3421,'Cadastro de insumo'!E:K,7,0)*G3421,IF(OR(E3421="kg",E3421="L"),F3421/1000*G3421,F3421*G3421)))</f>
        <v>0</v>
      </c>
    </row>
    <row r="3422" spans="2:18" outlineLevel="1" x14ac:dyDescent="0.25">
      <c r="B3422" s="137" t="str">
        <f>IF(C3422="","",F3411)</f>
        <v/>
      </c>
      <c r="C3422" s="123"/>
      <c r="D3422" s="138" t="str">
        <f>IF(C3422="","",IFERROR(INDEX('Cadastro de insumo'!A:K,MATCH('Ficha técnica - Prod acabado'!C3422,'Cadastro de insumo'!E:E,0),2),""))</f>
        <v/>
      </c>
      <c r="E3422" s="138" t="str">
        <f>IF(C3422="","",IFERROR(INDEX('Cadastro de insumo'!A:K,MATCH('Ficha técnica - Prod acabado'!C3422,'Cadastro de insumo'!E:E,0),9),""))</f>
        <v/>
      </c>
      <c r="F3422" s="139" t="str">
        <f>IFERROR(VLOOKUP(C3422,'Cadastro de insumo'!E:K,7,0),"")</f>
        <v/>
      </c>
      <c r="G3422" s="113"/>
      <c r="H3422" s="113"/>
      <c r="I3422" s="138">
        <f t="shared" si="163"/>
        <v>0</v>
      </c>
      <c r="J3422" s="140">
        <f>IF(C3422="",0,IF(E3422="Pacote",VLOOKUP(C3422,'Cadastro de insumo'!E:K,7,0)*G3422,IF(OR(E3422="kg",E3422="L"),F3422/1000*G3422,F3422*G3422)))</f>
        <v>0</v>
      </c>
    </row>
    <row r="3423" spans="2:18" outlineLevel="1" x14ac:dyDescent="0.25">
      <c r="B3423" s="137" t="str">
        <f>IF(C3423="","",F3411)</f>
        <v/>
      </c>
      <c r="C3423" s="123"/>
      <c r="D3423" s="138" t="str">
        <f>IF(C3423="","",IFERROR(INDEX('Cadastro de insumo'!A:K,MATCH('Ficha técnica - Prod acabado'!C3423,'Cadastro de insumo'!E:E,0),2),""))</f>
        <v/>
      </c>
      <c r="E3423" s="138" t="str">
        <f>IF(C3423="","",IFERROR(INDEX('Cadastro de insumo'!A:K,MATCH('Ficha técnica - Prod acabado'!C3423,'Cadastro de insumo'!E:E,0),9),""))</f>
        <v/>
      </c>
      <c r="F3423" s="139" t="str">
        <f>IFERROR(VLOOKUP(C3423,'Cadastro de insumo'!E:K,7,0),"")</f>
        <v/>
      </c>
      <c r="G3423" s="113"/>
      <c r="H3423" s="113"/>
      <c r="I3423" s="138">
        <f t="shared" si="163"/>
        <v>0</v>
      </c>
      <c r="J3423" s="140">
        <f>IF(C3423="",0,IF(E3423="Pacote",VLOOKUP(C3423,'Cadastro de insumo'!E:K,7,0)*G3423,IF(OR(E3423="kg",E3423="L"),F3423/1000*G3423,F3423*G3423)))</f>
        <v>0</v>
      </c>
    </row>
    <row r="3424" spans="2:18" outlineLevel="1" x14ac:dyDescent="0.25">
      <c r="B3424" s="137" t="str">
        <f>IF(C3424="","",F3411)</f>
        <v/>
      </c>
      <c r="C3424" s="123"/>
      <c r="D3424" s="138" t="str">
        <f>IF(C3424="","",IFERROR(INDEX('Cadastro de insumo'!A:K,MATCH('Ficha técnica - Prod acabado'!C3424,'Cadastro de insumo'!E:E,0),2),""))</f>
        <v/>
      </c>
      <c r="E3424" s="138" t="str">
        <f>IF(C3424="","",IFERROR(INDEX('Cadastro de insumo'!A:K,MATCH('Ficha técnica - Prod acabado'!C3424,'Cadastro de insumo'!E:E,0),9),""))</f>
        <v/>
      </c>
      <c r="F3424" s="139" t="str">
        <f>IFERROR(VLOOKUP(C3424,'Cadastro de insumo'!E:K,7,0),"")</f>
        <v/>
      </c>
      <c r="G3424" s="113"/>
      <c r="H3424" s="113"/>
      <c r="I3424" s="138">
        <f t="shared" si="163"/>
        <v>0</v>
      </c>
      <c r="J3424" s="140">
        <f>IF(C3424="",0,IF(E3424="Pacote",VLOOKUP(C3424,'Cadastro de insumo'!E:K,7,0)*G3424,IF(OR(E3424="kg",E3424="L"),F3424/1000*G3424,F3424*G3424)))</f>
        <v>0</v>
      </c>
    </row>
    <row r="3425" spans="1:18" outlineLevel="1" x14ac:dyDescent="0.25">
      <c r="B3425" s="137" t="str">
        <f>IF(C3425="","",F3411)</f>
        <v/>
      </c>
      <c r="C3425" s="123"/>
      <c r="D3425" s="138" t="str">
        <f>IF(C3425="","",IFERROR(INDEX('Cadastro de insumo'!A:K,MATCH('Ficha técnica - Prod acabado'!C3425,'Cadastro de insumo'!E:E,0),2),""))</f>
        <v/>
      </c>
      <c r="E3425" s="138" t="str">
        <f>IF(C3425="","",IFERROR(INDEX('Cadastro de insumo'!A:K,MATCH('Ficha técnica - Prod acabado'!C3425,'Cadastro de insumo'!E:E,0),9),""))</f>
        <v/>
      </c>
      <c r="F3425" s="139" t="str">
        <f>IFERROR(VLOOKUP(C3425,'Cadastro de insumo'!E:K,7,0),"")</f>
        <v/>
      </c>
      <c r="G3425" s="113"/>
      <c r="H3425" s="113"/>
      <c r="I3425" s="138">
        <f t="shared" si="163"/>
        <v>0</v>
      </c>
      <c r="J3425" s="140">
        <f>IF(C3425="",0,IF(E3425="Pacote",VLOOKUP(C3425,'Cadastro de insumo'!E:K,7,0)*G3425,IF(OR(E3425="kg",E3425="L"),F3425/1000*G3425,F3425*G3425)))</f>
        <v>0</v>
      </c>
    </row>
    <row r="3426" spans="1:18" outlineLevel="1" x14ac:dyDescent="0.25">
      <c r="B3426" s="137" t="str">
        <f>IF(C3426="","",F3411)</f>
        <v/>
      </c>
      <c r="C3426" s="123"/>
      <c r="D3426" s="138" t="str">
        <f>IF(C3426="","",IFERROR(INDEX('Cadastro de insumo'!A:K,MATCH('Ficha técnica - Prod acabado'!C3426,'Cadastro de insumo'!E:E,0),2),""))</f>
        <v/>
      </c>
      <c r="E3426" s="138" t="str">
        <f>IF(C3426="","",IFERROR(INDEX('Cadastro de insumo'!A:K,MATCH('Ficha técnica - Prod acabado'!C3426,'Cadastro de insumo'!E:E,0),9),""))</f>
        <v/>
      </c>
      <c r="F3426" s="139" t="str">
        <f>IFERROR(VLOOKUP(C3426,'Cadastro de insumo'!E:K,7,0),"")</f>
        <v/>
      </c>
      <c r="G3426" s="113"/>
      <c r="H3426" s="113"/>
      <c r="I3426" s="138">
        <f t="shared" si="163"/>
        <v>0</v>
      </c>
      <c r="J3426" s="140">
        <f>IF(C3426="",0,IF(E3426="Pacote",VLOOKUP(C3426,'Cadastro de insumo'!E:K,7,0)*G3426,IF(OR(E3426="kg",E3426="L"),F3426/1000*G3426,F3426*G3426)))</f>
        <v>0</v>
      </c>
    </row>
    <row r="3427" spans="1:18" outlineLevel="1" x14ac:dyDescent="0.25">
      <c r="B3427" s="137" t="str">
        <f>IF(C3427="","",F3411)</f>
        <v/>
      </c>
      <c r="C3427" s="123"/>
      <c r="D3427" s="138" t="str">
        <f>IF(C3427="","",IFERROR(INDEX('Cadastro de insumo'!A:K,MATCH('Ficha técnica - Prod acabado'!C3427,'Cadastro de insumo'!E:E,0),2),""))</f>
        <v/>
      </c>
      <c r="E3427" s="138" t="str">
        <f>IF(C3427="","",IFERROR(INDEX('Cadastro de insumo'!A:K,MATCH('Ficha técnica - Prod acabado'!C3427,'Cadastro de insumo'!E:E,0),9),""))</f>
        <v/>
      </c>
      <c r="F3427" s="139" t="str">
        <f>IFERROR(VLOOKUP(C3427,'Cadastro de insumo'!E:K,7,0),"")</f>
        <v/>
      </c>
      <c r="G3427" s="113"/>
      <c r="H3427" s="113"/>
      <c r="I3427" s="138">
        <f t="shared" si="163"/>
        <v>0</v>
      </c>
      <c r="J3427" s="140">
        <f>IF(C3427="",0,IF(E3427="Pacote",VLOOKUP(C3427,'Cadastro de insumo'!E:K,7,0)*G3427,IF(OR(E3427="kg",E3427="L"),F3427/1000*G3427,F3427*G3427)))</f>
        <v>0</v>
      </c>
    </row>
    <row r="3428" spans="1:18" outlineLevel="1" x14ac:dyDescent="0.25">
      <c r="B3428" s="137" t="str">
        <f>IF(C3428="","",F3411)</f>
        <v/>
      </c>
      <c r="C3428" s="123"/>
      <c r="D3428" s="138" t="str">
        <f>IF(C3428="","",IFERROR(INDEX('Cadastro de insumo'!A:K,MATCH('Ficha técnica - Prod acabado'!C3428,'Cadastro de insumo'!E:E,0),2),""))</f>
        <v/>
      </c>
      <c r="E3428" s="138" t="str">
        <f>IF(C3428="","",IFERROR(INDEX('Cadastro de insumo'!A:K,MATCH('Ficha técnica - Prod acabado'!C3428,'Cadastro de insumo'!E:E,0),9),""))</f>
        <v/>
      </c>
      <c r="F3428" s="139" t="str">
        <f>IFERROR(VLOOKUP(C3428,'Cadastro de insumo'!E:K,7,0),"")</f>
        <v/>
      </c>
      <c r="G3428" s="113"/>
      <c r="H3428" s="113"/>
      <c r="I3428" s="138">
        <f t="shared" si="163"/>
        <v>0</v>
      </c>
      <c r="J3428" s="140">
        <f>IF(C3428="",0,IF(E3428="Pacote",VLOOKUP(C3428,'Cadastro de insumo'!E:K,7,0)*G3428,IF(OR(E3428="kg",E3428="L"),F3428/1000*G3428,F3428*G3428)))</f>
        <v>0</v>
      </c>
    </row>
    <row r="3429" spans="1:18" x14ac:dyDescent="0.25">
      <c r="A3429" s="33" t="str">
        <f>"Detalhes: "&amp;F3411</f>
        <v xml:space="preserve">Detalhes: </v>
      </c>
      <c r="B3429" s="110"/>
      <c r="H3429" s="126"/>
      <c r="I3429" s="110"/>
      <c r="J3429" s="110"/>
      <c r="M3429" s="126"/>
    </row>
    <row r="3430" spans="1:18" x14ac:dyDescent="0.25">
      <c r="B3430" s="110"/>
      <c r="C3430" s="126"/>
      <c r="H3430" s="126"/>
      <c r="I3430" s="110"/>
      <c r="J3430" s="110"/>
      <c r="K3430" s="110"/>
      <c r="L3430" s="110"/>
      <c r="M3430" s="126"/>
    </row>
    <row r="3431" spans="1:18" ht="31.5" x14ac:dyDescent="0.25">
      <c r="D3431" s="110"/>
      <c r="E3431" s="34" t="s">
        <v>21</v>
      </c>
      <c r="F3431" s="78" t="s">
        <v>0</v>
      </c>
      <c r="G3431" s="78" t="s">
        <v>19</v>
      </c>
      <c r="H3431" s="79" t="s">
        <v>20</v>
      </c>
      <c r="I3431" s="35" t="s">
        <v>22</v>
      </c>
      <c r="J3431" s="35" t="s">
        <v>61</v>
      </c>
      <c r="M3431" s="126"/>
    </row>
    <row r="3432" spans="1:18" x14ac:dyDescent="0.25">
      <c r="D3432" s="110"/>
      <c r="E3432" s="135">
        <f>E3411+1</f>
        <v>164</v>
      </c>
      <c r="F3432" s="113"/>
      <c r="G3432" s="113"/>
      <c r="H3432" s="114"/>
      <c r="I3432" s="136">
        <f>SUM(J3435:J3449)</f>
        <v>0</v>
      </c>
      <c r="J3432" s="136" t="str">
        <f>IF(H3432="","",I3432/H3432)</f>
        <v/>
      </c>
      <c r="M3432" s="126"/>
      <c r="R3432" s="141"/>
    </row>
    <row r="3433" spans="1:18" x14ac:dyDescent="0.25">
      <c r="B3433" s="117"/>
      <c r="C3433" s="118"/>
      <c r="D3433" s="110"/>
      <c r="F3433" s="118"/>
      <c r="G3433" s="118"/>
      <c r="H3433" s="119"/>
      <c r="I3433" s="120"/>
      <c r="J3433" s="121"/>
      <c r="M3433" s="126"/>
      <c r="R3433" s="141"/>
    </row>
    <row r="3434" spans="1:18" ht="47.25" outlineLevel="1" x14ac:dyDescent="0.25">
      <c r="B3434" s="34" t="s">
        <v>66</v>
      </c>
      <c r="C3434" s="78" t="s">
        <v>13</v>
      </c>
      <c r="D3434" s="35" t="s">
        <v>60</v>
      </c>
      <c r="E3434" s="35" t="s">
        <v>14</v>
      </c>
      <c r="F3434" s="79" t="s">
        <v>17</v>
      </c>
      <c r="G3434" s="79" t="s">
        <v>56</v>
      </c>
      <c r="H3434" s="79" t="s">
        <v>38</v>
      </c>
      <c r="I3434" s="35" t="s">
        <v>16</v>
      </c>
      <c r="J3434" s="34" t="s">
        <v>15</v>
      </c>
    </row>
    <row r="3435" spans="1:18" outlineLevel="1" x14ac:dyDescent="0.25">
      <c r="B3435" s="137" t="str">
        <f>IF(C3435="","",F3432)</f>
        <v/>
      </c>
      <c r="C3435" s="123"/>
      <c r="D3435" s="138" t="str">
        <f>IF(C3435="","",IFERROR(INDEX('Cadastro de insumo'!A:K,MATCH('Ficha técnica - Prod acabado'!C3435,'Cadastro de insumo'!E:E,0),2),""))</f>
        <v/>
      </c>
      <c r="E3435" s="138" t="str">
        <f>IF(C3435="","",IFERROR(INDEX('Cadastro de insumo'!A:K,MATCH('Ficha técnica - Prod acabado'!C3435,'Cadastro de insumo'!E:E,0),9),""))</f>
        <v/>
      </c>
      <c r="F3435" s="139" t="str">
        <f>IFERROR(VLOOKUP(C3435,'Cadastro de insumo'!E:K,7,0),"")</f>
        <v/>
      </c>
      <c r="G3435" s="113"/>
      <c r="H3435" s="113"/>
      <c r="I3435" s="138">
        <f t="shared" ref="I3435:I3449" si="164">IF(OR(G3435="",H3435=""),0,G3435/H3435)</f>
        <v>0</v>
      </c>
      <c r="J3435" s="140">
        <f>IF(C3435="",0,IF(E3435="Pacote",VLOOKUP(C3435,'Cadastro de insumo'!E:K,7,0)*G3435,IF(OR(E3435="kg",E3435="L"),F3435/1000*G3435,F3435*G3435)))</f>
        <v>0</v>
      </c>
    </row>
    <row r="3436" spans="1:18" outlineLevel="1" x14ac:dyDescent="0.25">
      <c r="B3436" s="137" t="str">
        <f>IF(C3436="","",F3432)</f>
        <v/>
      </c>
      <c r="C3436" s="123"/>
      <c r="D3436" s="138" t="str">
        <f>IF(C3436="","",IFERROR(INDEX('Cadastro de insumo'!A:K,MATCH('Ficha técnica - Prod acabado'!C3436,'Cadastro de insumo'!E:E,0),2),""))</f>
        <v/>
      </c>
      <c r="E3436" s="138" t="str">
        <f>IF(C3436="","",IFERROR(INDEX('Cadastro de insumo'!A:K,MATCH('Ficha técnica - Prod acabado'!C3436,'Cadastro de insumo'!E:E,0),9),""))</f>
        <v/>
      </c>
      <c r="F3436" s="139" t="str">
        <f>IFERROR(VLOOKUP(C3436,'Cadastro de insumo'!E:K,7,0),"")</f>
        <v/>
      </c>
      <c r="G3436" s="113"/>
      <c r="H3436" s="113"/>
      <c r="I3436" s="138">
        <f t="shared" si="164"/>
        <v>0</v>
      </c>
      <c r="J3436" s="140">
        <f>IF(C3436="",0,IF(E3436="Pacote",VLOOKUP(C3436,'Cadastro de insumo'!E:K,7,0)*G3436,IF(OR(E3436="kg",E3436="L"),F3436/1000*G3436,F3436*G3436)))</f>
        <v>0</v>
      </c>
    </row>
    <row r="3437" spans="1:18" outlineLevel="1" x14ac:dyDescent="0.25">
      <c r="B3437" s="137" t="str">
        <f>IF(C3437="","",F3432)</f>
        <v/>
      </c>
      <c r="C3437" s="123"/>
      <c r="D3437" s="138" t="str">
        <f>IF(C3437="","",IFERROR(INDEX('Cadastro de insumo'!A:K,MATCH('Ficha técnica - Prod acabado'!C3437,'Cadastro de insumo'!E:E,0),2),""))</f>
        <v/>
      </c>
      <c r="E3437" s="138" t="str">
        <f>IF(C3437="","",IFERROR(INDEX('Cadastro de insumo'!A:K,MATCH('Ficha técnica - Prod acabado'!C3437,'Cadastro de insumo'!E:E,0),9),""))</f>
        <v/>
      </c>
      <c r="F3437" s="139" t="str">
        <f>IFERROR(VLOOKUP(C3437,'Cadastro de insumo'!E:K,7,0),"")</f>
        <v/>
      </c>
      <c r="G3437" s="113"/>
      <c r="H3437" s="113"/>
      <c r="I3437" s="138">
        <f t="shared" si="164"/>
        <v>0</v>
      </c>
      <c r="J3437" s="140">
        <f>IF(C3437="",0,IF(E3437="Pacote",VLOOKUP(C3437,'Cadastro de insumo'!E:K,7,0)*G3437,IF(OR(E3437="kg",E3437="L"),F3437/1000*G3437,F3437*G3437)))</f>
        <v>0</v>
      </c>
    </row>
    <row r="3438" spans="1:18" outlineLevel="1" x14ac:dyDescent="0.25">
      <c r="B3438" s="137" t="str">
        <f>IF(C3438="","",F3432)</f>
        <v/>
      </c>
      <c r="C3438" s="123"/>
      <c r="D3438" s="138" t="str">
        <f>IF(C3438="","",IFERROR(INDEX('Cadastro de insumo'!A:K,MATCH('Ficha técnica - Prod acabado'!C3438,'Cadastro de insumo'!E:E,0),2),""))</f>
        <v/>
      </c>
      <c r="E3438" s="138" t="str">
        <f>IF(C3438="","",IFERROR(INDEX('Cadastro de insumo'!A:K,MATCH('Ficha técnica - Prod acabado'!C3438,'Cadastro de insumo'!E:E,0),9),""))</f>
        <v/>
      </c>
      <c r="F3438" s="139" t="str">
        <f>IFERROR(VLOOKUP(C3438,'Cadastro de insumo'!E:K,7,0),"")</f>
        <v/>
      </c>
      <c r="G3438" s="113"/>
      <c r="H3438" s="113"/>
      <c r="I3438" s="138">
        <f t="shared" si="164"/>
        <v>0</v>
      </c>
      <c r="J3438" s="140">
        <f>IF(C3438="",0,IF(E3438="Pacote",VLOOKUP(C3438,'Cadastro de insumo'!E:K,7,0)*G3438,IF(OR(E3438="kg",E3438="L"),F3438/1000*G3438,F3438*G3438)))</f>
        <v>0</v>
      </c>
    </row>
    <row r="3439" spans="1:18" outlineLevel="1" x14ac:dyDescent="0.25">
      <c r="B3439" s="137" t="str">
        <f>IF(C3439="","",F3432)</f>
        <v/>
      </c>
      <c r="C3439" s="123"/>
      <c r="D3439" s="138" t="str">
        <f>IF(C3439="","",IFERROR(INDEX('Cadastro de insumo'!A:K,MATCH('Ficha técnica - Prod acabado'!C3439,'Cadastro de insumo'!E:E,0),2),""))</f>
        <v/>
      </c>
      <c r="E3439" s="138" t="str">
        <f>IF(C3439="","",IFERROR(INDEX('Cadastro de insumo'!A:K,MATCH('Ficha técnica - Prod acabado'!C3439,'Cadastro de insumo'!E:E,0),9),""))</f>
        <v/>
      </c>
      <c r="F3439" s="139" t="str">
        <f>IFERROR(VLOOKUP(C3439,'Cadastro de insumo'!E:K,7,0),"")</f>
        <v/>
      </c>
      <c r="G3439" s="113"/>
      <c r="H3439" s="113"/>
      <c r="I3439" s="138">
        <f t="shared" si="164"/>
        <v>0</v>
      </c>
      <c r="J3439" s="140">
        <f>IF(C3439="",0,IF(E3439="Pacote",VLOOKUP(C3439,'Cadastro de insumo'!E:K,7,0)*G3439,IF(OR(E3439="kg",E3439="L"),F3439/1000*G3439,F3439*G3439)))</f>
        <v>0</v>
      </c>
    </row>
    <row r="3440" spans="1:18" outlineLevel="1" x14ac:dyDescent="0.25">
      <c r="B3440" s="137" t="str">
        <f>IF(C3440="","",F3432)</f>
        <v/>
      </c>
      <c r="C3440" s="123"/>
      <c r="D3440" s="138" t="str">
        <f>IF(C3440="","",IFERROR(INDEX('Cadastro de insumo'!A:K,MATCH('Ficha técnica - Prod acabado'!C3440,'Cadastro de insumo'!E:E,0),2),""))</f>
        <v/>
      </c>
      <c r="E3440" s="138" t="str">
        <f>IF(C3440="","",IFERROR(INDEX('Cadastro de insumo'!A:K,MATCH('Ficha técnica - Prod acabado'!C3440,'Cadastro de insumo'!E:E,0),9),""))</f>
        <v/>
      </c>
      <c r="F3440" s="139" t="str">
        <f>IFERROR(VLOOKUP(C3440,'Cadastro de insumo'!E:K,7,0),"")</f>
        <v/>
      </c>
      <c r="G3440" s="113"/>
      <c r="H3440" s="113"/>
      <c r="I3440" s="138">
        <f t="shared" si="164"/>
        <v>0</v>
      </c>
      <c r="J3440" s="140">
        <f>IF(C3440="",0,IF(E3440="Pacote",VLOOKUP(C3440,'Cadastro de insumo'!E:K,7,0)*G3440,IF(OR(E3440="kg",E3440="L"),F3440/1000*G3440,F3440*G3440)))</f>
        <v>0</v>
      </c>
    </row>
    <row r="3441" spans="1:18" outlineLevel="1" x14ac:dyDescent="0.25">
      <c r="B3441" s="137" t="str">
        <f>IF(C3441="","",F3432)</f>
        <v/>
      </c>
      <c r="C3441" s="123"/>
      <c r="D3441" s="138" t="str">
        <f>IF(C3441="","",IFERROR(INDEX('Cadastro de insumo'!A:K,MATCH('Ficha técnica - Prod acabado'!C3441,'Cadastro de insumo'!E:E,0),2),""))</f>
        <v/>
      </c>
      <c r="E3441" s="138" t="str">
        <f>IF(C3441="","",IFERROR(INDEX('Cadastro de insumo'!A:K,MATCH('Ficha técnica - Prod acabado'!C3441,'Cadastro de insumo'!E:E,0),9),""))</f>
        <v/>
      </c>
      <c r="F3441" s="139" t="str">
        <f>IFERROR(VLOOKUP(C3441,'Cadastro de insumo'!E:K,7,0),"")</f>
        <v/>
      </c>
      <c r="G3441" s="113"/>
      <c r="H3441" s="113"/>
      <c r="I3441" s="138">
        <f t="shared" si="164"/>
        <v>0</v>
      </c>
      <c r="J3441" s="140">
        <f>IF(C3441="",0,IF(E3441="Pacote",VLOOKUP(C3441,'Cadastro de insumo'!E:K,7,0)*G3441,IF(OR(E3441="kg",E3441="L"),F3441/1000*G3441,F3441*G3441)))</f>
        <v>0</v>
      </c>
    </row>
    <row r="3442" spans="1:18" outlineLevel="1" x14ac:dyDescent="0.25">
      <c r="B3442" s="137" t="str">
        <f>IF(C3442="","",F3432)</f>
        <v/>
      </c>
      <c r="C3442" s="123"/>
      <c r="D3442" s="138" t="str">
        <f>IF(C3442="","",IFERROR(INDEX('Cadastro de insumo'!A:K,MATCH('Ficha técnica - Prod acabado'!C3442,'Cadastro de insumo'!E:E,0),2),""))</f>
        <v/>
      </c>
      <c r="E3442" s="138" t="str">
        <f>IF(C3442="","",IFERROR(INDEX('Cadastro de insumo'!A:K,MATCH('Ficha técnica - Prod acabado'!C3442,'Cadastro de insumo'!E:E,0),9),""))</f>
        <v/>
      </c>
      <c r="F3442" s="139" t="str">
        <f>IFERROR(VLOOKUP(C3442,'Cadastro de insumo'!E:K,7,0),"")</f>
        <v/>
      </c>
      <c r="G3442" s="113"/>
      <c r="H3442" s="113"/>
      <c r="I3442" s="138">
        <f t="shared" si="164"/>
        <v>0</v>
      </c>
      <c r="J3442" s="140">
        <f>IF(C3442="",0,IF(E3442="Pacote",VLOOKUP(C3442,'Cadastro de insumo'!E:K,7,0)*G3442,IF(OR(E3442="kg",E3442="L"),F3442/1000*G3442,F3442*G3442)))</f>
        <v>0</v>
      </c>
    </row>
    <row r="3443" spans="1:18" outlineLevel="1" x14ac:dyDescent="0.25">
      <c r="B3443" s="137" t="str">
        <f>IF(C3443="","",F3432)</f>
        <v/>
      </c>
      <c r="C3443" s="123"/>
      <c r="D3443" s="138" t="str">
        <f>IF(C3443="","",IFERROR(INDEX('Cadastro de insumo'!A:K,MATCH('Ficha técnica - Prod acabado'!C3443,'Cadastro de insumo'!E:E,0),2),""))</f>
        <v/>
      </c>
      <c r="E3443" s="138" t="str">
        <f>IF(C3443="","",IFERROR(INDEX('Cadastro de insumo'!A:K,MATCH('Ficha técnica - Prod acabado'!C3443,'Cadastro de insumo'!E:E,0),9),""))</f>
        <v/>
      </c>
      <c r="F3443" s="139" t="str">
        <f>IFERROR(VLOOKUP(C3443,'Cadastro de insumo'!E:K,7,0),"")</f>
        <v/>
      </c>
      <c r="G3443" s="113"/>
      <c r="H3443" s="113"/>
      <c r="I3443" s="138">
        <f t="shared" si="164"/>
        <v>0</v>
      </c>
      <c r="J3443" s="140">
        <f>IF(C3443="",0,IF(E3443="Pacote",VLOOKUP(C3443,'Cadastro de insumo'!E:K,7,0)*G3443,IF(OR(E3443="kg",E3443="L"),F3443/1000*G3443,F3443*G3443)))</f>
        <v>0</v>
      </c>
    </row>
    <row r="3444" spans="1:18" outlineLevel="1" x14ac:dyDescent="0.25">
      <c r="B3444" s="137" t="str">
        <f>IF(C3444="","",F3432)</f>
        <v/>
      </c>
      <c r="C3444" s="123"/>
      <c r="D3444" s="138" t="str">
        <f>IF(C3444="","",IFERROR(INDEX('Cadastro de insumo'!A:K,MATCH('Ficha técnica - Prod acabado'!C3444,'Cadastro de insumo'!E:E,0),2),""))</f>
        <v/>
      </c>
      <c r="E3444" s="138" t="str">
        <f>IF(C3444="","",IFERROR(INDEX('Cadastro de insumo'!A:K,MATCH('Ficha técnica - Prod acabado'!C3444,'Cadastro de insumo'!E:E,0),9),""))</f>
        <v/>
      </c>
      <c r="F3444" s="139" t="str">
        <f>IFERROR(VLOOKUP(C3444,'Cadastro de insumo'!E:K,7,0),"")</f>
        <v/>
      </c>
      <c r="G3444" s="113"/>
      <c r="H3444" s="113"/>
      <c r="I3444" s="138">
        <f t="shared" si="164"/>
        <v>0</v>
      </c>
      <c r="J3444" s="140">
        <f>IF(C3444="",0,IF(E3444="Pacote",VLOOKUP(C3444,'Cadastro de insumo'!E:K,7,0)*G3444,IF(OR(E3444="kg",E3444="L"),F3444/1000*G3444,F3444*G3444)))</f>
        <v>0</v>
      </c>
    </row>
    <row r="3445" spans="1:18" outlineLevel="1" x14ac:dyDescent="0.25">
      <c r="B3445" s="137" t="str">
        <f>IF(C3445="","",F3432)</f>
        <v/>
      </c>
      <c r="C3445" s="123"/>
      <c r="D3445" s="138" t="str">
        <f>IF(C3445="","",IFERROR(INDEX('Cadastro de insumo'!A:K,MATCH('Ficha técnica - Prod acabado'!C3445,'Cadastro de insumo'!E:E,0),2),""))</f>
        <v/>
      </c>
      <c r="E3445" s="138" t="str">
        <f>IF(C3445="","",IFERROR(INDEX('Cadastro de insumo'!A:K,MATCH('Ficha técnica - Prod acabado'!C3445,'Cadastro de insumo'!E:E,0),9),""))</f>
        <v/>
      </c>
      <c r="F3445" s="139" t="str">
        <f>IFERROR(VLOOKUP(C3445,'Cadastro de insumo'!E:K,7,0),"")</f>
        <v/>
      </c>
      <c r="G3445" s="113"/>
      <c r="H3445" s="113"/>
      <c r="I3445" s="138">
        <f t="shared" si="164"/>
        <v>0</v>
      </c>
      <c r="J3445" s="140">
        <f>IF(C3445="",0,IF(E3445="Pacote",VLOOKUP(C3445,'Cadastro de insumo'!E:K,7,0)*G3445,IF(OR(E3445="kg",E3445="L"),F3445/1000*G3445,F3445*G3445)))</f>
        <v>0</v>
      </c>
    </row>
    <row r="3446" spans="1:18" outlineLevel="1" x14ac:dyDescent="0.25">
      <c r="B3446" s="137" t="str">
        <f>IF(C3446="","",F3432)</f>
        <v/>
      </c>
      <c r="C3446" s="123"/>
      <c r="D3446" s="138" t="str">
        <f>IF(C3446="","",IFERROR(INDEX('Cadastro de insumo'!A:K,MATCH('Ficha técnica - Prod acabado'!C3446,'Cadastro de insumo'!E:E,0),2),""))</f>
        <v/>
      </c>
      <c r="E3446" s="138" t="str">
        <f>IF(C3446="","",IFERROR(INDEX('Cadastro de insumo'!A:K,MATCH('Ficha técnica - Prod acabado'!C3446,'Cadastro de insumo'!E:E,0),9),""))</f>
        <v/>
      </c>
      <c r="F3446" s="139" t="str">
        <f>IFERROR(VLOOKUP(C3446,'Cadastro de insumo'!E:K,7,0),"")</f>
        <v/>
      </c>
      <c r="G3446" s="113"/>
      <c r="H3446" s="113"/>
      <c r="I3446" s="138">
        <f t="shared" si="164"/>
        <v>0</v>
      </c>
      <c r="J3446" s="140">
        <f>IF(C3446="",0,IF(E3446="Pacote",VLOOKUP(C3446,'Cadastro de insumo'!E:K,7,0)*G3446,IF(OR(E3446="kg",E3446="L"),F3446/1000*G3446,F3446*G3446)))</f>
        <v>0</v>
      </c>
    </row>
    <row r="3447" spans="1:18" outlineLevel="1" x14ac:dyDescent="0.25">
      <c r="B3447" s="137" t="str">
        <f>IF(C3447="","",F3432)</f>
        <v/>
      </c>
      <c r="C3447" s="123"/>
      <c r="D3447" s="138" t="str">
        <f>IF(C3447="","",IFERROR(INDEX('Cadastro de insumo'!A:K,MATCH('Ficha técnica - Prod acabado'!C3447,'Cadastro de insumo'!E:E,0),2),""))</f>
        <v/>
      </c>
      <c r="E3447" s="138" t="str">
        <f>IF(C3447="","",IFERROR(INDEX('Cadastro de insumo'!A:K,MATCH('Ficha técnica - Prod acabado'!C3447,'Cadastro de insumo'!E:E,0),9),""))</f>
        <v/>
      </c>
      <c r="F3447" s="139" t="str">
        <f>IFERROR(VLOOKUP(C3447,'Cadastro de insumo'!E:K,7,0),"")</f>
        <v/>
      </c>
      <c r="G3447" s="113"/>
      <c r="H3447" s="113"/>
      <c r="I3447" s="138">
        <f t="shared" si="164"/>
        <v>0</v>
      </c>
      <c r="J3447" s="140">
        <f>IF(C3447="",0,IF(E3447="Pacote",VLOOKUP(C3447,'Cadastro de insumo'!E:K,7,0)*G3447,IF(OR(E3447="kg",E3447="L"),F3447/1000*G3447,F3447*G3447)))</f>
        <v>0</v>
      </c>
    </row>
    <row r="3448" spans="1:18" outlineLevel="1" x14ac:dyDescent="0.25">
      <c r="B3448" s="137" t="str">
        <f>IF(C3448="","",F3432)</f>
        <v/>
      </c>
      <c r="C3448" s="123"/>
      <c r="D3448" s="138" t="str">
        <f>IF(C3448="","",IFERROR(INDEX('Cadastro de insumo'!A:K,MATCH('Ficha técnica - Prod acabado'!C3448,'Cadastro de insumo'!E:E,0),2),""))</f>
        <v/>
      </c>
      <c r="E3448" s="138" t="str">
        <f>IF(C3448="","",IFERROR(INDEX('Cadastro de insumo'!A:K,MATCH('Ficha técnica - Prod acabado'!C3448,'Cadastro de insumo'!E:E,0),9),""))</f>
        <v/>
      </c>
      <c r="F3448" s="139" t="str">
        <f>IFERROR(VLOOKUP(C3448,'Cadastro de insumo'!E:K,7,0),"")</f>
        <v/>
      </c>
      <c r="G3448" s="113"/>
      <c r="H3448" s="113"/>
      <c r="I3448" s="138">
        <f t="shared" si="164"/>
        <v>0</v>
      </c>
      <c r="J3448" s="140">
        <f>IF(C3448="",0,IF(E3448="Pacote",VLOOKUP(C3448,'Cadastro de insumo'!E:K,7,0)*G3448,IF(OR(E3448="kg",E3448="L"),F3448/1000*G3448,F3448*G3448)))</f>
        <v>0</v>
      </c>
    </row>
    <row r="3449" spans="1:18" outlineLevel="1" x14ac:dyDescent="0.25">
      <c r="B3449" s="137" t="str">
        <f>IF(C3449="","",F3432)</f>
        <v/>
      </c>
      <c r="C3449" s="123"/>
      <c r="D3449" s="138" t="str">
        <f>IF(C3449="","",IFERROR(INDEX('Cadastro de insumo'!A:K,MATCH('Ficha técnica - Prod acabado'!C3449,'Cadastro de insumo'!E:E,0),2),""))</f>
        <v/>
      </c>
      <c r="E3449" s="138" t="str">
        <f>IF(C3449="","",IFERROR(INDEX('Cadastro de insumo'!A:K,MATCH('Ficha técnica - Prod acabado'!C3449,'Cadastro de insumo'!E:E,0),9),""))</f>
        <v/>
      </c>
      <c r="F3449" s="139" t="str">
        <f>IFERROR(VLOOKUP(C3449,'Cadastro de insumo'!E:K,7,0),"")</f>
        <v/>
      </c>
      <c r="G3449" s="113"/>
      <c r="H3449" s="113"/>
      <c r="I3449" s="138">
        <f t="shared" si="164"/>
        <v>0</v>
      </c>
      <c r="J3449" s="140">
        <f>IF(C3449="",0,IF(E3449="Pacote",VLOOKUP(C3449,'Cadastro de insumo'!E:K,7,0)*G3449,IF(OR(E3449="kg",E3449="L"),F3449/1000*G3449,F3449*G3449)))</f>
        <v>0</v>
      </c>
    </row>
    <row r="3450" spans="1:18" x14ac:dyDescent="0.25">
      <c r="A3450" s="33" t="str">
        <f>"Detalhes: "&amp;F3432</f>
        <v xml:space="preserve">Detalhes: </v>
      </c>
      <c r="B3450" s="110"/>
      <c r="H3450" s="126"/>
      <c r="I3450" s="110"/>
      <c r="J3450" s="110"/>
      <c r="M3450" s="126"/>
    </row>
    <row r="3451" spans="1:18" x14ac:dyDescent="0.25">
      <c r="B3451" s="110"/>
      <c r="C3451" s="126"/>
      <c r="H3451" s="126"/>
      <c r="I3451" s="110"/>
      <c r="J3451" s="110"/>
      <c r="K3451" s="110"/>
      <c r="L3451" s="110"/>
      <c r="M3451" s="126"/>
    </row>
    <row r="3452" spans="1:18" ht="31.5" x14ac:dyDescent="0.25">
      <c r="D3452" s="110"/>
      <c r="E3452" s="34" t="s">
        <v>21</v>
      </c>
      <c r="F3452" s="78" t="s">
        <v>0</v>
      </c>
      <c r="G3452" s="78" t="s">
        <v>19</v>
      </c>
      <c r="H3452" s="79" t="s">
        <v>20</v>
      </c>
      <c r="I3452" s="35" t="s">
        <v>22</v>
      </c>
      <c r="J3452" s="35" t="s">
        <v>61</v>
      </c>
      <c r="M3452" s="126"/>
    </row>
    <row r="3453" spans="1:18" x14ac:dyDescent="0.25">
      <c r="D3453" s="110"/>
      <c r="E3453" s="135">
        <f>E3432+1</f>
        <v>165</v>
      </c>
      <c r="F3453" s="113"/>
      <c r="G3453" s="113"/>
      <c r="H3453" s="114"/>
      <c r="I3453" s="136">
        <f>SUM(J3456:J3470)</f>
        <v>0</v>
      </c>
      <c r="J3453" s="136" t="str">
        <f>IF(H3453="","",I3453/H3453)</f>
        <v/>
      </c>
      <c r="M3453" s="126"/>
      <c r="R3453" s="141"/>
    </row>
    <row r="3454" spans="1:18" x14ac:dyDescent="0.25">
      <c r="B3454" s="117"/>
      <c r="C3454" s="118"/>
      <c r="D3454" s="110"/>
      <c r="F3454" s="118"/>
      <c r="G3454" s="118"/>
      <c r="H3454" s="119"/>
      <c r="I3454" s="120"/>
      <c r="J3454" s="121"/>
      <c r="M3454" s="126"/>
      <c r="R3454" s="141"/>
    </row>
    <row r="3455" spans="1:18" ht="47.25" outlineLevel="1" x14ac:dyDescent="0.25">
      <c r="B3455" s="34" t="s">
        <v>66</v>
      </c>
      <c r="C3455" s="78" t="s">
        <v>13</v>
      </c>
      <c r="D3455" s="35" t="s">
        <v>60</v>
      </c>
      <c r="E3455" s="35" t="s">
        <v>14</v>
      </c>
      <c r="F3455" s="79" t="s">
        <v>17</v>
      </c>
      <c r="G3455" s="79" t="s">
        <v>56</v>
      </c>
      <c r="H3455" s="79" t="s">
        <v>38</v>
      </c>
      <c r="I3455" s="35" t="s">
        <v>16</v>
      </c>
      <c r="J3455" s="34" t="s">
        <v>15</v>
      </c>
    </row>
    <row r="3456" spans="1:18" outlineLevel="1" x14ac:dyDescent="0.25">
      <c r="B3456" s="137" t="str">
        <f>IF(C3456="","",F3453)</f>
        <v/>
      </c>
      <c r="C3456" s="123"/>
      <c r="D3456" s="138" t="str">
        <f>IF(C3456="","",IFERROR(INDEX('Cadastro de insumo'!A:K,MATCH('Ficha técnica - Prod acabado'!C3456,'Cadastro de insumo'!E:E,0),2),""))</f>
        <v/>
      </c>
      <c r="E3456" s="138" t="str">
        <f>IF(C3456="","",IFERROR(INDEX('Cadastro de insumo'!A:K,MATCH('Ficha técnica - Prod acabado'!C3456,'Cadastro de insumo'!E:E,0),9),""))</f>
        <v/>
      </c>
      <c r="F3456" s="139" t="str">
        <f>IFERROR(VLOOKUP(C3456,'Cadastro de insumo'!E:K,7,0),"")</f>
        <v/>
      </c>
      <c r="G3456" s="113"/>
      <c r="H3456" s="113"/>
      <c r="I3456" s="138">
        <f t="shared" ref="I3456:I3470" si="165">IF(OR(G3456="",H3456=""),0,G3456/H3456)</f>
        <v>0</v>
      </c>
      <c r="J3456" s="140">
        <f>IF(C3456="",0,IF(E3456="Pacote",VLOOKUP(C3456,'Cadastro de insumo'!E:K,7,0)*G3456,IF(OR(E3456="kg",E3456="L"),F3456/1000*G3456,F3456*G3456)))</f>
        <v>0</v>
      </c>
    </row>
    <row r="3457" spans="1:13" outlineLevel="1" x14ac:dyDescent="0.25">
      <c r="B3457" s="137" t="str">
        <f>IF(C3457="","",F3453)</f>
        <v/>
      </c>
      <c r="C3457" s="123"/>
      <c r="D3457" s="138" t="str">
        <f>IF(C3457="","",IFERROR(INDEX('Cadastro de insumo'!A:K,MATCH('Ficha técnica - Prod acabado'!C3457,'Cadastro de insumo'!E:E,0),2),""))</f>
        <v/>
      </c>
      <c r="E3457" s="138" t="str">
        <f>IF(C3457="","",IFERROR(INDEX('Cadastro de insumo'!A:K,MATCH('Ficha técnica - Prod acabado'!C3457,'Cadastro de insumo'!E:E,0),9),""))</f>
        <v/>
      </c>
      <c r="F3457" s="139" t="str">
        <f>IFERROR(VLOOKUP(C3457,'Cadastro de insumo'!E:K,7,0),"")</f>
        <v/>
      </c>
      <c r="G3457" s="113"/>
      <c r="H3457" s="113"/>
      <c r="I3457" s="138">
        <f t="shared" si="165"/>
        <v>0</v>
      </c>
      <c r="J3457" s="140">
        <f>IF(C3457="",0,IF(E3457="Pacote",VLOOKUP(C3457,'Cadastro de insumo'!E:K,7,0)*G3457,IF(OR(E3457="kg",E3457="L"),F3457/1000*G3457,F3457*G3457)))</f>
        <v>0</v>
      </c>
    </row>
    <row r="3458" spans="1:13" outlineLevel="1" x14ac:dyDescent="0.25">
      <c r="B3458" s="137" t="str">
        <f>IF(C3458="","",F3453)</f>
        <v/>
      </c>
      <c r="C3458" s="123"/>
      <c r="D3458" s="138" t="str">
        <f>IF(C3458="","",IFERROR(INDEX('Cadastro de insumo'!A:K,MATCH('Ficha técnica - Prod acabado'!C3458,'Cadastro de insumo'!E:E,0),2),""))</f>
        <v/>
      </c>
      <c r="E3458" s="138" t="str">
        <f>IF(C3458="","",IFERROR(INDEX('Cadastro de insumo'!A:K,MATCH('Ficha técnica - Prod acabado'!C3458,'Cadastro de insumo'!E:E,0),9),""))</f>
        <v/>
      </c>
      <c r="F3458" s="139" t="str">
        <f>IFERROR(VLOOKUP(C3458,'Cadastro de insumo'!E:K,7,0),"")</f>
        <v/>
      </c>
      <c r="G3458" s="113"/>
      <c r="H3458" s="113"/>
      <c r="I3458" s="138">
        <f t="shared" si="165"/>
        <v>0</v>
      </c>
      <c r="J3458" s="140">
        <f>IF(C3458="",0,IF(E3458="Pacote",VLOOKUP(C3458,'Cadastro de insumo'!E:K,7,0)*G3458,IF(OR(E3458="kg",E3458="L"),F3458/1000*G3458,F3458*G3458)))</f>
        <v>0</v>
      </c>
    </row>
    <row r="3459" spans="1:13" outlineLevel="1" x14ac:dyDescent="0.25">
      <c r="B3459" s="137" t="str">
        <f>IF(C3459="","",F3453)</f>
        <v/>
      </c>
      <c r="C3459" s="123"/>
      <c r="D3459" s="138" t="str">
        <f>IF(C3459="","",IFERROR(INDEX('Cadastro de insumo'!A:K,MATCH('Ficha técnica - Prod acabado'!C3459,'Cadastro de insumo'!E:E,0),2),""))</f>
        <v/>
      </c>
      <c r="E3459" s="138" t="str">
        <f>IF(C3459="","",IFERROR(INDEX('Cadastro de insumo'!A:K,MATCH('Ficha técnica - Prod acabado'!C3459,'Cadastro de insumo'!E:E,0),9),""))</f>
        <v/>
      </c>
      <c r="F3459" s="139" t="str">
        <f>IFERROR(VLOOKUP(C3459,'Cadastro de insumo'!E:K,7,0),"")</f>
        <v/>
      </c>
      <c r="G3459" s="113"/>
      <c r="H3459" s="113"/>
      <c r="I3459" s="138">
        <f t="shared" si="165"/>
        <v>0</v>
      </c>
      <c r="J3459" s="140">
        <f>IF(C3459="",0,IF(E3459="Pacote",VLOOKUP(C3459,'Cadastro de insumo'!E:K,7,0)*G3459,IF(OR(E3459="kg",E3459="L"),F3459/1000*G3459,F3459*G3459)))</f>
        <v>0</v>
      </c>
    </row>
    <row r="3460" spans="1:13" outlineLevel="1" x14ac:dyDescent="0.25">
      <c r="B3460" s="137" t="str">
        <f>IF(C3460="","",F3453)</f>
        <v/>
      </c>
      <c r="C3460" s="123"/>
      <c r="D3460" s="138" t="str">
        <f>IF(C3460="","",IFERROR(INDEX('Cadastro de insumo'!A:K,MATCH('Ficha técnica - Prod acabado'!C3460,'Cadastro de insumo'!E:E,0),2),""))</f>
        <v/>
      </c>
      <c r="E3460" s="138" t="str">
        <f>IF(C3460="","",IFERROR(INDEX('Cadastro de insumo'!A:K,MATCH('Ficha técnica - Prod acabado'!C3460,'Cadastro de insumo'!E:E,0),9),""))</f>
        <v/>
      </c>
      <c r="F3460" s="139" t="str">
        <f>IFERROR(VLOOKUP(C3460,'Cadastro de insumo'!E:K,7,0),"")</f>
        <v/>
      </c>
      <c r="G3460" s="113"/>
      <c r="H3460" s="113"/>
      <c r="I3460" s="138">
        <f t="shared" si="165"/>
        <v>0</v>
      </c>
      <c r="J3460" s="140">
        <f>IF(C3460="",0,IF(E3460="Pacote",VLOOKUP(C3460,'Cadastro de insumo'!E:K,7,0)*G3460,IF(OR(E3460="kg",E3460="L"),F3460/1000*G3460,F3460*G3460)))</f>
        <v>0</v>
      </c>
    </row>
    <row r="3461" spans="1:13" outlineLevel="1" x14ac:dyDescent="0.25">
      <c r="B3461" s="137" t="str">
        <f>IF(C3461="","",F3453)</f>
        <v/>
      </c>
      <c r="C3461" s="123"/>
      <c r="D3461" s="138" t="str">
        <f>IF(C3461="","",IFERROR(INDEX('Cadastro de insumo'!A:K,MATCH('Ficha técnica - Prod acabado'!C3461,'Cadastro de insumo'!E:E,0),2),""))</f>
        <v/>
      </c>
      <c r="E3461" s="138" t="str">
        <f>IF(C3461="","",IFERROR(INDEX('Cadastro de insumo'!A:K,MATCH('Ficha técnica - Prod acabado'!C3461,'Cadastro de insumo'!E:E,0),9),""))</f>
        <v/>
      </c>
      <c r="F3461" s="139" t="str">
        <f>IFERROR(VLOOKUP(C3461,'Cadastro de insumo'!E:K,7,0),"")</f>
        <v/>
      </c>
      <c r="G3461" s="113"/>
      <c r="H3461" s="113"/>
      <c r="I3461" s="138">
        <f t="shared" si="165"/>
        <v>0</v>
      </c>
      <c r="J3461" s="140">
        <f>IF(C3461="",0,IF(E3461="Pacote",VLOOKUP(C3461,'Cadastro de insumo'!E:K,7,0)*G3461,IF(OR(E3461="kg",E3461="L"),F3461/1000*G3461,F3461*G3461)))</f>
        <v>0</v>
      </c>
    </row>
    <row r="3462" spans="1:13" outlineLevel="1" x14ac:dyDescent="0.25">
      <c r="B3462" s="137" t="str">
        <f>IF(C3462="","",F3453)</f>
        <v/>
      </c>
      <c r="C3462" s="123"/>
      <c r="D3462" s="138" t="str">
        <f>IF(C3462="","",IFERROR(INDEX('Cadastro de insumo'!A:K,MATCH('Ficha técnica - Prod acabado'!C3462,'Cadastro de insumo'!E:E,0),2),""))</f>
        <v/>
      </c>
      <c r="E3462" s="138" t="str">
        <f>IF(C3462="","",IFERROR(INDEX('Cadastro de insumo'!A:K,MATCH('Ficha técnica - Prod acabado'!C3462,'Cadastro de insumo'!E:E,0),9),""))</f>
        <v/>
      </c>
      <c r="F3462" s="139" t="str">
        <f>IFERROR(VLOOKUP(C3462,'Cadastro de insumo'!E:K,7,0),"")</f>
        <v/>
      </c>
      <c r="G3462" s="113"/>
      <c r="H3462" s="113"/>
      <c r="I3462" s="138">
        <f t="shared" si="165"/>
        <v>0</v>
      </c>
      <c r="J3462" s="140">
        <f>IF(C3462="",0,IF(E3462="Pacote",VLOOKUP(C3462,'Cadastro de insumo'!E:K,7,0)*G3462,IF(OR(E3462="kg",E3462="L"),F3462/1000*G3462,F3462*G3462)))</f>
        <v>0</v>
      </c>
    </row>
    <row r="3463" spans="1:13" outlineLevel="1" x14ac:dyDescent="0.25">
      <c r="B3463" s="137" t="str">
        <f>IF(C3463="","",F3453)</f>
        <v/>
      </c>
      <c r="C3463" s="123"/>
      <c r="D3463" s="138" t="str">
        <f>IF(C3463="","",IFERROR(INDEX('Cadastro de insumo'!A:K,MATCH('Ficha técnica - Prod acabado'!C3463,'Cadastro de insumo'!E:E,0),2),""))</f>
        <v/>
      </c>
      <c r="E3463" s="138" t="str">
        <f>IF(C3463="","",IFERROR(INDEX('Cadastro de insumo'!A:K,MATCH('Ficha técnica - Prod acabado'!C3463,'Cadastro de insumo'!E:E,0),9),""))</f>
        <v/>
      </c>
      <c r="F3463" s="139" t="str">
        <f>IFERROR(VLOOKUP(C3463,'Cadastro de insumo'!E:K,7,0),"")</f>
        <v/>
      </c>
      <c r="G3463" s="113"/>
      <c r="H3463" s="113"/>
      <c r="I3463" s="138">
        <f t="shared" si="165"/>
        <v>0</v>
      </c>
      <c r="J3463" s="140">
        <f>IF(C3463="",0,IF(E3463="Pacote",VLOOKUP(C3463,'Cadastro de insumo'!E:K,7,0)*G3463,IF(OR(E3463="kg",E3463="L"),F3463/1000*G3463,F3463*G3463)))</f>
        <v>0</v>
      </c>
    </row>
    <row r="3464" spans="1:13" outlineLevel="1" x14ac:dyDescent="0.25">
      <c r="B3464" s="137" t="str">
        <f>IF(C3464="","",F3453)</f>
        <v/>
      </c>
      <c r="C3464" s="123"/>
      <c r="D3464" s="138" t="str">
        <f>IF(C3464="","",IFERROR(INDEX('Cadastro de insumo'!A:K,MATCH('Ficha técnica - Prod acabado'!C3464,'Cadastro de insumo'!E:E,0),2),""))</f>
        <v/>
      </c>
      <c r="E3464" s="138" t="str">
        <f>IF(C3464="","",IFERROR(INDEX('Cadastro de insumo'!A:K,MATCH('Ficha técnica - Prod acabado'!C3464,'Cadastro de insumo'!E:E,0),9),""))</f>
        <v/>
      </c>
      <c r="F3464" s="139" t="str">
        <f>IFERROR(VLOOKUP(C3464,'Cadastro de insumo'!E:K,7,0),"")</f>
        <v/>
      </c>
      <c r="G3464" s="113"/>
      <c r="H3464" s="113"/>
      <c r="I3464" s="138">
        <f t="shared" si="165"/>
        <v>0</v>
      </c>
      <c r="J3464" s="140">
        <f>IF(C3464="",0,IF(E3464="Pacote",VLOOKUP(C3464,'Cadastro de insumo'!E:K,7,0)*G3464,IF(OR(E3464="kg",E3464="L"),F3464/1000*G3464,F3464*G3464)))</f>
        <v>0</v>
      </c>
    </row>
    <row r="3465" spans="1:13" outlineLevel="1" x14ac:dyDescent="0.25">
      <c r="B3465" s="137" t="str">
        <f>IF(C3465="","",F3453)</f>
        <v/>
      </c>
      <c r="C3465" s="123"/>
      <c r="D3465" s="138" t="str">
        <f>IF(C3465="","",IFERROR(INDEX('Cadastro de insumo'!A:K,MATCH('Ficha técnica - Prod acabado'!C3465,'Cadastro de insumo'!E:E,0),2),""))</f>
        <v/>
      </c>
      <c r="E3465" s="138" t="str">
        <f>IF(C3465="","",IFERROR(INDEX('Cadastro de insumo'!A:K,MATCH('Ficha técnica - Prod acabado'!C3465,'Cadastro de insumo'!E:E,0),9),""))</f>
        <v/>
      </c>
      <c r="F3465" s="139" t="str">
        <f>IFERROR(VLOOKUP(C3465,'Cadastro de insumo'!E:K,7,0),"")</f>
        <v/>
      </c>
      <c r="G3465" s="113"/>
      <c r="H3465" s="113"/>
      <c r="I3465" s="138">
        <f t="shared" si="165"/>
        <v>0</v>
      </c>
      <c r="J3465" s="140">
        <f>IF(C3465="",0,IF(E3465="Pacote",VLOOKUP(C3465,'Cadastro de insumo'!E:K,7,0)*G3465,IF(OR(E3465="kg",E3465="L"),F3465/1000*G3465,F3465*G3465)))</f>
        <v>0</v>
      </c>
    </row>
    <row r="3466" spans="1:13" outlineLevel="1" x14ac:dyDescent="0.25">
      <c r="B3466" s="137" t="str">
        <f>IF(C3466="","",F3453)</f>
        <v/>
      </c>
      <c r="C3466" s="123"/>
      <c r="D3466" s="138" t="str">
        <f>IF(C3466="","",IFERROR(INDEX('Cadastro de insumo'!A:K,MATCH('Ficha técnica - Prod acabado'!C3466,'Cadastro de insumo'!E:E,0),2),""))</f>
        <v/>
      </c>
      <c r="E3466" s="138" t="str">
        <f>IF(C3466="","",IFERROR(INDEX('Cadastro de insumo'!A:K,MATCH('Ficha técnica - Prod acabado'!C3466,'Cadastro de insumo'!E:E,0),9),""))</f>
        <v/>
      </c>
      <c r="F3466" s="139" t="str">
        <f>IFERROR(VLOOKUP(C3466,'Cadastro de insumo'!E:K,7,0),"")</f>
        <v/>
      </c>
      <c r="G3466" s="113"/>
      <c r="H3466" s="113"/>
      <c r="I3466" s="138">
        <f t="shared" si="165"/>
        <v>0</v>
      </c>
      <c r="J3466" s="140">
        <f>IF(C3466="",0,IF(E3466="Pacote",VLOOKUP(C3466,'Cadastro de insumo'!E:K,7,0)*G3466,IF(OR(E3466="kg",E3466="L"),F3466/1000*G3466,F3466*G3466)))</f>
        <v>0</v>
      </c>
    </row>
    <row r="3467" spans="1:13" outlineLevel="1" x14ac:dyDescent="0.25">
      <c r="B3467" s="137" t="str">
        <f>IF(C3467="","",F3453)</f>
        <v/>
      </c>
      <c r="C3467" s="123"/>
      <c r="D3467" s="138" t="str">
        <f>IF(C3467="","",IFERROR(INDEX('Cadastro de insumo'!A:K,MATCH('Ficha técnica - Prod acabado'!C3467,'Cadastro de insumo'!E:E,0),2),""))</f>
        <v/>
      </c>
      <c r="E3467" s="138" t="str">
        <f>IF(C3467="","",IFERROR(INDEX('Cadastro de insumo'!A:K,MATCH('Ficha técnica - Prod acabado'!C3467,'Cadastro de insumo'!E:E,0),9),""))</f>
        <v/>
      </c>
      <c r="F3467" s="139" t="str">
        <f>IFERROR(VLOOKUP(C3467,'Cadastro de insumo'!E:K,7,0),"")</f>
        <v/>
      </c>
      <c r="G3467" s="113"/>
      <c r="H3467" s="113"/>
      <c r="I3467" s="138">
        <f t="shared" si="165"/>
        <v>0</v>
      </c>
      <c r="J3467" s="140">
        <f>IF(C3467="",0,IF(E3467="Pacote",VLOOKUP(C3467,'Cadastro de insumo'!E:K,7,0)*G3467,IF(OR(E3467="kg",E3467="L"),F3467/1000*G3467,F3467*G3467)))</f>
        <v>0</v>
      </c>
    </row>
    <row r="3468" spans="1:13" outlineLevel="1" x14ac:dyDescent="0.25">
      <c r="B3468" s="137" t="str">
        <f>IF(C3468="","",F3453)</f>
        <v/>
      </c>
      <c r="C3468" s="123"/>
      <c r="D3468" s="138" t="str">
        <f>IF(C3468="","",IFERROR(INDEX('Cadastro de insumo'!A:K,MATCH('Ficha técnica - Prod acabado'!C3468,'Cadastro de insumo'!E:E,0),2),""))</f>
        <v/>
      </c>
      <c r="E3468" s="138" t="str">
        <f>IF(C3468="","",IFERROR(INDEX('Cadastro de insumo'!A:K,MATCH('Ficha técnica - Prod acabado'!C3468,'Cadastro de insumo'!E:E,0),9),""))</f>
        <v/>
      </c>
      <c r="F3468" s="139" t="str">
        <f>IFERROR(VLOOKUP(C3468,'Cadastro de insumo'!E:K,7,0),"")</f>
        <v/>
      </c>
      <c r="G3468" s="113"/>
      <c r="H3468" s="113"/>
      <c r="I3468" s="138">
        <f t="shared" si="165"/>
        <v>0</v>
      </c>
      <c r="J3468" s="140">
        <f>IF(C3468="",0,IF(E3468="Pacote",VLOOKUP(C3468,'Cadastro de insumo'!E:K,7,0)*G3468,IF(OR(E3468="kg",E3468="L"),F3468/1000*G3468,F3468*G3468)))</f>
        <v>0</v>
      </c>
    </row>
    <row r="3469" spans="1:13" outlineLevel="1" x14ac:dyDescent="0.25">
      <c r="B3469" s="137" t="str">
        <f>IF(C3469="","",F3453)</f>
        <v/>
      </c>
      <c r="C3469" s="123"/>
      <c r="D3469" s="138" t="str">
        <f>IF(C3469="","",IFERROR(INDEX('Cadastro de insumo'!A:K,MATCH('Ficha técnica - Prod acabado'!C3469,'Cadastro de insumo'!E:E,0),2),""))</f>
        <v/>
      </c>
      <c r="E3469" s="138" t="str">
        <f>IF(C3469="","",IFERROR(INDEX('Cadastro de insumo'!A:K,MATCH('Ficha técnica - Prod acabado'!C3469,'Cadastro de insumo'!E:E,0),9),""))</f>
        <v/>
      </c>
      <c r="F3469" s="139" t="str">
        <f>IFERROR(VLOOKUP(C3469,'Cadastro de insumo'!E:K,7,0),"")</f>
        <v/>
      </c>
      <c r="G3469" s="113"/>
      <c r="H3469" s="113"/>
      <c r="I3469" s="138">
        <f t="shared" si="165"/>
        <v>0</v>
      </c>
      <c r="J3469" s="140">
        <f>IF(C3469="",0,IF(E3469="Pacote",VLOOKUP(C3469,'Cadastro de insumo'!E:K,7,0)*G3469,IF(OR(E3469="kg",E3469="L"),F3469/1000*G3469,F3469*G3469)))</f>
        <v>0</v>
      </c>
    </row>
    <row r="3470" spans="1:13" outlineLevel="1" x14ac:dyDescent="0.25">
      <c r="B3470" s="137" t="str">
        <f>IF(C3470="","",F3453)</f>
        <v/>
      </c>
      <c r="C3470" s="123"/>
      <c r="D3470" s="138" t="str">
        <f>IF(C3470="","",IFERROR(INDEX('Cadastro de insumo'!A:K,MATCH('Ficha técnica - Prod acabado'!C3470,'Cadastro de insumo'!E:E,0),2),""))</f>
        <v/>
      </c>
      <c r="E3470" s="138" t="str">
        <f>IF(C3470="","",IFERROR(INDEX('Cadastro de insumo'!A:K,MATCH('Ficha técnica - Prod acabado'!C3470,'Cadastro de insumo'!E:E,0),9),""))</f>
        <v/>
      </c>
      <c r="F3470" s="139" t="str">
        <f>IFERROR(VLOOKUP(C3470,'Cadastro de insumo'!E:K,7,0),"")</f>
        <v/>
      </c>
      <c r="G3470" s="113"/>
      <c r="H3470" s="113"/>
      <c r="I3470" s="138">
        <f t="shared" si="165"/>
        <v>0</v>
      </c>
      <c r="J3470" s="140">
        <f>IF(C3470="",0,IF(E3470="Pacote",VLOOKUP(C3470,'Cadastro de insumo'!E:K,7,0)*G3470,IF(OR(E3470="kg",E3470="L"),F3470/1000*G3470,F3470*G3470)))</f>
        <v>0</v>
      </c>
    </row>
    <row r="3471" spans="1:13" x14ac:dyDescent="0.25">
      <c r="A3471" s="33" t="str">
        <f>"Detalhes: "&amp;F3453</f>
        <v xml:space="preserve">Detalhes: </v>
      </c>
      <c r="B3471" s="110"/>
      <c r="H3471" s="126"/>
      <c r="I3471" s="110"/>
      <c r="J3471" s="110"/>
      <c r="M3471" s="126"/>
    </row>
    <row r="3472" spans="1:13" x14ac:dyDescent="0.25">
      <c r="B3472" s="110"/>
      <c r="C3472" s="126"/>
      <c r="H3472" s="126"/>
      <c r="I3472" s="110"/>
      <c r="J3472" s="110"/>
      <c r="K3472" s="110"/>
      <c r="L3472" s="110"/>
      <c r="M3472" s="126"/>
    </row>
    <row r="3473" spans="2:18" ht="31.5" x14ac:dyDescent="0.25">
      <c r="D3473" s="110"/>
      <c r="E3473" s="34" t="s">
        <v>21</v>
      </c>
      <c r="F3473" s="78" t="s">
        <v>0</v>
      </c>
      <c r="G3473" s="78" t="s">
        <v>19</v>
      </c>
      <c r="H3473" s="79" t="s">
        <v>20</v>
      </c>
      <c r="I3473" s="35" t="s">
        <v>22</v>
      </c>
      <c r="J3473" s="35" t="s">
        <v>61</v>
      </c>
      <c r="M3473" s="126"/>
    </row>
    <row r="3474" spans="2:18" x14ac:dyDescent="0.25">
      <c r="D3474" s="110"/>
      <c r="E3474" s="135">
        <f>E3453+1</f>
        <v>166</v>
      </c>
      <c r="F3474" s="113"/>
      <c r="G3474" s="113"/>
      <c r="H3474" s="114"/>
      <c r="I3474" s="136">
        <f>SUM(J3477:J3491)</f>
        <v>0</v>
      </c>
      <c r="J3474" s="136" t="str">
        <f>IF(H3474="","",I3474/H3474)</f>
        <v/>
      </c>
      <c r="M3474" s="126"/>
      <c r="R3474" s="141"/>
    </row>
    <row r="3475" spans="2:18" x14ac:dyDescent="0.25">
      <c r="B3475" s="117"/>
      <c r="C3475" s="118"/>
      <c r="D3475" s="110"/>
      <c r="F3475" s="118"/>
      <c r="G3475" s="118"/>
      <c r="H3475" s="119"/>
      <c r="I3475" s="120"/>
      <c r="J3475" s="121"/>
      <c r="M3475" s="126"/>
      <c r="R3475" s="141"/>
    </row>
    <row r="3476" spans="2:18" ht="47.25" outlineLevel="1" x14ac:dyDescent="0.25">
      <c r="B3476" s="34" t="s">
        <v>66</v>
      </c>
      <c r="C3476" s="78" t="s">
        <v>13</v>
      </c>
      <c r="D3476" s="35" t="s">
        <v>60</v>
      </c>
      <c r="E3476" s="35" t="s">
        <v>14</v>
      </c>
      <c r="F3476" s="79" t="s">
        <v>17</v>
      </c>
      <c r="G3476" s="79" t="s">
        <v>56</v>
      </c>
      <c r="H3476" s="79" t="s">
        <v>38</v>
      </c>
      <c r="I3476" s="35" t="s">
        <v>16</v>
      </c>
      <c r="J3476" s="34" t="s">
        <v>15</v>
      </c>
    </row>
    <row r="3477" spans="2:18" outlineLevel="1" x14ac:dyDescent="0.25">
      <c r="B3477" s="137" t="str">
        <f>IF(C3477="","",F3474)</f>
        <v/>
      </c>
      <c r="C3477" s="123"/>
      <c r="D3477" s="138" t="str">
        <f>IF(C3477="","",IFERROR(INDEX('Cadastro de insumo'!A:K,MATCH('Ficha técnica - Prod acabado'!C3477,'Cadastro de insumo'!E:E,0),2),""))</f>
        <v/>
      </c>
      <c r="E3477" s="138" t="str">
        <f>IF(C3477="","",IFERROR(INDEX('Cadastro de insumo'!A:K,MATCH('Ficha técnica - Prod acabado'!C3477,'Cadastro de insumo'!E:E,0),9),""))</f>
        <v/>
      </c>
      <c r="F3477" s="139" t="str">
        <f>IFERROR(VLOOKUP(C3477,'Cadastro de insumo'!E:K,7,0),"")</f>
        <v/>
      </c>
      <c r="G3477" s="113"/>
      <c r="H3477" s="113"/>
      <c r="I3477" s="138">
        <f t="shared" ref="I3477:I3491" si="166">IF(OR(G3477="",H3477=""),0,G3477/H3477)</f>
        <v>0</v>
      </c>
      <c r="J3477" s="140">
        <f>IF(C3477="",0,IF(E3477="Pacote",VLOOKUP(C3477,'Cadastro de insumo'!E:K,7,0)*G3477,IF(OR(E3477="kg",E3477="L"),F3477/1000*G3477,F3477*G3477)))</f>
        <v>0</v>
      </c>
    </row>
    <row r="3478" spans="2:18" outlineLevel="1" x14ac:dyDescent="0.25">
      <c r="B3478" s="137" t="str">
        <f>IF(C3478="","",F3474)</f>
        <v/>
      </c>
      <c r="C3478" s="123"/>
      <c r="D3478" s="138" t="str">
        <f>IF(C3478="","",IFERROR(INDEX('Cadastro de insumo'!A:K,MATCH('Ficha técnica - Prod acabado'!C3478,'Cadastro de insumo'!E:E,0),2),""))</f>
        <v/>
      </c>
      <c r="E3478" s="138" t="str">
        <f>IF(C3478="","",IFERROR(INDEX('Cadastro de insumo'!A:K,MATCH('Ficha técnica - Prod acabado'!C3478,'Cadastro de insumo'!E:E,0),9),""))</f>
        <v/>
      </c>
      <c r="F3478" s="139" t="str">
        <f>IFERROR(VLOOKUP(C3478,'Cadastro de insumo'!E:K,7,0),"")</f>
        <v/>
      </c>
      <c r="G3478" s="113"/>
      <c r="H3478" s="113"/>
      <c r="I3478" s="138">
        <f t="shared" si="166"/>
        <v>0</v>
      </c>
      <c r="J3478" s="140">
        <f>IF(C3478="",0,IF(E3478="Pacote",VLOOKUP(C3478,'Cadastro de insumo'!E:K,7,0)*G3478,IF(OR(E3478="kg",E3478="L"),F3478/1000*G3478,F3478*G3478)))</f>
        <v>0</v>
      </c>
    </row>
    <row r="3479" spans="2:18" outlineLevel="1" x14ac:dyDescent="0.25">
      <c r="B3479" s="137" t="str">
        <f>IF(C3479="","",F3474)</f>
        <v/>
      </c>
      <c r="C3479" s="123"/>
      <c r="D3479" s="138" t="str">
        <f>IF(C3479="","",IFERROR(INDEX('Cadastro de insumo'!A:K,MATCH('Ficha técnica - Prod acabado'!C3479,'Cadastro de insumo'!E:E,0),2),""))</f>
        <v/>
      </c>
      <c r="E3479" s="138" t="str">
        <f>IF(C3479="","",IFERROR(INDEX('Cadastro de insumo'!A:K,MATCH('Ficha técnica - Prod acabado'!C3479,'Cadastro de insumo'!E:E,0),9),""))</f>
        <v/>
      </c>
      <c r="F3479" s="139" t="str">
        <f>IFERROR(VLOOKUP(C3479,'Cadastro de insumo'!E:K,7,0),"")</f>
        <v/>
      </c>
      <c r="G3479" s="113"/>
      <c r="H3479" s="113"/>
      <c r="I3479" s="138">
        <f t="shared" si="166"/>
        <v>0</v>
      </c>
      <c r="J3479" s="140">
        <f>IF(C3479="",0,IF(E3479="Pacote",VLOOKUP(C3479,'Cadastro de insumo'!E:K,7,0)*G3479,IF(OR(E3479="kg",E3479="L"),F3479/1000*G3479,F3479*G3479)))</f>
        <v>0</v>
      </c>
    </row>
    <row r="3480" spans="2:18" outlineLevel="1" x14ac:dyDescent="0.25">
      <c r="B3480" s="137" t="str">
        <f>IF(C3480="","",F3474)</f>
        <v/>
      </c>
      <c r="C3480" s="123"/>
      <c r="D3480" s="138" t="str">
        <f>IF(C3480="","",IFERROR(INDEX('Cadastro de insumo'!A:K,MATCH('Ficha técnica - Prod acabado'!C3480,'Cadastro de insumo'!E:E,0),2),""))</f>
        <v/>
      </c>
      <c r="E3480" s="138" t="str">
        <f>IF(C3480="","",IFERROR(INDEX('Cadastro de insumo'!A:K,MATCH('Ficha técnica - Prod acabado'!C3480,'Cadastro de insumo'!E:E,0),9),""))</f>
        <v/>
      </c>
      <c r="F3480" s="139" t="str">
        <f>IFERROR(VLOOKUP(C3480,'Cadastro de insumo'!E:K,7,0),"")</f>
        <v/>
      </c>
      <c r="G3480" s="113"/>
      <c r="H3480" s="113"/>
      <c r="I3480" s="138">
        <f t="shared" si="166"/>
        <v>0</v>
      </c>
      <c r="J3480" s="140">
        <f>IF(C3480="",0,IF(E3480="Pacote",VLOOKUP(C3480,'Cadastro de insumo'!E:K,7,0)*G3480,IF(OR(E3480="kg",E3480="L"),F3480/1000*G3480,F3480*G3480)))</f>
        <v>0</v>
      </c>
    </row>
    <row r="3481" spans="2:18" outlineLevel="1" x14ac:dyDescent="0.25">
      <c r="B3481" s="137" t="str">
        <f>IF(C3481="","",F3474)</f>
        <v/>
      </c>
      <c r="C3481" s="123"/>
      <c r="D3481" s="138" t="str">
        <f>IF(C3481="","",IFERROR(INDEX('Cadastro de insumo'!A:K,MATCH('Ficha técnica - Prod acabado'!C3481,'Cadastro de insumo'!E:E,0),2),""))</f>
        <v/>
      </c>
      <c r="E3481" s="138" t="str">
        <f>IF(C3481="","",IFERROR(INDEX('Cadastro de insumo'!A:K,MATCH('Ficha técnica - Prod acabado'!C3481,'Cadastro de insumo'!E:E,0),9),""))</f>
        <v/>
      </c>
      <c r="F3481" s="139" t="str">
        <f>IFERROR(VLOOKUP(C3481,'Cadastro de insumo'!E:K,7,0),"")</f>
        <v/>
      </c>
      <c r="G3481" s="113"/>
      <c r="H3481" s="113"/>
      <c r="I3481" s="138">
        <f t="shared" si="166"/>
        <v>0</v>
      </c>
      <c r="J3481" s="140">
        <f>IF(C3481="",0,IF(E3481="Pacote",VLOOKUP(C3481,'Cadastro de insumo'!E:K,7,0)*G3481,IF(OR(E3481="kg",E3481="L"),F3481/1000*G3481,F3481*G3481)))</f>
        <v>0</v>
      </c>
    </row>
    <row r="3482" spans="2:18" outlineLevel="1" x14ac:dyDescent="0.25">
      <c r="B3482" s="137" t="str">
        <f>IF(C3482="","",F3474)</f>
        <v/>
      </c>
      <c r="C3482" s="123"/>
      <c r="D3482" s="138" t="str">
        <f>IF(C3482="","",IFERROR(INDEX('Cadastro de insumo'!A:K,MATCH('Ficha técnica - Prod acabado'!C3482,'Cadastro de insumo'!E:E,0),2),""))</f>
        <v/>
      </c>
      <c r="E3482" s="138" t="str">
        <f>IF(C3482="","",IFERROR(INDEX('Cadastro de insumo'!A:K,MATCH('Ficha técnica - Prod acabado'!C3482,'Cadastro de insumo'!E:E,0),9),""))</f>
        <v/>
      </c>
      <c r="F3482" s="139" t="str">
        <f>IFERROR(VLOOKUP(C3482,'Cadastro de insumo'!E:K,7,0),"")</f>
        <v/>
      </c>
      <c r="G3482" s="113"/>
      <c r="H3482" s="113"/>
      <c r="I3482" s="138">
        <f t="shared" si="166"/>
        <v>0</v>
      </c>
      <c r="J3482" s="140">
        <f>IF(C3482="",0,IF(E3482="Pacote",VLOOKUP(C3482,'Cadastro de insumo'!E:K,7,0)*G3482,IF(OR(E3482="kg",E3482="L"),F3482/1000*G3482,F3482*G3482)))</f>
        <v>0</v>
      </c>
    </row>
    <row r="3483" spans="2:18" outlineLevel="1" x14ac:dyDescent="0.25">
      <c r="B3483" s="137" t="str">
        <f>IF(C3483="","",F3474)</f>
        <v/>
      </c>
      <c r="C3483" s="123"/>
      <c r="D3483" s="138" t="str">
        <f>IF(C3483="","",IFERROR(INDEX('Cadastro de insumo'!A:K,MATCH('Ficha técnica - Prod acabado'!C3483,'Cadastro de insumo'!E:E,0),2),""))</f>
        <v/>
      </c>
      <c r="E3483" s="138" t="str">
        <f>IF(C3483="","",IFERROR(INDEX('Cadastro de insumo'!A:K,MATCH('Ficha técnica - Prod acabado'!C3483,'Cadastro de insumo'!E:E,0),9),""))</f>
        <v/>
      </c>
      <c r="F3483" s="139" t="str">
        <f>IFERROR(VLOOKUP(C3483,'Cadastro de insumo'!E:K,7,0),"")</f>
        <v/>
      </c>
      <c r="G3483" s="113"/>
      <c r="H3483" s="113"/>
      <c r="I3483" s="138">
        <f t="shared" si="166"/>
        <v>0</v>
      </c>
      <c r="J3483" s="140">
        <f>IF(C3483="",0,IF(E3483="Pacote",VLOOKUP(C3483,'Cadastro de insumo'!E:K,7,0)*G3483,IF(OR(E3483="kg",E3483="L"),F3483/1000*G3483,F3483*G3483)))</f>
        <v>0</v>
      </c>
    </row>
    <row r="3484" spans="2:18" outlineLevel="1" x14ac:dyDescent="0.25">
      <c r="B3484" s="137" t="str">
        <f>IF(C3484="","",F3474)</f>
        <v/>
      </c>
      <c r="C3484" s="123"/>
      <c r="D3484" s="138" t="str">
        <f>IF(C3484="","",IFERROR(INDEX('Cadastro de insumo'!A:K,MATCH('Ficha técnica - Prod acabado'!C3484,'Cadastro de insumo'!E:E,0),2),""))</f>
        <v/>
      </c>
      <c r="E3484" s="138" t="str">
        <f>IF(C3484="","",IFERROR(INDEX('Cadastro de insumo'!A:K,MATCH('Ficha técnica - Prod acabado'!C3484,'Cadastro de insumo'!E:E,0),9),""))</f>
        <v/>
      </c>
      <c r="F3484" s="139" t="str">
        <f>IFERROR(VLOOKUP(C3484,'Cadastro de insumo'!E:K,7,0),"")</f>
        <v/>
      </c>
      <c r="G3484" s="113"/>
      <c r="H3484" s="113"/>
      <c r="I3484" s="138">
        <f t="shared" si="166"/>
        <v>0</v>
      </c>
      <c r="J3484" s="140">
        <f>IF(C3484="",0,IF(E3484="Pacote",VLOOKUP(C3484,'Cadastro de insumo'!E:K,7,0)*G3484,IF(OR(E3484="kg",E3484="L"),F3484/1000*G3484,F3484*G3484)))</f>
        <v>0</v>
      </c>
    </row>
    <row r="3485" spans="2:18" outlineLevel="1" x14ac:dyDescent="0.25">
      <c r="B3485" s="137" t="str">
        <f>IF(C3485="","",F3474)</f>
        <v/>
      </c>
      <c r="C3485" s="123"/>
      <c r="D3485" s="138" t="str">
        <f>IF(C3485="","",IFERROR(INDEX('Cadastro de insumo'!A:K,MATCH('Ficha técnica - Prod acabado'!C3485,'Cadastro de insumo'!E:E,0),2),""))</f>
        <v/>
      </c>
      <c r="E3485" s="138" t="str">
        <f>IF(C3485="","",IFERROR(INDEX('Cadastro de insumo'!A:K,MATCH('Ficha técnica - Prod acabado'!C3485,'Cadastro de insumo'!E:E,0),9),""))</f>
        <v/>
      </c>
      <c r="F3485" s="139" t="str">
        <f>IFERROR(VLOOKUP(C3485,'Cadastro de insumo'!E:K,7,0),"")</f>
        <v/>
      </c>
      <c r="G3485" s="113"/>
      <c r="H3485" s="113"/>
      <c r="I3485" s="138">
        <f t="shared" si="166"/>
        <v>0</v>
      </c>
      <c r="J3485" s="140">
        <f>IF(C3485="",0,IF(E3485="Pacote",VLOOKUP(C3485,'Cadastro de insumo'!E:K,7,0)*G3485,IF(OR(E3485="kg",E3485="L"),F3485/1000*G3485,F3485*G3485)))</f>
        <v>0</v>
      </c>
    </row>
    <row r="3486" spans="2:18" outlineLevel="1" x14ac:dyDescent="0.25">
      <c r="B3486" s="137" t="str">
        <f>IF(C3486="","",F3474)</f>
        <v/>
      </c>
      <c r="C3486" s="123"/>
      <c r="D3486" s="138" t="str">
        <f>IF(C3486="","",IFERROR(INDEX('Cadastro de insumo'!A:K,MATCH('Ficha técnica - Prod acabado'!C3486,'Cadastro de insumo'!E:E,0),2),""))</f>
        <v/>
      </c>
      <c r="E3486" s="138" t="str">
        <f>IF(C3486="","",IFERROR(INDEX('Cadastro de insumo'!A:K,MATCH('Ficha técnica - Prod acabado'!C3486,'Cadastro de insumo'!E:E,0),9),""))</f>
        <v/>
      </c>
      <c r="F3486" s="139" t="str">
        <f>IFERROR(VLOOKUP(C3486,'Cadastro de insumo'!E:K,7,0),"")</f>
        <v/>
      </c>
      <c r="G3486" s="113"/>
      <c r="H3486" s="113"/>
      <c r="I3486" s="138">
        <f t="shared" si="166"/>
        <v>0</v>
      </c>
      <c r="J3486" s="140">
        <f>IF(C3486="",0,IF(E3486="Pacote",VLOOKUP(C3486,'Cadastro de insumo'!E:K,7,0)*G3486,IF(OR(E3486="kg",E3486="L"),F3486/1000*G3486,F3486*G3486)))</f>
        <v>0</v>
      </c>
    </row>
    <row r="3487" spans="2:18" outlineLevel="1" x14ac:dyDescent="0.25">
      <c r="B3487" s="137" t="str">
        <f>IF(C3487="","",F3474)</f>
        <v/>
      </c>
      <c r="C3487" s="123"/>
      <c r="D3487" s="138" t="str">
        <f>IF(C3487="","",IFERROR(INDEX('Cadastro de insumo'!A:K,MATCH('Ficha técnica - Prod acabado'!C3487,'Cadastro de insumo'!E:E,0),2),""))</f>
        <v/>
      </c>
      <c r="E3487" s="138" t="str">
        <f>IF(C3487="","",IFERROR(INDEX('Cadastro de insumo'!A:K,MATCH('Ficha técnica - Prod acabado'!C3487,'Cadastro de insumo'!E:E,0),9),""))</f>
        <v/>
      </c>
      <c r="F3487" s="139" t="str">
        <f>IFERROR(VLOOKUP(C3487,'Cadastro de insumo'!E:K,7,0),"")</f>
        <v/>
      </c>
      <c r="G3487" s="113"/>
      <c r="H3487" s="113"/>
      <c r="I3487" s="138">
        <f t="shared" si="166"/>
        <v>0</v>
      </c>
      <c r="J3487" s="140">
        <f>IF(C3487="",0,IF(E3487="Pacote",VLOOKUP(C3487,'Cadastro de insumo'!E:K,7,0)*G3487,IF(OR(E3487="kg",E3487="L"),F3487/1000*G3487,F3487*G3487)))</f>
        <v>0</v>
      </c>
    </row>
    <row r="3488" spans="2:18" outlineLevel="1" x14ac:dyDescent="0.25">
      <c r="B3488" s="137" t="str">
        <f>IF(C3488="","",F3474)</f>
        <v/>
      </c>
      <c r="C3488" s="123"/>
      <c r="D3488" s="138" t="str">
        <f>IF(C3488="","",IFERROR(INDEX('Cadastro de insumo'!A:K,MATCH('Ficha técnica - Prod acabado'!C3488,'Cadastro de insumo'!E:E,0),2),""))</f>
        <v/>
      </c>
      <c r="E3488" s="138" t="str">
        <f>IF(C3488="","",IFERROR(INDEX('Cadastro de insumo'!A:K,MATCH('Ficha técnica - Prod acabado'!C3488,'Cadastro de insumo'!E:E,0),9),""))</f>
        <v/>
      </c>
      <c r="F3488" s="139" t="str">
        <f>IFERROR(VLOOKUP(C3488,'Cadastro de insumo'!E:K,7,0),"")</f>
        <v/>
      </c>
      <c r="G3488" s="113"/>
      <c r="H3488" s="113"/>
      <c r="I3488" s="138">
        <f t="shared" si="166"/>
        <v>0</v>
      </c>
      <c r="J3488" s="140">
        <f>IF(C3488="",0,IF(E3488="Pacote",VLOOKUP(C3488,'Cadastro de insumo'!E:K,7,0)*G3488,IF(OR(E3488="kg",E3488="L"),F3488/1000*G3488,F3488*G3488)))</f>
        <v>0</v>
      </c>
    </row>
    <row r="3489" spans="1:18" outlineLevel="1" x14ac:dyDescent="0.25">
      <c r="B3489" s="137" t="str">
        <f>IF(C3489="","",F3474)</f>
        <v/>
      </c>
      <c r="C3489" s="123"/>
      <c r="D3489" s="138" t="str">
        <f>IF(C3489="","",IFERROR(INDEX('Cadastro de insumo'!A:K,MATCH('Ficha técnica - Prod acabado'!C3489,'Cadastro de insumo'!E:E,0),2),""))</f>
        <v/>
      </c>
      <c r="E3489" s="138" t="str">
        <f>IF(C3489="","",IFERROR(INDEX('Cadastro de insumo'!A:K,MATCH('Ficha técnica - Prod acabado'!C3489,'Cadastro de insumo'!E:E,0),9),""))</f>
        <v/>
      </c>
      <c r="F3489" s="139" t="str">
        <f>IFERROR(VLOOKUP(C3489,'Cadastro de insumo'!E:K,7,0),"")</f>
        <v/>
      </c>
      <c r="G3489" s="113"/>
      <c r="H3489" s="113"/>
      <c r="I3489" s="138">
        <f t="shared" si="166"/>
        <v>0</v>
      </c>
      <c r="J3489" s="140">
        <f>IF(C3489="",0,IF(E3489="Pacote",VLOOKUP(C3489,'Cadastro de insumo'!E:K,7,0)*G3489,IF(OR(E3489="kg",E3489="L"),F3489/1000*G3489,F3489*G3489)))</f>
        <v>0</v>
      </c>
    </row>
    <row r="3490" spans="1:18" outlineLevel="1" x14ac:dyDescent="0.25">
      <c r="B3490" s="137" t="str">
        <f>IF(C3490="","",F3474)</f>
        <v/>
      </c>
      <c r="C3490" s="123"/>
      <c r="D3490" s="138" t="str">
        <f>IF(C3490="","",IFERROR(INDEX('Cadastro de insumo'!A:K,MATCH('Ficha técnica - Prod acabado'!C3490,'Cadastro de insumo'!E:E,0),2),""))</f>
        <v/>
      </c>
      <c r="E3490" s="138" t="str">
        <f>IF(C3490="","",IFERROR(INDEX('Cadastro de insumo'!A:K,MATCH('Ficha técnica - Prod acabado'!C3490,'Cadastro de insumo'!E:E,0),9),""))</f>
        <v/>
      </c>
      <c r="F3490" s="139" t="str">
        <f>IFERROR(VLOOKUP(C3490,'Cadastro de insumo'!E:K,7,0),"")</f>
        <v/>
      </c>
      <c r="G3490" s="113"/>
      <c r="H3490" s="113"/>
      <c r="I3490" s="138">
        <f t="shared" si="166"/>
        <v>0</v>
      </c>
      <c r="J3490" s="140">
        <f>IF(C3490="",0,IF(E3490="Pacote",VLOOKUP(C3490,'Cadastro de insumo'!E:K,7,0)*G3490,IF(OR(E3490="kg",E3490="L"),F3490/1000*G3490,F3490*G3490)))</f>
        <v>0</v>
      </c>
    </row>
    <row r="3491" spans="1:18" outlineLevel="1" x14ac:dyDescent="0.25">
      <c r="B3491" s="137" t="str">
        <f>IF(C3491="","",F3474)</f>
        <v/>
      </c>
      <c r="C3491" s="123"/>
      <c r="D3491" s="138" t="str">
        <f>IF(C3491="","",IFERROR(INDEX('Cadastro de insumo'!A:K,MATCH('Ficha técnica - Prod acabado'!C3491,'Cadastro de insumo'!E:E,0),2),""))</f>
        <v/>
      </c>
      <c r="E3491" s="138" t="str">
        <f>IF(C3491="","",IFERROR(INDEX('Cadastro de insumo'!A:K,MATCH('Ficha técnica - Prod acabado'!C3491,'Cadastro de insumo'!E:E,0),9),""))</f>
        <v/>
      </c>
      <c r="F3491" s="139" t="str">
        <f>IFERROR(VLOOKUP(C3491,'Cadastro de insumo'!E:K,7,0),"")</f>
        <v/>
      </c>
      <c r="G3491" s="113"/>
      <c r="H3491" s="113"/>
      <c r="I3491" s="138">
        <f t="shared" si="166"/>
        <v>0</v>
      </c>
      <c r="J3491" s="140">
        <f>IF(C3491="",0,IF(E3491="Pacote",VLOOKUP(C3491,'Cadastro de insumo'!E:K,7,0)*G3491,IF(OR(E3491="kg",E3491="L"),F3491/1000*G3491,F3491*G3491)))</f>
        <v>0</v>
      </c>
    </row>
    <row r="3492" spans="1:18" x14ac:dyDescent="0.25">
      <c r="A3492" s="33" t="str">
        <f>"Detalhes: "&amp;F3474</f>
        <v xml:space="preserve">Detalhes: </v>
      </c>
      <c r="B3492" s="110"/>
      <c r="H3492" s="126"/>
      <c r="I3492" s="110"/>
      <c r="J3492" s="110"/>
      <c r="M3492" s="126"/>
    </row>
    <row r="3493" spans="1:18" x14ac:dyDescent="0.25">
      <c r="B3493" s="110"/>
      <c r="C3493" s="126"/>
      <c r="H3493" s="126"/>
      <c r="I3493" s="110"/>
      <c r="J3493" s="110"/>
      <c r="K3493" s="110"/>
      <c r="L3493" s="110"/>
      <c r="M3493" s="126"/>
    </row>
    <row r="3494" spans="1:18" ht="31.5" x14ac:dyDescent="0.25">
      <c r="D3494" s="110"/>
      <c r="E3494" s="34" t="s">
        <v>21</v>
      </c>
      <c r="F3494" s="78" t="s">
        <v>0</v>
      </c>
      <c r="G3494" s="78" t="s">
        <v>19</v>
      </c>
      <c r="H3494" s="79" t="s">
        <v>20</v>
      </c>
      <c r="I3494" s="35" t="s">
        <v>22</v>
      </c>
      <c r="J3494" s="35" t="s">
        <v>61</v>
      </c>
      <c r="M3494" s="126"/>
    </row>
    <row r="3495" spans="1:18" x14ac:dyDescent="0.25">
      <c r="D3495" s="110"/>
      <c r="E3495" s="135">
        <f>E3474+1</f>
        <v>167</v>
      </c>
      <c r="F3495" s="113"/>
      <c r="G3495" s="113"/>
      <c r="H3495" s="114"/>
      <c r="I3495" s="136">
        <f>SUM(J3498:J3512)</f>
        <v>0</v>
      </c>
      <c r="J3495" s="136" t="str">
        <f>IF(H3495="","",I3495/H3495)</f>
        <v/>
      </c>
      <c r="M3495" s="126"/>
      <c r="R3495" s="141"/>
    </row>
    <row r="3496" spans="1:18" x14ac:dyDescent="0.25">
      <c r="B3496" s="117"/>
      <c r="C3496" s="118"/>
      <c r="D3496" s="110"/>
      <c r="F3496" s="118"/>
      <c r="G3496" s="118"/>
      <c r="H3496" s="119"/>
      <c r="I3496" s="120"/>
      <c r="J3496" s="121"/>
      <c r="M3496" s="126"/>
      <c r="R3496" s="141"/>
    </row>
    <row r="3497" spans="1:18" ht="47.25" outlineLevel="1" x14ac:dyDescent="0.25">
      <c r="B3497" s="34" t="s">
        <v>66</v>
      </c>
      <c r="C3497" s="78" t="s">
        <v>13</v>
      </c>
      <c r="D3497" s="35" t="s">
        <v>60</v>
      </c>
      <c r="E3497" s="35" t="s">
        <v>14</v>
      </c>
      <c r="F3497" s="79" t="s">
        <v>17</v>
      </c>
      <c r="G3497" s="79" t="s">
        <v>56</v>
      </c>
      <c r="H3497" s="79" t="s">
        <v>38</v>
      </c>
      <c r="I3497" s="35" t="s">
        <v>16</v>
      </c>
      <c r="J3497" s="34" t="s">
        <v>15</v>
      </c>
    </row>
    <row r="3498" spans="1:18" outlineLevel="1" x14ac:dyDescent="0.25">
      <c r="B3498" s="137" t="str">
        <f>IF(C3498="","",F3495)</f>
        <v/>
      </c>
      <c r="C3498" s="123"/>
      <c r="D3498" s="138" t="str">
        <f>IF(C3498="","",IFERROR(INDEX('Cadastro de insumo'!A:K,MATCH('Ficha técnica - Prod acabado'!C3498,'Cadastro de insumo'!E:E,0),2),""))</f>
        <v/>
      </c>
      <c r="E3498" s="138" t="str">
        <f>IF(C3498="","",IFERROR(INDEX('Cadastro de insumo'!A:K,MATCH('Ficha técnica - Prod acabado'!C3498,'Cadastro de insumo'!E:E,0),9),""))</f>
        <v/>
      </c>
      <c r="F3498" s="139" t="str">
        <f>IFERROR(VLOOKUP(C3498,'Cadastro de insumo'!E:K,7,0),"")</f>
        <v/>
      </c>
      <c r="G3498" s="113"/>
      <c r="H3498" s="113"/>
      <c r="I3498" s="138">
        <f t="shared" ref="I3498:I3512" si="167">IF(OR(G3498="",H3498=""),0,G3498/H3498)</f>
        <v>0</v>
      </c>
      <c r="J3498" s="140">
        <f>IF(C3498="",0,IF(E3498="Pacote",VLOOKUP(C3498,'Cadastro de insumo'!E:K,7,0)*G3498,IF(OR(E3498="kg",E3498="L"),F3498/1000*G3498,F3498*G3498)))</f>
        <v>0</v>
      </c>
    </row>
    <row r="3499" spans="1:18" outlineLevel="1" x14ac:dyDescent="0.25">
      <c r="B3499" s="137" t="str">
        <f>IF(C3499="","",F3495)</f>
        <v/>
      </c>
      <c r="C3499" s="123"/>
      <c r="D3499" s="138" t="str">
        <f>IF(C3499="","",IFERROR(INDEX('Cadastro de insumo'!A:K,MATCH('Ficha técnica - Prod acabado'!C3499,'Cadastro de insumo'!E:E,0),2),""))</f>
        <v/>
      </c>
      <c r="E3499" s="138" t="str">
        <f>IF(C3499="","",IFERROR(INDEX('Cadastro de insumo'!A:K,MATCH('Ficha técnica - Prod acabado'!C3499,'Cadastro de insumo'!E:E,0),9),""))</f>
        <v/>
      </c>
      <c r="F3499" s="139" t="str">
        <f>IFERROR(VLOOKUP(C3499,'Cadastro de insumo'!E:K,7,0),"")</f>
        <v/>
      </c>
      <c r="G3499" s="113"/>
      <c r="H3499" s="113"/>
      <c r="I3499" s="138">
        <f t="shared" si="167"/>
        <v>0</v>
      </c>
      <c r="J3499" s="140">
        <f>IF(C3499="",0,IF(E3499="Pacote",VLOOKUP(C3499,'Cadastro de insumo'!E:K,7,0)*G3499,IF(OR(E3499="kg",E3499="L"),F3499/1000*G3499,F3499*G3499)))</f>
        <v>0</v>
      </c>
    </row>
    <row r="3500" spans="1:18" outlineLevel="1" x14ac:dyDescent="0.25">
      <c r="B3500" s="137" t="str">
        <f>IF(C3500="","",F3495)</f>
        <v/>
      </c>
      <c r="C3500" s="123"/>
      <c r="D3500" s="138" t="str">
        <f>IF(C3500="","",IFERROR(INDEX('Cadastro de insumo'!A:K,MATCH('Ficha técnica - Prod acabado'!C3500,'Cadastro de insumo'!E:E,0),2),""))</f>
        <v/>
      </c>
      <c r="E3500" s="138" t="str">
        <f>IF(C3500="","",IFERROR(INDEX('Cadastro de insumo'!A:K,MATCH('Ficha técnica - Prod acabado'!C3500,'Cadastro de insumo'!E:E,0),9),""))</f>
        <v/>
      </c>
      <c r="F3500" s="139" t="str">
        <f>IFERROR(VLOOKUP(C3500,'Cadastro de insumo'!E:K,7,0),"")</f>
        <v/>
      </c>
      <c r="G3500" s="113"/>
      <c r="H3500" s="113"/>
      <c r="I3500" s="138">
        <f t="shared" si="167"/>
        <v>0</v>
      </c>
      <c r="J3500" s="140">
        <f>IF(C3500="",0,IF(E3500="Pacote",VLOOKUP(C3500,'Cadastro de insumo'!E:K,7,0)*G3500,IF(OR(E3500="kg",E3500="L"),F3500/1000*G3500,F3500*G3500)))</f>
        <v>0</v>
      </c>
    </row>
    <row r="3501" spans="1:18" outlineLevel="1" x14ac:dyDescent="0.25">
      <c r="B3501" s="137" t="str">
        <f>IF(C3501="","",F3495)</f>
        <v/>
      </c>
      <c r="C3501" s="123"/>
      <c r="D3501" s="138" t="str">
        <f>IF(C3501="","",IFERROR(INDEX('Cadastro de insumo'!A:K,MATCH('Ficha técnica - Prod acabado'!C3501,'Cadastro de insumo'!E:E,0),2),""))</f>
        <v/>
      </c>
      <c r="E3501" s="138" t="str">
        <f>IF(C3501="","",IFERROR(INDEX('Cadastro de insumo'!A:K,MATCH('Ficha técnica - Prod acabado'!C3501,'Cadastro de insumo'!E:E,0),9),""))</f>
        <v/>
      </c>
      <c r="F3501" s="139" t="str">
        <f>IFERROR(VLOOKUP(C3501,'Cadastro de insumo'!E:K,7,0),"")</f>
        <v/>
      </c>
      <c r="G3501" s="113"/>
      <c r="H3501" s="113"/>
      <c r="I3501" s="138">
        <f t="shared" si="167"/>
        <v>0</v>
      </c>
      <c r="J3501" s="140">
        <f>IF(C3501="",0,IF(E3501="Pacote",VLOOKUP(C3501,'Cadastro de insumo'!E:K,7,0)*G3501,IF(OR(E3501="kg",E3501="L"),F3501/1000*G3501,F3501*G3501)))</f>
        <v>0</v>
      </c>
    </row>
    <row r="3502" spans="1:18" outlineLevel="1" x14ac:dyDescent="0.25">
      <c r="B3502" s="137" t="str">
        <f>IF(C3502="","",F3495)</f>
        <v/>
      </c>
      <c r="C3502" s="123"/>
      <c r="D3502" s="138" t="str">
        <f>IF(C3502="","",IFERROR(INDEX('Cadastro de insumo'!A:K,MATCH('Ficha técnica - Prod acabado'!C3502,'Cadastro de insumo'!E:E,0),2),""))</f>
        <v/>
      </c>
      <c r="E3502" s="138" t="str">
        <f>IF(C3502="","",IFERROR(INDEX('Cadastro de insumo'!A:K,MATCH('Ficha técnica - Prod acabado'!C3502,'Cadastro de insumo'!E:E,0),9),""))</f>
        <v/>
      </c>
      <c r="F3502" s="139" t="str">
        <f>IFERROR(VLOOKUP(C3502,'Cadastro de insumo'!E:K,7,0),"")</f>
        <v/>
      </c>
      <c r="G3502" s="113"/>
      <c r="H3502" s="113"/>
      <c r="I3502" s="138">
        <f t="shared" si="167"/>
        <v>0</v>
      </c>
      <c r="J3502" s="140">
        <f>IF(C3502="",0,IF(E3502="Pacote",VLOOKUP(C3502,'Cadastro de insumo'!E:K,7,0)*G3502,IF(OR(E3502="kg",E3502="L"),F3502/1000*G3502,F3502*G3502)))</f>
        <v>0</v>
      </c>
    </row>
    <row r="3503" spans="1:18" outlineLevel="1" x14ac:dyDescent="0.25">
      <c r="B3503" s="137" t="str">
        <f>IF(C3503="","",F3495)</f>
        <v/>
      </c>
      <c r="C3503" s="123"/>
      <c r="D3503" s="138" t="str">
        <f>IF(C3503="","",IFERROR(INDEX('Cadastro de insumo'!A:K,MATCH('Ficha técnica - Prod acabado'!C3503,'Cadastro de insumo'!E:E,0),2),""))</f>
        <v/>
      </c>
      <c r="E3503" s="138" t="str">
        <f>IF(C3503="","",IFERROR(INDEX('Cadastro de insumo'!A:K,MATCH('Ficha técnica - Prod acabado'!C3503,'Cadastro de insumo'!E:E,0),9),""))</f>
        <v/>
      </c>
      <c r="F3503" s="139" t="str">
        <f>IFERROR(VLOOKUP(C3503,'Cadastro de insumo'!E:K,7,0),"")</f>
        <v/>
      </c>
      <c r="G3503" s="113"/>
      <c r="H3503" s="113"/>
      <c r="I3503" s="138">
        <f t="shared" si="167"/>
        <v>0</v>
      </c>
      <c r="J3503" s="140">
        <f>IF(C3503="",0,IF(E3503="Pacote",VLOOKUP(C3503,'Cadastro de insumo'!E:K,7,0)*G3503,IF(OR(E3503="kg",E3503="L"),F3503/1000*G3503,F3503*G3503)))</f>
        <v>0</v>
      </c>
    </row>
    <row r="3504" spans="1:18" outlineLevel="1" x14ac:dyDescent="0.25">
      <c r="B3504" s="137" t="str">
        <f>IF(C3504="","",F3495)</f>
        <v/>
      </c>
      <c r="C3504" s="123"/>
      <c r="D3504" s="138" t="str">
        <f>IF(C3504="","",IFERROR(INDEX('Cadastro de insumo'!A:K,MATCH('Ficha técnica - Prod acabado'!C3504,'Cadastro de insumo'!E:E,0),2),""))</f>
        <v/>
      </c>
      <c r="E3504" s="138" t="str">
        <f>IF(C3504="","",IFERROR(INDEX('Cadastro de insumo'!A:K,MATCH('Ficha técnica - Prod acabado'!C3504,'Cadastro de insumo'!E:E,0),9),""))</f>
        <v/>
      </c>
      <c r="F3504" s="139" t="str">
        <f>IFERROR(VLOOKUP(C3504,'Cadastro de insumo'!E:K,7,0),"")</f>
        <v/>
      </c>
      <c r="G3504" s="113"/>
      <c r="H3504" s="113"/>
      <c r="I3504" s="138">
        <f t="shared" si="167"/>
        <v>0</v>
      </c>
      <c r="J3504" s="140">
        <f>IF(C3504="",0,IF(E3504="Pacote",VLOOKUP(C3504,'Cadastro de insumo'!E:K,7,0)*G3504,IF(OR(E3504="kg",E3504="L"),F3504/1000*G3504,F3504*G3504)))</f>
        <v>0</v>
      </c>
    </row>
    <row r="3505" spans="1:18" outlineLevel="1" x14ac:dyDescent="0.25">
      <c r="B3505" s="137" t="str">
        <f>IF(C3505="","",F3495)</f>
        <v/>
      </c>
      <c r="C3505" s="123"/>
      <c r="D3505" s="138" t="str">
        <f>IF(C3505="","",IFERROR(INDEX('Cadastro de insumo'!A:K,MATCH('Ficha técnica - Prod acabado'!C3505,'Cadastro de insumo'!E:E,0),2),""))</f>
        <v/>
      </c>
      <c r="E3505" s="138" t="str">
        <f>IF(C3505="","",IFERROR(INDEX('Cadastro de insumo'!A:K,MATCH('Ficha técnica - Prod acabado'!C3505,'Cadastro de insumo'!E:E,0),9),""))</f>
        <v/>
      </c>
      <c r="F3505" s="139" t="str">
        <f>IFERROR(VLOOKUP(C3505,'Cadastro de insumo'!E:K,7,0),"")</f>
        <v/>
      </c>
      <c r="G3505" s="113"/>
      <c r="H3505" s="113"/>
      <c r="I3505" s="138">
        <f t="shared" si="167"/>
        <v>0</v>
      </c>
      <c r="J3505" s="140">
        <f>IF(C3505="",0,IF(E3505="Pacote",VLOOKUP(C3505,'Cadastro de insumo'!E:K,7,0)*G3505,IF(OR(E3505="kg",E3505="L"),F3505/1000*G3505,F3505*G3505)))</f>
        <v>0</v>
      </c>
    </row>
    <row r="3506" spans="1:18" outlineLevel="1" x14ac:dyDescent="0.25">
      <c r="B3506" s="137" t="str">
        <f>IF(C3506="","",F3495)</f>
        <v/>
      </c>
      <c r="C3506" s="123"/>
      <c r="D3506" s="138" t="str">
        <f>IF(C3506="","",IFERROR(INDEX('Cadastro de insumo'!A:K,MATCH('Ficha técnica - Prod acabado'!C3506,'Cadastro de insumo'!E:E,0),2),""))</f>
        <v/>
      </c>
      <c r="E3506" s="138" t="str">
        <f>IF(C3506="","",IFERROR(INDEX('Cadastro de insumo'!A:K,MATCH('Ficha técnica - Prod acabado'!C3506,'Cadastro de insumo'!E:E,0),9),""))</f>
        <v/>
      </c>
      <c r="F3506" s="139" t="str">
        <f>IFERROR(VLOOKUP(C3506,'Cadastro de insumo'!E:K,7,0),"")</f>
        <v/>
      </c>
      <c r="G3506" s="113"/>
      <c r="H3506" s="113"/>
      <c r="I3506" s="138">
        <f t="shared" si="167"/>
        <v>0</v>
      </c>
      <c r="J3506" s="140">
        <f>IF(C3506="",0,IF(E3506="Pacote",VLOOKUP(C3506,'Cadastro de insumo'!E:K,7,0)*G3506,IF(OR(E3506="kg",E3506="L"),F3506/1000*G3506,F3506*G3506)))</f>
        <v>0</v>
      </c>
    </row>
    <row r="3507" spans="1:18" outlineLevel="1" x14ac:dyDescent="0.25">
      <c r="B3507" s="137" t="str">
        <f>IF(C3507="","",F3495)</f>
        <v/>
      </c>
      <c r="C3507" s="123"/>
      <c r="D3507" s="138" t="str">
        <f>IF(C3507="","",IFERROR(INDEX('Cadastro de insumo'!A:K,MATCH('Ficha técnica - Prod acabado'!C3507,'Cadastro de insumo'!E:E,0),2),""))</f>
        <v/>
      </c>
      <c r="E3507" s="138" t="str">
        <f>IF(C3507="","",IFERROR(INDEX('Cadastro de insumo'!A:K,MATCH('Ficha técnica - Prod acabado'!C3507,'Cadastro de insumo'!E:E,0),9),""))</f>
        <v/>
      </c>
      <c r="F3507" s="139" t="str">
        <f>IFERROR(VLOOKUP(C3507,'Cadastro de insumo'!E:K,7,0),"")</f>
        <v/>
      </c>
      <c r="G3507" s="113"/>
      <c r="H3507" s="113"/>
      <c r="I3507" s="138">
        <f t="shared" si="167"/>
        <v>0</v>
      </c>
      <c r="J3507" s="140">
        <f>IF(C3507="",0,IF(E3507="Pacote",VLOOKUP(C3507,'Cadastro de insumo'!E:K,7,0)*G3507,IF(OR(E3507="kg",E3507="L"),F3507/1000*G3507,F3507*G3507)))</f>
        <v>0</v>
      </c>
    </row>
    <row r="3508" spans="1:18" outlineLevel="1" x14ac:dyDescent="0.25">
      <c r="B3508" s="137" t="str">
        <f>IF(C3508="","",F3495)</f>
        <v/>
      </c>
      <c r="C3508" s="123"/>
      <c r="D3508" s="138" t="str">
        <f>IF(C3508="","",IFERROR(INDEX('Cadastro de insumo'!A:K,MATCH('Ficha técnica - Prod acabado'!C3508,'Cadastro de insumo'!E:E,0),2),""))</f>
        <v/>
      </c>
      <c r="E3508" s="138" t="str">
        <f>IF(C3508="","",IFERROR(INDEX('Cadastro de insumo'!A:K,MATCH('Ficha técnica - Prod acabado'!C3508,'Cadastro de insumo'!E:E,0),9),""))</f>
        <v/>
      </c>
      <c r="F3508" s="139" t="str">
        <f>IFERROR(VLOOKUP(C3508,'Cadastro de insumo'!E:K,7,0),"")</f>
        <v/>
      </c>
      <c r="G3508" s="113"/>
      <c r="H3508" s="113"/>
      <c r="I3508" s="138">
        <f t="shared" si="167"/>
        <v>0</v>
      </c>
      <c r="J3508" s="140">
        <f>IF(C3508="",0,IF(E3508="Pacote",VLOOKUP(C3508,'Cadastro de insumo'!E:K,7,0)*G3508,IF(OR(E3508="kg",E3508="L"),F3508/1000*G3508,F3508*G3508)))</f>
        <v>0</v>
      </c>
    </row>
    <row r="3509" spans="1:18" outlineLevel="1" x14ac:dyDescent="0.25">
      <c r="B3509" s="137" t="str">
        <f>IF(C3509="","",F3495)</f>
        <v/>
      </c>
      <c r="C3509" s="123"/>
      <c r="D3509" s="138" t="str">
        <f>IF(C3509="","",IFERROR(INDEX('Cadastro de insumo'!A:K,MATCH('Ficha técnica - Prod acabado'!C3509,'Cadastro de insumo'!E:E,0),2),""))</f>
        <v/>
      </c>
      <c r="E3509" s="138" t="str">
        <f>IF(C3509="","",IFERROR(INDEX('Cadastro de insumo'!A:K,MATCH('Ficha técnica - Prod acabado'!C3509,'Cadastro de insumo'!E:E,0),9),""))</f>
        <v/>
      </c>
      <c r="F3509" s="139" t="str">
        <f>IFERROR(VLOOKUP(C3509,'Cadastro de insumo'!E:K,7,0),"")</f>
        <v/>
      </c>
      <c r="G3509" s="113"/>
      <c r="H3509" s="113"/>
      <c r="I3509" s="138">
        <f t="shared" si="167"/>
        <v>0</v>
      </c>
      <c r="J3509" s="140">
        <f>IF(C3509="",0,IF(E3509="Pacote",VLOOKUP(C3509,'Cadastro de insumo'!E:K,7,0)*G3509,IF(OR(E3509="kg",E3509="L"),F3509/1000*G3509,F3509*G3509)))</f>
        <v>0</v>
      </c>
    </row>
    <row r="3510" spans="1:18" outlineLevel="1" x14ac:dyDescent="0.25">
      <c r="B3510" s="137" t="str">
        <f>IF(C3510="","",F3495)</f>
        <v/>
      </c>
      <c r="C3510" s="123"/>
      <c r="D3510" s="138" t="str">
        <f>IF(C3510="","",IFERROR(INDEX('Cadastro de insumo'!A:K,MATCH('Ficha técnica - Prod acabado'!C3510,'Cadastro de insumo'!E:E,0),2),""))</f>
        <v/>
      </c>
      <c r="E3510" s="138" t="str">
        <f>IF(C3510="","",IFERROR(INDEX('Cadastro de insumo'!A:K,MATCH('Ficha técnica - Prod acabado'!C3510,'Cadastro de insumo'!E:E,0),9),""))</f>
        <v/>
      </c>
      <c r="F3510" s="139" t="str">
        <f>IFERROR(VLOOKUP(C3510,'Cadastro de insumo'!E:K,7,0),"")</f>
        <v/>
      </c>
      <c r="G3510" s="113"/>
      <c r="H3510" s="113"/>
      <c r="I3510" s="138">
        <f t="shared" si="167"/>
        <v>0</v>
      </c>
      <c r="J3510" s="140">
        <f>IF(C3510="",0,IF(E3510="Pacote",VLOOKUP(C3510,'Cadastro de insumo'!E:K,7,0)*G3510,IF(OR(E3510="kg",E3510="L"),F3510/1000*G3510,F3510*G3510)))</f>
        <v>0</v>
      </c>
    </row>
    <row r="3511" spans="1:18" outlineLevel="1" x14ac:dyDescent="0.25">
      <c r="B3511" s="137" t="str">
        <f>IF(C3511="","",F3495)</f>
        <v/>
      </c>
      <c r="C3511" s="123"/>
      <c r="D3511" s="138" t="str">
        <f>IF(C3511="","",IFERROR(INDEX('Cadastro de insumo'!A:K,MATCH('Ficha técnica - Prod acabado'!C3511,'Cadastro de insumo'!E:E,0),2),""))</f>
        <v/>
      </c>
      <c r="E3511" s="138" t="str">
        <f>IF(C3511="","",IFERROR(INDEX('Cadastro de insumo'!A:K,MATCH('Ficha técnica - Prod acabado'!C3511,'Cadastro de insumo'!E:E,0),9),""))</f>
        <v/>
      </c>
      <c r="F3511" s="139" t="str">
        <f>IFERROR(VLOOKUP(C3511,'Cadastro de insumo'!E:K,7,0),"")</f>
        <v/>
      </c>
      <c r="G3511" s="113"/>
      <c r="H3511" s="113"/>
      <c r="I3511" s="138">
        <f t="shared" si="167"/>
        <v>0</v>
      </c>
      <c r="J3511" s="140">
        <f>IF(C3511="",0,IF(E3511="Pacote",VLOOKUP(C3511,'Cadastro de insumo'!E:K,7,0)*G3511,IF(OR(E3511="kg",E3511="L"),F3511/1000*G3511,F3511*G3511)))</f>
        <v>0</v>
      </c>
    </row>
    <row r="3512" spans="1:18" outlineLevel="1" x14ac:dyDescent="0.25">
      <c r="B3512" s="137" t="str">
        <f>IF(C3512="","",F3495)</f>
        <v/>
      </c>
      <c r="C3512" s="123"/>
      <c r="D3512" s="138" t="str">
        <f>IF(C3512="","",IFERROR(INDEX('Cadastro de insumo'!A:K,MATCH('Ficha técnica - Prod acabado'!C3512,'Cadastro de insumo'!E:E,0),2),""))</f>
        <v/>
      </c>
      <c r="E3512" s="138" t="str">
        <f>IF(C3512="","",IFERROR(INDEX('Cadastro de insumo'!A:K,MATCH('Ficha técnica - Prod acabado'!C3512,'Cadastro de insumo'!E:E,0),9),""))</f>
        <v/>
      </c>
      <c r="F3512" s="139" t="str">
        <f>IFERROR(VLOOKUP(C3512,'Cadastro de insumo'!E:K,7,0),"")</f>
        <v/>
      </c>
      <c r="G3512" s="113"/>
      <c r="H3512" s="113"/>
      <c r="I3512" s="138">
        <f t="shared" si="167"/>
        <v>0</v>
      </c>
      <c r="J3512" s="140">
        <f>IF(C3512="",0,IF(E3512="Pacote",VLOOKUP(C3512,'Cadastro de insumo'!E:K,7,0)*G3512,IF(OR(E3512="kg",E3512="L"),F3512/1000*G3512,F3512*G3512)))</f>
        <v>0</v>
      </c>
    </row>
    <row r="3513" spans="1:18" x14ac:dyDescent="0.25">
      <c r="A3513" s="33" t="str">
        <f>"Detalhes: "&amp;F3495</f>
        <v xml:space="preserve">Detalhes: </v>
      </c>
      <c r="B3513" s="110"/>
      <c r="H3513" s="126"/>
      <c r="I3513" s="110"/>
      <c r="J3513" s="110"/>
      <c r="M3513" s="126"/>
    </row>
    <row r="3514" spans="1:18" x14ac:dyDescent="0.25">
      <c r="B3514" s="110"/>
      <c r="C3514" s="126"/>
      <c r="H3514" s="126"/>
      <c r="I3514" s="110"/>
      <c r="J3514" s="110"/>
      <c r="K3514" s="110"/>
      <c r="L3514" s="110"/>
      <c r="M3514" s="126"/>
    </row>
    <row r="3515" spans="1:18" ht="31.5" x14ac:dyDescent="0.25">
      <c r="D3515" s="110"/>
      <c r="E3515" s="34" t="s">
        <v>21</v>
      </c>
      <c r="F3515" s="78" t="s">
        <v>0</v>
      </c>
      <c r="G3515" s="78" t="s">
        <v>19</v>
      </c>
      <c r="H3515" s="79" t="s">
        <v>20</v>
      </c>
      <c r="I3515" s="35" t="s">
        <v>22</v>
      </c>
      <c r="J3515" s="35" t="s">
        <v>61</v>
      </c>
      <c r="M3515" s="126"/>
    </row>
    <row r="3516" spans="1:18" x14ac:dyDescent="0.25">
      <c r="D3516" s="110"/>
      <c r="E3516" s="135">
        <f>E3495+1</f>
        <v>168</v>
      </c>
      <c r="F3516" s="113"/>
      <c r="G3516" s="113"/>
      <c r="H3516" s="114"/>
      <c r="I3516" s="136">
        <f>SUM(J3519:J3533)</f>
        <v>0</v>
      </c>
      <c r="J3516" s="136" t="str">
        <f>IF(H3516="","",I3516/H3516)</f>
        <v/>
      </c>
      <c r="M3516" s="126"/>
      <c r="R3516" s="141"/>
    </row>
    <row r="3517" spans="1:18" x14ac:dyDescent="0.25">
      <c r="B3517" s="117"/>
      <c r="C3517" s="118"/>
      <c r="D3517" s="110"/>
      <c r="F3517" s="118"/>
      <c r="G3517" s="118"/>
      <c r="H3517" s="119"/>
      <c r="I3517" s="120"/>
      <c r="J3517" s="121"/>
      <c r="M3517" s="126"/>
      <c r="R3517" s="141"/>
    </row>
    <row r="3518" spans="1:18" ht="47.25" outlineLevel="1" x14ac:dyDescent="0.25">
      <c r="B3518" s="34" t="s">
        <v>66</v>
      </c>
      <c r="C3518" s="78" t="s">
        <v>13</v>
      </c>
      <c r="D3518" s="35" t="s">
        <v>60</v>
      </c>
      <c r="E3518" s="35" t="s">
        <v>14</v>
      </c>
      <c r="F3518" s="79" t="s">
        <v>17</v>
      </c>
      <c r="G3518" s="79" t="s">
        <v>56</v>
      </c>
      <c r="H3518" s="79" t="s">
        <v>38</v>
      </c>
      <c r="I3518" s="35" t="s">
        <v>16</v>
      </c>
      <c r="J3518" s="34" t="s">
        <v>15</v>
      </c>
    </row>
    <row r="3519" spans="1:18" outlineLevel="1" x14ac:dyDescent="0.25">
      <c r="B3519" s="137" t="str">
        <f>IF(C3519="","",F3516)</f>
        <v/>
      </c>
      <c r="C3519" s="123"/>
      <c r="D3519" s="138" t="str">
        <f>IF(C3519="","",IFERROR(INDEX('Cadastro de insumo'!A:K,MATCH('Ficha técnica - Prod acabado'!C3519,'Cadastro de insumo'!E:E,0),2),""))</f>
        <v/>
      </c>
      <c r="E3519" s="138" t="str">
        <f>IF(C3519="","",IFERROR(INDEX('Cadastro de insumo'!A:K,MATCH('Ficha técnica - Prod acabado'!C3519,'Cadastro de insumo'!E:E,0),9),""))</f>
        <v/>
      </c>
      <c r="F3519" s="139" t="str">
        <f>IFERROR(VLOOKUP(C3519,'Cadastro de insumo'!E:K,7,0),"")</f>
        <v/>
      </c>
      <c r="G3519" s="113"/>
      <c r="H3519" s="113"/>
      <c r="I3519" s="138">
        <f t="shared" ref="I3519:I3533" si="168">IF(OR(G3519="",H3519=""),0,G3519/H3519)</f>
        <v>0</v>
      </c>
      <c r="J3519" s="140">
        <f>IF(C3519="",0,IF(E3519="Pacote",VLOOKUP(C3519,'Cadastro de insumo'!E:K,7,0)*G3519,IF(OR(E3519="kg",E3519="L"),F3519/1000*G3519,F3519*G3519)))</f>
        <v>0</v>
      </c>
    </row>
    <row r="3520" spans="1:18" outlineLevel="1" x14ac:dyDescent="0.25">
      <c r="B3520" s="137" t="str">
        <f>IF(C3520="","",F3516)</f>
        <v/>
      </c>
      <c r="C3520" s="123"/>
      <c r="D3520" s="138" t="str">
        <f>IF(C3520="","",IFERROR(INDEX('Cadastro de insumo'!A:K,MATCH('Ficha técnica - Prod acabado'!C3520,'Cadastro de insumo'!E:E,0),2),""))</f>
        <v/>
      </c>
      <c r="E3520" s="138" t="str">
        <f>IF(C3520="","",IFERROR(INDEX('Cadastro de insumo'!A:K,MATCH('Ficha técnica - Prod acabado'!C3520,'Cadastro de insumo'!E:E,0),9),""))</f>
        <v/>
      </c>
      <c r="F3520" s="139" t="str">
        <f>IFERROR(VLOOKUP(C3520,'Cadastro de insumo'!E:K,7,0),"")</f>
        <v/>
      </c>
      <c r="G3520" s="113"/>
      <c r="H3520" s="113"/>
      <c r="I3520" s="138">
        <f t="shared" si="168"/>
        <v>0</v>
      </c>
      <c r="J3520" s="140">
        <f>IF(C3520="",0,IF(E3520="Pacote",VLOOKUP(C3520,'Cadastro de insumo'!E:K,7,0)*G3520,IF(OR(E3520="kg",E3520="L"),F3520/1000*G3520,F3520*G3520)))</f>
        <v>0</v>
      </c>
    </row>
    <row r="3521" spans="1:13" outlineLevel="1" x14ac:dyDescent="0.25">
      <c r="B3521" s="137" t="str">
        <f>IF(C3521="","",F3516)</f>
        <v/>
      </c>
      <c r="C3521" s="123"/>
      <c r="D3521" s="138" t="str">
        <f>IF(C3521="","",IFERROR(INDEX('Cadastro de insumo'!A:K,MATCH('Ficha técnica - Prod acabado'!C3521,'Cadastro de insumo'!E:E,0),2),""))</f>
        <v/>
      </c>
      <c r="E3521" s="138" t="str">
        <f>IF(C3521="","",IFERROR(INDEX('Cadastro de insumo'!A:K,MATCH('Ficha técnica - Prod acabado'!C3521,'Cadastro de insumo'!E:E,0),9),""))</f>
        <v/>
      </c>
      <c r="F3521" s="139" t="str">
        <f>IFERROR(VLOOKUP(C3521,'Cadastro de insumo'!E:K,7,0),"")</f>
        <v/>
      </c>
      <c r="G3521" s="113"/>
      <c r="H3521" s="113"/>
      <c r="I3521" s="138">
        <f t="shared" si="168"/>
        <v>0</v>
      </c>
      <c r="J3521" s="140">
        <f>IF(C3521="",0,IF(E3521="Pacote",VLOOKUP(C3521,'Cadastro de insumo'!E:K,7,0)*G3521,IF(OR(E3521="kg",E3521="L"),F3521/1000*G3521,F3521*G3521)))</f>
        <v>0</v>
      </c>
    </row>
    <row r="3522" spans="1:13" outlineLevel="1" x14ac:dyDescent="0.25">
      <c r="B3522" s="137" t="str">
        <f>IF(C3522="","",F3516)</f>
        <v/>
      </c>
      <c r="C3522" s="123"/>
      <c r="D3522" s="138" t="str">
        <f>IF(C3522="","",IFERROR(INDEX('Cadastro de insumo'!A:K,MATCH('Ficha técnica - Prod acabado'!C3522,'Cadastro de insumo'!E:E,0),2),""))</f>
        <v/>
      </c>
      <c r="E3522" s="138" t="str">
        <f>IF(C3522="","",IFERROR(INDEX('Cadastro de insumo'!A:K,MATCH('Ficha técnica - Prod acabado'!C3522,'Cadastro de insumo'!E:E,0),9),""))</f>
        <v/>
      </c>
      <c r="F3522" s="139" t="str">
        <f>IFERROR(VLOOKUP(C3522,'Cadastro de insumo'!E:K,7,0),"")</f>
        <v/>
      </c>
      <c r="G3522" s="113"/>
      <c r="H3522" s="113"/>
      <c r="I3522" s="138">
        <f t="shared" si="168"/>
        <v>0</v>
      </c>
      <c r="J3522" s="140">
        <f>IF(C3522="",0,IF(E3522="Pacote",VLOOKUP(C3522,'Cadastro de insumo'!E:K,7,0)*G3522,IF(OR(E3522="kg",E3522="L"),F3522/1000*G3522,F3522*G3522)))</f>
        <v>0</v>
      </c>
    </row>
    <row r="3523" spans="1:13" outlineLevel="1" x14ac:dyDescent="0.25">
      <c r="B3523" s="137" t="str">
        <f>IF(C3523="","",F3516)</f>
        <v/>
      </c>
      <c r="C3523" s="123"/>
      <c r="D3523" s="138" t="str">
        <f>IF(C3523="","",IFERROR(INDEX('Cadastro de insumo'!A:K,MATCH('Ficha técnica - Prod acabado'!C3523,'Cadastro de insumo'!E:E,0),2),""))</f>
        <v/>
      </c>
      <c r="E3523" s="138" t="str">
        <f>IF(C3523="","",IFERROR(INDEX('Cadastro de insumo'!A:K,MATCH('Ficha técnica - Prod acabado'!C3523,'Cadastro de insumo'!E:E,0),9),""))</f>
        <v/>
      </c>
      <c r="F3523" s="139" t="str">
        <f>IFERROR(VLOOKUP(C3523,'Cadastro de insumo'!E:K,7,0),"")</f>
        <v/>
      </c>
      <c r="G3523" s="113"/>
      <c r="H3523" s="113"/>
      <c r="I3523" s="138">
        <f t="shared" si="168"/>
        <v>0</v>
      </c>
      <c r="J3523" s="140">
        <f>IF(C3523="",0,IF(E3523="Pacote",VLOOKUP(C3523,'Cadastro de insumo'!E:K,7,0)*G3523,IF(OR(E3523="kg",E3523="L"),F3523/1000*G3523,F3523*G3523)))</f>
        <v>0</v>
      </c>
    </row>
    <row r="3524" spans="1:13" outlineLevel="1" x14ac:dyDescent="0.25">
      <c r="B3524" s="137" t="str">
        <f>IF(C3524="","",F3516)</f>
        <v/>
      </c>
      <c r="C3524" s="123"/>
      <c r="D3524" s="138" t="str">
        <f>IF(C3524="","",IFERROR(INDEX('Cadastro de insumo'!A:K,MATCH('Ficha técnica - Prod acabado'!C3524,'Cadastro de insumo'!E:E,0),2),""))</f>
        <v/>
      </c>
      <c r="E3524" s="138" t="str">
        <f>IF(C3524="","",IFERROR(INDEX('Cadastro de insumo'!A:K,MATCH('Ficha técnica - Prod acabado'!C3524,'Cadastro de insumo'!E:E,0),9),""))</f>
        <v/>
      </c>
      <c r="F3524" s="139" t="str">
        <f>IFERROR(VLOOKUP(C3524,'Cadastro de insumo'!E:K,7,0),"")</f>
        <v/>
      </c>
      <c r="G3524" s="113"/>
      <c r="H3524" s="113"/>
      <c r="I3524" s="138">
        <f t="shared" si="168"/>
        <v>0</v>
      </c>
      <c r="J3524" s="140">
        <f>IF(C3524="",0,IF(E3524="Pacote",VLOOKUP(C3524,'Cadastro de insumo'!E:K,7,0)*G3524,IF(OR(E3524="kg",E3524="L"),F3524/1000*G3524,F3524*G3524)))</f>
        <v>0</v>
      </c>
    </row>
    <row r="3525" spans="1:13" outlineLevel="1" x14ac:dyDescent="0.25">
      <c r="B3525" s="137" t="str">
        <f>IF(C3525="","",F3516)</f>
        <v/>
      </c>
      <c r="C3525" s="123"/>
      <c r="D3525" s="138" t="str">
        <f>IF(C3525="","",IFERROR(INDEX('Cadastro de insumo'!A:K,MATCH('Ficha técnica - Prod acabado'!C3525,'Cadastro de insumo'!E:E,0),2),""))</f>
        <v/>
      </c>
      <c r="E3525" s="138" t="str">
        <f>IF(C3525="","",IFERROR(INDEX('Cadastro de insumo'!A:K,MATCH('Ficha técnica - Prod acabado'!C3525,'Cadastro de insumo'!E:E,0),9),""))</f>
        <v/>
      </c>
      <c r="F3525" s="139" t="str">
        <f>IFERROR(VLOOKUP(C3525,'Cadastro de insumo'!E:K,7,0),"")</f>
        <v/>
      </c>
      <c r="G3525" s="113"/>
      <c r="H3525" s="113"/>
      <c r="I3525" s="138">
        <f t="shared" si="168"/>
        <v>0</v>
      </c>
      <c r="J3525" s="140">
        <f>IF(C3525="",0,IF(E3525="Pacote",VLOOKUP(C3525,'Cadastro de insumo'!E:K,7,0)*G3525,IF(OR(E3525="kg",E3525="L"),F3525/1000*G3525,F3525*G3525)))</f>
        <v>0</v>
      </c>
    </row>
    <row r="3526" spans="1:13" outlineLevel="1" x14ac:dyDescent="0.25">
      <c r="B3526" s="137" t="str">
        <f>IF(C3526="","",F3516)</f>
        <v/>
      </c>
      <c r="C3526" s="123"/>
      <c r="D3526" s="138" t="str">
        <f>IF(C3526="","",IFERROR(INDEX('Cadastro de insumo'!A:K,MATCH('Ficha técnica - Prod acabado'!C3526,'Cadastro de insumo'!E:E,0),2),""))</f>
        <v/>
      </c>
      <c r="E3526" s="138" t="str">
        <f>IF(C3526="","",IFERROR(INDEX('Cadastro de insumo'!A:K,MATCH('Ficha técnica - Prod acabado'!C3526,'Cadastro de insumo'!E:E,0),9),""))</f>
        <v/>
      </c>
      <c r="F3526" s="139" t="str">
        <f>IFERROR(VLOOKUP(C3526,'Cadastro de insumo'!E:K,7,0),"")</f>
        <v/>
      </c>
      <c r="G3526" s="113"/>
      <c r="H3526" s="113"/>
      <c r="I3526" s="138">
        <f t="shared" si="168"/>
        <v>0</v>
      </c>
      <c r="J3526" s="140">
        <f>IF(C3526="",0,IF(E3526="Pacote",VLOOKUP(C3526,'Cadastro de insumo'!E:K,7,0)*G3526,IF(OR(E3526="kg",E3526="L"),F3526/1000*G3526,F3526*G3526)))</f>
        <v>0</v>
      </c>
    </row>
    <row r="3527" spans="1:13" outlineLevel="1" x14ac:dyDescent="0.25">
      <c r="B3527" s="137" t="str">
        <f>IF(C3527="","",F3516)</f>
        <v/>
      </c>
      <c r="C3527" s="123"/>
      <c r="D3527" s="138" t="str">
        <f>IF(C3527="","",IFERROR(INDEX('Cadastro de insumo'!A:K,MATCH('Ficha técnica - Prod acabado'!C3527,'Cadastro de insumo'!E:E,0),2),""))</f>
        <v/>
      </c>
      <c r="E3527" s="138" t="str">
        <f>IF(C3527="","",IFERROR(INDEX('Cadastro de insumo'!A:K,MATCH('Ficha técnica - Prod acabado'!C3527,'Cadastro de insumo'!E:E,0),9),""))</f>
        <v/>
      </c>
      <c r="F3527" s="139" t="str">
        <f>IFERROR(VLOOKUP(C3527,'Cadastro de insumo'!E:K,7,0),"")</f>
        <v/>
      </c>
      <c r="G3527" s="113"/>
      <c r="H3527" s="113"/>
      <c r="I3527" s="138">
        <f t="shared" si="168"/>
        <v>0</v>
      </c>
      <c r="J3527" s="140">
        <f>IF(C3527="",0,IF(E3527="Pacote",VLOOKUP(C3527,'Cadastro de insumo'!E:K,7,0)*G3527,IF(OR(E3527="kg",E3527="L"),F3527/1000*G3527,F3527*G3527)))</f>
        <v>0</v>
      </c>
    </row>
    <row r="3528" spans="1:13" outlineLevel="1" x14ac:dyDescent="0.25">
      <c r="B3528" s="137" t="str">
        <f>IF(C3528="","",F3516)</f>
        <v/>
      </c>
      <c r="C3528" s="123"/>
      <c r="D3528" s="138" t="str">
        <f>IF(C3528="","",IFERROR(INDEX('Cadastro de insumo'!A:K,MATCH('Ficha técnica - Prod acabado'!C3528,'Cadastro de insumo'!E:E,0),2),""))</f>
        <v/>
      </c>
      <c r="E3528" s="138" t="str">
        <f>IF(C3528="","",IFERROR(INDEX('Cadastro de insumo'!A:K,MATCH('Ficha técnica - Prod acabado'!C3528,'Cadastro de insumo'!E:E,0),9),""))</f>
        <v/>
      </c>
      <c r="F3528" s="139" t="str">
        <f>IFERROR(VLOOKUP(C3528,'Cadastro de insumo'!E:K,7,0),"")</f>
        <v/>
      </c>
      <c r="G3528" s="113"/>
      <c r="H3528" s="113"/>
      <c r="I3528" s="138">
        <f t="shared" si="168"/>
        <v>0</v>
      </c>
      <c r="J3528" s="140">
        <f>IF(C3528="",0,IF(E3528="Pacote",VLOOKUP(C3528,'Cadastro de insumo'!E:K,7,0)*G3528,IF(OR(E3528="kg",E3528="L"),F3528/1000*G3528,F3528*G3528)))</f>
        <v>0</v>
      </c>
    </row>
    <row r="3529" spans="1:13" outlineLevel="1" x14ac:dyDescent="0.25">
      <c r="B3529" s="137" t="str">
        <f>IF(C3529="","",F3516)</f>
        <v/>
      </c>
      <c r="C3529" s="123"/>
      <c r="D3529" s="138" t="str">
        <f>IF(C3529="","",IFERROR(INDEX('Cadastro de insumo'!A:K,MATCH('Ficha técnica - Prod acabado'!C3529,'Cadastro de insumo'!E:E,0),2),""))</f>
        <v/>
      </c>
      <c r="E3529" s="138" t="str">
        <f>IF(C3529="","",IFERROR(INDEX('Cadastro de insumo'!A:K,MATCH('Ficha técnica - Prod acabado'!C3529,'Cadastro de insumo'!E:E,0),9),""))</f>
        <v/>
      </c>
      <c r="F3529" s="139" t="str">
        <f>IFERROR(VLOOKUP(C3529,'Cadastro de insumo'!E:K,7,0),"")</f>
        <v/>
      </c>
      <c r="G3529" s="113"/>
      <c r="H3529" s="113"/>
      <c r="I3529" s="138">
        <f t="shared" si="168"/>
        <v>0</v>
      </c>
      <c r="J3529" s="140">
        <f>IF(C3529="",0,IF(E3529="Pacote",VLOOKUP(C3529,'Cadastro de insumo'!E:K,7,0)*G3529,IF(OR(E3529="kg",E3529="L"),F3529/1000*G3529,F3529*G3529)))</f>
        <v>0</v>
      </c>
    </row>
    <row r="3530" spans="1:13" outlineLevel="1" x14ac:dyDescent="0.25">
      <c r="B3530" s="137" t="str">
        <f>IF(C3530="","",F3516)</f>
        <v/>
      </c>
      <c r="C3530" s="123"/>
      <c r="D3530" s="138" t="str">
        <f>IF(C3530="","",IFERROR(INDEX('Cadastro de insumo'!A:K,MATCH('Ficha técnica - Prod acabado'!C3530,'Cadastro de insumo'!E:E,0),2),""))</f>
        <v/>
      </c>
      <c r="E3530" s="138" t="str">
        <f>IF(C3530="","",IFERROR(INDEX('Cadastro de insumo'!A:K,MATCH('Ficha técnica - Prod acabado'!C3530,'Cadastro de insumo'!E:E,0),9),""))</f>
        <v/>
      </c>
      <c r="F3530" s="139" t="str">
        <f>IFERROR(VLOOKUP(C3530,'Cadastro de insumo'!E:K,7,0),"")</f>
        <v/>
      </c>
      <c r="G3530" s="113"/>
      <c r="H3530" s="113"/>
      <c r="I3530" s="138">
        <f t="shared" si="168"/>
        <v>0</v>
      </c>
      <c r="J3530" s="140">
        <f>IF(C3530="",0,IF(E3530="Pacote",VLOOKUP(C3530,'Cadastro de insumo'!E:K,7,0)*G3530,IF(OR(E3530="kg",E3530="L"),F3530/1000*G3530,F3530*G3530)))</f>
        <v>0</v>
      </c>
    </row>
    <row r="3531" spans="1:13" outlineLevel="1" x14ac:dyDescent="0.25">
      <c r="B3531" s="137" t="str">
        <f>IF(C3531="","",F3516)</f>
        <v/>
      </c>
      <c r="C3531" s="123"/>
      <c r="D3531" s="138" t="str">
        <f>IF(C3531="","",IFERROR(INDEX('Cadastro de insumo'!A:K,MATCH('Ficha técnica - Prod acabado'!C3531,'Cadastro de insumo'!E:E,0),2),""))</f>
        <v/>
      </c>
      <c r="E3531" s="138" t="str">
        <f>IF(C3531="","",IFERROR(INDEX('Cadastro de insumo'!A:K,MATCH('Ficha técnica - Prod acabado'!C3531,'Cadastro de insumo'!E:E,0),9),""))</f>
        <v/>
      </c>
      <c r="F3531" s="139" t="str">
        <f>IFERROR(VLOOKUP(C3531,'Cadastro de insumo'!E:K,7,0),"")</f>
        <v/>
      </c>
      <c r="G3531" s="113"/>
      <c r="H3531" s="113"/>
      <c r="I3531" s="138">
        <f t="shared" si="168"/>
        <v>0</v>
      </c>
      <c r="J3531" s="140">
        <f>IF(C3531="",0,IF(E3531="Pacote",VLOOKUP(C3531,'Cadastro de insumo'!E:K,7,0)*G3531,IF(OR(E3531="kg",E3531="L"),F3531/1000*G3531,F3531*G3531)))</f>
        <v>0</v>
      </c>
    </row>
    <row r="3532" spans="1:13" outlineLevel="1" x14ac:dyDescent="0.25">
      <c r="B3532" s="137" t="str">
        <f>IF(C3532="","",F3516)</f>
        <v/>
      </c>
      <c r="C3532" s="123"/>
      <c r="D3532" s="138" t="str">
        <f>IF(C3532="","",IFERROR(INDEX('Cadastro de insumo'!A:K,MATCH('Ficha técnica - Prod acabado'!C3532,'Cadastro de insumo'!E:E,0),2),""))</f>
        <v/>
      </c>
      <c r="E3532" s="138" t="str">
        <f>IF(C3532="","",IFERROR(INDEX('Cadastro de insumo'!A:K,MATCH('Ficha técnica - Prod acabado'!C3532,'Cadastro de insumo'!E:E,0),9),""))</f>
        <v/>
      </c>
      <c r="F3532" s="139" t="str">
        <f>IFERROR(VLOOKUP(C3532,'Cadastro de insumo'!E:K,7,0),"")</f>
        <v/>
      </c>
      <c r="G3532" s="113"/>
      <c r="H3532" s="113"/>
      <c r="I3532" s="138">
        <f t="shared" si="168"/>
        <v>0</v>
      </c>
      <c r="J3532" s="140">
        <f>IF(C3532="",0,IF(E3532="Pacote",VLOOKUP(C3532,'Cadastro de insumo'!E:K,7,0)*G3532,IF(OR(E3532="kg",E3532="L"),F3532/1000*G3532,F3532*G3532)))</f>
        <v>0</v>
      </c>
    </row>
    <row r="3533" spans="1:13" outlineLevel="1" x14ac:dyDescent="0.25">
      <c r="B3533" s="137" t="str">
        <f>IF(C3533="","",F3516)</f>
        <v/>
      </c>
      <c r="C3533" s="123"/>
      <c r="D3533" s="138" t="str">
        <f>IF(C3533="","",IFERROR(INDEX('Cadastro de insumo'!A:K,MATCH('Ficha técnica - Prod acabado'!C3533,'Cadastro de insumo'!E:E,0),2),""))</f>
        <v/>
      </c>
      <c r="E3533" s="138" t="str">
        <f>IF(C3533="","",IFERROR(INDEX('Cadastro de insumo'!A:K,MATCH('Ficha técnica - Prod acabado'!C3533,'Cadastro de insumo'!E:E,0),9),""))</f>
        <v/>
      </c>
      <c r="F3533" s="139" t="str">
        <f>IFERROR(VLOOKUP(C3533,'Cadastro de insumo'!E:K,7,0),"")</f>
        <v/>
      </c>
      <c r="G3533" s="113"/>
      <c r="H3533" s="113"/>
      <c r="I3533" s="138">
        <f t="shared" si="168"/>
        <v>0</v>
      </c>
      <c r="J3533" s="140">
        <f>IF(C3533="",0,IF(E3533="Pacote",VLOOKUP(C3533,'Cadastro de insumo'!E:K,7,0)*G3533,IF(OR(E3533="kg",E3533="L"),F3533/1000*G3533,F3533*G3533)))</f>
        <v>0</v>
      </c>
    </row>
    <row r="3534" spans="1:13" x14ac:dyDescent="0.25">
      <c r="A3534" s="33" t="str">
        <f>"Detalhes: "&amp;F3516</f>
        <v xml:space="preserve">Detalhes: </v>
      </c>
      <c r="B3534" s="110"/>
      <c r="H3534" s="126"/>
      <c r="I3534" s="110"/>
      <c r="J3534" s="110"/>
      <c r="M3534" s="126"/>
    </row>
    <row r="3535" spans="1:13" x14ac:dyDescent="0.25">
      <c r="B3535" s="110"/>
      <c r="C3535" s="126"/>
      <c r="H3535" s="126"/>
      <c r="I3535" s="110"/>
      <c r="J3535" s="110"/>
      <c r="K3535" s="110"/>
      <c r="L3535" s="110"/>
      <c r="M3535" s="126"/>
    </row>
    <row r="3536" spans="1:13" ht="31.5" x14ac:dyDescent="0.25">
      <c r="D3536" s="110"/>
      <c r="E3536" s="34" t="s">
        <v>21</v>
      </c>
      <c r="F3536" s="78" t="s">
        <v>0</v>
      </c>
      <c r="G3536" s="78" t="s">
        <v>19</v>
      </c>
      <c r="H3536" s="79" t="s">
        <v>20</v>
      </c>
      <c r="I3536" s="35" t="s">
        <v>22</v>
      </c>
      <c r="J3536" s="35" t="s">
        <v>61</v>
      </c>
      <c r="M3536" s="126"/>
    </row>
    <row r="3537" spans="2:18" x14ac:dyDescent="0.25">
      <c r="D3537" s="110"/>
      <c r="E3537" s="135">
        <f>E3516+1</f>
        <v>169</v>
      </c>
      <c r="F3537" s="113"/>
      <c r="G3537" s="113"/>
      <c r="H3537" s="114"/>
      <c r="I3537" s="136">
        <f>SUM(J3540:J3554)</f>
        <v>0</v>
      </c>
      <c r="J3537" s="136" t="str">
        <f>IF(H3537="","",I3537/H3537)</f>
        <v/>
      </c>
      <c r="M3537" s="126"/>
      <c r="R3537" s="141"/>
    </row>
    <row r="3538" spans="2:18" x14ac:dyDescent="0.25">
      <c r="B3538" s="117"/>
      <c r="C3538" s="118"/>
      <c r="D3538" s="110"/>
      <c r="F3538" s="118"/>
      <c r="G3538" s="118"/>
      <c r="H3538" s="119"/>
      <c r="I3538" s="120"/>
      <c r="J3538" s="121"/>
      <c r="M3538" s="126"/>
      <c r="R3538" s="141"/>
    </row>
    <row r="3539" spans="2:18" ht="47.25" outlineLevel="1" x14ac:dyDescent="0.25">
      <c r="B3539" s="34" t="s">
        <v>66</v>
      </c>
      <c r="C3539" s="78" t="s">
        <v>13</v>
      </c>
      <c r="D3539" s="35" t="s">
        <v>60</v>
      </c>
      <c r="E3539" s="35" t="s">
        <v>14</v>
      </c>
      <c r="F3539" s="79" t="s">
        <v>17</v>
      </c>
      <c r="G3539" s="79" t="s">
        <v>56</v>
      </c>
      <c r="H3539" s="79" t="s">
        <v>38</v>
      </c>
      <c r="I3539" s="35" t="s">
        <v>16</v>
      </c>
      <c r="J3539" s="34" t="s">
        <v>15</v>
      </c>
    </row>
    <row r="3540" spans="2:18" outlineLevel="1" x14ac:dyDescent="0.25">
      <c r="B3540" s="137" t="str">
        <f>IF(C3540="","",F3537)</f>
        <v/>
      </c>
      <c r="C3540" s="123"/>
      <c r="D3540" s="138" t="str">
        <f>IF(C3540="","",IFERROR(INDEX('Cadastro de insumo'!A:K,MATCH('Ficha técnica - Prod acabado'!C3540,'Cadastro de insumo'!E:E,0),2),""))</f>
        <v/>
      </c>
      <c r="E3540" s="138" t="str">
        <f>IF(C3540="","",IFERROR(INDEX('Cadastro de insumo'!A:K,MATCH('Ficha técnica - Prod acabado'!C3540,'Cadastro de insumo'!E:E,0),9),""))</f>
        <v/>
      </c>
      <c r="F3540" s="139" t="str">
        <f>IFERROR(VLOOKUP(C3540,'Cadastro de insumo'!E:K,7,0),"")</f>
        <v/>
      </c>
      <c r="G3540" s="113"/>
      <c r="H3540" s="113"/>
      <c r="I3540" s="138">
        <f t="shared" ref="I3540:I3554" si="169">IF(OR(G3540="",H3540=""),0,G3540/H3540)</f>
        <v>0</v>
      </c>
      <c r="J3540" s="140">
        <f>IF(C3540="",0,IF(E3540="Pacote",VLOOKUP(C3540,'Cadastro de insumo'!E:K,7,0)*G3540,IF(OR(E3540="kg",E3540="L"),F3540/1000*G3540,F3540*G3540)))</f>
        <v>0</v>
      </c>
    </row>
    <row r="3541" spans="2:18" outlineLevel="1" x14ac:dyDescent="0.25">
      <c r="B3541" s="137" t="str">
        <f>IF(C3541="","",F3537)</f>
        <v/>
      </c>
      <c r="C3541" s="123"/>
      <c r="D3541" s="138" t="str">
        <f>IF(C3541="","",IFERROR(INDEX('Cadastro de insumo'!A:K,MATCH('Ficha técnica - Prod acabado'!C3541,'Cadastro de insumo'!E:E,0),2),""))</f>
        <v/>
      </c>
      <c r="E3541" s="138" t="str">
        <f>IF(C3541="","",IFERROR(INDEX('Cadastro de insumo'!A:K,MATCH('Ficha técnica - Prod acabado'!C3541,'Cadastro de insumo'!E:E,0),9),""))</f>
        <v/>
      </c>
      <c r="F3541" s="139" t="str">
        <f>IFERROR(VLOOKUP(C3541,'Cadastro de insumo'!E:K,7,0),"")</f>
        <v/>
      </c>
      <c r="G3541" s="113"/>
      <c r="H3541" s="113"/>
      <c r="I3541" s="138">
        <f t="shared" si="169"/>
        <v>0</v>
      </c>
      <c r="J3541" s="140">
        <f>IF(C3541="",0,IF(E3541="Pacote",VLOOKUP(C3541,'Cadastro de insumo'!E:K,7,0)*G3541,IF(OR(E3541="kg",E3541="L"),F3541/1000*G3541,F3541*G3541)))</f>
        <v>0</v>
      </c>
    </row>
    <row r="3542" spans="2:18" outlineLevel="1" x14ac:dyDescent="0.25">
      <c r="B3542" s="137" t="str">
        <f>IF(C3542="","",F3537)</f>
        <v/>
      </c>
      <c r="C3542" s="123"/>
      <c r="D3542" s="138" t="str">
        <f>IF(C3542="","",IFERROR(INDEX('Cadastro de insumo'!A:K,MATCH('Ficha técnica - Prod acabado'!C3542,'Cadastro de insumo'!E:E,0),2),""))</f>
        <v/>
      </c>
      <c r="E3542" s="138" t="str">
        <f>IF(C3542="","",IFERROR(INDEX('Cadastro de insumo'!A:K,MATCH('Ficha técnica - Prod acabado'!C3542,'Cadastro de insumo'!E:E,0),9),""))</f>
        <v/>
      </c>
      <c r="F3542" s="139" t="str">
        <f>IFERROR(VLOOKUP(C3542,'Cadastro de insumo'!E:K,7,0),"")</f>
        <v/>
      </c>
      <c r="G3542" s="113"/>
      <c r="H3542" s="113"/>
      <c r="I3542" s="138">
        <f t="shared" si="169"/>
        <v>0</v>
      </c>
      <c r="J3542" s="140">
        <f>IF(C3542="",0,IF(E3542="Pacote",VLOOKUP(C3542,'Cadastro de insumo'!E:K,7,0)*G3542,IF(OR(E3542="kg",E3542="L"),F3542/1000*G3542,F3542*G3542)))</f>
        <v>0</v>
      </c>
    </row>
    <row r="3543" spans="2:18" outlineLevel="1" x14ac:dyDescent="0.25">
      <c r="B3543" s="137" t="str">
        <f>IF(C3543="","",F3537)</f>
        <v/>
      </c>
      <c r="C3543" s="123"/>
      <c r="D3543" s="138" t="str">
        <f>IF(C3543="","",IFERROR(INDEX('Cadastro de insumo'!A:K,MATCH('Ficha técnica - Prod acabado'!C3543,'Cadastro de insumo'!E:E,0),2),""))</f>
        <v/>
      </c>
      <c r="E3543" s="138" t="str">
        <f>IF(C3543="","",IFERROR(INDEX('Cadastro de insumo'!A:K,MATCH('Ficha técnica - Prod acabado'!C3543,'Cadastro de insumo'!E:E,0),9),""))</f>
        <v/>
      </c>
      <c r="F3543" s="139" t="str">
        <f>IFERROR(VLOOKUP(C3543,'Cadastro de insumo'!E:K,7,0),"")</f>
        <v/>
      </c>
      <c r="G3543" s="113"/>
      <c r="H3543" s="113"/>
      <c r="I3543" s="138">
        <f t="shared" si="169"/>
        <v>0</v>
      </c>
      <c r="J3543" s="140">
        <f>IF(C3543="",0,IF(E3543="Pacote",VLOOKUP(C3543,'Cadastro de insumo'!E:K,7,0)*G3543,IF(OR(E3543="kg",E3543="L"),F3543/1000*G3543,F3543*G3543)))</f>
        <v>0</v>
      </c>
    </row>
    <row r="3544" spans="2:18" outlineLevel="1" x14ac:dyDescent="0.25">
      <c r="B3544" s="137" t="str">
        <f>IF(C3544="","",F3537)</f>
        <v/>
      </c>
      <c r="C3544" s="123"/>
      <c r="D3544" s="138" t="str">
        <f>IF(C3544="","",IFERROR(INDEX('Cadastro de insumo'!A:K,MATCH('Ficha técnica - Prod acabado'!C3544,'Cadastro de insumo'!E:E,0),2),""))</f>
        <v/>
      </c>
      <c r="E3544" s="138" t="str">
        <f>IF(C3544="","",IFERROR(INDEX('Cadastro de insumo'!A:K,MATCH('Ficha técnica - Prod acabado'!C3544,'Cadastro de insumo'!E:E,0),9),""))</f>
        <v/>
      </c>
      <c r="F3544" s="139" t="str">
        <f>IFERROR(VLOOKUP(C3544,'Cadastro de insumo'!E:K,7,0),"")</f>
        <v/>
      </c>
      <c r="G3544" s="113"/>
      <c r="H3544" s="113"/>
      <c r="I3544" s="138">
        <f t="shared" si="169"/>
        <v>0</v>
      </c>
      <c r="J3544" s="140">
        <f>IF(C3544="",0,IF(E3544="Pacote",VLOOKUP(C3544,'Cadastro de insumo'!E:K,7,0)*G3544,IF(OR(E3544="kg",E3544="L"),F3544/1000*G3544,F3544*G3544)))</f>
        <v>0</v>
      </c>
    </row>
    <row r="3545" spans="2:18" outlineLevel="1" x14ac:dyDescent="0.25">
      <c r="B3545" s="137" t="str">
        <f>IF(C3545="","",F3537)</f>
        <v/>
      </c>
      <c r="C3545" s="123"/>
      <c r="D3545" s="138" t="str">
        <f>IF(C3545="","",IFERROR(INDEX('Cadastro de insumo'!A:K,MATCH('Ficha técnica - Prod acabado'!C3545,'Cadastro de insumo'!E:E,0),2),""))</f>
        <v/>
      </c>
      <c r="E3545" s="138" t="str">
        <f>IF(C3545="","",IFERROR(INDEX('Cadastro de insumo'!A:K,MATCH('Ficha técnica - Prod acabado'!C3545,'Cadastro de insumo'!E:E,0),9),""))</f>
        <v/>
      </c>
      <c r="F3545" s="139" t="str">
        <f>IFERROR(VLOOKUP(C3545,'Cadastro de insumo'!E:K,7,0),"")</f>
        <v/>
      </c>
      <c r="G3545" s="113"/>
      <c r="H3545" s="113"/>
      <c r="I3545" s="138">
        <f t="shared" si="169"/>
        <v>0</v>
      </c>
      <c r="J3545" s="140">
        <f>IF(C3545="",0,IF(E3545="Pacote",VLOOKUP(C3545,'Cadastro de insumo'!E:K,7,0)*G3545,IF(OR(E3545="kg",E3545="L"),F3545/1000*G3545,F3545*G3545)))</f>
        <v>0</v>
      </c>
    </row>
    <row r="3546" spans="2:18" outlineLevel="1" x14ac:dyDescent="0.25">
      <c r="B3546" s="137" t="str">
        <f>IF(C3546="","",F3537)</f>
        <v/>
      </c>
      <c r="C3546" s="123"/>
      <c r="D3546" s="138" t="str">
        <f>IF(C3546="","",IFERROR(INDEX('Cadastro de insumo'!A:K,MATCH('Ficha técnica - Prod acabado'!C3546,'Cadastro de insumo'!E:E,0),2),""))</f>
        <v/>
      </c>
      <c r="E3546" s="138" t="str">
        <f>IF(C3546="","",IFERROR(INDEX('Cadastro de insumo'!A:K,MATCH('Ficha técnica - Prod acabado'!C3546,'Cadastro de insumo'!E:E,0),9),""))</f>
        <v/>
      </c>
      <c r="F3546" s="139" t="str">
        <f>IFERROR(VLOOKUP(C3546,'Cadastro de insumo'!E:K,7,0),"")</f>
        <v/>
      </c>
      <c r="G3546" s="113"/>
      <c r="H3546" s="113"/>
      <c r="I3546" s="138">
        <f t="shared" si="169"/>
        <v>0</v>
      </c>
      <c r="J3546" s="140">
        <f>IF(C3546="",0,IF(E3546="Pacote",VLOOKUP(C3546,'Cadastro de insumo'!E:K,7,0)*G3546,IF(OR(E3546="kg",E3546="L"),F3546/1000*G3546,F3546*G3546)))</f>
        <v>0</v>
      </c>
    </row>
    <row r="3547" spans="2:18" outlineLevel="1" x14ac:dyDescent="0.25">
      <c r="B3547" s="137" t="str">
        <f>IF(C3547="","",F3537)</f>
        <v/>
      </c>
      <c r="C3547" s="123"/>
      <c r="D3547" s="138" t="str">
        <f>IF(C3547="","",IFERROR(INDEX('Cadastro de insumo'!A:K,MATCH('Ficha técnica - Prod acabado'!C3547,'Cadastro de insumo'!E:E,0),2),""))</f>
        <v/>
      </c>
      <c r="E3547" s="138" t="str">
        <f>IF(C3547="","",IFERROR(INDEX('Cadastro de insumo'!A:K,MATCH('Ficha técnica - Prod acabado'!C3547,'Cadastro de insumo'!E:E,0),9),""))</f>
        <v/>
      </c>
      <c r="F3547" s="139" t="str">
        <f>IFERROR(VLOOKUP(C3547,'Cadastro de insumo'!E:K,7,0),"")</f>
        <v/>
      </c>
      <c r="G3547" s="113"/>
      <c r="H3547" s="113"/>
      <c r="I3547" s="138">
        <f t="shared" si="169"/>
        <v>0</v>
      </c>
      <c r="J3547" s="140">
        <f>IF(C3547="",0,IF(E3547="Pacote",VLOOKUP(C3547,'Cadastro de insumo'!E:K,7,0)*G3547,IF(OR(E3547="kg",E3547="L"),F3547/1000*G3547,F3547*G3547)))</f>
        <v>0</v>
      </c>
    </row>
    <row r="3548" spans="2:18" outlineLevel="1" x14ac:dyDescent="0.25">
      <c r="B3548" s="137" t="str">
        <f>IF(C3548="","",F3537)</f>
        <v/>
      </c>
      <c r="C3548" s="123"/>
      <c r="D3548" s="138" t="str">
        <f>IF(C3548="","",IFERROR(INDEX('Cadastro de insumo'!A:K,MATCH('Ficha técnica - Prod acabado'!C3548,'Cadastro de insumo'!E:E,0),2),""))</f>
        <v/>
      </c>
      <c r="E3548" s="138" t="str">
        <f>IF(C3548="","",IFERROR(INDEX('Cadastro de insumo'!A:K,MATCH('Ficha técnica - Prod acabado'!C3548,'Cadastro de insumo'!E:E,0),9),""))</f>
        <v/>
      </c>
      <c r="F3548" s="139" t="str">
        <f>IFERROR(VLOOKUP(C3548,'Cadastro de insumo'!E:K,7,0),"")</f>
        <v/>
      </c>
      <c r="G3548" s="113"/>
      <c r="H3548" s="113"/>
      <c r="I3548" s="138">
        <f t="shared" si="169"/>
        <v>0</v>
      </c>
      <c r="J3548" s="140">
        <f>IF(C3548="",0,IF(E3548="Pacote",VLOOKUP(C3548,'Cadastro de insumo'!E:K,7,0)*G3548,IF(OR(E3548="kg",E3548="L"),F3548/1000*G3548,F3548*G3548)))</f>
        <v>0</v>
      </c>
    </row>
    <row r="3549" spans="2:18" outlineLevel="1" x14ac:dyDescent="0.25">
      <c r="B3549" s="137" t="str">
        <f>IF(C3549="","",F3537)</f>
        <v/>
      </c>
      <c r="C3549" s="123"/>
      <c r="D3549" s="138" t="str">
        <f>IF(C3549="","",IFERROR(INDEX('Cadastro de insumo'!A:K,MATCH('Ficha técnica - Prod acabado'!C3549,'Cadastro de insumo'!E:E,0),2),""))</f>
        <v/>
      </c>
      <c r="E3549" s="138" t="str">
        <f>IF(C3549="","",IFERROR(INDEX('Cadastro de insumo'!A:K,MATCH('Ficha técnica - Prod acabado'!C3549,'Cadastro de insumo'!E:E,0),9),""))</f>
        <v/>
      </c>
      <c r="F3549" s="139" t="str">
        <f>IFERROR(VLOOKUP(C3549,'Cadastro de insumo'!E:K,7,0),"")</f>
        <v/>
      </c>
      <c r="G3549" s="113"/>
      <c r="H3549" s="113"/>
      <c r="I3549" s="138">
        <f t="shared" si="169"/>
        <v>0</v>
      </c>
      <c r="J3549" s="140">
        <f>IF(C3549="",0,IF(E3549="Pacote",VLOOKUP(C3549,'Cadastro de insumo'!E:K,7,0)*G3549,IF(OR(E3549="kg",E3549="L"),F3549/1000*G3549,F3549*G3549)))</f>
        <v>0</v>
      </c>
    </row>
    <row r="3550" spans="2:18" outlineLevel="1" x14ac:dyDescent="0.25">
      <c r="B3550" s="137" t="str">
        <f>IF(C3550="","",F3537)</f>
        <v/>
      </c>
      <c r="C3550" s="123"/>
      <c r="D3550" s="138" t="str">
        <f>IF(C3550="","",IFERROR(INDEX('Cadastro de insumo'!A:K,MATCH('Ficha técnica - Prod acabado'!C3550,'Cadastro de insumo'!E:E,0),2),""))</f>
        <v/>
      </c>
      <c r="E3550" s="138" t="str">
        <f>IF(C3550="","",IFERROR(INDEX('Cadastro de insumo'!A:K,MATCH('Ficha técnica - Prod acabado'!C3550,'Cadastro de insumo'!E:E,0),9),""))</f>
        <v/>
      </c>
      <c r="F3550" s="139" t="str">
        <f>IFERROR(VLOOKUP(C3550,'Cadastro de insumo'!E:K,7,0),"")</f>
        <v/>
      </c>
      <c r="G3550" s="113"/>
      <c r="H3550" s="113"/>
      <c r="I3550" s="138">
        <f t="shared" si="169"/>
        <v>0</v>
      </c>
      <c r="J3550" s="140">
        <f>IF(C3550="",0,IF(E3550="Pacote",VLOOKUP(C3550,'Cadastro de insumo'!E:K,7,0)*G3550,IF(OR(E3550="kg",E3550="L"),F3550/1000*G3550,F3550*G3550)))</f>
        <v>0</v>
      </c>
    </row>
    <row r="3551" spans="2:18" outlineLevel="1" x14ac:dyDescent="0.25">
      <c r="B3551" s="137" t="str">
        <f>IF(C3551="","",F3537)</f>
        <v/>
      </c>
      <c r="C3551" s="123"/>
      <c r="D3551" s="138" t="str">
        <f>IF(C3551="","",IFERROR(INDEX('Cadastro de insumo'!A:K,MATCH('Ficha técnica - Prod acabado'!C3551,'Cadastro de insumo'!E:E,0),2),""))</f>
        <v/>
      </c>
      <c r="E3551" s="138" t="str">
        <f>IF(C3551="","",IFERROR(INDEX('Cadastro de insumo'!A:K,MATCH('Ficha técnica - Prod acabado'!C3551,'Cadastro de insumo'!E:E,0),9),""))</f>
        <v/>
      </c>
      <c r="F3551" s="139" t="str">
        <f>IFERROR(VLOOKUP(C3551,'Cadastro de insumo'!E:K,7,0),"")</f>
        <v/>
      </c>
      <c r="G3551" s="113"/>
      <c r="H3551" s="113"/>
      <c r="I3551" s="138">
        <f t="shared" si="169"/>
        <v>0</v>
      </c>
      <c r="J3551" s="140">
        <f>IF(C3551="",0,IF(E3551="Pacote",VLOOKUP(C3551,'Cadastro de insumo'!E:K,7,0)*G3551,IF(OR(E3551="kg",E3551="L"),F3551/1000*G3551,F3551*G3551)))</f>
        <v>0</v>
      </c>
    </row>
    <row r="3552" spans="2:18" outlineLevel="1" x14ac:dyDescent="0.25">
      <c r="B3552" s="137" t="str">
        <f>IF(C3552="","",F3537)</f>
        <v/>
      </c>
      <c r="C3552" s="123"/>
      <c r="D3552" s="138" t="str">
        <f>IF(C3552="","",IFERROR(INDEX('Cadastro de insumo'!A:K,MATCH('Ficha técnica - Prod acabado'!C3552,'Cadastro de insumo'!E:E,0),2),""))</f>
        <v/>
      </c>
      <c r="E3552" s="138" t="str">
        <f>IF(C3552="","",IFERROR(INDEX('Cadastro de insumo'!A:K,MATCH('Ficha técnica - Prod acabado'!C3552,'Cadastro de insumo'!E:E,0),9),""))</f>
        <v/>
      </c>
      <c r="F3552" s="139" t="str">
        <f>IFERROR(VLOOKUP(C3552,'Cadastro de insumo'!E:K,7,0),"")</f>
        <v/>
      </c>
      <c r="G3552" s="113"/>
      <c r="H3552" s="113"/>
      <c r="I3552" s="138">
        <f t="shared" si="169"/>
        <v>0</v>
      </c>
      <c r="J3552" s="140">
        <f>IF(C3552="",0,IF(E3552="Pacote",VLOOKUP(C3552,'Cadastro de insumo'!E:K,7,0)*G3552,IF(OR(E3552="kg",E3552="L"),F3552/1000*G3552,F3552*G3552)))</f>
        <v>0</v>
      </c>
    </row>
    <row r="3553" spans="1:18" outlineLevel="1" x14ac:dyDescent="0.25">
      <c r="B3553" s="137" t="str">
        <f>IF(C3553="","",F3537)</f>
        <v/>
      </c>
      <c r="C3553" s="123"/>
      <c r="D3553" s="138" t="str">
        <f>IF(C3553="","",IFERROR(INDEX('Cadastro de insumo'!A:K,MATCH('Ficha técnica - Prod acabado'!C3553,'Cadastro de insumo'!E:E,0),2),""))</f>
        <v/>
      </c>
      <c r="E3553" s="138" t="str">
        <f>IF(C3553="","",IFERROR(INDEX('Cadastro de insumo'!A:K,MATCH('Ficha técnica - Prod acabado'!C3553,'Cadastro de insumo'!E:E,0),9),""))</f>
        <v/>
      </c>
      <c r="F3553" s="139" t="str">
        <f>IFERROR(VLOOKUP(C3553,'Cadastro de insumo'!E:K,7,0),"")</f>
        <v/>
      </c>
      <c r="G3553" s="113"/>
      <c r="H3553" s="113"/>
      <c r="I3553" s="138">
        <f t="shared" si="169"/>
        <v>0</v>
      </c>
      <c r="J3553" s="140">
        <f>IF(C3553="",0,IF(E3553="Pacote",VLOOKUP(C3553,'Cadastro de insumo'!E:K,7,0)*G3553,IF(OR(E3553="kg",E3553="L"),F3553/1000*G3553,F3553*G3553)))</f>
        <v>0</v>
      </c>
    </row>
    <row r="3554" spans="1:18" outlineLevel="1" x14ac:dyDescent="0.25">
      <c r="B3554" s="137" t="str">
        <f>IF(C3554="","",F3537)</f>
        <v/>
      </c>
      <c r="C3554" s="123"/>
      <c r="D3554" s="138" t="str">
        <f>IF(C3554="","",IFERROR(INDEX('Cadastro de insumo'!A:K,MATCH('Ficha técnica - Prod acabado'!C3554,'Cadastro de insumo'!E:E,0),2),""))</f>
        <v/>
      </c>
      <c r="E3554" s="138" t="str">
        <f>IF(C3554="","",IFERROR(INDEX('Cadastro de insumo'!A:K,MATCH('Ficha técnica - Prod acabado'!C3554,'Cadastro de insumo'!E:E,0),9),""))</f>
        <v/>
      </c>
      <c r="F3554" s="139" t="str">
        <f>IFERROR(VLOOKUP(C3554,'Cadastro de insumo'!E:K,7,0),"")</f>
        <v/>
      </c>
      <c r="G3554" s="113"/>
      <c r="H3554" s="113"/>
      <c r="I3554" s="138">
        <f t="shared" si="169"/>
        <v>0</v>
      </c>
      <c r="J3554" s="140">
        <f>IF(C3554="",0,IF(E3554="Pacote",VLOOKUP(C3554,'Cadastro de insumo'!E:K,7,0)*G3554,IF(OR(E3554="kg",E3554="L"),F3554/1000*G3554,F3554*G3554)))</f>
        <v>0</v>
      </c>
    </row>
    <row r="3555" spans="1:18" x14ac:dyDescent="0.25">
      <c r="A3555" s="33" t="str">
        <f>"Detalhes: "&amp;F3537</f>
        <v xml:space="preserve">Detalhes: </v>
      </c>
      <c r="B3555" s="110"/>
      <c r="H3555" s="126"/>
      <c r="I3555" s="110"/>
      <c r="J3555" s="110"/>
      <c r="M3555" s="126"/>
    </row>
    <row r="3556" spans="1:18" x14ac:dyDescent="0.25">
      <c r="B3556" s="110"/>
      <c r="C3556" s="126"/>
      <c r="H3556" s="126"/>
      <c r="I3556" s="110"/>
      <c r="J3556" s="110"/>
      <c r="K3556" s="110"/>
      <c r="L3556" s="110"/>
      <c r="M3556" s="126"/>
    </row>
    <row r="3557" spans="1:18" ht="31.5" x14ac:dyDescent="0.25">
      <c r="D3557" s="110"/>
      <c r="E3557" s="34" t="s">
        <v>21</v>
      </c>
      <c r="F3557" s="78" t="s">
        <v>0</v>
      </c>
      <c r="G3557" s="78" t="s">
        <v>19</v>
      </c>
      <c r="H3557" s="79" t="s">
        <v>20</v>
      </c>
      <c r="I3557" s="35" t="s">
        <v>22</v>
      </c>
      <c r="J3557" s="35" t="s">
        <v>61</v>
      </c>
      <c r="M3557" s="126"/>
    </row>
    <row r="3558" spans="1:18" x14ac:dyDescent="0.25">
      <c r="D3558" s="110"/>
      <c r="E3558" s="135">
        <f>E3537+1</f>
        <v>170</v>
      </c>
      <c r="F3558" s="113"/>
      <c r="G3558" s="113"/>
      <c r="H3558" s="114"/>
      <c r="I3558" s="136">
        <f>SUM(J3561:J3575)</f>
        <v>0</v>
      </c>
      <c r="J3558" s="136" t="str">
        <f>IF(H3558="","",I3558/H3558)</f>
        <v/>
      </c>
      <c r="M3558" s="126"/>
      <c r="R3558" s="141"/>
    </row>
    <row r="3559" spans="1:18" x14ac:dyDescent="0.25">
      <c r="B3559" s="117"/>
      <c r="C3559" s="118"/>
      <c r="D3559" s="110"/>
      <c r="F3559" s="118"/>
      <c r="G3559" s="118"/>
      <c r="H3559" s="119"/>
      <c r="I3559" s="120"/>
      <c r="J3559" s="121"/>
      <c r="M3559" s="126"/>
      <c r="R3559" s="141"/>
    </row>
    <row r="3560" spans="1:18" ht="47.25" outlineLevel="1" x14ac:dyDescent="0.25">
      <c r="B3560" s="34" t="s">
        <v>66</v>
      </c>
      <c r="C3560" s="78" t="s">
        <v>13</v>
      </c>
      <c r="D3560" s="35" t="s">
        <v>60</v>
      </c>
      <c r="E3560" s="35" t="s">
        <v>14</v>
      </c>
      <c r="F3560" s="79" t="s">
        <v>17</v>
      </c>
      <c r="G3560" s="79" t="s">
        <v>56</v>
      </c>
      <c r="H3560" s="79" t="s">
        <v>38</v>
      </c>
      <c r="I3560" s="35" t="s">
        <v>16</v>
      </c>
      <c r="J3560" s="34" t="s">
        <v>15</v>
      </c>
    </row>
    <row r="3561" spans="1:18" outlineLevel="1" x14ac:dyDescent="0.25">
      <c r="B3561" s="137" t="str">
        <f>IF(C3561="","",F3558)</f>
        <v/>
      </c>
      <c r="C3561" s="123"/>
      <c r="D3561" s="138" t="str">
        <f>IF(C3561="","",IFERROR(INDEX('Cadastro de insumo'!A:K,MATCH('Ficha técnica - Prod acabado'!C3561,'Cadastro de insumo'!E:E,0),2),""))</f>
        <v/>
      </c>
      <c r="E3561" s="138" t="str">
        <f>IF(C3561="","",IFERROR(INDEX('Cadastro de insumo'!A:K,MATCH('Ficha técnica - Prod acabado'!C3561,'Cadastro de insumo'!E:E,0),9),""))</f>
        <v/>
      </c>
      <c r="F3561" s="139" t="str">
        <f>IFERROR(VLOOKUP(C3561,'Cadastro de insumo'!E:K,7,0),"")</f>
        <v/>
      </c>
      <c r="G3561" s="113"/>
      <c r="H3561" s="113"/>
      <c r="I3561" s="138">
        <f t="shared" ref="I3561:I3575" si="170">IF(OR(G3561="",H3561=""),0,G3561/H3561)</f>
        <v>0</v>
      </c>
      <c r="J3561" s="140">
        <f>IF(C3561="",0,IF(E3561="Pacote",VLOOKUP(C3561,'Cadastro de insumo'!E:K,7,0)*G3561,IF(OR(E3561="kg",E3561="L"),F3561/1000*G3561,F3561*G3561)))</f>
        <v>0</v>
      </c>
    </row>
    <row r="3562" spans="1:18" outlineLevel="1" x14ac:dyDescent="0.25">
      <c r="B3562" s="137" t="str">
        <f>IF(C3562="","",F3558)</f>
        <v/>
      </c>
      <c r="C3562" s="123"/>
      <c r="D3562" s="138" t="str">
        <f>IF(C3562="","",IFERROR(INDEX('Cadastro de insumo'!A:K,MATCH('Ficha técnica - Prod acabado'!C3562,'Cadastro de insumo'!E:E,0),2),""))</f>
        <v/>
      </c>
      <c r="E3562" s="138" t="str">
        <f>IF(C3562="","",IFERROR(INDEX('Cadastro de insumo'!A:K,MATCH('Ficha técnica - Prod acabado'!C3562,'Cadastro de insumo'!E:E,0),9),""))</f>
        <v/>
      </c>
      <c r="F3562" s="139" t="str">
        <f>IFERROR(VLOOKUP(C3562,'Cadastro de insumo'!E:K,7,0),"")</f>
        <v/>
      </c>
      <c r="G3562" s="113"/>
      <c r="H3562" s="113"/>
      <c r="I3562" s="138">
        <f t="shared" si="170"/>
        <v>0</v>
      </c>
      <c r="J3562" s="140">
        <f>IF(C3562="",0,IF(E3562="Pacote",VLOOKUP(C3562,'Cadastro de insumo'!E:K,7,0)*G3562,IF(OR(E3562="kg",E3562="L"),F3562/1000*G3562,F3562*G3562)))</f>
        <v>0</v>
      </c>
    </row>
    <row r="3563" spans="1:18" outlineLevel="1" x14ac:dyDescent="0.25">
      <c r="B3563" s="137" t="str">
        <f>IF(C3563="","",F3558)</f>
        <v/>
      </c>
      <c r="C3563" s="123"/>
      <c r="D3563" s="138" t="str">
        <f>IF(C3563="","",IFERROR(INDEX('Cadastro de insumo'!A:K,MATCH('Ficha técnica - Prod acabado'!C3563,'Cadastro de insumo'!E:E,0),2),""))</f>
        <v/>
      </c>
      <c r="E3563" s="138" t="str">
        <f>IF(C3563="","",IFERROR(INDEX('Cadastro de insumo'!A:K,MATCH('Ficha técnica - Prod acabado'!C3563,'Cadastro de insumo'!E:E,0),9),""))</f>
        <v/>
      </c>
      <c r="F3563" s="139" t="str">
        <f>IFERROR(VLOOKUP(C3563,'Cadastro de insumo'!E:K,7,0),"")</f>
        <v/>
      </c>
      <c r="G3563" s="113"/>
      <c r="H3563" s="113"/>
      <c r="I3563" s="138">
        <f t="shared" si="170"/>
        <v>0</v>
      </c>
      <c r="J3563" s="140">
        <f>IF(C3563="",0,IF(E3563="Pacote",VLOOKUP(C3563,'Cadastro de insumo'!E:K,7,0)*G3563,IF(OR(E3563="kg",E3563="L"),F3563/1000*G3563,F3563*G3563)))</f>
        <v>0</v>
      </c>
    </row>
    <row r="3564" spans="1:18" outlineLevel="1" x14ac:dyDescent="0.25">
      <c r="B3564" s="137" t="str">
        <f>IF(C3564="","",F3558)</f>
        <v/>
      </c>
      <c r="C3564" s="123"/>
      <c r="D3564" s="138" t="str">
        <f>IF(C3564="","",IFERROR(INDEX('Cadastro de insumo'!A:K,MATCH('Ficha técnica - Prod acabado'!C3564,'Cadastro de insumo'!E:E,0),2),""))</f>
        <v/>
      </c>
      <c r="E3564" s="138" t="str">
        <f>IF(C3564="","",IFERROR(INDEX('Cadastro de insumo'!A:K,MATCH('Ficha técnica - Prod acabado'!C3564,'Cadastro de insumo'!E:E,0),9),""))</f>
        <v/>
      </c>
      <c r="F3564" s="139" t="str">
        <f>IFERROR(VLOOKUP(C3564,'Cadastro de insumo'!E:K,7,0),"")</f>
        <v/>
      </c>
      <c r="G3564" s="113"/>
      <c r="H3564" s="113"/>
      <c r="I3564" s="138">
        <f t="shared" si="170"/>
        <v>0</v>
      </c>
      <c r="J3564" s="140">
        <f>IF(C3564="",0,IF(E3564="Pacote",VLOOKUP(C3564,'Cadastro de insumo'!E:K,7,0)*G3564,IF(OR(E3564="kg",E3564="L"),F3564/1000*G3564,F3564*G3564)))</f>
        <v>0</v>
      </c>
    </row>
    <row r="3565" spans="1:18" outlineLevel="1" x14ac:dyDescent="0.25">
      <c r="B3565" s="137" t="str">
        <f>IF(C3565="","",F3558)</f>
        <v/>
      </c>
      <c r="C3565" s="123"/>
      <c r="D3565" s="138" t="str">
        <f>IF(C3565="","",IFERROR(INDEX('Cadastro de insumo'!A:K,MATCH('Ficha técnica - Prod acabado'!C3565,'Cadastro de insumo'!E:E,0),2),""))</f>
        <v/>
      </c>
      <c r="E3565" s="138" t="str">
        <f>IF(C3565="","",IFERROR(INDEX('Cadastro de insumo'!A:K,MATCH('Ficha técnica - Prod acabado'!C3565,'Cadastro de insumo'!E:E,0),9),""))</f>
        <v/>
      </c>
      <c r="F3565" s="139" t="str">
        <f>IFERROR(VLOOKUP(C3565,'Cadastro de insumo'!E:K,7,0),"")</f>
        <v/>
      </c>
      <c r="G3565" s="113"/>
      <c r="H3565" s="113"/>
      <c r="I3565" s="138">
        <f t="shared" si="170"/>
        <v>0</v>
      </c>
      <c r="J3565" s="140">
        <f>IF(C3565="",0,IF(E3565="Pacote",VLOOKUP(C3565,'Cadastro de insumo'!E:K,7,0)*G3565,IF(OR(E3565="kg",E3565="L"),F3565/1000*G3565,F3565*G3565)))</f>
        <v>0</v>
      </c>
    </row>
    <row r="3566" spans="1:18" outlineLevel="1" x14ac:dyDescent="0.25">
      <c r="B3566" s="137" t="str">
        <f>IF(C3566="","",F3558)</f>
        <v/>
      </c>
      <c r="C3566" s="123"/>
      <c r="D3566" s="138" t="str">
        <f>IF(C3566="","",IFERROR(INDEX('Cadastro de insumo'!A:K,MATCH('Ficha técnica - Prod acabado'!C3566,'Cadastro de insumo'!E:E,0),2),""))</f>
        <v/>
      </c>
      <c r="E3566" s="138" t="str">
        <f>IF(C3566="","",IFERROR(INDEX('Cadastro de insumo'!A:K,MATCH('Ficha técnica - Prod acabado'!C3566,'Cadastro de insumo'!E:E,0),9),""))</f>
        <v/>
      </c>
      <c r="F3566" s="139" t="str">
        <f>IFERROR(VLOOKUP(C3566,'Cadastro de insumo'!E:K,7,0),"")</f>
        <v/>
      </c>
      <c r="G3566" s="113"/>
      <c r="H3566" s="113"/>
      <c r="I3566" s="138">
        <f t="shared" si="170"/>
        <v>0</v>
      </c>
      <c r="J3566" s="140">
        <f>IF(C3566="",0,IF(E3566="Pacote",VLOOKUP(C3566,'Cadastro de insumo'!E:K,7,0)*G3566,IF(OR(E3566="kg",E3566="L"),F3566/1000*G3566,F3566*G3566)))</f>
        <v>0</v>
      </c>
    </row>
    <row r="3567" spans="1:18" outlineLevel="1" x14ac:dyDescent="0.25">
      <c r="B3567" s="137" t="str">
        <f>IF(C3567="","",F3558)</f>
        <v/>
      </c>
      <c r="C3567" s="123"/>
      <c r="D3567" s="138" t="str">
        <f>IF(C3567="","",IFERROR(INDEX('Cadastro de insumo'!A:K,MATCH('Ficha técnica - Prod acabado'!C3567,'Cadastro de insumo'!E:E,0),2),""))</f>
        <v/>
      </c>
      <c r="E3567" s="138" t="str">
        <f>IF(C3567="","",IFERROR(INDEX('Cadastro de insumo'!A:K,MATCH('Ficha técnica - Prod acabado'!C3567,'Cadastro de insumo'!E:E,0),9),""))</f>
        <v/>
      </c>
      <c r="F3567" s="139" t="str">
        <f>IFERROR(VLOOKUP(C3567,'Cadastro de insumo'!E:K,7,0),"")</f>
        <v/>
      </c>
      <c r="G3567" s="113"/>
      <c r="H3567" s="113"/>
      <c r="I3567" s="138">
        <f t="shared" si="170"/>
        <v>0</v>
      </c>
      <c r="J3567" s="140">
        <f>IF(C3567="",0,IF(E3567="Pacote",VLOOKUP(C3567,'Cadastro de insumo'!E:K,7,0)*G3567,IF(OR(E3567="kg",E3567="L"),F3567/1000*G3567,F3567*G3567)))</f>
        <v>0</v>
      </c>
    </row>
    <row r="3568" spans="1:18" outlineLevel="1" x14ac:dyDescent="0.25">
      <c r="B3568" s="137" t="str">
        <f>IF(C3568="","",F3558)</f>
        <v/>
      </c>
      <c r="C3568" s="123"/>
      <c r="D3568" s="138" t="str">
        <f>IF(C3568="","",IFERROR(INDEX('Cadastro de insumo'!A:K,MATCH('Ficha técnica - Prod acabado'!C3568,'Cadastro de insumo'!E:E,0),2),""))</f>
        <v/>
      </c>
      <c r="E3568" s="138" t="str">
        <f>IF(C3568="","",IFERROR(INDEX('Cadastro de insumo'!A:K,MATCH('Ficha técnica - Prod acabado'!C3568,'Cadastro de insumo'!E:E,0),9),""))</f>
        <v/>
      </c>
      <c r="F3568" s="139" t="str">
        <f>IFERROR(VLOOKUP(C3568,'Cadastro de insumo'!E:K,7,0),"")</f>
        <v/>
      </c>
      <c r="G3568" s="113"/>
      <c r="H3568" s="113"/>
      <c r="I3568" s="138">
        <f t="shared" si="170"/>
        <v>0</v>
      </c>
      <c r="J3568" s="140">
        <f>IF(C3568="",0,IF(E3568="Pacote",VLOOKUP(C3568,'Cadastro de insumo'!E:K,7,0)*G3568,IF(OR(E3568="kg",E3568="L"),F3568/1000*G3568,F3568*G3568)))</f>
        <v>0</v>
      </c>
    </row>
    <row r="3569" spans="1:18" outlineLevel="1" x14ac:dyDescent="0.25">
      <c r="B3569" s="137" t="str">
        <f>IF(C3569="","",F3558)</f>
        <v/>
      </c>
      <c r="C3569" s="123"/>
      <c r="D3569" s="138" t="str">
        <f>IF(C3569="","",IFERROR(INDEX('Cadastro de insumo'!A:K,MATCH('Ficha técnica - Prod acabado'!C3569,'Cadastro de insumo'!E:E,0),2),""))</f>
        <v/>
      </c>
      <c r="E3569" s="138" t="str">
        <f>IF(C3569="","",IFERROR(INDEX('Cadastro de insumo'!A:K,MATCH('Ficha técnica - Prod acabado'!C3569,'Cadastro de insumo'!E:E,0),9),""))</f>
        <v/>
      </c>
      <c r="F3569" s="139" t="str">
        <f>IFERROR(VLOOKUP(C3569,'Cadastro de insumo'!E:K,7,0),"")</f>
        <v/>
      </c>
      <c r="G3569" s="113"/>
      <c r="H3569" s="113"/>
      <c r="I3569" s="138">
        <f t="shared" si="170"/>
        <v>0</v>
      </c>
      <c r="J3569" s="140">
        <f>IF(C3569="",0,IF(E3569="Pacote",VLOOKUP(C3569,'Cadastro de insumo'!E:K,7,0)*G3569,IF(OR(E3569="kg",E3569="L"),F3569/1000*G3569,F3569*G3569)))</f>
        <v>0</v>
      </c>
    </row>
    <row r="3570" spans="1:18" outlineLevel="1" x14ac:dyDescent="0.25">
      <c r="B3570" s="137" t="str">
        <f>IF(C3570="","",F3558)</f>
        <v/>
      </c>
      <c r="C3570" s="123"/>
      <c r="D3570" s="138" t="str">
        <f>IF(C3570="","",IFERROR(INDEX('Cadastro de insumo'!A:K,MATCH('Ficha técnica - Prod acabado'!C3570,'Cadastro de insumo'!E:E,0),2),""))</f>
        <v/>
      </c>
      <c r="E3570" s="138" t="str">
        <f>IF(C3570="","",IFERROR(INDEX('Cadastro de insumo'!A:K,MATCH('Ficha técnica - Prod acabado'!C3570,'Cadastro de insumo'!E:E,0),9),""))</f>
        <v/>
      </c>
      <c r="F3570" s="139" t="str">
        <f>IFERROR(VLOOKUP(C3570,'Cadastro de insumo'!E:K,7,0),"")</f>
        <v/>
      </c>
      <c r="G3570" s="113"/>
      <c r="H3570" s="113"/>
      <c r="I3570" s="138">
        <f t="shared" si="170"/>
        <v>0</v>
      </c>
      <c r="J3570" s="140">
        <f>IF(C3570="",0,IF(E3570="Pacote",VLOOKUP(C3570,'Cadastro de insumo'!E:K,7,0)*G3570,IF(OR(E3570="kg",E3570="L"),F3570/1000*G3570,F3570*G3570)))</f>
        <v>0</v>
      </c>
    </row>
    <row r="3571" spans="1:18" outlineLevel="1" x14ac:dyDescent="0.25">
      <c r="B3571" s="137" t="str">
        <f>IF(C3571="","",F3558)</f>
        <v/>
      </c>
      <c r="C3571" s="123"/>
      <c r="D3571" s="138" t="str">
        <f>IF(C3571="","",IFERROR(INDEX('Cadastro de insumo'!A:K,MATCH('Ficha técnica - Prod acabado'!C3571,'Cadastro de insumo'!E:E,0),2),""))</f>
        <v/>
      </c>
      <c r="E3571" s="138" t="str">
        <f>IF(C3571="","",IFERROR(INDEX('Cadastro de insumo'!A:K,MATCH('Ficha técnica - Prod acabado'!C3571,'Cadastro de insumo'!E:E,0),9),""))</f>
        <v/>
      </c>
      <c r="F3571" s="139" t="str">
        <f>IFERROR(VLOOKUP(C3571,'Cadastro de insumo'!E:K,7,0),"")</f>
        <v/>
      </c>
      <c r="G3571" s="113"/>
      <c r="H3571" s="113"/>
      <c r="I3571" s="138">
        <f t="shared" si="170"/>
        <v>0</v>
      </c>
      <c r="J3571" s="140">
        <f>IF(C3571="",0,IF(E3571="Pacote",VLOOKUP(C3571,'Cadastro de insumo'!E:K,7,0)*G3571,IF(OR(E3571="kg",E3571="L"),F3571/1000*G3571,F3571*G3571)))</f>
        <v>0</v>
      </c>
    </row>
    <row r="3572" spans="1:18" outlineLevel="1" x14ac:dyDescent="0.25">
      <c r="B3572" s="137" t="str">
        <f>IF(C3572="","",F3558)</f>
        <v/>
      </c>
      <c r="C3572" s="123"/>
      <c r="D3572" s="138" t="str">
        <f>IF(C3572="","",IFERROR(INDEX('Cadastro de insumo'!A:K,MATCH('Ficha técnica - Prod acabado'!C3572,'Cadastro de insumo'!E:E,0),2),""))</f>
        <v/>
      </c>
      <c r="E3572" s="138" t="str">
        <f>IF(C3572="","",IFERROR(INDEX('Cadastro de insumo'!A:K,MATCH('Ficha técnica - Prod acabado'!C3572,'Cadastro de insumo'!E:E,0),9),""))</f>
        <v/>
      </c>
      <c r="F3572" s="139" t="str">
        <f>IFERROR(VLOOKUP(C3572,'Cadastro de insumo'!E:K,7,0),"")</f>
        <v/>
      </c>
      <c r="G3572" s="113"/>
      <c r="H3572" s="113"/>
      <c r="I3572" s="138">
        <f t="shared" si="170"/>
        <v>0</v>
      </c>
      <c r="J3572" s="140">
        <f>IF(C3572="",0,IF(E3572="Pacote",VLOOKUP(C3572,'Cadastro de insumo'!E:K,7,0)*G3572,IF(OR(E3572="kg",E3572="L"),F3572/1000*G3572,F3572*G3572)))</f>
        <v>0</v>
      </c>
    </row>
    <row r="3573" spans="1:18" outlineLevel="1" x14ac:dyDescent="0.25">
      <c r="B3573" s="137" t="str">
        <f>IF(C3573="","",F3558)</f>
        <v/>
      </c>
      <c r="C3573" s="123"/>
      <c r="D3573" s="138" t="str">
        <f>IF(C3573="","",IFERROR(INDEX('Cadastro de insumo'!A:K,MATCH('Ficha técnica - Prod acabado'!C3573,'Cadastro de insumo'!E:E,0),2),""))</f>
        <v/>
      </c>
      <c r="E3573" s="138" t="str">
        <f>IF(C3573="","",IFERROR(INDEX('Cadastro de insumo'!A:K,MATCH('Ficha técnica - Prod acabado'!C3573,'Cadastro de insumo'!E:E,0),9),""))</f>
        <v/>
      </c>
      <c r="F3573" s="139" t="str">
        <f>IFERROR(VLOOKUP(C3573,'Cadastro de insumo'!E:K,7,0),"")</f>
        <v/>
      </c>
      <c r="G3573" s="113"/>
      <c r="H3573" s="113"/>
      <c r="I3573" s="138">
        <f t="shared" si="170"/>
        <v>0</v>
      </c>
      <c r="J3573" s="140">
        <f>IF(C3573="",0,IF(E3573="Pacote",VLOOKUP(C3573,'Cadastro de insumo'!E:K,7,0)*G3573,IF(OR(E3573="kg",E3573="L"),F3573/1000*G3573,F3573*G3573)))</f>
        <v>0</v>
      </c>
    </row>
    <row r="3574" spans="1:18" outlineLevel="1" x14ac:dyDescent="0.25">
      <c r="B3574" s="137" t="str">
        <f>IF(C3574="","",F3558)</f>
        <v/>
      </c>
      <c r="C3574" s="123"/>
      <c r="D3574" s="138" t="str">
        <f>IF(C3574="","",IFERROR(INDEX('Cadastro de insumo'!A:K,MATCH('Ficha técnica - Prod acabado'!C3574,'Cadastro de insumo'!E:E,0),2),""))</f>
        <v/>
      </c>
      <c r="E3574" s="138" t="str">
        <f>IF(C3574="","",IFERROR(INDEX('Cadastro de insumo'!A:K,MATCH('Ficha técnica - Prod acabado'!C3574,'Cadastro de insumo'!E:E,0),9),""))</f>
        <v/>
      </c>
      <c r="F3574" s="139" t="str">
        <f>IFERROR(VLOOKUP(C3574,'Cadastro de insumo'!E:K,7,0),"")</f>
        <v/>
      </c>
      <c r="G3574" s="113"/>
      <c r="H3574" s="113"/>
      <c r="I3574" s="138">
        <f t="shared" si="170"/>
        <v>0</v>
      </c>
      <c r="J3574" s="140">
        <f>IF(C3574="",0,IF(E3574="Pacote",VLOOKUP(C3574,'Cadastro de insumo'!E:K,7,0)*G3574,IF(OR(E3574="kg",E3574="L"),F3574/1000*G3574,F3574*G3574)))</f>
        <v>0</v>
      </c>
    </row>
    <row r="3575" spans="1:18" outlineLevel="1" x14ac:dyDescent="0.25">
      <c r="B3575" s="137" t="str">
        <f>IF(C3575="","",F3558)</f>
        <v/>
      </c>
      <c r="C3575" s="123"/>
      <c r="D3575" s="138" t="str">
        <f>IF(C3575="","",IFERROR(INDEX('Cadastro de insumo'!A:K,MATCH('Ficha técnica - Prod acabado'!C3575,'Cadastro de insumo'!E:E,0),2),""))</f>
        <v/>
      </c>
      <c r="E3575" s="138" t="str">
        <f>IF(C3575="","",IFERROR(INDEX('Cadastro de insumo'!A:K,MATCH('Ficha técnica - Prod acabado'!C3575,'Cadastro de insumo'!E:E,0),9),""))</f>
        <v/>
      </c>
      <c r="F3575" s="139" t="str">
        <f>IFERROR(VLOOKUP(C3575,'Cadastro de insumo'!E:K,7,0),"")</f>
        <v/>
      </c>
      <c r="G3575" s="113"/>
      <c r="H3575" s="113"/>
      <c r="I3575" s="138">
        <f t="shared" si="170"/>
        <v>0</v>
      </c>
      <c r="J3575" s="140">
        <f>IF(C3575="",0,IF(E3575="Pacote",VLOOKUP(C3575,'Cadastro de insumo'!E:K,7,0)*G3575,IF(OR(E3575="kg",E3575="L"),F3575/1000*G3575,F3575*G3575)))</f>
        <v>0</v>
      </c>
    </row>
    <row r="3576" spans="1:18" x14ac:dyDescent="0.25">
      <c r="A3576" s="33" t="str">
        <f>"Detalhes: "&amp;F3558</f>
        <v xml:space="preserve">Detalhes: </v>
      </c>
      <c r="B3576" s="110"/>
      <c r="H3576" s="126"/>
      <c r="I3576" s="110"/>
      <c r="J3576" s="110"/>
      <c r="M3576" s="126"/>
    </row>
    <row r="3577" spans="1:18" x14ac:dyDescent="0.25">
      <c r="B3577" s="110"/>
      <c r="C3577" s="126"/>
      <c r="H3577" s="126"/>
      <c r="I3577" s="110"/>
      <c r="J3577" s="110"/>
      <c r="K3577" s="110"/>
      <c r="L3577" s="110"/>
      <c r="M3577" s="126"/>
    </row>
    <row r="3578" spans="1:18" ht="31.5" x14ac:dyDescent="0.25">
      <c r="D3578" s="110"/>
      <c r="E3578" s="34" t="s">
        <v>21</v>
      </c>
      <c r="F3578" s="78" t="s">
        <v>0</v>
      </c>
      <c r="G3578" s="78" t="s">
        <v>19</v>
      </c>
      <c r="H3578" s="79" t="s">
        <v>20</v>
      </c>
      <c r="I3578" s="35" t="s">
        <v>22</v>
      </c>
      <c r="J3578" s="35" t="s">
        <v>61</v>
      </c>
      <c r="M3578" s="126"/>
    </row>
    <row r="3579" spans="1:18" x14ac:dyDescent="0.25">
      <c r="D3579" s="110"/>
      <c r="E3579" s="135">
        <f>E3558+1</f>
        <v>171</v>
      </c>
      <c r="F3579" s="113"/>
      <c r="G3579" s="113"/>
      <c r="H3579" s="114"/>
      <c r="I3579" s="136">
        <f>SUM(J3582:J3596)</f>
        <v>0</v>
      </c>
      <c r="J3579" s="136" t="str">
        <f>IF(H3579="","",I3579/H3579)</f>
        <v/>
      </c>
      <c r="M3579" s="126"/>
      <c r="R3579" s="141"/>
    </row>
    <row r="3580" spans="1:18" x14ac:dyDescent="0.25">
      <c r="B3580" s="117"/>
      <c r="C3580" s="118"/>
      <c r="D3580" s="110"/>
      <c r="F3580" s="118"/>
      <c r="G3580" s="118"/>
      <c r="H3580" s="119"/>
      <c r="I3580" s="120"/>
      <c r="J3580" s="121"/>
      <c r="M3580" s="126"/>
      <c r="R3580" s="141"/>
    </row>
    <row r="3581" spans="1:18" ht="47.25" outlineLevel="1" x14ac:dyDescent="0.25">
      <c r="B3581" s="34" t="s">
        <v>66</v>
      </c>
      <c r="C3581" s="78" t="s">
        <v>13</v>
      </c>
      <c r="D3581" s="35" t="s">
        <v>60</v>
      </c>
      <c r="E3581" s="35" t="s">
        <v>14</v>
      </c>
      <c r="F3581" s="79" t="s">
        <v>17</v>
      </c>
      <c r="G3581" s="79" t="s">
        <v>56</v>
      </c>
      <c r="H3581" s="79" t="s">
        <v>38</v>
      </c>
      <c r="I3581" s="35" t="s">
        <v>16</v>
      </c>
      <c r="J3581" s="34" t="s">
        <v>15</v>
      </c>
    </row>
    <row r="3582" spans="1:18" outlineLevel="1" x14ac:dyDescent="0.25">
      <c r="B3582" s="137" t="str">
        <f>IF(C3582="","",F3579)</f>
        <v/>
      </c>
      <c r="C3582" s="123"/>
      <c r="D3582" s="138" t="str">
        <f>IF(C3582="","",IFERROR(INDEX('Cadastro de insumo'!A:K,MATCH('Ficha técnica - Prod acabado'!C3582,'Cadastro de insumo'!E:E,0),2),""))</f>
        <v/>
      </c>
      <c r="E3582" s="138" t="str">
        <f>IF(C3582="","",IFERROR(INDEX('Cadastro de insumo'!A:K,MATCH('Ficha técnica - Prod acabado'!C3582,'Cadastro de insumo'!E:E,0),9),""))</f>
        <v/>
      </c>
      <c r="F3582" s="139" t="str">
        <f>IFERROR(VLOOKUP(C3582,'Cadastro de insumo'!E:K,7,0),"")</f>
        <v/>
      </c>
      <c r="G3582" s="113"/>
      <c r="H3582" s="113"/>
      <c r="I3582" s="138">
        <f t="shared" ref="I3582:I3596" si="171">IF(OR(G3582="",H3582=""),0,G3582/H3582)</f>
        <v>0</v>
      </c>
      <c r="J3582" s="140">
        <f>IF(C3582="",0,IF(E3582="Pacote",VLOOKUP(C3582,'Cadastro de insumo'!E:K,7,0)*G3582,IF(OR(E3582="kg",E3582="L"),F3582/1000*G3582,F3582*G3582)))</f>
        <v>0</v>
      </c>
    </row>
    <row r="3583" spans="1:18" outlineLevel="1" x14ac:dyDescent="0.25">
      <c r="B3583" s="137" t="str">
        <f>IF(C3583="","",F3579)</f>
        <v/>
      </c>
      <c r="C3583" s="123"/>
      <c r="D3583" s="138" t="str">
        <f>IF(C3583="","",IFERROR(INDEX('Cadastro de insumo'!A:K,MATCH('Ficha técnica - Prod acabado'!C3583,'Cadastro de insumo'!E:E,0),2),""))</f>
        <v/>
      </c>
      <c r="E3583" s="138" t="str">
        <f>IF(C3583="","",IFERROR(INDEX('Cadastro de insumo'!A:K,MATCH('Ficha técnica - Prod acabado'!C3583,'Cadastro de insumo'!E:E,0),9),""))</f>
        <v/>
      </c>
      <c r="F3583" s="139" t="str">
        <f>IFERROR(VLOOKUP(C3583,'Cadastro de insumo'!E:K,7,0),"")</f>
        <v/>
      </c>
      <c r="G3583" s="113"/>
      <c r="H3583" s="113"/>
      <c r="I3583" s="138">
        <f t="shared" si="171"/>
        <v>0</v>
      </c>
      <c r="J3583" s="140">
        <f>IF(C3583="",0,IF(E3583="Pacote",VLOOKUP(C3583,'Cadastro de insumo'!E:K,7,0)*G3583,IF(OR(E3583="kg",E3583="L"),F3583/1000*G3583,F3583*G3583)))</f>
        <v>0</v>
      </c>
    </row>
    <row r="3584" spans="1:18" outlineLevel="1" x14ac:dyDescent="0.25">
      <c r="B3584" s="137" t="str">
        <f>IF(C3584="","",F3579)</f>
        <v/>
      </c>
      <c r="C3584" s="123"/>
      <c r="D3584" s="138" t="str">
        <f>IF(C3584="","",IFERROR(INDEX('Cadastro de insumo'!A:K,MATCH('Ficha técnica - Prod acabado'!C3584,'Cadastro de insumo'!E:E,0),2),""))</f>
        <v/>
      </c>
      <c r="E3584" s="138" t="str">
        <f>IF(C3584="","",IFERROR(INDEX('Cadastro de insumo'!A:K,MATCH('Ficha técnica - Prod acabado'!C3584,'Cadastro de insumo'!E:E,0),9),""))</f>
        <v/>
      </c>
      <c r="F3584" s="139" t="str">
        <f>IFERROR(VLOOKUP(C3584,'Cadastro de insumo'!E:K,7,0),"")</f>
        <v/>
      </c>
      <c r="G3584" s="113"/>
      <c r="H3584" s="113"/>
      <c r="I3584" s="138">
        <f t="shared" si="171"/>
        <v>0</v>
      </c>
      <c r="J3584" s="140">
        <f>IF(C3584="",0,IF(E3584="Pacote",VLOOKUP(C3584,'Cadastro de insumo'!E:K,7,0)*G3584,IF(OR(E3584="kg",E3584="L"),F3584/1000*G3584,F3584*G3584)))</f>
        <v>0</v>
      </c>
    </row>
    <row r="3585" spans="1:18" outlineLevel="1" x14ac:dyDescent="0.25">
      <c r="B3585" s="137" t="str">
        <f>IF(C3585="","",F3579)</f>
        <v/>
      </c>
      <c r="C3585" s="123"/>
      <c r="D3585" s="138" t="str">
        <f>IF(C3585="","",IFERROR(INDEX('Cadastro de insumo'!A:K,MATCH('Ficha técnica - Prod acabado'!C3585,'Cadastro de insumo'!E:E,0),2),""))</f>
        <v/>
      </c>
      <c r="E3585" s="138" t="str">
        <f>IF(C3585="","",IFERROR(INDEX('Cadastro de insumo'!A:K,MATCH('Ficha técnica - Prod acabado'!C3585,'Cadastro de insumo'!E:E,0),9),""))</f>
        <v/>
      </c>
      <c r="F3585" s="139" t="str">
        <f>IFERROR(VLOOKUP(C3585,'Cadastro de insumo'!E:K,7,0),"")</f>
        <v/>
      </c>
      <c r="G3585" s="113"/>
      <c r="H3585" s="113"/>
      <c r="I3585" s="138">
        <f t="shared" si="171"/>
        <v>0</v>
      </c>
      <c r="J3585" s="140">
        <f>IF(C3585="",0,IF(E3585="Pacote",VLOOKUP(C3585,'Cadastro de insumo'!E:K,7,0)*G3585,IF(OR(E3585="kg",E3585="L"),F3585/1000*G3585,F3585*G3585)))</f>
        <v>0</v>
      </c>
    </row>
    <row r="3586" spans="1:18" outlineLevel="1" x14ac:dyDescent="0.25">
      <c r="B3586" s="137" t="str">
        <f>IF(C3586="","",F3579)</f>
        <v/>
      </c>
      <c r="C3586" s="123"/>
      <c r="D3586" s="138" t="str">
        <f>IF(C3586="","",IFERROR(INDEX('Cadastro de insumo'!A:K,MATCH('Ficha técnica - Prod acabado'!C3586,'Cadastro de insumo'!E:E,0),2),""))</f>
        <v/>
      </c>
      <c r="E3586" s="138" t="str">
        <f>IF(C3586="","",IFERROR(INDEX('Cadastro de insumo'!A:K,MATCH('Ficha técnica - Prod acabado'!C3586,'Cadastro de insumo'!E:E,0),9),""))</f>
        <v/>
      </c>
      <c r="F3586" s="139" t="str">
        <f>IFERROR(VLOOKUP(C3586,'Cadastro de insumo'!E:K,7,0),"")</f>
        <v/>
      </c>
      <c r="G3586" s="113"/>
      <c r="H3586" s="113"/>
      <c r="I3586" s="138">
        <f t="shared" si="171"/>
        <v>0</v>
      </c>
      <c r="J3586" s="140">
        <f>IF(C3586="",0,IF(E3586="Pacote",VLOOKUP(C3586,'Cadastro de insumo'!E:K,7,0)*G3586,IF(OR(E3586="kg",E3586="L"),F3586/1000*G3586,F3586*G3586)))</f>
        <v>0</v>
      </c>
    </row>
    <row r="3587" spans="1:18" outlineLevel="1" x14ac:dyDescent="0.25">
      <c r="B3587" s="137" t="str">
        <f>IF(C3587="","",F3579)</f>
        <v/>
      </c>
      <c r="C3587" s="123"/>
      <c r="D3587" s="138" t="str">
        <f>IF(C3587="","",IFERROR(INDEX('Cadastro de insumo'!A:K,MATCH('Ficha técnica - Prod acabado'!C3587,'Cadastro de insumo'!E:E,0),2),""))</f>
        <v/>
      </c>
      <c r="E3587" s="138" t="str">
        <f>IF(C3587="","",IFERROR(INDEX('Cadastro de insumo'!A:K,MATCH('Ficha técnica - Prod acabado'!C3587,'Cadastro de insumo'!E:E,0),9),""))</f>
        <v/>
      </c>
      <c r="F3587" s="139" t="str">
        <f>IFERROR(VLOOKUP(C3587,'Cadastro de insumo'!E:K,7,0),"")</f>
        <v/>
      </c>
      <c r="G3587" s="113"/>
      <c r="H3587" s="113"/>
      <c r="I3587" s="138">
        <f t="shared" si="171"/>
        <v>0</v>
      </c>
      <c r="J3587" s="140">
        <f>IF(C3587="",0,IF(E3587="Pacote",VLOOKUP(C3587,'Cadastro de insumo'!E:K,7,0)*G3587,IF(OR(E3587="kg",E3587="L"),F3587/1000*G3587,F3587*G3587)))</f>
        <v>0</v>
      </c>
    </row>
    <row r="3588" spans="1:18" outlineLevel="1" x14ac:dyDescent="0.25">
      <c r="B3588" s="137" t="str">
        <f>IF(C3588="","",F3579)</f>
        <v/>
      </c>
      <c r="C3588" s="123"/>
      <c r="D3588" s="138" t="str">
        <f>IF(C3588="","",IFERROR(INDEX('Cadastro de insumo'!A:K,MATCH('Ficha técnica - Prod acabado'!C3588,'Cadastro de insumo'!E:E,0),2),""))</f>
        <v/>
      </c>
      <c r="E3588" s="138" t="str">
        <f>IF(C3588="","",IFERROR(INDEX('Cadastro de insumo'!A:K,MATCH('Ficha técnica - Prod acabado'!C3588,'Cadastro de insumo'!E:E,0),9),""))</f>
        <v/>
      </c>
      <c r="F3588" s="139" t="str">
        <f>IFERROR(VLOOKUP(C3588,'Cadastro de insumo'!E:K,7,0),"")</f>
        <v/>
      </c>
      <c r="G3588" s="113"/>
      <c r="H3588" s="113"/>
      <c r="I3588" s="138">
        <f t="shared" si="171"/>
        <v>0</v>
      </c>
      <c r="J3588" s="140">
        <f>IF(C3588="",0,IF(E3588="Pacote",VLOOKUP(C3588,'Cadastro de insumo'!E:K,7,0)*G3588,IF(OR(E3588="kg",E3588="L"),F3588/1000*G3588,F3588*G3588)))</f>
        <v>0</v>
      </c>
    </row>
    <row r="3589" spans="1:18" outlineLevel="1" x14ac:dyDescent="0.25">
      <c r="B3589" s="137" t="str">
        <f>IF(C3589="","",F3579)</f>
        <v/>
      </c>
      <c r="C3589" s="123"/>
      <c r="D3589" s="138" t="str">
        <f>IF(C3589="","",IFERROR(INDEX('Cadastro de insumo'!A:K,MATCH('Ficha técnica - Prod acabado'!C3589,'Cadastro de insumo'!E:E,0),2),""))</f>
        <v/>
      </c>
      <c r="E3589" s="138" t="str">
        <f>IF(C3589="","",IFERROR(INDEX('Cadastro de insumo'!A:K,MATCH('Ficha técnica - Prod acabado'!C3589,'Cadastro de insumo'!E:E,0),9),""))</f>
        <v/>
      </c>
      <c r="F3589" s="139" t="str">
        <f>IFERROR(VLOOKUP(C3589,'Cadastro de insumo'!E:K,7,0),"")</f>
        <v/>
      </c>
      <c r="G3589" s="113"/>
      <c r="H3589" s="113"/>
      <c r="I3589" s="138">
        <f t="shared" si="171"/>
        <v>0</v>
      </c>
      <c r="J3589" s="140">
        <f>IF(C3589="",0,IF(E3589="Pacote",VLOOKUP(C3589,'Cadastro de insumo'!E:K,7,0)*G3589,IF(OR(E3589="kg",E3589="L"),F3589/1000*G3589,F3589*G3589)))</f>
        <v>0</v>
      </c>
    </row>
    <row r="3590" spans="1:18" outlineLevel="1" x14ac:dyDescent="0.25">
      <c r="B3590" s="137" t="str">
        <f>IF(C3590="","",F3579)</f>
        <v/>
      </c>
      <c r="C3590" s="123"/>
      <c r="D3590" s="138" t="str">
        <f>IF(C3590="","",IFERROR(INDEX('Cadastro de insumo'!A:K,MATCH('Ficha técnica - Prod acabado'!C3590,'Cadastro de insumo'!E:E,0),2),""))</f>
        <v/>
      </c>
      <c r="E3590" s="138" t="str">
        <f>IF(C3590="","",IFERROR(INDEX('Cadastro de insumo'!A:K,MATCH('Ficha técnica - Prod acabado'!C3590,'Cadastro de insumo'!E:E,0),9),""))</f>
        <v/>
      </c>
      <c r="F3590" s="139" t="str">
        <f>IFERROR(VLOOKUP(C3590,'Cadastro de insumo'!E:K,7,0),"")</f>
        <v/>
      </c>
      <c r="G3590" s="113"/>
      <c r="H3590" s="113"/>
      <c r="I3590" s="138">
        <f t="shared" si="171"/>
        <v>0</v>
      </c>
      <c r="J3590" s="140">
        <f>IF(C3590="",0,IF(E3590="Pacote",VLOOKUP(C3590,'Cadastro de insumo'!E:K,7,0)*G3590,IF(OR(E3590="kg",E3590="L"),F3590/1000*G3590,F3590*G3590)))</f>
        <v>0</v>
      </c>
    </row>
    <row r="3591" spans="1:18" outlineLevel="1" x14ac:dyDescent="0.25">
      <c r="B3591" s="137" t="str">
        <f>IF(C3591="","",F3579)</f>
        <v/>
      </c>
      <c r="C3591" s="123"/>
      <c r="D3591" s="138" t="str">
        <f>IF(C3591="","",IFERROR(INDEX('Cadastro de insumo'!A:K,MATCH('Ficha técnica - Prod acabado'!C3591,'Cadastro de insumo'!E:E,0),2),""))</f>
        <v/>
      </c>
      <c r="E3591" s="138" t="str">
        <f>IF(C3591="","",IFERROR(INDEX('Cadastro de insumo'!A:K,MATCH('Ficha técnica - Prod acabado'!C3591,'Cadastro de insumo'!E:E,0),9),""))</f>
        <v/>
      </c>
      <c r="F3591" s="139" t="str">
        <f>IFERROR(VLOOKUP(C3591,'Cadastro de insumo'!E:K,7,0),"")</f>
        <v/>
      </c>
      <c r="G3591" s="113"/>
      <c r="H3591" s="113"/>
      <c r="I3591" s="138">
        <f t="shared" si="171"/>
        <v>0</v>
      </c>
      <c r="J3591" s="140">
        <f>IF(C3591="",0,IF(E3591="Pacote",VLOOKUP(C3591,'Cadastro de insumo'!E:K,7,0)*G3591,IF(OR(E3591="kg",E3591="L"),F3591/1000*G3591,F3591*G3591)))</f>
        <v>0</v>
      </c>
    </row>
    <row r="3592" spans="1:18" outlineLevel="1" x14ac:dyDescent="0.25">
      <c r="B3592" s="137" t="str">
        <f>IF(C3592="","",F3579)</f>
        <v/>
      </c>
      <c r="C3592" s="123"/>
      <c r="D3592" s="138" t="str">
        <f>IF(C3592="","",IFERROR(INDEX('Cadastro de insumo'!A:K,MATCH('Ficha técnica - Prod acabado'!C3592,'Cadastro de insumo'!E:E,0),2),""))</f>
        <v/>
      </c>
      <c r="E3592" s="138" t="str">
        <f>IF(C3592="","",IFERROR(INDEX('Cadastro de insumo'!A:K,MATCH('Ficha técnica - Prod acabado'!C3592,'Cadastro de insumo'!E:E,0),9),""))</f>
        <v/>
      </c>
      <c r="F3592" s="139" t="str">
        <f>IFERROR(VLOOKUP(C3592,'Cadastro de insumo'!E:K,7,0),"")</f>
        <v/>
      </c>
      <c r="G3592" s="113"/>
      <c r="H3592" s="113"/>
      <c r="I3592" s="138">
        <f t="shared" si="171"/>
        <v>0</v>
      </c>
      <c r="J3592" s="140">
        <f>IF(C3592="",0,IF(E3592="Pacote",VLOOKUP(C3592,'Cadastro de insumo'!E:K,7,0)*G3592,IF(OR(E3592="kg",E3592="L"),F3592/1000*G3592,F3592*G3592)))</f>
        <v>0</v>
      </c>
    </row>
    <row r="3593" spans="1:18" outlineLevel="1" x14ac:dyDescent="0.25">
      <c r="B3593" s="137" t="str">
        <f>IF(C3593="","",F3579)</f>
        <v/>
      </c>
      <c r="C3593" s="123"/>
      <c r="D3593" s="138" t="str">
        <f>IF(C3593="","",IFERROR(INDEX('Cadastro de insumo'!A:K,MATCH('Ficha técnica - Prod acabado'!C3593,'Cadastro de insumo'!E:E,0),2),""))</f>
        <v/>
      </c>
      <c r="E3593" s="138" t="str">
        <f>IF(C3593="","",IFERROR(INDEX('Cadastro de insumo'!A:K,MATCH('Ficha técnica - Prod acabado'!C3593,'Cadastro de insumo'!E:E,0),9),""))</f>
        <v/>
      </c>
      <c r="F3593" s="139" t="str">
        <f>IFERROR(VLOOKUP(C3593,'Cadastro de insumo'!E:K,7,0),"")</f>
        <v/>
      </c>
      <c r="G3593" s="113"/>
      <c r="H3593" s="113"/>
      <c r="I3593" s="138">
        <f t="shared" si="171"/>
        <v>0</v>
      </c>
      <c r="J3593" s="140">
        <f>IF(C3593="",0,IF(E3593="Pacote",VLOOKUP(C3593,'Cadastro de insumo'!E:K,7,0)*G3593,IF(OR(E3593="kg",E3593="L"),F3593/1000*G3593,F3593*G3593)))</f>
        <v>0</v>
      </c>
    </row>
    <row r="3594" spans="1:18" outlineLevel="1" x14ac:dyDescent="0.25">
      <c r="B3594" s="137" t="str">
        <f>IF(C3594="","",F3579)</f>
        <v/>
      </c>
      <c r="C3594" s="123"/>
      <c r="D3594" s="138" t="str">
        <f>IF(C3594="","",IFERROR(INDEX('Cadastro de insumo'!A:K,MATCH('Ficha técnica - Prod acabado'!C3594,'Cadastro de insumo'!E:E,0),2),""))</f>
        <v/>
      </c>
      <c r="E3594" s="138" t="str">
        <f>IF(C3594="","",IFERROR(INDEX('Cadastro de insumo'!A:K,MATCH('Ficha técnica - Prod acabado'!C3594,'Cadastro de insumo'!E:E,0),9),""))</f>
        <v/>
      </c>
      <c r="F3594" s="139" t="str">
        <f>IFERROR(VLOOKUP(C3594,'Cadastro de insumo'!E:K,7,0),"")</f>
        <v/>
      </c>
      <c r="G3594" s="113"/>
      <c r="H3594" s="113"/>
      <c r="I3594" s="138">
        <f t="shared" si="171"/>
        <v>0</v>
      </c>
      <c r="J3594" s="140">
        <f>IF(C3594="",0,IF(E3594="Pacote",VLOOKUP(C3594,'Cadastro de insumo'!E:K,7,0)*G3594,IF(OR(E3594="kg",E3594="L"),F3594/1000*G3594,F3594*G3594)))</f>
        <v>0</v>
      </c>
    </row>
    <row r="3595" spans="1:18" outlineLevel="1" x14ac:dyDescent="0.25">
      <c r="B3595" s="137" t="str">
        <f>IF(C3595="","",F3579)</f>
        <v/>
      </c>
      <c r="C3595" s="123"/>
      <c r="D3595" s="138" t="str">
        <f>IF(C3595="","",IFERROR(INDEX('Cadastro de insumo'!A:K,MATCH('Ficha técnica - Prod acabado'!C3595,'Cadastro de insumo'!E:E,0),2),""))</f>
        <v/>
      </c>
      <c r="E3595" s="138" t="str">
        <f>IF(C3595="","",IFERROR(INDEX('Cadastro de insumo'!A:K,MATCH('Ficha técnica - Prod acabado'!C3595,'Cadastro de insumo'!E:E,0),9),""))</f>
        <v/>
      </c>
      <c r="F3595" s="139" t="str">
        <f>IFERROR(VLOOKUP(C3595,'Cadastro de insumo'!E:K,7,0),"")</f>
        <v/>
      </c>
      <c r="G3595" s="113"/>
      <c r="H3595" s="113"/>
      <c r="I3595" s="138">
        <f t="shared" si="171"/>
        <v>0</v>
      </c>
      <c r="J3595" s="140">
        <f>IF(C3595="",0,IF(E3595="Pacote",VLOOKUP(C3595,'Cadastro de insumo'!E:K,7,0)*G3595,IF(OR(E3595="kg",E3595="L"),F3595/1000*G3595,F3595*G3595)))</f>
        <v>0</v>
      </c>
    </row>
    <row r="3596" spans="1:18" outlineLevel="1" x14ac:dyDescent="0.25">
      <c r="B3596" s="137" t="str">
        <f>IF(C3596="","",F3579)</f>
        <v/>
      </c>
      <c r="C3596" s="123"/>
      <c r="D3596" s="138" t="str">
        <f>IF(C3596="","",IFERROR(INDEX('Cadastro de insumo'!A:K,MATCH('Ficha técnica - Prod acabado'!C3596,'Cadastro de insumo'!E:E,0),2),""))</f>
        <v/>
      </c>
      <c r="E3596" s="138" t="str">
        <f>IF(C3596="","",IFERROR(INDEX('Cadastro de insumo'!A:K,MATCH('Ficha técnica - Prod acabado'!C3596,'Cadastro de insumo'!E:E,0),9),""))</f>
        <v/>
      </c>
      <c r="F3596" s="139" t="str">
        <f>IFERROR(VLOOKUP(C3596,'Cadastro de insumo'!E:K,7,0),"")</f>
        <v/>
      </c>
      <c r="G3596" s="113"/>
      <c r="H3596" s="113"/>
      <c r="I3596" s="138">
        <f t="shared" si="171"/>
        <v>0</v>
      </c>
      <c r="J3596" s="140">
        <f>IF(C3596="",0,IF(E3596="Pacote",VLOOKUP(C3596,'Cadastro de insumo'!E:K,7,0)*G3596,IF(OR(E3596="kg",E3596="L"),F3596/1000*G3596,F3596*G3596)))</f>
        <v>0</v>
      </c>
    </row>
    <row r="3597" spans="1:18" x14ac:dyDescent="0.25">
      <c r="A3597" s="33" t="str">
        <f>"Detalhes: "&amp;F3579</f>
        <v xml:space="preserve">Detalhes: </v>
      </c>
      <c r="B3597" s="110"/>
      <c r="H3597" s="126"/>
      <c r="I3597" s="110"/>
      <c r="J3597" s="110"/>
      <c r="M3597" s="126"/>
    </row>
    <row r="3598" spans="1:18" x14ac:dyDescent="0.25">
      <c r="B3598" s="110"/>
      <c r="C3598" s="126"/>
      <c r="H3598" s="126"/>
      <c r="I3598" s="110"/>
      <c r="J3598" s="110"/>
      <c r="K3598" s="110"/>
      <c r="L3598" s="110"/>
      <c r="M3598" s="126"/>
    </row>
    <row r="3599" spans="1:18" ht="31.5" x14ac:dyDescent="0.25">
      <c r="D3599" s="110"/>
      <c r="E3599" s="34" t="s">
        <v>21</v>
      </c>
      <c r="F3599" s="78" t="s">
        <v>0</v>
      </c>
      <c r="G3599" s="78" t="s">
        <v>19</v>
      </c>
      <c r="H3599" s="79" t="s">
        <v>20</v>
      </c>
      <c r="I3599" s="35" t="s">
        <v>22</v>
      </c>
      <c r="J3599" s="35" t="s">
        <v>61</v>
      </c>
      <c r="M3599" s="126"/>
    </row>
    <row r="3600" spans="1:18" x14ac:dyDescent="0.25">
      <c r="D3600" s="110"/>
      <c r="E3600" s="135">
        <f>E3579+1</f>
        <v>172</v>
      </c>
      <c r="F3600" s="113"/>
      <c r="G3600" s="113"/>
      <c r="H3600" s="114"/>
      <c r="I3600" s="136">
        <f>SUM(J3603:J3617)</f>
        <v>0</v>
      </c>
      <c r="J3600" s="136" t="str">
        <f>IF(H3600="","",I3600/H3600)</f>
        <v/>
      </c>
      <c r="M3600" s="126"/>
      <c r="R3600" s="141"/>
    </row>
    <row r="3601" spans="2:18" x14ac:dyDescent="0.25">
      <c r="B3601" s="117"/>
      <c r="C3601" s="118"/>
      <c r="D3601" s="110"/>
      <c r="F3601" s="118"/>
      <c r="G3601" s="118"/>
      <c r="H3601" s="119"/>
      <c r="I3601" s="120"/>
      <c r="J3601" s="121"/>
      <c r="M3601" s="126"/>
      <c r="R3601" s="141"/>
    </row>
    <row r="3602" spans="2:18" ht="47.25" outlineLevel="1" x14ac:dyDescent="0.25">
      <c r="B3602" s="34" t="s">
        <v>66</v>
      </c>
      <c r="C3602" s="78" t="s">
        <v>13</v>
      </c>
      <c r="D3602" s="35" t="s">
        <v>60</v>
      </c>
      <c r="E3602" s="35" t="s">
        <v>14</v>
      </c>
      <c r="F3602" s="79" t="s">
        <v>17</v>
      </c>
      <c r="G3602" s="79" t="s">
        <v>56</v>
      </c>
      <c r="H3602" s="79" t="s">
        <v>38</v>
      </c>
      <c r="I3602" s="35" t="s">
        <v>16</v>
      </c>
      <c r="J3602" s="34" t="s">
        <v>15</v>
      </c>
    </row>
    <row r="3603" spans="2:18" outlineLevel="1" x14ac:dyDescent="0.25">
      <c r="B3603" s="137" t="str">
        <f>IF(C3603="","",F3600)</f>
        <v/>
      </c>
      <c r="C3603" s="123"/>
      <c r="D3603" s="138" t="str">
        <f>IF(C3603="","",IFERROR(INDEX('Cadastro de insumo'!A:K,MATCH('Ficha técnica - Prod acabado'!C3603,'Cadastro de insumo'!E:E,0),2),""))</f>
        <v/>
      </c>
      <c r="E3603" s="138" t="str">
        <f>IF(C3603="","",IFERROR(INDEX('Cadastro de insumo'!A:K,MATCH('Ficha técnica - Prod acabado'!C3603,'Cadastro de insumo'!E:E,0),9),""))</f>
        <v/>
      </c>
      <c r="F3603" s="139" t="str">
        <f>IFERROR(VLOOKUP(C3603,'Cadastro de insumo'!E:K,7,0),"")</f>
        <v/>
      </c>
      <c r="G3603" s="113"/>
      <c r="H3603" s="113"/>
      <c r="I3603" s="138">
        <f t="shared" ref="I3603:I3617" si="172">IF(OR(G3603="",H3603=""),0,G3603/H3603)</f>
        <v>0</v>
      </c>
      <c r="J3603" s="140">
        <f>IF(C3603="",0,IF(E3603="Pacote",VLOOKUP(C3603,'Cadastro de insumo'!E:K,7,0)*G3603,IF(OR(E3603="kg",E3603="L"),F3603/1000*G3603,F3603*G3603)))</f>
        <v>0</v>
      </c>
    </row>
    <row r="3604" spans="2:18" outlineLevel="1" x14ac:dyDescent="0.25">
      <c r="B3604" s="137" t="str">
        <f>IF(C3604="","",F3600)</f>
        <v/>
      </c>
      <c r="C3604" s="123"/>
      <c r="D3604" s="138" t="str">
        <f>IF(C3604="","",IFERROR(INDEX('Cadastro de insumo'!A:K,MATCH('Ficha técnica - Prod acabado'!C3604,'Cadastro de insumo'!E:E,0),2),""))</f>
        <v/>
      </c>
      <c r="E3604" s="138" t="str">
        <f>IF(C3604="","",IFERROR(INDEX('Cadastro de insumo'!A:K,MATCH('Ficha técnica - Prod acabado'!C3604,'Cadastro de insumo'!E:E,0),9),""))</f>
        <v/>
      </c>
      <c r="F3604" s="139" t="str">
        <f>IFERROR(VLOOKUP(C3604,'Cadastro de insumo'!E:K,7,0),"")</f>
        <v/>
      </c>
      <c r="G3604" s="113"/>
      <c r="H3604" s="113"/>
      <c r="I3604" s="138">
        <f t="shared" si="172"/>
        <v>0</v>
      </c>
      <c r="J3604" s="140">
        <f>IF(C3604="",0,IF(E3604="Pacote",VLOOKUP(C3604,'Cadastro de insumo'!E:K,7,0)*G3604,IF(OR(E3604="kg",E3604="L"),F3604/1000*G3604,F3604*G3604)))</f>
        <v>0</v>
      </c>
    </row>
    <row r="3605" spans="2:18" outlineLevel="1" x14ac:dyDescent="0.25">
      <c r="B3605" s="137" t="str">
        <f>IF(C3605="","",F3600)</f>
        <v/>
      </c>
      <c r="C3605" s="123"/>
      <c r="D3605" s="138" t="str">
        <f>IF(C3605="","",IFERROR(INDEX('Cadastro de insumo'!A:K,MATCH('Ficha técnica - Prod acabado'!C3605,'Cadastro de insumo'!E:E,0),2),""))</f>
        <v/>
      </c>
      <c r="E3605" s="138" t="str">
        <f>IF(C3605="","",IFERROR(INDEX('Cadastro de insumo'!A:K,MATCH('Ficha técnica - Prod acabado'!C3605,'Cadastro de insumo'!E:E,0),9),""))</f>
        <v/>
      </c>
      <c r="F3605" s="139" t="str">
        <f>IFERROR(VLOOKUP(C3605,'Cadastro de insumo'!E:K,7,0),"")</f>
        <v/>
      </c>
      <c r="G3605" s="113"/>
      <c r="H3605" s="113"/>
      <c r="I3605" s="138">
        <f t="shared" si="172"/>
        <v>0</v>
      </c>
      <c r="J3605" s="140">
        <f>IF(C3605="",0,IF(E3605="Pacote",VLOOKUP(C3605,'Cadastro de insumo'!E:K,7,0)*G3605,IF(OR(E3605="kg",E3605="L"),F3605/1000*G3605,F3605*G3605)))</f>
        <v>0</v>
      </c>
    </row>
    <row r="3606" spans="2:18" outlineLevel="1" x14ac:dyDescent="0.25">
      <c r="B3606" s="137" t="str">
        <f>IF(C3606="","",F3600)</f>
        <v/>
      </c>
      <c r="C3606" s="123"/>
      <c r="D3606" s="138" t="str">
        <f>IF(C3606="","",IFERROR(INDEX('Cadastro de insumo'!A:K,MATCH('Ficha técnica - Prod acabado'!C3606,'Cadastro de insumo'!E:E,0),2),""))</f>
        <v/>
      </c>
      <c r="E3606" s="138" t="str">
        <f>IF(C3606="","",IFERROR(INDEX('Cadastro de insumo'!A:K,MATCH('Ficha técnica - Prod acabado'!C3606,'Cadastro de insumo'!E:E,0),9),""))</f>
        <v/>
      </c>
      <c r="F3606" s="139" t="str">
        <f>IFERROR(VLOOKUP(C3606,'Cadastro de insumo'!E:K,7,0),"")</f>
        <v/>
      </c>
      <c r="G3606" s="113"/>
      <c r="H3606" s="113"/>
      <c r="I3606" s="138">
        <f t="shared" si="172"/>
        <v>0</v>
      </c>
      <c r="J3606" s="140">
        <f>IF(C3606="",0,IF(E3606="Pacote",VLOOKUP(C3606,'Cadastro de insumo'!E:K,7,0)*G3606,IF(OR(E3606="kg",E3606="L"),F3606/1000*G3606,F3606*G3606)))</f>
        <v>0</v>
      </c>
    </row>
    <row r="3607" spans="2:18" outlineLevel="1" x14ac:dyDescent="0.25">
      <c r="B3607" s="137" t="str">
        <f>IF(C3607="","",F3600)</f>
        <v/>
      </c>
      <c r="C3607" s="123"/>
      <c r="D3607" s="138" t="str">
        <f>IF(C3607="","",IFERROR(INDEX('Cadastro de insumo'!A:K,MATCH('Ficha técnica - Prod acabado'!C3607,'Cadastro de insumo'!E:E,0),2),""))</f>
        <v/>
      </c>
      <c r="E3607" s="138" t="str">
        <f>IF(C3607="","",IFERROR(INDEX('Cadastro de insumo'!A:K,MATCH('Ficha técnica - Prod acabado'!C3607,'Cadastro de insumo'!E:E,0),9),""))</f>
        <v/>
      </c>
      <c r="F3607" s="139" t="str">
        <f>IFERROR(VLOOKUP(C3607,'Cadastro de insumo'!E:K,7,0),"")</f>
        <v/>
      </c>
      <c r="G3607" s="113"/>
      <c r="H3607" s="113"/>
      <c r="I3607" s="138">
        <f t="shared" si="172"/>
        <v>0</v>
      </c>
      <c r="J3607" s="140">
        <f>IF(C3607="",0,IF(E3607="Pacote",VLOOKUP(C3607,'Cadastro de insumo'!E:K,7,0)*G3607,IF(OR(E3607="kg",E3607="L"),F3607/1000*G3607,F3607*G3607)))</f>
        <v>0</v>
      </c>
    </row>
    <row r="3608" spans="2:18" outlineLevel="1" x14ac:dyDescent="0.25">
      <c r="B3608" s="137" t="str">
        <f>IF(C3608="","",F3600)</f>
        <v/>
      </c>
      <c r="C3608" s="123"/>
      <c r="D3608" s="138" t="str">
        <f>IF(C3608="","",IFERROR(INDEX('Cadastro de insumo'!A:K,MATCH('Ficha técnica - Prod acabado'!C3608,'Cadastro de insumo'!E:E,0),2),""))</f>
        <v/>
      </c>
      <c r="E3608" s="138" t="str">
        <f>IF(C3608="","",IFERROR(INDEX('Cadastro de insumo'!A:K,MATCH('Ficha técnica - Prod acabado'!C3608,'Cadastro de insumo'!E:E,0),9),""))</f>
        <v/>
      </c>
      <c r="F3608" s="139" t="str">
        <f>IFERROR(VLOOKUP(C3608,'Cadastro de insumo'!E:K,7,0),"")</f>
        <v/>
      </c>
      <c r="G3608" s="113"/>
      <c r="H3608" s="113"/>
      <c r="I3608" s="138">
        <f t="shared" si="172"/>
        <v>0</v>
      </c>
      <c r="J3608" s="140">
        <f>IF(C3608="",0,IF(E3608="Pacote",VLOOKUP(C3608,'Cadastro de insumo'!E:K,7,0)*G3608,IF(OR(E3608="kg",E3608="L"),F3608/1000*G3608,F3608*G3608)))</f>
        <v>0</v>
      </c>
    </row>
    <row r="3609" spans="2:18" outlineLevel="1" x14ac:dyDescent="0.25">
      <c r="B3609" s="137" t="str">
        <f>IF(C3609="","",F3600)</f>
        <v/>
      </c>
      <c r="C3609" s="123"/>
      <c r="D3609" s="138" t="str">
        <f>IF(C3609="","",IFERROR(INDEX('Cadastro de insumo'!A:K,MATCH('Ficha técnica - Prod acabado'!C3609,'Cadastro de insumo'!E:E,0),2),""))</f>
        <v/>
      </c>
      <c r="E3609" s="138" t="str">
        <f>IF(C3609="","",IFERROR(INDEX('Cadastro de insumo'!A:K,MATCH('Ficha técnica - Prod acabado'!C3609,'Cadastro de insumo'!E:E,0),9),""))</f>
        <v/>
      </c>
      <c r="F3609" s="139" t="str">
        <f>IFERROR(VLOOKUP(C3609,'Cadastro de insumo'!E:K,7,0),"")</f>
        <v/>
      </c>
      <c r="G3609" s="113"/>
      <c r="H3609" s="113"/>
      <c r="I3609" s="138">
        <f t="shared" si="172"/>
        <v>0</v>
      </c>
      <c r="J3609" s="140">
        <f>IF(C3609="",0,IF(E3609="Pacote",VLOOKUP(C3609,'Cadastro de insumo'!E:K,7,0)*G3609,IF(OR(E3609="kg",E3609="L"),F3609/1000*G3609,F3609*G3609)))</f>
        <v>0</v>
      </c>
    </row>
    <row r="3610" spans="2:18" outlineLevel="1" x14ac:dyDescent="0.25">
      <c r="B3610" s="137" t="str">
        <f>IF(C3610="","",F3600)</f>
        <v/>
      </c>
      <c r="C3610" s="123"/>
      <c r="D3610" s="138" t="str">
        <f>IF(C3610="","",IFERROR(INDEX('Cadastro de insumo'!A:K,MATCH('Ficha técnica - Prod acabado'!C3610,'Cadastro de insumo'!E:E,0),2),""))</f>
        <v/>
      </c>
      <c r="E3610" s="138" t="str">
        <f>IF(C3610="","",IFERROR(INDEX('Cadastro de insumo'!A:K,MATCH('Ficha técnica - Prod acabado'!C3610,'Cadastro de insumo'!E:E,0),9),""))</f>
        <v/>
      </c>
      <c r="F3610" s="139" t="str">
        <f>IFERROR(VLOOKUP(C3610,'Cadastro de insumo'!E:K,7,0),"")</f>
        <v/>
      </c>
      <c r="G3610" s="113"/>
      <c r="H3610" s="113"/>
      <c r="I3610" s="138">
        <f t="shared" si="172"/>
        <v>0</v>
      </c>
      <c r="J3610" s="140">
        <f>IF(C3610="",0,IF(E3610="Pacote",VLOOKUP(C3610,'Cadastro de insumo'!E:K,7,0)*G3610,IF(OR(E3610="kg",E3610="L"),F3610/1000*G3610,F3610*G3610)))</f>
        <v>0</v>
      </c>
    </row>
    <row r="3611" spans="2:18" outlineLevel="1" x14ac:dyDescent="0.25">
      <c r="B3611" s="137" t="str">
        <f>IF(C3611="","",F3600)</f>
        <v/>
      </c>
      <c r="C3611" s="123"/>
      <c r="D3611" s="138" t="str">
        <f>IF(C3611="","",IFERROR(INDEX('Cadastro de insumo'!A:K,MATCH('Ficha técnica - Prod acabado'!C3611,'Cadastro de insumo'!E:E,0),2),""))</f>
        <v/>
      </c>
      <c r="E3611" s="138" t="str">
        <f>IF(C3611="","",IFERROR(INDEX('Cadastro de insumo'!A:K,MATCH('Ficha técnica - Prod acabado'!C3611,'Cadastro de insumo'!E:E,0),9),""))</f>
        <v/>
      </c>
      <c r="F3611" s="139" t="str">
        <f>IFERROR(VLOOKUP(C3611,'Cadastro de insumo'!E:K,7,0),"")</f>
        <v/>
      </c>
      <c r="G3611" s="113"/>
      <c r="H3611" s="113"/>
      <c r="I3611" s="138">
        <f t="shared" si="172"/>
        <v>0</v>
      </c>
      <c r="J3611" s="140">
        <f>IF(C3611="",0,IF(E3611="Pacote",VLOOKUP(C3611,'Cadastro de insumo'!E:K,7,0)*G3611,IF(OR(E3611="kg",E3611="L"),F3611/1000*G3611,F3611*G3611)))</f>
        <v>0</v>
      </c>
    </row>
    <row r="3612" spans="2:18" outlineLevel="1" x14ac:dyDescent="0.25">
      <c r="B3612" s="137" t="str">
        <f>IF(C3612="","",F3600)</f>
        <v/>
      </c>
      <c r="C3612" s="123"/>
      <c r="D3612" s="138" t="str">
        <f>IF(C3612="","",IFERROR(INDEX('Cadastro de insumo'!A:K,MATCH('Ficha técnica - Prod acabado'!C3612,'Cadastro de insumo'!E:E,0),2),""))</f>
        <v/>
      </c>
      <c r="E3612" s="138" t="str">
        <f>IF(C3612="","",IFERROR(INDEX('Cadastro de insumo'!A:K,MATCH('Ficha técnica - Prod acabado'!C3612,'Cadastro de insumo'!E:E,0),9),""))</f>
        <v/>
      </c>
      <c r="F3612" s="139" t="str">
        <f>IFERROR(VLOOKUP(C3612,'Cadastro de insumo'!E:K,7,0),"")</f>
        <v/>
      </c>
      <c r="G3612" s="113"/>
      <c r="H3612" s="113"/>
      <c r="I3612" s="138">
        <f t="shared" si="172"/>
        <v>0</v>
      </c>
      <c r="J3612" s="140">
        <f>IF(C3612="",0,IF(E3612="Pacote",VLOOKUP(C3612,'Cadastro de insumo'!E:K,7,0)*G3612,IF(OR(E3612="kg",E3612="L"),F3612/1000*G3612,F3612*G3612)))</f>
        <v>0</v>
      </c>
    </row>
    <row r="3613" spans="2:18" outlineLevel="1" x14ac:dyDescent="0.25">
      <c r="B3613" s="137" t="str">
        <f>IF(C3613="","",F3600)</f>
        <v/>
      </c>
      <c r="C3613" s="123"/>
      <c r="D3613" s="138" t="str">
        <f>IF(C3613="","",IFERROR(INDEX('Cadastro de insumo'!A:K,MATCH('Ficha técnica - Prod acabado'!C3613,'Cadastro de insumo'!E:E,0),2),""))</f>
        <v/>
      </c>
      <c r="E3613" s="138" t="str">
        <f>IF(C3613="","",IFERROR(INDEX('Cadastro de insumo'!A:K,MATCH('Ficha técnica - Prod acabado'!C3613,'Cadastro de insumo'!E:E,0),9),""))</f>
        <v/>
      </c>
      <c r="F3613" s="139" t="str">
        <f>IFERROR(VLOOKUP(C3613,'Cadastro de insumo'!E:K,7,0),"")</f>
        <v/>
      </c>
      <c r="G3613" s="113"/>
      <c r="H3613" s="113"/>
      <c r="I3613" s="138">
        <f t="shared" si="172"/>
        <v>0</v>
      </c>
      <c r="J3613" s="140">
        <f>IF(C3613="",0,IF(E3613="Pacote",VLOOKUP(C3613,'Cadastro de insumo'!E:K,7,0)*G3613,IF(OR(E3613="kg",E3613="L"),F3613/1000*G3613,F3613*G3613)))</f>
        <v>0</v>
      </c>
    </row>
    <row r="3614" spans="2:18" outlineLevel="1" x14ac:dyDescent="0.25">
      <c r="B3614" s="137" t="str">
        <f>IF(C3614="","",F3600)</f>
        <v/>
      </c>
      <c r="C3614" s="123"/>
      <c r="D3614" s="138" t="str">
        <f>IF(C3614="","",IFERROR(INDEX('Cadastro de insumo'!A:K,MATCH('Ficha técnica - Prod acabado'!C3614,'Cadastro de insumo'!E:E,0),2),""))</f>
        <v/>
      </c>
      <c r="E3614" s="138" t="str">
        <f>IF(C3614="","",IFERROR(INDEX('Cadastro de insumo'!A:K,MATCH('Ficha técnica - Prod acabado'!C3614,'Cadastro de insumo'!E:E,0),9),""))</f>
        <v/>
      </c>
      <c r="F3614" s="139" t="str">
        <f>IFERROR(VLOOKUP(C3614,'Cadastro de insumo'!E:K,7,0),"")</f>
        <v/>
      </c>
      <c r="G3614" s="113"/>
      <c r="H3614" s="113"/>
      <c r="I3614" s="138">
        <f t="shared" si="172"/>
        <v>0</v>
      </c>
      <c r="J3614" s="140">
        <f>IF(C3614="",0,IF(E3614="Pacote",VLOOKUP(C3614,'Cadastro de insumo'!E:K,7,0)*G3614,IF(OR(E3614="kg",E3614="L"),F3614/1000*G3614,F3614*G3614)))</f>
        <v>0</v>
      </c>
    </row>
    <row r="3615" spans="2:18" outlineLevel="1" x14ac:dyDescent="0.25">
      <c r="B3615" s="137" t="str">
        <f>IF(C3615="","",F3600)</f>
        <v/>
      </c>
      <c r="C3615" s="123"/>
      <c r="D3615" s="138" t="str">
        <f>IF(C3615="","",IFERROR(INDEX('Cadastro de insumo'!A:K,MATCH('Ficha técnica - Prod acabado'!C3615,'Cadastro de insumo'!E:E,0),2),""))</f>
        <v/>
      </c>
      <c r="E3615" s="138" t="str">
        <f>IF(C3615="","",IFERROR(INDEX('Cadastro de insumo'!A:K,MATCH('Ficha técnica - Prod acabado'!C3615,'Cadastro de insumo'!E:E,0),9),""))</f>
        <v/>
      </c>
      <c r="F3615" s="139" t="str">
        <f>IFERROR(VLOOKUP(C3615,'Cadastro de insumo'!E:K,7,0),"")</f>
        <v/>
      </c>
      <c r="G3615" s="113"/>
      <c r="H3615" s="113"/>
      <c r="I3615" s="138">
        <f t="shared" si="172"/>
        <v>0</v>
      </c>
      <c r="J3615" s="140">
        <f>IF(C3615="",0,IF(E3615="Pacote",VLOOKUP(C3615,'Cadastro de insumo'!E:K,7,0)*G3615,IF(OR(E3615="kg",E3615="L"),F3615/1000*G3615,F3615*G3615)))</f>
        <v>0</v>
      </c>
    </row>
    <row r="3616" spans="2:18" outlineLevel="1" x14ac:dyDescent="0.25">
      <c r="B3616" s="137" t="str">
        <f>IF(C3616="","",F3600)</f>
        <v/>
      </c>
      <c r="C3616" s="123"/>
      <c r="D3616" s="138" t="str">
        <f>IF(C3616="","",IFERROR(INDEX('Cadastro de insumo'!A:K,MATCH('Ficha técnica - Prod acabado'!C3616,'Cadastro de insumo'!E:E,0),2),""))</f>
        <v/>
      </c>
      <c r="E3616" s="138" t="str">
        <f>IF(C3616="","",IFERROR(INDEX('Cadastro de insumo'!A:K,MATCH('Ficha técnica - Prod acabado'!C3616,'Cadastro de insumo'!E:E,0),9),""))</f>
        <v/>
      </c>
      <c r="F3616" s="139" t="str">
        <f>IFERROR(VLOOKUP(C3616,'Cadastro de insumo'!E:K,7,0),"")</f>
        <v/>
      </c>
      <c r="G3616" s="113"/>
      <c r="H3616" s="113"/>
      <c r="I3616" s="138">
        <f t="shared" si="172"/>
        <v>0</v>
      </c>
      <c r="J3616" s="140">
        <f>IF(C3616="",0,IF(E3616="Pacote",VLOOKUP(C3616,'Cadastro de insumo'!E:K,7,0)*G3616,IF(OR(E3616="kg",E3616="L"),F3616/1000*G3616,F3616*G3616)))</f>
        <v>0</v>
      </c>
    </row>
    <row r="3617" spans="1:18" outlineLevel="1" x14ac:dyDescent="0.25">
      <c r="B3617" s="137" t="str">
        <f>IF(C3617="","",F3600)</f>
        <v/>
      </c>
      <c r="C3617" s="123"/>
      <c r="D3617" s="138" t="str">
        <f>IF(C3617="","",IFERROR(INDEX('Cadastro de insumo'!A:K,MATCH('Ficha técnica - Prod acabado'!C3617,'Cadastro de insumo'!E:E,0),2),""))</f>
        <v/>
      </c>
      <c r="E3617" s="138" t="str">
        <f>IF(C3617="","",IFERROR(INDEX('Cadastro de insumo'!A:K,MATCH('Ficha técnica - Prod acabado'!C3617,'Cadastro de insumo'!E:E,0),9),""))</f>
        <v/>
      </c>
      <c r="F3617" s="139" t="str">
        <f>IFERROR(VLOOKUP(C3617,'Cadastro de insumo'!E:K,7,0),"")</f>
        <v/>
      </c>
      <c r="G3617" s="113"/>
      <c r="H3617" s="113"/>
      <c r="I3617" s="138">
        <f t="shared" si="172"/>
        <v>0</v>
      </c>
      <c r="J3617" s="140">
        <f>IF(C3617="",0,IF(E3617="Pacote",VLOOKUP(C3617,'Cadastro de insumo'!E:K,7,0)*G3617,IF(OR(E3617="kg",E3617="L"),F3617/1000*G3617,F3617*G3617)))</f>
        <v>0</v>
      </c>
    </row>
    <row r="3618" spans="1:18" x14ac:dyDescent="0.25">
      <c r="A3618" s="33" t="str">
        <f>"Detalhes: "&amp;F3600</f>
        <v xml:space="preserve">Detalhes: </v>
      </c>
      <c r="B3618" s="110"/>
      <c r="H3618" s="126"/>
      <c r="I3618" s="110"/>
      <c r="J3618" s="110"/>
      <c r="M3618" s="126"/>
    </row>
    <row r="3619" spans="1:18" x14ac:dyDescent="0.25">
      <c r="B3619" s="110"/>
      <c r="C3619" s="126"/>
      <c r="H3619" s="126"/>
      <c r="I3619" s="110"/>
      <c r="J3619" s="110"/>
      <c r="K3619" s="110"/>
      <c r="L3619" s="110"/>
      <c r="M3619" s="126"/>
    </row>
    <row r="3620" spans="1:18" ht="31.5" x14ac:dyDescent="0.25">
      <c r="D3620" s="110"/>
      <c r="E3620" s="34" t="s">
        <v>21</v>
      </c>
      <c r="F3620" s="78" t="s">
        <v>0</v>
      </c>
      <c r="G3620" s="78" t="s">
        <v>19</v>
      </c>
      <c r="H3620" s="79" t="s">
        <v>20</v>
      </c>
      <c r="I3620" s="35" t="s">
        <v>22</v>
      </c>
      <c r="J3620" s="35" t="s">
        <v>61</v>
      </c>
      <c r="M3620" s="126"/>
    </row>
    <row r="3621" spans="1:18" x14ac:dyDescent="0.25">
      <c r="D3621" s="110"/>
      <c r="E3621" s="135">
        <f>E3600+1</f>
        <v>173</v>
      </c>
      <c r="F3621" s="113"/>
      <c r="G3621" s="113"/>
      <c r="H3621" s="114"/>
      <c r="I3621" s="136">
        <f>SUM(J3624:J3638)</f>
        <v>0</v>
      </c>
      <c r="J3621" s="136" t="str">
        <f>IF(H3621="","",I3621/H3621)</f>
        <v/>
      </c>
      <c r="M3621" s="126"/>
      <c r="R3621" s="141"/>
    </row>
    <row r="3622" spans="1:18" x14ac:dyDescent="0.25">
      <c r="B3622" s="117"/>
      <c r="C3622" s="118"/>
      <c r="D3622" s="110"/>
      <c r="F3622" s="118"/>
      <c r="G3622" s="118"/>
      <c r="H3622" s="119"/>
      <c r="I3622" s="120"/>
      <c r="J3622" s="121"/>
      <c r="M3622" s="126"/>
      <c r="R3622" s="141"/>
    </row>
    <row r="3623" spans="1:18" ht="47.25" outlineLevel="1" x14ac:dyDescent="0.25">
      <c r="B3623" s="34" t="s">
        <v>66</v>
      </c>
      <c r="C3623" s="78" t="s">
        <v>13</v>
      </c>
      <c r="D3623" s="35" t="s">
        <v>60</v>
      </c>
      <c r="E3623" s="35" t="s">
        <v>14</v>
      </c>
      <c r="F3623" s="79" t="s">
        <v>17</v>
      </c>
      <c r="G3623" s="79" t="s">
        <v>56</v>
      </c>
      <c r="H3623" s="79" t="s">
        <v>38</v>
      </c>
      <c r="I3623" s="35" t="s">
        <v>16</v>
      </c>
      <c r="J3623" s="34" t="s">
        <v>15</v>
      </c>
    </row>
    <row r="3624" spans="1:18" outlineLevel="1" x14ac:dyDescent="0.25">
      <c r="B3624" s="137" t="str">
        <f>IF(C3624="","",F3621)</f>
        <v/>
      </c>
      <c r="C3624" s="123"/>
      <c r="D3624" s="138" t="str">
        <f>IF(C3624="","",IFERROR(INDEX('Cadastro de insumo'!A:K,MATCH('Ficha técnica - Prod acabado'!C3624,'Cadastro de insumo'!E:E,0),2),""))</f>
        <v/>
      </c>
      <c r="E3624" s="138" t="str">
        <f>IF(C3624="","",IFERROR(INDEX('Cadastro de insumo'!A:K,MATCH('Ficha técnica - Prod acabado'!C3624,'Cadastro de insumo'!E:E,0),9),""))</f>
        <v/>
      </c>
      <c r="F3624" s="139" t="str">
        <f>IFERROR(VLOOKUP(C3624,'Cadastro de insumo'!E:K,7,0),"")</f>
        <v/>
      </c>
      <c r="G3624" s="113"/>
      <c r="H3624" s="113"/>
      <c r="I3624" s="138">
        <f t="shared" ref="I3624:I3638" si="173">IF(OR(G3624="",H3624=""),0,G3624/H3624)</f>
        <v>0</v>
      </c>
      <c r="J3624" s="140">
        <f>IF(C3624="",0,IF(E3624="Pacote",VLOOKUP(C3624,'Cadastro de insumo'!E:K,7,0)*G3624,IF(OR(E3624="kg",E3624="L"),F3624/1000*G3624,F3624*G3624)))</f>
        <v>0</v>
      </c>
    </row>
    <row r="3625" spans="1:18" outlineLevel="1" x14ac:dyDescent="0.25">
      <c r="B3625" s="137" t="str">
        <f>IF(C3625="","",F3621)</f>
        <v/>
      </c>
      <c r="C3625" s="123"/>
      <c r="D3625" s="138" t="str">
        <f>IF(C3625="","",IFERROR(INDEX('Cadastro de insumo'!A:K,MATCH('Ficha técnica - Prod acabado'!C3625,'Cadastro de insumo'!E:E,0),2),""))</f>
        <v/>
      </c>
      <c r="E3625" s="138" t="str">
        <f>IF(C3625="","",IFERROR(INDEX('Cadastro de insumo'!A:K,MATCH('Ficha técnica - Prod acabado'!C3625,'Cadastro de insumo'!E:E,0),9),""))</f>
        <v/>
      </c>
      <c r="F3625" s="139" t="str">
        <f>IFERROR(VLOOKUP(C3625,'Cadastro de insumo'!E:K,7,0),"")</f>
        <v/>
      </c>
      <c r="G3625" s="113"/>
      <c r="H3625" s="113"/>
      <c r="I3625" s="138">
        <f t="shared" si="173"/>
        <v>0</v>
      </c>
      <c r="J3625" s="140">
        <f>IF(C3625="",0,IF(E3625="Pacote",VLOOKUP(C3625,'Cadastro de insumo'!E:K,7,0)*G3625,IF(OR(E3625="kg",E3625="L"),F3625/1000*G3625,F3625*G3625)))</f>
        <v>0</v>
      </c>
    </row>
    <row r="3626" spans="1:18" outlineLevel="1" x14ac:dyDescent="0.25">
      <c r="B3626" s="137" t="str">
        <f>IF(C3626="","",F3621)</f>
        <v/>
      </c>
      <c r="C3626" s="123"/>
      <c r="D3626" s="138" t="str">
        <f>IF(C3626="","",IFERROR(INDEX('Cadastro de insumo'!A:K,MATCH('Ficha técnica - Prod acabado'!C3626,'Cadastro de insumo'!E:E,0),2),""))</f>
        <v/>
      </c>
      <c r="E3626" s="138" t="str">
        <f>IF(C3626="","",IFERROR(INDEX('Cadastro de insumo'!A:K,MATCH('Ficha técnica - Prod acabado'!C3626,'Cadastro de insumo'!E:E,0),9),""))</f>
        <v/>
      </c>
      <c r="F3626" s="139" t="str">
        <f>IFERROR(VLOOKUP(C3626,'Cadastro de insumo'!E:K,7,0),"")</f>
        <v/>
      </c>
      <c r="G3626" s="113"/>
      <c r="H3626" s="113"/>
      <c r="I3626" s="138">
        <f t="shared" si="173"/>
        <v>0</v>
      </c>
      <c r="J3626" s="140">
        <f>IF(C3626="",0,IF(E3626="Pacote",VLOOKUP(C3626,'Cadastro de insumo'!E:K,7,0)*G3626,IF(OR(E3626="kg",E3626="L"),F3626/1000*G3626,F3626*G3626)))</f>
        <v>0</v>
      </c>
    </row>
    <row r="3627" spans="1:18" outlineLevel="1" x14ac:dyDescent="0.25">
      <c r="B3627" s="137" t="str">
        <f>IF(C3627="","",F3621)</f>
        <v/>
      </c>
      <c r="C3627" s="123"/>
      <c r="D3627" s="138" t="str">
        <f>IF(C3627="","",IFERROR(INDEX('Cadastro de insumo'!A:K,MATCH('Ficha técnica - Prod acabado'!C3627,'Cadastro de insumo'!E:E,0),2),""))</f>
        <v/>
      </c>
      <c r="E3627" s="138" t="str">
        <f>IF(C3627="","",IFERROR(INDEX('Cadastro de insumo'!A:K,MATCH('Ficha técnica - Prod acabado'!C3627,'Cadastro de insumo'!E:E,0),9),""))</f>
        <v/>
      </c>
      <c r="F3627" s="139" t="str">
        <f>IFERROR(VLOOKUP(C3627,'Cadastro de insumo'!E:K,7,0),"")</f>
        <v/>
      </c>
      <c r="G3627" s="113"/>
      <c r="H3627" s="113"/>
      <c r="I3627" s="138">
        <f t="shared" si="173"/>
        <v>0</v>
      </c>
      <c r="J3627" s="140">
        <f>IF(C3627="",0,IF(E3627="Pacote",VLOOKUP(C3627,'Cadastro de insumo'!E:K,7,0)*G3627,IF(OR(E3627="kg",E3627="L"),F3627/1000*G3627,F3627*G3627)))</f>
        <v>0</v>
      </c>
    </row>
    <row r="3628" spans="1:18" outlineLevel="1" x14ac:dyDescent="0.25">
      <c r="B3628" s="137" t="str">
        <f>IF(C3628="","",F3621)</f>
        <v/>
      </c>
      <c r="C3628" s="123"/>
      <c r="D3628" s="138" t="str">
        <f>IF(C3628="","",IFERROR(INDEX('Cadastro de insumo'!A:K,MATCH('Ficha técnica - Prod acabado'!C3628,'Cadastro de insumo'!E:E,0),2),""))</f>
        <v/>
      </c>
      <c r="E3628" s="138" t="str">
        <f>IF(C3628="","",IFERROR(INDEX('Cadastro de insumo'!A:K,MATCH('Ficha técnica - Prod acabado'!C3628,'Cadastro de insumo'!E:E,0),9),""))</f>
        <v/>
      </c>
      <c r="F3628" s="139" t="str">
        <f>IFERROR(VLOOKUP(C3628,'Cadastro de insumo'!E:K,7,0),"")</f>
        <v/>
      </c>
      <c r="G3628" s="113"/>
      <c r="H3628" s="113"/>
      <c r="I3628" s="138">
        <f t="shared" si="173"/>
        <v>0</v>
      </c>
      <c r="J3628" s="140">
        <f>IF(C3628="",0,IF(E3628="Pacote",VLOOKUP(C3628,'Cadastro de insumo'!E:K,7,0)*G3628,IF(OR(E3628="kg",E3628="L"),F3628/1000*G3628,F3628*G3628)))</f>
        <v>0</v>
      </c>
    </row>
    <row r="3629" spans="1:18" outlineLevel="1" x14ac:dyDescent="0.25">
      <c r="B3629" s="137" t="str">
        <f>IF(C3629="","",F3621)</f>
        <v/>
      </c>
      <c r="C3629" s="123"/>
      <c r="D3629" s="138" t="str">
        <f>IF(C3629="","",IFERROR(INDEX('Cadastro de insumo'!A:K,MATCH('Ficha técnica - Prod acabado'!C3629,'Cadastro de insumo'!E:E,0),2),""))</f>
        <v/>
      </c>
      <c r="E3629" s="138" t="str">
        <f>IF(C3629="","",IFERROR(INDEX('Cadastro de insumo'!A:K,MATCH('Ficha técnica - Prod acabado'!C3629,'Cadastro de insumo'!E:E,0),9),""))</f>
        <v/>
      </c>
      <c r="F3629" s="139" t="str">
        <f>IFERROR(VLOOKUP(C3629,'Cadastro de insumo'!E:K,7,0),"")</f>
        <v/>
      </c>
      <c r="G3629" s="113"/>
      <c r="H3629" s="113"/>
      <c r="I3629" s="138">
        <f t="shared" si="173"/>
        <v>0</v>
      </c>
      <c r="J3629" s="140">
        <f>IF(C3629="",0,IF(E3629="Pacote",VLOOKUP(C3629,'Cadastro de insumo'!E:K,7,0)*G3629,IF(OR(E3629="kg",E3629="L"),F3629/1000*G3629,F3629*G3629)))</f>
        <v>0</v>
      </c>
    </row>
    <row r="3630" spans="1:18" outlineLevel="1" x14ac:dyDescent="0.25">
      <c r="B3630" s="137" t="str">
        <f>IF(C3630="","",F3621)</f>
        <v/>
      </c>
      <c r="C3630" s="123"/>
      <c r="D3630" s="138" t="str">
        <f>IF(C3630="","",IFERROR(INDEX('Cadastro de insumo'!A:K,MATCH('Ficha técnica - Prod acabado'!C3630,'Cadastro de insumo'!E:E,0),2),""))</f>
        <v/>
      </c>
      <c r="E3630" s="138" t="str">
        <f>IF(C3630="","",IFERROR(INDEX('Cadastro de insumo'!A:K,MATCH('Ficha técnica - Prod acabado'!C3630,'Cadastro de insumo'!E:E,0),9),""))</f>
        <v/>
      </c>
      <c r="F3630" s="139" t="str">
        <f>IFERROR(VLOOKUP(C3630,'Cadastro de insumo'!E:K,7,0),"")</f>
        <v/>
      </c>
      <c r="G3630" s="113"/>
      <c r="H3630" s="113"/>
      <c r="I3630" s="138">
        <f t="shared" si="173"/>
        <v>0</v>
      </c>
      <c r="J3630" s="140">
        <f>IF(C3630="",0,IF(E3630="Pacote",VLOOKUP(C3630,'Cadastro de insumo'!E:K,7,0)*G3630,IF(OR(E3630="kg",E3630="L"),F3630/1000*G3630,F3630*G3630)))</f>
        <v>0</v>
      </c>
    </row>
    <row r="3631" spans="1:18" outlineLevel="1" x14ac:dyDescent="0.25">
      <c r="B3631" s="137" t="str">
        <f>IF(C3631="","",F3621)</f>
        <v/>
      </c>
      <c r="C3631" s="123"/>
      <c r="D3631" s="138" t="str">
        <f>IF(C3631="","",IFERROR(INDEX('Cadastro de insumo'!A:K,MATCH('Ficha técnica - Prod acabado'!C3631,'Cadastro de insumo'!E:E,0),2),""))</f>
        <v/>
      </c>
      <c r="E3631" s="138" t="str">
        <f>IF(C3631="","",IFERROR(INDEX('Cadastro de insumo'!A:K,MATCH('Ficha técnica - Prod acabado'!C3631,'Cadastro de insumo'!E:E,0),9),""))</f>
        <v/>
      </c>
      <c r="F3631" s="139" t="str">
        <f>IFERROR(VLOOKUP(C3631,'Cadastro de insumo'!E:K,7,0),"")</f>
        <v/>
      </c>
      <c r="G3631" s="113"/>
      <c r="H3631" s="113"/>
      <c r="I3631" s="138">
        <f t="shared" si="173"/>
        <v>0</v>
      </c>
      <c r="J3631" s="140">
        <f>IF(C3631="",0,IF(E3631="Pacote",VLOOKUP(C3631,'Cadastro de insumo'!E:K,7,0)*G3631,IF(OR(E3631="kg",E3631="L"),F3631/1000*G3631,F3631*G3631)))</f>
        <v>0</v>
      </c>
    </row>
    <row r="3632" spans="1:18" outlineLevel="1" x14ac:dyDescent="0.25">
      <c r="B3632" s="137" t="str">
        <f>IF(C3632="","",F3621)</f>
        <v/>
      </c>
      <c r="C3632" s="123"/>
      <c r="D3632" s="138" t="str">
        <f>IF(C3632="","",IFERROR(INDEX('Cadastro de insumo'!A:K,MATCH('Ficha técnica - Prod acabado'!C3632,'Cadastro de insumo'!E:E,0),2),""))</f>
        <v/>
      </c>
      <c r="E3632" s="138" t="str">
        <f>IF(C3632="","",IFERROR(INDEX('Cadastro de insumo'!A:K,MATCH('Ficha técnica - Prod acabado'!C3632,'Cadastro de insumo'!E:E,0),9),""))</f>
        <v/>
      </c>
      <c r="F3632" s="139" t="str">
        <f>IFERROR(VLOOKUP(C3632,'Cadastro de insumo'!E:K,7,0),"")</f>
        <v/>
      </c>
      <c r="G3632" s="113"/>
      <c r="H3632" s="113"/>
      <c r="I3632" s="138">
        <f t="shared" si="173"/>
        <v>0</v>
      </c>
      <c r="J3632" s="140">
        <f>IF(C3632="",0,IF(E3632="Pacote",VLOOKUP(C3632,'Cadastro de insumo'!E:K,7,0)*G3632,IF(OR(E3632="kg",E3632="L"),F3632/1000*G3632,F3632*G3632)))</f>
        <v>0</v>
      </c>
    </row>
    <row r="3633" spans="1:18" outlineLevel="1" x14ac:dyDescent="0.25">
      <c r="B3633" s="137" t="str">
        <f>IF(C3633="","",F3621)</f>
        <v/>
      </c>
      <c r="C3633" s="123"/>
      <c r="D3633" s="138" t="str">
        <f>IF(C3633="","",IFERROR(INDEX('Cadastro de insumo'!A:K,MATCH('Ficha técnica - Prod acabado'!C3633,'Cadastro de insumo'!E:E,0),2),""))</f>
        <v/>
      </c>
      <c r="E3633" s="138" t="str">
        <f>IF(C3633="","",IFERROR(INDEX('Cadastro de insumo'!A:K,MATCH('Ficha técnica - Prod acabado'!C3633,'Cadastro de insumo'!E:E,0),9),""))</f>
        <v/>
      </c>
      <c r="F3633" s="139" t="str">
        <f>IFERROR(VLOOKUP(C3633,'Cadastro de insumo'!E:K,7,0),"")</f>
        <v/>
      </c>
      <c r="G3633" s="113"/>
      <c r="H3633" s="113"/>
      <c r="I3633" s="138">
        <f t="shared" si="173"/>
        <v>0</v>
      </c>
      <c r="J3633" s="140">
        <f>IF(C3633="",0,IF(E3633="Pacote",VLOOKUP(C3633,'Cadastro de insumo'!E:K,7,0)*G3633,IF(OR(E3633="kg",E3633="L"),F3633/1000*G3633,F3633*G3633)))</f>
        <v>0</v>
      </c>
    </row>
    <row r="3634" spans="1:18" outlineLevel="1" x14ac:dyDescent="0.25">
      <c r="B3634" s="137" t="str">
        <f>IF(C3634="","",F3621)</f>
        <v/>
      </c>
      <c r="C3634" s="123"/>
      <c r="D3634" s="138" t="str">
        <f>IF(C3634="","",IFERROR(INDEX('Cadastro de insumo'!A:K,MATCH('Ficha técnica - Prod acabado'!C3634,'Cadastro de insumo'!E:E,0),2),""))</f>
        <v/>
      </c>
      <c r="E3634" s="138" t="str">
        <f>IF(C3634="","",IFERROR(INDEX('Cadastro de insumo'!A:K,MATCH('Ficha técnica - Prod acabado'!C3634,'Cadastro de insumo'!E:E,0),9),""))</f>
        <v/>
      </c>
      <c r="F3634" s="139" t="str">
        <f>IFERROR(VLOOKUP(C3634,'Cadastro de insumo'!E:K,7,0),"")</f>
        <v/>
      </c>
      <c r="G3634" s="113"/>
      <c r="H3634" s="113"/>
      <c r="I3634" s="138">
        <f t="shared" si="173"/>
        <v>0</v>
      </c>
      <c r="J3634" s="140">
        <f>IF(C3634="",0,IF(E3634="Pacote",VLOOKUP(C3634,'Cadastro de insumo'!E:K,7,0)*G3634,IF(OR(E3634="kg",E3634="L"),F3634/1000*G3634,F3634*G3634)))</f>
        <v>0</v>
      </c>
    </row>
    <row r="3635" spans="1:18" outlineLevel="1" x14ac:dyDescent="0.25">
      <c r="B3635" s="137" t="str">
        <f>IF(C3635="","",F3621)</f>
        <v/>
      </c>
      <c r="C3635" s="123"/>
      <c r="D3635" s="138" t="str">
        <f>IF(C3635="","",IFERROR(INDEX('Cadastro de insumo'!A:K,MATCH('Ficha técnica - Prod acabado'!C3635,'Cadastro de insumo'!E:E,0),2),""))</f>
        <v/>
      </c>
      <c r="E3635" s="138" t="str">
        <f>IF(C3635="","",IFERROR(INDEX('Cadastro de insumo'!A:K,MATCH('Ficha técnica - Prod acabado'!C3635,'Cadastro de insumo'!E:E,0),9),""))</f>
        <v/>
      </c>
      <c r="F3635" s="139" t="str">
        <f>IFERROR(VLOOKUP(C3635,'Cadastro de insumo'!E:K,7,0),"")</f>
        <v/>
      </c>
      <c r="G3635" s="113"/>
      <c r="H3635" s="113"/>
      <c r="I3635" s="138">
        <f t="shared" si="173"/>
        <v>0</v>
      </c>
      <c r="J3635" s="140">
        <f>IF(C3635="",0,IF(E3635="Pacote",VLOOKUP(C3635,'Cadastro de insumo'!E:K,7,0)*G3635,IF(OR(E3635="kg",E3635="L"),F3635/1000*G3635,F3635*G3635)))</f>
        <v>0</v>
      </c>
    </row>
    <row r="3636" spans="1:18" outlineLevel="1" x14ac:dyDescent="0.25">
      <c r="B3636" s="137" t="str">
        <f>IF(C3636="","",F3621)</f>
        <v/>
      </c>
      <c r="C3636" s="123"/>
      <c r="D3636" s="138" t="str">
        <f>IF(C3636="","",IFERROR(INDEX('Cadastro de insumo'!A:K,MATCH('Ficha técnica - Prod acabado'!C3636,'Cadastro de insumo'!E:E,0),2),""))</f>
        <v/>
      </c>
      <c r="E3636" s="138" t="str">
        <f>IF(C3636="","",IFERROR(INDEX('Cadastro de insumo'!A:K,MATCH('Ficha técnica - Prod acabado'!C3636,'Cadastro de insumo'!E:E,0),9),""))</f>
        <v/>
      </c>
      <c r="F3636" s="139" t="str">
        <f>IFERROR(VLOOKUP(C3636,'Cadastro de insumo'!E:K,7,0),"")</f>
        <v/>
      </c>
      <c r="G3636" s="113"/>
      <c r="H3636" s="113"/>
      <c r="I3636" s="138">
        <f t="shared" si="173"/>
        <v>0</v>
      </c>
      <c r="J3636" s="140">
        <f>IF(C3636="",0,IF(E3636="Pacote",VLOOKUP(C3636,'Cadastro de insumo'!E:K,7,0)*G3636,IF(OR(E3636="kg",E3636="L"),F3636/1000*G3636,F3636*G3636)))</f>
        <v>0</v>
      </c>
    </row>
    <row r="3637" spans="1:18" outlineLevel="1" x14ac:dyDescent="0.25">
      <c r="B3637" s="137" t="str">
        <f>IF(C3637="","",F3621)</f>
        <v/>
      </c>
      <c r="C3637" s="123"/>
      <c r="D3637" s="138" t="str">
        <f>IF(C3637="","",IFERROR(INDEX('Cadastro de insumo'!A:K,MATCH('Ficha técnica - Prod acabado'!C3637,'Cadastro de insumo'!E:E,0),2),""))</f>
        <v/>
      </c>
      <c r="E3637" s="138" t="str">
        <f>IF(C3637="","",IFERROR(INDEX('Cadastro de insumo'!A:K,MATCH('Ficha técnica - Prod acabado'!C3637,'Cadastro de insumo'!E:E,0),9),""))</f>
        <v/>
      </c>
      <c r="F3637" s="139" t="str">
        <f>IFERROR(VLOOKUP(C3637,'Cadastro de insumo'!E:K,7,0),"")</f>
        <v/>
      </c>
      <c r="G3637" s="113"/>
      <c r="H3637" s="113"/>
      <c r="I3637" s="138">
        <f t="shared" si="173"/>
        <v>0</v>
      </c>
      <c r="J3637" s="140">
        <f>IF(C3637="",0,IF(E3637="Pacote",VLOOKUP(C3637,'Cadastro de insumo'!E:K,7,0)*G3637,IF(OR(E3637="kg",E3637="L"),F3637/1000*G3637,F3637*G3637)))</f>
        <v>0</v>
      </c>
    </row>
    <row r="3638" spans="1:18" outlineLevel="1" x14ac:dyDescent="0.25">
      <c r="B3638" s="137" t="str">
        <f>IF(C3638="","",F3621)</f>
        <v/>
      </c>
      <c r="C3638" s="123"/>
      <c r="D3638" s="138" t="str">
        <f>IF(C3638="","",IFERROR(INDEX('Cadastro de insumo'!A:K,MATCH('Ficha técnica - Prod acabado'!C3638,'Cadastro de insumo'!E:E,0),2),""))</f>
        <v/>
      </c>
      <c r="E3638" s="138" t="str">
        <f>IF(C3638="","",IFERROR(INDEX('Cadastro de insumo'!A:K,MATCH('Ficha técnica - Prod acabado'!C3638,'Cadastro de insumo'!E:E,0),9),""))</f>
        <v/>
      </c>
      <c r="F3638" s="139" t="str">
        <f>IFERROR(VLOOKUP(C3638,'Cadastro de insumo'!E:K,7,0),"")</f>
        <v/>
      </c>
      <c r="G3638" s="113"/>
      <c r="H3638" s="113"/>
      <c r="I3638" s="138">
        <f t="shared" si="173"/>
        <v>0</v>
      </c>
      <c r="J3638" s="140">
        <f>IF(C3638="",0,IF(E3638="Pacote",VLOOKUP(C3638,'Cadastro de insumo'!E:K,7,0)*G3638,IF(OR(E3638="kg",E3638="L"),F3638/1000*G3638,F3638*G3638)))</f>
        <v>0</v>
      </c>
    </row>
    <row r="3639" spans="1:18" x14ac:dyDescent="0.25">
      <c r="A3639" s="33" t="str">
        <f>"Detalhes: "&amp;F3621</f>
        <v xml:space="preserve">Detalhes: </v>
      </c>
      <c r="B3639" s="110"/>
      <c r="H3639" s="126"/>
      <c r="I3639" s="110"/>
      <c r="J3639" s="110"/>
      <c r="M3639" s="126"/>
    </row>
    <row r="3640" spans="1:18" x14ac:dyDescent="0.25">
      <c r="B3640" s="110"/>
      <c r="C3640" s="126"/>
      <c r="H3640" s="126"/>
      <c r="I3640" s="110"/>
      <c r="J3640" s="110"/>
      <c r="K3640" s="110"/>
      <c r="L3640" s="110"/>
      <c r="M3640" s="126"/>
    </row>
    <row r="3641" spans="1:18" ht="31.5" x14ac:dyDescent="0.25">
      <c r="D3641" s="110"/>
      <c r="E3641" s="34" t="s">
        <v>21</v>
      </c>
      <c r="F3641" s="78" t="s">
        <v>0</v>
      </c>
      <c r="G3641" s="78" t="s">
        <v>19</v>
      </c>
      <c r="H3641" s="79" t="s">
        <v>20</v>
      </c>
      <c r="I3641" s="35" t="s">
        <v>22</v>
      </c>
      <c r="J3641" s="35" t="s">
        <v>61</v>
      </c>
      <c r="M3641" s="126"/>
    </row>
    <row r="3642" spans="1:18" x14ac:dyDescent="0.25">
      <c r="D3642" s="110"/>
      <c r="E3642" s="135">
        <f>E3621+1</f>
        <v>174</v>
      </c>
      <c r="F3642" s="113"/>
      <c r="G3642" s="113"/>
      <c r="H3642" s="114"/>
      <c r="I3642" s="136">
        <f>SUM(J3645:J3659)</f>
        <v>0</v>
      </c>
      <c r="J3642" s="136" t="str">
        <f>IF(H3642="","",I3642/H3642)</f>
        <v/>
      </c>
      <c r="M3642" s="126"/>
      <c r="R3642" s="141"/>
    </row>
    <row r="3643" spans="1:18" x14ac:dyDescent="0.25">
      <c r="B3643" s="117"/>
      <c r="C3643" s="118"/>
      <c r="D3643" s="110"/>
      <c r="F3643" s="118"/>
      <c r="G3643" s="118"/>
      <c r="H3643" s="119"/>
      <c r="I3643" s="120"/>
      <c r="J3643" s="121"/>
      <c r="M3643" s="126"/>
      <c r="R3643" s="141"/>
    </row>
    <row r="3644" spans="1:18" ht="47.25" outlineLevel="1" x14ac:dyDescent="0.25">
      <c r="B3644" s="34" t="s">
        <v>66</v>
      </c>
      <c r="C3644" s="78" t="s">
        <v>13</v>
      </c>
      <c r="D3644" s="35" t="s">
        <v>60</v>
      </c>
      <c r="E3644" s="35" t="s">
        <v>14</v>
      </c>
      <c r="F3644" s="79" t="s">
        <v>17</v>
      </c>
      <c r="G3644" s="79" t="s">
        <v>56</v>
      </c>
      <c r="H3644" s="79" t="s">
        <v>38</v>
      </c>
      <c r="I3644" s="35" t="s">
        <v>16</v>
      </c>
      <c r="J3644" s="34" t="s">
        <v>15</v>
      </c>
    </row>
    <row r="3645" spans="1:18" outlineLevel="1" x14ac:dyDescent="0.25">
      <c r="B3645" s="137" t="str">
        <f>IF(C3645="","",F3642)</f>
        <v/>
      </c>
      <c r="C3645" s="123"/>
      <c r="D3645" s="138" t="str">
        <f>IF(C3645="","",IFERROR(INDEX('Cadastro de insumo'!A:K,MATCH('Ficha técnica - Prod acabado'!C3645,'Cadastro de insumo'!E:E,0),2),""))</f>
        <v/>
      </c>
      <c r="E3645" s="138" t="str">
        <f>IF(C3645="","",IFERROR(INDEX('Cadastro de insumo'!A:K,MATCH('Ficha técnica - Prod acabado'!C3645,'Cadastro de insumo'!E:E,0),9),""))</f>
        <v/>
      </c>
      <c r="F3645" s="139" t="str">
        <f>IFERROR(VLOOKUP(C3645,'Cadastro de insumo'!E:K,7,0),"")</f>
        <v/>
      </c>
      <c r="G3645" s="113"/>
      <c r="H3645" s="113"/>
      <c r="I3645" s="138">
        <f t="shared" ref="I3645:I3659" si="174">IF(OR(G3645="",H3645=""),0,G3645/H3645)</f>
        <v>0</v>
      </c>
      <c r="J3645" s="140">
        <f>IF(C3645="",0,IF(E3645="Pacote",VLOOKUP(C3645,'Cadastro de insumo'!E:K,7,0)*G3645,IF(OR(E3645="kg",E3645="L"),F3645/1000*G3645,F3645*G3645)))</f>
        <v>0</v>
      </c>
    </row>
    <row r="3646" spans="1:18" outlineLevel="1" x14ac:dyDescent="0.25">
      <c r="B3646" s="137" t="str">
        <f>IF(C3646="","",F3642)</f>
        <v/>
      </c>
      <c r="C3646" s="123"/>
      <c r="D3646" s="138" t="str">
        <f>IF(C3646="","",IFERROR(INDEX('Cadastro de insumo'!A:K,MATCH('Ficha técnica - Prod acabado'!C3646,'Cadastro de insumo'!E:E,0),2),""))</f>
        <v/>
      </c>
      <c r="E3646" s="138" t="str">
        <f>IF(C3646="","",IFERROR(INDEX('Cadastro de insumo'!A:K,MATCH('Ficha técnica - Prod acabado'!C3646,'Cadastro de insumo'!E:E,0),9),""))</f>
        <v/>
      </c>
      <c r="F3646" s="139" t="str">
        <f>IFERROR(VLOOKUP(C3646,'Cadastro de insumo'!E:K,7,0),"")</f>
        <v/>
      </c>
      <c r="G3646" s="113"/>
      <c r="H3646" s="113"/>
      <c r="I3646" s="138">
        <f t="shared" si="174"/>
        <v>0</v>
      </c>
      <c r="J3646" s="140">
        <f>IF(C3646="",0,IF(E3646="Pacote",VLOOKUP(C3646,'Cadastro de insumo'!E:K,7,0)*G3646,IF(OR(E3646="kg",E3646="L"),F3646/1000*G3646,F3646*G3646)))</f>
        <v>0</v>
      </c>
    </row>
    <row r="3647" spans="1:18" outlineLevel="1" x14ac:dyDescent="0.25">
      <c r="B3647" s="137" t="str">
        <f>IF(C3647="","",F3642)</f>
        <v/>
      </c>
      <c r="C3647" s="123"/>
      <c r="D3647" s="138" t="str">
        <f>IF(C3647="","",IFERROR(INDEX('Cadastro de insumo'!A:K,MATCH('Ficha técnica - Prod acabado'!C3647,'Cadastro de insumo'!E:E,0),2),""))</f>
        <v/>
      </c>
      <c r="E3647" s="138" t="str">
        <f>IF(C3647="","",IFERROR(INDEX('Cadastro de insumo'!A:K,MATCH('Ficha técnica - Prod acabado'!C3647,'Cadastro de insumo'!E:E,0),9),""))</f>
        <v/>
      </c>
      <c r="F3647" s="139" t="str">
        <f>IFERROR(VLOOKUP(C3647,'Cadastro de insumo'!E:K,7,0),"")</f>
        <v/>
      </c>
      <c r="G3647" s="113"/>
      <c r="H3647" s="113"/>
      <c r="I3647" s="138">
        <f t="shared" si="174"/>
        <v>0</v>
      </c>
      <c r="J3647" s="140">
        <f>IF(C3647="",0,IF(E3647="Pacote",VLOOKUP(C3647,'Cadastro de insumo'!E:K,7,0)*G3647,IF(OR(E3647="kg",E3647="L"),F3647/1000*G3647,F3647*G3647)))</f>
        <v>0</v>
      </c>
    </row>
    <row r="3648" spans="1:18" outlineLevel="1" x14ac:dyDescent="0.25">
      <c r="B3648" s="137" t="str">
        <f>IF(C3648="","",F3642)</f>
        <v/>
      </c>
      <c r="C3648" s="123"/>
      <c r="D3648" s="138" t="str">
        <f>IF(C3648="","",IFERROR(INDEX('Cadastro de insumo'!A:K,MATCH('Ficha técnica - Prod acabado'!C3648,'Cadastro de insumo'!E:E,0),2),""))</f>
        <v/>
      </c>
      <c r="E3648" s="138" t="str">
        <f>IF(C3648="","",IFERROR(INDEX('Cadastro de insumo'!A:K,MATCH('Ficha técnica - Prod acabado'!C3648,'Cadastro de insumo'!E:E,0),9),""))</f>
        <v/>
      </c>
      <c r="F3648" s="139" t="str">
        <f>IFERROR(VLOOKUP(C3648,'Cadastro de insumo'!E:K,7,0),"")</f>
        <v/>
      </c>
      <c r="G3648" s="113"/>
      <c r="H3648" s="113"/>
      <c r="I3648" s="138">
        <f t="shared" si="174"/>
        <v>0</v>
      </c>
      <c r="J3648" s="140">
        <f>IF(C3648="",0,IF(E3648="Pacote",VLOOKUP(C3648,'Cadastro de insumo'!E:K,7,0)*G3648,IF(OR(E3648="kg",E3648="L"),F3648/1000*G3648,F3648*G3648)))</f>
        <v>0</v>
      </c>
    </row>
    <row r="3649" spans="1:18" outlineLevel="1" x14ac:dyDescent="0.25">
      <c r="B3649" s="137" t="str">
        <f>IF(C3649="","",F3642)</f>
        <v/>
      </c>
      <c r="C3649" s="123"/>
      <c r="D3649" s="138" t="str">
        <f>IF(C3649="","",IFERROR(INDEX('Cadastro de insumo'!A:K,MATCH('Ficha técnica - Prod acabado'!C3649,'Cadastro de insumo'!E:E,0),2),""))</f>
        <v/>
      </c>
      <c r="E3649" s="138" t="str">
        <f>IF(C3649="","",IFERROR(INDEX('Cadastro de insumo'!A:K,MATCH('Ficha técnica - Prod acabado'!C3649,'Cadastro de insumo'!E:E,0),9),""))</f>
        <v/>
      </c>
      <c r="F3649" s="139" t="str">
        <f>IFERROR(VLOOKUP(C3649,'Cadastro de insumo'!E:K,7,0),"")</f>
        <v/>
      </c>
      <c r="G3649" s="113"/>
      <c r="H3649" s="113"/>
      <c r="I3649" s="138">
        <f t="shared" si="174"/>
        <v>0</v>
      </c>
      <c r="J3649" s="140">
        <f>IF(C3649="",0,IF(E3649="Pacote",VLOOKUP(C3649,'Cadastro de insumo'!E:K,7,0)*G3649,IF(OR(E3649="kg",E3649="L"),F3649/1000*G3649,F3649*G3649)))</f>
        <v>0</v>
      </c>
    </row>
    <row r="3650" spans="1:18" outlineLevel="1" x14ac:dyDescent="0.25">
      <c r="B3650" s="137" t="str">
        <f>IF(C3650="","",F3642)</f>
        <v/>
      </c>
      <c r="C3650" s="123"/>
      <c r="D3650" s="138" t="str">
        <f>IF(C3650="","",IFERROR(INDEX('Cadastro de insumo'!A:K,MATCH('Ficha técnica - Prod acabado'!C3650,'Cadastro de insumo'!E:E,0),2),""))</f>
        <v/>
      </c>
      <c r="E3650" s="138" t="str">
        <f>IF(C3650="","",IFERROR(INDEX('Cadastro de insumo'!A:K,MATCH('Ficha técnica - Prod acabado'!C3650,'Cadastro de insumo'!E:E,0),9),""))</f>
        <v/>
      </c>
      <c r="F3650" s="139" t="str">
        <f>IFERROR(VLOOKUP(C3650,'Cadastro de insumo'!E:K,7,0),"")</f>
        <v/>
      </c>
      <c r="G3650" s="113"/>
      <c r="H3650" s="113"/>
      <c r="I3650" s="138">
        <f t="shared" si="174"/>
        <v>0</v>
      </c>
      <c r="J3650" s="140">
        <f>IF(C3650="",0,IF(E3650="Pacote",VLOOKUP(C3650,'Cadastro de insumo'!E:K,7,0)*G3650,IF(OR(E3650="kg",E3650="L"),F3650/1000*G3650,F3650*G3650)))</f>
        <v>0</v>
      </c>
    </row>
    <row r="3651" spans="1:18" outlineLevel="1" x14ac:dyDescent="0.25">
      <c r="B3651" s="137" t="str">
        <f>IF(C3651="","",F3642)</f>
        <v/>
      </c>
      <c r="C3651" s="123"/>
      <c r="D3651" s="138" t="str">
        <f>IF(C3651="","",IFERROR(INDEX('Cadastro de insumo'!A:K,MATCH('Ficha técnica - Prod acabado'!C3651,'Cadastro de insumo'!E:E,0),2),""))</f>
        <v/>
      </c>
      <c r="E3651" s="138" t="str">
        <f>IF(C3651="","",IFERROR(INDEX('Cadastro de insumo'!A:K,MATCH('Ficha técnica - Prod acabado'!C3651,'Cadastro de insumo'!E:E,0),9),""))</f>
        <v/>
      </c>
      <c r="F3651" s="139" t="str">
        <f>IFERROR(VLOOKUP(C3651,'Cadastro de insumo'!E:K,7,0),"")</f>
        <v/>
      </c>
      <c r="G3651" s="113"/>
      <c r="H3651" s="113"/>
      <c r="I3651" s="138">
        <f t="shared" si="174"/>
        <v>0</v>
      </c>
      <c r="J3651" s="140">
        <f>IF(C3651="",0,IF(E3651="Pacote",VLOOKUP(C3651,'Cadastro de insumo'!E:K,7,0)*G3651,IF(OR(E3651="kg",E3651="L"),F3651/1000*G3651,F3651*G3651)))</f>
        <v>0</v>
      </c>
    </row>
    <row r="3652" spans="1:18" outlineLevel="1" x14ac:dyDescent="0.25">
      <c r="B3652" s="137" t="str">
        <f>IF(C3652="","",F3642)</f>
        <v/>
      </c>
      <c r="C3652" s="123"/>
      <c r="D3652" s="138" t="str">
        <f>IF(C3652="","",IFERROR(INDEX('Cadastro de insumo'!A:K,MATCH('Ficha técnica - Prod acabado'!C3652,'Cadastro de insumo'!E:E,0),2),""))</f>
        <v/>
      </c>
      <c r="E3652" s="138" t="str">
        <f>IF(C3652="","",IFERROR(INDEX('Cadastro de insumo'!A:K,MATCH('Ficha técnica - Prod acabado'!C3652,'Cadastro de insumo'!E:E,0),9),""))</f>
        <v/>
      </c>
      <c r="F3652" s="139" t="str">
        <f>IFERROR(VLOOKUP(C3652,'Cadastro de insumo'!E:K,7,0),"")</f>
        <v/>
      </c>
      <c r="G3652" s="113"/>
      <c r="H3652" s="113"/>
      <c r="I3652" s="138">
        <f t="shared" si="174"/>
        <v>0</v>
      </c>
      <c r="J3652" s="140">
        <f>IF(C3652="",0,IF(E3652="Pacote",VLOOKUP(C3652,'Cadastro de insumo'!E:K,7,0)*G3652,IF(OR(E3652="kg",E3652="L"),F3652/1000*G3652,F3652*G3652)))</f>
        <v>0</v>
      </c>
    </row>
    <row r="3653" spans="1:18" outlineLevel="1" x14ac:dyDescent="0.25">
      <c r="B3653" s="137" t="str">
        <f>IF(C3653="","",F3642)</f>
        <v/>
      </c>
      <c r="C3653" s="123"/>
      <c r="D3653" s="138" t="str">
        <f>IF(C3653="","",IFERROR(INDEX('Cadastro de insumo'!A:K,MATCH('Ficha técnica - Prod acabado'!C3653,'Cadastro de insumo'!E:E,0),2),""))</f>
        <v/>
      </c>
      <c r="E3653" s="138" t="str">
        <f>IF(C3653="","",IFERROR(INDEX('Cadastro de insumo'!A:K,MATCH('Ficha técnica - Prod acabado'!C3653,'Cadastro de insumo'!E:E,0),9),""))</f>
        <v/>
      </c>
      <c r="F3653" s="139" t="str">
        <f>IFERROR(VLOOKUP(C3653,'Cadastro de insumo'!E:K,7,0),"")</f>
        <v/>
      </c>
      <c r="G3653" s="113"/>
      <c r="H3653" s="113"/>
      <c r="I3653" s="138">
        <f t="shared" si="174"/>
        <v>0</v>
      </c>
      <c r="J3653" s="140">
        <f>IF(C3653="",0,IF(E3653="Pacote",VLOOKUP(C3653,'Cadastro de insumo'!E:K,7,0)*G3653,IF(OR(E3653="kg",E3653="L"),F3653/1000*G3653,F3653*G3653)))</f>
        <v>0</v>
      </c>
    </row>
    <row r="3654" spans="1:18" outlineLevel="1" x14ac:dyDescent="0.25">
      <c r="B3654" s="137" t="str">
        <f>IF(C3654="","",F3642)</f>
        <v/>
      </c>
      <c r="C3654" s="123"/>
      <c r="D3654" s="138" t="str">
        <f>IF(C3654="","",IFERROR(INDEX('Cadastro de insumo'!A:K,MATCH('Ficha técnica - Prod acabado'!C3654,'Cadastro de insumo'!E:E,0),2),""))</f>
        <v/>
      </c>
      <c r="E3654" s="138" t="str">
        <f>IF(C3654="","",IFERROR(INDEX('Cadastro de insumo'!A:K,MATCH('Ficha técnica - Prod acabado'!C3654,'Cadastro de insumo'!E:E,0),9),""))</f>
        <v/>
      </c>
      <c r="F3654" s="139" t="str">
        <f>IFERROR(VLOOKUP(C3654,'Cadastro de insumo'!E:K,7,0),"")</f>
        <v/>
      </c>
      <c r="G3654" s="113"/>
      <c r="H3654" s="113"/>
      <c r="I3654" s="138">
        <f t="shared" si="174"/>
        <v>0</v>
      </c>
      <c r="J3654" s="140">
        <f>IF(C3654="",0,IF(E3654="Pacote",VLOOKUP(C3654,'Cadastro de insumo'!E:K,7,0)*G3654,IF(OR(E3654="kg",E3654="L"),F3654/1000*G3654,F3654*G3654)))</f>
        <v>0</v>
      </c>
    </row>
    <row r="3655" spans="1:18" outlineLevel="1" x14ac:dyDescent="0.25">
      <c r="B3655" s="137" t="str">
        <f>IF(C3655="","",F3642)</f>
        <v/>
      </c>
      <c r="C3655" s="123"/>
      <c r="D3655" s="138" t="str">
        <f>IF(C3655="","",IFERROR(INDEX('Cadastro de insumo'!A:K,MATCH('Ficha técnica - Prod acabado'!C3655,'Cadastro de insumo'!E:E,0),2),""))</f>
        <v/>
      </c>
      <c r="E3655" s="138" t="str">
        <f>IF(C3655="","",IFERROR(INDEX('Cadastro de insumo'!A:K,MATCH('Ficha técnica - Prod acabado'!C3655,'Cadastro de insumo'!E:E,0),9),""))</f>
        <v/>
      </c>
      <c r="F3655" s="139" t="str">
        <f>IFERROR(VLOOKUP(C3655,'Cadastro de insumo'!E:K,7,0),"")</f>
        <v/>
      </c>
      <c r="G3655" s="113"/>
      <c r="H3655" s="113"/>
      <c r="I3655" s="138">
        <f t="shared" si="174"/>
        <v>0</v>
      </c>
      <c r="J3655" s="140">
        <f>IF(C3655="",0,IF(E3655="Pacote",VLOOKUP(C3655,'Cadastro de insumo'!E:K,7,0)*G3655,IF(OR(E3655="kg",E3655="L"),F3655/1000*G3655,F3655*G3655)))</f>
        <v>0</v>
      </c>
    </row>
    <row r="3656" spans="1:18" outlineLevel="1" x14ac:dyDescent="0.25">
      <c r="B3656" s="137" t="str">
        <f>IF(C3656="","",F3642)</f>
        <v/>
      </c>
      <c r="C3656" s="123"/>
      <c r="D3656" s="138" t="str">
        <f>IF(C3656="","",IFERROR(INDEX('Cadastro de insumo'!A:K,MATCH('Ficha técnica - Prod acabado'!C3656,'Cadastro de insumo'!E:E,0),2),""))</f>
        <v/>
      </c>
      <c r="E3656" s="138" t="str">
        <f>IF(C3656="","",IFERROR(INDEX('Cadastro de insumo'!A:K,MATCH('Ficha técnica - Prod acabado'!C3656,'Cadastro de insumo'!E:E,0),9),""))</f>
        <v/>
      </c>
      <c r="F3656" s="139" t="str">
        <f>IFERROR(VLOOKUP(C3656,'Cadastro de insumo'!E:K,7,0),"")</f>
        <v/>
      </c>
      <c r="G3656" s="113"/>
      <c r="H3656" s="113"/>
      <c r="I3656" s="138">
        <f t="shared" si="174"/>
        <v>0</v>
      </c>
      <c r="J3656" s="140">
        <f>IF(C3656="",0,IF(E3656="Pacote",VLOOKUP(C3656,'Cadastro de insumo'!E:K,7,0)*G3656,IF(OR(E3656="kg",E3656="L"),F3656/1000*G3656,F3656*G3656)))</f>
        <v>0</v>
      </c>
    </row>
    <row r="3657" spans="1:18" outlineLevel="1" x14ac:dyDescent="0.25">
      <c r="B3657" s="137" t="str">
        <f>IF(C3657="","",F3642)</f>
        <v/>
      </c>
      <c r="C3657" s="123"/>
      <c r="D3657" s="138" t="str">
        <f>IF(C3657="","",IFERROR(INDEX('Cadastro de insumo'!A:K,MATCH('Ficha técnica - Prod acabado'!C3657,'Cadastro de insumo'!E:E,0),2),""))</f>
        <v/>
      </c>
      <c r="E3657" s="138" t="str">
        <f>IF(C3657="","",IFERROR(INDEX('Cadastro de insumo'!A:K,MATCH('Ficha técnica - Prod acabado'!C3657,'Cadastro de insumo'!E:E,0),9),""))</f>
        <v/>
      </c>
      <c r="F3657" s="139" t="str">
        <f>IFERROR(VLOOKUP(C3657,'Cadastro de insumo'!E:K,7,0),"")</f>
        <v/>
      </c>
      <c r="G3657" s="113"/>
      <c r="H3657" s="113"/>
      <c r="I3657" s="138">
        <f t="shared" si="174"/>
        <v>0</v>
      </c>
      <c r="J3657" s="140">
        <f>IF(C3657="",0,IF(E3657="Pacote",VLOOKUP(C3657,'Cadastro de insumo'!E:K,7,0)*G3657,IF(OR(E3657="kg",E3657="L"),F3657/1000*G3657,F3657*G3657)))</f>
        <v>0</v>
      </c>
    </row>
    <row r="3658" spans="1:18" outlineLevel="1" x14ac:dyDescent="0.25">
      <c r="B3658" s="137" t="str">
        <f>IF(C3658="","",F3642)</f>
        <v/>
      </c>
      <c r="C3658" s="123"/>
      <c r="D3658" s="138" t="str">
        <f>IF(C3658="","",IFERROR(INDEX('Cadastro de insumo'!A:K,MATCH('Ficha técnica - Prod acabado'!C3658,'Cadastro de insumo'!E:E,0),2),""))</f>
        <v/>
      </c>
      <c r="E3658" s="138" t="str">
        <f>IF(C3658="","",IFERROR(INDEX('Cadastro de insumo'!A:K,MATCH('Ficha técnica - Prod acabado'!C3658,'Cadastro de insumo'!E:E,0),9),""))</f>
        <v/>
      </c>
      <c r="F3658" s="139" t="str">
        <f>IFERROR(VLOOKUP(C3658,'Cadastro de insumo'!E:K,7,0),"")</f>
        <v/>
      </c>
      <c r="G3658" s="113"/>
      <c r="H3658" s="113"/>
      <c r="I3658" s="138">
        <f t="shared" si="174"/>
        <v>0</v>
      </c>
      <c r="J3658" s="140">
        <f>IF(C3658="",0,IF(E3658="Pacote",VLOOKUP(C3658,'Cadastro de insumo'!E:K,7,0)*G3658,IF(OR(E3658="kg",E3658="L"),F3658/1000*G3658,F3658*G3658)))</f>
        <v>0</v>
      </c>
    </row>
    <row r="3659" spans="1:18" outlineLevel="1" x14ac:dyDescent="0.25">
      <c r="B3659" s="137" t="str">
        <f>IF(C3659="","",F3642)</f>
        <v/>
      </c>
      <c r="C3659" s="123"/>
      <c r="D3659" s="138" t="str">
        <f>IF(C3659="","",IFERROR(INDEX('Cadastro de insumo'!A:K,MATCH('Ficha técnica - Prod acabado'!C3659,'Cadastro de insumo'!E:E,0),2),""))</f>
        <v/>
      </c>
      <c r="E3659" s="138" t="str">
        <f>IF(C3659="","",IFERROR(INDEX('Cadastro de insumo'!A:K,MATCH('Ficha técnica - Prod acabado'!C3659,'Cadastro de insumo'!E:E,0),9),""))</f>
        <v/>
      </c>
      <c r="F3659" s="139" t="str">
        <f>IFERROR(VLOOKUP(C3659,'Cadastro de insumo'!E:K,7,0),"")</f>
        <v/>
      </c>
      <c r="G3659" s="113"/>
      <c r="H3659" s="113"/>
      <c r="I3659" s="138">
        <f t="shared" si="174"/>
        <v>0</v>
      </c>
      <c r="J3659" s="140">
        <f>IF(C3659="",0,IF(E3659="Pacote",VLOOKUP(C3659,'Cadastro de insumo'!E:K,7,0)*G3659,IF(OR(E3659="kg",E3659="L"),F3659/1000*G3659,F3659*G3659)))</f>
        <v>0</v>
      </c>
    </row>
    <row r="3660" spans="1:18" x14ac:dyDescent="0.25">
      <c r="A3660" s="33" t="str">
        <f>"Detalhes: "&amp;F3642</f>
        <v xml:space="preserve">Detalhes: </v>
      </c>
      <c r="B3660" s="110"/>
      <c r="H3660" s="126"/>
      <c r="I3660" s="110"/>
      <c r="J3660" s="110"/>
      <c r="M3660" s="126"/>
    </row>
    <row r="3661" spans="1:18" x14ac:dyDescent="0.25">
      <c r="B3661" s="110"/>
      <c r="C3661" s="126"/>
      <c r="H3661" s="126"/>
      <c r="I3661" s="110"/>
      <c r="J3661" s="110"/>
      <c r="K3661" s="110"/>
      <c r="L3661" s="110"/>
      <c r="M3661" s="126"/>
    </row>
    <row r="3662" spans="1:18" ht="31.5" x14ac:dyDescent="0.25">
      <c r="D3662" s="110"/>
      <c r="E3662" s="34" t="s">
        <v>21</v>
      </c>
      <c r="F3662" s="78" t="s">
        <v>0</v>
      </c>
      <c r="G3662" s="78" t="s">
        <v>19</v>
      </c>
      <c r="H3662" s="79" t="s">
        <v>20</v>
      </c>
      <c r="I3662" s="35" t="s">
        <v>22</v>
      </c>
      <c r="J3662" s="35" t="s">
        <v>61</v>
      </c>
      <c r="M3662" s="126"/>
    </row>
    <row r="3663" spans="1:18" x14ac:dyDescent="0.25">
      <c r="D3663" s="110"/>
      <c r="E3663" s="135">
        <f>E3642+1</f>
        <v>175</v>
      </c>
      <c r="F3663" s="113"/>
      <c r="G3663" s="113"/>
      <c r="H3663" s="114"/>
      <c r="I3663" s="136">
        <f>SUM(J3666:J3680)</f>
        <v>0</v>
      </c>
      <c r="J3663" s="136" t="str">
        <f>IF(H3663="","",I3663/H3663)</f>
        <v/>
      </c>
      <c r="M3663" s="126"/>
      <c r="R3663" s="141"/>
    </row>
    <row r="3664" spans="1:18" x14ac:dyDescent="0.25">
      <c r="B3664" s="117"/>
      <c r="C3664" s="118"/>
      <c r="D3664" s="110"/>
      <c r="F3664" s="118"/>
      <c r="G3664" s="118"/>
      <c r="H3664" s="119"/>
      <c r="I3664" s="120"/>
      <c r="J3664" s="121"/>
      <c r="M3664" s="126"/>
      <c r="R3664" s="141"/>
    </row>
    <row r="3665" spans="2:10" ht="47.25" outlineLevel="1" x14ac:dyDescent="0.25">
      <c r="B3665" s="34" t="s">
        <v>66</v>
      </c>
      <c r="C3665" s="78" t="s">
        <v>13</v>
      </c>
      <c r="D3665" s="35" t="s">
        <v>60</v>
      </c>
      <c r="E3665" s="35" t="s">
        <v>14</v>
      </c>
      <c r="F3665" s="79" t="s">
        <v>17</v>
      </c>
      <c r="G3665" s="79" t="s">
        <v>56</v>
      </c>
      <c r="H3665" s="79" t="s">
        <v>38</v>
      </c>
      <c r="I3665" s="35" t="s">
        <v>16</v>
      </c>
      <c r="J3665" s="34" t="s">
        <v>15</v>
      </c>
    </row>
    <row r="3666" spans="2:10" outlineLevel="1" x14ac:dyDescent="0.25">
      <c r="B3666" s="137" t="str">
        <f>IF(C3666="","",F3663)</f>
        <v/>
      </c>
      <c r="C3666" s="123"/>
      <c r="D3666" s="138" t="str">
        <f>IF(C3666="","",IFERROR(INDEX('Cadastro de insumo'!A:K,MATCH('Ficha técnica - Prod acabado'!C3666,'Cadastro de insumo'!E:E,0),2),""))</f>
        <v/>
      </c>
      <c r="E3666" s="138" t="str">
        <f>IF(C3666="","",IFERROR(INDEX('Cadastro de insumo'!A:K,MATCH('Ficha técnica - Prod acabado'!C3666,'Cadastro de insumo'!E:E,0),9),""))</f>
        <v/>
      </c>
      <c r="F3666" s="139" t="str">
        <f>IFERROR(VLOOKUP(C3666,'Cadastro de insumo'!E:K,7,0),"")</f>
        <v/>
      </c>
      <c r="G3666" s="113"/>
      <c r="H3666" s="113"/>
      <c r="I3666" s="138">
        <f t="shared" ref="I3666:I3680" si="175">IF(OR(G3666="",H3666=""),0,G3666/H3666)</f>
        <v>0</v>
      </c>
      <c r="J3666" s="140">
        <f>IF(C3666="",0,IF(E3666="Pacote",VLOOKUP(C3666,'Cadastro de insumo'!E:K,7,0)*G3666,IF(OR(E3666="kg",E3666="L"),F3666/1000*G3666,F3666*G3666)))</f>
        <v>0</v>
      </c>
    </row>
    <row r="3667" spans="2:10" outlineLevel="1" x14ac:dyDescent="0.25">
      <c r="B3667" s="137" t="str">
        <f>IF(C3667="","",F3663)</f>
        <v/>
      </c>
      <c r="C3667" s="123"/>
      <c r="D3667" s="138" t="str">
        <f>IF(C3667="","",IFERROR(INDEX('Cadastro de insumo'!A:K,MATCH('Ficha técnica - Prod acabado'!C3667,'Cadastro de insumo'!E:E,0),2),""))</f>
        <v/>
      </c>
      <c r="E3667" s="138" t="str">
        <f>IF(C3667="","",IFERROR(INDEX('Cadastro de insumo'!A:K,MATCH('Ficha técnica - Prod acabado'!C3667,'Cadastro de insumo'!E:E,0),9),""))</f>
        <v/>
      </c>
      <c r="F3667" s="139" t="str">
        <f>IFERROR(VLOOKUP(C3667,'Cadastro de insumo'!E:K,7,0),"")</f>
        <v/>
      </c>
      <c r="G3667" s="113"/>
      <c r="H3667" s="113"/>
      <c r="I3667" s="138">
        <f t="shared" si="175"/>
        <v>0</v>
      </c>
      <c r="J3667" s="140">
        <f>IF(C3667="",0,IF(E3667="Pacote",VLOOKUP(C3667,'Cadastro de insumo'!E:K,7,0)*G3667,IF(OR(E3667="kg",E3667="L"),F3667/1000*G3667,F3667*G3667)))</f>
        <v>0</v>
      </c>
    </row>
    <row r="3668" spans="2:10" outlineLevel="1" x14ac:dyDescent="0.25">
      <c r="B3668" s="137" t="str">
        <f>IF(C3668="","",F3663)</f>
        <v/>
      </c>
      <c r="C3668" s="123"/>
      <c r="D3668" s="138" t="str">
        <f>IF(C3668="","",IFERROR(INDEX('Cadastro de insumo'!A:K,MATCH('Ficha técnica - Prod acabado'!C3668,'Cadastro de insumo'!E:E,0),2),""))</f>
        <v/>
      </c>
      <c r="E3668" s="138" t="str">
        <f>IF(C3668="","",IFERROR(INDEX('Cadastro de insumo'!A:K,MATCH('Ficha técnica - Prod acabado'!C3668,'Cadastro de insumo'!E:E,0),9),""))</f>
        <v/>
      </c>
      <c r="F3668" s="139" t="str">
        <f>IFERROR(VLOOKUP(C3668,'Cadastro de insumo'!E:K,7,0),"")</f>
        <v/>
      </c>
      <c r="G3668" s="113"/>
      <c r="H3668" s="113"/>
      <c r="I3668" s="138">
        <f t="shared" si="175"/>
        <v>0</v>
      </c>
      <c r="J3668" s="140">
        <f>IF(C3668="",0,IF(E3668="Pacote",VLOOKUP(C3668,'Cadastro de insumo'!E:K,7,0)*G3668,IF(OR(E3668="kg",E3668="L"),F3668/1000*G3668,F3668*G3668)))</f>
        <v>0</v>
      </c>
    </row>
    <row r="3669" spans="2:10" outlineLevel="1" x14ac:dyDescent="0.25">
      <c r="B3669" s="137" t="str">
        <f>IF(C3669="","",F3663)</f>
        <v/>
      </c>
      <c r="C3669" s="123"/>
      <c r="D3669" s="138" t="str">
        <f>IF(C3669="","",IFERROR(INDEX('Cadastro de insumo'!A:K,MATCH('Ficha técnica - Prod acabado'!C3669,'Cadastro de insumo'!E:E,0),2),""))</f>
        <v/>
      </c>
      <c r="E3669" s="138" t="str">
        <f>IF(C3669="","",IFERROR(INDEX('Cadastro de insumo'!A:K,MATCH('Ficha técnica - Prod acabado'!C3669,'Cadastro de insumo'!E:E,0),9),""))</f>
        <v/>
      </c>
      <c r="F3669" s="139" t="str">
        <f>IFERROR(VLOOKUP(C3669,'Cadastro de insumo'!E:K,7,0),"")</f>
        <v/>
      </c>
      <c r="G3669" s="113"/>
      <c r="H3669" s="113"/>
      <c r="I3669" s="138">
        <f t="shared" si="175"/>
        <v>0</v>
      </c>
      <c r="J3669" s="140">
        <f>IF(C3669="",0,IF(E3669="Pacote",VLOOKUP(C3669,'Cadastro de insumo'!E:K,7,0)*G3669,IF(OR(E3669="kg",E3669="L"),F3669/1000*G3669,F3669*G3669)))</f>
        <v>0</v>
      </c>
    </row>
    <row r="3670" spans="2:10" outlineLevel="1" x14ac:dyDescent="0.25">
      <c r="B3670" s="137" t="str">
        <f>IF(C3670="","",F3663)</f>
        <v/>
      </c>
      <c r="C3670" s="123"/>
      <c r="D3670" s="138" t="str">
        <f>IF(C3670="","",IFERROR(INDEX('Cadastro de insumo'!A:K,MATCH('Ficha técnica - Prod acabado'!C3670,'Cadastro de insumo'!E:E,0),2),""))</f>
        <v/>
      </c>
      <c r="E3670" s="138" t="str">
        <f>IF(C3670="","",IFERROR(INDEX('Cadastro de insumo'!A:K,MATCH('Ficha técnica - Prod acabado'!C3670,'Cadastro de insumo'!E:E,0),9),""))</f>
        <v/>
      </c>
      <c r="F3670" s="139" t="str">
        <f>IFERROR(VLOOKUP(C3670,'Cadastro de insumo'!E:K,7,0),"")</f>
        <v/>
      </c>
      <c r="G3670" s="113"/>
      <c r="H3670" s="113"/>
      <c r="I3670" s="138">
        <f t="shared" si="175"/>
        <v>0</v>
      </c>
      <c r="J3670" s="140">
        <f>IF(C3670="",0,IF(E3670="Pacote",VLOOKUP(C3670,'Cadastro de insumo'!E:K,7,0)*G3670,IF(OR(E3670="kg",E3670="L"),F3670/1000*G3670,F3670*G3670)))</f>
        <v>0</v>
      </c>
    </row>
    <row r="3671" spans="2:10" outlineLevel="1" x14ac:dyDescent="0.25">
      <c r="B3671" s="137" t="str">
        <f>IF(C3671="","",F3663)</f>
        <v/>
      </c>
      <c r="C3671" s="123"/>
      <c r="D3671" s="138" t="str">
        <f>IF(C3671="","",IFERROR(INDEX('Cadastro de insumo'!A:K,MATCH('Ficha técnica - Prod acabado'!C3671,'Cadastro de insumo'!E:E,0),2),""))</f>
        <v/>
      </c>
      <c r="E3671" s="138" t="str">
        <f>IF(C3671="","",IFERROR(INDEX('Cadastro de insumo'!A:K,MATCH('Ficha técnica - Prod acabado'!C3671,'Cadastro de insumo'!E:E,0),9),""))</f>
        <v/>
      </c>
      <c r="F3671" s="139" t="str">
        <f>IFERROR(VLOOKUP(C3671,'Cadastro de insumo'!E:K,7,0),"")</f>
        <v/>
      </c>
      <c r="G3671" s="113"/>
      <c r="H3671" s="113"/>
      <c r="I3671" s="138">
        <f t="shared" si="175"/>
        <v>0</v>
      </c>
      <c r="J3671" s="140">
        <f>IF(C3671="",0,IF(E3671="Pacote",VLOOKUP(C3671,'Cadastro de insumo'!E:K,7,0)*G3671,IF(OR(E3671="kg",E3671="L"),F3671/1000*G3671,F3671*G3671)))</f>
        <v>0</v>
      </c>
    </row>
    <row r="3672" spans="2:10" outlineLevel="1" x14ac:dyDescent="0.25">
      <c r="B3672" s="137" t="str">
        <f>IF(C3672="","",F3663)</f>
        <v/>
      </c>
      <c r="C3672" s="123"/>
      <c r="D3672" s="138" t="str">
        <f>IF(C3672="","",IFERROR(INDEX('Cadastro de insumo'!A:K,MATCH('Ficha técnica - Prod acabado'!C3672,'Cadastro de insumo'!E:E,0),2),""))</f>
        <v/>
      </c>
      <c r="E3672" s="138" t="str">
        <f>IF(C3672="","",IFERROR(INDEX('Cadastro de insumo'!A:K,MATCH('Ficha técnica - Prod acabado'!C3672,'Cadastro de insumo'!E:E,0),9),""))</f>
        <v/>
      </c>
      <c r="F3672" s="139" t="str">
        <f>IFERROR(VLOOKUP(C3672,'Cadastro de insumo'!E:K,7,0),"")</f>
        <v/>
      </c>
      <c r="G3672" s="113"/>
      <c r="H3672" s="113"/>
      <c r="I3672" s="138">
        <f t="shared" si="175"/>
        <v>0</v>
      </c>
      <c r="J3672" s="140">
        <f>IF(C3672="",0,IF(E3672="Pacote",VLOOKUP(C3672,'Cadastro de insumo'!E:K,7,0)*G3672,IF(OR(E3672="kg",E3672="L"),F3672/1000*G3672,F3672*G3672)))</f>
        <v>0</v>
      </c>
    </row>
    <row r="3673" spans="2:10" outlineLevel="1" x14ac:dyDescent="0.25">
      <c r="B3673" s="137" t="str">
        <f>IF(C3673="","",F3663)</f>
        <v/>
      </c>
      <c r="C3673" s="123"/>
      <c r="D3673" s="138" t="str">
        <f>IF(C3673="","",IFERROR(INDEX('Cadastro de insumo'!A:K,MATCH('Ficha técnica - Prod acabado'!C3673,'Cadastro de insumo'!E:E,0),2),""))</f>
        <v/>
      </c>
      <c r="E3673" s="138" t="str">
        <f>IF(C3673="","",IFERROR(INDEX('Cadastro de insumo'!A:K,MATCH('Ficha técnica - Prod acabado'!C3673,'Cadastro de insumo'!E:E,0),9),""))</f>
        <v/>
      </c>
      <c r="F3673" s="139" t="str">
        <f>IFERROR(VLOOKUP(C3673,'Cadastro de insumo'!E:K,7,0),"")</f>
        <v/>
      </c>
      <c r="G3673" s="113"/>
      <c r="H3673" s="113"/>
      <c r="I3673" s="138">
        <f t="shared" si="175"/>
        <v>0</v>
      </c>
      <c r="J3673" s="140">
        <f>IF(C3673="",0,IF(E3673="Pacote",VLOOKUP(C3673,'Cadastro de insumo'!E:K,7,0)*G3673,IF(OR(E3673="kg",E3673="L"),F3673/1000*G3673,F3673*G3673)))</f>
        <v>0</v>
      </c>
    </row>
    <row r="3674" spans="2:10" outlineLevel="1" x14ac:dyDescent="0.25">
      <c r="B3674" s="137" t="str">
        <f>IF(C3674="","",F3663)</f>
        <v/>
      </c>
      <c r="C3674" s="123"/>
      <c r="D3674" s="138" t="str">
        <f>IF(C3674="","",IFERROR(INDEX('Cadastro de insumo'!A:K,MATCH('Ficha técnica - Prod acabado'!C3674,'Cadastro de insumo'!E:E,0),2),""))</f>
        <v/>
      </c>
      <c r="E3674" s="138" t="str">
        <f>IF(C3674="","",IFERROR(INDEX('Cadastro de insumo'!A:K,MATCH('Ficha técnica - Prod acabado'!C3674,'Cadastro de insumo'!E:E,0),9),""))</f>
        <v/>
      </c>
      <c r="F3674" s="139" t="str">
        <f>IFERROR(VLOOKUP(C3674,'Cadastro de insumo'!E:K,7,0),"")</f>
        <v/>
      </c>
      <c r="G3674" s="113"/>
      <c r="H3674" s="113"/>
      <c r="I3674" s="138">
        <f t="shared" si="175"/>
        <v>0</v>
      </c>
      <c r="J3674" s="140">
        <f>IF(C3674="",0,IF(E3674="Pacote",VLOOKUP(C3674,'Cadastro de insumo'!E:K,7,0)*G3674,IF(OR(E3674="kg",E3674="L"),F3674/1000*G3674,F3674*G3674)))</f>
        <v>0</v>
      </c>
    </row>
    <row r="3675" spans="2:10" outlineLevel="1" x14ac:dyDescent="0.25">
      <c r="B3675" s="137" t="str">
        <f>IF(C3675="","",F3663)</f>
        <v/>
      </c>
      <c r="C3675" s="123"/>
      <c r="D3675" s="138" t="str">
        <f>IF(C3675="","",IFERROR(INDEX('Cadastro de insumo'!A:K,MATCH('Ficha técnica - Prod acabado'!C3675,'Cadastro de insumo'!E:E,0),2),""))</f>
        <v/>
      </c>
      <c r="E3675" s="138" t="str">
        <f>IF(C3675="","",IFERROR(INDEX('Cadastro de insumo'!A:K,MATCH('Ficha técnica - Prod acabado'!C3675,'Cadastro de insumo'!E:E,0),9),""))</f>
        <v/>
      </c>
      <c r="F3675" s="139" t="str">
        <f>IFERROR(VLOOKUP(C3675,'Cadastro de insumo'!E:K,7,0),"")</f>
        <v/>
      </c>
      <c r="G3675" s="113"/>
      <c r="H3675" s="113"/>
      <c r="I3675" s="138">
        <f t="shared" si="175"/>
        <v>0</v>
      </c>
      <c r="J3675" s="140">
        <f>IF(C3675="",0,IF(E3675="Pacote",VLOOKUP(C3675,'Cadastro de insumo'!E:K,7,0)*G3675,IF(OR(E3675="kg",E3675="L"),F3675/1000*G3675,F3675*G3675)))</f>
        <v>0</v>
      </c>
    </row>
    <row r="3676" spans="2:10" outlineLevel="1" x14ac:dyDescent="0.25">
      <c r="B3676" s="137" t="str">
        <f>IF(C3676="","",F3663)</f>
        <v/>
      </c>
      <c r="C3676" s="123"/>
      <c r="D3676" s="138" t="str">
        <f>IF(C3676="","",IFERROR(INDEX('Cadastro de insumo'!A:K,MATCH('Ficha técnica - Prod acabado'!C3676,'Cadastro de insumo'!E:E,0),2),""))</f>
        <v/>
      </c>
      <c r="E3676" s="138" t="str">
        <f>IF(C3676="","",IFERROR(INDEX('Cadastro de insumo'!A:K,MATCH('Ficha técnica - Prod acabado'!C3676,'Cadastro de insumo'!E:E,0),9),""))</f>
        <v/>
      </c>
      <c r="F3676" s="139" t="str">
        <f>IFERROR(VLOOKUP(C3676,'Cadastro de insumo'!E:K,7,0),"")</f>
        <v/>
      </c>
      <c r="G3676" s="113"/>
      <c r="H3676" s="113"/>
      <c r="I3676" s="138">
        <f t="shared" si="175"/>
        <v>0</v>
      </c>
      <c r="J3676" s="140">
        <f>IF(C3676="",0,IF(E3676="Pacote",VLOOKUP(C3676,'Cadastro de insumo'!E:K,7,0)*G3676,IF(OR(E3676="kg",E3676="L"),F3676/1000*G3676,F3676*G3676)))</f>
        <v>0</v>
      </c>
    </row>
    <row r="3677" spans="2:10" outlineLevel="1" x14ac:dyDescent="0.25">
      <c r="B3677" s="137" t="str">
        <f>IF(C3677="","",F3663)</f>
        <v/>
      </c>
      <c r="C3677" s="123"/>
      <c r="D3677" s="138" t="str">
        <f>IF(C3677="","",IFERROR(INDEX('Cadastro de insumo'!A:K,MATCH('Ficha técnica - Prod acabado'!C3677,'Cadastro de insumo'!E:E,0),2),""))</f>
        <v/>
      </c>
      <c r="E3677" s="138" t="str">
        <f>IF(C3677="","",IFERROR(INDEX('Cadastro de insumo'!A:K,MATCH('Ficha técnica - Prod acabado'!C3677,'Cadastro de insumo'!E:E,0),9),""))</f>
        <v/>
      </c>
      <c r="F3677" s="139" t="str">
        <f>IFERROR(VLOOKUP(C3677,'Cadastro de insumo'!E:K,7,0),"")</f>
        <v/>
      </c>
      <c r="G3677" s="113"/>
      <c r="H3677" s="113"/>
      <c r="I3677" s="138">
        <f t="shared" si="175"/>
        <v>0</v>
      </c>
      <c r="J3677" s="140">
        <f>IF(C3677="",0,IF(E3677="Pacote",VLOOKUP(C3677,'Cadastro de insumo'!E:K,7,0)*G3677,IF(OR(E3677="kg",E3677="L"),F3677/1000*G3677,F3677*G3677)))</f>
        <v>0</v>
      </c>
    </row>
    <row r="3678" spans="2:10" outlineLevel="1" x14ac:dyDescent="0.25">
      <c r="B3678" s="137" t="str">
        <f>IF(C3678="","",F3663)</f>
        <v/>
      </c>
      <c r="C3678" s="123"/>
      <c r="D3678" s="138" t="str">
        <f>IF(C3678="","",IFERROR(INDEX('Cadastro de insumo'!A:K,MATCH('Ficha técnica - Prod acabado'!C3678,'Cadastro de insumo'!E:E,0),2),""))</f>
        <v/>
      </c>
      <c r="E3678" s="138" t="str">
        <f>IF(C3678="","",IFERROR(INDEX('Cadastro de insumo'!A:K,MATCH('Ficha técnica - Prod acabado'!C3678,'Cadastro de insumo'!E:E,0),9),""))</f>
        <v/>
      </c>
      <c r="F3678" s="139" t="str">
        <f>IFERROR(VLOOKUP(C3678,'Cadastro de insumo'!E:K,7,0),"")</f>
        <v/>
      </c>
      <c r="G3678" s="113"/>
      <c r="H3678" s="113"/>
      <c r="I3678" s="138">
        <f t="shared" si="175"/>
        <v>0</v>
      </c>
      <c r="J3678" s="140">
        <f>IF(C3678="",0,IF(E3678="Pacote",VLOOKUP(C3678,'Cadastro de insumo'!E:K,7,0)*G3678,IF(OR(E3678="kg",E3678="L"),F3678/1000*G3678,F3678*G3678)))</f>
        <v>0</v>
      </c>
    </row>
    <row r="3679" spans="2:10" outlineLevel="1" x14ac:dyDescent="0.25">
      <c r="B3679" s="137" t="str">
        <f>IF(C3679="","",F3663)</f>
        <v/>
      </c>
      <c r="C3679" s="123"/>
      <c r="D3679" s="138" t="str">
        <f>IF(C3679="","",IFERROR(INDEX('Cadastro de insumo'!A:K,MATCH('Ficha técnica - Prod acabado'!C3679,'Cadastro de insumo'!E:E,0),2),""))</f>
        <v/>
      </c>
      <c r="E3679" s="138" t="str">
        <f>IF(C3679="","",IFERROR(INDEX('Cadastro de insumo'!A:K,MATCH('Ficha técnica - Prod acabado'!C3679,'Cadastro de insumo'!E:E,0),9),""))</f>
        <v/>
      </c>
      <c r="F3679" s="139" t="str">
        <f>IFERROR(VLOOKUP(C3679,'Cadastro de insumo'!E:K,7,0),"")</f>
        <v/>
      </c>
      <c r="G3679" s="113"/>
      <c r="H3679" s="113"/>
      <c r="I3679" s="138">
        <f t="shared" si="175"/>
        <v>0</v>
      </c>
      <c r="J3679" s="140">
        <f>IF(C3679="",0,IF(E3679="Pacote",VLOOKUP(C3679,'Cadastro de insumo'!E:K,7,0)*G3679,IF(OR(E3679="kg",E3679="L"),F3679/1000*G3679,F3679*G3679)))</f>
        <v>0</v>
      </c>
    </row>
    <row r="3680" spans="2:10" outlineLevel="1" x14ac:dyDescent="0.25">
      <c r="B3680" s="137" t="str">
        <f>IF(C3680="","",F3663)</f>
        <v/>
      </c>
      <c r="C3680" s="123"/>
      <c r="D3680" s="138" t="str">
        <f>IF(C3680="","",IFERROR(INDEX('Cadastro de insumo'!A:K,MATCH('Ficha técnica - Prod acabado'!C3680,'Cadastro de insumo'!E:E,0),2),""))</f>
        <v/>
      </c>
      <c r="E3680" s="138" t="str">
        <f>IF(C3680="","",IFERROR(INDEX('Cadastro de insumo'!A:K,MATCH('Ficha técnica - Prod acabado'!C3680,'Cadastro de insumo'!E:E,0),9),""))</f>
        <v/>
      </c>
      <c r="F3680" s="139" t="str">
        <f>IFERROR(VLOOKUP(C3680,'Cadastro de insumo'!E:K,7,0),"")</f>
        <v/>
      </c>
      <c r="G3680" s="113"/>
      <c r="H3680" s="113"/>
      <c r="I3680" s="138">
        <f t="shared" si="175"/>
        <v>0</v>
      </c>
      <c r="J3680" s="140">
        <f>IF(C3680="",0,IF(E3680="Pacote",VLOOKUP(C3680,'Cadastro de insumo'!E:K,7,0)*G3680,IF(OR(E3680="kg",E3680="L"),F3680/1000*G3680,F3680*G3680)))</f>
        <v>0</v>
      </c>
    </row>
    <row r="3681" spans="1:18" x14ac:dyDescent="0.25">
      <c r="A3681" s="33" t="str">
        <f>"Detalhes: "&amp;F3663</f>
        <v xml:space="preserve">Detalhes: </v>
      </c>
      <c r="B3681" s="110"/>
      <c r="H3681" s="126"/>
      <c r="I3681" s="110"/>
      <c r="J3681" s="110"/>
      <c r="M3681" s="126"/>
    </row>
    <row r="3682" spans="1:18" x14ac:dyDescent="0.25">
      <c r="B3682" s="110"/>
      <c r="C3682" s="126"/>
      <c r="H3682" s="126"/>
      <c r="I3682" s="110"/>
      <c r="J3682" s="110"/>
      <c r="K3682" s="110"/>
      <c r="L3682" s="110"/>
      <c r="M3682" s="126"/>
    </row>
    <row r="3683" spans="1:18" ht="31.5" x14ac:dyDescent="0.25">
      <c r="D3683" s="110"/>
      <c r="E3683" s="34" t="s">
        <v>21</v>
      </c>
      <c r="F3683" s="78" t="s">
        <v>0</v>
      </c>
      <c r="G3683" s="78" t="s">
        <v>19</v>
      </c>
      <c r="H3683" s="79" t="s">
        <v>20</v>
      </c>
      <c r="I3683" s="35" t="s">
        <v>22</v>
      </c>
      <c r="J3683" s="35" t="s">
        <v>61</v>
      </c>
      <c r="M3683" s="126"/>
    </row>
    <row r="3684" spans="1:18" x14ac:dyDescent="0.25">
      <c r="D3684" s="110"/>
      <c r="E3684" s="135">
        <f>E3663+1</f>
        <v>176</v>
      </c>
      <c r="F3684" s="113"/>
      <c r="G3684" s="113"/>
      <c r="H3684" s="114"/>
      <c r="I3684" s="136">
        <f>SUM(J3687:J3701)</f>
        <v>0</v>
      </c>
      <c r="J3684" s="136" t="str">
        <f>IF(H3684="","",I3684/H3684)</f>
        <v/>
      </c>
      <c r="M3684" s="126"/>
      <c r="R3684" s="141"/>
    </row>
    <row r="3685" spans="1:18" x14ac:dyDescent="0.25">
      <c r="B3685" s="117"/>
      <c r="C3685" s="118"/>
      <c r="D3685" s="110"/>
      <c r="F3685" s="118"/>
      <c r="G3685" s="118"/>
      <c r="H3685" s="119"/>
      <c r="I3685" s="120"/>
      <c r="J3685" s="121"/>
      <c r="M3685" s="126"/>
      <c r="R3685" s="141"/>
    </row>
    <row r="3686" spans="1:18" ht="47.25" outlineLevel="1" x14ac:dyDescent="0.25">
      <c r="B3686" s="34" t="s">
        <v>66</v>
      </c>
      <c r="C3686" s="78" t="s">
        <v>13</v>
      </c>
      <c r="D3686" s="35" t="s">
        <v>60</v>
      </c>
      <c r="E3686" s="35" t="s">
        <v>14</v>
      </c>
      <c r="F3686" s="79" t="s">
        <v>17</v>
      </c>
      <c r="G3686" s="79" t="s">
        <v>56</v>
      </c>
      <c r="H3686" s="79" t="s">
        <v>38</v>
      </c>
      <c r="I3686" s="35" t="s">
        <v>16</v>
      </c>
      <c r="J3686" s="34" t="s">
        <v>15</v>
      </c>
    </row>
    <row r="3687" spans="1:18" outlineLevel="1" x14ac:dyDescent="0.25">
      <c r="B3687" s="137" t="str">
        <f>IF(C3687="","",F3684)</f>
        <v/>
      </c>
      <c r="C3687" s="123"/>
      <c r="D3687" s="138" t="str">
        <f>IF(C3687="","",IFERROR(INDEX('Cadastro de insumo'!A:K,MATCH('Ficha técnica - Prod acabado'!C3687,'Cadastro de insumo'!E:E,0),2),""))</f>
        <v/>
      </c>
      <c r="E3687" s="138" t="str">
        <f>IF(C3687="","",IFERROR(INDEX('Cadastro de insumo'!A:K,MATCH('Ficha técnica - Prod acabado'!C3687,'Cadastro de insumo'!E:E,0),9),""))</f>
        <v/>
      </c>
      <c r="F3687" s="139" t="str">
        <f>IFERROR(VLOOKUP(C3687,'Cadastro de insumo'!E:K,7,0),"")</f>
        <v/>
      </c>
      <c r="G3687" s="113"/>
      <c r="H3687" s="113"/>
      <c r="I3687" s="138">
        <f t="shared" ref="I3687:I3701" si="176">IF(OR(G3687="",H3687=""),0,G3687/H3687)</f>
        <v>0</v>
      </c>
      <c r="J3687" s="140">
        <f>IF(C3687="",0,IF(E3687="Pacote",VLOOKUP(C3687,'Cadastro de insumo'!E:K,7,0)*G3687,IF(OR(E3687="kg",E3687="L"),F3687/1000*G3687,F3687*G3687)))</f>
        <v>0</v>
      </c>
    </row>
    <row r="3688" spans="1:18" outlineLevel="1" x14ac:dyDescent="0.25">
      <c r="B3688" s="137" t="str">
        <f>IF(C3688="","",F3684)</f>
        <v/>
      </c>
      <c r="C3688" s="123"/>
      <c r="D3688" s="138" t="str">
        <f>IF(C3688="","",IFERROR(INDEX('Cadastro de insumo'!A:K,MATCH('Ficha técnica - Prod acabado'!C3688,'Cadastro de insumo'!E:E,0),2),""))</f>
        <v/>
      </c>
      <c r="E3688" s="138" t="str">
        <f>IF(C3688="","",IFERROR(INDEX('Cadastro de insumo'!A:K,MATCH('Ficha técnica - Prod acabado'!C3688,'Cadastro de insumo'!E:E,0),9),""))</f>
        <v/>
      </c>
      <c r="F3688" s="139" t="str">
        <f>IFERROR(VLOOKUP(C3688,'Cadastro de insumo'!E:K,7,0),"")</f>
        <v/>
      </c>
      <c r="G3688" s="113"/>
      <c r="H3688" s="113"/>
      <c r="I3688" s="138">
        <f t="shared" si="176"/>
        <v>0</v>
      </c>
      <c r="J3688" s="140">
        <f>IF(C3688="",0,IF(E3688="Pacote",VLOOKUP(C3688,'Cadastro de insumo'!E:K,7,0)*G3688,IF(OR(E3688="kg",E3688="L"),F3688/1000*G3688,F3688*G3688)))</f>
        <v>0</v>
      </c>
    </row>
    <row r="3689" spans="1:18" outlineLevel="1" x14ac:dyDescent="0.25">
      <c r="B3689" s="137" t="str">
        <f>IF(C3689="","",F3684)</f>
        <v/>
      </c>
      <c r="C3689" s="123"/>
      <c r="D3689" s="138" t="str">
        <f>IF(C3689="","",IFERROR(INDEX('Cadastro de insumo'!A:K,MATCH('Ficha técnica - Prod acabado'!C3689,'Cadastro de insumo'!E:E,0),2),""))</f>
        <v/>
      </c>
      <c r="E3689" s="138" t="str">
        <f>IF(C3689="","",IFERROR(INDEX('Cadastro de insumo'!A:K,MATCH('Ficha técnica - Prod acabado'!C3689,'Cadastro de insumo'!E:E,0),9),""))</f>
        <v/>
      </c>
      <c r="F3689" s="139" t="str">
        <f>IFERROR(VLOOKUP(C3689,'Cadastro de insumo'!E:K,7,0),"")</f>
        <v/>
      </c>
      <c r="G3689" s="113"/>
      <c r="H3689" s="113"/>
      <c r="I3689" s="138">
        <f t="shared" si="176"/>
        <v>0</v>
      </c>
      <c r="J3689" s="140">
        <f>IF(C3689="",0,IF(E3689="Pacote",VLOOKUP(C3689,'Cadastro de insumo'!E:K,7,0)*G3689,IF(OR(E3689="kg",E3689="L"),F3689/1000*G3689,F3689*G3689)))</f>
        <v>0</v>
      </c>
    </row>
    <row r="3690" spans="1:18" outlineLevel="1" x14ac:dyDescent="0.25">
      <c r="B3690" s="137" t="str">
        <f>IF(C3690="","",F3684)</f>
        <v/>
      </c>
      <c r="C3690" s="123"/>
      <c r="D3690" s="138" t="str">
        <f>IF(C3690="","",IFERROR(INDEX('Cadastro de insumo'!A:K,MATCH('Ficha técnica - Prod acabado'!C3690,'Cadastro de insumo'!E:E,0),2),""))</f>
        <v/>
      </c>
      <c r="E3690" s="138" t="str">
        <f>IF(C3690="","",IFERROR(INDEX('Cadastro de insumo'!A:K,MATCH('Ficha técnica - Prod acabado'!C3690,'Cadastro de insumo'!E:E,0),9),""))</f>
        <v/>
      </c>
      <c r="F3690" s="139" t="str">
        <f>IFERROR(VLOOKUP(C3690,'Cadastro de insumo'!E:K,7,0),"")</f>
        <v/>
      </c>
      <c r="G3690" s="113"/>
      <c r="H3690" s="113"/>
      <c r="I3690" s="138">
        <f t="shared" si="176"/>
        <v>0</v>
      </c>
      <c r="J3690" s="140">
        <f>IF(C3690="",0,IF(E3690="Pacote",VLOOKUP(C3690,'Cadastro de insumo'!E:K,7,0)*G3690,IF(OR(E3690="kg",E3690="L"),F3690/1000*G3690,F3690*G3690)))</f>
        <v>0</v>
      </c>
    </row>
    <row r="3691" spans="1:18" outlineLevel="1" x14ac:dyDescent="0.25">
      <c r="B3691" s="137" t="str">
        <f>IF(C3691="","",F3684)</f>
        <v/>
      </c>
      <c r="C3691" s="123"/>
      <c r="D3691" s="138" t="str">
        <f>IF(C3691="","",IFERROR(INDEX('Cadastro de insumo'!A:K,MATCH('Ficha técnica - Prod acabado'!C3691,'Cadastro de insumo'!E:E,0),2),""))</f>
        <v/>
      </c>
      <c r="E3691" s="138" t="str">
        <f>IF(C3691="","",IFERROR(INDEX('Cadastro de insumo'!A:K,MATCH('Ficha técnica - Prod acabado'!C3691,'Cadastro de insumo'!E:E,0),9),""))</f>
        <v/>
      </c>
      <c r="F3691" s="139" t="str">
        <f>IFERROR(VLOOKUP(C3691,'Cadastro de insumo'!E:K,7,0),"")</f>
        <v/>
      </c>
      <c r="G3691" s="113"/>
      <c r="H3691" s="113"/>
      <c r="I3691" s="138">
        <f t="shared" si="176"/>
        <v>0</v>
      </c>
      <c r="J3691" s="140">
        <f>IF(C3691="",0,IF(E3691="Pacote",VLOOKUP(C3691,'Cadastro de insumo'!E:K,7,0)*G3691,IF(OR(E3691="kg",E3691="L"),F3691/1000*G3691,F3691*G3691)))</f>
        <v>0</v>
      </c>
    </row>
    <row r="3692" spans="1:18" outlineLevel="1" x14ac:dyDescent="0.25">
      <c r="B3692" s="137" t="str">
        <f>IF(C3692="","",F3684)</f>
        <v/>
      </c>
      <c r="C3692" s="123"/>
      <c r="D3692" s="138" t="str">
        <f>IF(C3692="","",IFERROR(INDEX('Cadastro de insumo'!A:K,MATCH('Ficha técnica - Prod acabado'!C3692,'Cadastro de insumo'!E:E,0),2),""))</f>
        <v/>
      </c>
      <c r="E3692" s="138" t="str">
        <f>IF(C3692="","",IFERROR(INDEX('Cadastro de insumo'!A:K,MATCH('Ficha técnica - Prod acabado'!C3692,'Cadastro de insumo'!E:E,0),9),""))</f>
        <v/>
      </c>
      <c r="F3692" s="139" t="str">
        <f>IFERROR(VLOOKUP(C3692,'Cadastro de insumo'!E:K,7,0),"")</f>
        <v/>
      </c>
      <c r="G3692" s="113"/>
      <c r="H3692" s="113"/>
      <c r="I3692" s="138">
        <f t="shared" si="176"/>
        <v>0</v>
      </c>
      <c r="J3692" s="140">
        <f>IF(C3692="",0,IF(E3692="Pacote",VLOOKUP(C3692,'Cadastro de insumo'!E:K,7,0)*G3692,IF(OR(E3692="kg",E3692="L"),F3692/1000*G3692,F3692*G3692)))</f>
        <v>0</v>
      </c>
    </row>
    <row r="3693" spans="1:18" outlineLevel="1" x14ac:dyDescent="0.25">
      <c r="B3693" s="137" t="str">
        <f>IF(C3693="","",F3684)</f>
        <v/>
      </c>
      <c r="C3693" s="123"/>
      <c r="D3693" s="138" t="str">
        <f>IF(C3693="","",IFERROR(INDEX('Cadastro de insumo'!A:K,MATCH('Ficha técnica - Prod acabado'!C3693,'Cadastro de insumo'!E:E,0),2),""))</f>
        <v/>
      </c>
      <c r="E3693" s="138" t="str">
        <f>IF(C3693="","",IFERROR(INDEX('Cadastro de insumo'!A:K,MATCH('Ficha técnica - Prod acabado'!C3693,'Cadastro de insumo'!E:E,0),9),""))</f>
        <v/>
      </c>
      <c r="F3693" s="139" t="str">
        <f>IFERROR(VLOOKUP(C3693,'Cadastro de insumo'!E:K,7,0),"")</f>
        <v/>
      </c>
      <c r="G3693" s="113"/>
      <c r="H3693" s="113"/>
      <c r="I3693" s="138">
        <f t="shared" si="176"/>
        <v>0</v>
      </c>
      <c r="J3693" s="140">
        <f>IF(C3693="",0,IF(E3693="Pacote",VLOOKUP(C3693,'Cadastro de insumo'!E:K,7,0)*G3693,IF(OR(E3693="kg",E3693="L"),F3693/1000*G3693,F3693*G3693)))</f>
        <v>0</v>
      </c>
    </row>
    <row r="3694" spans="1:18" outlineLevel="1" x14ac:dyDescent="0.25">
      <c r="B3694" s="137" t="str">
        <f>IF(C3694="","",F3684)</f>
        <v/>
      </c>
      <c r="C3694" s="123"/>
      <c r="D3694" s="138" t="str">
        <f>IF(C3694="","",IFERROR(INDEX('Cadastro de insumo'!A:K,MATCH('Ficha técnica - Prod acabado'!C3694,'Cadastro de insumo'!E:E,0),2),""))</f>
        <v/>
      </c>
      <c r="E3694" s="138" t="str">
        <f>IF(C3694="","",IFERROR(INDEX('Cadastro de insumo'!A:K,MATCH('Ficha técnica - Prod acabado'!C3694,'Cadastro de insumo'!E:E,0),9),""))</f>
        <v/>
      </c>
      <c r="F3694" s="139" t="str">
        <f>IFERROR(VLOOKUP(C3694,'Cadastro de insumo'!E:K,7,0),"")</f>
        <v/>
      </c>
      <c r="G3694" s="113"/>
      <c r="H3694" s="113"/>
      <c r="I3694" s="138">
        <f t="shared" si="176"/>
        <v>0</v>
      </c>
      <c r="J3694" s="140">
        <f>IF(C3694="",0,IF(E3694="Pacote",VLOOKUP(C3694,'Cadastro de insumo'!E:K,7,0)*G3694,IF(OR(E3694="kg",E3694="L"),F3694/1000*G3694,F3694*G3694)))</f>
        <v>0</v>
      </c>
    </row>
    <row r="3695" spans="1:18" outlineLevel="1" x14ac:dyDescent="0.25">
      <c r="B3695" s="137" t="str">
        <f>IF(C3695="","",F3684)</f>
        <v/>
      </c>
      <c r="C3695" s="123"/>
      <c r="D3695" s="138" t="str">
        <f>IF(C3695="","",IFERROR(INDEX('Cadastro de insumo'!A:K,MATCH('Ficha técnica - Prod acabado'!C3695,'Cadastro de insumo'!E:E,0),2),""))</f>
        <v/>
      </c>
      <c r="E3695" s="138" t="str">
        <f>IF(C3695="","",IFERROR(INDEX('Cadastro de insumo'!A:K,MATCH('Ficha técnica - Prod acabado'!C3695,'Cadastro de insumo'!E:E,0),9),""))</f>
        <v/>
      </c>
      <c r="F3695" s="139" t="str">
        <f>IFERROR(VLOOKUP(C3695,'Cadastro de insumo'!E:K,7,0),"")</f>
        <v/>
      </c>
      <c r="G3695" s="113"/>
      <c r="H3695" s="113"/>
      <c r="I3695" s="138">
        <f t="shared" si="176"/>
        <v>0</v>
      </c>
      <c r="J3695" s="140">
        <f>IF(C3695="",0,IF(E3695="Pacote",VLOOKUP(C3695,'Cadastro de insumo'!E:K,7,0)*G3695,IF(OR(E3695="kg",E3695="L"),F3695/1000*G3695,F3695*G3695)))</f>
        <v>0</v>
      </c>
    </row>
    <row r="3696" spans="1:18" outlineLevel="1" x14ac:dyDescent="0.25">
      <c r="B3696" s="137" t="str">
        <f>IF(C3696="","",F3684)</f>
        <v/>
      </c>
      <c r="C3696" s="123"/>
      <c r="D3696" s="138" t="str">
        <f>IF(C3696="","",IFERROR(INDEX('Cadastro de insumo'!A:K,MATCH('Ficha técnica - Prod acabado'!C3696,'Cadastro de insumo'!E:E,0),2),""))</f>
        <v/>
      </c>
      <c r="E3696" s="138" t="str">
        <f>IF(C3696="","",IFERROR(INDEX('Cadastro de insumo'!A:K,MATCH('Ficha técnica - Prod acabado'!C3696,'Cadastro de insumo'!E:E,0),9),""))</f>
        <v/>
      </c>
      <c r="F3696" s="139" t="str">
        <f>IFERROR(VLOOKUP(C3696,'Cadastro de insumo'!E:K,7,0),"")</f>
        <v/>
      </c>
      <c r="G3696" s="113"/>
      <c r="H3696" s="113"/>
      <c r="I3696" s="138">
        <f t="shared" si="176"/>
        <v>0</v>
      </c>
      <c r="J3696" s="140">
        <f>IF(C3696="",0,IF(E3696="Pacote",VLOOKUP(C3696,'Cadastro de insumo'!E:K,7,0)*G3696,IF(OR(E3696="kg",E3696="L"),F3696/1000*G3696,F3696*G3696)))</f>
        <v>0</v>
      </c>
    </row>
    <row r="3697" spans="1:18" outlineLevel="1" x14ac:dyDescent="0.25">
      <c r="B3697" s="137" t="str">
        <f>IF(C3697="","",F3684)</f>
        <v/>
      </c>
      <c r="C3697" s="123"/>
      <c r="D3697" s="138" t="str">
        <f>IF(C3697="","",IFERROR(INDEX('Cadastro de insumo'!A:K,MATCH('Ficha técnica - Prod acabado'!C3697,'Cadastro de insumo'!E:E,0),2),""))</f>
        <v/>
      </c>
      <c r="E3697" s="138" t="str">
        <f>IF(C3697="","",IFERROR(INDEX('Cadastro de insumo'!A:K,MATCH('Ficha técnica - Prod acabado'!C3697,'Cadastro de insumo'!E:E,0),9),""))</f>
        <v/>
      </c>
      <c r="F3697" s="139" t="str">
        <f>IFERROR(VLOOKUP(C3697,'Cadastro de insumo'!E:K,7,0),"")</f>
        <v/>
      </c>
      <c r="G3697" s="113"/>
      <c r="H3697" s="113"/>
      <c r="I3697" s="138">
        <f t="shared" si="176"/>
        <v>0</v>
      </c>
      <c r="J3697" s="140">
        <f>IF(C3697="",0,IF(E3697="Pacote",VLOOKUP(C3697,'Cadastro de insumo'!E:K,7,0)*G3697,IF(OR(E3697="kg",E3697="L"),F3697/1000*G3697,F3697*G3697)))</f>
        <v>0</v>
      </c>
    </row>
    <row r="3698" spans="1:18" outlineLevel="1" x14ac:dyDescent="0.25">
      <c r="B3698" s="137" t="str">
        <f>IF(C3698="","",F3684)</f>
        <v/>
      </c>
      <c r="C3698" s="123"/>
      <c r="D3698" s="138" t="str">
        <f>IF(C3698="","",IFERROR(INDEX('Cadastro de insumo'!A:K,MATCH('Ficha técnica - Prod acabado'!C3698,'Cadastro de insumo'!E:E,0),2),""))</f>
        <v/>
      </c>
      <c r="E3698" s="138" t="str">
        <f>IF(C3698="","",IFERROR(INDEX('Cadastro de insumo'!A:K,MATCH('Ficha técnica - Prod acabado'!C3698,'Cadastro de insumo'!E:E,0),9),""))</f>
        <v/>
      </c>
      <c r="F3698" s="139" t="str">
        <f>IFERROR(VLOOKUP(C3698,'Cadastro de insumo'!E:K,7,0),"")</f>
        <v/>
      </c>
      <c r="G3698" s="113"/>
      <c r="H3698" s="113"/>
      <c r="I3698" s="138">
        <f t="shared" si="176"/>
        <v>0</v>
      </c>
      <c r="J3698" s="140">
        <f>IF(C3698="",0,IF(E3698="Pacote",VLOOKUP(C3698,'Cadastro de insumo'!E:K,7,0)*G3698,IF(OR(E3698="kg",E3698="L"),F3698/1000*G3698,F3698*G3698)))</f>
        <v>0</v>
      </c>
    </row>
    <row r="3699" spans="1:18" outlineLevel="1" x14ac:dyDescent="0.25">
      <c r="B3699" s="137" t="str">
        <f>IF(C3699="","",F3684)</f>
        <v/>
      </c>
      <c r="C3699" s="123"/>
      <c r="D3699" s="138" t="str">
        <f>IF(C3699="","",IFERROR(INDEX('Cadastro de insumo'!A:K,MATCH('Ficha técnica - Prod acabado'!C3699,'Cadastro de insumo'!E:E,0),2),""))</f>
        <v/>
      </c>
      <c r="E3699" s="138" t="str">
        <f>IF(C3699="","",IFERROR(INDEX('Cadastro de insumo'!A:K,MATCH('Ficha técnica - Prod acabado'!C3699,'Cadastro de insumo'!E:E,0),9),""))</f>
        <v/>
      </c>
      <c r="F3699" s="139" t="str">
        <f>IFERROR(VLOOKUP(C3699,'Cadastro de insumo'!E:K,7,0),"")</f>
        <v/>
      </c>
      <c r="G3699" s="113"/>
      <c r="H3699" s="113"/>
      <c r="I3699" s="138">
        <f t="shared" si="176"/>
        <v>0</v>
      </c>
      <c r="J3699" s="140">
        <f>IF(C3699="",0,IF(E3699="Pacote",VLOOKUP(C3699,'Cadastro de insumo'!E:K,7,0)*G3699,IF(OR(E3699="kg",E3699="L"),F3699/1000*G3699,F3699*G3699)))</f>
        <v>0</v>
      </c>
    </row>
    <row r="3700" spans="1:18" outlineLevel="1" x14ac:dyDescent="0.25">
      <c r="B3700" s="137" t="str">
        <f>IF(C3700="","",F3684)</f>
        <v/>
      </c>
      <c r="C3700" s="123"/>
      <c r="D3700" s="138" t="str">
        <f>IF(C3700="","",IFERROR(INDEX('Cadastro de insumo'!A:K,MATCH('Ficha técnica - Prod acabado'!C3700,'Cadastro de insumo'!E:E,0),2),""))</f>
        <v/>
      </c>
      <c r="E3700" s="138" t="str">
        <f>IF(C3700="","",IFERROR(INDEX('Cadastro de insumo'!A:K,MATCH('Ficha técnica - Prod acabado'!C3700,'Cadastro de insumo'!E:E,0),9),""))</f>
        <v/>
      </c>
      <c r="F3700" s="139" t="str">
        <f>IFERROR(VLOOKUP(C3700,'Cadastro de insumo'!E:K,7,0),"")</f>
        <v/>
      </c>
      <c r="G3700" s="113"/>
      <c r="H3700" s="113"/>
      <c r="I3700" s="138">
        <f t="shared" si="176"/>
        <v>0</v>
      </c>
      <c r="J3700" s="140">
        <f>IF(C3700="",0,IF(E3700="Pacote",VLOOKUP(C3700,'Cadastro de insumo'!E:K,7,0)*G3700,IF(OR(E3700="kg",E3700="L"),F3700/1000*G3700,F3700*G3700)))</f>
        <v>0</v>
      </c>
    </row>
    <row r="3701" spans="1:18" outlineLevel="1" x14ac:dyDescent="0.25">
      <c r="B3701" s="137" t="str">
        <f>IF(C3701="","",F3684)</f>
        <v/>
      </c>
      <c r="C3701" s="123"/>
      <c r="D3701" s="138" t="str">
        <f>IF(C3701="","",IFERROR(INDEX('Cadastro de insumo'!A:K,MATCH('Ficha técnica - Prod acabado'!C3701,'Cadastro de insumo'!E:E,0),2),""))</f>
        <v/>
      </c>
      <c r="E3701" s="138" t="str">
        <f>IF(C3701="","",IFERROR(INDEX('Cadastro de insumo'!A:K,MATCH('Ficha técnica - Prod acabado'!C3701,'Cadastro de insumo'!E:E,0),9),""))</f>
        <v/>
      </c>
      <c r="F3701" s="139" t="str">
        <f>IFERROR(VLOOKUP(C3701,'Cadastro de insumo'!E:K,7,0),"")</f>
        <v/>
      </c>
      <c r="G3701" s="113"/>
      <c r="H3701" s="113"/>
      <c r="I3701" s="138">
        <f t="shared" si="176"/>
        <v>0</v>
      </c>
      <c r="J3701" s="140">
        <f>IF(C3701="",0,IF(E3701="Pacote",VLOOKUP(C3701,'Cadastro de insumo'!E:K,7,0)*G3701,IF(OR(E3701="kg",E3701="L"),F3701/1000*G3701,F3701*G3701)))</f>
        <v>0</v>
      </c>
    </row>
    <row r="3702" spans="1:18" x14ac:dyDescent="0.25">
      <c r="A3702" s="33" t="str">
        <f>"Detalhes: "&amp;F3684</f>
        <v xml:space="preserve">Detalhes: </v>
      </c>
      <c r="B3702" s="110"/>
      <c r="H3702" s="126"/>
      <c r="I3702" s="110"/>
      <c r="J3702" s="110"/>
      <c r="M3702" s="126"/>
    </row>
    <row r="3703" spans="1:18" x14ac:dyDescent="0.25">
      <c r="B3703" s="110"/>
      <c r="C3703" s="126"/>
      <c r="H3703" s="126"/>
      <c r="I3703" s="110"/>
      <c r="J3703" s="110"/>
      <c r="K3703" s="110"/>
      <c r="L3703" s="110"/>
      <c r="M3703" s="126"/>
    </row>
    <row r="3704" spans="1:18" ht="31.5" x14ac:dyDescent="0.25">
      <c r="D3704" s="110"/>
      <c r="E3704" s="34" t="s">
        <v>21</v>
      </c>
      <c r="F3704" s="78" t="s">
        <v>0</v>
      </c>
      <c r="G3704" s="78" t="s">
        <v>19</v>
      </c>
      <c r="H3704" s="79" t="s">
        <v>20</v>
      </c>
      <c r="I3704" s="35" t="s">
        <v>22</v>
      </c>
      <c r="J3704" s="35" t="s">
        <v>61</v>
      </c>
      <c r="M3704" s="126"/>
    </row>
    <row r="3705" spans="1:18" x14ac:dyDescent="0.25">
      <c r="D3705" s="110"/>
      <c r="E3705" s="135">
        <f>E3684+1</f>
        <v>177</v>
      </c>
      <c r="F3705" s="113"/>
      <c r="G3705" s="113"/>
      <c r="H3705" s="114"/>
      <c r="I3705" s="136">
        <f>SUM(J3708:J3722)</f>
        <v>0</v>
      </c>
      <c r="J3705" s="136" t="str">
        <f>IF(H3705="","",I3705/H3705)</f>
        <v/>
      </c>
      <c r="M3705" s="126"/>
      <c r="R3705" s="141"/>
    </row>
    <row r="3706" spans="1:18" x14ac:dyDescent="0.25">
      <c r="B3706" s="117"/>
      <c r="C3706" s="118"/>
      <c r="D3706" s="110"/>
      <c r="F3706" s="118"/>
      <c r="G3706" s="118"/>
      <c r="H3706" s="119"/>
      <c r="I3706" s="120"/>
      <c r="J3706" s="121"/>
      <c r="M3706" s="126"/>
      <c r="R3706" s="141"/>
    </row>
    <row r="3707" spans="1:18" ht="47.25" outlineLevel="1" x14ac:dyDescent="0.25">
      <c r="B3707" s="34" t="s">
        <v>66</v>
      </c>
      <c r="C3707" s="78" t="s">
        <v>13</v>
      </c>
      <c r="D3707" s="35" t="s">
        <v>60</v>
      </c>
      <c r="E3707" s="35" t="s">
        <v>14</v>
      </c>
      <c r="F3707" s="79" t="s">
        <v>17</v>
      </c>
      <c r="G3707" s="79" t="s">
        <v>56</v>
      </c>
      <c r="H3707" s="79" t="s">
        <v>38</v>
      </c>
      <c r="I3707" s="35" t="s">
        <v>16</v>
      </c>
      <c r="J3707" s="34" t="s">
        <v>15</v>
      </c>
    </row>
    <row r="3708" spans="1:18" outlineLevel="1" x14ac:dyDescent="0.25">
      <c r="B3708" s="137" t="str">
        <f>IF(C3708="","",F3705)</f>
        <v/>
      </c>
      <c r="C3708" s="123"/>
      <c r="D3708" s="138" t="str">
        <f>IF(C3708="","",IFERROR(INDEX('Cadastro de insumo'!A:K,MATCH('Ficha técnica - Prod acabado'!C3708,'Cadastro de insumo'!E:E,0),2),""))</f>
        <v/>
      </c>
      <c r="E3708" s="138" t="str">
        <f>IF(C3708="","",IFERROR(INDEX('Cadastro de insumo'!A:K,MATCH('Ficha técnica - Prod acabado'!C3708,'Cadastro de insumo'!E:E,0),9),""))</f>
        <v/>
      </c>
      <c r="F3708" s="139" t="str">
        <f>IFERROR(VLOOKUP(C3708,'Cadastro de insumo'!E:K,7,0),"")</f>
        <v/>
      </c>
      <c r="G3708" s="113"/>
      <c r="H3708" s="113"/>
      <c r="I3708" s="138">
        <f t="shared" ref="I3708:I3722" si="177">IF(OR(G3708="",H3708=""),0,G3708/H3708)</f>
        <v>0</v>
      </c>
      <c r="J3708" s="140">
        <f>IF(C3708="",0,IF(E3708="Pacote",VLOOKUP(C3708,'Cadastro de insumo'!E:K,7,0)*G3708,IF(OR(E3708="kg",E3708="L"),F3708/1000*G3708,F3708*G3708)))</f>
        <v>0</v>
      </c>
    </row>
    <row r="3709" spans="1:18" outlineLevel="1" x14ac:dyDescent="0.25">
      <c r="B3709" s="137" t="str">
        <f>IF(C3709="","",F3705)</f>
        <v/>
      </c>
      <c r="C3709" s="123"/>
      <c r="D3709" s="138" t="str">
        <f>IF(C3709="","",IFERROR(INDEX('Cadastro de insumo'!A:K,MATCH('Ficha técnica - Prod acabado'!C3709,'Cadastro de insumo'!E:E,0),2),""))</f>
        <v/>
      </c>
      <c r="E3709" s="138" t="str">
        <f>IF(C3709="","",IFERROR(INDEX('Cadastro de insumo'!A:K,MATCH('Ficha técnica - Prod acabado'!C3709,'Cadastro de insumo'!E:E,0),9),""))</f>
        <v/>
      </c>
      <c r="F3709" s="139" t="str">
        <f>IFERROR(VLOOKUP(C3709,'Cadastro de insumo'!E:K,7,0),"")</f>
        <v/>
      </c>
      <c r="G3709" s="113"/>
      <c r="H3709" s="113"/>
      <c r="I3709" s="138">
        <f t="shared" si="177"/>
        <v>0</v>
      </c>
      <c r="J3709" s="140">
        <f>IF(C3709="",0,IF(E3709="Pacote",VLOOKUP(C3709,'Cadastro de insumo'!E:K,7,0)*G3709,IF(OR(E3709="kg",E3709="L"),F3709/1000*G3709,F3709*G3709)))</f>
        <v>0</v>
      </c>
    </row>
    <row r="3710" spans="1:18" outlineLevel="1" x14ac:dyDescent="0.25">
      <c r="B3710" s="137" t="str">
        <f>IF(C3710="","",F3705)</f>
        <v/>
      </c>
      <c r="C3710" s="123"/>
      <c r="D3710" s="138" t="str">
        <f>IF(C3710="","",IFERROR(INDEX('Cadastro de insumo'!A:K,MATCH('Ficha técnica - Prod acabado'!C3710,'Cadastro de insumo'!E:E,0),2),""))</f>
        <v/>
      </c>
      <c r="E3710" s="138" t="str">
        <f>IF(C3710="","",IFERROR(INDEX('Cadastro de insumo'!A:K,MATCH('Ficha técnica - Prod acabado'!C3710,'Cadastro de insumo'!E:E,0),9),""))</f>
        <v/>
      </c>
      <c r="F3710" s="139" t="str">
        <f>IFERROR(VLOOKUP(C3710,'Cadastro de insumo'!E:K,7,0),"")</f>
        <v/>
      </c>
      <c r="G3710" s="113"/>
      <c r="H3710" s="113"/>
      <c r="I3710" s="138">
        <f t="shared" si="177"/>
        <v>0</v>
      </c>
      <c r="J3710" s="140">
        <f>IF(C3710="",0,IF(E3710="Pacote",VLOOKUP(C3710,'Cadastro de insumo'!E:K,7,0)*G3710,IF(OR(E3710="kg",E3710="L"),F3710/1000*G3710,F3710*G3710)))</f>
        <v>0</v>
      </c>
    </row>
    <row r="3711" spans="1:18" outlineLevel="1" x14ac:dyDescent="0.25">
      <c r="B3711" s="137" t="str">
        <f>IF(C3711="","",F3705)</f>
        <v/>
      </c>
      <c r="C3711" s="123"/>
      <c r="D3711" s="138" t="str">
        <f>IF(C3711="","",IFERROR(INDEX('Cadastro de insumo'!A:K,MATCH('Ficha técnica - Prod acabado'!C3711,'Cadastro de insumo'!E:E,0),2),""))</f>
        <v/>
      </c>
      <c r="E3711" s="138" t="str">
        <f>IF(C3711="","",IFERROR(INDEX('Cadastro de insumo'!A:K,MATCH('Ficha técnica - Prod acabado'!C3711,'Cadastro de insumo'!E:E,0),9),""))</f>
        <v/>
      </c>
      <c r="F3711" s="139" t="str">
        <f>IFERROR(VLOOKUP(C3711,'Cadastro de insumo'!E:K,7,0),"")</f>
        <v/>
      </c>
      <c r="G3711" s="113"/>
      <c r="H3711" s="113"/>
      <c r="I3711" s="138">
        <f t="shared" si="177"/>
        <v>0</v>
      </c>
      <c r="J3711" s="140">
        <f>IF(C3711="",0,IF(E3711="Pacote",VLOOKUP(C3711,'Cadastro de insumo'!E:K,7,0)*G3711,IF(OR(E3711="kg",E3711="L"),F3711/1000*G3711,F3711*G3711)))</f>
        <v>0</v>
      </c>
    </row>
    <row r="3712" spans="1:18" outlineLevel="1" x14ac:dyDescent="0.25">
      <c r="B3712" s="137" t="str">
        <f>IF(C3712="","",F3705)</f>
        <v/>
      </c>
      <c r="C3712" s="123"/>
      <c r="D3712" s="138" t="str">
        <f>IF(C3712="","",IFERROR(INDEX('Cadastro de insumo'!A:K,MATCH('Ficha técnica - Prod acabado'!C3712,'Cadastro de insumo'!E:E,0),2),""))</f>
        <v/>
      </c>
      <c r="E3712" s="138" t="str">
        <f>IF(C3712="","",IFERROR(INDEX('Cadastro de insumo'!A:K,MATCH('Ficha técnica - Prod acabado'!C3712,'Cadastro de insumo'!E:E,0),9),""))</f>
        <v/>
      </c>
      <c r="F3712" s="139" t="str">
        <f>IFERROR(VLOOKUP(C3712,'Cadastro de insumo'!E:K,7,0),"")</f>
        <v/>
      </c>
      <c r="G3712" s="113"/>
      <c r="H3712" s="113"/>
      <c r="I3712" s="138">
        <f t="shared" si="177"/>
        <v>0</v>
      </c>
      <c r="J3712" s="140">
        <f>IF(C3712="",0,IF(E3712="Pacote",VLOOKUP(C3712,'Cadastro de insumo'!E:K,7,0)*G3712,IF(OR(E3712="kg",E3712="L"),F3712/1000*G3712,F3712*G3712)))</f>
        <v>0</v>
      </c>
    </row>
    <row r="3713" spans="1:18" outlineLevel="1" x14ac:dyDescent="0.25">
      <c r="B3713" s="137" t="str">
        <f>IF(C3713="","",F3705)</f>
        <v/>
      </c>
      <c r="C3713" s="123"/>
      <c r="D3713" s="138" t="str">
        <f>IF(C3713="","",IFERROR(INDEX('Cadastro de insumo'!A:K,MATCH('Ficha técnica - Prod acabado'!C3713,'Cadastro de insumo'!E:E,0),2),""))</f>
        <v/>
      </c>
      <c r="E3713" s="138" t="str">
        <f>IF(C3713="","",IFERROR(INDEX('Cadastro de insumo'!A:K,MATCH('Ficha técnica - Prod acabado'!C3713,'Cadastro de insumo'!E:E,0),9),""))</f>
        <v/>
      </c>
      <c r="F3713" s="139" t="str">
        <f>IFERROR(VLOOKUP(C3713,'Cadastro de insumo'!E:K,7,0),"")</f>
        <v/>
      </c>
      <c r="G3713" s="113"/>
      <c r="H3713" s="113"/>
      <c r="I3713" s="138">
        <f t="shared" si="177"/>
        <v>0</v>
      </c>
      <c r="J3713" s="140">
        <f>IF(C3713="",0,IF(E3713="Pacote",VLOOKUP(C3713,'Cadastro de insumo'!E:K,7,0)*G3713,IF(OR(E3713="kg",E3713="L"),F3713/1000*G3713,F3713*G3713)))</f>
        <v>0</v>
      </c>
    </row>
    <row r="3714" spans="1:18" outlineLevel="1" x14ac:dyDescent="0.25">
      <c r="B3714" s="137" t="str">
        <f>IF(C3714="","",F3705)</f>
        <v/>
      </c>
      <c r="C3714" s="123"/>
      <c r="D3714" s="138" t="str">
        <f>IF(C3714="","",IFERROR(INDEX('Cadastro de insumo'!A:K,MATCH('Ficha técnica - Prod acabado'!C3714,'Cadastro de insumo'!E:E,0),2),""))</f>
        <v/>
      </c>
      <c r="E3714" s="138" t="str">
        <f>IF(C3714="","",IFERROR(INDEX('Cadastro de insumo'!A:K,MATCH('Ficha técnica - Prod acabado'!C3714,'Cadastro de insumo'!E:E,0),9),""))</f>
        <v/>
      </c>
      <c r="F3714" s="139" t="str">
        <f>IFERROR(VLOOKUP(C3714,'Cadastro de insumo'!E:K,7,0),"")</f>
        <v/>
      </c>
      <c r="G3714" s="113"/>
      <c r="H3714" s="113"/>
      <c r="I3714" s="138">
        <f t="shared" si="177"/>
        <v>0</v>
      </c>
      <c r="J3714" s="140">
        <f>IF(C3714="",0,IF(E3714="Pacote",VLOOKUP(C3714,'Cadastro de insumo'!E:K,7,0)*G3714,IF(OR(E3714="kg",E3714="L"),F3714/1000*G3714,F3714*G3714)))</f>
        <v>0</v>
      </c>
    </row>
    <row r="3715" spans="1:18" outlineLevel="1" x14ac:dyDescent="0.25">
      <c r="B3715" s="137" t="str">
        <f>IF(C3715="","",F3705)</f>
        <v/>
      </c>
      <c r="C3715" s="123"/>
      <c r="D3715" s="138" t="str">
        <f>IF(C3715="","",IFERROR(INDEX('Cadastro de insumo'!A:K,MATCH('Ficha técnica - Prod acabado'!C3715,'Cadastro de insumo'!E:E,0),2),""))</f>
        <v/>
      </c>
      <c r="E3715" s="138" t="str">
        <f>IF(C3715="","",IFERROR(INDEX('Cadastro de insumo'!A:K,MATCH('Ficha técnica - Prod acabado'!C3715,'Cadastro de insumo'!E:E,0),9),""))</f>
        <v/>
      </c>
      <c r="F3715" s="139" t="str">
        <f>IFERROR(VLOOKUP(C3715,'Cadastro de insumo'!E:K,7,0),"")</f>
        <v/>
      </c>
      <c r="G3715" s="113"/>
      <c r="H3715" s="113"/>
      <c r="I3715" s="138">
        <f t="shared" si="177"/>
        <v>0</v>
      </c>
      <c r="J3715" s="140">
        <f>IF(C3715="",0,IF(E3715="Pacote",VLOOKUP(C3715,'Cadastro de insumo'!E:K,7,0)*G3715,IF(OR(E3715="kg",E3715="L"),F3715/1000*G3715,F3715*G3715)))</f>
        <v>0</v>
      </c>
    </row>
    <row r="3716" spans="1:18" outlineLevel="1" x14ac:dyDescent="0.25">
      <c r="B3716" s="137" t="str">
        <f>IF(C3716="","",F3705)</f>
        <v/>
      </c>
      <c r="C3716" s="123"/>
      <c r="D3716" s="138" t="str">
        <f>IF(C3716="","",IFERROR(INDEX('Cadastro de insumo'!A:K,MATCH('Ficha técnica - Prod acabado'!C3716,'Cadastro de insumo'!E:E,0),2),""))</f>
        <v/>
      </c>
      <c r="E3716" s="138" t="str">
        <f>IF(C3716="","",IFERROR(INDEX('Cadastro de insumo'!A:K,MATCH('Ficha técnica - Prod acabado'!C3716,'Cadastro de insumo'!E:E,0),9),""))</f>
        <v/>
      </c>
      <c r="F3716" s="139" t="str">
        <f>IFERROR(VLOOKUP(C3716,'Cadastro de insumo'!E:K,7,0),"")</f>
        <v/>
      </c>
      <c r="G3716" s="113"/>
      <c r="H3716" s="113"/>
      <c r="I3716" s="138">
        <f t="shared" si="177"/>
        <v>0</v>
      </c>
      <c r="J3716" s="140">
        <f>IF(C3716="",0,IF(E3716="Pacote",VLOOKUP(C3716,'Cadastro de insumo'!E:K,7,0)*G3716,IF(OR(E3716="kg",E3716="L"),F3716/1000*G3716,F3716*G3716)))</f>
        <v>0</v>
      </c>
    </row>
    <row r="3717" spans="1:18" outlineLevel="1" x14ac:dyDescent="0.25">
      <c r="B3717" s="137" t="str">
        <f>IF(C3717="","",F3705)</f>
        <v/>
      </c>
      <c r="C3717" s="123"/>
      <c r="D3717" s="138" t="str">
        <f>IF(C3717="","",IFERROR(INDEX('Cadastro de insumo'!A:K,MATCH('Ficha técnica - Prod acabado'!C3717,'Cadastro de insumo'!E:E,0),2),""))</f>
        <v/>
      </c>
      <c r="E3717" s="138" t="str">
        <f>IF(C3717="","",IFERROR(INDEX('Cadastro de insumo'!A:K,MATCH('Ficha técnica - Prod acabado'!C3717,'Cadastro de insumo'!E:E,0),9),""))</f>
        <v/>
      </c>
      <c r="F3717" s="139" t="str">
        <f>IFERROR(VLOOKUP(C3717,'Cadastro de insumo'!E:K,7,0),"")</f>
        <v/>
      </c>
      <c r="G3717" s="113"/>
      <c r="H3717" s="113"/>
      <c r="I3717" s="138">
        <f t="shared" si="177"/>
        <v>0</v>
      </c>
      <c r="J3717" s="140">
        <f>IF(C3717="",0,IF(E3717="Pacote",VLOOKUP(C3717,'Cadastro de insumo'!E:K,7,0)*G3717,IF(OR(E3717="kg",E3717="L"),F3717/1000*G3717,F3717*G3717)))</f>
        <v>0</v>
      </c>
    </row>
    <row r="3718" spans="1:18" outlineLevel="1" x14ac:dyDescent="0.25">
      <c r="B3718" s="137" t="str">
        <f>IF(C3718="","",F3705)</f>
        <v/>
      </c>
      <c r="C3718" s="123"/>
      <c r="D3718" s="138" t="str">
        <f>IF(C3718="","",IFERROR(INDEX('Cadastro de insumo'!A:K,MATCH('Ficha técnica - Prod acabado'!C3718,'Cadastro de insumo'!E:E,0),2),""))</f>
        <v/>
      </c>
      <c r="E3718" s="138" t="str">
        <f>IF(C3718="","",IFERROR(INDEX('Cadastro de insumo'!A:K,MATCH('Ficha técnica - Prod acabado'!C3718,'Cadastro de insumo'!E:E,0),9),""))</f>
        <v/>
      </c>
      <c r="F3718" s="139" t="str">
        <f>IFERROR(VLOOKUP(C3718,'Cadastro de insumo'!E:K,7,0),"")</f>
        <v/>
      </c>
      <c r="G3718" s="113"/>
      <c r="H3718" s="113"/>
      <c r="I3718" s="138">
        <f t="shared" si="177"/>
        <v>0</v>
      </c>
      <c r="J3718" s="140">
        <f>IF(C3718="",0,IF(E3718="Pacote",VLOOKUP(C3718,'Cadastro de insumo'!E:K,7,0)*G3718,IF(OR(E3718="kg",E3718="L"),F3718/1000*G3718,F3718*G3718)))</f>
        <v>0</v>
      </c>
    </row>
    <row r="3719" spans="1:18" outlineLevel="1" x14ac:dyDescent="0.25">
      <c r="B3719" s="137" t="str">
        <f>IF(C3719="","",F3705)</f>
        <v/>
      </c>
      <c r="C3719" s="123"/>
      <c r="D3719" s="138" t="str">
        <f>IF(C3719="","",IFERROR(INDEX('Cadastro de insumo'!A:K,MATCH('Ficha técnica - Prod acabado'!C3719,'Cadastro de insumo'!E:E,0),2),""))</f>
        <v/>
      </c>
      <c r="E3719" s="138" t="str">
        <f>IF(C3719="","",IFERROR(INDEX('Cadastro de insumo'!A:K,MATCH('Ficha técnica - Prod acabado'!C3719,'Cadastro de insumo'!E:E,0),9),""))</f>
        <v/>
      </c>
      <c r="F3719" s="139" t="str">
        <f>IFERROR(VLOOKUP(C3719,'Cadastro de insumo'!E:K,7,0),"")</f>
        <v/>
      </c>
      <c r="G3719" s="113"/>
      <c r="H3719" s="113"/>
      <c r="I3719" s="138">
        <f t="shared" si="177"/>
        <v>0</v>
      </c>
      <c r="J3719" s="140">
        <f>IF(C3719="",0,IF(E3719="Pacote",VLOOKUP(C3719,'Cadastro de insumo'!E:K,7,0)*G3719,IF(OR(E3719="kg",E3719="L"),F3719/1000*G3719,F3719*G3719)))</f>
        <v>0</v>
      </c>
    </row>
    <row r="3720" spans="1:18" outlineLevel="1" x14ac:dyDescent="0.25">
      <c r="B3720" s="137" t="str">
        <f>IF(C3720="","",F3705)</f>
        <v/>
      </c>
      <c r="C3720" s="123"/>
      <c r="D3720" s="138" t="str">
        <f>IF(C3720="","",IFERROR(INDEX('Cadastro de insumo'!A:K,MATCH('Ficha técnica - Prod acabado'!C3720,'Cadastro de insumo'!E:E,0),2),""))</f>
        <v/>
      </c>
      <c r="E3720" s="138" t="str">
        <f>IF(C3720="","",IFERROR(INDEX('Cadastro de insumo'!A:K,MATCH('Ficha técnica - Prod acabado'!C3720,'Cadastro de insumo'!E:E,0),9),""))</f>
        <v/>
      </c>
      <c r="F3720" s="139" t="str">
        <f>IFERROR(VLOOKUP(C3720,'Cadastro de insumo'!E:K,7,0),"")</f>
        <v/>
      </c>
      <c r="G3720" s="113"/>
      <c r="H3720" s="113"/>
      <c r="I3720" s="138">
        <f t="shared" si="177"/>
        <v>0</v>
      </c>
      <c r="J3720" s="140">
        <f>IF(C3720="",0,IF(E3720="Pacote",VLOOKUP(C3720,'Cadastro de insumo'!E:K,7,0)*G3720,IF(OR(E3720="kg",E3720="L"),F3720/1000*G3720,F3720*G3720)))</f>
        <v>0</v>
      </c>
    </row>
    <row r="3721" spans="1:18" outlineLevel="1" x14ac:dyDescent="0.25">
      <c r="B3721" s="137" t="str">
        <f>IF(C3721="","",F3705)</f>
        <v/>
      </c>
      <c r="C3721" s="123"/>
      <c r="D3721" s="138" t="str">
        <f>IF(C3721="","",IFERROR(INDEX('Cadastro de insumo'!A:K,MATCH('Ficha técnica - Prod acabado'!C3721,'Cadastro de insumo'!E:E,0),2),""))</f>
        <v/>
      </c>
      <c r="E3721" s="138" t="str">
        <f>IF(C3721="","",IFERROR(INDEX('Cadastro de insumo'!A:K,MATCH('Ficha técnica - Prod acabado'!C3721,'Cadastro de insumo'!E:E,0),9),""))</f>
        <v/>
      </c>
      <c r="F3721" s="139" t="str">
        <f>IFERROR(VLOOKUP(C3721,'Cadastro de insumo'!E:K,7,0),"")</f>
        <v/>
      </c>
      <c r="G3721" s="113"/>
      <c r="H3721" s="113"/>
      <c r="I3721" s="138">
        <f t="shared" si="177"/>
        <v>0</v>
      </c>
      <c r="J3721" s="140">
        <f>IF(C3721="",0,IF(E3721="Pacote",VLOOKUP(C3721,'Cadastro de insumo'!E:K,7,0)*G3721,IF(OR(E3721="kg",E3721="L"),F3721/1000*G3721,F3721*G3721)))</f>
        <v>0</v>
      </c>
    </row>
    <row r="3722" spans="1:18" outlineLevel="1" x14ac:dyDescent="0.25">
      <c r="B3722" s="137" t="str">
        <f>IF(C3722="","",F3705)</f>
        <v/>
      </c>
      <c r="C3722" s="123"/>
      <c r="D3722" s="138" t="str">
        <f>IF(C3722="","",IFERROR(INDEX('Cadastro de insumo'!A:K,MATCH('Ficha técnica - Prod acabado'!C3722,'Cadastro de insumo'!E:E,0),2),""))</f>
        <v/>
      </c>
      <c r="E3722" s="138" t="str">
        <f>IF(C3722="","",IFERROR(INDEX('Cadastro de insumo'!A:K,MATCH('Ficha técnica - Prod acabado'!C3722,'Cadastro de insumo'!E:E,0),9),""))</f>
        <v/>
      </c>
      <c r="F3722" s="139" t="str">
        <f>IFERROR(VLOOKUP(C3722,'Cadastro de insumo'!E:K,7,0),"")</f>
        <v/>
      </c>
      <c r="G3722" s="113"/>
      <c r="H3722" s="113"/>
      <c r="I3722" s="138">
        <f t="shared" si="177"/>
        <v>0</v>
      </c>
      <c r="J3722" s="140">
        <f>IF(C3722="",0,IF(E3722="Pacote",VLOOKUP(C3722,'Cadastro de insumo'!E:K,7,0)*G3722,IF(OR(E3722="kg",E3722="L"),F3722/1000*G3722,F3722*G3722)))</f>
        <v>0</v>
      </c>
    </row>
    <row r="3723" spans="1:18" x14ac:dyDescent="0.25">
      <c r="A3723" s="33" t="str">
        <f>"Detalhes: "&amp;F3705</f>
        <v xml:space="preserve">Detalhes: </v>
      </c>
      <c r="B3723" s="110"/>
      <c r="H3723" s="126"/>
      <c r="I3723" s="110"/>
      <c r="J3723" s="110"/>
      <c r="M3723" s="126"/>
    </row>
    <row r="3724" spans="1:18" x14ac:dyDescent="0.25">
      <c r="B3724" s="110"/>
      <c r="C3724" s="126"/>
      <c r="H3724" s="126"/>
      <c r="I3724" s="110"/>
      <c r="J3724" s="110"/>
      <c r="K3724" s="110"/>
      <c r="L3724" s="110"/>
      <c r="M3724" s="126"/>
    </row>
    <row r="3725" spans="1:18" ht="31.5" x14ac:dyDescent="0.25">
      <c r="D3725" s="110"/>
      <c r="E3725" s="34" t="s">
        <v>21</v>
      </c>
      <c r="F3725" s="78" t="s">
        <v>0</v>
      </c>
      <c r="G3725" s="78" t="s">
        <v>19</v>
      </c>
      <c r="H3725" s="79" t="s">
        <v>20</v>
      </c>
      <c r="I3725" s="35" t="s">
        <v>22</v>
      </c>
      <c r="J3725" s="35" t="s">
        <v>61</v>
      </c>
      <c r="M3725" s="126"/>
    </row>
    <row r="3726" spans="1:18" x14ac:dyDescent="0.25">
      <c r="D3726" s="110"/>
      <c r="E3726" s="135">
        <f>E3705+1</f>
        <v>178</v>
      </c>
      <c r="F3726" s="113"/>
      <c r="G3726" s="113"/>
      <c r="H3726" s="114"/>
      <c r="I3726" s="136">
        <f>SUM(J3729:J3743)</f>
        <v>0</v>
      </c>
      <c r="J3726" s="136" t="str">
        <f>IF(H3726="","",I3726/H3726)</f>
        <v/>
      </c>
      <c r="M3726" s="126"/>
      <c r="R3726" s="141"/>
    </row>
    <row r="3727" spans="1:18" x14ac:dyDescent="0.25">
      <c r="B3727" s="117"/>
      <c r="C3727" s="118"/>
      <c r="D3727" s="110"/>
      <c r="F3727" s="118"/>
      <c r="G3727" s="118"/>
      <c r="H3727" s="119"/>
      <c r="I3727" s="120"/>
      <c r="J3727" s="121"/>
      <c r="M3727" s="126"/>
      <c r="R3727" s="141"/>
    </row>
    <row r="3728" spans="1:18" ht="47.25" outlineLevel="1" x14ac:dyDescent="0.25">
      <c r="B3728" s="34" t="s">
        <v>66</v>
      </c>
      <c r="C3728" s="78" t="s">
        <v>13</v>
      </c>
      <c r="D3728" s="35" t="s">
        <v>60</v>
      </c>
      <c r="E3728" s="35" t="s">
        <v>14</v>
      </c>
      <c r="F3728" s="79" t="s">
        <v>17</v>
      </c>
      <c r="G3728" s="79" t="s">
        <v>56</v>
      </c>
      <c r="H3728" s="79" t="s">
        <v>38</v>
      </c>
      <c r="I3728" s="35" t="s">
        <v>16</v>
      </c>
      <c r="J3728" s="34" t="s">
        <v>15</v>
      </c>
    </row>
    <row r="3729" spans="1:13" outlineLevel="1" x14ac:dyDescent="0.25">
      <c r="B3729" s="137" t="str">
        <f>IF(C3729="","",F3726)</f>
        <v/>
      </c>
      <c r="C3729" s="123"/>
      <c r="D3729" s="138" t="str">
        <f>IF(C3729="","",IFERROR(INDEX('Cadastro de insumo'!A:K,MATCH('Ficha técnica - Prod acabado'!C3729,'Cadastro de insumo'!E:E,0),2),""))</f>
        <v/>
      </c>
      <c r="E3729" s="138" t="str">
        <f>IF(C3729="","",IFERROR(INDEX('Cadastro de insumo'!A:K,MATCH('Ficha técnica - Prod acabado'!C3729,'Cadastro de insumo'!E:E,0),9),""))</f>
        <v/>
      </c>
      <c r="F3729" s="139" t="str">
        <f>IFERROR(VLOOKUP(C3729,'Cadastro de insumo'!E:K,7,0),"")</f>
        <v/>
      </c>
      <c r="G3729" s="113"/>
      <c r="H3729" s="113"/>
      <c r="I3729" s="138">
        <f t="shared" ref="I3729:I3743" si="178">IF(OR(G3729="",H3729=""),0,G3729/H3729)</f>
        <v>0</v>
      </c>
      <c r="J3729" s="140">
        <f>IF(C3729="",0,IF(E3729="Pacote",VLOOKUP(C3729,'Cadastro de insumo'!E:K,7,0)*G3729,IF(OR(E3729="kg",E3729="L"),F3729/1000*G3729,F3729*G3729)))</f>
        <v>0</v>
      </c>
    </row>
    <row r="3730" spans="1:13" outlineLevel="1" x14ac:dyDescent="0.25">
      <c r="B3730" s="137" t="str">
        <f>IF(C3730="","",F3726)</f>
        <v/>
      </c>
      <c r="C3730" s="123"/>
      <c r="D3730" s="138" t="str">
        <f>IF(C3730="","",IFERROR(INDEX('Cadastro de insumo'!A:K,MATCH('Ficha técnica - Prod acabado'!C3730,'Cadastro de insumo'!E:E,0),2),""))</f>
        <v/>
      </c>
      <c r="E3730" s="138" t="str">
        <f>IF(C3730="","",IFERROR(INDEX('Cadastro de insumo'!A:K,MATCH('Ficha técnica - Prod acabado'!C3730,'Cadastro de insumo'!E:E,0),9),""))</f>
        <v/>
      </c>
      <c r="F3730" s="139" t="str">
        <f>IFERROR(VLOOKUP(C3730,'Cadastro de insumo'!E:K,7,0),"")</f>
        <v/>
      </c>
      <c r="G3730" s="113"/>
      <c r="H3730" s="113"/>
      <c r="I3730" s="138">
        <f t="shared" si="178"/>
        <v>0</v>
      </c>
      <c r="J3730" s="140">
        <f>IF(C3730="",0,IF(E3730="Pacote",VLOOKUP(C3730,'Cadastro de insumo'!E:K,7,0)*G3730,IF(OR(E3730="kg",E3730="L"),F3730/1000*G3730,F3730*G3730)))</f>
        <v>0</v>
      </c>
    </row>
    <row r="3731" spans="1:13" outlineLevel="1" x14ac:dyDescent="0.25">
      <c r="B3731" s="137" t="str">
        <f>IF(C3731="","",F3726)</f>
        <v/>
      </c>
      <c r="C3731" s="123"/>
      <c r="D3731" s="138" t="str">
        <f>IF(C3731="","",IFERROR(INDEX('Cadastro de insumo'!A:K,MATCH('Ficha técnica - Prod acabado'!C3731,'Cadastro de insumo'!E:E,0),2),""))</f>
        <v/>
      </c>
      <c r="E3731" s="138" t="str">
        <f>IF(C3731="","",IFERROR(INDEX('Cadastro de insumo'!A:K,MATCH('Ficha técnica - Prod acabado'!C3731,'Cadastro de insumo'!E:E,0),9),""))</f>
        <v/>
      </c>
      <c r="F3731" s="139" t="str">
        <f>IFERROR(VLOOKUP(C3731,'Cadastro de insumo'!E:K,7,0),"")</f>
        <v/>
      </c>
      <c r="G3731" s="113"/>
      <c r="H3731" s="113"/>
      <c r="I3731" s="138">
        <f t="shared" si="178"/>
        <v>0</v>
      </c>
      <c r="J3731" s="140">
        <f>IF(C3731="",0,IF(E3731="Pacote",VLOOKUP(C3731,'Cadastro de insumo'!E:K,7,0)*G3731,IF(OR(E3731="kg",E3731="L"),F3731/1000*G3731,F3731*G3731)))</f>
        <v>0</v>
      </c>
    </row>
    <row r="3732" spans="1:13" outlineLevel="1" x14ac:dyDescent="0.25">
      <c r="B3732" s="137" t="str">
        <f>IF(C3732="","",F3726)</f>
        <v/>
      </c>
      <c r="C3732" s="123"/>
      <c r="D3732" s="138" t="str">
        <f>IF(C3732="","",IFERROR(INDEX('Cadastro de insumo'!A:K,MATCH('Ficha técnica - Prod acabado'!C3732,'Cadastro de insumo'!E:E,0),2),""))</f>
        <v/>
      </c>
      <c r="E3732" s="138" t="str">
        <f>IF(C3732="","",IFERROR(INDEX('Cadastro de insumo'!A:K,MATCH('Ficha técnica - Prod acabado'!C3732,'Cadastro de insumo'!E:E,0),9),""))</f>
        <v/>
      </c>
      <c r="F3732" s="139" t="str">
        <f>IFERROR(VLOOKUP(C3732,'Cadastro de insumo'!E:K,7,0),"")</f>
        <v/>
      </c>
      <c r="G3732" s="113"/>
      <c r="H3732" s="113"/>
      <c r="I3732" s="138">
        <f t="shared" si="178"/>
        <v>0</v>
      </c>
      <c r="J3732" s="140">
        <f>IF(C3732="",0,IF(E3732="Pacote",VLOOKUP(C3732,'Cadastro de insumo'!E:K,7,0)*G3732,IF(OR(E3732="kg",E3732="L"),F3732/1000*G3732,F3732*G3732)))</f>
        <v>0</v>
      </c>
    </row>
    <row r="3733" spans="1:13" outlineLevel="1" x14ac:dyDescent="0.25">
      <c r="B3733" s="137" t="str">
        <f>IF(C3733="","",F3726)</f>
        <v/>
      </c>
      <c r="C3733" s="123"/>
      <c r="D3733" s="138" t="str">
        <f>IF(C3733="","",IFERROR(INDEX('Cadastro de insumo'!A:K,MATCH('Ficha técnica - Prod acabado'!C3733,'Cadastro de insumo'!E:E,0),2),""))</f>
        <v/>
      </c>
      <c r="E3733" s="138" t="str">
        <f>IF(C3733="","",IFERROR(INDEX('Cadastro de insumo'!A:K,MATCH('Ficha técnica - Prod acabado'!C3733,'Cadastro de insumo'!E:E,0),9),""))</f>
        <v/>
      </c>
      <c r="F3733" s="139" t="str">
        <f>IFERROR(VLOOKUP(C3733,'Cadastro de insumo'!E:K,7,0),"")</f>
        <v/>
      </c>
      <c r="G3733" s="113"/>
      <c r="H3733" s="113"/>
      <c r="I3733" s="138">
        <f t="shared" si="178"/>
        <v>0</v>
      </c>
      <c r="J3733" s="140">
        <f>IF(C3733="",0,IF(E3733="Pacote",VLOOKUP(C3733,'Cadastro de insumo'!E:K,7,0)*G3733,IF(OR(E3733="kg",E3733="L"),F3733/1000*G3733,F3733*G3733)))</f>
        <v>0</v>
      </c>
    </row>
    <row r="3734" spans="1:13" outlineLevel="1" x14ac:dyDescent="0.25">
      <c r="B3734" s="137" t="str">
        <f>IF(C3734="","",F3726)</f>
        <v/>
      </c>
      <c r="C3734" s="123"/>
      <c r="D3734" s="138" t="str">
        <f>IF(C3734="","",IFERROR(INDEX('Cadastro de insumo'!A:K,MATCH('Ficha técnica - Prod acabado'!C3734,'Cadastro de insumo'!E:E,0),2),""))</f>
        <v/>
      </c>
      <c r="E3734" s="138" t="str">
        <f>IF(C3734="","",IFERROR(INDEX('Cadastro de insumo'!A:K,MATCH('Ficha técnica - Prod acabado'!C3734,'Cadastro de insumo'!E:E,0),9),""))</f>
        <v/>
      </c>
      <c r="F3734" s="139" t="str">
        <f>IFERROR(VLOOKUP(C3734,'Cadastro de insumo'!E:K,7,0),"")</f>
        <v/>
      </c>
      <c r="G3734" s="113"/>
      <c r="H3734" s="113"/>
      <c r="I3734" s="138">
        <f t="shared" si="178"/>
        <v>0</v>
      </c>
      <c r="J3734" s="140">
        <f>IF(C3734="",0,IF(E3734="Pacote",VLOOKUP(C3734,'Cadastro de insumo'!E:K,7,0)*G3734,IF(OR(E3734="kg",E3734="L"),F3734/1000*G3734,F3734*G3734)))</f>
        <v>0</v>
      </c>
    </row>
    <row r="3735" spans="1:13" outlineLevel="1" x14ac:dyDescent="0.25">
      <c r="B3735" s="137" t="str">
        <f>IF(C3735="","",F3726)</f>
        <v/>
      </c>
      <c r="C3735" s="123"/>
      <c r="D3735" s="138" t="str">
        <f>IF(C3735="","",IFERROR(INDEX('Cadastro de insumo'!A:K,MATCH('Ficha técnica - Prod acabado'!C3735,'Cadastro de insumo'!E:E,0),2),""))</f>
        <v/>
      </c>
      <c r="E3735" s="138" t="str">
        <f>IF(C3735="","",IFERROR(INDEX('Cadastro de insumo'!A:K,MATCH('Ficha técnica - Prod acabado'!C3735,'Cadastro de insumo'!E:E,0),9),""))</f>
        <v/>
      </c>
      <c r="F3735" s="139" t="str">
        <f>IFERROR(VLOOKUP(C3735,'Cadastro de insumo'!E:K,7,0),"")</f>
        <v/>
      </c>
      <c r="G3735" s="113"/>
      <c r="H3735" s="113"/>
      <c r="I3735" s="138">
        <f t="shared" si="178"/>
        <v>0</v>
      </c>
      <c r="J3735" s="140">
        <f>IF(C3735="",0,IF(E3735="Pacote",VLOOKUP(C3735,'Cadastro de insumo'!E:K,7,0)*G3735,IF(OR(E3735="kg",E3735="L"),F3735/1000*G3735,F3735*G3735)))</f>
        <v>0</v>
      </c>
    </row>
    <row r="3736" spans="1:13" outlineLevel="1" x14ac:dyDescent="0.25">
      <c r="B3736" s="137" t="str">
        <f>IF(C3736="","",F3726)</f>
        <v/>
      </c>
      <c r="C3736" s="123"/>
      <c r="D3736" s="138" t="str">
        <f>IF(C3736="","",IFERROR(INDEX('Cadastro de insumo'!A:K,MATCH('Ficha técnica - Prod acabado'!C3736,'Cadastro de insumo'!E:E,0),2),""))</f>
        <v/>
      </c>
      <c r="E3736" s="138" t="str">
        <f>IF(C3736="","",IFERROR(INDEX('Cadastro de insumo'!A:K,MATCH('Ficha técnica - Prod acabado'!C3736,'Cadastro de insumo'!E:E,0),9),""))</f>
        <v/>
      </c>
      <c r="F3736" s="139" t="str">
        <f>IFERROR(VLOOKUP(C3736,'Cadastro de insumo'!E:K,7,0),"")</f>
        <v/>
      </c>
      <c r="G3736" s="113"/>
      <c r="H3736" s="113"/>
      <c r="I3736" s="138">
        <f t="shared" si="178"/>
        <v>0</v>
      </c>
      <c r="J3736" s="140">
        <f>IF(C3736="",0,IF(E3736="Pacote",VLOOKUP(C3736,'Cadastro de insumo'!E:K,7,0)*G3736,IF(OR(E3736="kg",E3736="L"),F3736/1000*G3736,F3736*G3736)))</f>
        <v>0</v>
      </c>
    </row>
    <row r="3737" spans="1:13" outlineLevel="1" x14ac:dyDescent="0.25">
      <c r="B3737" s="137" t="str">
        <f>IF(C3737="","",F3726)</f>
        <v/>
      </c>
      <c r="C3737" s="123"/>
      <c r="D3737" s="138" t="str">
        <f>IF(C3737="","",IFERROR(INDEX('Cadastro de insumo'!A:K,MATCH('Ficha técnica - Prod acabado'!C3737,'Cadastro de insumo'!E:E,0),2),""))</f>
        <v/>
      </c>
      <c r="E3737" s="138" t="str">
        <f>IF(C3737="","",IFERROR(INDEX('Cadastro de insumo'!A:K,MATCH('Ficha técnica - Prod acabado'!C3737,'Cadastro de insumo'!E:E,0),9),""))</f>
        <v/>
      </c>
      <c r="F3737" s="139" t="str">
        <f>IFERROR(VLOOKUP(C3737,'Cadastro de insumo'!E:K,7,0),"")</f>
        <v/>
      </c>
      <c r="G3737" s="113"/>
      <c r="H3737" s="113"/>
      <c r="I3737" s="138">
        <f t="shared" si="178"/>
        <v>0</v>
      </c>
      <c r="J3737" s="140">
        <f>IF(C3737="",0,IF(E3737="Pacote",VLOOKUP(C3737,'Cadastro de insumo'!E:K,7,0)*G3737,IF(OR(E3737="kg",E3737="L"),F3737/1000*G3737,F3737*G3737)))</f>
        <v>0</v>
      </c>
    </row>
    <row r="3738" spans="1:13" outlineLevel="1" x14ac:dyDescent="0.25">
      <c r="B3738" s="137" t="str">
        <f>IF(C3738="","",F3726)</f>
        <v/>
      </c>
      <c r="C3738" s="123"/>
      <c r="D3738" s="138" t="str">
        <f>IF(C3738="","",IFERROR(INDEX('Cadastro de insumo'!A:K,MATCH('Ficha técnica - Prod acabado'!C3738,'Cadastro de insumo'!E:E,0),2),""))</f>
        <v/>
      </c>
      <c r="E3738" s="138" t="str">
        <f>IF(C3738="","",IFERROR(INDEX('Cadastro de insumo'!A:K,MATCH('Ficha técnica - Prod acabado'!C3738,'Cadastro de insumo'!E:E,0),9),""))</f>
        <v/>
      </c>
      <c r="F3738" s="139" t="str">
        <f>IFERROR(VLOOKUP(C3738,'Cadastro de insumo'!E:K,7,0),"")</f>
        <v/>
      </c>
      <c r="G3738" s="113"/>
      <c r="H3738" s="113"/>
      <c r="I3738" s="138">
        <f t="shared" si="178"/>
        <v>0</v>
      </c>
      <c r="J3738" s="140">
        <f>IF(C3738="",0,IF(E3738="Pacote",VLOOKUP(C3738,'Cadastro de insumo'!E:K,7,0)*G3738,IF(OR(E3738="kg",E3738="L"),F3738/1000*G3738,F3738*G3738)))</f>
        <v>0</v>
      </c>
    </row>
    <row r="3739" spans="1:13" outlineLevel="1" x14ac:dyDescent="0.25">
      <c r="B3739" s="137" t="str">
        <f>IF(C3739="","",F3726)</f>
        <v/>
      </c>
      <c r="C3739" s="123"/>
      <c r="D3739" s="138" t="str">
        <f>IF(C3739="","",IFERROR(INDEX('Cadastro de insumo'!A:K,MATCH('Ficha técnica - Prod acabado'!C3739,'Cadastro de insumo'!E:E,0),2),""))</f>
        <v/>
      </c>
      <c r="E3739" s="138" t="str">
        <f>IF(C3739="","",IFERROR(INDEX('Cadastro de insumo'!A:K,MATCH('Ficha técnica - Prod acabado'!C3739,'Cadastro de insumo'!E:E,0),9),""))</f>
        <v/>
      </c>
      <c r="F3739" s="139" t="str">
        <f>IFERROR(VLOOKUP(C3739,'Cadastro de insumo'!E:K,7,0),"")</f>
        <v/>
      </c>
      <c r="G3739" s="113"/>
      <c r="H3739" s="113"/>
      <c r="I3739" s="138">
        <f t="shared" si="178"/>
        <v>0</v>
      </c>
      <c r="J3739" s="140">
        <f>IF(C3739="",0,IF(E3739="Pacote",VLOOKUP(C3739,'Cadastro de insumo'!E:K,7,0)*G3739,IF(OR(E3739="kg",E3739="L"),F3739/1000*G3739,F3739*G3739)))</f>
        <v>0</v>
      </c>
    </row>
    <row r="3740" spans="1:13" outlineLevel="1" x14ac:dyDescent="0.25">
      <c r="B3740" s="137" t="str">
        <f>IF(C3740="","",F3726)</f>
        <v/>
      </c>
      <c r="C3740" s="123"/>
      <c r="D3740" s="138" t="str">
        <f>IF(C3740="","",IFERROR(INDEX('Cadastro de insumo'!A:K,MATCH('Ficha técnica - Prod acabado'!C3740,'Cadastro de insumo'!E:E,0),2),""))</f>
        <v/>
      </c>
      <c r="E3740" s="138" t="str">
        <f>IF(C3740="","",IFERROR(INDEX('Cadastro de insumo'!A:K,MATCH('Ficha técnica - Prod acabado'!C3740,'Cadastro de insumo'!E:E,0),9),""))</f>
        <v/>
      </c>
      <c r="F3740" s="139" t="str">
        <f>IFERROR(VLOOKUP(C3740,'Cadastro de insumo'!E:K,7,0),"")</f>
        <v/>
      </c>
      <c r="G3740" s="113"/>
      <c r="H3740" s="113"/>
      <c r="I3740" s="138">
        <f t="shared" si="178"/>
        <v>0</v>
      </c>
      <c r="J3740" s="140">
        <f>IF(C3740="",0,IF(E3740="Pacote",VLOOKUP(C3740,'Cadastro de insumo'!E:K,7,0)*G3740,IF(OR(E3740="kg",E3740="L"),F3740/1000*G3740,F3740*G3740)))</f>
        <v>0</v>
      </c>
    </row>
    <row r="3741" spans="1:13" outlineLevel="1" x14ac:dyDescent="0.25">
      <c r="B3741" s="137" t="str">
        <f>IF(C3741="","",F3726)</f>
        <v/>
      </c>
      <c r="C3741" s="123"/>
      <c r="D3741" s="138" t="str">
        <f>IF(C3741="","",IFERROR(INDEX('Cadastro de insumo'!A:K,MATCH('Ficha técnica - Prod acabado'!C3741,'Cadastro de insumo'!E:E,0),2),""))</f>
        <v/>
      </c>
      <c r="E3741" s="138" t="str">
        <f>IF(C3741="","",IFERROR(INDEX('Cadastro de insumo'!A:K,MATCH('Ficha técnica - Prod acabado'!C3741,'Cadastro de insumo'!E:E,0),9),""))</f>
        <v/>
      </c>
      <c r="F3741" s="139" t="str">
        <f>IFERROR(VLOOKUP(C3741,'Cadastro de insumo'!E:K,7,0),"")</f>
        <v/>
      </c>
      <c r="G3741" s="113"/>
      <c r="H3741" s="113"/>
      <c r="I3741" s="138">
        <f t="shared" si="178"/>
        <v>0</v>
      </c>
      <c r="J3741" s="140">
        <f>IF(C3741="",0,IF(E3741="Pacote",VLOOKUP(C3741,'Cadastro de insumo'!E:K,7,0)*G3741,IF(OR(E3741="kg",E3741="L"),F3741/1000*G3741,F3741*G3741)))</f>
        <v>0</v>
      </c>
    </row>
    <row r="3742" spans="1:13" outlineLevel="1" x14ac:dyDescent="0.25">
      <c r="B3742" s="137" t="str">
        <f>IF(C3742="","",F3726)</f>
        <v/>
      </c>
      <c r="C3742" s="123"/>
      <c r="D3742" s="138" t="str">
        <f>IF(C3742="","",IFERROR(INDEX('Cadastro de insumo'!A:K,MATCH('Ficha técnica - Prod acabado'!C3742,'Cadastro de insumo'!E:E,0),2),""))</f>
        <v/>
      </c>
      <c r="E3742" s="138" t="str">
        <f>IF(C3742="","",IFERROR(INDEX('Cadastro de insumo'!A:K,MATCH('Ficha técnica - Prod acabado'!C3742,'Cadastro de insumo'!E:E,0),9),""))</f>
        <v/>
      </c>
      <c r="F3742" s="139" t="str">
        <f>IFERROR(VLOOKUP(C3742,'Cadastro de insumo'!E:K,7,0),"")</f>
        <v/>
      </c>
      <c r="G3742" s="113"/>
      <c r="H3742" s="113"/>
      <c r="I3742" s="138">
        <f t="shared" si="178"/>
        <v>0</v>
      </c>
      <c r="J3742" s="140">
        <f>IF(C3742="",0,IF(E3742="Pacote",VLOOKUP(C3742,'Cadastro de insumo'!E:K,7,0)*G3742,IF(OR(E3742="kg",E3742="L"),F3742/1000*G3742,F3742*G3742)))</f>
        <v>0</v>
      </c>
    </row>
    <row r="3743" spans="1:13" outlineLevel="1" x14ac:dyDescent="0.25">
      <c r="B3743" s="137" t="str">
        <f>IF(C3743="","",F3726)</f>
        <v/>
      </c>
      <c r="C3743" s="123"/>
      <c r="D3743" s="138" t="str">
        <f>IF(C3743="","",IFERROR(INDEX('Cadastro de insumo'!A:K,MATCH('Ficha técnica - Prod acabado'!C3743,'Cadastro de insumo'!E:E,0),2),""))</f>
        <v/>
      </c>
      <c r="E3743" s="138" t="str">
        <f>IF(C3743="","",IFERROR(INDEX('Cadastro de insumo'!A:K,MATCH('Ficha técnica - Prod acabado'!C3743,'Cadastro de insumo'!E:E,0),9),""))</f>
        <v/>
      </c>
      <c r="F3743" s="139" t="str">
        <f>IFERROR(VLOOKUP(C3743,'Cadastro de insumo'!E:K,7,0),"")</f>
        <v/>
      </c>
      <c r="G3743" s="113"/>
      <c r="H3743" s="113"/>
      <c r="I3743" s="138">
        <f t="shared" si="178"/>
        <v>0</v>
      </c>
      <c r="J3743" s="140">
        <f>IF(C3743="",0,IF(E3743="Pacote",VLOOKUP(C3743,'Cadastro de insumo'!E:K,7,0)*G3743,IF(OR(E3743="kg",E3743="L"),F3743/1000*G3743,F3743*G3743)))</f>
        <v>0</v>
      </c>
    </row>
    <row r="3744" spans="1:13" x14ac:dyDescent="0.25">
      <c r="A3744" s="33" t="str">
        <f>"Detalhes: "&amp;F3726</f>
        <v xml:space="preserve">Detalhes: </v>
      </c>
      <c r="B3744" s="110"/>
      <c r="H3744" s="126"/>
      <c r="I3744" s="110"/>
      <c r="J3744" s="110"/>
      <c r="M3744" s="126"/>
    </row>
    <row r="3745" spans="2:18" x14ac:dyDescent="0.25">
      <c r="B3745" s="110"/>
      <c r="C3745" s="126"/>
      <c r="H3745" s="126"/>
      <c r="I3745" s="110"/>
      <c r="J3745" s="110"/>
      <c r="K3745" s="110"/>
      <c r="L3745" s="110"/>
      <c r="M3745" s="126"/>
    </row>
    <row r="3746" spans="2:18" ht="31.5" x14ac:dyDescent="0.25">
      <c r="D3746" s="110"/>
      <c r="E3746" s="34" t="s">
        <v>21</v>
      </c>
      <c r="F3746" s="78" t="s">
        <v>0</v>
      </c>
      <c r="G3746" s="78" t="s">
        <v>19</v>
      </c>
      <c r="H3746" s="79" t="s">
        <v>20</v>
      </c>
      <c r="I3746" s="35" t="s">
        <v>22</v>
      </c>
      <c r="J3746" s="35" t="s">
        <v>61</v>
      </c>
      <c r="M3746" s="126"/>
    </row>
    <row r="3747" spans="2:18" x14ac:dyDescent="0.25">
      <c r="D3747" s="110"/>
      <c r="E3747" s="135">
        <f>E3726+1</f>
        <v>179</v>
      </c>
      <c r="F3747" s="113"/>
      <c r="G3747" s="113"/>
      <c r="H3747" s="114"/>
      <c r="I3747" s="136">
        <f>SUM(J3750:J3764)</f>
        <v>0</v>
      </c>
      <c r="J3747" s="136" t="str">
        <f>IF(H3747="","",I3747/H3747)</f>
        <v/>
      </c>
      <c r="M3747" s="126"/>
      <c r="R3747" s="141"/>
    </row>
    <row r="3748" spans="2:18" x14ac:dyDescent="0.25">
      <c r="B3748" s="117"/>
      <c r="C3748" s="118"/>
      <c r="D3748" s="110"/>
      <c r="F3748" s="118"/>
      <c r="G3748" s="118"/>
      <c r="H3748" s="119"/>
      <c r="I3748" s="120"/>
      <c r="J3748" s="121"/>
      <c r="M3748" s="126"/>
      <c r="R3748" s="141"/>
    </row>
    <row r="3749" spans="2:18" ht="47.25" outlineLevel="1" x14ac:dyDescent="0.25">
      <c r="B3749" s="34" t="s">
        <v>66</v>
      </c>
      <c r="C3749" s="78" t="s">
        <v>13</v>
      </c>
      <c r="D3749" s="35" t="s">
        <v>60</v>
      </c>
      <c r="E3749" s="35" t="s">
        <v>14</v>
      </c>
      <c r="F3749" s="79" t="s">
        <v>17</v>
      </c>
      <c r="G3749" s="79" t="s">
        <v>56</v>
      </c>
      <c r="H3749" s="79" t="s">
        <v>38</v>
      </c>
      <c r="I3749" s="35" t="s">
        <v>16</v>
      </c>
      <c r="J3749" s="34" t="s">
        <v>15</v>
      </c>
    </row>
    <row r="3750" spans="2:18" outlineLevel="1" x14ac:dyDescent="0.25">
      <c r="B3750" s="137" t="str">
        <f>IF(C3750="","",F3747)</f>
        <v/>
      </c>
      <c r="C3750" s="123"/>
      <c r="D3750" s="138" t="str">
        <f>IF(C3750="","",IFERROR(INDEX('Cadastro de insumo'!A:K,MATCH('Ficha técnica - Prod acabado'!C3750,'Cadastro de insumo'!E:E,0),2),""))</f>
        <v/>
      </c>
      <c r="E3750" s="138" t="str">
        <f>IF(C3750="","",IFERROR(INDEX('Cadastro de insumo'!A:K,MATCH('Ficha técnica - Prod acabado'!C3750,'Cadastro de insumo'!E:E,0),9),""))</f>
        <v/>
      </c>
      <c r="F3750" s="139" t="str">
        <f>IFERROR(VLOOKUP(C3750,'Cadastro de insumo'!E:K,7,0),"")</f>
        <v/>
      </c>
      <c r="G3750" s="113"/>
      <c r="H3750" s="113"/>
      <c r="I3750" s="138">
        <f t="shared" ref="I3750:I3764" si="179">IF(OR(G3750="",H3750=""),0,G3750/H3750)</f>
        <v>0</v>
      </c>
      <c r="J3750" s="140">
        <f>IF(C3750="",0,IF(E3750="Pacote",VLOOKUP(C3750,'Cadastro de insumo'!E:K,7,0)*G3750,IF(OR(E3750="kg",E3750="L"),F3750/1000*G3750,F3750*G3750)))</f>
        <v>0</v>
      </c>
    </row>
    <row r="3751" spans="2:18" outlineLevel="1" x14ac:dyDescent="0.25">
      <c r="B3751" s="137" t="str">
        <f>IF(C3751="","",F3747)</f>
        <v/>
      </c>
      <c r="C3751" s="123"/>
      <c r="D3751" s="138" t="str">
        <f>IF(C3751="","",IFERROR(INDEX('Cadastro de insumo'!A:K,MATCH('Ficha técnica - Prod acabado'!C3751,'Cadastro de insumo'!E:E,0),2),""))</f>
        <v/>
      </c>
      <c r="E3751" s="138" t="str">
        <f>IF(C3751="","",IFERROR(INDEX('Cadastro de insumo'!A:K,MATCH('Ficha técnica - Prod acabado'!C3751,'Cadastro de insumo'!E:E,0),9),""))</f>
        <v/>
      </c>
      <c r="F3751" s="139" t="str">
        <f>IFERROR(VLOOKUP(C3751,'Cadastro de insumo'!E:K,7,0),"")</f>
        <v/>
      </c>
      <c r="G3751" s="113"/>
      <c r="H3751" s="113"/>
      <c r="I3751" s="138">
        <f t="shared" si="179"/>
        <v>0</v>
      </c>
      <c r="J3751" s="140">
        <f>IF(C3751="",0,IF(E3751="Pacote",VLOOKUP(C3751,'Cadastro de insumo'!E:K,7,0)*G3751,IF(OR(E3751="kg",E3751="L"),F3751/1000*G3751,F3751*G3751)))</f>
        <v>0</v>
      </c>
    </row>
    <row r="3752" spans="2:18" outlineLevel="1" x14ac:dyDescent="0.25">
      <c r="B3752" s="137" t="str">
        <f>IF(C3752="","",F3747)</f>
        <v/>
      </c>
      <c r="C3752" s="123"/>
      <c r="D3752" s="138" t="str">
        <f>IF(C3752="","",IFERROR(INDEX('Cadastro de insumo'!A:K,MATCH('Ficha técnica - Prod acabado'!C3752,'Cadastro de insumo'!E:E,0),2),""))</f>
        <v/>
      </c>
      <c r="E3752" s="138" t="str">
        <f>IF(C3752="","",IFERROR(INDEX('Cadastro de insumo'!A:K,MATCH('Ficha técnica - Prod acabado'!C3752,'Cadastro de insumo'!E:E,0),9),""))</f>
        <v/>
      </c>
      <c r="F3752" s="139" t="str">
        <f>IFERROR(VLOOKUP(C3752,'Cadastro de insumo'!E:K,7,0),"")</f>
        <v/>
      </c>
      <c r="G3752" s="113"/>
      <c r="H3752" s="113"/>
      <c r="I3752" s="138">
        <f t="shared" si="179"/>
        <v>0</v>
      </c>
      <c r="J3752" s="140">
        <f>IF(C3752="",0,IF(E3752="Pacote",VLOOKUP(C3752,'Cadastro de insumo'!E:K,7,0)*G3752,IF(OR(E3752="kg",E3752="L"),F3752/1000*G3752,F3752*G3752)))</f>
        <v>0</v>
      </c>
    </row>
    <row r="3753" spans="2:18" outlineLevel="1" x14ac:dyDescent="0.25">
      <c r="B3753" s="137" t="str">
        <f>IF(C3753="","",F3747)</f>
        <v/>
      </c>
      <c r="C3753" s="123"/>
      <c r="D3753" s="138" t="str">
        <f>IF(C3753="","",IFERROR(INDEX('Cadastro de insumo'!A:K,MATCH('Ficha técnica - Prod acabado'!C3753,'Cadastro de insumo'!E:E,0),2),""))</f>
        <v/>
      </c>
      <c r="E3753" s="138" t="str">
        <f>IF(C3753="","",IFERROR(INDEX('Cadastro de insumo'!A:K,MATCH('Ficha técnica - Prod acabado'!C3753,'Cadastro de insumo'!E:E,0),9),""))</f>
        <v/>
      </c>
      <c r="F3753" s="139" t="str">
        <f>IFERROR(VLOOKUP(C3753,'Cadastro de insumo'!E:K,7,0),"")</f>
        <v/>
      </c>
      <c r="G3753" s="113"/>
      <c r="H3753" s="113"/>
      <c r="I3753" s="138">
        <f t="shared" si="179"/>
        <v>0</v>
      </c>
      <c r="J3753" s="140">
        <f>IF(C3753="",0,IF(E3753="Pacote",VLOOKUP(C3753,'Cadastro de insumo'!E:K,7,0)*G3753,IF(OR(E3753="kg",E3753="L"),F3753/1000*G3753,F3753*G3753)))</f>
        <v>0</v>
      </c>
    </row>
    <row r="3754" spans="2:18" outlineLevel="1" x14ac:dyDescent="0.25">
      <c r="B3754" s="137" t="str">
        <f>IF(C3754="","",F3747)</f>
        <v/>
      </c>
      <c r="C3754" s="123"/>
      <c r="D3754" s="138" t="str">
        <f>IF(C3754="","",IFERROR(INDEX('Cadastro de insumo'!A:K,MATCH('Ficha técnica - Prod acabado'!C3754,'Cadastro de insumo'!E:E,0),2),""))</f>
        <v/>
      </c>
      <c r="E3754" s="138" t="str">
        <f>IF(C3754="","",IFERROR(INDEX('Cadastro de insumo'!A:K,MATCH('Ficha técnica - Prod acabado'!C3754,'Cadastro de insumo'!E:E,0),9),""))</f>
        <v/>
      </c>
      <c r="F3754" s="139" t="str">
        <f>IFERROR(VLOOKUP(C3754,'Cadastro de insumo'!E:K,7,0),"")</f>
        <v/>
      </c>
      <c r="G3754" s="113"/>
      <c r="H3754" s="113"/>
      <c r="I3754" s="138">
        <f t="shared" si="179"/>
        <v>0</v>
      </c>
      <c r="J3754" s="140">
        <f>IF(C3754="",0,IF(E3754="Pacote",VLOOKUP(C3754,'Cadastro de insumo'!E:K,7,0)*G3754,IF(OR(E3754="kg",E3754="L"),F3754/1000*G3754,F3754*G3754)))</f>
        <v>0</v>
      </c>
    </row>
    <row r="3755" spans="2:18" outlineLevel="1" x14ac:dyDescent="0.25">
      <c r="B3755" s="137" t="str">
        <f>IF(C3755="","",F3747)</f>
        <v/>
      </c>
      <c r="C3755" s="123"/>
      <c r="D3755" s="138" t="str">
        <f>IF(C3755="","",IFERROR(INDEX('Cadastro de insumo'!A:K,MATCH('Ficha técnica - Prod acabado'!C3755,'Cadastro de insumo'!E:E,0),2),""))</f>
        <v/>
      </c>
      <c r="E3755" s="138" t="str">
        <f>IF(C3755="","",IFERROR(INDEX('Cadastro de insumo'!A:K,MATCH('Ficha técnica - Prod acabado'!C3755,'Cadastro de insumo'!E:E,0),9),""))</f>
        <v/>
      </c>
      <c r="F3755" s="139" t="str">
        <f>IFERROR(VLOOKUP(C3755,'Cadastro de insumo'!E:K,7,0),"")</f>
        <v/>
      </c>
      <c r="G3755" s="113"/>
      <c r="H3755" s="113"/>
      <c r="I3755" s="138">
        <f t="shared" si="179"/>
        <v>0</v>
      </c>
      <c r="J3755" s="140">
        <f>IF(C3755="",0,IF(E3755="Pacote",VLOOKUP(C3755,'Cadastro de insumo'!E:K,7,0)*G3755,IF(OR(E3755="kg",E3755="L"),F3755/1000*G3755,F3755*G3755)))</f>
        <v>0</v>
      </c>
    </row>
    <row r="3756" spans="2:18" outlineLevel="1" x14ac:dyDescent="0.25">
      <c r="B3756" s="137" t="str">
        <f>IF(C3756="","",F3747)</f>
        <v/>
      </c>
      <c r="C3756" s="123"/>
      <c r="D3756" s="138" t="str">
        <f>IF(C3756="","",IFERROR(INDEX('Cadastro de insumo'!A:K,MATCH('Ficha técnica - Prod acabado'!C3756,'Cadastro de insumo'!E:E,0),2),""))</f>
        <v/>
      </c>
      <c r="E3756" s="138" t="str">
        <f>IF(C3756="","",IFERROR(INDEX('Cadastro de insumo'!A:K,MATCH('Ficha técnica - Prod acabado'!C3756,'Cadastro de insumo'!E:E,0),9),""))</f>
        <v/>
      </c>
      <c r="F3756" s="139" t="str">
        <f>IFERROR(VLOOKUP(C3756,'Cadastro de insumo'!E:K,7,0),"")</f>
        <v/>
      </c>
      <c r="G3756" s="113"/>
      <c r="H3756" s="113"/>
      <c r="I3756" s="138">
        <f t="shared" si="179"/>
        <v>0</v>
      </c>
      <c r="J3756" s="140">
        <f>IF(C3756="",0,IF(E3756="Pacote",VLOOKUP(C3756,'Cadastro de insumo'!E:K,7,0)*G3756,IF(OR(E3756="kg",E3756="L"),F3756/1000*G3756,F3756*G3756)))</f>
        <v>0</v>
      </c>
    </row>
    <row r="3757" spans="2:18" outlineLevel="1" x14ac:dyDescent="0.25">
      <c r="B3757" s="137" t="str">
        <f>IF(C3757="","",F3747)</f>
        <v/>
      </c>
      <c r="C3757" s="123"/>
      <c r="D3757" s="138" t="str">
        <f>IF(C3757="","",IFERROR(INDEX('Cadastro de insumo'!A:K,MATCH('Ficha técnica - Prod acabado'!C3757,'Cadastro de insumo'!E:E,0),2),""))</f>
        <v/>
      </c>
      <c r="E3757" s="138" t="str">
        <f>IF(C3757="","",IFERROR(INDEX('Cadastro de insumo'!A:K,MATCH('Ficha técnica - Prod acabado'!C3757,'Cadastro de insumo'!E:E,0),9),""))</f>
        <v/>
      </c>
      <c r="F3757" s="139" t="str">
        <f>IFERROR(VLOOKUP(C3757,'Cadastro de insumo'!E:K,7,0),"")</f>
        <v/>
      </c>
      <c r="G3757" s="113"/>
      <c r="H3757" s="113"/>
      <c r="I3757" s="138">
        <f t="shared" si="179"/>
        <v>0</v>
      </c>
      <c r="J3757" s="140">
        <f>IF(C3757="",0,IF(E3757="Pacote",VLOOKUP(C3757,'Cadastro de insumo'!E:K,7,0)*G3757,IF(OR(E3757="kg",E3757="L"),F3757/1000*G3757,F3757*G3757)))</f>
        <v>0</v>
      </c>
    </row>
    <row r="3758" spans="2:18" outlineLevel="1" x14ac:dyDescent="0.25">
      <c r="B3758" s="137" t="str">
        <f>IF(C3758="","",F3747)</f>
        <v/>
      </c>
      <c r="C3758" s="123"/>
      <c r="D3758" s="138" t="str">
        <f>IF(C3758="","",IFERROR(INDEX('Cadastro de insumo'!A:K,MATCH('Ficha técnica - Prod acabado'!C3758,'Cadastro de insumo'!E:E,0),2),""))</f>
        <v/>
      </c>
      <c r="E3758" s="138" t="str">
        <f>IF(C3758="","",IFERROR(INDEX('Cadastro de insumo'!A:K,MATCH('Ficha técnica - Prod acabado'!C3758,'Cadastro de insumo'!E:E,0),9),""))</f>
        <v/>
      </c>
      <c r="F3758" s="139" t="str">
        <f>IFERROR(VLOOKUP(C3758,'Cadastro de insumo'!E:K,7,0),"")</f>
        <v/>
      </c>
      <c r="G3758" s="113"/>
      <c r="H3758" s="113"/>
      <c r="I3758" s="138">
        <f t="shared" si="179"/>
        <v>0</v>
      </c>
      <c r="J3758" s="140">
        <f>IF(C3758="",0,IF(E3758="Pacote",VLOOKUP(C3758,'Cadastro de insumo'!E:K,7,0)*G3758,IF(OR(E3758="kg",E3758="L"),F3758/1000*G3758,F3758*G3758)))</f>
        <v>0</v>
      </c>
    </row>
    <row r="3759" spans="2:18" outlineLevel="1" x14ac:dyDescent="0.25">
      <c r="B3759" s="137" t="str">
        <f>IF(C3759="","",F3747)</f>
        <v/>
      </c>
      <c r="C3759" s="123"/>
      <c r="D3759" s="138" t="str">
        <f>IF(C3759="","",IFERROR(INDEX('Cadastro de insumo'!A:K,MATCH('Ficha técnica - Prod acabado'!C3759,'Cadastro de insumo'!E:E,0),2),""))</f>
        <v/>
      </c>
      <c r="E3759" s="138" t="str">
        <f>IF(C3759="","",IFERROR(INDEX('Cadastro de insumo'!A:K,MATCH('Ficha técnica - Prod acabado'!C3759,'Cadastro de insumo'!E:E,0),9),""))</f>
        <v/>
      </c>
      <c r="F3759" s="139" t="str">
        <f>IFERROR(VLOOKUP(C3759,'Cadastro de insumo'!E:K,7,0),"")</f>
        <v/>
      </c>
      <c r="G3759" s="113"/>
      <c r="H3759" s="113"/>
      <c r="I3759" s="138">
        <f t="shared" si="179"/>
        <v>0</v>
      </c>
      <c r="J3759" s="140">
        <f>IF(C3759="",0,IF(E3759="Pacote",VLOOKUP(C3759,'Cadastro de insumo'!E:K,7,0)*G3759,IF(OR(E3759="kg",E3759="L"),F3759/1000*G3759,F3759*G3759)))</f>
        <v>0</v>
      </c>
    </row>
    <row r="3760" spans="2:18" outlineLevel="1" x14ac:dyDescent="0.25">
      <c r="B3760" s="137" t="str">
        <f>IF(C3760="","",F3747)</f>
        <v/>
      </c>
      <c r="C3760" s="123"/>
      <c r="D3760" s="138" t="str">
        <f>IF(C3760="","",IFERROR(INDEX('Cadastro de insumo'!A:K,MATCH('Ficha técnica - Prod acabado'!C3760,'Cadastro de insumo'!E:E,0),2),""))</f>
        <v/>
      </c>
      <c r="E3760" s="138" t="str">
        <f>IF(C3760="","",IFERROR(INDEX('Cadastro de insumo'!A:K,MATCH('Ficha técnica - Prod acabado'!C3760,'Cadastro de insumo'!E:E,0),9),""))</f>
        <v/>
      </c>
      <c r="F3760" s="139" t="str">
        <f>IFERROR(VLOOKUP(C3760,'Cadastro de insumo'!E:K,7,0),"")</f>
        <v/>
      </c>
      <c r="G3760" s="113"/>
      <c r="H3760" s="113"/>
      <c r="I3760" s="138">
        <f t="shared" si="179"/>
        <v>0</v>
      </c>
      <c r="J3760" s="140">
        <f>IF(C3760="",0,IF(E3760="Pacote",VLOOKUP(C3760,'Cadastro de insumo'!E:K,7,0)*G3760,IF(OR(E3760="kg",E3760="L"),F3760/1000*G3760,F3760*G3760)))</f>
        <v>0</v>
      </c>
    </row>
    <row r="3761" spans="1:18" outlineLevel="1" x14ac:dyDescent="0.25">
      <c r="B3761" s="137" t="str">
        <f>IF(C3761="","",F3747)</f>
        <v/>
      </c>
      <c r="C3761" s="123"/>
      <c r="D3761" s="138" t="str">
        <f>IF(C3761="","",IFERROR(INDEX('Cadastro de insumo'!A:K,MATCH('Ficha técnica - Prod acabado'!C3761,'Cadastro de insumo'!E:E,0),2),""))</f>
        <v/>
      </c>
      <c r="E3761" s="138" t="str">
        <f>IF(C3761="","",IFERROR(INDEX('Cadastro de insumo'!A:K,MATCH('Ficha técnica - Prod acabado'!C3761,'Cadastro de insumo'!E:E,0),9),""))</f>
        <v/>
      </c>
      <c r="F3761" s="139" t="str">
        <f>IFERROR(VLOOKUP(C3761,'Cadastro de insumo'!E:K,7,0),"")</f>
        <v/>
      </c>
      <c r="G3761" s="113"/>
      <c r="H3761" s="113"/>
      <c r="I3761" s="138">
        <f t="shared" si="179"/>
        <v>0</v>
      </c>
      <c r="J3761" s="140">
        <f>IF(C3761="",0,IF(E3761="Pacote",VLOOKUP(C3761,'Cadastro de insumo'!E:K,7,0)*G3761,IF(OR(E3761="kg",E3761="L"),F3761/1000*G3761,F3761*G3761)))</f>
        <v>0</v>
      </c>
    </row>
    <row r="3762" spans="1:18" outlineLevel="1" x14ac:dyDescent="0.25">
      <c r="B3762" s="137" t="str">
        <f>IF(C3762="","",F3747)</f>
        <v/>
      </c>
      <c r="C3762" s="123"/>
      <c r="D3762" s="138" t="str">
        <f>IF(C3762="","",IFERROR(INDEX('Cadastro de insumo'!A:K,MATCH('Ficha técnica - Prod acabado'!C3762,'Cadastro de insumo'!E:E,0),2),""))</f>
        <v/>
      </c>
      <c r="E3762" s="138" t="str">
        <f>IF(C3762="","",IFERROR(INDEX('Cadastro de insumo'!A:K,MATCH('Ficha técnica - Prod acabado'!C3762,'Cadastro de insumo'!E:E,0),9),""))</f>
        <v/>
      </c>
      <c r="F3762" s="139" t="str">
        <f>IFERROR(VLOOKUP(C3762,'Cadastro de insumo'!E:K,7,0),"")</f>
        <v/>
      </c>
      <c r="G3762" s="113"/>
      <c r="H3762" s="113"/>
      <c r="I3762" s="138">
        <f t="shared" si="179"/>
        <v>0</v>
      </c>
      <c r="J3762" s="140">
        <f>IF(C3762="",0,IF(E3762="Pacote",VLOOKUP(C3762,'Cadastro de insumo'!E:K,7,0)*G3762,IF(OR(E3762="kg",E3762="L"),F3762/1000*G3762,F3762*G3762)))</f>
        <v>0</v>
      </c>
    </row>
    <row r="3763" spans="1:18" outlineLevel="1" x14ac:dyDescent="0.25">
      <c r="B3763" s="137" t="str">
        <f>IF(C3763="","",F3747)</f>
        <v/>
      </c>
      <c r="C3763" s="123"/>
      <c r="D3763" s="138" t="str">
        <f>IF(C3763="","",IFERROR(INDEX('Cadastro de insumo'!A:K,MATCH('Ficha técnica - Prod acabado'!C3763,'Cadastro de insumo'!E:E,0),2),""))</f>
        <v/>
      </c>
      <c r="E3763" s="138" t="str">
        <f>IF(C3763="","",IFERROR(INDEX('Cadastro de insumo'!A:K,MATCH('Ficha técnica - Prod acabado'!C3763,'Cadastro de insumo'!E:E,0),9),""))</f>
        <v/>
      </c>
      <c r="F3763" s="139" t="str">
        <f>IFERROR(VLOOKUP(C3763,'Cadastro de insumo'!E:K,7,0),"")</f>
        <v/>
      </c>
      <c r="G3763" s="113"/>
      <c r="H3763" s="113"/>
      <c r="I3763" s="138">
        <f t="shared" si="179"/>
        <v>0</v>
      </c>
      <c r="J3763" s="140">
        <f>IF(C3763="",0,IF(E3763="Pacote",VLOOKUP(C3763,'Cadastro de insumo'!E:K,7,0)*G3763,IF(OR(E3763="kg",E3763="L"),F3763/1000*G3763,F3763*G3763)))</f>
        <v>0</v>
      </c>
    </row>
    <row r="3764" spans="1:18" outlineLevel="1" x14ac:dyDescent="0.25">
      <c r="B3764" s="137" t="str">
        <f>IF(C3764="","",F3747)</f>
        <v/>
      </c>
      <c r="C3764" s="123"/>
      <c r="D3764" s="138" t="str">
        <f>IF(C3764="","",IFERROR(INDEX('Cadastro de insumo'!A:K,MATCH('Ficha técnica - Prod acabado'!C3764,'Cadastro de insumo'!E:E,0),2),""))</f>
        <v/>
      </c>
      <c r="E3764" s="138" t="str">
        <f>IF(C3764="","",IFERROR(INDEX('Cadastro de insumo'!A:K,MATCH('Ficha técnica - Prod acabado'!C3764,'Cadastro de insumo'!E:E,0),9),""))</f>
        <v/>
      </c>
      <c r="F3764" s="139" t="str">
        <f>IFERROR(VLOOKUP(C3764,'Cadastro de insumo'!E:K,7,0),"")</f>
        <v/>
      </c>
      <c r="G3764" s="113"/>
      <c r="H3764" s="113"/>
      <c r="I3764" s="138">
        <f t="shared" si="179"/>
        <v>0</v>
      </c>
      <c r="J3764" s="140">
        <f>IF(C3764="",0,IF(E3764="Pacote",VLOOKUP(C3764,'Cadastro de insumo'!E:K,7,0)*G3764,IF(OR(E3764="kg",E3764="L"),F3764/1000*G3764,F3764*G3764)))</f>
        <v>0</v>
      </c>
    </row>
    <row r="3765" spans="1:18" x14ac:dyDescent="0.25">
      <c r="A3765" s="33" t="str">
        <f>"Detalhes: "&amp;F3747</f>
        <v xml:space="preserve">Detalhes: </v>
      </c>
      <c r="B3765" s="110"/>
      <c r="H3765" s="126"/>
      <c r="I3765" s="110"/>
      <c r="J3765" s="110"/>
      <c r="M3765" s="126"/>
    </row>
    <row r="3766" spans="1:18" x14ac:dyDescent="0.25">
      <c r="B3766" s="110"/>
      <c r="C3766" s="126"/>
      <c r="H3766" s="126"/>
      <c r="I3766" s="110"/>
      <c r="J3766" s="110"/>
      <c r="K3766" s="110"/>
      <c r="L3766" s="110"/>
      <c r="M3766" s="126"/>
    </row>
    <row r="3767" spans="1:18" ht="31.5" x14ac:dyDescent="0.25">
      <c r="D3767" s="110"/>
      <c r="E3767" s="34" t="s">
        <v>21</v>
      </c>
      <c r="F3767" s="78" t="s">
        <v>0</v>
      </c>
      <c r="G3767" s="78" t="s">
        <v>19</v>
      </c>
      <c r="H3767" s="79" t="s">
        <v>20</v>
      </c>
      <c r="I3767" s="35" t="s">
        <v>22</v>
      </c>
      <c r="J3767" s="35" t="s">
        <v>61</v>
      </c>
      <c r="M3767" s="126"/>
    </row>
    <row r="3768" spans="1:18" x14ac:dyDescent="0.25">
      <c r="D3768" s="110"/>
      <c r="E3768" s="135">
        <f>E3747+1</f>
        <v>180</v>
      </c>
      <c r="F3768" s="113"/>
      <c r="G3768" s="113"/>
      <c r="H3768" s="114"/>
      <c r="I3768" s="136">
        <f>SUM(J3771:J3785)</f>
        <v>0</v>
      </c>
      <c r="J3768" s="136" t="str">
        <f>IF(H3768="","",I3768/H3768)</f>
        <v/>
      </c>
      <c r="M3768" s="126"/>
      <c r="R3768" s="141"/>
    </row>
    <row r="3769" spans="1:18" x14ac:dyDescent="0.25">
      <c r="B3769" s="117"/>
      <c r="C3769" s="118"/>
      <c r="D3769" s="110"/>
      <c r="F3769" s="118"/>
      <c r="G3769" s="118"/>
      <c r="H3769" s="119"/>
      <c r="I3769" s="120"/>
      <c r="J3769" s="121"/>
      <c r="M3769" s="126"/>
      <c r="R3769" s="141"/>
    </row>
    <row r="3770" spans="1:18" ht="47.25" outlineLevel="1" x14ac:dyDescent="0.25">
      <c r="B3770" s="34" t="s">
        <v>66</v>
      </c>
      <c r="C3770" s="78" t="s">
        <v>13</v>
      </c>
      <c r="D3770" s="35" t="s">
        <v>60</v>
      </c>
      <c r="E3770" s="35" t="s">
        <v>14</v>
      </c>
      <c r="F3770" s="79" t="s">
        <v>17</v>
      </c>
      <c r="G3770" s="79" t="s">
        <v>56</v>
      </c>
      <c r="H3770" s="79" t="s">
        <v>38</v>
      </c>
      <c r="I3770" s="35" t="s">
        <v>16</v>
      </c>
      <c r="J3770" s="34" t="s">
        <v>15</v>
      </c>
    </row>
    <row r="3771" spans="1:18" outlineLevel="1" x14ac:dyDescent="0.25">
      <c r="B3771" s="137" t="str">
        <f>IF(C3771="","",F3768)</f>
        <v/>
      </c>
      <c r="C3771" s="123"/>
      <c r="D3771" s="138" t="str">
        <f>IF(C3771="","",IFERROR(INDEX('Cadastro de insumo'!A:K,MATCH('Ficha técnica - Prod acabado'!C3771,'Cadastro de insumo'!E:E,0),2),""))</f>
        <v/>
      </c>
      <c r="E3771" s="138" t="str">
        <f>IF(C3771="","",IFERROR(INDEX('Cadastro de insumo'!A:K,MATCH('Ficha técnica - Prod acabado'!C3771,'Cadastro de insumo'!E:E,0),9),""))</f>
        <v/>
      </c>
      <c r="F3771" s="139" t="str">
        <f>IFERROR(VLOOKUP(C3771,'Cadastro de insumo'!E:K,7,0),"")</f>
        <v/>
      </c>
      <c r="G3771" s="113"/>
      <c r="H3771" s="113"/>
      <c r="I3771" s="138">
        <f t="shared" ref="I3771:I3785" si="180">IF(OR(G3771="",H3771=""),0,G3771/H3771)</f>
        <v>0</v>
      </c>
      <c r="J3771" s="140">
        <f>IF(C3771="",0,IF(E3771="Pacote",VLOOKUP(C3771,'Cadastro de insumo'!E:K,7,0)*G3771,IF(OR(E3771="kg",E3771="L"),F3771/1000*G3771,F3771*G3771)))</f>
        <v>0</v>
      </c>
    </row>
    <row r="3772" spans="1:18" outlineLevel="1" x14ac:dyDescent="0.25">
      <c r="B3772" s="137" t="str">
        <f>IF(C3772="","",F3768)</f>
        <v/>
      </c>
      <c r="C3772" s="123"/>
      <c r="D3772" s="138" t="str">
        <f>IF(C3772="","",IFERROR(INDEX('Cadastro de insumo'!A:K,MATCH('Ficha técnica - Prod acabado'!C3772,'Cadastro de insumo'!E:E,0),2),""))</f>
        <v/>
      </c>
      <c r="E3772" s="138" t="str">
        <f>IF(C3772="","",IFERROR(INDEX('Cadastro de insumo'!A:K,MATCH('Ficha técnica - Prod acabado'!C3772,'Cadastro de insumo'!E:E,0),9),""))</f>
        <v/>
      </c>
      <c r="F3772" s="139" t="str">
        <f>IFERROR(VLOOKUP(C3772,'Cadastro de insumo'!E:K,7,0),"")</f>
        <v/>
      </c>
      <c r="G3772" s="113"/>
      <c r="H3772" s="113"/>
      <c r="I3772" s="138">
        <f t="shared" si="180"/>
        <v>0</v>
      </c>
      <c r="J3772" s="140">
        <f>IF(C3772="",0,IF(E3772="Pacote",VLOOKUP(C3772,'Cadastro de insumo'!E:K,7,0)*G3772,IF(OR(E3772="kg",E3772="L"),F3772/1000*G3772,F3772*G3772)))</f>
        <v>0</v>
      </c>
    </row>
    <row r="3773" spans="1:18" outlineLevel="1" x14ac:dyDescent="0.25">
      <c r="B3773" s="137" t="str">
        <f>IF(C3773="","",F3768)</f>
        <v/>
      </c>
      <c r="C3773" s="123"/>
      <c r="D3773" s="138" t="str">
        <f>IF(C3773="","",IFERROR(INDEX('Cadastro de insumo'!A:K,MATCH('Ficha técnica - Prod acabado'!C3773,'Cadastro de insumo'!E:E,0),2),""))</f>
        <v/>
      </c>
      <c r="E3773" s="138" t="str">
        <f>IF(C3773="","",IFERROR(INDEX('Cadastro de insumo'!A:K,MATCH('Ficha técnica - Prod acabado'!C3773,'Cadastro de insumo'!E:E,0),9),""))</f>
        <v/>
      </c>
      <c r="F3773" s="139" t="str">
        <f>IFERROR(VLOOKUP(C3773,'Cadastro de insumo'!E:K,7,0),"")</f>
        <v/>
      </c>
      <c r="G3773" s="113"/>
      <c r="H3773" s="113"/>
      <c r="I3773" s="138">
        <f t="shared" si="180"/>
        <v>0</v>
      </c>
      <c r="J3773" s="140">
        <f>IF(C3773="",0,IF(E3773="Pacote",VLOOKUP(C3773,'Cadastro de insumo'!E:K,7,0)*G3773,IF(OR(E3773="kg",E3773="L"),F3773/1000*G3773,F3773*G3773)))</f>
        <v>0</v>
      </c>
    </row>
    <row r="3774" spans="1:18" outlineLevel="1" x14ac:dyDescent="0.25">
      <c r="B3774" s="137" t="str">
        <f>IF(C3774="","",F3768)</f>
        <v/>
      </c>
      <c r="C3774" s="123"/>
      <c r="D3774" s="138" t="str">
        <f>IF(C3774="","",IFERROR(INDEX('Cadastro de insumo'!A:K,MATCH('Ficha técnica - Prod acabado'!C3774,'Cadastro de insumo'!E:E,0),2),""))</f>
        <v/>
      </c>
      <c r="E3774" s="138" t="str">
        <f>IF(C3774="","",IFERROR(INDEX('Cadastro de insumo'!A:K,MATCH('Ficha técnica - Prod acabado'!C3774,'Cadastro de insumo'!E:E,0),9),""))</f>
        <v/>
      </c>
      <c r="F3774" s="139" t="str">
        <f>IFERROR(VLOOKUP(C3774,'Cadastro de insumo'!E:K,7,0),"")</f>
        <v/>
      </c>
      <c r="G3774" s="113"/>
      <c r="H3774" s="113"/>
      <c r="I3774" s="138">
        <f t="shared" si="180"/>
        <v>0</v>
      </c>
      <c r="J3774" s="140">
        <f>IF(C3774="",0,IF(E3774="Pacote",VLOOKUP(C3774,'Cadastro de insumo'!E:K,7,0)*G3774,IF(OR(E3774="kg",E3774="L"),F3774/1000*G3774,F3774*G3774)))</f>
        <v>0</v>
      </c>
    </row>
    <row r="3775" spans="1:18" outlineLevel="1" x14ac:dyDescent="0.25">
      <c r="B3775" s="137" t="str">
        <f>IF(C3775="","",F3768)</f>
        <v/>
      </c>
      <c r="C3775" s="123"/>
      <c r="D3775" s="138" t="str">
        <f>IF(C3775="","",IFERROR(INDEX('Cadastro de insumo'!A:K,MATCH('Ficha técnica - Prod acabado'!C3775,'Cadastro de insumo'!E:E,0),2),""))</f>
        <v/>
      </c>
      <c r="E3775" s="138" t="str">
        <f>IF(C3775="","",IFERROR(INDEX('Cadastro de insumo'!A:K,MATCH('Ficha técnica - Prod acabado'!C3775,'Cadastro de insumo'!E:E,0),9),""))</f>
        <v/>
      </c>
      <c r="F3775" s="139" t="str">
        <f>IFERROR(VLOOKUP(C3775,'Cadastro de insumo'!E:K,7,0),"")</f>
        <v/>
      </c>
      <c r="G3775" s="113"/>
      <c r="H3775" s="113"/>
      <c r="I3775" s="138">
        <f t="shared" si="180"/>
        <v>0</v>
      </c>
      <c r="J3775" s="140">
        <f>IF(C3775="",0,IF(E3775="Pacote",VLOOKUP(C3775,'Cadastro de insumo'!E:K,7,0)*G3775,IF(OR(E3775="kg",E3775="L"),F3775/1000*G3775,F3775*G3775)))</f>
        <v>0</v>
      </c>
    </row>
    <row r="3776" spans="1:18" outlineLevel="1" x14ac:dyDescent="0.25">
      <c r="B3776" s="137" t="str">
        <f>IF(C3776="","",F3768)</f>
        <v/>
      </c>
      <c r="C3776" s="123"/>
      <c r="D3776" s="138" t="str">
        <f>IF(C3776="","",IFERROR(INDEX('Cadastro de insumo'!A:K,MATCH('Ficha técnica - Prod acabado'!C3776,'Cadastro de insumo'!E:E,0),2),""))</f>
        <v/>
      </c>
      <c r="E3776" s="138" t="str">
        <f>IF(C3776="","",IFERROR(INDEX('Cadastro de insumo'!A:K,MATCH('Ficha técnica - Prod acabado'!C3776,'Cadastro de insumo'!E:E,0),9),""))</f>
        <v/>
      </c>
      <c r="F3776" s="139" t="str">
        <f>IFERROR(VLOOKUP(C3776,'Cadastro de insumo'!E:K,7,0),"")</f>
        <v/>
      </c>
      <c r="G3776" s="113"/>
      <c r="H3776" s="113"/>
      <c r="I3776" s="138">
        <f t="shared" si="180"/>
        <v>0</v>
      </c>
      <c r="J3776" s="140">
        <f>IF(C3776="",0,IF(E3776="Pacote",VLOOKUP(C3776,'Cadastro de insumo'!E:K,7,0)*G3776,IF(OR(E3776="kg",E3776="L"),F3776/1000*G3776,F3776*G3776)))</f>
        <v>0</v>
      </c>
    </row>
    <row r="3777" spans="1:18" outlineLevel="1" x14ac:dyDescent="0.25">
      <c r="B3777" s="137" t="str">
        <f>IF(C3777="","",F3768)</f>
        <v/>
      </c>
      <c r="C3777" s="123"/>
      <c r="D3777" s="138" t="str">
        <f>IF(C3777="","",IFERROR(INDEX('Cadastro de insumo'!A:K,MATCH('Ficha técnica - Prod acabado'!C3777,'Cadastro de insumo'!E:E,0),2),""))</f>
        <v/>
      </c>
      <c r="E3777" s="138" t="str">
        <f>IF(C3777="","",IFERROR(INDEX('Cadastro de insumo'!A:K,MATCH('Ficha técnica - Prod acabado'!C3777,'Cadastro de insumo'!E:E,0),9),""))</f>
        <v/>
      </c>
      <c r="F3777" s="139" t="str">
        <f>IFERROR(VLOOKUP(C3777,'Cadastro de insumo'!E:K,7,0),"")</f>
        <v/>
      </c>
      <c r="G3777" s="113"/>
      <c r="H3777" s="113"/>
      <c r="I3777" s="138">
        <f t="shared" si="180"/>
        <v>0</v>
      </c>
      <c r="J3777" s="140">
        <f>IF(C3777="",0,IF(E3777="Pacote",VLOOKUP(C3777,'Cadastro de insumo'!E:K,7,0)*G3777,IF(OR(E3777="kg",E3777="L"),F3777/1000*G3777,F3777*G3777)))</f>
        <v>0</v>
      </c>
    </row>
    <row r="3778" spans="1:18" outlineLevel="1" x14ac:dyDescent="0.25">
      <c r="B3778" s="137" t="str">
        <f>IF(C3778="","",F3768)</f>
        <v/>
      </c>
      <c r="C3778" s="123"/>
      <c r="D3778" s="138" t="str">
        <f>IF(C3778="","",IFERROR(INDEX('Cadastro de insumo'!A:K,MATCH('Ficha técnica - Prod acabado'!C3778,'Cadastro de insumo'!E:E,0),2),""))</f>
        <v/>
      </c>
      <c r="E3778" s="138" t="str">
        <f>IF(C3778="","",IFERROR(INDEX('Cadastro de insumo'!A:K,MATCH('Ficha técnica - Prod acabado'!C3778,'Cadastro de insumo'!E:E,0),9),""))</f>
        <v/>
      </c>
      <c r="F3778" s="139" t="str">
        <f>IFERROR(VLOOKUP(C3778,'Cadastro de insumo'!E:K,7,0),"")</f>
        <v/>
      </c>
      <c r="G3778" s="113"/>
      <c r="H3778" s="113"/>
      <c r="I3778" s="138">
        <f t="shared" si="180"/>
        <v>0</v>
      </c>
      <c r="J3778" s="140">
        <f>IF(C3778="",0,IF(E3778="Pacote",VLOOKUP(C3778,'Cadastro de insumo'!E:K,7,0)*G3778,IF(OR(E3778="kg",E3778="L"),F3778/1000*G3778,F3778*G3778)))</f>
        <v>0</v>
      </c>
    </row>
    <row r="3779" spans="1:18" outlineLevel="1" x14ac:dyDescent="0.25">
      <c r="B3779" s="137" t="str">
        <f>IF(C3779="","",F3768)</f>
        <v/>
      </c>
      <c r="C3779" s="123"/>
      <c r="D3779" s="138" t="str">
        <f>IF(C3779="","",IFERROR(INDEX('Cadastro de insumo'!A:K,MATCH('Ficha técnica - Prod acabado'!C3779,'Cadastro de insumo'!E:E,0),2),""))</f>
        <v/>
      </c>
      <c r="E3779" s="138" t="str">
        <f>IF(C3779="","",IFERROR(INDEX('Cadastro de insumo'!A:K,MATCH('Ficha técnica - Prod acabado'!C3779,'Cadastro de insumo'!E:E,0),9),""))</f>
        <v/>
      </c>
      <c r="F3779" s="139" t="str">
        <f>IFERROR(VLOOKUP(C3779,'Cadastro de insumo'!E:K,7,0),"")</f>
        <v/>
      </c>
      <c r="G3779" s="113"/>
      <c r="H3779" s="113"/>
      <c r="I3779" s="138">
        <f t="shared" si="180"/>
        <v>0</v>
      </c>
      <c r="J3779" s="140">
        <f>IF(C3779="",0,IF(E3779="Pacote",VLOOKUP(C3779,'Cadastro de insumo'!E:K,7,0)*G3779,IF(OR(E3779="kg",E3779="L"),F3779/1000*G3779,F3779*G3779)))</f>
        <v>0</v>
      </c>
    </row>
    <row r="3780" spans="1:18" outlineLevel="1" x14ac:dyDescent="0.25">
      <c r="B3780" s="137" t="str">
        <f>IF(C3780="","",F3768)</f>
        <v/>
      </c>
      <c r="C3780" s="123"/>
      <c r="D3780" s="138" t="str">
        <f>IF(C3780="","",IFERROR(INDEX('Cadastro de insumo'!A:K,MATCH('Ficha técnica - Prod acabado'!C3780,'Cadastro de insumo'!E:E,0),2),""))</f>
        <v/>
      </c>
      <c r="E3780" s="138" t="str">
        <f>IF(C3780="","",IFERROR(INDEX('Cadastro de insumo'!A:K,MATCH('Ficha técnica - Prod acabado'!C3780,'Cadastro de insumo'!E:E,0),9),""))</f>
        <v/>
      </c>
      <c r="F3780" s="139" t="str">
        <f>IFERROR(VLOOKUP(C3780,'Cadastro de insumo'!E:K,7,0),"")</f>
        <v/>
      </c>
      <c r="G3780" s="113"/>
      <c r="H3780" s="113"/>
      <c r="I3780" s="138">
        <f t="shared" si="180"/>
        <v>0</v>
      </c>
      <c r="J3780" s="140">
        <f>IF(C3780="",0,IF(E3780="Pacote",VLOOKUP(C3780,'Cadastro de insumo'!E:K,7,0)*G3780,IF(OR(E3780="kg",E3780="L"),F3780/1000*G3780,F3780*G3780)))</f>
        <v>0</v>
      </c>
    </row>
    <row r="3781" spans="1:18" outlineLevel="1" x14ac:dyDescent="0.25">
      <c r="B3781" s="137" t="str">
        <f>IF(C3781="","",F3768)</f>
        <v/>
      </c>
      <c r="C3781" s="123"/>
      <c r="D3781" s="138" t="str">
        <f>IF(C3781="","",IFERROR(INDEX('Cadastro de insumo'!A:K,MATCH('Ficha técnica - Prod acabado'!C3781,'Cadastro de insumo'!E:E,0),2),""))</f>
        <v/>
      </c>
      <c r="E3781" s="138" t="str">
        <f>IF(C3781="","",IFERROR(INDEX('Cadastro de insumo'!A:K,MATCH('Ficha técnica - Prod acabado'!C3781,'Cadastro de insumo'!E:E,0),9),""))</f>
        <v/>
      </c>
      <c r="F3781" s="139" t="str">
        <f>IFERROR(VLOOKUP(C3781,'Cadastro de insumo'!E:K,7,0),"")</f>
        <v/>
      </c>
      <c r="G3781" s="113"/>
      <c r="H3781" s="113"/>
      <c r="I3781" s="138">
        <f t="shared" si="180"/>
        <v>0</v>
      </c>
      <c r="J3781" s="140">
        <f>IF(C3781="",0,IF(E3781="Pacote",VLOOKUP(C3781,'Cadastro de insumo'!E:K,7,0)*G3781,IF(OR(E3781="kg",E3781="L"),F3781/1000*G3781,F3781*G3781)))</f>
        <v>0</v>
      </c>
    </row>
    <row r="3782" spans="1:18" outlineLevel="1" x14ac:dyDescent="0.25">
      <c r="B3782" s="137" t="str">
        <f>IF(C3782="","",F3768)</f>
        <v/>
      </c>
      <c r="C3782" s="123"/>
      <c r="D3782" s="138" t="str">
        <f>IF(C3782="","",IFERROR(INDEX('Cadastro de insumo'!A:K,MATCH('Ficha técnica - Prod acabado'!C3782,'Cadastro de insumo'!E:E,0),2),""))</f>
        <v/>
      </c>
      <c r="E3782" s="138" t="str">
        <f>IF(C3782="","",IFERROR(INDEX('Cadastro de insumo'!A:K,MATCH('Ficha técnica - Prod acabado'!C3782,'Cadastro de insumo'!E:E,0),9),""))</f>
        <v/>
      </c>
      <c r="F3782" s="139" t="str">
        <f>IFERROR(VLOOKUP(C3782,'Cadastro de insumo'!E:K,7,0),"")</f>
        <v/>
      </c>
      <c r="G3782" s="113"/>
      <c r="H3782" s="113"/>
      <c r="I3782" s="138">
        <f t="shared" si="180"/>
        <v>0</v>
      </c>
      <c r="J3782" s="140">
        <f>IF(C3782="",0,IF(E3782="Pacote",VLOOKUP(C3782,'Cadastro de insumo'!E:K,7,0)*G3782,IF(OR(E3782="kg",E3782="L"),F3782/1000*G3782,F3782*G3782)))</f>
        <v>0</v>
      </c>
    </row>
    <row r="3783" spans="1:18" outlineLevel="1" x14ac:dyDescent="0.25">
      <c r="B3783" s="137" t="str">
        <f>IF(C3783="","",F3768)</f>
        <v/>
      </c>
      <c r="C3783" s="123"/>
      <c r="D3783" s="138" t="str">
        <f>IF(C3783="","",IFERROR(INDEX('Cadastro de insumo'!A:K,MATCH('Ficha técnica - Prod acabado'!C3783,'Cadastro de insumo'!E:E,0),2),""))</f>
        <v/>
      </c>
      <c r="E3783" s="138" t="str">
        <f>IF(C3783="","",IFERROR(INDEX('Cadastro de insumo'!A:K,MATCH('Ficha técnica - Prod acabado'!C3783,'Cadastro de insumo'!E:E,0),9),""))</f>
        <v/>
      </c>
      <c r="F3783" s="139" t="str">
        <f>IFERROR(VLOOKUP(C3783,'Cadastro de insumo'!E:K,7,0),"")</f>
        <v/>
      </c>
      <c r="G3783" s="113"/>
      <c r="H3783" s="113"/>
      <c r="I3783" s="138">
        <f t="shared" si="180"/>
        <v>0</v>
      </c>
      <c r="J3783" s="140">
        <f>IF(C3783="",0,IF(E3783="Pacote",VLOOKUP(C3783,'Cadastro de insumo'!E:K,7,0)*G3783,IF(OR(E3783="kg",E3783="L"),F3783/1000*G3783,F3783*G3783)))</f>
        <v>0</v>
      </c>
    </row>
    <row r="3784" spans="1:18" outlineLevel="1" x14ac:dyDescent="0.25">
      <c r="B3784" s="137" t="str">
        <f>IF(C3784="","",F3768)</f>
        <v/>
      </c>
      <c r="C3784" s="123"/>
      <c r="D3784" s="138" t="str">
        <f>IF(C3784="","",IFERROR(INDEX('Cadastro de insumo'!A:K,MATCH('Ficha técnica - Prod acabado'!C3784,'Cadastro de insumo'!E:E,0),2),""))</f>
        <v/>
      </c>
      <c r="E3784" s="138" t="str">
        <f>IF(C3784="","",IFERROR(INDEX('Cadastro de insumo'!A:K,MATCH('Ficha técnica - Prod acabado'!C3784,'Cadastro de insumo'!E:E,0),9),""))</f>
        <v/>
      </c>
      <c r="F3784" s="139" t="str">
        <f>IFERROR(VLOOKUP(C3784,'Cadastro de insumo'!E:K,7,0),"")</f>
        <v/>
      </c>
      <c r="G3784" s="113"/>
      <c r="H3784" s="113"/>
      <c r="I3784" s="138">
        <f t="shared" si="180"/>
        <v>0</v>
      </c>
      <c r="J3784" s="140">
        <f>IF(C3784="",0,IF(E3784="Pacote",VLOOKUP(C3784,'Cadastro de insumo'!E:K,7,0)*G3784,IF(OR(E3784="kg",E3784="L"),F3784/1000*G3784,F3784*G3784)))</f>
        <v>0</v>
      </c>
    </row>
    <row r="3785" spans="1:18" outlineLevel="1" x14ac:dyDescent="0.25">
      <c r="B3785" s="137" t="str">
        <f>IF(C3785="","",F3768)</f>
        <v/>
      </c>
      <c r="C3785" s="123"/>
      <c r="D3785" s="138" t="str">
        <f>IF(C3785="","",IFERROR(INDEX('Cadastro de insumo'!A:K,MATCH('Ficha técnica - Prod acabado'!C3785,'Cadastro de insumo'!E:E,0),2),""))</f>
        <v/>
      </c>
      <c r="E3785" s="138" t="str">
        <f>IF(C3785="","",IFERROR(INDEX('Cadastro de insumo'!A:K,MATCH('Ficha técnica - Prod acabado'!C3785,'Cadastro de insumo'!E:E,0),9),""))</f>
        <v/>
      </c>
      <c r="F3785" s="139" t="str">
        <f>IFERROR(VLOOKUP(C3785,'Cadastro de insumo'!E:K,7,0),"")</f>
        <v/>
      </c>
      <c r="G3785" s="113"/>
      <c r="H3785" s="113"/>
      <c r="I3785" s="138">
        <f t="shared" si="180"/>
        <v>0</v>
      </c>
      <c r="J3785" s="140">
        <f>IF(C3785="",0,IF(E3785="Pacote",VLOOKUP(C3785,'Cadastro de insumo'!E:K,7,0)*G3785,IF(OR(E3785="kg",E3785="L"),F3785/1000*G3785,F3785*G3785)))</f>
        <v>0</v>
      </c>
    </row>
    <row r="3786" spans="1:18" x14ac:dyDescent="0.25">
      <c r="A3786" s="33" t="str">
        <f>"Detalhes: "&amp;F3768</f>
        <v xml:space="preserve">Detalhes: </v>
      </c>
      <c r="B3786" s="110"/>
      <c r="H3786" s="126"/>
      <c r="I3786" s="110"/>
      <c r="J3786" s="110"/>
      <c r="M3786" s="126"/>
    </row>
    <row r="3787" spans="1:18" x14ac:dyDescent="0.25">
      <c r="B3787" s="110"/>
      <c r="C3787" s="126"/>
      <c r="H3787" s="126"/>
      <c r="I3787" s="110"/>
      <c r="J3787" s="110"/>
      <c r="K3787" s="110"/>
      <c r="L3787" s="110"/>
      <c r="M3787" s="126"/>
    </row>
    <row r="3788" spans="1:18" ht="31.5" x14ac:dyDescent="0.25">
      <c r="D3788" s="110"/>
      <c r="E3788" s="34" t="s">
        <v>21</v>
      </c>
      <c r="F3788" s="78" t="s">
        <v>0</v>
      </c>
      <c r="G3788" s="78" t="s">
        <v>19</v>
      </c>
      <c r="H3788" s="79" t="s">
        <v>20</v>
      </c>
      <c r="I3788" s="35" t="s">
        <v>22</v>
      </c>
      <c r="J3788" s="35" t="s">
        <v>61</v>
      </c>
      <c r="M3788" s="126"/>
    </row>
    <row r="3789" spans="1:18" x14ac:dyDescent="0.25">
      <c r="D3789" s="110"/>
      <c r="E3789" s="135">
        <f>E3768+1</f>
        <v>181</v>
      </c>
      <c r="F3789" s="113"/>
      <c r="G3789" s="113"/>
      <c r="H3789" s="114"/>
      <c r="I3789" s="136">
        <f>SUM(J3792:J3806)</f>
        <v>0</v>
      </c>
      <c r="J3789" s="136" t="str">
        <f>IF(H3789="","",I3789/H3789)</f>
        <v/>
      </c>
      <c r="M3789" s="126"/>
      <c r="R3789" s="141"/>
    </row>
    <row r="3790" spans="1:18" x14ac:dyDescent="0.25">
      <c r="B3790" s="117"/>
      <c r="C3790" s="118"/>
      <c r="D3790" s="110"/>
      <c r="F3790" s="118"/>
      <c r="G3790" s="118"/>
      <c r="H3790" s="119"/>
      <c r="I3790" s="120"/>
      <c r="J3790" s="121"/>
      <c r="M3790" s="126"/>
      <c r="R3790" s="141"/>
    </row>
    <row r="3791" spans="1:18" ht="47.25" outlineLevel="1" x14ac:dyDescent="0.25">
      <c r="B3791" s="34" t="s">
        <v>66</v>
      </c>
      <c r="C3791" s="78" t="s">
        <v>13</v>
      </c>
      <c r="D3791" s="35" t="s">
        <v>60</v>
      </c>
      <c r="E3791" s="35" t="s">
        <v>14</v>
      </c>
      <c r="F3791" s="79" t="s">
        <v>17</v>
      </c>
      <c r="G3791" s="79" t="s">
        <v>56</v>
      </c>
      <c r="H3791" s="79" t="s">
        <v>38</v>
      </c>
      <c r="I3791" s="35" t="s">
        <v>16</v>
      </c>
      <c r="J3791" s="34" t="s">
        <v>15</v>
      </c>
    </row>
    <row r="3792" spans="1:18" outlineLevel="1" x14ac:dyDescent="0.25">
      <c r="B3792" s="137" t="str">
        <f>IF(C3792="","",F3789)</f>
        <v/>
      </c>
      <c r="C3792" s="123"/>
      <c r="D3792" s="138" t="str">
        <f>IF(C3792="","",IFERROR(INDEX('Cadastro de insumo'!A:K,MATCH('Ficha técnica - Prod acabado'!C3792,'Cadastro de insumo'!E:E,0),2),""))</f>
        <v/>
      </c>
      <c r="E3792" s="138" t="str">
        <f>IF(C3792="","",IFERROR(INDEX('Cadastro de insumo'!A:K,MATCH('Ficha técnica - Prod acabado'!C3792,'Cadastro de insumo'!E:E,0),9),""))</f>
        <v/>
      </c>
      <c r="F3792" s="139" t="str">
        <f>IFERROR(VLOOKUP(C3792,'Cadastro de insumo'!E:K,7,0),"")</f>
        <v/>
      </c>
      <c r="G3792" s="113"/>
      <c r="H3792" s="113"/>
      <c r="I3792" s="138">
        <f t="shared" ref="I3792:I3806" si="181">IF(OR(G3792="",H3792=""),0,G3792/H3792)</f>
        <v>0</v>
      </c>
      <c r="J3792" s="140">
        <f>IF(C3792="",0,IF(E3792="Pacote",VLOOKUP(C3792,'Cadastro de insumo'!E:K,7,0)*G3792,IF(OR(E3792="kg",E3792="L"),F3792/1000*G3792,F3792*G3792)))</f>
        <v>0</v>
      </c>
    </row>
    <row r="3793" spans="1:13" outlineLevel="1" x14ac:dyDescent="0.25">
      <c r="B3793" s="137" t="str">
        <f>IF(C3793="","",F3789)</f>
        <v/>
      </c>
      <c r="C3793" s="123"/>
      <c r="D3793" s="138" t="str">
        <f>IF(C3793="","",IFERROR(INDEX('Cadastro de insumo'!A:K,MATCH('Ficha técnica - Prod acabado'!C3793,'Cadastro de insumo'!E:E,0),2),""))</f>
        <v/>
      </c>
      <c r="E3793" s="138" t="str">
        <f>IF(C3793="","",IFERROR(INDEX('Cadastro de insumo'!A:K,MATCH('Ficha técnica - Prod acabado'!C3793,'Cadastro de insumo'!E:E,0),9),""))</f>
        <v/>
      </c>
      <c r="F3793" s="139" t="str">
        <f>IFERROR(VLOOKUP(C3793,'Cadastro de insumo'!E:K,7,0),"")</f>
        <v/>
      </c>
      <c r="G3793" s="113"/>
      <c r="H3793" s="113"/>
      <c r="I3793" s="138">
        <f t="shared" si="181"/>
        <v>0</v>
      </c>
      <c r="J3793" s="140">
        <f>IF(C3793="",0,IF(E3793="Pacote",VLOOKUP(C3793,'Cadastro de insumo'!E:K,7,0)*G3793,IF(OR(E3793="kg",E3793="L"),F3793/1000*G3793,F3793*G3793)))</f>
        <v>0</v>
      </c>
    </row>
    <row r="3794" spans="1:13" outlineLevel="1" x14ac:dyDescent="0.25">
      <c r="B3794" s="137" t="str">
        <f>IF(C3794="","",F3789)</f>
        <v/>
      </c>
      <c r="C3794" s="123"/>
      <c r="D3794" s="138" t="str">
        <f>IF(C3794="","",IFERROR(INDEX('Cadastro de insumo'!A:K,MATCH('Ficha técnica - Prod acabado'!C3794,'Cadastro de insumo'!E:E,0),2),""))</f>
        <v/>
      </c>
      <c r="E3794" s="138" t="str">
        <f>IF(C3794="","",IFERROR(INDEX('Cadastro de insumo'!A:K,MATCH('Ficha técnica - Prod acabado'!C3794,'Cadastro de insumo'!E:E,0),9),""))</f>
        <v/>
      </c>
      <c r="F3794" s="139" t="str">
        <f>IFERROR(VLOOKUP(C3794,'Cadastro de insumo'!E:K,7,0),"")</f>
        <v/>
      </c>
      <c r="G3794" s="113"/>
      <c r="H3794" s="113"/>
      <c r="I3794" s="138">
        <f t="shared" si="181"/>
        <v>0</v>
      </c>
      <c r="J3794" s="140">
        <f>IF(C3794="",0,IF(E3794="Pacote",VLOOKUP(C3794,'Cadastro de insumo'!E:K,7,0)*G3794,IF(OR(E3794="kg",E3794="L"),F3794/1000*G3794,F3794*G3794)))</f>
        <v>0</v>
      </c>
    </row>
    <row r="3795" spans="1:13" outlineLevel="1" x14ac:dyDescent="0.25">
      <c r="B3795" s="137" t="str">
        <f>IF(C3795="","",F3789)</f>
        <v/>
      </c>
      <c r="C3795" s="123"/>
      <c r="D3795" s="138" t="str">
        <f>IF(C3795="","",IFERROR(INDEX('Cadastro de insumo'!A:K,MATCH('Ficha técnica - Prod acabado'!C3795,'Cadastro de insumo'!E:E,0),2),""))</f>
        <v/>
      </c>
      <c r="E3795" s="138" t="str">
        <f>IF(C3795="","",IFERROR(INDEX('Cadastro de insumo'!A:K,MATCH('Ficha técnica - Prod acabado'!C3795,'Cadastro de insumo'!E:E,0),9),""))</f>
        <v/>
      </c>
      <c r="F3795" s="139" t="str">
        <f>IFERROR(VLOOKUP(C3795,'Cadastro de insumo'!E:K,7,0),"")</f>
        <v/>
      </c>
      <c r="G3795" s="113"/>
      <c r="H3795" s="113"/>
      <c r="I3795" s="138">
        <f t="shared" si="181"/>
        <v>0</v>
      </c>
      <c r="J3795" s="140">
        <f>IF(C3795="",0,IF(E3795="Pacote",VLOOKUP(C3795,'Cadastro de insumo'!E:K,7,0)*G3795,IF(OR(E3795="kg",E3795="L"),F3795/1000*G3795,F3795*G3795)))</f>
        <v>0</v>
      </c>
    </row>
    <row r="3796" spans="1:13" outlineLevel="1" x14ac:dyDescent="0.25">
      <c r="B3796" s="137" t="str">
        <f>IF(C3796="","",F3789)</f>
        <v/>
      </c>
      <c r="C3796" s="123"/>
      <c r="D3796" s="138" t="str">
        <f>IF(C3796="","",IFERROR(INDEX('Cadastro de insumo'!A:K,MATCH('Ficha técnica - Prod acabado'!C3796,'Cadastro de insumo'!E:E,0),2),""))</f>
        <v/>
      </c>
      <c r="E3796" s="138" t="str">
        <f>IF(C3796="","",IFERROR(INDEX('Cadastro de insumo'!A:K,MATCH('Ficha técnica - Prod acabado'!C3796,'Cadastro de insumo'!E:E,0),9),""))</f>
        <v/>
      </c>
      <c r="F3796" s="139" t="str">
        <f>IFERROR(VLOOKUP(C3796,'Cadastro de insumo'!E:K,7,0),"")</f>
        <v/>
      </c>
      <c r="G3796" s="113"/>
      <c r="H3796" s="113"/>
      <c r="I3796" s="138">
        <f t="shared" si="181"/>
        <v>0</v>
      </c>
      <c r="J3796" s="140">
        <f>IF(C3796="",0,IF(E3796="Pacote",VLOOKUP(C3796,'Cadastro de insumo'!E:K,7,0)*G3796,IF(OR(E3796="kg",E3796="L"),F3796/1000*G3796,F3796*G3796)))</f>
        <v>0</v>
      </c>
    </row>
    <row r="3797" spans="1:13" outlineLevel="1" x14ac:dyDescent="0.25">
      <c r="B3797" s="137" t="str">
        <f>IF(C3797="","",F3789)</f>
        <v/>
      </c>
      <c r="C3797" s="123"/>
      <c r="D3797" s="138" t="str">
        <f>IF(C3797="","",IFERROR(INDEX('Cadastro de insumo'!A:K,MATCH('Ficha técnica - Prod acabado'!C3797,'Cadastro de insumo'!E:E,0),2),""))</f>
        <v/>
      </c>
      <c r="E3797" s="138" t="str">
        <f>IF(C3797="","",IFERROR(INDEX('Cadastro de insumo'!A:K,MATCH('Ficha técnica - Prod acabado'!C3797,'Cadastro de insumo'!E:E,0),9),""))</f>
        <v/>
      </c>
      <c r="F3797" s="139" t="str">
        <f>IFERROR(VLOOKUP(C3797,'Cadastro de insumo'!E:K,7,0),"")</f>
        <v/>
      </c>
      <c r="G3797" s="113"/>
      <c r="H3797" s="113"/>
      <c r="I3797" s="138">
        <f t="shared" si="181"/>
        <v>0</v>
      </c>
      <c r="J3797" s="140">
        <f>IF(C3797="",0,IF(E3797="Pacote",VLOOKUP(C3797,'Cadastro de insumo'!E:K,7,0)*G3797,IF(OR(E3797="kg",E3797="L"),F3797/1000*G3797,F3797*G3797)))</f>
        <v>0</v>
      </c>
    </row>
    <row r="3798" spans="1:13" outlineLevel="1" x14ac:dyDescent="0.25">
      <c r="B3798" s="137" t="str">
        <f>IF(C3798="","",F3789)</f>
        <v/>
      </c>
      <c r="C3798" s="123"/>
      <c r="D3798" s="138" t="str">
        <f>IF(C3798="","",IFERROR(INDEX('Cadastro de insumo'!A:K,MATCH('Ficha técnica - Prod acabado'!C3798,'Cadastro de insumo'!E:E,0),2),""))</f>
        <v/>
      </c>
      <c r="E3798" s="138" t="str">
        <f>IF(C3798="","",IFERROR(INDEX('Cadastro de insumo'!A:K,MATCH('Ficha técnica - Prod acabado'!C3798,'Cadastro de insumo'!E:E,0),9),""))</f>
        <v/>
      </c>
      <c r="F3798" s="139" t="str">
        <f>IFERROR(VLOOKUP(C3798,'Cadastro de insumo'!E:K,7,0),"")</f>
        <v/>
      </c>
      <c r="G3798" s="113"/>
      <c r="H3798" s="113"/>
      <c r="I3798" s="138">
        <f t="shared" si="181"/>
        <v>0</v>
      </c>
      <c r="J3798" s="140">
        <f>IF(C3798="",0,IF(E3798="Pacote",VLOOKUP(C3798,'Cadastro de insumo'!E:K,7,0)*G3798,IF(OR(E3798="kg",E3798="L"),F3798/1000*G3798,F3798*G3798)))</f>
        <v>0</v>
      </c>
    </row>
    <row r="3799" spans="1:13" outlineLevel="1" x14ac:dyDescent="0.25">
      <c r="B3799" s="137" t="str">
        <f>IF(C3799="","",F3789)</f>
        <v/>
      </c>
      <c r="C3799" s="123"/>
      <c r="D3799" s="138" t="str">
        <f>IF(C3799="","",IFERROR(INDEX('Cadastro de insumo'!A:K,MATCH('Ficha técnica - Prod acabado'!C3799,'Cadastro de insumo'!E:E,0),2),""))</f>
        <v/>
      </c>
      <c r="E3799" s="138" t="str">
        <f>IF(C3799="","",IFERROR(INDEX('Cadastro de insumo'!A:K,MATCH('Ficha técnica - Prod acabado'!C3799,'Cadastro de insumo'!E:E,0),9),""))</f>
        <v/>
      </c>
      <c r="F3799" s="139" t="str">
        <f>IFERROR(VLOOKUP(C3799,'Cadastro de insumo'!E:K,7,0),"")</f>
        <v/>
      </c>
      <c r="G3799" s="113"/>
      <c r="H3799" s="113"/>
      <c r="I3799" s="138">
        <f t="shared" si="181"/>
        <v>0</v>
      </c>
      <c r="J3799" s="140">
        <f>IF(C3799="",0,IF(E3799="Pacote",VLOOKUP(C3799,'Cadastro de insumo'!E:K,7,0)*G3799,IF(OR(E3799="kg",E3799="L"),F3799/1000*G3799,F3799*G3799)))</f>
        <v>0</v>
      </c>
    </row>
    <row r="3800" spans="1:13" outlineLevel="1" x14ac:dyDescent="0.25">
      <c r="B3800" s="137" t="str">
        <f>IF(C3800="","",F3789)</f>
        <v/>
      </c>
      <c r="C3800" s="123"/>
      <c r="D3800" s="138" t="str">
        <f>IF(C3800="","",IFERROR(INDEX('Cadastro de insumo'!A:K,MATCH('Ficha técnica - Prod acabado'!C3800,'Cadastro de insumo'!E:E,0),2),""))</f>
        <v/>
      </c>
      <c r="E3800" s="138" t="str">
        <f>IF(C3800="","",IFERROR(INDEX('Cadastro de insumo'!A:K,MATCH('Ficha técnica - Prod acabado'!C3800,'Cadastro de insumo'!E:E,0),9),""))</f>
        <v/>
      </c>
      <c r="F3800" s="139" t="str">
        <f>IFERROR(VLOOKUP(C3800,'Cadastro de insumo'!E:K,7,0),"")</f>
        <v/>
      </c>
      <c r="G3800" s="113"/>
      <c r="H3800" s="113"/>
      <c r="I3800" s="138">
        <f t="shared" si="181"/>
        <v>0</v>
      </c>
      <c r="J3800" s="140">
        <f>IF(C3800="",0,IF(E3800="Pacote",VLOOKUP(C3800,'Cadastro de insumo'!E:K,7,0)*G3800,IF(OR(E3800="kg",E3800="L"),F3800/1000*G3800,F3800*G3800)))</f>
        <v>0</v>
      </c>
    </row>
    <row r="3801" spans="1:13" outlineLevel="1" x14ac:dyDescent="0.25">
      <c r="B3801" s="137" t="str">
        <f>IF(C3801="","",F3789)</f>
        <v/>
      </c>
      <c r="C3801" s="123"/>
      <c r="D3801" s="138" t="str">
        <f>IF(C3801="","",IFERROR(INDEX('Cadastro de insumo'!A:K,MATCH('Ficha técnica - Prod acabado'!C3801,'Cadastro de insumo'!E:E,0),2),""))</f>
        <v/>
      </c>
      <c r="E3801" s="138" t="str">
        <f>IF(C3801="","",IFERROR(INDEX('Cadastro de insumo'!A:K,MATCH('Ficha técnica - Prod acabado'!C3801,'Cadastro de insumo'!E:E,0),9),""))</f>
        <v/>
      </c>
      <c r="F3801" s="139" t="str">
        <f>IFERROR(VLOOKUP(C3801,'Cadastro de insumo'!E:K,7,0),"")</f>
        <v/>
      </c>
      <c r="G3801" s="113"/>
      <c r="H3801" s="113"/>
      <c r="I3801" s="138">
        <f t="shared" si="181"/>
        <v>0</v>
      </c>
      <c r="J3801" s="140">
        <f>IF(C3801="",0,IF(E3801="Pacote",VLOOKUP(C3801,'Cadastro de insumo'!E:K,7,0)*G3801,IF(OR(E3801="kg",E3801="L"),F3801/1000*G3801,F3801*G3801)))</f>
        <v>0</v>
      </c>
    </row>
    <row r="3802" spans="1:13" outlineLevel="1" x14ac:dyDescent="0.25">
      <c r="B3802" s="137" t="str">
        <f>IF(C3802="","",F3789)</f>
        <v/>
      </c>
      <c r="C3802" s="123"/>
      <c r="D3802" s="138" t="str">
        <f>IF(C3802="","",IFERROR(INDEX('Cadastro de insumo'!A:K,MATCH('Ficha técnica - Prod acabado'!C3802,'Cadastro de insumo'!E:E,0),2),""))</f>
        <v/>
      </c>
      <c r="E3802" s="138" t="str">
        <f>IF(C3802="","",IFERROR(INDEX('Cadastro de insumo'!A:K,MATCH('Ficha técnica - Prod acabado'!C3802,'Cadastro de insumo'!E:E,0),9),""))</f>
        <v/>
      </c>
      <c r="F3802" s="139" t="str">
        <f>IFERROR(VLOOKUP(C3802,'Cadastro de insumo'!E:K,7,0),"")</f>
        <v/>
      </c>
      <c r="G3802" s="113"/>
      <c r="H3802" s="113"/>
      <c r="I3802" s="138">
        <f t="shared" si="181"/>
        <v>0</v>
      </c>
      <c r="J3802" s="140">
        <f>IF(C3802="",0,IF(E3802="Pacote",VLOOKUP(C3802,'Cadastro de insumo'!E:K,7,0)*G3802,IF(OR(E3802="kg",E3802="L"),F3802/1000*G3802,F3802*G3802)))</f>
        <v>0</v>
      </c>
    </row>
    <row r="3803" spans="1:13" outlineLevel="1" x14ac:dyDescent="0.25">
      <c r="B3803" s="137" t="str">
        <f>IF(C3803="","",F3789)</f>
        <v/>
      </c>
      <c r="C3803" s="123"/>
      <c r="D3803" s="138" t="str">
        <f>IF(C3803="","",IFERROR(INDEX('Cadastro de insumo'!A:K,MATCH('Ficha técnica - Prod acabado'!C3803,'Cadastro de insumo'!E:E,0),2),""))</f>
        <v/>
      </c>
      <c r="E3803" s="138" t="str">
        <f>IF(C3803="","",IFERROR(INDEX('Cadastro de insumo'!A:K,MATCH('Ficha técnica - Prod acabado'!C3803,'Cadastro de insumo'!E:E,0),9),""))</f>
        <v/>
      </c>
      <c r="F3803" s="139" t="str">
        <f>IFERROR(VLOOKUP(C3803,'Cadastro de insumo'!E:K,7,0),"")</f>
        <v/>
      </c>
      <c r="G3803" s="113"/>
      <c r="H3803" s="113"/>
      <c r="I3803" s="138">
        <f t="shared" si="181"/>
        <v>0</v>
      </c>
      <c r="J3803" s="140">
        <f>IF(C3803="",0,IF(E3803="Pacote",VLOOKUP(C3803,'Cadastro de insumo'!E:K,7,0)*G3803,IF(OR(E3803="kg",E3803="L"),F3803/1000*G3803,F3803*G3803)))</f>
        <v>0</v>
      </c>
    </row>
    <row r="3804" spans="1:13" outlineLevel="1" x14ac:dyDescent="0.25">
      <c r="B3804" s="137" t="str">
        <f>IF(C3804="","",F3789)</f>
        <v/>
      </c>
      <c r="C3804" s="123"/>
      <c r="D3804" s="138" t="str">
        <f>IF(C3804="","",IFERROR(INDEX('Cadastro de insumo'!A:K,MATCH('Ficha técnica - Prod acabado'!C3804,'Cadastro de insumo'!E:E,0),2),""))</f>
        <v/>
      </c>
      <c r="E3804" s="138" t="str">
        <f>IF(C3804="","",IFERROR(INDEX('Cadastro de insumo'!A:K,MATCH('Ficha técnica - Prod acabado'!C3804,'Cadastro de insumo'!E:E,0),9),""))</f>
        <v/>
      </c>
      <c r="F3804" s="139" t="str">
        <f>IFERROR(VLOOKUP(C3804,'Cadastro de insumo'!E:K,7,0),"")</f>
        <v/>
      </c>
      <c r="G3804" s="113"/>
      <c r="H3804" s="113"/>
      <c r="I3804" s="138">
        <f t="shared" si="181"/>
        <v>0</v>
      </c>
      <c r="J3804" s="140">
        <f>IF(C3804="",0,IF(E3804="Pacote",VLOOKUP(C3804,'Cadastro de insumo'!E:K,7,0)*G3804,IF(OR(E3804="kg",E3804="L"),F3804/1000*G3804,F3804*G3804)))</f>
        <v>0</v>
      </c>
    </row>
    <row r="3805" spans="1:13" outlineLevel="1" x14ac:dyDescent="0.25">
      <c r="B3805" s="137" t="str">
        <f>IF(C3805="","",F3789)</f>
        <v/>
      </c>
      <c r="C3805" s="123"/>
      <c r="D3805" s="138" t="str">
        <f>IF(C3805="","",IFERROR(INDEX('Cadastro de insumo'!A:K,MATCH('Ficha técnica - Prod acabado'!C3805,'Cadastro de insumo'!E:E,0),2),""))</f>
        <v/>
      </c>
      <c r="E3805" s="138" t="str">
        <f>IF(C3805="","",IFERROR(INDEX('Cadastro de insumo'!A:K,MATCH('Ficha técnica - Prod acabado'!C3805,'Cadastro de insumo'!E:E,0),9),""))</f>
        <v/>
      </c>
      <c r="F3805" s="139" t="str">
        <f>IFERROR(VLOOKUP(C3805,'Cadastro de insumo'!E:K,7,0),"")</f>
        <v/>
      </c>
      <c r="G3805" s="113"/>
      <c r="H3805" s="113"/>
      <c r="I3805" s="138">
        <f t="shared" si="181"/>
        <v>0</v>
      </c>
      <c r="J3805" s="140">
        <f>IF(C3805="",0,IF(E3805="Pacote",VLOOKUP(C3805,'Cadastro de insumo'!E:K,7,0)*G3805,IF(OR(E3805="kg",E3805="L"),F3805/1000*G3805,F3805*G3805)))</f>
        <v>0</v>
      </c>
    </row>
    <row r="3806" spans="1:13" outlineLevel="1" x14ac:dyDescent="0.25">
      <c r="B3806" s="137" t="str">
        <f>IF(C3806="","",F3789)</f>
        <v/>
      </c>
      <c r="C3806" s="123"/>
      <c r="D3806" s="138" t="str">
        <f>IF(C3806="","",IFERROR(INDEX('Cadastro de insumo'!A:K,MATCH('Ficha técnica - Prod acabado'!C3806,'Cadastro de insumo'!E:E,0),2),""))</f>
        <v/>
      </c>
      <c r="E3806" s="138" t="str">
        <f>IF(C3806="","",IFERROR(INDEX('Cadastro de insumo'!A:K,MATCH('Ficha técnica - Prod acabado'!C3806,'Cadastro de insumo'!E:E,0),9),""))</f>
        <v/>
      </c>
      <c r="F3806" s="139" t="str">
        <f>IFERROR(VLOOKUP(C3806,'Cadastro de insumo'!E:K,7,0),"")</f>
        <v/>
      </c>
      <c r="G3806" s="113"/>
      <c r="H3806" s="113"/>
      <c r="I3806" s="138">
        <f t="shared" si="181"/>
        <v>0</v>
      </c>
      <c r="J3806" s="140">
        <f>IF(C3806="",0,IF(E3806="Pacote",VLOOKUP(C3806,'Cadastro de insumo'!E:K,7,0)*G3806,IF(OR(E3806="kg",E3806="L"),F3806/1000*G3806,F3806*G3806)))</f>
        <v>0</v>
      </c>
    </row>
    <row r="3807" spans="1:13" x14ac:dyDescent="0.25">
      <c r="A3807" s="33" t="str">
        <f>"Detalhes: "&amp;F3789</f>
        <v xml:space="preserve">Detalhes: </v>
      </c>
      <c r="B3807" s="110"/>
      <c r="H3807" s="126"/>
      <c r="I3807" s="110"/>
      <c r="J3807" s="110"/>
      <c r="M3807" s="126"/>
    </row>
    <row r="3808" spans="1:13" x14ac:dyDescent="0.25">
      <c r="B3808" s="110"/>
      <c r="C3808" s="126"/>
      <c r="H3808" s="126"/>
      <c r="I3808" s="110"/>
      <c r="J3808" s="110"/>
      <c r="K3808" s="110"/>
      <c r="L3808" s="110"/>
      <c r="M3808" s="126"/>
    </row>
    <row r="3809" spans="2:18" ht="31.5" x14ac:dyDescent="0.25">
      <c r="D3809" s="110"/>
      <c r="E3809" s="34" t="s">
        <v>21</v>
      </c>
      <c r="F3809" s="78" t="s">
        <v>0</v>
      </c>
      <c r="G3809" s="78" t="s">
        <v>19</v>
      </c>
      <c r="H3809" s="79" t="s">
        <v>20</v>
      </c>
      <c r="I3809" s="35" t="s">
        <v>22</v>
      </c>
      <c r="J3809" s="35" t="s">
        <v>61</v>
      </c>
      <c r="M3809" s="126"/>
    </row>
    <row r="3810" spans="2:18" x14ac:dyDescent="0.25">
      <c r="D3810" s="110"/>
      <c r="E3810" s="135">
        <f>E3789+1</f>
        <v>182</v>
      </c>
      <c r="F3810" s="113"/>
      <c r="G3810" s="113"/>
      <c r="H3810" s="114"/>
      <c r="I3810" s="136">
        <f>SUM(J3813:J3827)</f>
        <v>0</v>
      </c>
      <c r="J3810" s="136" t="str">
        <f>IF(H3810="","",I3810/H3810)</f>
        <v/>
      </c>
      <c r="M3810" s="126"/>
      <c r="R3810" s="141"/>
    </row>
    <row r="3811" spans="2:18" x14ac:dyDescent="0.25">
      <c r="B3811" s="117"/>
      <c r="C3811" s="118"/>
      <c r="D3811" s="110"/>
      <c r="F3811" s="118"/>
      <c r="G3811" s="118"/>
      <c r="H3811" s="119"/>
      <c r="I3811" s="120"/>
      <c r="J3811" s="121"/>
      <c r="M3811" s="126"/>
      <c r="R3811" s="141"/>
    </row>
    <row r="3812" spans="2:18" ht="47.25" outlineLevel="1" x14ac:dyDescent="0.25">
      <c r="B3812" s="34" t="s">
        <v>66</v>
      </c>
      <c r="C3812" s="78" t="s">
        <v>13</v>
      </c>
      <c r="D3812" s="35" t="s">
        <v>60</v>
      </c>
      <c r="E3812" s="35" t="s">
        <v>14</v>
      </c>
      <c r="F3812" s="79" t="s">
        <v>17</v>
      </c>
      <c r="G3812" s="79" t="s">
        <v>56</v>
      </c>
      <c r="H3812" s="79" t="s">
        <v>38</v>
      </c>
      <c r="I3812" s="35" t="s">
        <v>16</v>
      </c>
      <c r="J3812" s="34" t="s">
        <v>15</v>
      </c>
    </row>
    <row r="3813" spans="2:18" outlineLevel="1" x14ac:dyDescent="0.25">
      <c r="B3813" s="137" t="str">
        <f>IF(C3813="","",F3810)</f>
        <v/>
      </c>
      <c r="C3813" s="123"/>
      <c r="D3813" s="138" t="str">
        <f>IF(C3813="","",IFERROR(INDEX('Cadastro de insumo'!A:K,MATCH('Ficha técnica - Prod acabado'!C3813,'Cadastro de insumo'!E:E,0),2),""))</f>
        <v/>
      </c>
      <c r="E3813" s="138" t="str">
        <f>IF(C3813="","",IFERROR(INDEX('Cadastro de insumo'!A:K,MATCH('Ficha técnica - Prod acabado'!C3813,'Cadastro de insumo'!E:E,0),9),""))</f>
        <v/>
      </c>
      <c r="F3813" s="139" t="str">
        <f>IFERROR(VLOOKUP(C3813,'Cadastro de insumo'!E:K,7,0),"")</f>
        <v/>
      </c>
      <c r="G3813" s="113"/>
      <c r="H3813" s="113"/>
      <c r="I3813" s="138">
        <f t="shared" ref="I3813:I3827" si="182">IF(OR(G3813="",H3813=""),0,G3813/H3813)</f>
        <v>0</v>
      </c>
      <c r="J3813" s="140">
        <f>IF(C3813="",0,IF(E3813="Pacote",VLOOKUP(C3813,'Cadastro de insumo'!E:K,7,0)*G3813,IF(OR(E3813="kg",E3813="L"),F3813/1000*G3813,F3813*G3813)))</f>
        <v>0</v>
      </c>
    </row>
    <row r="3814" spans="2:18" outlineLevel="1" x14ac:dyDescent="0.25">
      <c r="B3814" s="137" t="str">
        <f>IF(C3814="","",F3810)</f>
        <v/>
      </c>
      <c r="C3814" s="123"/>
      <c r="D3814" s="138" t="str">
        <f>IF(C3814="","",IFERROR(INDEX('Cadastro de insumo'!A:K,MATCH('Ficha técnica - Prod acabado'!C3814,'Cadastro de insumo'!E:E,0),2),""))</f>
        <v/>
      </c>
      <c r="E3814" s="138" t="str">
        <f>IF(C3814="","",IFERROR(INDEX('Cadastro de insumo'!A:K,MATCH('Ficha técnica - Prod acabado'!C3814,'Cadastro de insumo'!E:E,0),9),""))</f>
        <v/>
      </c>
      <c r="F3814" s="139" t="str">
        <f>IFERROR(VLOOKUP(C3814,'Cadastro de insumo'!E:K,7,0),"")</f>
        <v/>
      </c>
      <c r="G3814" s="113"/>
      <c r="H3814" s="113"/>
      <c r="I3814" s="138">
        <f t="shared" si="182"/>
        <v>0</v>
      </c>
      <c r="J3814" s="140">
        <f>IF(C3814="",0,IF(E3814="Pacote",VLOOKUP(C3814,'Cadastro de insumo'!E:K,7,0)*G3814,IF(OR(E3814="kg",E3814="L"),F3814/1000*G3814,F3814*G3814)))</f>
        <v>0</v>
      </c>
    </row>
    <row r="3815" spans="2:18" outlineLevel="1" x14ac:dyDescent="0.25">
      <c r="B3815" s="137" t="str">
        <f>IF(C3815="","",F3810)</f>
        <v/>
      </c>
      <c r="C3815" s="123"/>
      <c r="D3815" s="138" t="str">
        <f>IF(C3815="","",IFERROR(INDEX('Cadastro de insumo'!A:K,MATCH('Ficha técnica - Prod acabado'!C3815,'Cadastro de insumo'!E:E,0),2),""))</f>
        <v/>
      </c>
      <c r="E3815" s="138" t="str">
        <f>IF(C3815="","",IFERROR(INDEX('Cadastro de insumo'!A:K,MATCH('Ficha técnica - Prod acabado'!C3815,'Cadastro de insumo'!E:E,0),9),""))</f>
        <v/>
      </c>
      <c r="F3815" s="139" t="str">
        <f>IFERROR(VLOOKUP(C3815,'Cadastro de insumo'!E:K,7,0),"")</f>
        <v/>
      </c>
      <c r="G3815" s="113"/>
      <c r="H3815" s="113"/>
      <c r="I3815" s="138">
        <f t="shared" si="182"/>
        <v>0</v>
      </c>
      <c r="J3815" s="140">
        <f>IF(C3815="",0,IF(E3815="Pacote",VLOOKUP(C3815,'Cadastro de insumo'!E:K,7,0)*G3815,IF(OR(E3815="kg",E3815="L"),F3815/1000*G3815,F3815*G3815)))</f>
        <v>0</v>
      </c>
    </row>
    <row r="3816" spans="2:18" outlineLevel="1" x14ac:dyDescent="0.25">
      <c r="B3816" s="137" t="str">
        <f>IF(C3816="","",F3810)</f>
        <v/>
      </c>
      <c r="C3816" s="123"/>
      <c r="D3816" s="138" t="str">
        <f>IF(C3816="","",IFERROR(INDEX('Cadastro de insumo'!A:K,MATCH('Ficha técnica - Prod acabado'!C3816,'Cadastro de insumo'!E:E,0),2),""))</f>
        <v/>
      </c>
      <c r="E3816" s="138" t="str">
        <f>IF(C3816="","",IFERROR(INDEX('Cadastro de insumo'!A:K,MATCH('Ficha técnica - Prod acabado'!C3816,'Cadastro de insumo'!E:E,0),9),""))</f>
        <v/>
      </c>
      <c r="F3816" s="139" t="str">
        <f>IFERROR(VLOOKUP(C3816,'Cadastro de insumo'!E:K,7,0),"")</f>
        <v/>
      </c>
      <c r="G3816" s="113"/>
      <c r="H3816" s="113"/>
      <c r="I3816" s="138">
        <f t="shared" si="182"/>
        <v>0</v>
      </c>
      <c r="J3816" s="140">
        <f>IF(C3816="",0,IF(E3816="Pacote",VLOOKUP(C3816,'Cadastro de insumo'!E:K,7,0)*G3816,IF(OR(E3816="kg",E3816="L"),F3816/1000*G3816,F3816*G3816)))</f>
        <v>0</v>
      </c>
    </row>
    <row r="3817" spans="2:18" outlineLevel="1" x14ac:dyDescent="0.25">
      <c r="B3817" s="137" t="str">
        <f>IF(C3817="","",F3810)</f>
        <v/>
      </c>
      <c r="C3817" s="123"/>
      <c r="D3817" s="138" t="str">
        <f>IF(C3817="","",IFERROR(INDEX('Cadastro de insumo'!A:K,MATCH('Ficha técnica - Prod acabado'!C3817,'Cadastro de insumo'!E:E,0),2),""))</f>
        <v/>
      </c>
      <c r="E3817" s="138" t="str">
        <f>IF(C3817="","",IFERROR(INDEX('Cadastro de insumo'!A:K,MATCH('Ficha técnica - Prod acabado'!C3817,'Cadastro de insumo'!E:E,0),9),""))</f>
        <v/>
      </c>
      <c r="F3817" s="139" t="str">
        <f>IFERROR(VLOOKUP(C3817,'Cadastro de insumo'!E:K,7,0),"")</f>
        <v/>
      </c>
      <c r="G3817" s="113"/>
      <c r="H3817" s="113"/>
      <c r="I3817" s="138">
        <f t="shared" si="182"/>
        <v>0</v>
      </c>
      <c r="J3817" s="140">
        <f>IF(C3817="",0,IF(E3817="Pacote",VLOOKUP(C3817,'Cadastro de insumo'!E:K,7,0)*G3817,IF(OR(E3817="kg",E3817="L"),F3817/1000*G3817,F3817*G3817)))</f>
        <v>0</v>
      </c>
    </row>
    <row r="3818" spans="2:18" outlineLevel="1" x14ac:dyDescent="0.25">
      <c r="B3818" s="137" t="str">
        <f>IF(C3818="","",F3810)</f>
        <v/>
      </c>
      <c r="C3818" s="123"/>
      <c r="D3818" s="138" t="str">
        <f>IF(C3818="","",IFERROR(INDEX('Cadastro de insumo'!A:K,MATCH('Ficha técnica - Prod acabado'!C3818,'Cadastro de insumo'!E:E,0),2),""))</f>
        <v/>
      </c>
      <c r="E3818" s="138" t="str">
        <f>IF(C3818="","",IFERROR(INDEX('Cadastro de insumo'!A:K,MATCH('Ficha técnica - Prod acabado'!C3818,'Cadastro de insumo'!E:E,0),9),""))</f>
        <v/>
      </c>
      <c r="F3818" s="139" t="str">
        <f>IFERROR(VLOOKUP(C3818,'Cadastro de insumo'!E:K,7,0),"")</f>
        <v/>
      </c>
      <c r="G3818" s="113"/>
      <c r="H3818" s="113"/>
      <c r="I3818" s="138">
        <f t="shared" si="182"/>
        <v>0</v>
      </c>
      <c r="J3818" s="140">
        <f>IF(C3818="",0,IF(E3818="Pacote",VLOOKUP(C3818,'Cadastro de insumo'!E:K,7,0)*G3818,IF(OR(E3818="kg",E3818="L"),F3818/1000*G3818,F3818*G3818)))</f>
        <v>0</v>
      </c>
    </row>
    <row r="3819" spans="2:18" outlineLevel="1" x14ac:dyDescent="0.25">
      <c r="B3819" s="137" t="str">
        <f>IF(C3819="","",F3810)</f>
        <v/>
      </c>
      <c r="C3819" s="123"/>
      <c r="D3819" s="138" t="str">
        <f>IF(C3819="","",IFERROR(INDEX('Cadastro de insumo'!A:K,MATCH('Ficha técnica - Prod acabado'!C3819,'Cadastro de insumo'!E:E,0),2),""))</f>
        <v/>
      </c>
      <c r="E3819" s="138" t="str">
        <f>IF(C3819="","",IFERROR(INDEX('Cadastro de insumo'!A:K,MATCH('Ficha técnica - Prod acabado'!C3819,'Cadastro de insumo'!E:E,0),9),""))</f>
        <v/>
      </c>
      <c r="F3819" s="139" t="str">
        <f>IFERROR(VLOOKUP(C3819,'Cadastro de insumo'!E:K,7,0),"")</f>
        <v/>
      </c>
      <c r="G3819" s="113"/>
      <c r="H3819" s="113"/>
      <c r="I3819" s="138">
        <f t="shared" si="182"/>
        <v>0</v>
      </c>
      <c r="J3819" s="140">
        <f>IF(C3819="",0,IF(E3819="Pacote",VLOOKUP(C3819,'Cadastro de insumo'!E:K,7,0)*G3819,IF(OR(E3819="kg",E3819="L"),F3819/1000*G3819,F3819*G3819)))</f>
        <v>0</v>
      </c>
    </row>
    <row r="3820" spans="2:18" outlineLevel="1" x14ac:dyDescent="0.25">
      <c r="B3820" s="137" t="str">
        <f>IF(C3820="","",F3810)</f>
        <v/>
      </c>
      <c r="C3820" s="123"/>
      <c r="D3820" s="138" t="str">
        <f>IF(C3820="","",IFERROR(INDEX('Cadastro de insumo'!A:K,MATCH('Ficha técnica - Prod acabado'!C3820,'Cadastro de insumo'!E:E,0),2),""))</f>
        <v/>
      </c>
      <c r="E3820" s="138" t="str">
        <f>IF(C3820="","",IFERROR(INDEX('Cadastro de insumo'!A:K,MATCH('Ficha técnica - Prod acabado'!C3820,'Cadastro de insumo'!E:E,0),9),""))</f>
        <v/>
      </c>
      <c r="F3820" s="139" t="str">
        <f>IFERROR(VLOOKUP(C3820,'Cadastro de insumo'!E:K,7,0),"")</f>
        <v/>
      </c>
      <c r="G3820" s="113"/>
      <c r="H3820" s="113"/>
      <c r="I3820" s="138">
        <f t="shared" si="182"/>
        <v>0</v>
      </c>
      <c r="J3820" s="140">
        <f>IF(C3820="",0,IF(E3820="Pacote",VLOOKUP(C3820,'Cadastro de insumo'!E:K,7,0)*G3820,IF(OR(E3820="kg",E3820="L"),F3820/1000*G3820,F3820*G3820)))</f>
        <v>0</v>
      </c>
    </row>
    <row r="3821" spans="2:18" outlineLevel="1" x14ac:dyDescent="0.25">
      <c r="B3821" s="137" t="str">
        <f>IF(C3821="","",F3810)</f>
        <v/>
      </c>
      <c r="C3821" s="123"/>
      <c r="D3821" s="138" t="str">
        <f>IF(C3821="","",IFERROR(INDEX('Cadastro de insumo'!A:K,MATCH('Ficha técnica - Prod acabado'!C3821,'Cadastro de insumo'!E:E,0),2),""))</f>
        <v/>
      </c>
      <c r="E3821" s="138" t="str">
        <f>IF(C3821="","",IFERROR(INDEX('Cadastro de insumo'!A:K,MATCH('Ficha técnica - Prod acabado'!C3821,'Cadastro de insumo'!E:E,0),9),""))</f>
        <v/>
      </c>
      <c r="F3821" s="139" t="str">
        <f>IFERROR(VLOOKUP(C3821,'Cadastro de insumo'!E:K,7,0),"")</f>
        <v/>
      </c>
      <c r="G3821" s="113"/>
      <c r="H3821" s="113"/>
      <c r="I3821" s="138">
        <f t="shared" si="182"/>
        <v>0</v>
      </c>
      <c r="J3821" s="140">
        <f>IF(C3821="",0,IF(E3821="Pacote",VLOOKUP(C3821,'Cadastro de insumo'!E:K,7,0)*G3821,IF(OR(E3821="kg",E3821="L"),F3821/1000*G3821,F3821*G3821)))</f>
        <v>0</v>
      </c>
    </row>
    <row r="3822" spans="2:18" outlineLevel="1" x14ac:dyDescent="0.25">
      <c r="B3822" s="137" t="str">
        <f>IF(C3822="","",F3810)</f>
        <v/>
      </c>
      <c r="C3822" s="123"/>
      <c r="D3822" s="138" t="str">
        <f>IF(C3822="","",IFERROR(INDEX('Cadastro de insumo'!A:K,MATCH('Ficha técnica - Prod acabado'!C3822,'Cadastro de insumo'!E:E,0),2),""))</f>
        <v/>
      </c>
      <c r="E3822" s="138" t="str">
        <f>IF(C3822="","",IFERROR(INDEX('Cadastro de insumo'!A:K,MATCH('Ficha técnica - Prod acabado'!C3822,'Cadastro de insumo'!E:E,0),9),""))</f>
        <v/>
      </c>
      <c r="F3822" s="139" t="str">
        <f>IFERROR(VLOOKUP(C3822,'Cadastro de insumo'!E:K,7,0),"")</f>
        <v/>
      </c>
      <c r="G3822" s="113"/>
      <c r="H3822" s="113"/>
      <c r="I3822" s="138">
        <f t="shared" si="182"/>
        <v>0</v>
      </c>
      <c r="J3822" s="140">
        <f>IF(C3822="",0,IF(E3822="Pacote",VLOOKUP(C3822,'Cadastro de insumo'!E:K,7,0)*G3822,IF(OR(E3822="kg",E3822="L"),F3822/1000*G3822,F3822*G3822)))</f>
        <v>0</v>
      </c>
    </row>
    <row r="3823" spans="2:18" outlineLevel="1" x14ac:dyDescent="0.25">
      <c r="B3823" s="137" t="str">
        <f>IF(C3823="","",F3810)</f>
        <v/>
      </c>
      <c r="C3823" s="123"/>
      <c r="D3823" s="138" t="str">
        <f>IF(C3823="","",IFERROR(INDEX('Cadastro de insumo'!A:K,MATCH('Ficha técnica - Prod acabado'!C3823,'Cadastro de insumo'!E:E,0),2),""))</f>
        <v/>
      </c>
      <c r="E3823" s="138" t="str">
        <f>IF(C3823="","",IFERROR(INDEX('Cadastro de insumo'!A:K,MATCH('Ficha técnica - Prod acabado'!C3823,'Cadastro de insumo'!E:E,0),9),""))</f>
        <v/>
      </c>
      <c r="F3823" s="139" t="str">
        <f>IFERROR(VLOOKUP(C3823,'Cadastro de insumo'!E:K,7,0),"")</f>
        <v/>
      </c>
      <c r="G3823" s="113"/>
      <c r="H3823" s="113"/>
      <c r="I3823" s="138">
        <f t="shared" si="182"/>
        <v>0</v>
      </c>
      <c r="J3823" s="140">
        <f>IF(C3823="",0,IF(E3823="Pacote",VLOOKUP(C3823,'Cadastro de insumo'!E:K,7,0)*G3823,IF(OR(E3823="kg",E3823="L"),F3823/1000*G3823,F3823*G3823)))</f>
        <v>0</v>
      </c>
    </row>
    <row r="3824" spans="2:18" outlineLevel="1" x14ac:dyDescent="0.25">
      <c r="B3824" s="137" t="str">
        <f>IF(C3824="","",F3810)</f>
        <v/>
      </c>
      <c r="C3824" s="123"/>
      <c r="D3824" s="138" t="str">
        <f>IF(C3824="","",IFERROR(INDEX('Cadastro de insumo'!A:K,MATCH('Ficha técnica - Prod acabado'!C3824,'Cadastro de insumo'!E:E,0),2),""))</f>
        <v/>
      </c>
      <c r="E3824" s="138" t="str">
        <f>IF(C3824="","",IFERROR(INDEX('Cadastro de insumo'!A:K,MATCH('Ficha técnica - Prod acabado'!C3824,'Cadastro de insumo'!E:E,0),9),""))</f>
        <v/>
      </c>
      <c r="F3824" s="139" t="str">
        <f>IFERROR(VLOOKUP(C3824,'Cadastro de insumo'!E:K,7,0),"")</f>
        <v/>
      </c>
      <c r="G3824" s="113"/>
      <c r="H3824" s="113"/>
      <c r="I3824" s="138">
        <f t="shared" si="182"/>
        <v>0</v>
      </c>
      <c r="J3824" s="140">
        <f>IF(C3824="",0,IF(E3824="Pacote",VLOOKUP(C3824,'Cadastro de insumo'!E:K,7,0)*G3824,IF(OR(E3824="kg",E3824="L"),F3824/1000*G3824,F3824*G3824)))</f>
        <v>0</v>
      </c>
    </row>
    <row r="3825" spans="1:18" outlineLevel="1" x14ac:dyDescent="0.25">
      <c r="B3825" s="137" t="str">
        <f>IF(C3825="","",F3810)</f>
        <v/>
      </c>
      <c r="C3825" s="123"/>
      <c r="D3825" s="138" t="str">
        <f>IF(C3825="","",IFERROR(INDEX('Cadastro de insumo'!A:K,MATCH('Ficha técnica - Prod acabado'!C3825,'Cadastro de insumo'!E:E,0),2),""))</f>
        <v/>
      </c>
      <c r="E3825" s="138" t="str">
        <f>IF(C3825="","",IFERROR(INDEX('Cadastro de insumo'!A:K,MATCH('Ficha técnica - Prod acabado'!C3825,'Cadastro de insumo'!E:E,0),9),""))</f>
        <v/>
      </c>
      <c r="F3825" s="139" t="str">
        <f>IFERROR(VLOOKUP(C3825,'Cadastro de insumo'!E:K,7,0),"")</f>
        <v/>
      </c>
      <c r="G3825" s="113"/>
      <c r="H3825" s="113"/>
      <c r="I3825" s="138">
        <f t="shared" si="182"/>
        <v>0</v>
      </c>
      <c r="J3825" s="140">
        <f>IF(C3825="",0,IF(E3825="Pacote",VLOOKUP(C3825,'Cadastro de insumo'!E:K,7,0)*G3825,IF(OR(E3825="kg",E3825="L"),F3825/1000*G3825,F3825*G3825)))</f>
        <v>0</v>
      </c>
    </row>
    <row r="3826" spans="1:18" outlineLevel="1" x14ac:dyDescent="0.25">
      <c r="B3826" s="137" t="str">
        <f>IF(C3826="","",F3810)</f>
        <v/>
      </c>
      <c r="C3826" s="123"/>
      <c r="D3826" s="138" t="str">
        <f>IF(C3826="","",IFERROR(INDEX('Cadastro de insumo'!A:K,MATCH('Ficha técnica - Prod acabado'!C3826,'Cadastro de insumo'!E:E,0),2),""))</f>
        <v/>
      </c>
      <c r="E3826" s="138" t="str">
        <f>IF(C3826="","",IFERROR(INDEX('Cadastro de insumo'!A:K,MATCH('Ficha técnica - Prod acabado'!C3826,'Cadastro de insumo'!E:E,0),9),""))</f>
        <v/>
      </c>
      <c r="F3826" s="139" t="str">
        <f>IFERROR(VLOOKUP(C3826,'Cadastro de insumo'!E:K,7,0),"")</f>
        <v/>
      </c>
      <c r="G3826" s="113"/>
      <c r="H3826" s="113"/>
      <c r="I3826" s="138">
        <f t="shared" si="182"/>
        <v>0</v>
      </c>
      <c r="J3826" s="140">
        <f>IF(C3826="",0,IF(E3826="Pacote",VLOOKUP(C3826,'Cadastro de insumo'!E:K,7,0)*G3826,IF(OR(E3826="kg",E3826="L"),F3826/1000*G3826,F3826*G3826)))</f>
        <v>0</v>
      </c>
    </row>
    <row r="3827" spans="1:18" outlineLevel="1" x14ac:dyDescent="0.25">
      <c r="B3827" s="137" t="str">
        <f>IF(C3827="","",F3810)</f>
        <v/>
      </c>
      <c r="C3827" s="123"/>
      <c r="D3827" s="138" t="str">
        <f>IF(C3827="","",IFERROR(INDEX('Cadastro de insumo'!A:K,MATCH('Ficha técnica - Prod acabado'!C3827,'Cadastro de insumo'!E:E,0),2),""))</f>
        <v/>
      </c>
      <c r="E3827" s="138" t="str">
        <f>IF(C3827="","",IFERROR(INDEX('Cadastro de insumo'!A:K,MATCH('Ficha técnica - Prod acabado'!C3827,'Cadastro de insumo'!E:E,0),9),""))</f>
        <v/>
      </c>
      <c r="F3827" s="139" t="str">
        <f>IFERROR(VLOOKUP(C3827,'Cadastro de insumo'!E:K,7,0),"")</f>
        <v/>
      </c>
      <c r="G3827" s="113"/>
      <c r="H3827" s="113"/>
      <c r="I3827" s="138">
        <f t="shared" si="182"/>
        <v>0</v>
      </c>
      <c r="J3827" s="140">
        <f>IF(C3827="",0,IF(E3827="Pacote",VLOOKUP(C3827,'Cadastro de insumo'!E:K,7,0)*G3827,IF(OR(E3827="kg",E3827="L"),F3827/1000*G3827,F3827*G3827)))</f>
        <v>0</v>
      </c>
    </row>
    <row r="3828" spans="1:18" x14ac:dyDescent="0.25">
      <c r="A3828" s="33" t="str">
        <f>"Detalhes: "&amp;F3810</f>
        <v xml:space="preserve">Detalhes: </v>
      </c>
      <c r="B3828" s="110"/>
      <c r="H3828" s="126"/>
      <c r="I3828" s="110"/>
      <c r="J3828" s="110"/>
      <c r="M3828" s="126"/>
    </row>
    <row r="3829" spans="1:18" x14ac:dyDescent="0.25">
      <c r="B3829" s="110"/>
      <c r="C3829" s="126"/>
      <c r="H3829" s="126"/>
      <c r="I3829" s="110"/>
      <c r="J3829" s="110"/>
      <c r="K3829" s="110"/>
      <c r="L3829" s="110"/>
      <c r="M3829" s="126"/>
    </row>
    <row r="3830" spans="1:18" ht="31.5" x14ac:dyDescent="0.25">
      <c r="D3830" s="110"/>
      <c r="E3830" s="34" t="s">
        <v>21</v>
      </c>
      <c r="F3830" s="78" t="s">
        <v>0</v>
      </c>
      <c r="G3830" s="78" t="s">
        <v>19</v>
      </c>
      <c r="H3830" s="79" t="s">
        <v>20</v>
      </c>
      <c r="I3830" s="35" t="s">
        <v>22</v>
      </c>
      <c r="J3830" s="35" t="s">
        <v>61</v>
      </c>
      <c r="M3830" s="126"/>
    </row>
    <row r="3831" spans="1:18" x14ac:dyDescent="0.25">
      <c r="D3831" s="110"/>
      <c r="E3831" s="135">
        <f>E3810+1</f>
        <v>183</v>
      </c>
      <c r="F3831" s="113"/>
      <c r="G3831" s="113"/>
      <c r="H3831" s="114"/>
      <c r="I3831" s="136">
        <f>SUM(J3834:J3848)</f>
        <v>0</v>
      </c>
      <c r="J3831" s="136" t="str">
        <f>IF(H3831="","",I3831/H3831)</f>
        <v/>
      </c>
      <c r="M3831" s="126"/>
      <c r="R3831" s="141"/>
    </row>
    <row r="3832" spans="1:18" x14ac:dyDescent="0.25">
      <c r="B3832" s="117"/>
      <c r="C3832" s="118"/>
      <c r="D3832" s="110"/>
      <c r="F3832" s="118"/>
      <c r="G3832" s="118"/>
      <c r="H3832" s="119"/>
      <c r="I3832" s="120"/>
      <c r="J3832" s="121"/>
      <c r="M3832" s="126"/>
      <c r="R3832" s="141"/>
    </row>
    <row r="3833" spans="1:18" ht="47.25" outlineLevel="1" x14ac:dyDescent="0.25">
      <c r="B3833" s="34" t="s">
        <v>66</v>
      </c>
      <c r="C3833" s="78" t="s">
        <v>13</v>
      </c>
      <c r="D3833" s="35" t="s">
        <v>60</v>
      </c>
      <c r="E3833" s="35" t="s">
        <v>14</v>
      </c>
      <c r="F3833" s="79" t="s">
        <v>17</v>
      </c>
      <c r="G3833" s="79" t="s">
        <v>56</v>
      </c>
      <c r="H3833" s="79" t="s">
        <v>38</v>
      </c>
      <c r="I3833" s="35" t="s">
        <v>16</v>
      </c>
      <c r="J3833" s="34" t="s">
        <v>15</v>
      </c>
    </row>
    <row r="3834" spans="1:18" outlineLevel="1" x14ac:dyDescent="0.25">
      <c r="B3834" s="137" t="str">
        <f>IF(C3834="","",F3831)</f>
        <v/>
      </c>
      <c r="C3834" s="123"/>
      <c r="D3834" s="138" t="str">
        <f>IF(C3834="","",IFERROR(INDEX('Cadastro de insumo'!A:K,MATCH('Ficha técnica - Prod acabado'!C3834,'Cadastro de insumo'!E:E,0),2),""))</f>
        <v/>
      </c>
      <c r="E3834" s="138" t="str">
        <f>IF(C3834="","",IFERROR(INDEX('Cadastro de insumo'!A:K,MATCH('Ficha técnica - Prod acabado'!C3834,'Cadastro de insumo'!E:E,0),9),""))</f>
        <v/>
      </c>
      <c r="F3834" s="139" t="str">
        <f>IFERROR(VLOOKUP(C3834,'Cadastro de insumo'!E:K,7,0),"")</f>
        <v/>
      </c>
      <c r="G3834" s="113"/>
      <c r="H3834" s="113"/>
      <c r="I3834" s="138">
        <f t="shared" ref="I3834:I3848" si="183">IF(OR(G3834="",H3834=""),0,G3834/H3834)</f>
        <v>0</v>
      </c>
      <c r="J3834" s="140">
        <f>IF(C3834="",0,IF(E3834="Pacote",VLOOKUP(C3834,'Cadastro de insumo'!E:K,7,0)*G3834,IF(OR(E3834="kg",E3834="L"),F3834/1000*G3834,F3834*G3834)))</f>
        <v>0</v>
      </c>
    </row>
    <row r="3835" spans="1:18" outlineLevel="1" x14ac:dyDescent="0.25">
      <c r="B3835" s="137" t="str">
        <f>IF(C3835="","",F3831)</f>
        <v/>
      </c>
      <c r="C3835" s="123"/>
      <c r="D3835" s="138" t="str">
        <f>IF(C3835="","",IFERROR(INDEX('Cadastro de insumo'!A:K,MATCH('Ficha técnica - Prod acabado'!C3835,'Cadastro de insumo'!E:E,0),2),""))</f>
        <v/>
      </c>
      <c r="E3835" s="138" t="str">
        <f>IF(C3835="","",IFERROR(INDEX('Cadastro de insumo'!A:K,MATCH('Ficha técnica - Prod acabado'!C3835,'Cadastro de insumo'!E:E,0),9),""))</f>
        <v/>
      </c>
      <c r="F3835" s="139" t="str">
        <f>IFERROR(VLOOKUP(C3835,'Cadastro de insumo'!E:K,7,0),"")</f>
        <v/>
      </c>
      <c r="G3835" s="113"/>
      <c r="H3835" s="113"/>
      <c r="I3835" s="138">
        <f t="shared" si="183"/>
        <v>0</v>
      </c>
      <c r="J3835" s="140">
        <f>IF(C3835="",0,IF(E3835="Pacote",VLOOKUP(C3835,'Cadastro de insumo'!E:K,7,0)*G3835,IF(OR(E3835="kg",E3835="L"),F3835/1000*G3835,F3835*G3835)))</f>
        <v>0</v>
      </c>
    </row>
    <row r="3836" spans="1:18" outlineLevel="1" x14ac:dyDescent="0.25">
      <c r="B3836" s="137" t="str">
        <f>IF(C3836="","",F3831)</f>
        <v/>
      </c>
      <c r="C3836" s="123"/>
      <c r="D3836" s="138" t="str">
        <f>IF(C3836="","",IFERROR(INDEX('Cadastro de insumo'!A:K,MATCH('Ficha técnica - Prod acabado'!C3836,'Cadastro de insumo'!E:E,0),2),""))</f>
        <v/>
      </c>
      <c r="E3836" s="138" t="str">
        <f>IF(C3836="","",IFERROR(INDEX('Cadastro de insumo'!A:K,MATCH('Ficha técnica - Prod acabado'!C3836,'Cadastro de insumo'!E:E,0),9),""))</f>
        <v/>
      </c>
      <c r="F3836" s="139" t="str">
        <f>IFERROR(VLOOKUP(C3836,'Cadastro de insumo'!E:K,7,0),"")</f>
        <v/>
      </c>
      <c r="G3836" s="113"/>
      <c r="H3836" s="113"/>
      <c r="I3836" s="138">
        <f t="shared" si="183"/>
        <v>0</v>
      </c>
      <c r="J3836" s="140">
        <f>IF(C3836="",0,IF(E3836="Pacote",VLOOKUP(C3836,'Cadastro de insumo'!E:K,7,0)*G3836,IF(OR(E3836="kg",E3836="L"),F3836/1000*G3836,F3836*G3836)))</f>
        <v>0</v>
      </c>
    </row>
    <row r="3837" spans="1:18" outlineLevel="1" x14ac:dyDescent="0.25">
      <c r="B3837" s="137" t="str">
        <f>IF(C3837="","",F3831)</f>
        <v/>
      </c>
      <c r="C3837" s="123"/>
      <c r="D3837" s="138" t="str">
        <f>IF(C3837="","",IFERROR(INDEX('Cadastro de insumo'!A:K,MATCH('Ficha técnica - Prod acabado'!C3837,'Cadastro de insumo'!E:E,0),2),""))</f>
        <v/>
      </c>
      <c r="E3837" s="138" t="str">
        <f>IF(C3837="","",IFERROR(INDEX('Cadastro de insumo'!A:K,MATCH('Ficha técnica - Prod acabado'!C3837,'Cadastro de insumo'!E:E,0),9),""))</f>
        <v/>
      </c>
      <c r="F3837" s="139" t="str">
        <f>IFERROR(VLOOKUP(C3837,'Cadastro de insumo'!E:K,7,0),"")</f>
        <v/>
      </c>
      <c r="G3837" s="113"/>
      <c r="H3837" s="113"/>
      <c r="I3837" s="138">
        <f t="shared" si="183"/>
        <v>0</v>
      </c>
      <c r="J3837" s="140">
        <f>IF(C3837="",0,IF(E3837="Pacote",VLOOKUP(C3837,'Cadastro de insumo'!E:K,7,0)*G3837,IF(OR(E3837="kg",E3837="L"),F3837/1000*G3837,F3837*G3837)))</f>
        <v>0</v>
      </c>
    </row>
    <row r="3838" spans="1:18" outlineLevel="1" x14ac:dyDescent="0.25">
      <c r="B3838" s="137" t="str">
        <f>IF(C3838="","",F3831)</f>
        <v/>
      </c>
      <c r="C3838" s="123"/>
      <c r="D3838" s="138" t="str">
        <f>IF(C3838="","",IFERROR(INDEX('Cadastro de insumo'!A:K,MATCH('Ficha técnica - Prod acabado'!C3838,'Cadastro de insumo'!E:E,0),2),""))</f>
        <v/>
      </c>
      <c r="E3838" s="138" t="str">
        <f>IF(C3838="","",IFERROR(INDEX('Cadastro de insumo'!A:K,MATCH('Ficha técnica - Prod acabado'!C3838,'Cadastro de insumo'!E:E,0),9),""))</f>
        <v/>
      </c>
      <c r="F3838" s="139" t="str">
        <f>IFERROR(VLOOKUP(C3838,'Cadastro de insumo'!E:K,7,0),"")</f>
        <v/>
      </c>
      <c r="G3838" s="113"/>
      <c r="H3838" s="113"/>
      <c r="I3838" s="138">
        <f t="shared" si="183"/>
        <v>0</v>
      </c>
      <c r="J3838" s="140">
        <f>IF(C3838="",0,IF(E3838="Pacote",VLOOKUP(C3838,'Cadastro de insumo'!E:K,7,0)*G3838,IF(OR(E3838="kg",E3838="L"),F3838/1000*G3838,F3838*G3838)))</f>
        <v>0</v>
      </c>
    </row>
    <row r="3839" spans="1:18" outlineLevel="1" x14ac:dyDescent="0.25">
      <c r="B3839" s="137" t="str">
        <f>IF(C3839="","",F3831)</f>
        <v/>
      </c>
      <c r="C3839" s="123"/>
      <c r="D3839" s="138" t="str">
        <f>IF(C3839="","",IFERROR(INDEX('Cadastro de insumo'!A:K,MATCH('Ficha técnica - Prod acabado'!C3839,'Cadastro de insumo'!E:E,0),2),""))</f>
        <v/>
      </c>
      <c r="E3839" s="138" t="str">
        <f>IF(C3839="","",IFERROR(INDEX('Cadastro de insumo'!A:K,MATCH('Ficha técnica - Prod acabado'!C3839,'Cadastro de insumo'!E:E,0),9),""))</f>
        <v/>
      </c>
      <c r="F3839" s="139" t="str">
        <f>IFERROR(VLOOKUP(C3839,'Cadastro de insumo'!E:K,7,0),"")</f>
        <v/>
      </c>
      <c r="G3839" s="113"/>
      <c r="H3839" s="113"/>
      <c r="I3839" s="138">
        <f t="shared" si="183"/>
        <v>0</v>
      </c>
      <c r="J3839" s="140">
        <f>IF(C3839="",0,IF(E3839="Pacote",VLOOKUP(C3839,'Cadastro de insumo'!E:K,7,0)*G3839,IF(OR(E3839="kg",E3839="L"),F3839/1000*G3839,F3839*G3839)))</f>
        <v>0</v>
      </c>
    </row>
    <row r="3840" spans="1:18" outlineLevel="1" x14ac:dyDescent="0.25">
      <c r="B3840" s="137" t="str">
        <f>IF(C3840="","",F3831)</f>
        <v/>
      </c>
      <c r="C3840" s="123"/>
      <c r="D3840" s="138" t="str">
        <f>IF(C3840="","",IFERROR(INDEX('Cadastro de insumo'!A:K,MATCH('Ficha técnica - Prod acabado'!C3840,'Cadastro de insumo'!E:E,0),2),""))</f>
        <v/>
      </c>
      <c r="E3840" s="138" t="str">
        <f>IF(C3840="","",IFERROR(INDEX('Cadastro de insumo'!A:K,MATCH('Ficha técnica - Prod acabado'!C3840,'Cadastro de insumo'!E:E,0),9),""))</f>
        <v/>
      </c>
      <c r="F3840" s="139" t="str">
        <f>IFERROR(VLOOKUP(C3840,'Cadastro de insumo'!E:K,7,0),"")</f>
        <v/>
      </c>
      <c r="G3840" s="113"/>
      <c r="H3840" s="113"/>
      <c r="I3840" s="138">
        <f t="shared" si="183"/>
        <v>0</v>
      </c>
      <c r="J3840" s="140">
        <f>IF(C3840="",0,IF(E3840="Pacote",VLOOKUP(C3840,'Cadastro de insumo'!E:K,7,0)*G3840,IF(OR(E3840="kg",E3840="L"),F3840/1000*G3840,F3840*G3840)))</f>
        <v>0</v>
      </c>
    </row>
    <row r="3841" spans="1:18" outlineLevel="1" x14ac:dyDescent="0.25">
      <c r="B3841" s="137" t="str">
        <f>IF(C3841="","",F3831)</f>
        <v/>
      </c>
      <c r="C3841" s="123"/>
      <c r="D3841" s="138" t="str">
        <f>IF(C3841="","",IFERROR(INDEX('Cadastro de insumo'!A:K,MATCH('Ficha técnica - Prod acabado'!C3841,'Cadastro de insumo'!E:E,0),2),""))</f>
        <v/>
      </c>
      <c r="E3841" s="138" t="str">
        <f>IF(C3841="","",IFERROR(INDEX('Cadastro de insumo'!A:K,MATCH('Ficha técnica - Prod acabado'!C3841,'Cadastro de insumo'!E:E,0),9),""))</f>
        <v/>
      </c>
      <c r="F3841" s="139" t="str">
        <f>IFERROR(VLOOKUP(C3841,'Cadastro de insumo'!E:K,7,0),"")</f>
        <v/>
      </c>
      <c r="G3841" s="113"/>
      <c r="H3841" s="113"/>
      <c r="I3841" s="138">
        <f t="shared" si="183"/>
        <v>0</v>
      </c>
      <c r="J3841" s="140">
        <f>IF(C3841="",0,IF(E3841="Pacote",VLOOKUP(C3841,'Cadastro de insumo'!E:K,7,0)*G3841,IF(OR(E3841="kg",E3841="L"),F3841/1000*G3841,F3841*G3841)))</f>
        <v>0</v>
      </c>
    </row>
    <row r="3842" spans="1:18" outlineLevel="1" x14ac:dyDescent="0.25">
      <c r="B3842" s="137" t="str">
        <f>IF(C3842="","",F3831)</f>
        <v/>
      </c>
      <c r="C3842" s="123"/>
      <c r="D3842" s="138" t="str">
        <f>IF(C3842="","",IFERROR(INDEX('Cadastro de insumo'!A:K,MATCH('Ficha técnica - Prod acabado'!C3842,'Cadastro de insumo'!E:E,0),2),""))</f>
        <v/>
      </c>
      <c r="E3842" s="138" t="str">
        <f>IF(C3842="","",IFERROR(INDEX('Cadastro de insumo'!A:K,MATCH('Ficha técnica - Prod acabado'!C3842,'Cadastro de insumo'!E:E,0),9),""))</f>
        <v/>
      </c>
      <c r="F3842" s="139" t="str">
        <f>IFERROR(VLOOKUP(C3842,'Cadastro de insumo'!E:K,7,0),"")</f>
        <v/>
      </c>
      <c r="G3842" s="113"/>
      <c r="H3842" s="113"/>
      <c r="I3842" s="138">
        <f t="shared" si="183"/>
        <v>0</v>
      </c>
      <c r="J3842" s="140">
        <f>IF(C3842="",0,IF(E3842="Pacote",VLOOKUP(C3842,'Cadastro de insumo'!E:K,7,0)*G3842,IF(OR(E3842="kg",E3842="L"),F3842/1000*G3842,F3842*G3842)))</f>
        <v>0</v>
      </c>
    </row>
    <row r="3843" spans="1:18" outlineLevel="1" x14ac:dyDescent="0.25">
      <c r="B3843" s="137" t="str">
        <f>IF(C3843="","",F3831)</f>
        <v/>
      </c>
      <c r="C3843" s="123"/>
      <c r="D3843" s="138" t="str">
        <f>IF(C3843="","",IFERROR(INDEX('Cadastro de insumo'!A:K,MATCH('Ficha técnica - Prod acabado'!C3843,'Cadastro de insumo'!E:E,0),2),""))</f>
        <v/>
      </c>
      <c r="E3843" s="138" t="str">
        <f>IF(C3843="","",IFERROR(INDEX('Cadastro de insumo'!A:K,MATCH('Ficha técnica - Prod acabado'!C3843,'Cadastro de insumo'!E:E,0),9),""))</f>
        <v/>
      </c>
      <c r="F3843" s="139" t="str">
        <f>IFERROR(VLOOKUP(C3843,'Cadastro de insumo'!E:K,7,0),"")</f>
        <v/>
      </c>
      <c r="G3843" s="113"/>
      <c r="H3843" s="113"/>
      <c r="I3843" s="138">
        <f t="shared" si="183"/>
        <v>0</v>
      </c>
      <c r="J3843" s="140">
        <f>IF(C3843="",0,IF(E3843="Pacote",VLOOKUP(C3843,'Cadastro de insumo'!E:K,7,0)*G3843,IF(OR(E3843="kg",E3843="L"),F3843/1000*G3843,F3843*G3843)))</f>
        <v>0</v>
      </c>
    </row>
    <row r="3844" spans="1:18" outlineLevel="1" x14ac:dyDescent="0.25">
      <c r="B3844" s="137" t="str">
        <f>IF(C3844="","",F3831)</f>
        <v/>
      </c>
      <c r="C3844" s="123"/>
      <c r="D3844" s="138" t="str">
        <f>IF(C3844="","",IFERROR(INDEX('Cadastro de insumo'!A:K,MATCH('Ficha técnica - Prod acabado'!C3844,'Cadastro de insumo'!E:E,0),2),""))</f>
        <v/>
      </c>
      <c r="E3844" s="138" t="str">
        <f>IF(C3844="","",IFERROR(INDEX('Cadastro de insumo'!A:K,MATCH('Ficha técnica - Prod acabado'!C3844,'Cadastro de insumo'!E:E,0),9),""))</f>
        <v/>
      </c>
      <c r="F3844" s="139" t="str">
        <f>IFERROR(VLOOKUP(C3844,'Cadastro de insumo'!E:K,7,0),"")</f>
        <v/>
      </c>
      <c r="G3844" s="113"/>
      <c r="H3844" s="113"/>
      <c r="I3844" s="138">
        <f t="shared" si="183"/>
        <v>0</v>
      </c>
      <c r="J3844" s="140">
        <f>IF(C3844="",0,IF(E3844="Pacote",VLOOKUP(C3844,'Cadastro de insumo'!E:K,7,0)*G3844,IF(OR(E3844="kg",E3844="L"),F3844/1000*G3844,F3844*G3844)))</f>
        <v>0</v>
      </c>
    </row>
    <row r="3845" spans="1:18" outlineLevel="1" x14ac:dyDescent="0.25">
      <c r="B3845" s="137" t="str">
        <f>IF(C3845="","",F3831)</f>
        <v/>
      </c>
      <c r="C3845" s="123"/>
      <c r="D3845" s="138" t="str">
        <f>IF(C3845="","",IFERROR(INDEX('Cadastro de insumo'!A:K,MATCH('Ficha técnica - Prod acabado'!C3845,'Cadastro de insumo'!E:E,0),2),""))</f>
        <v/>
      </c>
      <c r="E3845" s="138" t="str">
        <f>IF(C3845="","",IFERROR(INDEX('Cadastro de insumo'!A:K,MATCH('Ficha técnica - Prod acabado'!C3845,'Cadastro de insumo'!E:E,0),9),""))</f>
        <v/>
      </c>
      <c r="F3845" s="139" t="str">
        <f>IFERROR(VLOOKUP(C3845,'Cadastro de insumo'!E:K,7,0),"")</f>
        <v/>
      </c>
      <c r="G3845" s="113"/>
      <c r="H3845" s="113"/>
      <c r="I3845" s="138">
        <f t="shared" si="183"/>
        <v>0</v>
      </c>
      <c r="J3845" s="140">
        <f>IF(C3845="",0,IF(E3845="Pacote",VLOOKUP(C3845,'Cadastro de insumo'!E:K,7,0)*G3845,IF(OR(E3845="kg",E3845="L"),F3845/1000*G3845,F3845*G3845)))</f>
        <v>0</v>
      </c>
    </row>
    <row r="3846" spans="1:18" outlineLevel="1" x14ac:dyDescent="0.25">
      <c r="B3846" s="137" t="str">
        <f>IF(C3846="","",F3831)</f>
        <v/>
      </c>
      <c r="C3846" s="123"/>
      <c r="D3846" s="138" t="str">
        <f>IF(C3846="","",IFERROR(INDEX('Cadastro de insumo'!A:K,MATCH('Ficha técnica - Prod acabado'!C3846,'Cadastro de insumo'!E:E,0),2),""))</f>
        <v/>
      </c>
      <c r="E3846" s="138" t="str">
        <f>IF(C3846="","",IFERROR(INDEX('Cadastro de insumo'!A:K,MATCH('Ficha técnica - Prod acabado'!C3846,'Cadastro de insumo'!E:E,0),9),""))</f>
        <v/>
      </c>
      <c r="F3846" s="139" t="str">
        <f>IFERROR(VLOOKUP(C3846,'Cadastro de insumo'!E:K,7,0),"")</f>
        <v/>
      </c>
      <c r="G3846" s="113"/>
      <c r="H3846" s="113"/>
      <c r="I3846" s="138">
        <f t="shared" si="183"/>
        <v>0</v>
      </c>
      <c r="J3846" s="140">
        <f>IF(C3846="",0,IF(E3846="Pacote",VLOOKUP(C3846,'Cadastro de insumo'!E:K,7,0)*G3846,IF(OR(E3846="kg",E3846="L"),F3846/1000*G3846,F3846*G3846)))</f>
        <v>0</v>
      </c>
    </row>
    <row r="3847" spans="1:18" outlineLevel="1" x14ac:dyDescent="0.25">
      <c r="B3847" s="137" t="str">
        <f>IF(C3847="","",F3831)</f>
        <v/>
      </c>
      <c r="C3847" s="123"/>
      <c r="D3847" s="138" t="str">
        <f>IF(C3847="","",IFERROR(INDEX('Cadastro de insumo'!A:K,MATCH('Ficha técnica - Prod acabado'!C3847,'Cadastro de insumo'!E:E,0),2),""))</f>
        <v/>
      </c>
      <c r="E3847" s="138" t="str">
        <f>IF(C3847="","",IFERROR(INDEX('Cadastro de insumo'!A:K,MATCH('Ficha técnica - Prod acabado'!C3847,'Cadastro de insumo'!E:E,0),9),""))</f>
        <v/>
      </c>
      <c r="F3847" s="139" t="str">
        <f>IFERROR(VLOOKUP(C3847,'Cadastro de insumo'!E:K,7,0),"")</f>
        <v/>
      </c>
      <c r="G3847" s="113"/>
      <c r="H3847" s="113"/>
      <c r="I3847" s="138">
        <f t="shared" si="183"/>
        <v>0</v>
      </c>
      <c r="J3847" s="140">
        <f>IF(C3847="",0,IF(E3847="Pacote",VLOOKUP(C3847,'Cadastro de insumo'!E:K,7,0)*G3847,IF(OR(E3847="kg",E3847="L"),F3847/1000*G3847,F3847*G3847)))</f>
        <v>0</v>
      </c>
    </row>
    <row r="3848" spans="1:18" outlineLevel="1" x14ac:dyDescent="0.25">
      <c r="B3848" s="137" t="str">
        <f>IF(C3848="","",F3831)</f>
        <v/>
      </c>
      <c r="C3848" s="123"/>
      <c r="D3848" s="138" t="str">
        <f>IF(C3848="","",IFERROR(INDEX('Cadastro de insumo'!A:K,MATCH('Ficha técnica - Prod acabado'!C3848,'Cadastro de insumo'!E:E,0),2),""))</f>
        <v/>
      </c>
      <c r="E3848" s="138" t="str">
        <f>IF(C3848="","",IFERROR(INDEX('Cadastro de insumo'!A:K,MATCH('Ficha técnica - Prod acabado'!C3848,'Cadastro de insumo'!E:E,0),9),""))</f>
        <v/>
      </c>
      <c r="F3848" s="139" t="str">
        <f>IFERROR(VLOOKUP(C3848,'Cadastro de insumo'!E:K,7,0),"")</f>
        <v/>
      </c>
      <c r="G3848" s="113"/>
      <c r="H3848" s="113"/>
      <c r="I3848" s="138">
        <f t="shared" si="183"/>
        <v>0</v>
      </c>
      <c r="J3848" s="140">
        <f>IF(C3848="",0,IF(E3848="Pacote",VLOOKUP(C3848,'Cadastro de insumo'!E:K,7,0)*G3848,IF(OR(E3848="kg",E3848="L"),F3848/1000*G3848,F3848*G3848)))</f>
        <v>0</v>
      </c>
    </row>
    <row r="3849" spans="1:18" x14ac:dyDescent="0.25">
      <c r="A3849" s="33" t="str">
        <f>"Detalhes: "&amp;F3831</f>
        <v xml:space="preserve">Detalhes: </v>
      </c>
      <c r="B3849" s="110"/>
      <c r="H3849" s="126"/>
      <c r="I3849" s="110"/>
      <c r="J3849" s="110"/>
      <c r="M3849" s="126"/>
    </row>
    <row r="3850" spans="1:18" x14ac:dyDescent="0.25">
      <c r="B3850" s="110"/>
      <c r="C3850" s="126"/>
      <c r="H3850" s="126"/>
      <c r="I3850" s="110"/>
      <c r="J3850" s="110"/>
      <c r="K3850" s="110"/>
      <c r="L3850" s="110"/>
      <c r="M3850" s="126"/>
    </row>
    <row r="3851" spans="1:18" ht="31.5" x14ac:dyDescent="0.25">
      <c r="D3851" s="110"/>
      <c r="E3851" s="34" t="s">
        <v>21</v>
      </c>
      <c r="F3851" s="78" t="s">
        <v>0</v>
      </c>
      <c r="G3851" s="78" t="s">
        <v>19</v>
      </c>
      <c r="H3851" s="79" t="s">
        <v>20</v>
      </c>
      <c r="I3851" s="35" t="s">
        <v>22</v>
      </c>
      <c r="J3851" s="35" t="s">
        <v>61</v>
      </c>
      <c r="M3851" s="126"/>
    </row>
    <row r="3852" spans="1:18" x14ac:dyDescent="0.25">
      <c r="D3852" s="110"/>
      <c r="E3852" s="135">
        <f>E3831+1</f>
        <v>184</v>
      </c>
      <c r="F3852" s="113"/>
      <c r="G3852" s="113"/>
      <c r="H3852" s="114"/>
      <c r="I3852" s="136">
        <f>SUM(J3855:J3869)</f>
        <v>0</v>
      </c>
      <c r="J3852" s="136" t="str">
        <f>IF(H3852="","",I3852/H3852)</f>
        <v/>
      </c>
      <c r="M3852" s="126"/>
      <c r="R3852" s="141"/>
    </row>
    <row r="3853" spans="1:18" x14ac:dyDescent="0.25">
      <c r="B3853" s="117"/>
      <c r="C3853" s="118"/>
      <c r="D3853" s="110"/>
      <c r="F3853" s="118"/>
      <c r="G3853" s="118"/>
      <c r="H3853" s="119"/>
      <c r="I3853" s="120"/>
      <c r="J3853" s="121"/>
      <c r="M3853" s="126"/>
      <c r="R3853" s="141"/>
    </row>
    <row r="3854" spans="1:18" ht="47.25" outlineLevel="1" x14ac:dyDescent="0.25">
      <c r="B3854" s="34" t="s">
        <v>66</v>
      </c>
      <c r="C3854" s="78" t="s">
        <v>13</v>
      </c>
      <c r="D3854" s="35" t="s">
        <v>60</v>
      </c>
      <c r="E3854" s="35" t="s">
        <v>14</v>
      </c>
      <c r="F3854" s="79" t="s">
        <v>17</v>
      </c>
      <c r="G3854" s="79" t="s">
        <v>56</v>
      </c>
      <c r="H3854" s="79" t="s">
        <v>38</v>
      </c>
      <c r="I3854" s="35" t="s">
        <v>16</v>
      </c>
      <c r="J3854" s="34" t="s">
        <v>15</v>
      </c>
    </row>
    <row r="3855" spans="1:18" outlineLevel="1" x14ac:dyDescent="0.25">
      <c r="B3855" s="137" t="str">
        <f>IF(C3855="","",F3852)</f>
        <v/>
      </c>
      <c r="C3855" s="123"/>
      <c r="D3855" s="138" t="str">
        <f>IF(C3855="","",IFERROR(INDEX('Cadastro de insumo'!A:K,MATCH('Ficha técnica - Prod acabado'!C3855,'Cadastro de insumo'!E:E,0),2),""))</f>
        <v/>
      </c>
      <c r="E3855" s="138" t="str">
        <f>IF(C3855="","",IFERROR(INDEX('Cadastro de insumo'!A:K,MATCH('Ficha técnica - Prod acabado'!C3855,'Cadastro de insumo'!E:E,0),9),""))</f>
        <v/>
      </c>
      <c r="F3855" s="139" t="str">
        <f>IFERROR(VLOOKUP(C3855,'Cadastro de insumo'!E:K,7,0),"")</f>
        <v/>
      </c>
      <c r="G3855" s="113"/>
      <c r="H3855" s="113"/>
      <c r="I3855" s="138">
        <f t="shared" ref="I3855:I3869" si="184">IF(OR(G3855="",H3855=""),0,G3855/H3855)</f>
        <v>0</v>
      </c>
      <c r="J3855" s="140">
        <f>IF(C3855="",0,IF(E3855="Pacote",VLOOKUP(C3855,'Cadastro de insumo'!E:K,7,0)*G3855,IF(OR(E3855="kg",E3855="L"),F3855/1000*G3855,F3855*G3855)))</f>
        <v>0</v>
      </c>
    </row>
    <row r="3856" spans="1:18" outlineLevel="1" x14ac:dyDescent="0.25">
      <c r="B3856" s="137" t="str">
        <f>IF(C3856="","",F3852)</f>
        <v/>
      </c>
      <c r="C3856" s="123"/>
      <c r="D3856" s="138" t="str">
        <f>IF(C3856="","",IFERROR(INDEX('Cadastro de insumo'!A:K,MATCH('Ficha técnica - Prod acabado'!C3856,'Cadastro de insumo'!E:E,0),2),""))</f>
        <v/>
      </c>
      <c r="E3856" s="138" t="str">
        <f>IF(C3856="","",IFERROR(INDEX('Cadastro de insumo'!A:K,MATCH('Ficha técnica - Prod acabado'!C3856,'Cadastro de insumo'!E:E,0),9),""))</f>
        <v/>
      </c>
      <c r="F3856" s="139" t="str">
        <f>IFERROR(VLOOKUP(C3856,'Cadastro de insumo'!E:K,7,0),"")</f>
        <v/>
      </c>
      <c r="G3856" s="113"/>
      <c r="H3856" s="113"/>
      <c r="I3856" s="138">
        <f t="shared" si="184"/>
        <v>0</v>
      </c>
      <c r="J3856" s="140">
        <f>IF(C3856="",0,IF(E3856="Pacote",VLOOKUP(C3856,'Cadastro de insumo'!E:K,7,0)*G3856,IF(OR(E3856="kg",E3856="L"),F3856/1000*G3856,F3856*G3856)))</f>
        <v>0</v>
      </c>
    </row>
    <row r="3857" spans="1:13" outlineLevel="1" x14ac:dyDescent="0.25">
      <c r="B3857" s="137" t="str">
        <f>IF(C3857="","",F3852)</f>
        <v/>
      </c>
      <c r="C3857" s="123"/>
      <c r="D3857" s="138" t="str">
        <f>IF(C3857="","",IFERROR(INDEX('Cadastro de insumo'!A:K,MATCH('Ficha técnica - Prod acabado'!C3857,'Cadastro de insumo'!E:E,0),2),""))</f>
        <v/>
      </c>
      <c r="E3857" s="138" t="str">
        <f>IF(C3857="","",IFERROR(INDEX('Cadastro de insumo'!A:K,MATCH('Ficha técnica - Prod acabado'!C3857,'Cadastro de insumo'!E:E,0),9),""))</f>
        <v/>
      </c>
      <c r="F3857" s="139" t="str">
        <f>IFERROR(VLOOKUP(C3857,'Cadastro de insumo'!E:K,7,0),"")</f>
        <v/>
      </c>
      <c r="G3857" s="113"/>
      <c r="H3857" s="113"/>
      <c r="I3857" s="138">
        <f t="shared" si="184"/>
        <v>0</v>
      </c>
      <c r="J3857" s="140">
        <f>IF(C3857="",0,IF(E3857="Pacote",VLOOKUP(C3857,'Cadastro de insumo'!E:K,7,0)*G3857,IF(OR(E3857="kg",E3857="L"),F3857/1000*G3857,F3857*G3857)))</f>
        <v>0</v>
      </c>
    </row>
    <row r="3858" spans="1:13" outlineLevel="1" x14ac:dyDescent="0.25">
      <c r="B3858" s="137" t="str">
        <f>IF(C3858="","",F3852)</f>
        <v/>
      </c>
      <c r="C3858" s="123"/>
      <c r="D3858" s="138" t="str">
        <f>IF(C3858="","",IFERROR(INDEX('Cadastro de insumo'!A:K,MATCH('Ficha técnica - Prod acabado'!C3858,'Cadastro de insumo'!E:E,0),2),""))</f>
        <v/>
      </c>
      <c r="E3858" s="138" t="str">
        <f>IF(C3858="","",IFERROR(INDEX('Cadastro de insumo'!A:K,MATCH('Ficha técnica - Prod acabado'!C3858,'Cadastro de insumo'!E:E,0),9),""))</f>
        <v/>
      </c>
      <c r="F3858" s="139" t="str">
        <f>IFERROR(VLOOKUP(C3858,'Cadastro de insumo'!E:K,7,0),"")</f>
        <v/>
      </c>
      <c r="G3858" s="113"/>
      <c r="H3858" s="113"/>
      <c r="I3858" s="138">
        <f t="shared" si="184"/>
        <v>0</v>
      </c>
      <c r="J3858" s="140">
        <f>IF(C3858="",0,IF(E3858="Pacote",VLOOKUP(C3858,'Cadastro de insumo'!E:K,7,0)*G3858,IF(OR(E3858="kg",E3858="L"),F3858/1000*G3858,F3858*G3858)))</f>
        <v>0</v>
      </c>
    </row>
    <row r="3859" spans="1:13" outlineLevel="1" x14ac:dyDescent="0.25">
      <c r="B3859" s="137" t="str">
        <f>IF(C3859="","",F3852)</f>
        <v/>
      </c>
      <c r="C3859" s="123"/>
      <c r="D3859" s="138" t="str">
        <f>IF(C3859="","",IFERROR(INDEX('Cadastro de insumo'!A:K,MATCH('Ficha técnica - Prod acabado'!C3859,'Cadastro de insumo'!E:E,0),2),""))</f>
        <v/>
      </c>
      <c r="E3859" s="138" t="str">
        <f>IF(C3859="","",IFERROR(INDEX('Cadastro de insumo'!A:K,MATCH('Ficha técnica - Prod acabado'!C3859,'Cadastro de insumo'!E:E,0),9),""))</f>
        <v/>
      </c>
      <c r="F3859" s="139" t="str">
        <f>IFERROR(VLOOKUP(C3859,'Cadastro de insumo'!E:K,7,0),"")</f>
        <v/>
      </c>
      <c r="G3859" s="113"/>
      <c r="H3859" s="113"/>
      <c r="I3859" s="138">
        <f t="shared" si="184"/>
        <v>0</v>
      </c>
      <c r="J3859" s="140">
        <f>IF(C3859="",0,IF(E3859="Pacote",VLOOKUP(C3859,'Cadastro de insumo'!E:K,7,0)*G3859,IF(OR(E3859="kg",E3859="L"),F3859/1000*G3859,F3859*G3859)))</f>
        <v>0</v>
      </c>
    </row>
    <row r="3860" spans="1:13" outlineLevel="1" x14ac:dyDescent="0.25">
      <c r="B3860" s="137" t="str">
        <f>IF(C3860="","",F3852)</f>
        <v/>
      </c>
      <c r="C3860" s="123"/>
      <c r="D3860" s="138" t="str">
        <f>IF(C3860="","",IFERROR(INDEX('Cadastro de insumo'!A:K,MATCH('Ficha técnica - Prod acabado'!C3860,'Cadastro de insumo'!E:E,0),2),""))</f>
        <v/>
      </c>
      <c r="E3860" s="138" t="str">
        <f>IF(C3860="","",IFERROR(INDEX('Cadastro de insumo'!A:K,MATCH('Ficha técnica - Prod acabado'!C3860,'Cadastro de insumo'!E:E,0),9),""))</f>
        <v/>
      </c>
      <c r="F3860" s="139" t="str">
        <f>IFERROR(VLOOKUP(C3860,'Cadastro de insumo'!E:K,7,0),"")</f>
        <v/>
      </c>
      <c r="G3860" s="113"/>
      <c r="H3860" s="113"/>
      <c r="I3860" s="138">
        <f t="shared" si="184"/>
        <v>0</v>
      </c>
      <c r="J3860" s="140">
        <f>IF(C3860="",0,IF(E3860="Pacote",VLOOKUP(C3860,'Cadastro de insumo'!E:K,7,0)*G3860,IF(OR(E3860="kg",E3860="L"),F3860/1000*G3860,F3860*G3860)))</f>
        <v>0</v>
      </c>
    </row>
    <row r="3861" spans="1:13" outlineLevel="1" x14ac:dyDescent="0.25">
      <c r="B3861" s="137" t="str">
        <f>IF(C3861="","",F3852)</f>
        <v/>
      </c>
      <c r="C3861" s="123"/>
      <c r="D3861" s="138" t="str">
        <f>IF(C3861="","",IFERROR(INDEX('Cadastro de insumo'!A:K,MATCH('Ficha técnica - Prod acabado'!C3861,'Cadastro de insumo'!E:E,0),2),""))</f>
        <v/>
      </c>
      <c r="E3861" s="138" t="str">
        <f>IF(C3861="","",IFERROR(INDEX('Cadastro de insumo'!A:K,MATCH('Ficha técnica - Prod acabado'!C3861,'Cadastro de insumo'!E:E,0),9),""))</f>
        <v/>
      </c>
      <c r="F3861" s="139" t="str">
        <f>IFERROR(VLOOKUP(C3861,'Cadastro de insumo'!E:K,7,0),"")</f>
        <v/>
      </c>
      <c r="G3861" s="113"/>
      <c r="H3861" s="113"/>
      <c r="I3861" s="138">
        <f t="shared" si="184"/>
        <v>0</v>
      </c>
      <c r="J3861" s="140">
        <f>IF(C3861="",0,IF(E3861="Pacote",VLOOKUP(C3861,'Cadastro de insumo'!E:K,7,0)*G3861,IF(OR(E3861="kg",E3861="L"),F3861/1000*G3861,F3861*G3861)))</f>
        <v>0</v>
      </c>
    </row>
    <row r="3862" spans="1:13" outlineLevel="1" x14ac:dyDescent="0.25">
      <c r="B3862" s="137" t="str">
        <f>IF(C3862="","",F3852)</f>
        <v/>
      </c>
      <c r="C3862" s="123"/>
      <c r="D3862" s="138" t="str">
        <f>IF(C3862="","",IFERROR(INDEX('Cadastro de insumo'!A:K,MATCH('Ficha técnica - Prod acabado'!C3862,'Cadastro de insumo'!E:E,0),2),""))</f>
        <v/>
      </c>
      <c r="E3862" s="138" t="str">
        <f>IF(C3862="","",IFERROR(INDEX('Cadastro de insumo'!A:K,MATCH('Ficha técnica - Prod acabado'!C3862,'Cadastro de insumo'!E:E,0),9),""))</f>
        <v/>
      </c>
      <c r="F3862" s="139" t="str">
        <f>IFERROR(VLOOKUP(C3862,'Cadastro de insumo'!E:K,7,0),"")</f>
        <v/>
      </c>
      <c r="G3862" s="113"/>
      <c r="H3862" s="113"/>
      <c r="I3862" s="138">
        <f t="shared" si="184"/>
        <v>0</v>
      </c>
      <c r="J3862" s="140">
        <f>IF(C3862="",0,IF(E3862="Pacote",VLOOKUP(C3862,'Cadastro de insumo'!E:K,7,0)*G3862,IF(OR(E3862="kg",E3862="L"),F3862/1000*G3862,F3862*G3862)))</f>
        <v>0</v>
      </c>
    </row>
    <row r="3863" spans="1:13" outlineLevel="1" x14ac:dyDescent="0.25">
      <c r="B3863" s="137" t="str">
        <f>IF(C3863="","",F3852)</f>
        <v/>
      </c>
      <c r="C3863" s="123"/>
      <c r="D3863" s="138" t="str">
        <f>IF(C3863="","",IFERROR(INDEX('Cadastro de insumo'!A:K,MATCH('Ficha técnica - Prod acabado'!C3863,'Cadastro de insumo'!E:E,0),2),""))</f>
        <v/>
      </c>
      <c r="E3863" s="138" t="str">
        <f>IF(C3863="","",IFERROR(INDEX('Cadastro de insumo'!A:K,MATCH('Ficha técnica - Prod acabado'!C3863,'Cadastro de insumo'!E:E,0),9),""))</f>
        <v/>
      </c>
      <c r="F3863" s="139" t="str">
        <f>IFERROR(VLOOKUP(C3863,'Cadastro de insumo'!E:K,7,0),"")</f>
        <v/>
      </c>
      <c r="G3863" s="113"/>
      <c r="H3863" s="113"/>
      <c r="I3863" s="138">
        <f t="shared" si="184"/>
        <v>0</v>
      </c>
      <c r="J3863" s="140">
        <f>IF(C3863="",0,IF(E3863="Pacote",VLOOKUP(C3863,'Cadastro de insumo'!E:K,7,0)*G3863,IF(OR(E3863="kg",E3863="L"),F3863/1000*G3863,F3863*G3863)))</f>
        <v>0</v>
      </c>
    </row>
    <row r="3864" spans="1:13" outlineLevel="1" x14ac:dyDescent="0.25">
      <c r="B3864" s="137" t="str">
        <f>IF(C3864="","",F3852)</f>
        <v/>
      </c>
      <c r="C3864" s="123"/>
      <c r="D3864" s="138" t="str">
        <f>IF(C3864="","",IFERROR(INDEX('Cadastro de insumo'!A:K,MATCH('Ficha técnica - Prod acabado'!C3864,'Cadastro de insumo'!E:E,0),2),""))</f>
        <v/>
      </c>
      <c r="E3864" s="138" t="str">
        <f>IF(C3864="","",IFERROR(INDEX('Cadastro de insumo'!A:K,MATCH('Ficha técnica - Prod acabado'!C3864,'Cadastro de insumo'!E:E,0),9),""))</f>
        <v/>
      </c>
      <c r="F3864" s="139" t="str">
        <f>IFERROR(VLOOKUP(C3864,'Cadastro de insumo'!E:K,7,0),"")</f>
        <v/>
      </c>
      <c r="G3864" s="113"/>
      <c r="H3864" s="113"/>
      <c r="I3864" s="138">
        <f t="shared" si="184"/>
        <v>0</v>
      </c>
      <c r="J3864" s="140">
        <f>IF(C3864="",0,IF(E3864="Pacote",VLOOKUP(C3864,'Cadastro de insumo'!E:K,7,0)*G3864,IF(OR(E3864="kg",E3864="L"),F3864/1000*G3864,F3864*G3864)))</f>
        <v>0</v>
      </c>
    </row>
    <row r="3865" spans="1:13" outlineLevel="1" x14ac:dyDescent="0.25">
      <c r="B3865" s="137" t="str">
        <f>IF(C3865="","",F3852)</f>
        <v/>
      </c>
      <c r="C3865" s="123"/>
      <c r="D3865" s="138" t="str">
        <f>IF(C3865="","",IFERROR(INDEX('Cadastro de insumo'!A:K,MATCH('Ficha técnica - Prod acabado'!C3865,'Cadastro de insumo'!E:E,0),2),""))</f>
        <v/>
      </c>
      <c r="E3865" s="138" t="str">
        <f>IF(C3865="","",IFERROR(INDEX('Cadastro de insumo'!A:K,MATCH('Ficha técnica - Prod acabado'!C3865,'Cadastro de insumo'!E:E,0),9),""))</f>
        <v/>
      </c>
      <c r="F3865" s="139" t="str">
        <f>IFERROR(VLOOKUP(C3865,'Cadastro de insumo'!E:K,7,0),"")</f>
        <v/>
      </c>
      <c r="G3865" s="113"/>
      <c r="H3865" s="113"/>
      <c r="I3865" s="138">
        <f t="shared" si="184"/>
        <v>0</v>
      </c>
      <c r="J3865" s="140">
        <f>IF(C3865="",0,IF(E3865="Pacote",VLOOKUP(C3865,'Cadastro de insumo'!E:K,7,0)*G3865,IF(OR(E3865="kg",E3865="L"),F3865/1000*G3865,F3865*G3865)))</f>
        <v>0</v>
      </c>
    </row>
    <row r="3866" spans="1:13" outlineLevel="1" x14ac:dyDescent="0.25">
      <c r="B3866" s="137" t="str">
        <f>IF(C3866="","",F3852)</f>
        <v/>
      </c>
      <c r="C3866" s="123"/>
      <c r="D3866" s="138" t="str">
        <f>IF(C3866="","",IFERROR(INDEX('Cadastro de insumo'!A:K,MATCH('Ficha técnica - Prod acabado'!C3866,'Cadastro de insumo'!E:E,0),2),""))</f>
        <v/>
      </c>
      <c r="E3866" s="138" t="str">
        <f>IF(C3866="","",IFERROR(INDEX('Cadastro de insumo'!A:K,MATCH('Ficha técnica - Prod acabado'!C3866,'Cadastro de insumo'!E:E,0),9),""))</f>
        <v/>
      </c>
      <c r="F3866" s="139" t="str">
        <f>IFERROR(VLOOKUP(C3866,'Cadastro de insumo'!E:K,7,0),"")</f>
        <v/>
      </c>
      <c r="G3866" s="113"/>
      <c r="H3866" s="113"/>
      <c r="I3866" s="138">
        <f t="shared" si="184"/>
        <v>0</v>
      </c>
      <c r="J3866" s="140">
        <f>IF(C3866="",0,IF(E3866="Pacote",VLOOKUP(C3866,'Cadastro de insumo'!E:K,7,0)*G3866,IF(OR(E3866="kg",E3866="L"),F3866/1000*G3866,F3866*G3866)))</f>
        <v>0</v>
      </c>
    </row>
    <row r="3867" spans="1:13" outlineLevel="1" x14ac:dyDescent="0.25">
      <c r="B3867" s="137" t="str">
        <f>IF(C3867="","",F3852)</f>
        <v/>
      </c>
      <c r="C3867" s="123"/>
      <c r="D3867" s="138" t="str">
        <f>IF(C3867="","",IFERROR(INDEX('Cadastro de insumo'!A:K,MATCH('Ficha técnica - Prod acabado'!C3867,'Cadastro de insumo'!E:E,0),2),""))</f>
        <v/>
      </c>
      <c r="E3867" s="138" t="str">
        <f>IF(C3867="","",IFERROR(INDEX('Cadastro de insumo'!A:K,MATCH('Ficha técnica - Prod acabado'!C3867,'Cadastro de insumo'!E:E,0),9),""))</f>
        <v/>
      </c>
      <c r="F3867" s="139" t="str">
        <f>IFERROR(VLOOKUP(C3867,'Cadastro de insumo'!E:K,7,0),"")</f>
        <v/>
      </c>
      <c r="G3867" s="113"/>
      <c r="H3867" s="113"/>
      <c r="I3867" s="138">
        <f t="shared" si="184"/>
        <v>0</v>
      </c>
      <c r="J3867" s="140">
        <f>IF(C3867="",0,IF(E3867="Pacote",VLOOKUP(C3867,'Cadastro de insumo'!E:K,7,0)*G3867,IF(OR(E3867="kg",E3867="L"),F3867/1000*G3867,F3867*G3867)))</f>
        <v>0</v>
      </c>
    </row>
    <row r="3868" spans="1:13" outlineLevel="1" x14ac:dyDescent="0.25">
      <c r="B3868" s="137" t="str">
        <f>IF(C3868="","",F3852)</f>
        <v/>
      </c>
      <c r="C3868" s="123"/>
      <c r="D3868" s="138" t="str">
        <f>IF(C3868="","",IFERROR(INDEX('Cadastro de insumo'!A:K,MATCH('Ficha técnica - Prod acabado'!C3868,'Cadastro de insumo'!E:E,0),2),""))</f>
        <v/>
      </c>
      <c r="E3868" s="138" t="str">
        <f>IF(C3868="","",IFERROR(INDEX('Cadastro de insumo'!A:K,MATCH('Ficha técnica - Prod acabado'!C3868,'Cadastro de insumo'!E:E,0),9),""))</f>
        <v/>
      </c>
      <c r="F3868" s="139" t="str">
        <f>IFERROR(VLOOKUP(C3868,'Cadastro de insumo'!E:K,7,0),"")</f>
        <v/>
      </c>
      <c r="G3868" s="113"/>
      <c r="H3868" s="113"/>
      <c r="I3868" s="138">
        <f t="shared" si="184"/>
        <v>0</v>
      </c>
      <c r="J3868" s="140">
        <f>IF(C3868="",0,IF(E3868="Pacote",VLOOKUP(C3868,'Cadastro de insumo'!E:K,7,0)*G3868,IF(OR(E3868="kg",E3868="L"),F3868/1000*G3868,F3868*G3868)))</f>
        <v>0</v>
      </c>
    </row>
    <row r="3869" spans="1:13" outlineLevel="1" x14ac:dyDescent="0.25">
      <c r="B3869" s="137" t="str">
        <f>IF(C3869="","",F3852)</f>
        <v/>
      </c>
      <c r="C3869" s="123"/>
      <c r="D3869" s="138" t="str">
        <f>IF(C3869="","",IFERROR(INDEX('Cadastro de insumo'!A:K,MATCH('Ficha técnica - Prod acabado'!C3869,'Cadastro de insumo'!E:E,0),2),""))</f>
        <v/>
      </c>
      <c r="E3869" s="138" t="str">
        <f>IF(C3869="","",IFERROR(INDEX('Cadastro de insumo'!A:K,MATCH('Ficha técnica - Prod acabado'!C3869,'Cadastro de insumo'!E:E,0),9),""))</f>
        <v/>
      </c>
      <c r="F3869" s="139" t="str">
        <f>IFERROR(VLOOKUP(C3869,'Cadastro de insumo'!E:K,7,0),"")</f>
        <v/>
      </c>
      <c r="G3869" s="113"/>
      <c r="H3869" s="113"/>
      <c r="I3869" s="138">
        <f t="shared" si="184"/>
        <v>0</v>
      </c>
      <c r="J3869" s="140">
        <f>IF(C3869="",0,IF(E3869="Pacote",VLOOKUP(C3869,'Cadastro de insumo'!E:K,7,0)*G3869,IF(OR(E3869="kg",E3869="L"),F3869/1000*G3869,F3869*G3869)))</f>
        <v>0</v>
      </c>
    </row>
    <row r="3870" spans="1:13" x14ac:dyDescent="0.25">
      <c r="A3870" s="33" t="str">
        <f>"Detalhes: "&amp;F3852</f>
        <v xml:space="preserve">Detalhes: </v>
      </c>
      <c r="B3870" s="110"/>
      <c r="H3870" s="126"/>
      <c r="I3870" s="110"/>
      <c r="J3870" s="110"/>
      <c r="M3870" s="126"/>
    </row>
    <row r="3871" spans="1:13" x14ac:dyDescent="0.25">
      <c r="B3871" s="110"/>
      <c r="C3871" s="126"/>
      <c r="H3871" s="126"/>
      <c r="I3871" s="110"/>
      <c r="J3871" s="110"/>
      <c r="K3871" s="110"/>
      <c r="L3871" s="110"/>
      <c r="M3871" s="126"/>
    </row>
    <row r="3872" spans="1:13" ht="31.5" x14ac:dyDescent="0.25">
      <c r="D3872" s="110"/>
      <c r="E3872" s="34" t="s">
        <v>21</v>
      </c>
      <c r="F3872" s="78" t="s">
        <v>0</v>
      </c>
      <c r="G3872" s="78" t="s">
        <v>19</v>
      </c>
      <c r="H3872" s="79" t="s">
        <v>20</v>
      </c>
      <c r="I3872" s="35" t="s">
        <v>22</v>
      </c>
      <c r="J3872" s="35" t="s">
        <v>61</v>
      </c>
      <c r="M3872" s="126"/>
    </row>
    <row r="3873" spans="2:18" x14ac:dyDescent="0.25">
      <c r="D3873" s="110"/>
      <c r="E3873" s="135">
        <f>E3852+1</f>
        <v>185</v>
      </c>
      <c r="F3873" s="113"/>
      <c r="G3873" s="113"/>
      <c r="H3873" s="114"/>
      <c r="I3873" s="136">
        <f>SUM(J3876:J3890)</f>
        <v>0</v>
      </c>
      <c r="J3873" s="136" t="str">
        <f>IF(H3873="","",I3873/H3873)</f>
        <v/>
      </c>
      <c r="M3873" s="126"/>
      <c r="R3873" s="141"/>
    </row>
    <row r="3874" spans="2:18" x14ac:dyDescent="0.25">
      <c r="B3874" s="117"/>
      <c r="C3874" s="118"/>
      <c r="D3874" s="110"/>
      <c r="F3874" s="118"/>
      <c r="G3874" s="118"/>
      <c r="H3874" s="119"/>
      <c r="I3874" s="120"/>
      <c r="J3874" s="121"/>
      <c r="M3874" s="126"/>
      <c r="R3874" s="141"/>
    </row>
    <row r="3875" spans="2:18" ht="47.25" outlineLevel="1" x14ac:dyDescent="0.25">
      <c r="B3875" s="34" t="s">
        <v>66</v>
      </c>
      <c r="C3875" s="78" t="s">
        <v>13</v>
      </c>
      <c r="D3875" s="35" t="s">
        <v>60</v>
      </c>
      <c r="E3875" s="35" t="s">
        <v>14</v>
      </c>
      <c r="F3875" s="79" t="s">
        <v>17</v>
      </c>
      <c r="G3875" s="79" t="s">
        <v>56</v>
      </c>
      <c r="H3875" s="79" t="s">
        <v>38</v>
      </c>
      <c r="I3875" s="35" t="s">
        <v>16</v>
      </c>
      <c r="J3875" s="34" t="s">
        <v>15</v>
      </c>
    </row>
    <row r="3876" spans="2:18" outlineLevel="1" x14ac:dyDescent="0.25">
      <c r="B3876" s="137" t="str">
        <f>IF(C3876="","",F3873)</f>
        <v/>
      </c>
      <c r="C3876" s="123"/>
      <c r="D3876" s="138" t="str">
        <f>IF(C3876="","",IFERROR(INDEX('Cadastro de insumo'!A:K,MATCH('Ficha técnica - Prod acabado'!C3876,'Cadastro de insumo'!E:E,0),2),""))</f>
        <v/>
      </c>
      <c r="E3876" s="138" t="str">
        <f>IF(C3876="","",IFERROR(INDEX('Cadastro de insumo'!A:K,MATCH('Ficha técnica - Prod acabado'!C3876,'Cadastro de insumo'!E:E,0),9),""))</f>
        <v/>
      </c>
      <c r="F3876" s="139" t="str">
        <f>IFERROR(VLOOKUP(C3876,'Cadastro de insumo'!E:K,7,0),"")</f>
        <v/>
      </c>
      <c r="G3876" s="113"/>
      <c r="H3876" s="113"/>
      <c r="I3876" s="138">
        <f t="shared" ref="I3876:I3890" si="185">IF(OR(G3876="",H3876=""),0,G3876/H3876)</f>
        <v>0</v>
      </c>
      <c r="J3876" s="140">
        <f>IF(C3876="",0,IF(E3876="Pacote",VLOOKUP(C3876,'Cadastro de insumo'!E:K,7,0)*G3876,IF(OR(E3876="kg",E3876="L"),F3876/1000*G3876,F3876*G3876)))</f>
        <v>0</v>
      </c>
    </row>
    <row r="3877" spans="2:18" outlineLevel="1" x14ac:dyDescent="0.25">
      <c r="B3877" s="137" t="str">
        <f>IF(C3877="","",F3873)</f>
        <v/>
      </c>
      <c r="C3877" s="123"/>
      <c r="D3877" s="138" t="str">
        <f>IF(C3877="","",IFERROR(INDEX('Cadastro de insumo'!A:K,MATCH('Ficha técnica - Prod acabado'!C3877,'Cadastro de insumo'!E:E,0),2),""))</f>
        <v/>
      </c>
      <c r="E3877" s="138" t="str">
        <f>IF(C3877="","",IFERROR(INDEX('Cadastro de insumo'!A:K,MATCH('Ficha técnica - Prod acabado'!C3877,'Cadastro de insumo'!E:E,0),9),""))</f>
        <v/>
      </c>
      <c r="F3877" s="139" t="str">
        <f>IFERROR(VLOOKUP(C3877,'Cadastro de insumo'!E:K,7,0),"")</f>
        <v/>
      </c>
      <c r="G3877" s="113"/>
      <c r="H3877" s="113"/>
      <c r="I3877" s="138">
        <f t="shared" si="185"/>
        <v>0</v>
      </c>
      <c r="J3877" s="140">
        <f>IF(C3877="",0,IF(E3877="Pacote",VLOOKUP(C3877,'Cadastro de insumo'!E:K,7,0)*G3877,IF(OR(E3877="kg",E3877="L"),F3877/1000*G3877,F3877*G3877)))</f>
        <v>0</v>
      </c>
    </row>
    <row r="3878" spans="2:18" outlineLevel="1" x14ac:dyDescent="0.25">
      <c r="B3878" s="137" t="str">
        <f>IF(C3878="","",F3873)</f>
        <v/>
      </c>
      <c r="C3878" s="123"/>
      <c r="D3878" s="138" t="str">
        <f>IF(C3878="","",IFERROR(INDEX('Cadastro de insumo'!A:K,MATCH('Ficha técnica - Prod acabado'!C3878,'Cadastro de insumo'!E:E,0),2),""))</f>
        <v/>
      </c>
      <c r="E3878" s="138" t="str">
        <f>IF(C3878="","",IFERROR(INDEX('Cadastro de insumo'!A:K,MATCH('Ficha técnica - Prod acabado'!C3878,'Cadastro de insumo'!E:E,0),9),""))</f>
        <v/>
      </c>
      <c r="F3878" s="139" t="str">
        <f>IFERROR(VLOOKUP(C3878,'Cadastro de insumo'!E:K,7,0),"")</f>
        <v/>
      </c>
      <c r="G3878" s="113"/>
      <c r="H3878" s="113"/>
      <c r="I3878" s="138">
        <f t="shared" si="185"/>
        <v>0</v>
      </c>
      <c r="J3878" s="140">
        <f>IF(C3878="",0,IF(E3878="Pacote",VLOOKUP(C3878,'Cadastro de insumo'!E:K,7,0)*G3878,IF(OR(E3878="kg",E3878="L"),F3878/1000*G3878,F3878*G3878)))</f>
        <v>0</v>
      </c>
    </row>
    <row r="3879" spans="2:18" outlineLevel="1" x14ac:dyDescent="0.25">
      <c r="B3879" s="137" t="str">
        <f>IF(C3879="","",F3873)</f>
        <v/>
      </c>
      <c r="C3879" s="123"/>
      <c r="D3879" s="138" t="str">
        <f>IF(C3879="","",IFERROR(INDEX('Cadastro de insumo'!A:K,MATCH('Ficha técnica - Prod acabado'!C3879,'Cadastro de insumo'!E:E,0),2),""))</f>
        <v/>
      </c>
      <c r="E3879" s="138" t="str">
        <f>IF(C3879="","",IFERROR(INDEX('Cadastro de insumo'!A:K,MATCH('Ficha técnica - Prod acabado'!C3879,'Cadastro de insumo'!E:E,0),9),""))</f>
        <v/>
      </c>
      <c r="F3879" s="139" t="str">
        <f>IFERROR(VLOOKUP(C3879,'Cadastro de insumo'!E:K,7,0),"")</f>
        <v/>
      </c>
      <c r="G3879" s="113"/>
      <c r="H3879" s="113"/>
      <c r="I3879" s="138">
        <f t="shared" si="185"/>
        <v>0</v>
      </c>
      <c r="J3879" s="140">
        <f>IF(C3879="",0,IF(E3879="Pacote",VLOOKUP(C3879,'Cadastro de insumo'!E:K,7,0)*G3879,IF(OR(E3879="kg",E3879="L"),F3879/1000*G3879,F3879*G3879)))</f>
        <v>0</v>
      </c>
    </row>
    <row r="3880" spans="2:18" outlineLevel="1" x14ac:dyDescent="0.25">
      <c r="B3880" s="137" t="str">
        <f>IF(C3880="","",F3873)</f>
        <v/>
      </c>
      <c r="C3880" s="123"/>
      <c r="D3880" s="138" t="str">
        <f>IF(C3880="","",IFERROR(INDEX('Cadastro de insumo'!A:K,MATCH('Ficha técnica - Prod acabado'!C3880,'Cadastro de insumo'!E:E,0),2),""))</f>
        <v/>
      </c>
      <c r="E3880" s="138" t="str">
        <f>IF(C3880="","",IFERROR(INDEX('Cadastro de insumo'!A:K,MATCH('Ficha técnica - Prod acabado'!C3880,'Cadastro de insumo'!E:E,0),9),""))</f>
        <v/>
      </c>
      <c r="F3880" s="139" t="str">
        <f>IFERROR(VLOOKUP(C3880,'Cadastro de insumo'!E:K,7,0),"")</f>
        <v/>
      </c>
      <c r="G3880" s="113"/>
      <c r="H3880" s="113"/>
      <c r="I3880" s="138">
        <f t="shared" si="185"/>
        <v>0</v>
      </c>
      <c r="J3880" s="140">
        <f>IF(C3880="",0,IF(E3880="Pacote",VLOOKUP(C3880,'Cadastro de insumo'!E:K,7,0)*G3880,IF(OR(E3880="kg",E3880="L"),F3880/1000*G3880,F3880*G3880)))</f>
        <v>0</v>
      </c>
    </row>
    <row r="3881" spans="2:18" outlineLevel="1" x14ac:dyDescent="0.25">
      <c r="B3881" s="137" t="str">
        <f>IF(C3881="","",F3873)</f>
        <v/>
      </c>
      <c r="C3881" s="123"/>
      <c r="D3881" s="138" t="str">
        <f>IF(C3881="","",IFERROR(INDEX('Cadastro de insumo'!A:K,MATCH('Ficha técnica - Prod acabado'!C3881,'Cadastro de insumo'!E:E,0),2),""))</f>
        <v/>
      </c>
      <c r="E3881" s="138" t="str">
        <f>IF(C3881="","",IFERROR(INDEX('Cadastro de insumo'!A:K,MATCH('Ficha técnica - Prod acabado'!C3881,'Cadastro de insumo'!E:E,0),9),""))</f>
        <v/>
      </c>
      <c r="F3881" s="139" t="str">
        <f>IFERROR(VLOOKUP(C3881,'Cadastro de insumo'!E:K,7,0),"")</f>
        <v/>
      </c>
      <c r="G3881" s="113"/>
      <c r="H3881" s="113"/>
      <c r="I3881" s="138">
        <f t="shared" si="185"/>
        <v>0</v>
      </c>
      <c r="J3881" s="140">
        <f>IF(C3881="",0,IF(E3881="Pacote",VLOOKUP(C3881,'Cadastro de insumo'!E:K,7,0)*G3881,IF(OR(E3881="kg",E3881="L"),F3881/1000*G3881,F3881*G3881)))</f>
        <v>0</v>
      </c>
    </row>
    <row r="3882" spans="2:18" outlineLevel="1" x14ac:dyDescent="0.25">
      <c r="B3882" s="137" t="str">
        <f>IF(C3882="","",F3873)</f>
        <v/>
      </c>
      <c r="C3882" s="123"/>
      <c r="D3882" s="138" t="str">
        <f>IF(C3882="","",IFERROR(INDEX('Cadastro de insumo'!A:K,MATCH('Ficha técnica - Prod acabado'!C3882,'Cadastro de insumo'!E:E,0),2),""))</f>
        <v/>
      </c>
      <c r="E3882" s="138" t="str">
        <f>IF(C3882="","",IFERROR(INDEX('Cadastro de insumo'!A:K,MATCH('Ficha técnica - Prod acabado'!C3882,'Cadastro de insumo'!E:E,0),9),""))</f>
        <v/>
      </c>
      <c r="F3882" s="139" t="str">
        <f>IFERROR(VLOOKUP(C3882,'Cadastro de insumo'!E:K,7,0),"")</f>
        <v/>
      </c>
      <c r="G3882" s="113"/>
      <c r="H3882" s="113"/>
      <c r="I3882" s="138">
        <f t="shared" si="185"/>
        <v>0</v>
      </c>
      <c r="J3882" s="140">
        <f>IF(C3882="",0,IF(E3882="Pacote",VLOOKUP(C3882,'Cadastro de insumo'!E:K,7,0)*G3882,IF(OR(E3882="kg",E3882="L"),F3882/1000*G3882,F3882*G3882)))</f>
        <v>0</v>
      </c>
    </row>
    <row r="3883" spans="2:18" outlineLevel="1" x14ac:dyDescent="0.25">
      <c r="B3883" s="137" t="str">
        <f>IF(C3883="","",F3873)</f>
        <v/>
      </c>
      <c r="C3883" s="123"/>
      <c r="D3883" s="138" t="str">
        <f>IF(C3883="","",IFERROR(INDEX('Cadastro de insumo'!A:K,MATCH('Ficha técnica - Prod acabado'!C3883,'Cadastro de insumo'!E:E,0),2),""))</f>
        <v/>
      </c>
      <c r="E3883" s="138" t="str">
        <f>IF(C3883="","",IFERROR(INDEX('Cadastro de insumo'!A:K,MATCH('Ficha técnica - Prod acabado'!C3883,'Cadastro de insumo'!E:E,0),9),""))</f>
        <v/>
      </c>
      <c r="F3883" s="139" t="str">
        <f>IFERROR(VLOOKUP(C3883,'Cadastro de insumo'!E:K,7,0),"")</f>
        <v/>
      </c>
      <c r="G3883" s="113"/>
      <c r="H3883" s="113"/>
      <c r="I3883" s="138">
        <f t="shared" si="185"/>
        <v>0</v>
      </c>
      <c r="J3883" s="140">
        <f>IF(C3883="",0,IF(E3883="Pacote",VLOOKUP(C3883,'Cadastro de insumo'!E:K,7,0)*G3883,IF(OR(E3883="kg",E3883="L"),F3883/1000*G3883,F3883*G3883)))</f>
        <v>0</v>
      </c>
    </row>
    <row r="3884" spans="2:18" outlineLevel="1" x14ac:dyDescent="0.25">
      <c r="B3884" s="137" t="str">
        <f>IF(C3884="","",F3873)</f>
        <v/>
      </c>
      <c r="C3884" s="123"/>
      <c r="D3884" s="138" t="str">
        <f>IF(C3884="","",IFERROR(INDEX('Cadastro de insumo'!A:K,MATCH('Ficha técnica - Prod acabado'!C3884,'Cadastro de insumo'!E:E,0),2),""))</f>
        <v/>
      </c>
      <c r="E3884" s="138" t="str">
        <f>IF(C3884="","",IFERROR(INDEX('Cadastro de insumo'!A:K,MATCH('Ficha técnica - Prod acabado'!C3884,'Cadastro de insumo'!E:E,0),9),""))</f>
        <v/>
      </c>
      <c r="F3884" s="139" t="str">
        <f>IFERROR(VLOOKUP(C3884,'Cadastro de insumo'!E:K,7,0),"")</f>
        <v/>
      </c>
      <c r="G3884" s="113"/>
      <c r="H3884" s="113"/>
      <c r="I3884" s="138">
        <f t="shared" si="185"/>
        <v>0</v>
      </c>
      <c r="J3884" s="140">
        <f>IF(C3884="",0,IF(E3884="Pacote",VLOOKUP(C3884,'Cadastro de insumo'!E:K,7,0)*G3884,IF(OR(E3884="kg",E3884="L"),F3884/1000*G3884,F3884*G3884)))</f>
        <v>0</v>
      </c>
    </row>
    <row r="3885" spans="2:18" outlineLevel="1" x14ac:dyDescent="0.25">
      <c r="B3885" s="137" t="str">
        <f>IF(C3885="","",F3873)</f>
        <v/>
      </c>
      <c r="C3885" s="123"/>
      <c r="D3885" s="138" t="str">
        <f>IF(C3885="","",IFERROR(INDEX('Cadastro de insumo'!A:K,MATCH('Ficha técnica - Prod acabado'!C3885,'Cadastro de insumo'!E:E,0),2),""))</f>
        <v/>
      </c>
      <c r="E3885" s="138" t="str">
        <f>IF(C3885="","",IFERROR(INDEX('Cadastro de insumo'!A:K,MATCH('Ficha técnica - Prod acabado'!C3885,'Cadastro de insumo'!E:E,0),9),""))</f>
        <v/>
      </c>
      <c r="F3885" s="139" t="str">
        <f>IFERROR(VLOOKUP(C3885,'Cadastro de insumo'!E:K,7,0),"")</f>
        <v/>
      </c>
      <c r="G3885" s="113"/>
      <c r="H3885" s="113"/>
      <c r="I3885" s="138">
        <f t="shared" si="185"/>
        <v>0</v>
      </c>
      <c r="J3885" s="140">
        <f>IF(C3885="",0,IF(E3885="Pacote",VLOOKUP(C3885,'Cadastro de insumo'!E:K,7,0)*G3885,IF(OR(E3885="kg",E3885="L"),F3885/1000*G3885,F3885*G3885)))</f>
        <v>0</v>
      </c>
    </row>
    <row r="3886" spans="2:18" outlineLevel="1" x14ac:dyDescent="0.25">
      <c r="B3886" s="137" t="str">
        <f>IF(C3886="","",F3873)</f>
        <v/>
      </c>
      <c r="C3886" s="123"/>
      <c r="D3886" s="138" t="str">
        <f>IF(C3886="","",IFERROR(INDEX('Cadastro de insumo'!A:K,MATCH('Ficha técnica - Prod acabado'!C3886,'Cadastro de insumo'!E:E,0),2),""))</f>
        <v/>
      </c>
      <c r="E3886" s="138" t="str">
        <f>IF(C3886="","",IFERROR(INDEX('Cadastro de insumo'!A:K,MATCH('Ficha técnica - Prod acabado'!C3886,'Cadastro de insumo'!E:E,0),9),""))</f>
        <v/>
      </c>
      <c r="F3886" s="139" t="str">
        <f>IFERROR(VLOOKUP(C3886,'Cadastro de insumo'!E:K,7,0),"")</f>
        <v/>
      </c>
      <c r="G3886" s="113"/>
      <c r="H3886" s="113"/>
      <c r="I3886" s="138">
        <f t="shared" si="185"/>
        <v>0</v>
      </c>
      <c r="J3886" s="140">
        <f>IF(C3886="",0,IF(E3886="Pacote",VLOOKUP(C3886,'Cadastro de insumo'!E:K,7,0)*G3886,IF(OR(E3886="kg",E3886="L"),F3886/1000*G3886,F3886*G3886)))</f>
        <v>0</v>
      </c>
    </row>
    <row r="3887" spans="2:18" outlineLevel="1" x14ac:dyDescent="0.25">
      <c r="B3887" s="137" t="str">
        <f>IF(C3887="","",F3873)</f>
        <v/>
      </c>
      <c r="C3887" s="123"/>
      <c r="D3887" s="138" t="str">
        <f>IF(C3887="","",IFERROR(INDEX('Cadastro de insumo'!A:K,MATCH('Ficha técnica - Prod acabado'!C3887,'Cadastro de insumo'!E:E,0),2),""))</f>
        <v/>
      </c>
      <c r="E3887" s="138" t="str">
        <f>IF(C3887="","",IFERROR(INDEX('Cadastro de insumo'!A:K,MATCH('Ficha técnica - Prod acabado'!C3887,'Cadastro de insumo'!E:E,0),9),""))</f>
        <v/>
      </c>
      <c r="F3887" s="139" t="str">
        <f>IFERROR(VLOOKUP(C3887,'Cadastro de insumo'!E:K,7,0),"")</f>
        <v/>
      </c>
      <c r="G3887" s="113"/>
      <c r="H3887" s="113"/>
      <c r="I3887" s="138">
        <f t="shared" si="185"/>
        <v>0</v>
      </c>
      <c r="J3887" s="140">
        <f>IF(C3887="",0,IF(E3887="Pacote",VLOOKUP(C3887,'Cadastro de insumo'!E:K,7,0)*G3887,IF(OR(E3887="kg",E3887="L"),F3887/1000*G3887,F3887*G3887)))</f>
        <v>0</v>
      </c>
    </row>
    <row r="3888" spans="2:18" outlineLevel="1" x14ac:dyDescent="0.25">
      <c r="B3888" s="137" t="str">
        <f>IF(C3888="","",F3873)</f>
        <v/>
      </c>
      <c r="C3888" s="123"/>
      <c r="D3888" s="138" t="str">
        <f>IF(C3888="","",IFERROR(INDEX('Cadastro de insumo'!A:K,MATCH('Ficha técnica - Prod acabado'!C3888,'Cadastro de insumo'!E:E,0),2),""))</f>
        <v/>
      </c>
      <c r="E3888" s="138" t="str">
        <f>IF(C3888="","",IFERROR(INDEX('Cadastro de insumo'!A:K,MATCH('Ficha técnica - Prod acabado'!C3888,'Cadastro de insumo'!E:E,0),9),""))</f>
        <v/>
      </c>
      <c r="F3888" s="139" t="str">
        <f>IFERROR(VLOOKUP(C3888,'Cadastro de insumo'!E:K,7,0),"")</f>
        <v/>
      </c>
      <c r="G3888" s="113"/>
      <c r="H3888" s="113"/>
      <c r="I3888" s="138">
        <f t="shared" si="185"/>
        <v>0</v>
      </c>
      <c r="J3888" s="140">
        <f>IF(C3888="",0,IF(E3888="Pacote",VLOOKUP(C3888,'Cadastro de insumo'!E:K,7,0)*G3888,IF(OR(E3888="kg",E3888="L"),F3888/1000*G3888,F3888*G3888)))</f>
        <v>0</v>
      </c>
    </row>
    <row r="3889" spans="1:18" outlineLevel="1" x14ac:dyDescent="0.25">
      <c r="B3889" s="137" t="str">
        <f>IF(C3889="","",F3873)</f>
        <v/>
      </c>
      <c r="C3889" s="123"/>
      <c r="D3889" s="138" t="str">
        <f>IF(C3889="","",IFERROR(INDEX('Cadastro de insumo'!A:K,MATCH('Ficha técnica - Prod acabado'!C3889,'Cadastro de insumo'!E:E,0),2),""))</f>
        <v/>
      </c>
      <c r="E3889" s="138" t="str">
        <f>IF(C3889="","",IFERROR(INDEX('Cadastro de insumo'!A:K,MATCH('Ficha técnica - Prod acabado'!C3889,'Cadastro de insumo'!E:E,0),9),""))</f>
        <v/>
      </c>
      <c r="F3889" s="139" t="str">
        <f>IFERROR(VLOOKUP(C3889,'Cadastro de insumo'!E:K,7,0),"")</f>
        <v/>
      </c>
      <c r="G3889" s="113"/>
      <c r="H3889" s="113"/>
      <c r="I3889" s="138">
        <f t="shared" si="185"/>
        <v>0</v>
      </c>
      <c r="J3889" s="140">
        <f>IF(C3889="",0,IF(E3889="Pacote",VLOOKUP(C3889,'Cadastro de insumo'!E:K,7,0)*G3889,IF(OR(E3889="kg",E3889="L"),F3889/1000*G3889,F3889*G3889)))</f>
        <v>0</v>
      </c>
    </row>
    <row r="3890" spans="1:18" outlineLevel="1" x14ac:dyDescent="0.25">
      <c r="B3890" s="137" t="str">
        <f>IF(C3890="","",F3873)</f>
        <v/>
      </c>
      <c r="C3890" s="123"/>
      <c r="D3890" s="138" t="str">
        <f>IF(C3890="","",IFERROR(INDEX('Cadastro de insumo'!A:K,MATCH('Ficha técnica - Prod acabado'!C3890,'Cadastro de insumo'!E:E,0),2),""))</f>
        <v/>
      </c>
      <c r="E3890" s="138" t="str">
        <f>IF(C3890="","",IFERROR(INDEX('Cadastro de insumo'!A:K,MATCH('Ficha técnica - Prod acabado'!C3890,'Cadastro de insumo'!E:E,0),9),""))</f>
        <v/>
      </c>
      <c r="F3890" s="139" t="str">
        <f>IFERROR(VLOOKUP(C3890,'Cadastro de insumo'!E:K,7,0),"")</f>
        <v/>
      </c>
      <c r="G3890" s="113"/>
      <c r="H3890" s="113"/>
      <c r="I3890" s="138">
        <f t="shared" si="185"/>
        <v>0</v>
      </c>
      <c r="J3890" s="140">
        <f>IF(C3890="",0,IF(E3890="Pacote",VLOOKUP(C3890,'Cadastro de insumo'!E:K,7,0)*G3890,IF(OR(E3890="kg",E3890="L"),F3890/1000*G3890,F3890*G3890)))</f>
        <v>0</v>
      </c>
    </row>
    <row r="3891" spans="1:18" x14ac:dyDescent="0.25">
      <c r="A3891" s="33" t="str">
        <f>"Detalhes: "&amp;F3873</f>
        <v xml:space="preserve">Detalhes: </v>
      </c>
      <c r="B3891" s="110"/>
      <c r="H3891" s="126"/>
      <c r="I3891" s="110"/>
      <c r="J3891" s="110"/>
      <c r="M3891" s="126"/>
    </row>
    <row r="3892" spans="1:18" x14ac:dyDescent="0.25">
      <c r="B3892" s="110"/>
      <c r="C3892" s="126"/>
      <c r="H3892" s="126"/>
      <c r="I3892" s="110"/>
      <c r="J3892" s="110"/>
      <c r="K3892" s="110"/>
      <c r="L3892" s="110"/>
      <c r="M3892" s="126"/>
    </row>
    <row r="3893" spans="1:18" ht="31.5" x14ac:dyDescent="0.25">
      <c r="D3893" s="110"/>
      <c r="E3893" s="34" t="s">
        <v>21</v>
      </c>
      <c r="F3893" s="78" t="s">
        <v>0</v>
      </c>
      <c r="G3893" s="78" t="s">
        <v>19</v>
      </c>
      <c r="H3893" s="79" t="s">
        <v>20</v>
      </c>
      <c r="I3893" s="35" t="s">
        <v>22</v>
      </c>
      <c r="J3893" s="35" t="s">
        <v>61</v>
      </c>
      <c r="M3893" s="126"/>
    </row>
    <row r="3894" spans="1:18" x14ac:dyDescent="0.25">
      <c r="D3894" s="110"/>
      <c r="E3894" s="135">
        <f>E3873+1</f>
        <v>186</v>
      </c>
      <c r="F3894" s="113"/>
      <c r="G3894" s="113"/>
      <c r="H3894" s="114"/>
      <c r="I3894" s="136">
        <f>SUM(J3897:J3911)</f>
        <v>0</v>
      </c>
      <c r="J3894" s="136" t="str">
        <f>IF(H3894="","",I3894/H3894)</f>
        <v/>
      </c>
      <c r="M3894" s="126"/>
      <c r="R3894" s="141"/>
    </row>
    <row r="3895" spans="1:18" x14ac:dyDescent="0.25">
      <c r="B3895" s="117"/>
      <c r="C3895" s="118"/>
      <c r="D3895" s="110"/>
      <c r="F3895" s="118"/>
      <c r="G3895" s="118"/>
      <c r="H3895" s="119"/>
      <c r="I3895" s="120"/>
      <c r="J3895" s="121"/>
      <c r="M3895" s="126"/>
      <c r="R3895" s="141"/>
    </row>
    <row r="3896" spans="1:18" ht="47.25" outlineLevel="1" x14ac:dyDescent="0.25">
      <c r="B3896" s="34" t="s">
        <v>66</v>
      </c>
      <c r="C3896" s="78" t="s">
        <v>13</v>
      </c>
      <c r="D3896" s="35" t="s">
        <v>60</v>
      </c>
      <c r="E3896" s="35" t="s">
        <v>14</v>
      </c>
      <c r="F3896" s="79" t="s">
        <v>17</v>
      </c>
      <c r="G3896" s="79" t="s">
        <v>56</v>
      </c>
      <c r="H3896" s="79" t="s">
        <v>38</v>
      </c>
      <c r="I3896" s="35" t="s">
        <v>16</v>
      </c>
      <c r="J3896" s="34" t="s">
        <v>15</v>
      </c>
    </row>
    <row r="3897" spans="1:18" outlineLevel="1" x14ac:dyDescent="0.25">
      <c r="B3897" s="137" t="str">
        <f>IF(C3897="","",F3894)</f>
        <v/>
      </c>
      <c r="C3897" s="123"/>
      <c r="D3897" s="138" t="str">
        <f>IF(C3897="","",IFERROR(INDEX('Cadastro de insumo'!A:K,MATCH('Ficha técnica - Prod acabado'!C3897,'Cadastro de insumo'!E:E,0),2),""))</f>
        <v/>
      </c>
      <c r="E3897" s="138" t="str">
        <f>IF(C3897="","",IFERROR(INDEX('Cadastro de insumo'!A:K,MATCH('Ficha técnica - Prod acabado'!C3897,'Cadastro de insumo'!E:E,0),9),""))</f>
        <v/>
      </c>
      <c r="F3897" s="139" t="str">
        <f>IFERROR(VLOOKUP(C3897,'Cadastro de insumo'!E:K,7,0),"")</f>
        <v/>
      </c>
      <c r="G3897" s="113"/>
      <c r="H3897" s="113"/>
      <c r="I3897" s="138">
        <f t="shared" ref="I3897:I3911" si="186">IF(OR(G3897="",H3897=""),0,G3897/H3897)</f>
        <v>0</v>
      </c>
      <c r="J3897" s="140">
        <f>IF(C3897="",0,IF(E3897="Pacote",VLOOKUP(C3897,'Cadastro de insumo'!E:K,7,0)*G3897,IF(OR(E3897="kg",E3897="L"),F3897/1000*G3897,F3897*G3897)))</f>
        <v>0</v>
      </c>
    </row>
    <row r="3898" spans="1:18" outlineLevel="1" x14ac:dyDescent="0.25">
      <c r="B3898" s="137" t="str">
        <f>IF(C3898="","",F3894)</f>
        <v/>
      </c>
      <c r="C3898" s="123"/>
      <c r="D3898" s="138" t="str">
        <f>IF(C3898="","",IFERROR(INDEX('Cadastro de insumo'!A:K,MATCH('Ficha técnica - Prod acabado'!C3898,'Cadastro de insumo'!E:E,0),2),""))</f>
        <v/>
      </c>
      <c r="E3898" s="138" t="str">
        <f>IF(C3898="","",IFERROR(INDEX('Cadastro de insumo'!A:K,MATCH('Ficha técnica - Prod acabado'!C3898,'Cadastro de insumo'!E:E,0),9),""))</f>
        <v/>
      </c>
      <c r="F3898" s="139" t="str">
        <f>IFERROR(VLOOKUP(C3898,'Cadastro de insumo'!E:K,7,0),"")</f>
        <v/>
      </c>
      <c r="G3898" s="113"/>
      <c r="H3898" s="113"/>
      <c r="I3898" s="138">
        <f t="shared" si="186"/>
        <v>0</v>
      </c>
      <c r="J3898" s="140">
        <f>IF(C3898="",0,IF(E3898="Pacote",VLOOKUP(C3898,'Cadastro de insumo'!E:K,7,0)*G3898,IF(OR(E3898="kg",E3898="L"),F3898/1000*G3898,F3898*G3898)))</f>
        <v>0</v>
      </c>
    </row>
    <row r="3899" spans="1:18" outlineLevel="1" x14ac:dyDescent="0.25">
      <c r="B3899" s="137" t="str">
        <f>IF(C3899="","",F3894)</f>
        <v/>
      </c>
      <c r="C3899" s="123"/>
      <c r="D3899" s="138" t="str">
        <f>IF(C3899="","",IFERROR(INDEX('Cadastro de insumo'!A:K,MATCH('Ficha técnica - Prod acabado'!C3899,'Cadastro de insumo'!E:E,0),2),""))</f>
        <v/>
      </c>
      <c r="E3899" s="138" t="str">
        <f>IF(C3899="","",IFERROR(INDEX('Cadastro de insumo'!A:K,MATCH('Ficha técnica - Prod acabado'!C3899,'Cadastro de insumo'!E:E,0),9),""))</f>
        <v/>
      </c>
      <c r="F3899" s="139" t="str">
        <f>IFERROR(VLOOKUP(C3899,'Cadastro de insumo'!E:K,7,0),"")</f>
        <v/>
      </c>
      <c r="G3899" s="113"/>
      <c r="H3899" s="113"/>
      <c r="I3899" s="138">
        <f t="shared" si="186"/>
        <v>0</v>
      </c>
      <c r="J3899" s="140">
        <f>IF(C3899="",0,IF(E3899="Pacote",VLOOKUP(C3899,'Cadastro de insumo'!E:K,7,0)*G3899,IF(OR(E3899="kg",E3899="L"),F3899/1000*G3899,F3899*G3899)))</f>
        <v>0</v>
      </c>
    </row>
    <row r="3900" spans="1:18" outlineLevel="1" x14ac:dyDescent="0.25">
      <c r="B3900" s="137" t="str">
        <f>IF(C3900="","",F3894)</f>
        <v/>
      </c>
      <c r="C3900" s="123"/>
      <c r="D3900" s="138" t="str">
        <f>IF(C3900="","",IFERROR(INDEX('Cadastro de insumo'!A:K,MATCH('Ficha técnica - Prod acabado'!C3900,'Cadastro de insumo'!E:E,0),2),""))</f>
        <v/>
      </c>
      <c r="E3900" s="138" t="str">
        <f>IF(C3900="","",IFERROR(INDEX('Cadastro de insumo'!A:K,MATCH('Ficha técnica - Prod acabado'!C3900,'Cadastro de insumo'!E:E,0),9),""))</f>
        <v/>
      </c>
      <c r="F3900" s="139" t="str">
        <f>IFERROR(VLOOKUP(C3900,'Cadastro de insumo'!E:K,7,0),"")</f>
        <v/>
      </c>
      <c r="G3900" s="113"/>
      <c r="H3900" s="113"/>
      <c r="I3900" s="138">
        <f t="shared" si="186"/>
        <v>0</v>
      </c>
      <c r="J3900" s="140">
        <f>IF(C3900="",0,IF(E3900="Pacote",VLOOKUP(C3900,'Cadastro de insumo'!E:K,7,0)*G3900,IF(OR(E3900="kg",E3900="L"),F3900/1000*G3900,F3900*G3900)))</f>
        <v>0</v>
      </c>
    </row>
    <row r="3901" spans="1:18" outlineLevel="1" x14ac:dyDescent="0.25">
      <c r="B3901" s="137" t="str">
        <f>IF(C3901="","",F3894)</f>
        <v/>
      </c>
      <c r="C3901" s="123"/>
      <c r="D3901" s="138" t="str">
        <f>IF(C3901="","",IFERROR(INDEX('Cadastro de insumo'!A:K,MATCH('Ficha técnica - Prod acabado'!C3901,'Cadastro de insumo'!E:E,0),2),""))</f>
        <v/>
      </c>
      <c r="E3901" s="138" t="str">
        <f>IF(C3901="","",IFERROR(INDEX('Cadastro de insumo'!A:K,MATCH('Ficha técnica - Prod acabado'!C3901,'Cadastro de insumo'!E:E,0),9),""))</f>
        <v/>
      </c>
      <c r="F3901" s="139" t="str">
        <f>IFERROR(VLOOKUP(C3901,'Cadastro de insumo'!E:K,7,0),"")</f>
        <v/>
      </c>
      <c r="G3901" s="113"/>
      <c r="H3901" s="113"/>
      <c r="I3901" s="138">
        <f t="shared" si="186"/>
        <v>0</v>
      </c>
      <c r="J3901" s="140">
        <f>IF(C3901="",0,IF(E3901="Pacote",VLOOKUP(C3901,'Cadastro de insumo'!E:K,7,0)*G3901,IF(OR(E3901="kg",E3901="L"),F3901/1000*G3901,F3901*G3901)))</f>
        <v>0</v>
      </c>
    </row>
    <row r="3902" spans="1:18" outlineLevel="1" x14ac:dyDescent="0.25">
      <c r="B3902" s="137" t="str">
        <f>IF(C3902="","",F3894)</f>
        <v/>
      </c>
      <c r="C3902" s="123"/>
      <c r="D3902" s="138" t="str">
        <f>IF(C3902="","",IFERROR(INDEX('Cadastro de insumo'!A:K,MATCH('Ficha técnica - Prod acabado'!C3902,'Cadastro de insumo'!E:E,0),2),""))</f>
        <v/>
      </c>
      <c r="E3902" s="138" t="str">
        <f>IF(C3902="","",IFERROR(INDEX('Cadastro de insumo'!A:K,MATCH('Ficha técnica - Prod acabado'!C3902,'Cadastro de insumo'!E:E,0),9),""))</f>
        <v/>
      </c>
      <c r="F3902" s="139" t="str">
        <f>IFERROR(VLOOKUP(C3902,'Cadastro de insumo'!E:K,7,0),"")</f>
        <v/>
      </c>
      <c r="G3902" s="113"/>
      <c r="H3902" s="113"/>
      <c r="I3902" s="138">
        <f t="shared" si="186"/>
        <v>0</v>
      </c>
      <c r="J3902" s="140">
        <f>IF(C3902="",0,IF(E3902="Pacote",VLOOKUP(C3902,'Cadastro de insumo'!E:K,7,0)*G3902,IF(OR(E3902="kg",E3902="L"),F3902/1000*G3902,F3902*G3902)))</f>
        <v>0</v>
      </c>
    </row>
    <row r="3903" spans="1:18" outlineLevel="1" x14ac:dyDescent="0.25">
      <c r="B3903" s="137" t="str">
        <f>IF(C3903="","",F3894)</f>
        <v/>
      </c>
      <c r="C3903" s="123"/>
      <c r="D3903" s="138" t="str">
        <f>IF(C3903="","",IFERROR(INDEX('Cadastro de insumo'!A:K,MATCH('Ficha técnica - Prod acabado'!C3903,'Cadastro de insumo'!E:E,0),2),""))</f>
        <v/>
      </c>
      <c r="E3903" s="138" t="str">
        <f>IF(C3903="","",IFERROR(INDEX('Cadastro de insumo'!A:K,MATCH('Ficha técnica - Prod acabado'!C3903,'Cadastro de insumo'!E:E,0),9),""))</f>
        <v/>
      </c>
      <c r="F3903" s="139" t="str">
        <f>IFERROR(VLOOKUP(C3903,'Cadastro de insumo'!E:K,7,0),"")</f>
        <v/>
      </c>
      <c r="G3903" s="113"/>
      <c r="H3903" s="113"/>
      <c r="I3903" s="138">
        <f t="shared" si="186"/>
        <v>0</v>
      </c>
      <c r="J3903" s="140">
        <f>IF(C3903="",0,IF(E3903="Pacote",VLOOKUP(C3903,'Cadastro de insumo'!E:K,7,0)*G3903,IF(OR(E3903="kg",E3903="L"),F3903/1000*G3903,F3903*G3903)))</f>
        <v>0</v>
      </c>
    </row>
    <row r="3904" spans="1:18" outlineLevel="1" x14ac:dyDescent="0.25">
      <c r="B3904" s="137" t="str">
        <f>IF(C3904="","",F3894)</f>
        <v/>
      </c>
      <c r="C3904" s="123"/>
      <c r="D3904" s="138" t="str">
        <f>IF(C3904="","",IFERROR(INDEX('Cadastro de insumo'!A:K,MATCH('Ficha técnica - Prod acabado'!C3904,'Cadastro de insumo'!E:E,0),2),""))</f>
        <v/>
      </c>
      <c r="E3904" s="138" t="str">
        <f>IF(C3904="","",IFERROR(INDEX('Cadastro de insumo'!A:K,MATCH('Ficha técnica - Prod acabado'!C3904,'Cadastro de insumo'!E:E,0),9),""))</f>
        <v/>
      </c>
      <c r="F3904" s="139" t="str">
        <f>IFERROR(VLOOKUP(C3904,'Cadastro de insumo'!E:K,7,0),"")</f>
        <v/>
      </c>
      <c r="G3904" s="113"/>
      <c r="H3904" s="113"/>
      <c r="I3904" s="138">
        <f t="shared" si="186"/>
        <v>0</v>
      </c>
      <c r="J3904" s="140">
        <f>IF(C3904="",0,IF(E3904="Pacote",VLOOKUP(C3904,'Cadastro de insumo'!E:K,7,0)*G3904,IF(OR(E3904="kg",E3904="L"),F3904/1000*G3904,F3904*G3904)))</f>
        <v>0</v>
      </c>
    </row>
    <row r="3905" spans="1:18" outlineLevel="1" x14ac:dyDescent="0.25">
      <c r="B3905" s="137" t="str">
        <f>IF(C3905="","",F3894)</f>
        <v/>
      </c>
      <c r="C3905" s="123"/>
      <c r="D3905" s="138" t="str">
        <f>IF(C3905="","",IFERROR(INDEX('Cadastro de insumo'!A:K,MATCH('Ficha técnica - Prod acabado'!C3905,'Cadastro de insumo'!E:E,0),2),""))</f>
        <v/>
      </c>
      <c r="E3905" s="138" t="str">
        <f>IF(C3905="","",IFERROR(INDEX('Cadastro de insumo'!A:K,MATCH('Ficha técnica - Prod acabado'!C3905,'Cadastro de insumo'!E:E,0),9),""))</f>
        <v/>
      </c>
      <c r="F3905" s="139" t="str">
        <f>IFERROR(VLOOKUP(C3905,'Cadastro de insumo'!E:K,7,0),"")</f>
        <v/>
      </c>
      <c r="G3905" s="113"/>
      <c r="H3905" s="113"/>
      <c r="I3905" s="138">
        <f t="shared" si="186"/>
        <v>0</v>
      </c>
      <c r="J3905" s="140">
        <f>IF(C3905="",0,IF(E3905="Pacote",VLOOKUP(C3905,'Cadastro de insumo'!E:K,7,0)*G3905,IF(OR(E3905="kg",E3905="L"),F3905/1000*G3905,F3905*G3905)))</f>
        <v>0</v>
      </c>
    </row>
    <row r="3906" spans="1:18" outlineLevel="1" x14ac:dyDescent="0.25">
      <c r="B3906" s="137" t="str">
        <f>IF(C3906="","",F3894)</f>
        <v/>
      </c>
      <c r="C3906" s="123"/>
      <c r="D3906" s="138" t="str">
        <f>IF(C3906="","",IFERROR(INDEX('Cadastro de insumo'!A:K,MATCH('Ficha técnica - Prod acabado'!C3906,'Cadastro de insumo'!E:E,0),2),""))</f>
        <v/>
      </c>
      <c r="E3906" s="138" t="str">
        <f>IF(C3906="","",IFERROR(INDEX('Cadastro de insumo'!A:K,MATCH('Ficha técnica - Prod acabado'!C3906,'Cadastro de insumo'!E:E,0),9),""))</f>
        <v/>
      </c>
      <c r="F3906" s="139" t="str">
        <f>IFERROR(VLOOKUP(C3906,'Cadastro de insumo'!E:K,7,0),"")</f>
        <v/>
      </c>
      <c r="G3906" s="113"/>
      <c r="H3906" s="113"/>
      <c r="I3906" s="138">
        <f t="shared" si="186"/>
        <v>0</v>
      </c>
      <c r="J3906" s="140">
        <f>IF(C3906="",0,IF(E3906="Pacote",VLOOKUP(C3906,'Cadastro de insumo'!E:K,7,0)*G3906,IF(OR(E3906="kg",E3906="L"),F3906/1000*G3906,F3906*G3906)))</f>
        <v>0</v>
      </c>
    </row>
    <row r="3907" spans="1:18" outlineLevel="1" x14ac:dyDescent="0.25">
      <c r="B3907" s="137" t="str">
        <f>IF(C3907="","",F3894)</f>
        <v/>
      </c>
      <c r="C3907" s="123"/>
      <c r="D3907" s="138" t="str">
        <f>IF(C3907="","",IFERROR(INDEX('Cadastro de insumo'!A:K,MATCH('Ficha técnica - Prod acabado'!C3907,'Cadastro de insumo'!E:E,0),2),""))</f>
        <v/>
      </c>
      <c r="E3907" s="138" t="str">
        <f>IF(C3907="","",IFERROR(INDEX('Cadastro de insumo'!A:K,MATCH('Ficha técnica - Prod acabado'!C3907,'Cadastro de insumo'!E:E,0),9),""))</f>
        <v/>
      </c>
      <c r="F3907" s="139" t="str">
        <f>IFERROR(VLOOKUP(C3907,'Cadastro de insumo'!E:K,7,0),"")</f>
        <v/>
      </c>
      <c r="G3907" s="113"/>
      <c r="H3907" s="113"/>
      <c r="I3907" s="138">
        <f t="shared" si="186"/>
        <v>0</v>
      </c>
      <c r="J3907" s="140">
        <f>IF(C3907="",0,IF(E3907="Pacote",VLOOKUP(C3907,'Cadastro de insumo'!E:K,7,0)*G3907,IF(OR(E3907="kg",E3907="L"),F3907/1000*G3907,F3907*G3907)))</f>
        <v>0</v>
      </c>
    </row>
    <row r="3908" spans="1:18" outlineLevel="1" x14ac:dyDescent="0.25">
      <c r="B3908" s="137" t="str">
        <f>IF(C3908="","",F3894)</f>
        <v/>
      </c>
      <c r="C3908" s="123"/>
      <c r="D3908" s="138" t="str">
        <f>IF(C3908="","",IFERROR(INDEX('Cadastro de insumo'!A:K,MATCH('Ficha técnica - Prod acabado'!C3908,'Cadastro de insumo'!E:E,0),2),""))</f>
        <v/>
      </c>
      <c r="E3908" s="138" t="str">
        <f>IF(C3908="","",IFERROR(INDEX('Cadastro de insumo'!A:K,MATCH('Ficha técnica - Prod acabado'!C3908,'Cadastro de insumo'!E:E,0),9),""))</f>
        <v/>
      </c>
      <c r="F3908" s="139" t="str">
        <f>IFERROR(VLOOKUP(C3908,'Cadastro de insumo'!E:K,7,0),"")</f>
        <v/>
      </c>
      <c r="G3908" s="113"/>
      <c r="H3908" s="113"/>
      <c r="I3908" s="138">
        <f t="shared" si="186"/>
        <v>0</v>
      </c>
      <c r="J3908" s="140">
        <f>IF(C3908="",0,IF(E3908="Pacote",VLOOKUP(C3908,'Cadastro de insumo'!E:K,7,0)*G3908,IF(OR(E3908="kg",E3908="L"),F3908/1000*G3908,F3908*G3908)))</f>
        <v>0</v>
      </c>
    </row>
    <row r="3909" spans="1:18" outlineLevel="1" x14ac:dyDescent="0.25">
      <c r="B3909" s="137" t="str">
        <f>IF(C3909="","",F3894)</f>
        <v/>
      </c>
      <c r="C3909" s="123"/>
      <c r="D3909" s="138" t="str">
        <f>IF(C3909="","",IFERROR(INDEX('Cadastro de insumo'!A:K,MATCH('Ficha técnica - Prod acabado'!C3909,'Cadastro de insumo'!E:E,0),2),""))</f>
        <v/>
      </c>
      <c r="E3909" s="138" t="str">
        <f>IF(C3909="","",IFERROR(INDEX('Cadastro de insumo'!A:K,MATCH('Ficha técnica - Prod acabado'!C3909,'Cadastro de insumo'!E:E,0),9),""))</f>
        <v/>
      </c>
      <c r="F3909" s="139" t="str">
        <f>IFERROR(VLOOKUP(C3909,'Cadastro de insumo'!E:K,7,0),"")</f>
        <v/>
      </c>
      <c r="G3909" s="113"/>
      <c r="H3909" s="113"/>
      <c r="I3909" s="138">
        <f t="shared" si="186"/>
        <v>0</v>
      </c>
      <c r="J3909" s="140">
        <f>IF(C3909="",0,IF(E3909="Pacote",VLOOKUP(C3909,'Cadastro de insumo'!E:K,7,0)*G3909,IF(OR(E3909="kg",E3909="L"),F3909/1000*G3909,F3909*G3909)))</f>
        <v>0</v>
      </c>
    </row>
    <row r="3910" spans="1:18" outlineLevel="1" x14ac:dyDescent="0.25">
      <c r="B3910" s="137" t="str">
        <f>IF(C3910="","",F3894)</f>
        <v/>
      </c>
      <c r="C3910" s="123"/>
      <c r="D3910" s="138" t="str">
        <f>IF(C3910="","",IFERROR(INDEX('Cadastro de insumo'!A:K,MATCH('Ficha técnica - Prod acabado'!C3910,'Cadastro de insumo'!E:E,0),2),""))</f>
        <v/>
      </c>
      <c r="E3910" s="138" t="str">
        <f>IF(C3910="","",IFERROR(INDEX('Cadastro de insumo'!A:K,MATCH('Ficha técnica - Prod acabado'!C3910,'Cadastro de insumo'!E:E,0),9),""))</f>
        <v/>
      </c>
      <c r="F3910" s="139" t="str">
        <f>IFERROR(VLOOKUP(C3910,'Cadastro de insumo'!E:K,7,0),"")</f>
        <v/>
      </c>
      <c r="G3910" s="113"/>
      <c r="H3910" s="113"/>
      <c r="I3910" s="138">
        <f t="shared" si="186"/>
        <v>0</v>
      </c>
      <c r="J3910" s="140">
        <f>IF(C3910="",0,IF(E3910="Pacote",VLOOKUP(C3910,'Cadastro de insumo'!E:K,7,0)*G3910,IF(OR(E3910="kg",E3910="L"),F3910/1000*G3910,F3910*G3910)))</f>
        <v>0</v>
      </c>
    </row>
    <row r="3911" spans="1:18" outlineLevel="1" x14ac:dyDescent="0.25">
      <c r="B3911" s="137" t="str">
        <f>IF(C3911="","",F3894)</f>
        <v/>
      </c>
      <c r="C3911" s="123"/>
      <c r="D3911" s="138" t="str">
        <f>IF(C3911="","",IFERROR(INDEX('Cadastro de insumo'!A:K,MATCH('Ficha técnica - Prod acabado'!C3911,'Cadastro de insumo'!E:E,0),2),""))</f>
        <v/>
      </c>
      <c r="E3911" s="138" t="str">
        <f>IF(C3911="","",IFERROR(INDEX('Cadastro de insumo'!A:K,MATCH('Ficha técnica - Prod acabado'!C3911,'Cadastro de insumo'!E:E,0),9),""))</f>
        <v/>
      </c>
      <c r="F3911" s="139" t="str">
        <f>IFERROR(VLOOKUP(C3911,'Cadastro de insumo'!E:K,7,0),"")</f>
        <v/>
      </c>
      <c r="G3911" s="113"/>
      <c r="H3911" s="113"/>
      <c r="I3911" s="138">
        <f t="shared" si="186"/>
        <v>0</v>
      </c>
      <c r="J3911" s="140">
        <f>IF(C3911="",0,IF(E3911="Pacote",VLOOKUP(C3911,'Cadastro de insumo'!E:K,7,0)*G3911,IF(OR(E3911="kg",E3911="L"),F3911/1000*G3911,F3911*G3911)))</f>
        <v>0</v>
      </c>
    </row>
    <row r="3912" spans="1:18" x14ac:dyDescent="0.25">
      <c r="A3912" s="33" t="str">
        <f>"Detalhes: "&amp;F3894</f>
        <v xml:space="preserve">Detalhes: </v>
      </c>
      <c r="B3912" s="110"/>
      <c r="H3912" s="126"/>
      <c r="I3912" s="110"/>
      <c r="J3912" s="110"/>
      <c r="M3912" s="126"/>
    </row>
    <row r="3913" spans="1:18" x14ac:dyDescent="0.25">
      <c r="B3913" s="110"/>
      <c r="C3913" s="126"/>
      <c r="H3913" s="126"/>
      <c r="I3913" s="110"/>
      <c r="J3913" s="110"/>
      <c r="K3913" s="110"/>
      <c r="L3913" s="110"/>
      <c r="M3913" s="126"/>
    </row>
    <row r="3914" spans="1:18" ht="31.5" x14ac:dyDescent="0.25">
      <c r="D3914" s="110"/>
      <c r="E3914" s="34" t="s">
        <v>21</v>
      </c>
      <c r="F3914" s="78" t="s">
        <v>0</v>
      </c>
      <c r="G3914" s="78" t="s">
        <v>19</v>
      </c>
      <c r="H3914" s="79" t="s">
        <v>20</v>
      </c>
      <c r="I3914" s="35" t="s">
        <v>22</v>
      </c>
      <c r="J3914" s="35" t="s">
        <v>61</v>
      </c>
      <c r="M3914" s="126"/>
    </row>
    <row r="3915" spans="1:18" x14ac:dyDescent="0.25">
      <c r="D3915" s="110"/>
      <c r="E3915" s="135">
        <f>E3894+1</f>
        <v>187</v>
      </c>
      <c r="F3915" s="113"/>
      <c r="G3915" s="113"/>
      <c r="H3915" s="114"/>
      <c r="I3915" s="136">
        <f>SUM(J3918:J3932)</f>
        <v>0</v>
      </c>
      <c r="J3915" s="136" t="str">
        <f>IF(H3915="","",I3915/H3915)</f>
        <v/>
      </c>
      <c r="M3915" s="126"/>
      <c r="R3915" s="141"/>
    </row>
    <row r="3916" spans="1:18" x14ac:dyDescent="0.25">
      <c r="B3916" s="117"/>
      <c r="C3916" s="118"/>
      <c r="D3916" s="110"/>
      <c r="F3916" s="118"/>
      <c r="G3916" s="118"/>
      <c r="H3916" s="119"/>
      <c r="I3916" s="120"/>
      <c r="J3916" s="121"/>
      <c r="M3916" s="126"/>
      <c r="R3916" s="141"/>
    </row>
    <row r="3917" spans="1:18" ht="47.25" outlineLevel="1" x14ac:dyDescent="0.25">
      <c r="B3917" s="34" t="s">
        <v>66</v>
      </c>
      <c r="C3917" s="78" t="s">
        <v>13</v>
      </c>
      <c r="D3917" s="35" t="s">
        <v>60</v>
      </c>
      <c r="E3917" s="35" t="s">
        <v>14</v>
      </c>
      <c r="F3917" s="79" t="s">
        <v>17</v>
      </c>
      <c r="G3917" s="79" t="s">
        <v>56</v>
      </c>
      <c r="H3917" s="79" t="s">
        <v>38</v>
      </c>
      <c r="I3917" s="35" t="s">
        <v>16</v>
      </c>
      <c r="J3917" s="34" t="s">
        <v>15</v>
      </c>
    </row>
    <row r="3918" spans="1:18" outlineLevel="1" x14ac:dyDescent="0.25">
      <c r="B3918" s="137" t="str">
        <f>IF(C3918="","",F3915)</f>
        <v/>
      </c>
      <c r="C3918" s="123"/>
      <c r="D3918" s="138" t="str">
        <f>IF(C3918="","",IFERROR(INDEX('Cadastro de insumo'!A:K,MATCH('Ficha técnica - Prod acabado'!C3918,'Cadastro de insumo'!E:E,0),2),""))</f>
        <v/>
      </c>
      <c r="E3918" s="138" t="str">
        <f>IF(C3918="","",IFERROR(INDEX('Cadastro de insumo'!A:K,MATCH('Ficha técnica - Prod acabado'!C3918,'Cadastro de insumo'!E:E,0),9),""))</f>
        <v/>
      </c>
      <c r="F3918" s="139" t="str">
        <f>IFERROR(VLOOKUP(C3918,'Cadastro de insumo'!E:K,7,0),"")</f>
        <v/>
      </c>
      <c r="G3918" s="113"/>
      <c r="H3918" s="113"/>
      <c r="I3918" s="138">
        <f t="shared" ref="I3918:I3932" si="187">IF(OR(G3918="",H3918=""),0,G3918/H3918)</f>
        <v>0</v>
      </c>
      <c r="J3918" s="140">
        <f>IF(C3918="",0,IF(E3918="Pacote",VLOOKUP(C3918,'Cadastro de insumo'!E:K,7,0)*G3918,IF(OR(E3918="kg",E3918="L"),F3918/1000*G3918,F3918*G3918)))</f>
        <v>0</v>
      </c>
    </row>
    <row r="3919" spans="1:18" outlineLevel="1" x14ac:dyDescent="0.25">
      <c r="B3919" s="137" t="str">
        <f>IF(C3919="","",F3915)</f>
        <v/>
      </c>
      <c r="C3919" s="123"/>
      <c r="D3919" s="138" t="str">
        <f>IF(C3919="","",IFERROR(INDEX('Cadastro de insumo'!A:K,MATCH('Ficha técnica - Prod acabado'!C3919,'Cadastro de insumo'!E:E,0),2),""))</f>
        <v/>
      </c>
      <c r="E3919" s="138" t="str">
        <f>IF(C3919="","",IFERROR(INDEX('Cadastro de insumo'!A:K,MATCH('Ficha técnica - Prod acabado'!C3919,'Cadastro de insumo'!E:E,0),9),""))</f>
        <v/>
      </c>
      <c r="F3919" s="139" t="str">
        <f>IFERROR(VLOOKUP(C3919,'Cadastro de insumo'!E:K,7,0),"")</f>
        <v/>
      </c>
      <c r="G3919" s="113"/>
      <c r="H3919" s="113"/>
      <c r="I3919" s="138">
        <f t="shared" si="187"/>
        <v>0</v>
      </c>
      <c r="J3919" s="140">
        <f>IF(C3919="",0,IF(E3919="Pacote",VLOOKUP(C3919,'Cadastro de insumo'!E:K,7,0)*G3919,IF(OR(E3919="kg",E3919="L"),F3919/1000*G3919,F3919*G3919)))</f>
        <v>0</v>
      </c>
    </row>
    <row r="3920" spans="1:18" outlineLevel="1" x14ac:dyDescent="0.25">
      <c r="B3920" s="137" t="str">
        <f>IF(C3920="","",F3915)</f>
        <v/>
      </c>
      <c r="C3920" s="123"/>
      <c r="D3920" s="138" t="str">
        <f>IF(C3920="","",IFERROR(INDEX('Cadastro de insumo'!A:K,MATCH('Ficha técnica - Prod acabado'!C3920,'Cadastro de insumo'!E:E,0),2),""))</f>
        <v/>
      </c>
      <c r="E3920" s="138" t="str">
        <f>IF(C3920="","",IFERROR(INDEX('Cadastro de insumo'!A:K,MATCH('Ficha técnica - Prod acabado'!C3920,'Cadastro de insumo'!E:E,0),9),""))</f>
        <v/>
      </c>
      <c r="F3920" s="139" t="str">
        <f>IFERROR(VLOOKUP(C3920,'Cadastro de insumo'!E:K,7,0),"")</f>
        <v/>
      </c>
      <c r="G3920" s="113"/>
      <c r="H3920" s="113"/>
      <c r="I3920" s="138">
        <f t="shared" si="187"/>
        <v>0</v>
      </c>
      <c r="J3920" s="140">
        <f>IF(C3920="",0,IF(E3920="Pacote",VLOOKUP(C3920,'Cadastro de insumo'!E:K,7,0)*G3920,IF(OR(E3920="kg",E3920="L"),F3920/1000*G3920,F3920*G3920)))</f>
        <v>0</v>
      </c>
    </row>
    <row r="3921" spans="1:18" outlineLevel="1" x14ac:dyDescent="0.25">
      <c r="B3921" s="137" t="str">
        <f>IF(C3921="","",F3915)</f>
        <v/>
      </c>
      <c r="C3921" s="123"/>
      <c r="D3921" s="138" t="str">
        <f>IF(C3921="","",IFERROR(INDEX('Cadastro de insumo'!A:K,MATCH('Ficha técnica - Prod acabado'!C3921,'Cadastro de insumo'!E:E,0),2),""))</f>
        <v/>
      </c>
      <c r="E3921" s="138" t="str">
        <f>IF(C3921="","",IFERROR(INDEX('Cadastro de insumo'!A:K,MATCH('Ficha técnica - Prod acabado'!C3921,'Cadastro de insumo'!E:E,0),9),""))</f>
        <v/>
      </c>
      <c r="F3921" s="139" t="str">
        <f>IFERROR(VLOOKUP(C3921,'Cadastro de insumo'!E:K,7,0),"")</f>
        <v/>
      </c>
      <c r="G3921" s="113"/>
      <c r="H3921" s="113"/>
      <c r="I3921" s="138">
        <f t="shared" si="187"/>
        <v>0</v>
      </c>
      <c r="J3921" s="140">
        <f>IF(C3921="",0,IF(E3921="Pacote",VLOOKUP(C3921,'Cadastro de insumo'!E:K,7,0)*G3921,IF(OR(E3921="kg",E3921="L"),F3921/1000*G3921,F3921*G3921)))</f>
        <v>0</v>
      </c>
    </row>
    <row r="3922" spans="1:18" outlineLevel="1" x14ac:dyDescent="0.25">
      <c r="B3922" s="137" t="str">
        <f>IF(C3922="","",F3915)</f>
        <v/>
      </c>
      <c r="C3922" s="123"/>
      <c r="D3922" s="138" t="str">
        <f>IF(C3922="","",IFERROR(INDEX('Cadastro de insumo'!A:K,MATCH('Ficha técnica - Prod acabado'!C3922,'Cadastro de insumo'!E:E,0),2),""))</f>
        <v/>
      </c>
      <c r="E3922" s="138" t="str">
        <f>IF(C3922="","",IFERROR(INDEX('Cadastro de insumo'!A:K,MATCH('Ficha técnica - Prod acabado'!C3922,'Cadastro de insumo'!E:E,0),9),""))</f>
        <v/>
      </c>
      <c r="F3922" s="139" t="str">
        <f>IFERROR(VLOOKUP(C3922,'Cadastro de insumo'!E:K,7,0),"")</f>
        <v/>
      </c>
      <c r="G3922" s="113"/>
      <c r="H3922" s="113"/>
      <c r="I3922" s="138">
        <f t="shared" si="187"/>
        <v>0</v>
      </c>
      <c r="J3922" s="140">
        <f>IF(C3922="",0,IF(E3922="Pacote",VLOOKUP(C3922,'Cadastro de insumo'!E:K,7,0)*G3922,IF(OR(E3922="kg",E3922="L"),F3922/1000*G3922,F3922*G3922)))</f>
        <v>0</v>
      </c>
    </row>
    <row r="3923" spans="1:18" outlineLevel="1" x14ac:dyDescent="0.25">
      <c r="B3923" s="137" t="str">
        <f>IF(C3923="","",F3915)</f>
        <v/>
      </c>
      <c r="C3923" s="123"/>
      <c r="D3923" s="138" t="str">
        <f>IF(C3923="","",IFERROR(INDEX('Cadastro de insumo'!A:K,MATCH('Ficha técnica - Prod acabado'!C3923,'Cadastro de insumo'!E:E,0),2),""))</f>
        <v/>
      </c>
      <c r="E3923" s="138" t="str">
        <f>IF(C3923="","",IFERROR(INDEX('Cadastro de insumo'!A:K,MATCH('Ficha técnica - Prod acabado'!C3923,'Cadastro de insumo'!E:E,0),9),""))</f>
        <v/>
      </c>
      <c r="F3923" s="139" t="str">
        <f>IFERROR(VLOOKUP(C3923,'Cadastro de insumo'!E:K,7,0),"")</f>
        <v/>
      </c>
      <c r="G3923" s="113"/>
      <c r="H3923" s="113"/>
      <c r="I3923" s="138">
        <f t="shared" si="187"/>
        <v>0</v>
      </c>
      <c r="J3923" s="140">
        <f>IF(C3923="",0,IF(E3923="Pacote",VLOOKUP(C3923,'Cadastro de insumo'!E:K,7,0)*G3923,IF(OR(E3923="kg",E3923="L"),F3923/1000*G3923,F3923*G3923)))</f>
        <v>0</v>
      </c>
    </row>
    <row r="3924" spans="1:18" outlineLevel="1" x14ac:dyDescent="0.25">
      <c r="B3924" s="137" t="str">
        <f>IF(C3924="","",F3915)</f>
        <v/>
      </c>
      <c r="C3924" s="123"/>
      <c r="D3924" s="138" t="str">
        <f>IF(C3924="","",IFERROR(INDEX('Cadastro de insumo'!A:K,MATCH('Ficha técnica - Prod acabado'!C3924,'Cadastro de insumo'!E:E,0),2),""))</f>
        <v/>
      </c>
      <c r="E3924" s="138" t="str">
        <f>IF(C3924="","",IFERROR(INDEX('Cadastro de insumo'!A:K,MATCH('Ficha técnica - Prod acabado'!C3924,'Cadastro de insumo'!E:E,0),9),""))</f>
        <v/>
      </c>
      <c r="F3924" s="139" t="str">
        <f>IFERROR(VLOOKUP(C3924,'Cadastro de insumo'!E:K,7,0),"")</f>
        <v/>
      </c>
      <c r="G3924" s="113"/>
      <c r="H3924" s="113"/>
      <c r="I3924" s="138">
        <f t="shared" si="187"/>
        <v>0</v>
      </c>
      <c r="J3924" s="140">
        <f>IF(C3924="",0,IF(E3924="Pacote",VLOOKUP(C3924,'Cadastro de insumo'!E:K,7,0)*G3924,IF(OR(E3924="kg",E3924="L"),F3924/1000*G3924,F3924*G3924)))</f>
        <v>0</v>
      </c>
    </row>
    <row r="3925" spans="1:18" outlineLevel="1" x14ac:dyDescent="0.25">
      <c r="B3925" s="137" t="str">
        <f>IF(C3925="","",F3915)</f>
        <v/>
      </c>
      <c r="C3925" s="123"/>
      <c r="D3925" s="138" t="str">
        <f>IF(C3925="","",IFERROR(INDEX('Cadastro de insumo'!A:K,MATCH('Ficha técnica - Prod acabado'!C3925,'Cadastro de insumo'!E:E,0),2),""))</f>
        <v/>
      </c>
      <c r="E3925" s="138" t="str">
        <f>IF(C3925="","",IFERROR(INDEX('Cadastro de insumo'!A:K,MATCH('Ficha técnica - Prod acabado'!C3925,'Cadastro de insumo'!E:E,0),9),""))</f>
        <v/>
      </c>
      <c r="F3925" s="139" t="str">
        <f>IFERROR(VLOOKUP(C3925,'Cadastro de insumo'!E:K,7,0),"")</f>
        <v/>
      </c>
      <c r="G3925" s="113"/>
      <c r="H3925" s="113"/>
      <c r="I3925" s="138">
        <f t="shared" si="187"/>
        <v>0</v>
      </c>
      <c r="J3925" s="140">
        <f>IF(C3925="",0,IF(E3925="Pacote",VLOOKUP(C3925,'Cadastro de insumo'!E:K,7,0)*G3925,IF(OR(E3925="kg",E3925="L"),F3925/1000*G3925,F3925*G3925)))</f>
        <v>0</v>
      </c>
    </row>
    <row r="3926" spans="1:18" outlineLevel="1" x14ac:dyDescent="0.25">
      <c r="B3926" s="137" t="str">
        <f>IF(C3926="","",F3915)</f>
        <v/>
      </c>
      <c r="C3926" s="123"/>
      <c r="D3926" s="138" t="str">
        <f>IF(C3926="","",IFERROR(INDEX('Cadastro de insumo'!A:K,MATCH('Ficha técnica - Prod acabado'!C3926,'Cadastro de insumo'!E:E,0),2),""))</f>
        <v/>
      </c>
      <c r="E3926" s="138" t="str">
        <f>IF(C3926="","",IFERROR(INDEX('Cadastro de insumo'!A:K,MATCH('Ficha técnica - Prod acabado'!C3926,'Cadastro de insumo'!E:E,0),9),""))</f>
        <v/>
      </c>
      <c r="F3926" s="139" t="str">
        <f>IFERROR(VLOOKUP(C3926,'Cadastro de insumo'!E:K,7,0),"")</f>
        <v/>
      </c>
      <c r="G3926" s="113"/>
      <c r="H3926" s="113"/>
      <c r="I3926" s="138">
        <f t="shared" si="187"/>
        <v>0</v>
      </c>
      <c r="J3926" s="140">
        <f>IF(C3926="",0,IF(E3926="Pacote",VLOOKUP(C3926,'Cadastro de insumo'!E:K,7,0)*G3926,IF(OR(E3926="kg",E3926="L"),F3926/1000*G3926,F3926*G3926)))</f>
        <v>0</v>
      </c>
    </row>
    <row r="3927" spans="1:18" outlineLevel="1" x14ac:dyDescent="0.25">
      <c r="B3927" s="137" t="str">
        <f>IF(C3927="","",F3915)</f>
        <v/>
      </c>
      <c r="C3927" s="123"/>
      <c r="D3927" s="138" t="str">
        <f>IF(C3927="","",IFERROR(INDEX('Cadastro de insumo'!A:K,MATCH('Ficha técnica - Prod acabado'!C3927,'Cadastro de insumo'!E:E,0),2),""))</f>
        <v/>
      </c>
      <c r="E3927" s="138" t="str">
        <f>IF(C3927="","",IFERROR(INDEX('Cadastro de insumo'!A:K,MATCH('Ficha técnica - Prod acabado'!C3927,'Cadastro de insumo'!E:E,0),9),""))</f>
        <v/>
      </c>
      <c r="F3927" s="139" t="str">
        <f>IFERROR(VLOOKUP(C3927,'Cadastro de insumo'!E:K,7,0),"")</f>
        <v/>
      </c>
      <c r="G3927" s="113"/>
      <c r="H3927" s="113"/>
      <c r="I3927" s="138">
        <f t="shared" si="187"/>
        <v>0</v>
      </c>
      <c r="J3927" s="140">
        <f>IF(C3927="",0,IF(E3927="Pacote",VLOOKUP(C3927,'Cadastro de insumo'!E:K,7,0)*G3927,IF(OR(E3927="kg",E3927="L"),F3927/1000*G3927,F3927*G3927)))</f>
        <v>0</v>
      </c>
    </row>
    <row r="3928" spans="1:18" outlineLevel="1" x14ac:dyDescent="0.25">
      <c r="B3928" s="137" t="str">
        <f>IF(C3928="","",F3915)</f>
        <v/>
      </c>
      <c r="C3928" s="123"/>
      <c r="D3928" s="138" t="str">
        <f>IF(C3928="","",IFERROR(INDEX('Cadastro de insumo'!A:K,MATCH('Ficha técnica - Prod acabado'!C3928,'Cadastro de insumo'!E:E,0),2),""))</f>
        <v/>
      </c>
      <c r="E3928" s="138" t="str">
        <f>IF(C3928="","",IFERROR(INDEX('Cadastro de insumo'!A:K,MATCH('Ficha técnica - Prod acabado'!C3928,'Cadastro de insumo'!E:E,0),9),""))</f>
        <v/>
      </c>
      <c r="F3928" s="139" t="str">
        <f>IFERROR(VLOOKUP(C3928,'Cadastro de insumo'!E:K,7,0),"")</f>
        <v/>
      </c>
      <c r="G3928" s="113"/>
      <c r="H3928" s="113"/>
      <c r="I3928" s="138">
        <f t="shared" si="187"/>
        <v>0</v>
      </c>
      <c r="J3928" s="140">
        <f>IF(C3928="",0,IF(E3928="Pacote",VLOOKUP(C3928,'Cadastro de insumo'!E:K,7,0)*G3928,IF(OR(E3928="kg",E3928="L"),F3928/1000*G3928,F3928*G3928)))</f>
        <v>0</v>
      </c>
    </row>
    <row r="3929" spans="1:18" outlineLevel="1" x14ac:dyDescent="0.25">
      <c r="B3929" s="137" t="str">
        <f>IF(C3929="","",F3915)</f>
        <v/>
      </c>
      <c r="C3929" s="123"/>
      <c r="D3929" s="138" t="str">
        <f>IF(C3929="","",IFERROR(INDEX('Cadastro de insumo'!A:K,MATCH('Ficha técnica - Prod acabado'!C3929,'Cadastro de insumo'!E:E,0),2),""))</f>
        <v/>
      </c>
      <c r="E3929" s="138" t="str">
        <f>IF(C3929="","",IFERROR(INDEX('Cadastro de insumo'!A:K,MATCH('Ficha técnica - Prod acabado'!C3929,'Cadastro de insumo'!E:E,0),9),""))</f>
        <v/>
      </c>
      <c r="F3929" s="139" t="str">
        <f>IFERROR(VLOOKUP(C3929,'Cadastro de insumo'!E:K,7,0),"")</f>
        <v/>
      </c>
      <c r="G3929" s="113"/>
      <c r="H3929" s="113"/>
      <c r="I3929" s="138">
        <f t="shared" si="187"/>
        <v>0</v>
      </c>
      <c r="J3929" s="140">
        <f>IF(C3929="",0,IF(E3929="Pacote",VLOOKUP(C3929,'Cadastro de insumo'!E:K,7,0)*G3929,IF(OR(E3929="kg",E3929="L"),F3929/1000*G3929,F3929*G3929)))</f>
        <v>0</v>
      </c>
    </row>
    <row r="3930" spans="1:18" outlineLevel="1" x14ac:dyDescent="0.25">
      <c r="B3930" s="137" t="str">
        <f>IF(C3930="","",F3915)</f>
        <v/>
      </c>
      <c r="C3930" s="123"/>
      <c r="D3930" s="138" t="str">
        <f>IF(C3930="","",IFERROR(INDEX('Cadastro de insumo'!A:K,MATCH('Ficha técnica - Prod acabado'!C3930,'Cadastro de insumo'!E:E,0),2),""))</f>
        <v/>
      </c>
      <c r="E3930" s="138" t="str">
        <f>IF(C3930="","",IFERROR(INDEX('Cadastro de insumo'!A:K,MATCH('Ficha técnica - Prod acabado'!C3930,'Cadastro de insumo'!E:E,0),9),""))</f>
        <v/>
      </c>
      <c r="F3930" s="139" t="str">
        <f>IFERROR(VLOOKUP(C3930,'Cadastro de insumo'!E:K,7,0),"")</f>
        <v/>
      </c>
      <c r="G3930" s="113"/>
      <c r="H3930" s="113"/>
      <c r="I3930" s="138">
        <f t="shared" si="187"/>
        <v>0</v>
      </c>
      <c r="J3930" s="140">
        <f>IF(C3930="",0,IF(E3930="Pacote",VLOOKUP(C3930,'Cadastro de insumo'!E:K,7,0)*G3930,IF(OR(E3930="kg",E3930="L"),F3930/1000*G3930,F3930*G3930)))</f>
        <v>0</v>
      </c>
    </row>
    <row r="3931" spans="1:18" outlineLevel="1" x14ac:dyDescent="0.25">
      <c r="B3931" s="137" t="str">
        <f>IF(C3931="","",F3915)</f>
        <v/>
      </c>
      <c r="C3931" s="123"/>
      <c r="D3931" s="138" t="str">
        <f>IF(C3931="","",IFERROR(INDEX('Cadastro de insumo'!A:K,MATCH('Ficha técnica - Prod acabado'!C3931,'Cadastro de insumo'!E:E,0),2),""))</f>
        <v/>
      </c>
      <c r="E3931" s="138" t="str">
        <f>IF(C3931="","",IFERROR(INDEX('Cadastro de insumo'!A:K,MATCH('Ficha técnica - Prod acabado'!C3931,'Cadastro de insumo'!E:E,0),9),""))</f>
        <v/>
      </c>
      <c r="F3931" s="139" t="str">
        <f>IFERROR(VLOOKUP(C3931,'Cadastro de insumo'!E:K,7,0),"")</f>
        <v/>
      </c>
      <c r="G3931" s="113"/>
      <c r="H3931" s="113"/>
      <c r="I3931" s="138">
        <f t="shared" si="187"/>
        <v>0</v>
      </c>
      <c r="J3931" s="140">
        <f>IF(C3931="",0,IF(E3931="Pacote",VLOOKUP(C3931,'Cadastro de insumo'!E:K,7,0)*G3931,IF(OR(E3931="kg",E3931="L"),F3931/1000*G3931,F3931*G3931)))</f>
        <v>0</v>
      </c>
    </row>
    <row r="3932" spans="1:18" outlineLevel="1" x14ac:dyDescent="0.25">
      <c r="B3932" s="137" t="str">
        <f>IF(C3932="","",F3915)</f>
        <v/>
      </c>
      <c r="C3932" s="123"/>
      <c r="D3932" s="138" t="str">
        <f>IF(C3932="","",IFERROR(INDEX('Cadastro de insumo'!A:K,MATCH('Ficha técnica - Prod acabado'!C3932,'Cadastro de insumo'!E:E,0),2),""))</f>
        <v/>
      </c>
      <c r="E3932" s="138" t="str">
        <f>IF(C3932="","",IFERROR(INDEX('Cadastro de insumo'!A:K,MATCH('Ficha técnica - Prod acabado'!C3932,'Cadastro de insumo'!E:E,0),9),""))</f>
        <v/>
      </c>
      <c r="F3932" s="139" t="str">
        <f>IFERROR(VLOOKUP(C3932,'Cadastro de insumo'!E:K,7,0),"")</f>
        <v/>
      </c>
      <c r="G3932" s="113"/>
      <c r="H3932" s="113"/>
      <c r="I3932" s="138">
        <f t="shared" si="187"/>
        <v>0</v>
      </c>
      <c r="J3932" s="140">
        <f>IF(C3932="",0,IF(E3932="Pacote",VLOOKUP(C3932,'Cadastro de insumo'!E:K,7,0)*G3932,IF(OR(E3932="kg",E3932="L"),F3932/1000*G3932,F3932*G3932)))</f>
        <v>0</v>
      </c>
    </row>
    <row r="3933" spans="1:18" x14ac:dyDescent="0.25">
      <c r="A3933" s="33" t="str">
        <f>"Detalhes: "&amp;F3915</f>
        <v xml:space="preserve">Detalhes: </v>
      </c>
      <c r="B3933" s="110"/>
      <c r="H3933" s="126"/>
      <c r="I3933" s="110"/>
      <c r="J3933" s="110"/>
      <c r="M3933" s="126"/>
    </row>
    <row r="3934" spans="1:18" x14ac:dyDescent="0.25">
      <c r="B3934" s="110"/>
      <c r="C3934" s="126"/>
      <c r="H3934" s="126"/>
      <c r="I3934" s="110"/>
      <c r="J3934" s="110"/>
      <c r="K3934" s="110"/>
      <c r="L3934" s="110"/>
      <c r="M3934" s="126"/>
    </row>
    <row r="3935" spans="1:18" ht="31.5" x14ac:dyDescent="0.25">
      <c r="D3935" s="110"/>
      <c r="E3935" s="34" t="s">
        <v>21</v>
      </c>
      <c r="F3935" s="78" t="s">
        <v>0</v>
      </c>
      <c r="G3935" s="78" t="s">
        <v>19</v>
      </c>
      <c r="H3935" s="79" t="s">
        <v>20</v>
      </c>
      <c r="I3935" s="35" t="s">
        <v>22</v>
      </c>
      <c r="J3935" s="35" t="s">
        <v>61</v>
      </c>
      <c r="M3935" s="126"/>
    </row>
    <row r="3936" spans="1:18" x14ac:dyDescent="0.25">
      <c r="D3936" s="110"/>
      <c r="E3936" s="135">
        <f>E3915+1</f>
        <v>188</v>
      </c>
      <c r="F3936" s="113"/>
      <c r="G3936" s="113"/>
      <c r="H3936" s="114"/>
      <c r="I3936" s="136">
        <f>SUM(J3939:J3953)</f>
        <v>0</v>
      </c>
      <c r="J3936" s="136" t="str">
        <f>IF(H3936="","",I3936/H3936)</f>
        <v/>
      </c>
      <c r="M3936" s="126"/>
      <c r="R3936" s="141"/>
    </row>
    <row r="3937" spans="2:18" x14ac:dyDescent="0.25">
      <c r="B3937" s="117"/>
      <c r="C3937" s="118"/>
      <c r="D3937" s="110"/>
      <c r="F3937" s="118"/>
      <c r="G3937" s="118"/>
      <c r="H3937" s="119"/>
      <c r="I3937" s="120"/>
      <c r="J3937" s="121"/>
      <c r="M3937" s="126"/>
      <c r="R3937" s="141"/>
    </row>
    <row r="3938" spans="2:18" ht="47.25" outlineLevel="1" x14ac:dyDescent="0.25">
      <c r="B3938" s="34" t="s">
        <v>66</v>
      </c>
      <c r="C3938" s="78" t="s">
        <v>13</v>
      </c>
      <c r="D3938" s="35" t="s">
        <v>60</v>
      </c>
      <c r="E3938" s="35" t="s">
        <v>14</v>
      </c>
      <c r="F3938" s="79" t="s">
        <v>17</v>
      </c>
      <c r="G3938" s="79" t="s">
        <v>56</v>
      </c>
      <c r="H3938" s="79" t="s">
        <v>38</v>
      </c>
      <c r="I3938" s="35" t="s">
        <v>16</v>
      </c>
      <c r="J3938" s="34" t="s">
        <v>15</v>
      </c>
    </row>
    <row r="3939" spans="2:18" outlineLevel="1" x14ac:dyDescent="0.25">
      <c r="B3939" s="137" t="str">
        <f>IF(C3939="","",F3936)</f>
        <v/>
      </c>
      <c r="C3939" s="123"/>
      <c r="D3939" s="138" t="str">
        <f>IF(C3939="","",IFERROR(INDEX('Cadastro de insumo'!A:K,MATCH('Ficha técnica - Prod acabado'!C3939,'Cadastro de insumo'!E:E,0),2),""))</f>
        <v/>
      </c>
      <c r="E3939" s="138" t="str">
        <f>IF(C3939="","",IFERROR(INDEX('Cadastro de insumo'!A:K,MATCH('Ficha técnica - Prod acabado'!C3939,'Cadastro de insumo'!E:E,0),9),""))</f>
        <v/>
      </c>
      <c r="F3939" s="139" t="str">
        <f>IFERROR(VLOOKUP(C3939,'Cadastro de insumo'!E:K,7,0),"")</f>
        <v/>
      </c>
      <c r="G3939" s="113"/>
      <c r="H3939" s="113"/>
      <c r="I3939" s="138">
        <f t="shared" ref="I3939:I3953" si="188">IF(OR(G3939="",H3939=""),0,G3939/H3939)</f>
        <v>0</v>
      </c>
      <c r="J3939" s="140">
        <f>IF(C3939="",0,IF(E3939="Pacote",VLOOKUP(C3939,'Cadastro de insumo'!E:K,7,0)*G3939,IF(OR(E3939="kg",E3939="L"),F3939/1000*G3939,F3939*G3939)))</f>
        <v>0</v>
      </c>
    </row>
    <row r="3940" spans="2:18" outlineLevel="1" x14ac:dyDescent="0.25">
      <c r="B3940" s="137" t="str">
        <f>IF(C3940="","",F3936)</f>
        <v/>
      </c>
      <c r="C3940" s="123"/>
      <c r="D3940" s="138" t="str">
        <f>IF(C3940="","",IFERROR(INDEX('Cadastro de insumo'!A:K,MATCH('Ficha técnica - Prod acabado'!C3940,'Cadastro de insumo'!E:E,0),2),""))</f>
        <v/>
      </c>
      <c r="E3940" s="138" t="str">
        <f>IF(C3940="","",IFERROR(INDEX('Cadastro de insumo'!A:K,MATCH('Ficha técnica - Prod acabado'!C3940,'Cadastro de insumo'!E:E,0),9),""))</f>
        <v/>
      </c>
      <c r="F3940" s="139" t="str">
        <f>IFERROR(VLOOKUP(C3940,'Cadastro de insumo'!E:K,7,0),"")</f>
        <v/>
      </c>
      <c r="G3940" s="113"/>
      <c r="H3940" s="113"/>
      <c r="I3940" s="138">
        <f t="shared" si="188"/>
        <v>0</v>
      </c>
      <c r="J3940" s="140">
        <f>IF(C3940="",0,IF(E3940="Pacote",VLOOKUP(C3940,'Cadastro de insumo'!E:K,7,0)*G3940,IF(OR(E3940="kg",E3940="L"),F3940/1000*G3940,F3940*G3940)))</f>
        <v>0</v>
      </c>
    </row>
    <row r="3941" spans="2:18" outlineLevel="1" x14ac:dyDescent="0.25">
      <c r="B3941" s="137" t="str">
        <f>IF(C3941="","",F3936)</f>
        <v/>
      </c>
      <c r="C3941" s="123"/>
      <c r="D3941" s="138" t="str">
        <f>IF(C3941="","",IFERROR(INDEX('Cadastro de insumo'!A:K,MATCH('Ficha técnica - Prod acabado'!C3941,'Cadastro de insumo'!E:E,0),2),""))</f>
        <v/>
      </c>
      <c r="E3941" s="138" t="str">
        <f>IF(C3941="","",IFERROR(INDEX('Cadastro de insumo'!A:K,MATCH('Ficha técnica - Prod acabado'!C3941,'Cadastro de insumo'!E:E,0),9),""))</f>
        <v/>
      </c>
      <c r="F3941" s="139" t="str">
        <f>IFERROR(VLOOKUP(C3941,'Cadastro de insumo'!E:K,7,0),"")</f>
        <v/>
      </c>
      <c r="G3941" s="113"/>
      <c r="H3941" s="113"/>
      <c r="I3941" s="138">
        <f t="shared" si="188"/>
        <v>0</v>
      </c>
      <c r="J3941" s="140">
        <f>IF(C3941="",0,IF(E3941="Pacote",VLOOKUP(C3941,'Cadastro de insumo'!E:K,7,0)*G3941,IF(OR(E3941="kg",E3941="L"),F3941/1000*G3941,F3941*G3941)))</f>
        <v>0</v>
      </c>
    </row>
    <row r="3942" spans="2:18" outlineLevel="1" x14ac:dyDescent="0.25">
      <c r="B3942" s="137" t="str">
        <f>IF(C3942="","",F3936)</f>
        <v/>
      </c>
      <c r="C3942" s="123"/>
      <c r="D3942" s="138" t="str">
        <f>IF(C3942="","",IFERROR(INDEX('Cadastro de insumo'!A:K,MATCH('Ficha técnica - Prod acabado'!C3942,'Cadastro de insumo'!E:E,0),2),""))</f>
        <v/>
      </c>
      <c r="E3942" s="138" t="str">
        <f>IF(C3942="","",IFERROR(INDEX('Cadastro de insumo'!A:K,MATCH('Ficha técnica - Prod acabado'!C3942,'Cadastro de insumo'!E:E,0),9),""))</f>
        <v/>
      </c>
      <c r="F3942" s="139" t="str">
        <f>IFERROR(VLOOKUP(C3942,'Cadastro de insumo'!E:K,7,0),"")</f>
        <v/>
      </c>
      <c r="G3942" s="113"/>
      <c r="H3942" s="113"/>
      <c r="I3942" s="138">
        <f t="shared" si="188"/>
        <v>0</v>
      </c>
      <c r="J3942" s="140">
        <f>IF(C3942="",0,IF(E3942="Pacote",VLOOKUP(C3942,'Cadastro de insumo'!E:K,7,0)*G3942,IF(OR(E3942="kg",E3942="L"),F3942/1000*G3942,F3942*G3942)))</f>
        <v>0</v>
      </c>
    </row>
    <row r="3943" spans="2:18" outlineLevel="1" x14ac:dyDescent="0.25">
      <c r="B3943" s="137" t="str">
        <f>IF(C3943="","",F3936)</f>
        <v/>
      </c>
      <c r="C3943" s="123"/>
      <c r="D3943" s="138" t="str">
        <f>IF(C3943="","",IFERROR(INDEX('Cadastro de insumo'!A:K,MATCH('Ficha técnica - Prod acabado'!C3943,'Cadastro de insumo'!E:E,0),2),""))</f>
        <v/>
      </c>
      <c r="E3943" s="138" t="str">
        <f>IF(C3943="","",IFERROR(INDEX('Cadastro de insumo'!A:K,MATCH('Ficha técnica - Prod acabado'!C3943,'Cadastro de insumo'!E:E,0),9),""))</f>
        <v/>
      </c>
      <c r="F3943" s="139" t="str">
        <f>IFERROR(VLOOKUP(C3943,'Cadastro de insumo'!E:K,7,0),"")</f>
        <v/>
      </c>
      <c r="G3943" s="113"/>
      <c r="H3943" s="113"/>
      <c r="I3943" s="138">
        <f t="shared" si="188"/>
        <v>0</v>
      </c>
      <c r="J3943" s="140">
        <f>IF(C3943="",0,IF(E3943="Pacote",VLOOKUP(C3943,'Cadastro de insumo'!E:K,7,0)*G3943,IF(OR(E3943="kg",E3943="L"),F3943/1000*G3943,F3943*G3943)))</f>
        <v>0</v>
      </c>
    </row>
    <row r="3944" spans="2:18" outlineLevel="1" x14ac:dyDescent="0.25">
      <c r="B3944" s="137" t="str">
        <f>IF(C3944="","",F3936)</f>
        <v/>
      </c>
      <c r="C3944" s="123"/>
      <c r="D3944" s="138" t="str">
        <f>IF(C3944="","",IFERROR(INDEX('Cadastro de insumo'!A:K,MATCH('Ficha técnica - Prod acabado'!C3944,'Cadastro de insumo'!E:E,0),2),""))</f>
        <v/>
      </c>
      <c r="E3944" s="138" t="str">
        <f>IF(C3944="","",IFERROR(INDEX('Cadastro de insumo'!A:K,MATCH('Ficha técnica - Prod acabado'!C3944,'Cadastro de insumo'!E:E,0),9),""))</f>
        <v/>
      </c>
      <c r="F3944" s="139" t="str">
        <f>IFERROR(VLOOKUP(C3944,'Cadastro de insumo'!E:K,7,0),"")</f>
        <v/>
      </c>
      <c r="G3944" s="113"/>
      <c r="H3944" s="113"/>
      <c r="I3944" s="138">
        <f t="shared" si="188"/>
        <v>0</v>
      </c>
      <c r="J3944" s="140">
        <f>IF(C3944="",0,IF(E3944="Pacote",VLOOKUP(C3944,'Cadastro de insumo'!E:K,7,0)*G3944,IF(OR(E3944="kg",E3944="L"),F3944/1000*G3944,F3944*G3944)))</f>
        <v>0</v>
      </c>
    </row>
    <row r="3945" spans="2:18" outlineLevel="1" x14ac:dyDescent="0.25">
      <c r="B3945" s="137" t="str">
        <f>IF(C3945="","",F3936)</f>
        <v/>
      </c>
      <c r="C3945" s="123"/>
      <c r="D3945" s="138" t="str">
        <f>IF(C3945="","",IFERROR(INDEX('Cadastro de insumo'!A:K,MATCH('Ficha técnica - Prod acabado'!C3945,'Cadastro de insumo'!E:E,0),2),""))</f>
        <v/>
      </c>
      <c r="E3945" s="138" t="str">
        <f>IF(C3945="","",IFERROR(INDEX('Cadastro de insumo'!A:K,MATCH('Ficha técnica - Prod acabado'!C3945,'Cadastro de insumo'!E:E,0),9),""))</f>
        <v/>
      </c>
      <c r="F3945" s="139" t="str">
        <f>IFERROR(VLOOKUP(C3945,'Cadastro de insumo'!E:K,7,0),"")</f>
        <v/>
      </c>
      <c r="G3945" s="113"/>
      <c r="H3945" s="113"/>
      <c r="I3945" s="138">
        <f t="shared" si="188"/>
        <v>0</v>
      </c>
      <c r="J3945" s="140">
        <f>IF(C3945="",0,IF(E3945="Pacote",VLOOKUP(C3945,'Cadastro de insumo'!E:K,7,0)*G3945,IF(OR(E3945="kg",E3945="L"),F3945/1000*G3945,F3945*G3945)))</f>
        <v>0</v>
      </c>
    </row>
    <row r="3946" spans="2:18" outlineLevel="1" x14ac:dyDescent="0.25">
      <c r="B3946" s="137" t="str">
        <f>IF(C3946="","",F3936)</f>
        <v/>
      </c>
      <c r="C3946" s="123"/>
      <c r="D3946" s="138" t="str">
        <f>IF(C3946="","",IFERROR(INDEX('Cadastro de insumo'!A:K,MATCH('Ficha técnica - Prod acabado'!C3946,'Cadastro de insumo'!E:E,0),2),""))</f>
        <v/>
      </c>
      <c r="E3946" s="138" t="str">
        <f>IF(C3946="","",IFERROR(INDEX('Cadastro de insumo'!A:K,MATCH('Ficha técnica - Prod acabado'!C3946,'Cadastro de insumo'!E:E,0),9),""))</f>
        <v/>
      </c>
      <c r="F3946" s="139" t="str">
        <f>IFERROR(VLOOKUP(C3946,'Cadastro de insumo'!E:K,7,0),"")</f>
        <v/>
      </c>
      <c r="G3946" s="113"/>
      <c r="H3946" s="113"/>
      <c r="I3946" s="138">
        <f t="shared" si="188"/>
        <v>0</v>
      </c>
      <c r="J3946" s="140">
        <f>IF(C3946="",0,IF(E3946="Pacote",VLOOKUP(C3946,'Cadastro de insumo'!E:K,7,0)*G3946,IF(OR(E3946="kg",E3946="L"),F3946/1000*G3946,F3946*G3946)))</f>
        <v>0</v>
      </c>
    </row>
    <row r="3947" spans="2:18" outlineLevel="1" x14ac:dyDescent="0.25">
      <c r="B3947" s="137" t="str">
        <f>IF(C3947="","",F3936)</f>
        <v/>
      </c>
      <c r="C3947" s="123"/>
      <c r="D3947" s="138" t="str">
        <f>IF(C3947="","",IFERROR(INDEX('Cadastro de insumo'!A:K,MATCH('Ficha técnica - Prod acabado'!C3947,'Cadastro de insumo'!E:E,0),2),""))</f>
        <v/>
      </c>
      <c r="E3947" s="138" t="str">
        <f>IF(C3947="","",IFERROR(INDEX('Cadastro de insumo'!A:K,MATCH('Ficha técnica - Prod acabado'!C3947,'Cadastro de insumo'!E:E,0),9),""))</f>
        <v/>
      </c>
      <c r="F3947" s="139" t="str">
        <f>IFERROR(VLOOKUP(C3947,'Cadastro de insumo'!E:K,7,0),"")</f>
        <v/>
      </c>
      <c r="G3947" s="113"/>
      <c r="H3947" s="113"/>
      <c r="I3947" s="138">
        <f t="shared" si="188"/>
        <v>0</v>
      </c>
      <c r="J3947" s="140">
        <f>IF(C3947="",0,IF(E3947="Pacote",VLOOKUP(C3947,'Cadastro de insumo'!E:K,7,0)*G3947,IF(OR(E3947="kg",E3947="L"),F3947/1000*G3947,F3947*G3947)))</f>
        <v>0</v>
      </c>
    </row>
    <row r="3948" spans="2:18" outlineLevel="1" x14ac:dyDescent="0.25">
      <c r="B3948" s="137" t="str">
        <f>IF(C3948="","",F3936)</f>
        <v/>
      </c>
      <c r="C3948" s="123"/>
      <c r="D3948" s="138" t="str">
        <f>IF(C3948="","",IFERROR(INDEX('Cadastro de insumo'!A:K,MATCH('Ficha técnica - Prod acabado'!C3948,'Cadastro de insumo'!E:E,0),2),""))</f>
        <v/>
      </c>
      <c r="E3948" s="138" t="str">
        <f>IF(C3948="","",IFERROR(INDEX('Cadastro de insumo'!A:K,MATCH('Ficha técnica - Prod acabado'!C3948,'Cadastro de insumo'!E:E,0),9),""))</f>
        <v/>
      </c>
      <c r="F3948" s="139" t="str">
        <f>IFERROR(VLOOKUP(C3948,'Cadastro de insumo'!E:K,7,0),"")</f>
        <v/>
      </c>
      <c r="G3948" s="113"/>
      <c r="H3948" s="113"/>
      <c r="I3948" s="138">
        <f t="shared" si="188"/>
        <v>0</v>
      </c>
      <c r="J3948" s="140">
        <f>IF(C3948="",0,IF(E3948="Pacote",VLOOKUP(C3948,'Cadastro de insumo'!E:K,7,0)*G3948,IF(OR(E3948="kg",E3948="L"),F3948/1000*G3948,F3948*G3948)))</f>
        <v>0</v>
      </c>
    </row>
    <row r="3949" spans="2:18" outlineLevel="1" x14ac:dyDescent="0.25">
      <c r="B3949" s="137" t="str">
        <f>IF(C3949="","",F3936)</f>
        <v/>
      </c>
      <c r="C3949" s="123"/>
      <c r="D3949" s="138" t="str">
        <f>IF(C3949="","",IFERROR(INDEX('Cadastro de insumo'!A:K,MATCH('Ficha técnica - Prod acabado'!C3949,'Cadastro de insumo'!E:E,0),2),""))</f>
        <v/>
      </c>
      <c r="E3949" s="138" t="str">
        <f>IF(C3949="","",IFERROR(INDEX('Cadastro de insumo'!A:K,MATCH('Ficha técnica - Prod acabado'!C3949,'Cadastro de insumo'!E:E,0),9),""))</f>
        <v/>
      </c>
      <c r="F3949" s="139" t="str">
        <f>IFERROR(VLOOKUP(C3949,'Cadastro de insumo'!E:K,7,0),"")</f>
        <v/>
      </c>
      <c r="G3949" s="113"/>
      <c r="H3949" s="113"/>
      <c r="I3949" s="138">
        <f t="shared" si="188"/>
        <v>0</v>
      </c>
      <c r="J3949" s="140">
        <f>IF(C3949="",0,IF(E3949="Pacote",VLOOKUP(C3949,'Cadastro de insumo'!E:K,7,0)*G3949,IF(OR(E3949="kg",E3949="L"),F3949/1000*G3949,F3949*G3949)))</f>
        <v>0</v>
      </c>
    </row>
    <row r="3950" spans="2:18" outlineLevel="1" x14ac:dyDescent="0.25">
      <c r="B3950" s="137" t="str">
        <f>IF(C3950="","",F3936)</f>
        <v/>
      </c>
      <c r="C3950" s="123"/>
      <c r="D3950" s="138" t="str">
        <f>IF(C3950="","",IFERROR(INDEX('Cadastro de insumo'!A:K,MATCH('Ficha técnica - Prod acabado'!C3950,'Cadastro de insumo'!E:E,0),2),""))</f>
        <v/>
      </c>
      <c r="E3950" s="138" t="str">
        <f>IF(C3950="","",IFERROR(INDEX('Cadastro de insumo'!A:K,MATCH('Ficha técnica - Prod acabado'!C3950,'Cadastro de insumo'!E:E,0),9),""))</f>
        <v/>
      </c>
      <c r="F3950" s="139" t="str">
        <f>IFERROR(VLOOKUP(C3950,'Cadastro de insumo'!E:K,7,0),"")</f>
        <v/>
      </c>
      <c r="G3950" s="113"/>
      <c r="H3950" s="113"/>
      <c r="I3950" s="138">
        <f t="shared" si="188"/>
        <v>0</v>
      </c>
      <c r="J3950" s="140">
        <f>IF(C3950="",0,IF(E3950="Pacote",VLOOKUP(C3950,'Cadastro de insumo'!E:K,7,0)*G3950,IF(OR(E3950="kg",E3950="L"),F3950/1000*G3950,F3950*G3950)))</f>
        <v>0</v>
      </c>
    </row>
    <row r="3951" spans="2:18" outlineLevel="1" x14ac:dyDescent="0.25">
      <c r="B3951" s="137" t="str">
        <f>IF(C3951="","",F3936)</f>
        <v/>
      </c>
      <c r="C3951" s="123"/>
      <c r="D3951" s="138" t="str">
        <f>IF(C3951="","",IFERROR(INDEX('Cadastro de insumo'!A:K,MATCH('Ficha técnica - Prod acabado'!C3951,'Cadastro de insumo'!E:E,0),2),""))</f>
        <v/>
      </c>
      <c r="E3951" s="138" t="str">
        <f>IF(C3951="","",IFERROR(INDEX('Cadastro de insumo'!A:K,MATCH('Ficha técnica - Prod acabado'!C3951,'Cadastro de insumo'!E:E,0),9),""))</f>
        <v/>
      </c>
      <c r="F3951" s="139" t="str">
        <f>IFERROR(VLOOKUP(C3951,'Cadastro de insumo'!E:K,7,0),"")</f>
        <v/>
      </c>
      <c r="G3951" s="113"/>
      <c r="H3951" s="113"/>
      <c r="I3951" s="138">
        <f t="shared" si="188"/>
        <v>0</v>
      </c>
      <c r="J3951" s="140">
        <f>IF(C3951="",0,IF(E3951="Pacote",VLOOKUP(C3951,'Cadastro de insumo'!E:K,7,0)*G3951,IF(OR(E3951="kg",E3951="L"),F3951/1000*G3951,F3951*G3951)))</f>
        <v>0</v>
      </c>
    </row>
    <row r="3952" spans="2:18" outlineLevel="1" x14ac:dyDescent="0.25">
      <c r="B3952" s="137" t="str">
        <f>IF(C3952="","",F3936)</f>
        <v/>
      </c>
      <c r="C3952" s="123"/>
      <c r="D3952" s="138" t="str">
        <f>IF(C3952="","",IFERROR(INDEX('Cadastro de insumo'!A:K,MATCH('Ficha técnica - Prod acabado'!C3952,'Cadastro de insumo'!E:E,0),2),""))</f>
        <v/>
      </c>
      <c r="E3952" s="138" t="str">
        <f>IF(C3952="","",IFERROR(INDEX('Cadastro de insumo'!A:K,MATCH('Ficha técnica - Prod acabado'!C3952,'Cadastro de insumo'!E:E,0),9),""))</f>
        <v/>
      </c>
      <c r="F3952" s="139" t="str">
        <f>IFERROR(VLOOKUP(C3952,'Cadastro de insumo'!E:K,7,0),"")</f>
        <v/>
      </c>
      <c r="G3952" s="113"/>
      <c r="H3952" s="113"/>
      <c r="I3952" s="138">
        <f t="shared" si="188"/>
        <v>0</v>
      </c>
      <c r="J3952" s="140">
        <f>IF(C3952="",0,IF(E3952="Pacote",VLOOKUP(C3952,'Cadastro de insumo'!E:K,7,0)*G3952,IF(OR(E3952="kg",E3952="L"),F3952/1000*G3952,F3952*G3952)))</f>
        <v>0</v>
      </c>
    </row>
    <row r="3953" spans="1:18" outlineLevel="1" x14ac:dyDescent="0.25">
      <c r="B3953" s="137" t="str">
        <f>IF(C3953="","",F3936)</f>
        <v/>
      </c>
      <c r="C3953" s="123"/>
      <c r="D3953" s="138" t="str">
        <f>IF(C3953="","",IFERROR(INDEX('Cadastro de insumo'!A:K,MATCH('Ficha técnica - Prod acabado'!C3953,'Cadastro de insumo'!E:E,0),2),""))</f>
        <v/>
      </c>
      <c r="E3953" s="138" t="str">
        <f>IF(C3953="","",IFERROR(INDEX('Cadastro de insumo'!A:K,MATCH('Ficha técnica - Prod acabado'!C3953,'Cadastro de insumo'!E:E,0),9),""))</f>
        <v/>
      </c>
      <c r="F3953" s="139" t="str">
        <f>IFERROR(VLOOKUP(C3953,'Cadastro de insumo'!E:K,7,0),"")</f>
        <v/>
      </c>
      <c r="G3953" s="113"/>
      <c r="H3953" s="113"/>
      <c r="I3953" s="138">
        <f t="shared" si="188"/>
        <v>0</v>
      </c>
      <c r="J3953" s="140">
        <f>IF(C3953="",0,IF(E3953="Pacote",VLOOKUP(C3953,'Cadastro de insumo'!E:K,7,0)*G3953,IF(OR(E3953="kg",E3953="L"),F3953/1000*G3953,F3953*G3953)))</f>
        <v>0</v>
      </c>
    </row>
    <row r="3954" spans="1:18" x14ac:dyDescent="0.25">
      <c r="A3954" s="33" t="str">
        <f>"Detalhes: "&amp;F3936</f>
        <v xml:space="preserve">Detalhes: </v>
      </c>
      <c r="B3954" s="110"/>
      <c r="H3954" s="126"/>
      <c r="I3954" s="110"/>
      <c r="J3954" s="110"/>
      <c r="M3954" s="126"/>
    </row>
    <row r="3955" spans="1:18" x14ac:dyDescent="0.25">
      <c r="B3955" s="110"/>
      <c r="C3955" s="126"/>
      <c r="H3955" s="126"/>
      <c r="I3955" s="110"/>
      <c r="J3955" s="110"/>
      <c r="K3955" s="110"/>
      <c r="L3955" s="110"/>
      <c r="M3955" s="126"/>
    </row>
    <row r="3956" spans="1:18" ht="31.5" x14ac:dyDescent="0.25">
      <c r="D3956" s="110"/>
      <c r="E3956" s="34" t="s">
        <v>21</v>
      </c>
      <c r="F3956" s="78" t="s">
        <v>0</v>
      </c>
      <c r="G3956" s="78" t="s">
        <v>19</v>
      </c>
      <c r="H3956" s="79" t="s">
        <v>20</v>
      </c>
      <c r="I3956" s="35" t="s">
        <v>22</v>
      </c>
      <c r="J3956" s="35" t="s">
        <v>61</v>
      </c>
      <c r="M3956" s="126"/>
    </row>
    <row r="3957" spans="1:18" x14ac:dyDescent="0.25">
      <c r="D3957" s="110"/>
      <c r="E3957" s="135">
        <f>E3936+1</f>
        <v>189</v>
      </c>
      <c r="F3957" s="113"/>
      <c r="G3957" s="113"/>
      <c r="H3957" s="114"/>
      <c r="I3957" s="136">
        <f>SUM(J3960:J3974)</f>
        <v>0</v>
      </c>
      <c r="J3957" s="136" t="str">
        <f>IF(H3957="","",I3957/H3957)</f>
        <v/>
      </c>
      <c r="M3957" s="126"/>
      <c r="R3957" s="141"/>
    </row>
    <row r="3958" spans="1:18" x14ac:dyDescent="0.25">
      <c r="B3958" s="117"/>
      <c r="C3958" s="118"/>
      <c r="D3958" s="110"/>
      <c r="F3958" s="118"/>
      <c r="G3958" s="118"/>
      <c r="H3958" s="119"/>
      <c r="I3958" s="120"/>
      <c r="J3958" s="121"/>
      <c r="M3958" s="126"/>
      <c r="R3958" s="141"/>
    </row>
    <row r="3959" spans="1:18" ht="47.25" outlineLevel="1" x14ac:dyDescent="0.25">
      <c r="B3959" s="34" t="s">
        <v>66</v>
      </c>
      <c r="C3959" s="78" t="s">
        <v>13</v>
      </c>
      <c r="D3959" s="35" t="s">
        <v>60</v>
      </c>
      <c r="E3959" s="35" t="s">
        <v>14</v>
      </c>
      <c r="F3959" s="79" t="s">
        <v>17</v>
      </c>
      <c r="G3959" s="79" t="s">
        <v>56</v>
      </c>
      <c r="H3959" s="79" t="s">
        <v>38</v>
      </c>
      <c r="I3959" s="35" t="s">
        <v>16</v>
      </c>
      <c r="J3959" s="34" t="s">
        <v>15</v>
      </c>
    </row>
    <row r="3960" spans="1:18" outlineLevel="1" x14ac:dyDescent="0.25">
      <c r="B3960" s="137" t="str">
        <f>IF(C3960="","",F3957)</f>
        <v/>
      </c>
      <c r="C3960" s="123"/>
      <c r="D3960" s="138" t="str">
        <f>IF(C3960="","",IFERROR(INDEX('Cadastro de insumo'!A:K,MATCH('Ficha técnica - Prod acabado'!C3960,'Cadastro de insumo'!E:E,0),2),""))</f>
        <v/>
      </c>
      <c r="E3960" s="138" t="str">
        <f>IF(C3960="","",IFERROR(INDEX('Cadastro de insumo'!A:K,MATCH('Ficha técnica - Prod acabado'!C3960,'Cadastro de insumo'!E:E,0),9),""))</f>
        <v/>
      </c>
      <c r="F3960" s="139" t="str">
        <f>IFERROR(VLOOKUP(C3960,'Cadastro de insumo'!E:K,7,0),"")</f>
        <v/>
      </c>
      <c r="G3960" s="113"/>
      <c r="H3960" s="113"/>
      <c r="I3960" s="138">
        <f t="shared" ref="I3960:I3974" si="189">IF(OR(G3960="",H3960=""),0,G3960/H3960)</f>
        <v>0</v>
      </c>
      <c r="J3960" s="140">
        <f>IF(C3960="",0,IF(E3960="Pacote",VLOOKUP(C3960,'Cadastro de insumo'!E:K,7,0)*G3960,IF(OR(E3960="kg",E3960="L"),F3960/1000*G3960,F3960*G3960)))</f>
        <v>0</v>
      </c>
    </row>
    <row r="3961" spans="1:18" outlineLevel="1" x14ac:dyDescent="0.25">
      <c r="B3961" s="137" t="str">
        <f>IF(C3961="","",F3957)</f>
        <v/>
      </c>
      <c r="C3961" s="123"/>
      <c r="D3961" s="138" t="str">
        <f>IF(C3961="","",IFERROR(INDEX('Cadastro de insumo'!A:K,MATCH('Ficha técnica - Prod acabado'!C3961,'Cadastro de insumo'!E:E,0),2),""))</f>
        <v/>
      </c>
      <c r="E3961" s="138" t="str">
        <f>IF(C3961="","",IFERROR(INDEX('Cadastro de insumo'!A:K,MATCH('Ficha técnica - Prod acabado'!C3961,'Cadastro de insumo'!E:E,0),9),""))</f>
        <v/>
      </c>
      <c r="F3961" s="139" t="str">
        <f>IFERROR(VLOOKUP(C3961,'Cadastro de insumo'!E:K,7,0),"")</f>
        <v/>
      </c>
      <c r="G3961" s="113"/>
      <c r="H3961" s="113"/>
      <c r="I3961" s="138">
        <f t="shared" si="189"/>
        <v>0</v>
      </c>
      <c r="J3961" s="140">
        <f>IF(C3961="",0,IF(E3961="Pacote",VLOOKUP(C3961,'Cadastro de insumo'!E:K,7,0)*G3961,IF(OR(E3961="kg",E3961="L"),F3961/1000*G3961,F3961*G3961)))</f>
        <v>0</v>
      </c>
    </row>
    <row r="3962" spans="1:18" outlineLevel="1" x14ac:dyDescent="0.25">
      <c r="B3962" s="137" t="str">
        <f>IF(C3962="","",F3957)</f>
        <v/>
      </c>
      <c r="C3962" s="123"/>
      <c r="D3962" s="138" t="str">
        <f>IF(C3962="","",IFERROR(INDEX('Cadastro de insumo'!A:K,MATCH('Ficha técnica - Prod acabado'!C3962,'Cadastro de insumo'!E:E,0),2),""))</f>
        <v/>
      </c>
      <c r="E3962" s="138" t="str">
        <f>IF(C3962="","",IFERROR(INDEX('Cadastro de insumo'!A:K,MATCH('Ficha técnica - Prod acabado'!C3962,'Cadastro de insumo'!E:E,0),9),""))</f>
        <v/>
      </c>
      <c r="F3962" s="139" t="str">
        <f>IFERROR(VLOOKUP(C3962,'Cadastro de insumo'!E:K,7,0),"")</f>
        <v/>
      </c>
      <c r="G3962" s="113"/>
      <c r="H3962" s="113"/>
      <c r="I3962" s="138">
        <f t="shared" si="189"/>
        <v>0</v>
      </c>
      <c r="J3962" s="140">
        <f>IF(C3962="",0,IF(E3962="Pacote",VLOOKUP(C3962,'Cadastro de insumo'!E:K,7,0)*G3962,IF(OR(E3962="kg",E3962="L"),F3962/1000*G3962,F3962*G3962)))</f>
        <v>0</v>
      </c>
    </row>
    <row r="3963" spans="1:18" outlineLevel="1" x14ac:dyDescent="0.25">
      <c r="B3963" s="137" t="str">
        <f>IF(C3963="","",F3957)</f>
        <v/>
      </c>
      <c r="C3963" s="123"/>
      <c r="D3963" s="138" t="str">
        <f>IF(C3963="","",IFERROR(INDEX('Cadastro de insumo'!A:K,MATCH('Ficha técnica - Prod acabado'!C3963,'Cadastro de insumo'!E:E,0),2),""))</f>
        <v/>
      </c>
      <c r="E3963" s="138" t="str">
        <f>IF(C3963="","",IFERROR(INDEX('Cadastro de insumo'!A:K,MATCH('Ficha técnica - Prod acabado'!C3963,'Cadastro de insumo'!E:E,0),9),""))</f>
        <v/>
      </c>
      <c r="F3963" s="139" t="str">
        <f>IFERROR(VLOOKUP(C3963,'Cadastro de insumo'!E:K,7,0),"")</f>
        <v/>
      </c>
      <c r="G3963" s="113"/>
      <c r="H3963" s="113"/>
      <c r="I3963" s="138">
        <f t="shared" si="189"/>
        <v>0</v>
      </c>
      <c r="J3963" s="140">
        <f>IF(C3963="",0,IF(E3963="Pacote",VLOOKUP(C3963,'Cadastro de insumo'!E:K,7,0)*G3963,IF(OR(E3963="kg",E3963="L"),F3963/1000*G3963,F3963*G3963)))</f>
        <v>0</v>
      </c>
    </row>
    <row r="3964" spans="1:18" outlineLevel="1" x14ac:dyDescent="0.25">
      <c r="B3964" s="137" t="str">
        <f>IF(C3964="","",F3957)</f>
        <v/>
      </c>
      <c r="C3964" s="123"/>
      <c r="D3964" s="138" t="str">
        <f>IF(C3964="","",IFERROR(INDEX('Cadastro de insumo'!A:K,MATCH('Ficha técnica - Prod acabado'!C3964,'Cadastro de insumo'!E:E,0),2),""))</f>
        <v/>
      </c>
      <c r="E3964" s="138" t="str">
        <f>IF(C3964="","",IFERROR(INDEX('Cadastro de insumo'!A:K,MATCH('Ficha técnica - Prod acabado'!C3964,'Cadastro de insumo'!E:E,0),9),""))</f>
        <v/>
      </c>
      <c r="F3964" s="139" t="str">
        <f>IFERROR(VLOOKUP(C3964,'Cadastro de insumo'!E:K,7,0),"")</f>
        <v/>
      </c>
      <c r="G3964" s="113"/>
      <c r="H3964" s="113"/>
      <c r="I3964" s="138">
        <f t="shared" si="189"/>
        <v>0</v>
      </c>
      <c r="J3964" s="140">
        <f>IF(C3964="",0,IF(E3964="Pacote",VLOOKUP(C3964,'Cadastro de insumo'!E:K,7,0)*G3964,IF(OR(E3964="kg",E3964="L"),F3964/1000*G3964,F3964*G3964)))</f>
        <v>0</v>
      </c>
    </row>
    <row r="3965" spans="1:18" outlineLevel="1" x14ac:dyDescent="0.25">
      <c r="B3965" s="137" t="str">
        <f>IF(C3965="","",F3957)</f>
        <v/>
      </c>
      <c r="C3965" s="123"/>
      <c r="D3965" s="138" t="str">
        <f>IF(C3965="","",IFERROR(INDEX('Cadastro de insumo'!A:K,MATCH('Ficha técnica - Prod acabado'!C3965,'Cadastro de insumo'!E:E,0),2),""))</f>
        <v/>
      </c>
      <c r="E3965" s="138" t="str">
        <f>IF(C3965="","",IFERROR(INDEX('Cadastro de insumo'!A:K,MATCH('Ficha técnica - Prod acabado'!C3965,'Cadastro de insumo'!E:E,0),9),""))</f>
        <v/>
      </c>
      <c r="F3965" s="139" t="str">
        <f>IFERROR(VLOOKUP(C3965,'Cadastro de insumo'!E:K,7,0),"")</f>
        <v/>
      </c>
      <c r="G3965" s="113"/>
      <c r="H3965" s="113"/>
      <c r="I3965" s="138">
        <f t="shared" si="189"/>
        <v>0</v>
      </c>
      <c r="J3965" s="140">
        <f>IF(C3965="",0,IF(E3965="Pacote",VLOOKUP(C3965,'Cadastro de insumo'!E:K,7,0)*G3965,IF(OR(E3965="kg",E3965="L"),F3965/1000*G3965,F3965*G3965)))</f>
        <v>0</v>
      </c>
    </row>
    <row r="3966" spans="1:18" outlineLevel="1" x14ac:dyDescent="0.25">
      <c r="B3966" s="137" t="str">
        <f>IF(C3966="","",F3957)</f>
        <v/>
      </c>
      <c r="C3966" s="123"/>
      <c r="D3966" s="138" t="str">
        <f>IF(C3966="","",IFERROR(INDEX('Cadastro de insumo'!A:K,MATCH('Ficha técnica - Prod acabado'!C3966,'Cadastro de insumo'!E:E,0),2),""))</f>
        <v/>
      </c>
      <c r="E3966" s="138" t="str">
        <f>IF(C3966="","",IFERROR(INDEX('Cadastro de insumo'!A:K,MATCH('Ficha técnica - Prod acabado'!C3966,'Cadastro de insumo'!E:E,0),9),""))</f>
        <v/>
      </c>
      <c r="F3966" s="139" t="str">
        <f>IFERROR(VLOOKUP(C3966,'Cadastro de insumo'!E:K,7,0),"")</f>
        <v/>
      </c>
      <c r="G3966" s="113"/>
      <c r="H3966" s="113"/>
      <c r="I3966" s="138">
        <f t="shared" si="189"/>
        <v>0</v>
      </c>
      <c r="J3966" s="140">
        <f>IF(C3966="",0,IF(E3966="Pacote",VLOOKUP(C3966,'Cadastro de insumo'!E:K,7,0)*G3966,IF(OR(E3966="kg",E3966="L"),F3966/1000*G3966,F3966*G3966)))</f>
        <v>0</v>
      </c>
    </row>
    <row r="3967" spans="1:18" outlineLevel="1" x14ac:dyDescent="0.25">
      <c r="B3967" s="137" t="str">
        <f>IF(C3967="","",F3957)</f>
        <v/>
      </c>
      <c r="C3967" s="123"/>
      <c r="D3967" s="138" t="str">
        <f>IF(C3967="","",IFERROR(INDEX('Cadastro de insumo'!A:K,MATCH('Ficha técnica - Prod acabado'!C3967,'Cadastro de insumo'!E:E,0),2),""))</f>
        <v/>
      </c>
      <c r="E3967" s="138" t="str">
        <f>IF(C3967="","",IFERROR(INDEX('Cadastro de insumo'!A:K,MATCH('Ficha técnica - Prod acabado'!C3967,'Cadastro de insumo'!E:E,0),9),""))</f>
        <v/>
      </c>
      <c r="F3967" s="139" t="str">
        <f>IFERROR(VLOOKUP(C3967,'Cadastro de insumo'!E:K,7,0),"")</f>
        <v/>
      </c>
      <c r="G3967" s="113"/>
      <c r="H3967" s="113"/>
      <c r="I3967" s="138">
        <f t="shared" si="189"/>
        <v>0</v>
      </c>
      <c r="J3967" s="140">
        <f>IF(C3967="",0,IF(E3967="Pacote",VLOOKUP(C3967,'Cadastro de insumo'!E:K,7,0)*G3967,IF(OR(E3967="kg",E3967="L"),F3967/1000*G3967,F3967*G3967)))</f>
        <v>0</v>
      </c>
    </row>
    <row r="3968" spans="1:18" outlineLevel="1" x14ac:dyDescent="0.25">
      <c r="B3968" s="137" t="str">
        <f>IF(C3968="","",F3957)</f>
        <v/>
      </c>
      <c r="C3968" s="123"/>
      <c r="D3968" s="138" t="str">
        <f>IF(C3968="","",IFERROR(INDEX('Cadastro de insumo'!A:K,MATCH('Ficha técnica - Prod acabado'!C3968,'Cadastro de insumo'!E:E,0),2),""))</f>
        <v/>
      </c>
      <c r="E3968" s="138" t="str">
        <f>IF(C3968="","",IFERROR(INDEX('Cadastro de insumo'!A:K,MATCH('Ficha técnica - Prod acabado'!C3968,'Cadastro de insumo'!E:E,0),9),""))</f>
        <v/>
      </c>
      <c r="F3968" s="139" t="str">
        <f>IFERROR(VLOOKUP(C3968,'Cadastro de insumo'!E:K,7,0),"")</f>
        <v/>
      </c>
      <c r="G3968" s="113"/>
      <c r="H3968" s="113"/>
      <c r="I3968" s="138">
        <f t="shared" si="189"/>
        <v>0</v>
      </c>
      <c r="J3968" s="140">
        <f>IF(C3968="",0,IF(E3968="Pacote",VLOOKUP(C3968,'Cadastro de insumo'!E:K,7,0)*G3968,IF(OR(E3968="kg",E3968="L"),F3968/1000*G3968,F3968*G3968)))</f>
        <v>0</v>
      </c>
    </row>
    <row r="3969" spans="1:18" outlineLevel="1" x14ac:dyDescent="0.25">
      <c r="B3969" s="137" t="str">
        <f>IF(C3969="","",F3957)</f>
        <v/>
      </c>
      <c r="C3969" s="123"/>
      <c r="D3969" s="138" t="str">
        <f>IF(C3969="","",IFERROR(INDEX('Cadastro de insumo'!A:K,MATCH('Ficha técnica - Prod acabado'!C3969,'Cadastro de insumo'!E:E,0),2),""))</f>
        <v/>
      </c>
      <c r="E3969" s="138" t="str">
        <f>IF(C3969="","",IFERROR(INDEX('Cadastro de insumo'!A:K,MATCH('Ficha técnica - Prod acabado'!C3969,'Cadastro de insumo'!E:E,0),9),""))</f>
        <v/>
      </c>
      <c r="F3969" s="139" t="str">
        <f>IFERROR(VLOOKUP(C3969,'Cadastro de insumo'!E:K,7,0),"")</f>
        <v/>
      </c>
      <c r="G3969" s="113"/>
      <c r="H3969" s="113"/>
      <c r="I3969" s="138">
        <f t="shared" si="189"/>
        <v>0</v>
      </c>
      <c r="J3969" s="140">
        <f>IF(C3969="",0,IF(E3969="Pacote",VLOOKUP(C3969,'Cadastro de insumo'!E:K,7,0)*G3969,IF(OR(E3969="kg",E3969="L"),F3969/1000*G3969,F3969*G3969)))</f>
        <v>0</v>
      </c>
    </row>
    <row r="3970" spans="1:18" outlineLevel="1" x14ac:dyDescent="0.25">
      <c r="B3970" s="137" t="str">
        <f>IF(C3970="","",F3957)</f>
        <v/>
      </c>
      <c r="C3970" s="123"/>
      <c r="D3970" s="138" t="str">
        <f>IF(C3970="","",IFERROR(INDEX('Cadastro de insumo'!A:K,MATCH('Ficha técnica - Prod acabado'!C3970,'Cadastro de insumo'!E:E,0),2),""))</f>
        <v/>
      </c>
      <c r="E3970" s="138" t="str">
        <f>IF(C3970="","",IFERROR(INDEX('Cadastro de insumo'!A:K,MATCH('Ficha técnica - Prod acabado'!C3970,'Cadastro de insumo'!E:E,0),9),""))</f>
        <v/>
      </c>
      <c r="F3970" s="139" t="str">
        <f>IFERROR(VLOOKUP(C3970,'Cadastro de insumo'!E:K,7,0),"")</f>
        <v/>
      </c>
      <c r="G3970" s="113"/>
      <c r="H3970" s="113"/>
      <c r="I3970" s="138">
        <f t="shared" si="189"/>
        <v>0</v>
      </c>
      <c r="J3970" s="140">
        <f>IF(C3970="",0,IF(E3970="Pacote",VLOOKUP(C3970,'Cadastro de insumo'!E:K,7,0)*G3970,IF(OR(E3970="kg",E3970="L"),F3970/1000*G3970,F3970*G3970)))</f>
        <v>0</v>
      </c>
    </row>
    <row r="3971" spans="1:18" outlineLevel="1" x14ac:dyDescent="0.25">
      <c r="B3971" s="137" t="str">
        <f>IF(C3971="","",F3957)</f>
        <v/>
      </c>
      <c r="C3971" s="123"/>
      <c r="D3971" s="138" t="str">
        <f>IF(C3971="","",IFERROR(INDEX('Cadastro de insumo'!A:K,MATCH('Ficha técnica - Prod acabado'!C3971,'Cadastro de insumo'!E:E,0),2),""))</f>
        <v/>
      </c>
      <c r="E3971" s="138" t="str">
        <f>IF(C3971="","",IFERROR(INDEX('Cadastro de insumo'!A:K,MATCH('Ficha técnica - Prod acabado'!C3971,'Cadastro de insumo'!E:E,0),9),""))</f>
        <v/>
      </c>
      <c r="F3971" s="139" t="str">
        <f>IFERROR(VLOOKUP(C3971,'Cadastro de insumo'!E:K,7,0),"")</f>
        <v/>
      </c>
      <c r="G3971" s="113"/>
      <c r="H3971" s="113"/>
      <c r="I3971" s="138">
        <f t="shared" si="189"/>
        <v>0</v>
      </c>
      <c r="J3971" s="140">
        <f>IF(C3971="",0,IF(E3971="Pacote",VLOOKUP(C3971,'Cadastro de insumo'!E:K,7,0)*G3971,IF(OR(E3971="kg",E3971="L"),F3971/1000*G3971,F3971*G3971)))</f>
        <v>0</v>
      </c>
    </row>
    <row r="3972" spans="1:18" outlineLevel="1" x14ac:dyDescent="0.25">
      <c r="B3972" s="137" t="str">
        <f>IF(C3972="","",F3957)</f>
        <v/>
      </c>
      <c r="C3972" s="123"/>
      <c r="D3972" s="138" t="str">
        <f>IF(C3972="","",IFERROR(INDEX('Cadastro de insumo'!A:K,MATCH('Ficha técnica - Prod acabado'!C3972,'Cadastro de insumo'!E:E,0),2),""))</f>
        <v/>
      </c>
      <c r="E3972" s="138" t="str">
        <f>IF(C3972="","",IFERROR(INDEX('Cadastro de insumo'!A:K,MATCH('Ficha técnica - Prod acabado'!C3972,'Cadastro de insumo'!E:E,0),9),""))</f>
        <v/>
      </c>
      <c r="F3972" s="139" t="str">
        <f>IFERROR(VLOOKUP(C3972,'Cadastro de insumo'!E:K,7,0),"")</f>
        <v/>
      </c>
      <c r="G3972" s="113"/>
      <c r="H3972" s="113"/>
      <c r="I3972" s="138">
        <f t="shared" si="189"/>
        <v>0</v>
      </c>
      <c r="J3972" s="140">
        <f>IF(C3972="",0,IF(E3972="Pacote",VLOOKUP(C3972,'Cadastro de insumo'!E:K,7,0)*G3972,IF(OR(E3972="kg",E3972="L"),F3972/1000*G3972,F3972*G3972)))</f>
        <v>0</v>
      </c>
    </row>
    <row r="3973" spans="1:18" outlineLevel="1" x14ac:dyDescent="0.25">
      <c r="B3973" s="137" t="str">
        <f>IF(C3973="","",F3957)</f>
        <v/>
      </c>
      <c r="C3973" s="123"/>
      <c r="D3973" s="138" t="str">
        <f>IF(C3973="","",IFERROR(INDEX('Cadastro de insumo'!A:K,MATCH('Ficha técnica - Prod acabado'!C3973,'Cadastro de insumo'!E:E,0),2),""))</f>
        <v/>
      </c>
      <c r="E3973" s="138" t="str">
        <f>IF(C3973="","",IFERROR(INDEX('Cadastro de insumo'!A:K,MATCH('Ficha técnica - Prod acabado'!C3973,'Cadastro de insumo'!E:E,0),9),""))</f>
        <v/>
      </c>
      <c r="F3973" s="139" t="str">
        <f>IFERROR(VLOOKUP(C3973,'Cadastro de insumo'!E:K,7,0),"")</f>
        <v/>
      </c>
      <c r="G3973" s="113"/>
      <c r="H3973" s="113"/>
      <c r="I3973" s="138">
        <f t="shared" si="189"/>
        <v>0</v>
      </c>
      <c r="J3973" s="140">
        <f>IF(C3973="",0,IF(E3973="Pacote",VLOOKUP(C3973,'Cadastro de insumo'!E:K,7,0)*G3973,IF(OR(E3973="kg",E3973="L"),F3973/1000*G3973,F3973*G3973)))</f>
        <v>0</v>
      </c>
    </row>
    <row r="3974" spans="1:18" outlineLevel="1" x14ac:dyDescent="0.25">
      <c r="B3974" s="137" t="str">
        <f>IF(C3974="","",F3957)</f>
        <v/>
      </c>
      <c r="C3974" s="123"/>
      <c r="D3974" s="138" t="str">
        <f>IF(C3974="","",IFERROR(INDEX('Cadastro de insumo'!A:K,MATCH('Ficha técnica - Prod acabado'!C3974,'Cadastro de insumo'!E:E,0),2),""))</f>
        <v/>
      </c>
      <c r="E3974" s="138" t="str">
        <f>IF(C3974="","",IFERROR(INDEX('Cadastro de insumo'!A:K,MATCH('Ficha técnica - Prod acabado'!C3974,'Cadastro de insumo'!E:E,0),9),""))</f>
        <v/>
      </c>
      <c r="F3974" s="139" t="str">
        <f>IFERROR(VLOOKUP(C3974,'Cadastro de insumo'!E:K,7,0),"")</f>
        <v/>
      </c>
      <c r="G3974" s="113"/>
      <c r="H3974" s="113"/>
      <c r="I3974" s="138">
        <f t="shared" si="189"/>
        <v>0</v>
      </c>
      <c r="J3974" s="140">
        <f>IF(C3974="",0,IF(E3974="Pacote",VLOOKUP(C3974,'Cadastro de insumo'!E:K,7,0)*G3974,IF(OR(E3974="kg",E3974="L"),F3974/1000*G3974,F3974*G3974)))</f>
        <v>0</v>
      </c>
    </row>
    <row r="3975" spans="1:18" x14ac:dyDescent="0.25">
      <c r="A3975" s="33" t="str">
        <f>"Detalhes: "&amp;F3957</f>
        <v xml:space="preserve">Detalhes: </v>
      </c>
      <c r="B3975" s="110"/>
      <c r="H3975" s="126"/>
      <c r="I3975" s="110"/>
      <c r="J3975" s="110"/>
      <c r="M3975" s="126"/>
    </row>
    <row r="3976" spans="1:18" x14ac:dyDescent="0.25">
      <c r="B3976" s="110"/>
      <c r="C3976" s="126"/>
      <c r="H3976" s="126"/>
      <c r="I3976" s="110"/>
      <c r="J3976" s="110"/>
      <c r="K3976" s="110"/>
      <c r="L3976" s="110"/>
      <c r="M3976" s="126"/>
    </row>
    <row r="3977" spans="1:18" ht="31.5" x14ac:dyDescent="0.25">
      <c r="D3977" s="110"/>
      <c r="E3977" s="34" t="s">
        <v>21</v>
      </c>
      <c r="F3977" s="78" t="s">
        <v>0</v>
      </c>
      <c r="G3977" s="78" t="s">
        <v>19</v>
      </c>
      <c r="H3977" s="79" t="s">
        <v>20</v>
      </c>
      <c r="I3977" s="35" t="s">
        <v>22</v>
      </c>
      <c r="J3977" s="35" t="s">
        <v>61</v>
      </c>
      <c r="M3977" s="126"/>
    </row>
    <row r="3978" spans="1:18" x14ac:dyDescent="0.25">
      <c r="D3978" s="110"/>
      <c r="E3978" s="135">
        <f>E3957+1</f>
        <v>190</v>
      </c>
      <c r="F3978" s="113"/>
      <c r="G3978" s="113"/>
      <c r="H3978" s="114"/>
      <c r="I3978" s="136">
        <f>SUM(J3981:J3995)</f>
        <v>0</v>
      </c>
      <c r="J3978" s="136" t="str">
        <f>IF(H3978="","",I3978/H3978)</f>
        <v/>
      </c>
      <c r="M3978" s="126"/>
      <c r="R3978" s="141"/>
    </row>
    <row r="3979" spans="1:18" x14ac:dyDescent="0.25">
      <c r="B3979" s="117"/>
      <c r="C3979" s="118"/>
      <c r="D3979" s="110"/>
      <c r="F3979" s="118"/>
      <c r="G3979" s="118"/>
      <c r="H3979" s="119"/>
      <c r="I3979" s="120"/>
      <c r="J3979" s="121"/>
      <c r="M3979" s="126"/>
      <c r="R3979" s="141"/>
    </row>
    <row r="3980" spans="1:18" ht="47.25" outlineLevel="1" x14ac:dyDescent="0.25">
      <c r="B3980" s="34" t="s">
        <v>66</v>
      </c>
      <c r="C3980" s="78" t="s">
        <v>13</v>
      </c>
      <c r="D3980" s="35" t="s">
        <v>60</v>
      </c>
      <c r="E3980" s="35" t="s">
        <v>14</v>
      </c>
      <c r="F3980" s="79" t="s">
        <v>17</v>
      </c>
      <c r="G3980" s="79" t="s">
        <v>56</v>
      </c>
      <c r="H3980" s="79" t="s">
        <v>38</v>
      </c>
      <c r="I3980" s="35" t="s">
        <v>16</v>
      </c>
      <c r="J3980" s="34" t="s">
        <v>15</v>
      </c>
    </row>
    <row r="3981" spans="1:18" outlineLevel="1" x14ac:dyDescent="0.25">
      <c r="B3981" s="137" t="str">
        <f>IF(C3981="","",F3978)</f>
        <v/>
      </c>
      <c r="C3981" s="123"/>
      <c r="D3981" s="138" t="str">
        <f>IF(C3981="","",IFERROR(INDEX('Cadastro de insumo'!A:K,MATCH('Ficha técnica - Prod acabado'!C3981,'Cadastro de insumo'!E:E,0),2),""))</f>
        <v/>
      </c>
      <c r="E3981" s="138" t="str">
        <f>IF(C3981="","",IFERROR(INDEX('Cadastro de insumo'!A:K,MATCH('Ficha técnica - Prod acabado'!C3981,'Cadastro de insumo'!E:E,0),9),""))</f>
        <v/>
      </c>
      <c r="F3981" s="139" t="str">
        <f>IFERROR(VLOOKUP(C3981,'Cadastro de insumo'!E:K,7,0),"")</f>
        <v/>
      </c>
      <c r="G3981" s="113"/>
      <c r="H3981" s="113"/>
      <c r="I3981" s="138">
        <f t="shared" ref="I3981:I3995" si="190">IF(OR(G3981="",H3981=""),0,G3981/H3981)</f>
        <v>0</v>
      </c>
      <c r="J3981" s="140">
        <f>IF(C3981="",0,IF(E3981="Pacote",VLOOKUP(C3981,'Cadastro de insumo'!E:K,7,0)*G3981,IF(OR(E3981="kg",E3981="L"),F3981/1000*G3981,F3981*G3981)))</f>
        <v>0</v>
      </c>
    </row>
    <row r="3982" spans="1:18" outlineLevel="1" x14ac:dyDescent="0.25">
      <c r="B3982" s="137" t="str">
        <f>IF(C3982="","",F3978)</f>
        <v/>
      </c>
      <c r="C3982" s="123"/>
      <c r="D3982" s="138" t="str">
        <f>IF(C3982="","",IFERROR(INDEX('Cadastro de insumo'!A:K,MATCH('Ficha técnica - Prod acabado'!C3982,'Cadastro de insumo'!E:E,0),2),""))</f>
        <v/>
      </c>
      <c r="E3982" s="138" t="str">
        <f>IF(C3982="","",IFERROR(INDEX('Cadastro de insumo'!A:K,MATCH('Ficha técnica - Prod acabado'!C3982,'Cadastro de insumo'!E:E,0),9),""))</f>
        <v/>
      </c>
      <c r="F3982" s="139" t="str">
        <f>IFERROR(VLOOKUP(C3982,'Cadastro de insumo'!E:K,7,0),"")</f>
        <v/>
      </c>
      <c r="G3982" s="113"/>
      <c r="H3982" s="113"/>
      <c r="I3982" s="138">
        <f t="shared" si="190"/>
        <v>0</v>
      </c>
      <c r="J3982" s="140">
        <f>IF(C3982="",0,IF(E3982="Pacote",VLOOKUP(C3982,'Cadastro de insumo'!E:K,7,0)*G3982,IF(OR(E3982="kg",E3982="L"),F3982/1000*G3982,F3982*G3982)))</f>
        <v>0</v>
      </c>
    </row>
    <row r="3983" spans="1:18" outlineLevel="1" x14ac:dyDescent="0.25">
      <c r="B3983" s="137" t="str">
        <f>IF(C3983="","",F3978)</f>
        <v/>
      </c>
      <c r="C3983" s="123"/>
      <c r="D3983" s="138" t="str">
        <f>IF(C3983="","",IFERROR(INDEX('Cadastro de insumo'!A:K,MATCH('Ficha técnica - Prod acabado'!C3983,'Cadastro de insumo'!E:E,0),2),""))</f>
        <v/>
      </c>
      <c r="E3983" s="138" t="str">
        <f>IF(C3983="","",IFERROR(INDEX('Cadastro de insumo'!A:K,MATCH('Ficha técnica - Prod acabado'!C3983,'Cadastro de insumo'!E:E,0),9),""))</f>
        <v/>
      </c>
      <c r="F3983" s="139" t="str">
        <f>IFERROR(VLOOKUP(C3983,'Cadastro de insumo'!E:K,7,0),"")</f>
        <v/>
      </c>
      <c r="G3983" s="113"/>
      <c r="H3983" s="113"/>
      <c r="I3983" s="138">
        <f t="shared" si="190"/>
        <v>0</v>
      </c>
      <c r="J3983" s="140">
        <f>IF(C3983="",0,IF(E3983="Pacote",VLOOKUP(C3983,'Cadastro de insumo'!E:K,7,0)*G3983,IF(OR(E3983="kg",E3983="L"),F3983/1000*G3983,F3983*G3983)))</f>
        <v>0</v>
      </c>
    </row>
    <row r="3984" spans="1:18" outlineLevel="1" x14ac:dyDescent="0.25">
      <c r="B3984" s="137" t="str">
        <f>IF(C3984="","",F3978)</f>
        <v/>
      </c>
      <c r="C3984" s="123"/>
      <c r="D3984" s="138" t="str">
        <f>IF(C3984="","",IFERROR(INDEX('Cadastro de insumo'!A:K,MATCH('Ficha técnica - Prod acabado'!C3984,'Cadastro de insumo'!E:E,0),2),""))</f>
        <v/>
      </c>
      <c r="E3984" s="138" t="str">
        <f>IF(C3984="","",IFERROR(INDEX('Cadastro de insumo'!A:K,MATCH('Ficha técnica - Prod acabado'!C3984,'Cadastro de insumo'!E:E,0),9),""))</f>
        <v/>
      </c>
      <c r="F3984" s="139" t="str">
        <f>IFERROR(VLOOKUP(C3984,'Cadastro de insumo'!E:K,7,0),"")</f>
        <v/>
      </c>
      <c r="G3984" s="113"/>
      <c r="H3984" s="113"/>
      <c r="I3984" s="138">
        <f t="shared" si="190"/>
        <v>0</v>
      </c>
      <c r="J3984" s="140">
        <f>IF(C3984="",0,IF(E3984="Pacote",VLOOKUP(C3984,'Cadastro de insumo'!E:K,7,0)*G3984,IF(OR(E3984="kg",E3984="L"),F3984/1000*G3984,F3984*G3984)))</f>
        <v>0</v>
      </c>
    </row>
    <row r="3985" spans="1:18" outlineLevel="1" x14ac:dyDescent="0.25">
      <c r="B3985" s="137" t="str">
        <f>IF(C3985="","",F3978)</f>
        <v/>
      </c>
      <c r="C3985" s="123"/>
      <c r="D3985" s="138" t="str">
        <f>IF(C3985="","",IFERROR(INDEX('Cadastro de insumo'!A:K,MATCH('Ficha técnica - Prod acabado'!C3985,'Cadastro de insumo'!E:E,0),2),""))</f>
        <v/>
      </c>
      <c r="E3985" s="138" t="str">
        <f>IF(C3985="","",IFERROR(INDEX('Cadastro de insumo'!A:K,MATCH('Ficha técnica - Prod acabado'!C3985,'Cadastro de insumo'!E:E,0),9),""))</f>
        <v/>
      </c>
      <c r="F3985" s="139" t="str">
        <f>IFERROR(VLOOKUP(C3985,'Cadastro de insumo'!E:K,7,0),"")</f>
        <v/>
      </c>
      <c r="G3985" s="113"/>
      <c r="H3985" s="113"/>
      <c r="I3985" s="138">
        <f t="shared" si="190"/>
        <v>0</v>
      </c>
      <c r="J3985" s="140">
        <f>IF(C3985="",0,IF(E3985="Pacote",VLOOKUP(C3985,'Cadastro de insumo'!E:K,7,0)*G3985,IF(OR(E3985="kg",E3985="L"),F3985/1000*G3985,F3985*G3985)))</f>
        <v>0</v>
      </c>
    </row>
    <row r="3986" spans="1:18" outlineLevel="1" x14ac:dyDescent="0.25">
      <c r="B3986" s="137" t="str">
        <f>IF(C3986="","",F3978)</f>
        <v/>
      </c>
      <c r="C3986" s="123"/>
      <c r="D3986" s="138" t="str">
        <f>IF(C3986="","",IFERROR(INDEX('Cadastro de insumo'!A:K,MATCH('Ficha técnica - Prod acabado'!C3986,'Cadastro de insumo'!E:E,0),2),""))</f>
        <v/>
      </c>
      <c r="E3986" s="138" t="str">
        <f>IF(C3986="","",IFERROR(INDEX('Cadastro de insumo'!A:K,MATCH('Ficha técnica - Prod acabado'!C3986,'Cadastro de insumo'!E:E,0),9),""))</f>
        <v/>
      </c>
      <c r="F3986" s="139" t="str">
        <f>IFERROR(VLOOKUP(C3986,'Cadastro de insumo'!E:K,7,0),"")</f>
        <v/>
      </c>
      <c r="G3986" s="113"/>
      <c r="H3986" s="113"/>
      <c r="I3986" s="138">
        <f t="shared" si="190"/>
        <v>0</v>
      </c>
      <c r="J3986" s="140">
        <f>IF(C3986="",0,IF(E3986="Pacote",VLOOKUP(C3986,'Cadastro de insumo'!E:K,7,0)*G3986,IF(OR(E3986="kg",E3986="L"),F3986/1000*G3986,F3986*G3986)))</f>
        <v>0</v>
      </c>
    </row>
    <row r="3987" spans="1:18" outlineLevel="1" x14ac:dyDescent="0.25">
      <c r="B3987" s="137" t="str">
        <f>IF(C3987="","",F3978)</f>
        <v/>
      </c>
      <c r="C3987" s="123"/>
      <c r="D3987" s="138" t="str">
        <f>IF(C3987="","",IFERROR(INDEX('Cadastro de insumo'!A:K,MATCH('Ficha técnica - Prod acabado'!C3987,'Cadastro de insumo'!E:E,0),2),""))</f>
        <v/>
      </c>
      <c r="E3987" s="138" t="str">
        <f>IF(C3987="","",IFERROR(INDEX('Cadastro de insumo'!A:K,MATCH('Ficha técnica - Prod acabado'!C3987,'Cadastro de insumo'!E:E,0),9),""))</f>
        <v/>
      </c>
      <c r="F3987" s="139" t="str">
        <f>IFERROR(VLOOKUP(C3987,'Cadastro de insumo'!E:K,7,0),"")</f>
        <v/>
      </c>
      <c r="G3987" s="113"/>
      <c r="H3987" s="113"/>
      <c r="I3987" s="138">
        <f t="shared" si="190"/>
        <v>0</v>
      </c>
      <c r="J3987" s="140">
        <f>IF(C3987="",0,IF(E3987="Pacote",VLOOKUP(C3987,'Cadastro de insumo'!E:K,7,0)*G3987,IF(OR(E3987="kg",E3987="L"),F3987/1000*G3987,F3987*G3987)))</f>
        <v>0</v>
      </c>
    </row>
    <row r="3988" spans="1:18" outlineLevel="1" x14ac:dyDescent="0.25">
      <c r="B3988" s="137" t="str">
        <f>IF(C3988="","",F3978)</f>
        <v/>
      </c>
      <c r="C3988" s="123"/>
      <c r="D3988" s="138" t="str">
        <f>IF(C3988="","",IFERROR(INDEX('Cadastro de insumo'!A:K,MATCH('Ficha técnica - Prod acabado'!C3988,'Cadastro de insumo'!E:E,0),2),""))</f>
        <v/>
      </c>
      <c r="E3988" s="138" t="str">
        <f>IF(C3988="","",IFERROR(INDEX('Cadastro de insumo'!A:K,MATCH('Ficha técnica - Prod acabado'!C3988,'Cadastro de insumo'!E:E,0),9),""))</f>
        <v/>
      </c>
      <c r="F3988" s="139" t="str">
        <f>IFERROR(VLOOKUP(C3988,'Cadastro de insumo'!E:K,7,0),"")</f>
        <v/>
      </c>
      <c r="G3988" s="113"/>
      <c r="H3988" s="113"/>
      <c r="I3988" s="138">
        <f t="shared" si="190"/>
        <v>0</v>
      </c>
      <c r="J3988" s="140">
        <f>IF(C3988="",0,IF(E3988="Pacote",VLOOKUP(C3988,'Cadastro de insumo'!E:K,7,0)*G3988,IF(OR(E3988="kg",E3988="L"),F3988/1000*G3988,F3988*G3988)))</f>
        <v>0</v>
      </c>
    </row>
    <row r="3989" spans="1:18" outlineLevel="1" x14ac:dyDescent="0.25">
      <c r="B3989" s="137" t="str">
        <f>IF(C3989="","",F3978)</f>
        <v/>
      </c>
      <c r="C3989" s="123"/>
      <c r="D3989" s="138" t="str">
        <f>IF(C3989="","",IFERROR(INDEX('Cadastro de insumo'!A:K,MATCH('Ficha técnica - Prod acabado'!C3989,'Cadastro de insumo'!E:E,0),2),""))</f>
        <v/>
      </c>
      <c r="E3989" s="138" t="str">
        <f>IF(C3989="","",IFERROR(INDEX('Cadastro de insumo'!A:K,MATCH('Ficha técnica - Prod acabado'!C3989,'Cadastro de insumo'!E:E,0),9),""))</f>
        <v/>
      </c>
      <c r="F3989" s="139" t="str">
        <f>IFERROR(VLOOKUP(C3989,'Cadastro de insumo'!E:K,7,0),"")</f>
        <v/>
      </c>
      <c r="G3989" s="113"/>
      <c r="H3989" s="113"/>
      <c r="I3989" s="138">
        <f t="shared" si="190"/>
        <v>0</v>
      </c>
      <c r="J3989" s="140">
        <f>IF(C3989="",0,IF(E3989="Pacote",VLOOKUP(C3989,'Cadastro de insumo'!E:K,7,0)*G3989,IF(OR(E3989="kg",E3989="L"),F3989/1000*G3989,F3989*G3989)))</f>
        <v>0</v>
      </c>
    </row>
    <row r="3990" spans="1:18" outlineLevel="1" x14ac:dyDescent="0.25">
      <c r="B3990" s="137" t="str">
        <f>IF(C3990="","",F3978)</f>
        <v/>
      </c>
      <c r="C3990" s="123"/>
      <c r="D3990" s="138" t="str">
        <f>IF(C3990="","",IFERROR(INDEX('Cadastro de insumo'!A:K,MATCH('Ficha técnica - Prod acabado'!C3990,'Cadastro de insumo'!E:E,0),2),""))</f>
        <v/>
      </c>
      <c r="E3990" s="138" t="str">
        <f>IF(C3990="","",IFERROR(INDEX('Cadastro de insumo'!A:K,MATCH('Ficha técnica - Prod acabado'!C3990,'Cadastro de insumo'!E:E,0),9),""))</f>
        <v/>
      </c>
      <c r="F3990" s="139" t="str">
        <f>IFERROR(VLOOKUP(C3990,'Cadastro de insumo'!E:K,7,0),"")</f>
        <v/>
      </c>
      <c r="G3990" s="113"/>
      <c r="H3990" s="113"/>
      <c r="I3990" s="138">
        <f t="shared" si="190"/>
        <v>0</v>
      </c>
      <c r="J3990" s="140">
        <f>IF(C3990="",0,IF(E3990="Pacote",VLOOKUP(C3990,'Cadastro de insumo'!E:K,7,0)*G3990,IF(OR(E3990="kg",E3990="L"),F3990/1000*G3990,F3990*G3990)))</f>
        <v>0</v>
      </c>
    </row>
    <row r="3991" spans="1:18" outlineLevel="1" x14ac:dyDescent="0.25">
      <c r="B3991" s="137" t="str">
        <f>IF(C3991="","",F3978)</f>
        <v/>
      </c>
      <c r="C3991" s="123"/>
      <c r="D3991" s="138" t="str">
        <f>IF(C3991="","",IFERROR(INDEX('Cadastro de insumo'!A:K,MATCH('Ficha técnica - Prod acabado'!C3991,'Cadastro de insumo'!E:E,0),2),""))</f>
        <v/>
      </c>
      <c r="E3991" s="138" t="str">
        <f>IF(C3991="","",IFERROR(INDEX('Cadastro de insumo'!A:K,MATCH('Ficha técnica - Prod acabado'!C3991,'Cadastro de insumo'!E:E,0),9),""))</f>
        <v/>
      </c>
      <c r="F3991" s="139" t="str">
        <f>IFERROR(VLOOKUP(C3991,'Cadastro de insumo'!E:K,7,0),"")</f>
        <v/>
      </c>
      <c r="G3991" s="113"/>
      <c r="H3991" s="113"/>
      <c r="I3991" s="138">
        <f t="shared" si="190"/>
        <v>0</v>
      </c>
      <c r="J3991" s="140">
        <f>IF(C3991="",0,IF(E3991="Pacote",VLOOKUP(C3991,'Cadastro de insumo'!E:K,7,0)*G3991,IF(OR(E3991="kg",E3991="L"),F3991/1000*G3991,F3991*G3991)))</f>
        <v>0</v>
      </c>
    </row>
    <row r="3992" spans="1:18" outlineLevel="1" x14ac:dyDescent="0.25">
      <c r="B3992" s="137" t="str">
        <f>IF(C3992="","",F3978)</f>
        <v/>
      </c>
      <c r="C3992" s="123"/>
      <c r="D3992" s="138" t="str">
        <f>IF(C3992="","",IFERROR(INDEX('Cadastro de insumo'!A:K,MATCH('Ficha técnica - Prod acabado'!C3992,'Cadastro de insumo'!E:E,0),2),""))</f>
        <v/>
      </c>
      <c r="E3992" s="138" t="str">
        <f>IF(C3992="","",IFERROR(INDEX('Cadastro de insumo'!A:K,MATCH('Ficha técnica - Prod acabado'!C3992,'Cadastro de insumo'!E:E,0),9),""))</f>
        <v/>
      </c>
      <c r="F3992" s="139" t="str">
        <f>IFERROR(VLOOKUP(C3992,'Cadastro de insumo'!E:K,7,0),"")</f>
        <v/>
      </c>
      <c r="G3992" s="113"/>
      <c r="H3992" s="113"/>
      <c r="I3992" s="138">
        <f t="shared" si="190"/>
        <v>0</v>
      </c>
      <c r="J3992" s="140">
        <f>IF(C3992="",0,IF(E3992="Pacote",VLOOKUP(C3992,'Cadastro de insumo'!E:K,7,0)*G3992,IF(OR(E3992="kg",E3992="L"),F3992/1000*G3992,F3992*G3992)))</f>
        <v>0</v>
      </c>
    </row>
    <row r="3993" spans="1:18" outlineLevel="1" x14ac:dyDescent="0.25">
      <c r="B3993" s="137" t="str">
        <f>IF(C3993="","",F3978)</f>
        <v/>
      </c>
      <c r="C3993" s="123"/>
      <c r="D3993" s="138" t="str">
        <f>IF(C3993="","",IFERROR(INDEX('Cadastro de insumo'!A:K,MATCH('Ficha técnica - Prod acabado'!C3993,'Cadastro de insumo'!E:E,0),2),""))</f>
        <v/>
      </c>
      <c r="E3993" s="138" t="str">
        <f>IF(C3993="","",IFERROR(INDEX('Cadastro de insumo'!A:K,MATCH('Ficha técnica - Prod acabado'!C3993,'Cadastro de insumo'!E:E,0),9),""))</f>
        <v/>
      </c>
      <c r="F3993" s="139" t="str">
        <f>IFERROR(VLOOKUP(C3993,'Cadastro de insumo'!E:K,7,0),"")</f>
        <v/>
      </c>
      <c r="G3993" s="113"/>
      <c r="H3993" s="113"/>
      <c r="I3993" s="138">
        <f t="shared" si="190"/>
        <v>0</v>
      </c>
      <c r="J3993" s="140">
        <f>IF(C3993="",0,IF(E3993="Pacote",VLOOKUP(C3993,'Cadastro de insumo'!E:K,7,0)*G3993,IF(OR(E3993="kg",E3993="L"),F3993/1000*G3993,F3993*G3993)))</f>
        <v>0</v>
      </c>
    </row>
    <row r="3994" spans="1:18" outlineLevel="1" x14ac:dyDescent="0.25">
      <c r="B3994" s="137" t="str">
        <f>IF(C3994="","",F3978)</f>
        <v/>
      </c>
      <c r="C3994" s="123"/>
      <c r="D3994" s="138" t="str">
        <f>IF(C3994="","",IFERROR(INDEX('Cadastro de insumo'!A:K,MATCH('Ficha técnica - Prod acabado'!C3994,'Cadastro de insumo'!E:E,0),2),""))</f>
        <v/>
      </c>
      <c r="E3994" s="138" t="str">
        <f>IF(C3994="","",IFERROR(INDEX('Cadastro de insumo'!A:K,MATCH('Ficha técnica - Prod acabado'!C3994,'Cadastro de insumo'!E:E,0),9),""))</f>
        <v/>
      </c>
      <c r="F3994" s="139" t="str">
        <f>IFERROR(VLOOKUP(C3994,'Cadastro de insumo'!E:K,7,0),"")</f>
        <v/>
      </c>
      <c r="G3994" s="113"/>
      <c r="H3994" s="113"/>
      <c r="I3994" s="138">
        <f t="shared" si="190"/>
        <v>0</v>
      </c>
      <c r="J3994" s="140">
        <f>IF(C3994="",0,IF(E3994="Pacote",VLOOKUP(C3994,'Cadastro de insumo'!E:K,7,0)*G3994,IF(OR(E3994="kg",E3994="L"),F3994/1000*G3994,F3994*G3994)))</f>
        <v>0</v>
      </c>
    </row>
    <row r="3995" spans="1:18" outlineLevel="1" x14ac:dyDescent="0.25">
      <c r="B3995" s="137" t="str">
        <f>IF(C3995="","",F3978)</f>
        <v/>
      </c>
      <c r="C3995" s="123"/>
      <c r="D3995" s="138" t="str">
        <f>IF(C3995="","",IFERROR(INDEX('Cadastro de insumo'!A:K,MATCH('Ficha técnica - Prod acabado'!C3995,'Cadastro de insumo'!E:E,0),2),""))</f>
        <v/>
      </c>
      <c r="E3995" s="138" t="str">
        <f>IF(C3995="","",IFERROR(INDEX('Cadastro de insumo'!A:K,MATCH('Ficha técnica - Prod acabado'!C3995,'Cadastro de insumo'!E:E,0),9),""))</f>
        <v/>
      </c>
      <c r="F3995" s="139" t="str">
        <f>IFERROR(VLOOKUP(C3995,'Cadastro de insumo'!E:K,7,0),"")</f>
        <v/>
      </c>
      <c r="G3995" s="113"/>
      <c r="H3995" s="113"/>
      <c r="I3995" s="138">
        <f t="shared" si="190"/>
        <v>0</v>
      </c>
      <c r="J3995" s="140">
        <f>IF(C3995="",0,IF(E3995="Pacote",VLOOKUP(C3995,'Cadastro de insumo'!E:K,7,0)*G3995,IF(OR(E3995="kg",E3995="L"),F3995/1000*G3995,F3995*G3995)))</f>
        <v>0</v>
      </c>
    </row>
    <row r="3996" spans="1:18" x14ac:dyDescent="0.25">
      <c r="A3996" s="33" t="str">
        <f>"Detalhes: "&amp;F3978</f>
        <v xml:space="preserve">Detalhes: </v>
      </c>
      <c r="B3996" s="110"/>
      <c r="H3996" s="126"/>
      <c r="I3996" s="110"/>
      <c r="J3996" s="110"/>
      <c r="M3996" s="126"/>
    </row>
    <row r="3997" spans="1:18" x14ac:dyDescent="0.25">
      <c r="B3997" s="110"/>
      <c r="C3997" s="126"/>
      <c r="H3997" s="126"/>
      <c r="I3997" s="110"/>
      <c r="J3997" s="110"/>
      <c r="K3997" s="110"/>
      <c r="L3997" s="110"/>
      <c r="M3997" s="126"/>
    </row>
    <row r="3998" spans="1:18" ht="31.5" x14ac:dyDescent="0.25">
      <c r="D3998" s="110"/>
      <c r="E3998" s="34" t="s">
        <v>21</v>
      </c>
      <c r="F3998" s="78" t="s">
        <v>0</v>
      </c>
      <c r="G3998" s="78" t="s">
        <v>19</v>
      </c>
      <c r="H3998" s="79" t="s">
        <v>20</v>
      </c>
      <c r="I3998" s="35" t="s">
        <v>22</v>
      </c>
      <c r="J3998" s="35" t="s">
        <v>61</v>
      </c>
      <c r="M3998" s="126"/>
    </row>
    <row r="3999" spans="1:18" x14ac:dyDescent="0.25">
      <c r="D3999" s="110"/>
      <c r="E3999" s="135">
        <f>E3978+1</f>
        <v>191</v>
      </c>
      <c r="F3999" s="113"/>
      <c r="G3999" s="113"/>
      <c r="H3999" s="114"/>
      <c r="I3999" s="136">
        <f>SUM(J4002:J4016)</f>
        <v>0</v>
      </c>
      <c r="J3999" s="136" t="str">
        <f>IF(H3999="","",I3999/H3999)</f>
        <v/>
      </c>
      <c r="M3999" s="126"/>
      <c r="R3999" s="141"/>
    </row>
    <row r="4000" spans="1:18" x14ac:dyDescent="0.25">
      <c r="B4000" s="117"/>
      <c r="C4000" s="118"/>
      <c r="D4000" s="110"/>
      <c r="F4000" s="118"/>
      <c r="G4000" s="118"/>
      <c r="H4000" s="119"/>
      <c r="I4000" s="120"/>
      <c r="J4000" s="121"/>
      <c r="M4000" s="126"/>
      <c r="R4000" s="141"/>
    </row>
    <row r="4001" spans="2:10" ht="47.25" outlineLevel="1" x14ac:dyDescent="0.25">
      <c r="B4001" s="34" t="s">
        <v>66</v>
      </c>
      <c r="C4001" s="78" t="s">
        <v>13</v>
      </c>
      <c r="D4001" s="35" t="s">
        <v>60</v>
      </c>
      <c r="E4001" s="35" t="s">
        <v>14</v>
      </c>
      <c r="F4001" s="79" t="s">
        <v>17</v>
      </c>
      <c r="G4001" s="79" t="s">
        <v>56</v>
      </c>
      <c r="H4001" s="79" t="s">
        <v>38</v>
      </c>
      <c r="I4001" s="35" t="s">
        <v>16</v>
      </c>
      <c r="J4001" s="34" t="s">
        <v>15</v>
      </c>
    </row>
    <row r="4002" spans="2:10" outlineLevel="1" x14ac:dyDescent="0.25">
      <c r="B4002" s="137" t="str">
        <f>IF(C4002="","",F3999)</f>
        <v/>
      </c>
      <c r="C4002" s="123"/>
      <c r="D4002" s="138" t="str">
        <f>IF(C4002="","",IFERROR(INDEX('Cadastro de insumo'!A:K,MATCH('Ficha técnica - Prod acabado'!C4002,'Cadastro de insumo'!E:E,0),2),""))</f>
        <v/>
      </c>
      <c r="E4002" s="138" t="str">
        <f>IF(C4002="","",IFERROR(INDEX('Cadastro de insumo'!A:K,MATCH('Ficha técnica - Prod acabado'!C4002,'Cadastro de insumo'!E:E,0),9),""))</f>
        <v/>
      </c>
      <c r="F4002" s="139" t="str">
        <f>IFERROR(VLOOKUP(C4002,'Cadastro de insumo'!E:K,7,0),"")</f>
        <v/>
      </c>
      <c r="G4002" s="113"/>
      <c r="H4002" s="113"/>
      <c r="I4002" s="138">
        <f t="shared" ref="I4002:I4016" si="191">IF(OR(G4002="",H4002=""),0,G4002/H4002)</f>
        <v>0</v>
      </c>
      <c r="J4002" s="140">
        <f>IF(C4002="",0,IF(E4002="Pacote",VLOOKUP(C4002,'Cadastro de insumo'!E:K,7,0)*G4002,IF(OR(E4002="kg",E4002="L"),F4002/1000*G4002,F4002*G4002)))</f>
        <v>0</v>
      </c>
    </row>
    <row r="4003" spans="2:10" outlineLevel="1" x14ac:dyDescent="0.25">
      <c r="B4003" s="137" t="str">
        <f>IF(C4003="","",F3999)</f>
        <v/>
      </c>
      <c r="C4003" s="123"/>
      <c r="D4003" s="138" t="str">
        <f>IF(C4003="","",IFERROR(INDEX('Cadastro de insumo'!A:K,MATCH('Ficha técnica - Prod acabado'!C4003,'Cadastro de insumo'!E:E,0),2),""))</f>
        <v/>
      </c>
      <c r="E4003" s="138" t="str">
        <f>IF(C4003="","",IFERROR(INDEX('Cadastro de insumo'!A:K,MATCH('Ficha técnica - Prod acabado'!C4003,'Cadastro de insumo'!E:E,0),9),""))</f>
        <v/>
      </c>
      <c r="F4003" s="139" t="str">
        <f>IFERROR(VLOOKUP(C4003,'Cadastro de insumo'!E:K,7,0),"")</f>
        <v/>
      </c>
      <c r="G4003" s="113"/>
      <c r="H4003" s="113"/>
      <c r="I4003" s="138">
        <f t="shared" si="191"/>
        <v>0</v>
      </c>
      <c r="J4003" s="140">
        <f>IF(C4003="",0,IF(E4003="Pacote",VLOOKUP(C4003,'Cadastro de insumo'!E:K,7,0)*G4003,IF(OR(E4003="kg",E4003="L"),F4003/1000*G4003,F4003*G4003)))</f>
        <v>0</v>
      </c>
    </row>
    <row r="4004" spans="2:10" outlineLevel="1" x14ac:dyDescent="0.25">
      <c r="B4004" s="137" t="str">
        <f>IF(C4004="","",F3999)</f>
        <v/>
      </c>
      <c r="C4004" s="123"/>
      <c r="D4004" s="138" t="str">
        <f>IF(C4004="","",IFERROR(INDEX('Cadastro de insumo'!A:K,MATCH('Ficha técnica - Prod acabado'!C4004,'Cadastro de insumo'!E:E,0),2),""))</f>
        <v/>
      </c>
      <c r="E4004" s="138" t="str">
        <f>IF(C4004="","",IFERROR(INDEX('Cadastro de insumo'!A:K,MATCH('Ficha técnica - Prod acabado'!C4004,'Cadastro de insumo'!E:E,0),9),""))</f>
        <v/>
      </c>
      <c r="F4004" s="139" t="str">
        <f>IFERROR(VLOOKUP(C4004,'Cadastro de insumo'!E:K,7,0),"")</f>
        <v/>
      </c>
      <c r="G4004" s="113"/>
      <c r="H4004" s="113"/>
      <c r="I4004" s="138">
        <f t="shared" si="191"/>
        <v>0</v>
      </c>
      <c r="J4004" s="140">
        <f>IF(C4004="",0,IF(E4004="Pacote",VLOOKUP(C4004,'Cadastro de insumo'!E:K,7,0)*G4004,IF(OR(E4004="kg",E4004="L"),F4004/1000*G4004,F4004*G4004)))</f>
        <v>0</v>
      </c>
    </row>
    <row r="4005" spans="2:10" outlineLevel="1" x14ac:dyDescent="0.25">
      <c r="B4005" s="137" t="str">
        <f>IF(C4005="","",F3999)</f>
        <v/>
      </c>
      <c r="C4005" s="123"/>
      <c r="D4005" s="138" t="str">
        <f>IF(C4005="","",IFERROR(INDEX('Cadastro de insumo'!A:K,MATCH('Ficha técnica - Prod acabado'!C4005,'Cadastro de insumo'!E:E,0),2),""))</f>
        <v/>
      </c>
      <c r="E4005" s="138" t="str">
        <f>IF(C4005="","",IFERROR(INDEX('Cadastro de insumo'!A:K,MATCH('Ficha técnica - Prod acabado'!C4005,'Cadastro de insumo'!E:E,0),9),""))</f>
        <v/>
      </c>
      <c r="F4005" s="139" t="str">
        <f>IFERROR(VLOOKUP(C4005,'Cadastro de insumo'!E:K,7,0),"")</f>
        <v/>
      </c>
      <c r="G4005" s="113"/>
      <c r="H4005" s="113"/>
      <c r="I4005" s="138">
        <f t="shared" si="191"/>
        <v>0</v>
      </c>
      <c r="J4005" s="140">
        <f>IF(C4005="",0,IF(E4005="Pacote",VLOOKUP(C4005,'Cadastro de insumo'!E:K,7,0)*G4005,IF(OR(E4005="kg",E4005="L"),F4005/1000*G4005,F4005*G4005)))</f>
        <v>0</v>
      </c>
    </row>
    <row r="4006" spans="2:10" outlineLevel="1" x14ac:dyDescent="0.25">
      <c r="B4006" s="137" t="str">
        <f>IF(C4006="","",F3999)</f>
        <v/>
      </c>
      <c r="C4006" s="123"/>
      <c r="D4006" s="138" t="str">
        <f>IF(C4006="","",IFERROR(INDEX('Cadastro de insumo'!A:K,MATCH('Ficha técnica - Prod acabado'!C4006,'Cadastro de insumo'!E:E,0),2),""))</f>
        <v/>
      </c>
      <c r="E4006" s="138" t="str">
        <f>IF(C4006="","",IFERROR(INDEX('Cadastro de insumo'!A:K,MATCH('Ficha técnica - Prod acabado'!C4006,'Cadastro de insumo'!E:E,0),9),""))</f>
        <v/>
      </c>
      <c r="F4006" s="139" t="str">
        <f>IFERROR(VLOOKUP(C4006,'Cadastro de insumo'!E:K,7,0),"")</f>
        <v/>
      </c>
      <c r="G4006" s="113"/>
      <c r="H4006" s="113"/>
      <c r="I4006" s="138">
        <f t="shared" si="191"/>
        <v>0</v>
      </c>
      <c r="J4006" s="140">
        <f>IF(C4006="",0,IF(E4006="Pacote",VLOOKUP(C4006,'Cadastro de insumo'!E:K,7,0)*G4006,IF(OR(E4006="kg",E4006="L"),F4006/1000*G4006,F4006*G4006)))</f>
        <v>0</v>
      </c>
    </row>
    <row r="4007" spans="2:10" outlineLevel="1" x14ac:dyDescent="0.25">
      <c r="B4007" s="137" t="str">
        <f>IF(C4007="","",F3999)</f>
        <v/>
      </c>
      <c r="C4007" s="123"/>
      <c r="D4007" s="138" t="str">
        <f>IF(C4007="","",IFERROR(INDEX('Cadastro de insumo'!A:K,MATCH('Ficha técnica - Prod acabado'!C4007,'Cadastro de insumo'!E:E,0),2),""))</f>
        <v/>
      </c>
      <c r="E4007" s="138" t="str">
        <f>IF(C4007="","",IFERROR(INDEX('Cadastro de insumo'!A:K,MATCH('Ficha técnica - Prod acabado'!C4007,'Cadastro de insumo'!E:E,0),9),""))</f>
        <v/>
      </c>
      <c r="F4007" s="139" t="str">
        <f>IFERROR(VLOOKUP(C4007,'Cadastro de insumo'!E:K,7,0),"")</f>
        <v/>
      </c>
      <c r="G4007" s="113"/>
      <c r="H4007" s="113"/>
      <c r="I4007" s="138">
        <f t="shared" si="191"/>
        <v>0</v>
      </c>
      <c r="J4007" s="140">
        <f>IF(C4007="",0,IF(E4007="Pacote",VLOOKUP(C4007,'Cadastro de insumo'!E:K,7,0)*G4007,IF(OR(E4007="kg",E4007="L"),F4007/1000*G4007,F4007*G4007)))</f>
        <v>0</v>
      </c>
    </row>
    <row r="4008" spans="2:10" outlineLevel="1" x14ac:dyDescent="0.25">
      <c r="B4008" s="137" t="str">
        <f>IF(C4008="","",F3999)</f>
        <v/>
      </c>
      <c r="C4008" s="123"/>
      <c r="D4008" s="138" t="str">
        <f>IF(C4008="","",IFERROR(INDEX('Cadastro de insumo'!A:K,MATCH('Ficha técnica - Prod acabado'!C4008,'Cadastro de insumo'!E:E,0),2),""))</f>
        <v/>
      </c>
      <c r="E4008" s="138" t="str">
        <f>IF(C4008="","",IFERROR(INDEX('Cadastro de insumo'!A:K,MATCH('Ficha técnica - Prod acabado'!C4008,'Cadastro de insumo'!E:E,0),9),""))</f>
        <v/>
      </c>
      <c r="F4008" s="139" t="str">
        <f>IFERROR(VLOOKUP(C4008,'Cadastro de insumo'!E:K,7,0),"")</f>
        <v/>
      </c>
      <c r="G4008" s="113"/>
      <c r="H4008" s="113"/>
      <c r="I4008" s="138">
        <f t="shared" si="191"/>
        <v>0</v>
      </c>
      <c r="J4008" s="140">
        <f>IF(C4008="",0,IF(E4008="Pacote",VLOOKUP(C4008,'Cadastro de insumo'!E:K,7,0)*G4008,IF(OR(E4008="kg",E4008="L"),F4008/1000*G4008,F4008*G4008)))</f>
        <v>0</v>
      </c>
    </row>
    <row r="4009" spans="2:10" outlineLevel="1" x14ac:dyDescent="0.25">
      <c r="B4009" s="137" t="str">
        <f>IF(C4009="","",F3999)</f>
        <v/>
      </c>
      <c r="C4009" s="123"/>
      <c r="D4009" s="138" t="str">
        <f>IF(C4009="","",IFERROR(INDEX('Cadastro de insumo'!A:K,MATCH('Ficha técnica - Prod acabado'!C4009,'Cadastro de insumo'!E:E,0),2),""))</f>
        <v/>
      </c>
      <c r="E4009" s="138" t="str">
        <f>IF(C4009="","",IFERROR(INDEX('Cadastro de insumo'!A:K,MATCH('Ficha técnica - Prod acabado'!C4009,'Cadastro de insumo'!E:E,0),9),""))</f>
        <v/>
      </c>
      <c r="F4009" s="139" t="str">
        <f>IFERROR(VLOOKUP(C4009,'Cadastro de insumo'!E:K,7,0),"")</f>
        <v/>
      </c>
      <c r="G4009" s="113"/>
      <c r="H4009" s="113"/>
      <c r="I4009" s="138">
        <f t="shared" si="191"/>
        <v>0</v>
      </c>
      <c r="J4009" s="140">
        <f>IF(C4009="",0,IF(E4009="Pacote",VLOOKUP(C4009,'Cadastro de insumo'!E:K,7,0)*G4009,IF(OR(E4009="kg",E4009="L"),F4009/1000*G4009,F4009*G4009)))</f>
        <v>0</v>
      </c>
    </row>
    <row r="4010" spans="2:10" outlineLevel="1" x14ac:dyDescent="0.25">
      <c r="B4010" s="137" t="str">
        <f>IF(C4010="","",F3999)</f>
        <v/>
      </c>
      <c r="C4010" s="123"/>
      <c r="D4010" s="138" t="str">
        <f>IF(C4010="","",IFERROR(INDEX('Cadastro de insumo'!A:K,MATCH('Ficha técnica - Prod acabado'!C4010,'Cadastro de insumo'!E:E,0),2),""))</f>
        <v/>
      </c>
      <c r="E4010" s="138" t="str">
        <f>IF(C4010="","",IFERROR(INDEX('Cadastro de insumo'!A:K,MATCH('Ficha técnica - Prod acabado'!C4010,'Cadastro de insumo'!E:E,0),9),""))</f>
        <v/>
      </c>
      <c r="F4010" s="139" t="str">
        <f>IFERROR(VLOOKUP(C4010,'Cadastro de insumo'!E:K,7,0),"")</f>
        <v/>
      </c>
      <c r="G4010" s="113"/>
      <c r="H4010" s="113"/>
      <c r="I4010" s="138">
        <f t="shared" si="191"/>
        <v>0</v>
      </c>
      <c r="J4010" s="140">
        <f>IF(C4010="",0,IF(E4010="Pacote",VLOOKUP(C4010,'Cadastro de insumo'!E:K,7,0)*G4010,IF(OR(E4010="kg",E4010="L"),F4010/1000*G4010,F4010*G4010)))</f>
        <v>0</v>
      </c>
    </row>
    <row r="4011" spans="2:10" outlineLevel="1" x14ac:dyDescent="0.25">
      <c r="B4011" s="137" t="str">
        <f>IF(C4011="","",F3999)</f>
        <v/>
      </c>
      <c r="C4011" s="123"/>
      <c r="D4011" s="138" t="str">
        <f>IF(C4011="","",IFERROR(INDEX('Cadastro de insumo'!A:K,MATCH('Ficha técnica - Prod acabado'!C4011,'Cadastro de insumo'!E:E,0),2),""))</f>
        <v/>
      </c>
      <c r="E4011" s="138" t="str">
        <f>IF(C4011="","",IFERROR(INDEX('Cadastro de insumo'!A:K,MATCH('Ficha técnica - Prod acabado'!C4011,'Cadastro de insumo'!E:E,0),9),""))</f>
        <v/>
      </c>
      <c r="F4011" s="139" t="str">
        <f>IFERROR(VLOOKUP(C4011,'Cadastro de insumo'!E:K,7,0),"")</f>
        <v/>
      </c>
      <c r="G4011" s="113"/>
      <c r="H4011" s="113"/>
      <c r="I4011" s="138">
        <f t="shared" si="191"/>
        <v>0</v>
      </c>
      <c r="J4011" s="140">
        <f>IF(C4011="",0,IF(E4011="Pacote",VLOOKUP(C4011,'Cadastro de insumo'!E:K,7,0)*G4011,IF(OR(E4011="kg",E4011="L"),F4011/1000*G4011,F4011*G4011)))</f>
        <v>0</v>
      </c>
    </row>
    <row r="4012" spans="2:10" outlineLevel="1" x14ac:dyDescent="0.25">
      <c r="B4012" s="137" t="str">
        <f>IF(C4012="","",F3999)</f>
        <v/>
      </c>
      <c r="C4012" s="123"/>
      <c r="D4012" s="138" t="str">
        <f>IF(C4012="","",IFERROR(INDEX('Cadastro de insumo'!A:K,MATCH('Ficha técnica - Prod acabado'!C4012,'Cadastro de insumo'!E:E,0),2),""))</f>
        <v/>
      </c>
      <c r="E4012" s="138" t="str">
        <f>IF(C4012="","",IFERROR(INDEX('Cadastro de insumo'!A:K,MATCH('Ficha técnica - Prod acabado'!C4012,'Cadastro de insumo'!E:E,0),9),""))</f>
        <v/>
      </c>
      <c r="F4012" s="139" t="str">
        <f>IFERROR(VLOOKUP(C4012,'Cadastro de insumo'!E:K,7,0),"")</f>
        <v/>
      </c>
      <c r="G4012" s="113"/>
      <c r="H4012" s="113"/>
      <c r="I4012" s="138">
        <f t="shared" si="191"/>
        <v>0</v>
      </c>
      <c r="J4012" s="140">
        <f>IF(C4012="",0,IF(E4012="Pacote",VLOOKUP(C4012,'Cadastro de insumo'!E:K,7,0)*G4012,IF(OR(E4012="kg",E4012="L"),F4012/1000*G4012,F4012*G4012)))</f>
        <v>0</v>
      </c>
    </row>
    <row r="4013" spans="2:10" outlineLevel="1" x14ac:dyDescent="0.25">
      <c r="B4013" s="137" t="str">
        <f>IF(C4013="","",F3999)</f>
        <v/>
      </c>
      <c r="C4013" s="123"/>
      <c r="D4013" s="138" t="str">
        <f>IF(C4013="","",IFERROR(INDEX('Cadastro de insumo'!A:K,MATCH('Ficha técnica - Prod acabado'!C4013,'Cadastro de insumo'!E:E,0),2),""))</f>
        <v/>
      </c>
      <c r="E4013" s="138" t="str">
        <f>IF(C4013="","",IFERROR(INDEX('Cadastro de insumo'!A:K,MATCH('Ficha técnica - Prod acabado'!C4013,'Cadastro de insumo'!E:E,0),9),""))</f>
        <v/>
      </c>
      <c r="F4013" s="139" t="str">
        <f>IFERROR(VLOOKUP(C4013,'Cadastro de insumo'!E:K,7,0),"")</f>
        <v/>
      </c>
      <c r="G4013" s="113"/>
      <c r="H4013" s="113"/>
      <c r="I4013" s="138">
        <f t="shared" si="191"/>
        <v>0</v>
      </c>
      <c r="J4013" s="140">
        <f>IF(C4013="",0,IF(E4013="Pacote",VLOOKUP(C4013,'Cadastro de insumo'!E:K,7,0)*G4013,IF(OR(E4013="kg",E4013="L"),F4013/1000*G4013,F4013*G4013)))</f>
        <v>0</v>
      </c>
    </row>
    <row r="4014" spans="2:10" outlineLevel="1" x14ac:dyDescent="0.25">
      <c r="B4014" s="137" t="str">
        <f>IF(C4014="","",F3999)</f>
        <v/>
      </c>
      <c r="C4014" s="123"/>
      <c r="D4014" s="138" t="str">
        <f>IF(C4014="","",IFERROR(INDEX('Cadastro de insumo'!A:K,MATCH('Ficha técnica - Prod acabado'!C4014,'Cadastro de insumo'!E:E,0),2),""))</f>
        <v/>
      </c>
      <c r="E4014" s="138" t="str">
        <f>IF(C4014="","",IFERROR(INDEX('Cadastro de insumo'!A:K,MATCH('Ficha técnica - Prod acabado'!C4014,'Cadastro de insumo'!E:E,0),9),""))</f>
        <v/>
      </c>
      <c r="F4014" s="139" t="str">
        <f>IFERROR(VLOOKUP(C4014,'Cadastro de insumo'!E:K,7,0),"")</f>
        <v/>
      </c>
      <c r="G4014" s="113"/>
      <c r="H4014" s="113"/>
      <c r="I4014" s="138">
        <f t="shared" si="191"/>
        <v>0</v>
      </c>
      <c r="J4014" s="140">
        <f>IF(C4014="",0,IF(E4014="Pacote",VLOOKUP(C4014,'Cadastro de insumo'!E:K,7,0)*G4014,IF(OR(E4014="kg",E4014="L"),F4014/1000*G4014,F4014*G4014)))</f>
        <v>0</v>
      </c>
    </row>
    <row r="4015" spans="2:10" outlineLevel="1" x14ac:dyDescent="0.25">
      <c r="B4015" s="137" t="str">
        <f>IF(C4015="","",F3999)</f>
        <v/>
      </c>
      <c r="C4015" s="123"/>
      <c r="D4015" s="138" t="str">
        <f>IF(C4015="","",IFERROR(INDEX('Cadastro de insumo'!A:K,MATCH('Ficha técnica - Prod acabado'!C4015,'Cadastro de insumo'!E:E,0),2),""))</f>
        <v/>
      </c>
      <c r="E4015" s="138" t="str">
        <f>IF(C4015="","",IFERROR(INDEX('Cadastro de insumo'!A:K,MATCH('Ficha técnica - Prod acabado'!C4015,'Cadastro de insumo'!E:E,0),9),""))</f>
        <v/>
      </c>
      <c r="F4015" s="139" t="str">
        <f>IFERROR(VLOOKUP(C4015,'Cadastro de insumo'!E:K,7,0),"")</f>
        <v/>
      </c>
      <c r="G4015" s="113"/>
      <c r="H4015" s="113"/>
      <c r="I4015" s="138">
        <f t="shared" si="191"/>
        <v>0</v>
      </c>
      <c r="J4015" s="140">
        <f>IF(C4015="",0,IF(E4015="Pacote",VLOOKUP(C4015,'Cadastro de insumo'!E:K,7,0)*G4015,IF(OR(E4015="kg",E4015="L"),F4015/1000*G4015,F4015*G4015)))</f>
        <v>0</v>
      </c>
    </row>
    <row r="4016" spans="2:10" outlineLevel="1" x14ac:dyDescent="0.25">
      <c r="B4016" s="137" t="str">
        <f>IF(C4016="","",F3999)</f>
        <v/>
      </c>
      <c r="C4016" s="123"/>
      <c r="D4016" s="138" t="str">
        <f>IF(C4016="","",IFERROR(INDEX('Cadastro de insumo'!A:K,MATCH('Ficha técnica - Prod acabado'!C4016,'Cadastro de insumo'!E:E,0),2),""))</f>
        <v/>
      </c>
      <c r="E4016" s="138" t="str">
        <f>IF(C4016="","",IFERROR(INDEX('Cadastro de insumo'!A:K,MATCH('Ficha técnica - Prod acabado'!C4016,'Cadastro de insumo'!E:E,0),9),""))</f>
        <v/>
      </c>
      <c r="F4016" s="139" t="str">
        <f>IFERROR(VLOOKUP(C4016,'Cadastro de insumo'!E:K,7,0),"")</f>
        <v/>
      </c>
      <c r="G4016" s="113"/>
      <c r="H4016" s="113"/>
      <c r="I4016" s="138">
        <f t="shared" si="191"/>
        <v>0</v>
      </c>
      <c r="J4016" s="140">
        <f>IF(C4016="",0,IF(E4016="Pacote",VLOOKUP(C4016,'Cadastro de insumo'!E:K,7,0)*G4016,IF(OR(E4016="kg",E4016="L"),F4016/1000*G4016,F4016*G4016)))</f>
        <v>0</v>
      </c>
    </row>
    <row r="4017" spans="1:18" x14ac:dyDescent="0.25">
      <c r="A4017" s="33" t="str">
        <f>"Detalhes: "&amp;F3999</f>
        <v xml:space="preserve">Detalhes: </v>
      </c>
      <c r="B4017" s="110"/>
      <c r="H4017" s="126"/>
      <c r="I4017" s="110"/>
      <c r="J4017" s="110"/>
      <c r="M4017" s="126"/>
    </row>
    <row r="4018" spans="1:18" x14ac:dyDescent="0.25">
      <c r="B4018" s="110"/>
      <c r="C4018" s="126"/>
      <c r="H4018" s="126"/>
      <c r="I4018" s="110"/>
      <c r="J4018" s="110"/>
      <c r="K4018" s="110"/>
      <c r="L4018" s="110"/>
      <c r="M4018" s="126"/>
    </row>
    <row r="4019" spans="1:18" ht="31.5" x14ac:dyDescent="0.25">
      <c r="D4019" s="110"/>
      <c r="E4019" s="34" t="s">
        <v>21</v>
      </c>
      <c r="F4019" s="78" t="s">
        <v>0</v>
      </c>
      <c r="G4019" s="78" t="s">
        <v>19</v>
      </c>
      <c r="H4019" s="79" t="s">
        <v>20</v>
      </c>
      <c r="I4019" s="35" t="s">
        <v>22</v>
      </c>
      <c r="J4019" s="35" t="s">
        <v>61</v>
      </c>
      <c r="M4019" s="126"/>
    </row>
    <row r="4020" spans="1:18" x14ac:dyDescent="0.25">
      <c r="D4020" s="110"/>
      <c r="E4020" s="135">
        <f>E3999+1</f>
        <v>192</v>
      </c>
      <c r="F4020" s="113"/>
      <c r="G4020" s="113"/>
      <c r="H4020" s="114"/>
      <c r="I4020" s="136">
        <f>SUM(J4023:J4037)</f>
        <v>0</v>
      </c>
      <c r="J4020" s="136" t="str">
        <f>IF(H4020="","",I4020/H4020)</f>
        <v/>
      </c>
      <c r="M4020" s="126"/>
      <c r="R4020" s="141"/>
    </row>
    <row r="4021" spans="1:18" x14ac:dyDescent="0.25">
      <c r="B4021" s="117"/>
      <c r="C4021" s="118"/>
      <c r="D4021" s="110"/>
      <c r="F4021" s="118"/>
      <c r="G4021" s="118"/>
      <c r="H4021" s="119"/>
      <c r="I4021" s="120"/>
      <c r="J4021" s="121"/>
      <c r="M4021" s="126"/>
      <c r="R4021" s="141"/>
    </row>
    <row r="4022" spans="1:18" ht="47.25" outlineLevel="1" x14ac:dyDescent="0.25">
      <c r="B4022" s="34" t="s">
        <v>66</v>
      </c>
      <c r="C4022" s="78" t="s">
        <v>13</v>
      </c>
      <c r="D4022" s="35" t="s">
        <v>60</v>
      </c>
      <c r="E4022" s="35" t="s">
        <v>14</v>
      </c>
      <c r="F4022" s="79" t="s">
        <v>17</v>
      </c>
      <c r="G4022" s="79" t="s">
        <v>56</v>
      </c>
      <c r="H4022" s="79" t="s">
        <v>38</v>
      </c>
      <c r="I4022" s="35" t="s">
        <v>16</v>
      </c>
      <c r="J4022" s="34" t="s">
        <v>15</v>
      </c>
    </row>
    <row r="4023" spans="1:18" outlineLevel="1" x14ac:dyDescent="0.25">
      <c r="B4023" s="137" t="str">
        <f>IF(C4023="","",F4020)</f>
        <v/>
      </c>
      <c r="C4023" s="123"/>
      <c r="D4023" s="138" t="str">
        <f>IF(C4023="","",IFERROR(INDEX('Cadastro de insumo'!A:K,MATCH('Ficha técnica - Prod acabado'!C4023,'Cadastro de insumo'!E:E,0),2),""))</f>
        <v/>
      </c>
      <c r="E4023" s="138" t="str">
        <f>IF(C4023="","",IFERROR(INDEX('Cadastro de insumo'!A:K,MATCH('Ficha técnica - Prod acabado'!C4023,'Cadastro de insumo'!E:E,0),9),""))</f>
        <v/>
      </c>
      <c r="F4023" s="139" t="str">
        <f>IFERROR(VLOOKUP(C4023,'Cadastro de insumo'!E:K,7,0),"")</f>
        <v/>
      </c>
      <c r="G4023" s="113"/>
      <c r="H4023" s="113"/>
      <c r="I4023" s="138">
        <f t="shared" ref="I4023:I4037" si="192">IF(OR(G4023="",H4023=""),0,G4023/H4023)</f>
        <v>0</v>
      </c>
      <c r="J4023" s="140">
        <f>IF(C4023="",0,IF(E4023="Pacote",VLOOKUP(C4023,'Cadastro de insumo'!E:K,7,0)*G4023,IF(OR(E4023="kg",E4023="L"),F4023/1000*G4023,F4023*G4023)))</f>
        <v>0</v>
      </c>
    </row>
    <row r="4024" spans="1:18" outlineLevel="1" x14ac:dyDescent="0.25">
      <c r="B4024" s="137" t="str">
        <f>IF(C4024="","",F4020)</f>
        <v/>
      </c>
      <c r="C4024" s="123"/>
      <c r="D4024" s="138" t="str">
        <f>IF(C4024="","",IFERROR(INDEX('Cadastro de insumo'!A:K,MATCH('Ficha técnica - Prod acabado'!C4024,'Cadastro de insumo'!E:E,0),2),""))</f>
        <v/>
      </c>
      <c r="E4024" s="138" t="str">
        <f>IF(C4024="","",IFERROR(INDEX('Cadastro de insumo'!A:K,MATCH('Ficha técnica - Prod acabado'!C4024,'Cadastro de insumo'!E:E,0),9),""))</f>
        <v/>
      </c>
      <c r="F4024" s="139" t="str">
        <f>IFERROR(VLOOKUP(C4024,'Cadastro de insumo'!E:K,7,0),"")</f>
        <v/>
      </c>
      <c r="G4024" s="113"/>
      <c r="H4024" s="113"/>
      <c r="I4024" s="138">
        <f t="shared" si="192"/>
        <v>0</v>
      </c>
      <c r="J4024" s="140">
        <f>IF(C4024="",0,IF(E4024="Pacote",VLOOKUP(C4024,'Cadastro de insumo'!E:K,7,0)*G4024,IF(OR(E4024="kg",E4024="L"),F4024/1000*G4024,F4024*G4024)))</f>
        <v>0</v>
      </c>
    </row>
    <row r="4025" spans="1:18" outlineLevel="1" x14ac:dyDescent="0.25">
      <c r="B4025" s="137" t="str">
        <f>IF(C4025="","",F4020)</f>
        <v/>
      </c>
      <c r="C4025" s="123"/>
      <c r="D4025" s="138" t="str">
        <f>IF(C4025="","",IFERROR(INDEX('Cadastro de insumo'!A:K,MATCH('Ficha técnica - Prod acabado'!C4025,'Cadastro de insumo'!E:E,0),2),""))</f>
        <v/>
      </c>
      <c r="E4025" s="138" t="str">
        <f>IF(C4025="","",IFERROR(INDEX('Cadastro de insumo'!A:K,MATCH('Ficha técnica - Prod acabado'!C4025,'Cadastro de insumo'!E:E,0),9),""))</f>
        <v/>
      </c>
      <c r="F4025" s="139" t="str">
        <f>IFERROR(VLOOKUP(C4025,'Cadastro de insumo'!E:K,7,0),"")</f>
        <v/>
      </c>
      <c r="G4025" s="113"/>
      <c r="H4025" s="113"/>
      <c r="I4025" s="138">
        <f t="shared" si="192"/>
        <v>0</v>
      </c>
      <c r="J4025" s="140">
        <f>IF(C4025="",0,IF(E4025="Pacote",VLOOKUP(C4025,'Cadastro de insumo'!E:K,7,0)*G4025,IF(OR(E4025="kg",E4025="L"),F4025/1000*G4025,F4025*G4025)))</f>
        <v>0</v>
      </c>
    </row>
    <row r="4026" spans="1:18" outlineLevel="1" x14ac:dyDescent="0.25">
      <c r="B4026" s="137" t="str">
        <f>IF(C4026="","",F4020)</f>
        <v/>
      </c>
      <c r="C4026" s="123"/>
      <c r="D4026" s="138" t="str">
        <f>IF(C4026="","",IFERROR(INDEX('Cadastro de insumo'!A:K,MATCH('Ficha técnica - Prod acabado'!C4026,'Cadastro de insumo'!E:E,0),2),""))</f>
        <v/>
      </c>
      <c r="E4026" s="138" t="str">
        <f>IF(C4026="","",IFERROR(INDEX('Cadastro de insumo'!A:K,MATCH('Ficha técnica - Prod acabado'!C4026,'Cadastro de insumo'!E:E,0),9),""))</f>
        <v/>
      </c>
      <c r="F4026" s="139" t="str">
        <f>IFERROR(VLOOKUP(C4026,'Cadastro de insumo'!E:K,7,0),"")</f>
        <v/>
      </c>
      <c r="G4026" s="113"/>
      <c r="H4026" s="113"/>
      <c r="I4026" s="138">
        <f t="shared" si="192"/>
        <v>0</v>
      </c>
      <c r="J4026" s="140">
        <f>IF(C4026="",0,IF(E4026="Pacote",VLOOKUP(C4026,'Cadastro de insumo'!E:K,7,0)*G4026,IF(OR(E4026="kg",E4026="L"),F4026/1000*G4026,F4026*G4026)))</f>
        <v>0</v>
      </c>
    </row>
    <row r="4027" spans="1:18" outlineLevel="1" x14ac:dyDescent="0.25">
      <c r="B4027" s="137" t="str">
        <f>IF(C4027="","",F4020)</f>
        <v/>
      </c>
      <c r="C4027" s="123"/>
      <c r="D4027" s="138" t="str">
        <f>IF(C4027="","",IFERROR(INDEX('Cadastro de insumo'!A:K,MATCH('Ficha técnica - Prod acabado'!C4027,'Cadastro de insumo'!E:E,0),2),""))</f>
        <v/>
      </c>
      <c r="E4027" s="138" t="str">
        <f>IF(C4027="","",IFERROR(INDEX('Cadastro de insumo'!A:K,MATCH('Ficha técnica - Prod acabado'!C4027,'Cadastro de insumo'!E:E,0),9),""))</f>
        <v/>
      </c>
      <c r="F4027" s="139" t="str">
        <f>IFERROR(VLOOKUP(C4027,'Cadastro de insumo'!E:K,7,0),"")</f>
        <v/>
      </c>
      <c r="G4027" s="113"/>
      <c r="H4027" s="113"/>
      <c r="I4027" s="138">
        <f t="shared" si="192"/>
        <v>0</v>
      </c>
      <c r="J4027" s="140">
        <f>IF(C4027="",0,IF(E4027="Pacote",VLOOKUP(C4027,'Cadastro de insumo'!E:K,7,0)*G4027,IF(OR(E4027="kg",E4027="L"),F4027/1000*G4027,F4027*G4027)))</f>
        <v>0</v>
      </c>
    </row>
    <row r="4028" spans="1:18" outlineLevel="1" x14ac:dyDescent="0.25">
      <c r="B4028" s="137" t="str">
        <f>IF(C4028="","",F4020)</f>
        <v/>
      </c>
      <c r="C4028" s="123"/>
      <c r="D4028" s="138" t="str">
        <f>IF(C4028="","",IFERROR(INDEX('Cadastro de insumo'!A:K,MATCH('Ficha técnica - Prod acabado'!C4028,'Cadastro de insumo'!E:E,0),2),""))</f>
        <v/>
      </c>
      <c r="E4028" s="138" t="str">
        <f>IF(C4028="","",IFERROR(INDEX('Cadastro de insumo'!A:K,MATCH('Ficha técnica - Prod acabado'!C4028,'Cadastro de insumo'!E:E,0),9),""))</f>
        <v/>
      </c>
      <c r="F4028" s="139" t="str">
        <f>IFERROR(VLOOKUP(C4028,'Cadastro de insumo'!E:K,7,0),"")</f>
        <v/>
      </c>
      <c r="G4028" s="113"/>
      <c r="H4028" s="113"/>
      <c r="I4028" s="138">
        <f t="shared" si="192"/>
        <v>0</v>
      </c>
      <c r="J4028" s="140">
        <f>IF(C4028="",0,IF(E4028="Pacote",VLOOKUP(C4028,'Cadastro de insumo'!E:K,7,0)*G4028,IF(OR(E4028="kg",E4028="L"),F4028/1000*G4028,F4028*G4028)))</f>
        <v>0</v>
      </c>
    </row>
    <row r="4029" spans="1:18" outlineLevel="1" x14ac:dyDescent="0.25">
      <c r="B4029" s="137" t="str">
        <f>IF(C4029="","",F4020)</f>
        <v/>
      </c>
      <c r="C4029" s="123"/>
      <c r="D4029" s="138" t="str">
        <f>IF(C4029="","",IFERROR(INDEX('Cadastro de insumo'!A:K,MATCH('Ficha técnica - Prod acabado'!C4029,'Cadastro de insumo'!E:E,0),2),""))</f>
        <v/>
      </c>
      <c r="E4029" s="138" t="str">
        <f>IF(C4029="","",IFERROR(INDEX('Cadastro de insumo'!A:K,MATCH('Ficha técnica - Prod acabado'!C4029,'Cadastro de insumo'!E:E,0),9),""))</f>
        <v/>
      </c>
      <c r="F4029" s="139" t="str">
        <f>IFERROR(VLOOKUP(C4029,'Cadastro de insumo'!E:K,7,0),"")</f>
        <v/>
      </c>
      <c r="G4029" s="113"/>
      <c r="H4029" s="113"/>
      <c r="I4029" s="138">
        <f t="shared" si="192"/>
        <v>0</v>
      </c>
      <c r="J4029" s="140">
        <f>IF(C4029="",0,IF(E4029="Pacote",VLOOKUP(C4029,'Cadastro de insumo'!E:K,7,0)*G4029,IF(OR(E4029="kg",E4029="L"),F4029/1000*G4029,F4029*G4029)))</f>
        <v>0</v>
      </c>
    </row>
    <row r="4030" spans="1:18" outlineLevel="1" x14ac:dyDescent="0.25">
      <c r="B4030" s="137" t="str">
        <f>IF(C4030="","",F4020)</f>
        <v/>
      </c>
      <c r="C4030" s="123"/>
      <c r="D4030" s="138" t="str">
        <f>IF(C4030="","",IFERROR(INDEX('Cadastro de insumo'!A:K,MATCH('Ficha técnica - Prod acabado'!C4030,'Cadastro de insumo'!E:E,0),2),""))</f>
        <v/>
      </c>
      <c r="E4030" s="138" t="str">
        <f>IF(C4030="","",IFERROR(INDEX('Cadastro de insumo'!A:K,MATCH('Ficha técnica - Prod acabado'!C4030,'Cadastro de insumo'!E:E,0),9),""))</f>
        <v/>
      </c>
      <c r="F4030" s="139" t="str">
        <f>IFERROR(VLOOKUP(C4030,'Cadastro de insumo'!E:K,7,0),"")</f>
        <v/>
      </c>
      <c r="G4030" s="113"/>
      <c r="H4030" s="113"/>
      <c r="I4030" s="138">
        <f t="shared" si="192"/>
        <v>0</v>
      </c>
      <c r="J4030" s="140">
        <f>IF(C4030="",0,IF(E4030="Pacote",VLOOKUP(C4030,'Cadastro de insumo'!E:K,7,0)*G4030,IF(OR(E4030="kg",E4030="L"),F4030/1000*G4030,F4030*G4030)))</f>
        <v>0</v>
      </c>
    </row>
    <row r="4031" spans="1:18" outlineLevel="1" x14ac:dyDescent="0.25">
      <c r="B4031" s="137" t="str">
        <f>IF(C4031="","",F4020)</f>
        <v/>
      </c>
      <c r="C4031" s="123"/>
      <c r="D4031" s="138" t="str">
        <f>IF(C4031="","",IFERROR(INDEX('Cadastro de insumo'!A:K,MATCH('Ficha técnica - Prod acabado'!C4031,'Cadastro de insumo'!E:E,0),2),""))</f>
        <v/>
      </c>
      <c r="E4031" s="138" t="str">
        <f>IF(C4031="","",IFERROR(INDEX('Cadastro de insumo'!A:K,MATCH('Ficha técnica - Prod acabado'!C4031,'Cadastro de insumo'!E:E,0),9),""))</f>
        <v/>
      </c>
      <c r="F4031" s="139" t="str">
        <f>IFERROR(VLOOKUP(C4031,'Cadastro de insumo'!E:K,7,0),"")</f>
        <v/>
      </c>
      <c r="G4031" s="113"/>
      <c r="H4031" s="113"/>
      <c r="I4031" s="138">
        <f t="shared" si="192"/>
        <v>0</v>
      </c>
      <c r="J4031" s="140">
        <f>IF(C4031="",0,IF(E4031="Pacote",VLOOKUP(C4031,'Cadastro de insumo'!E:K,7,0)*G4031,IF(OR(E4031="kg",E4031="L"),F4031/1000*G4031,F4031*G4031)))</f>
        <v>0</v>
      </c>
    </row>
    <row r="4032" spans="1:18" outlineLevel="1" x14ac:dyDescent="0.25">
      <c r="B4032" s="137" t="str">
        <f>IF(C4032="","",F4020)</f>
        <v/>
      </c>
      <c r="C4032" s="123"/>
      <c r="D4032" s="138" t="str">
        <f>IF(C4032="","",IFERROR(INDEX('Cadastro de insumo'!A:K,MATCH('Ficha técnica - Prod acabado'!C4032,'Cadastro de insumo'!E:E,0),2),""))</f>
        <v/>
      </c>
      <c r="E4032" s="138" t="str">
        <f>IF(C4032="","",IFERROR(INDEX('Cadastro de insumo'!A:K,MATCH('Ficha técnica - Prod acabado'!C4032,'Cadastro de insumo'!E:E,0),9),""))</f>
        <v/>
      </c>
      <c r="F4032" s="139" t="str">
        <f>IFERROR(VLOOKUP(C4032,'Cadastro de insumo'!E:K,7,0),"")</f>
        <v/>
      </c>
      <c r="G4032" s="113"/>
      <c r="H4032" s="113"/>
      <c r="I4032" s="138">
        <f t="shared" si="192"/>
        <v>0</v>
      </c>
      <c r="J4032" s="140">
        <f>IF(C4032="",0,IF(E4032="Pacote",VLOOKUP(C4032,'Cadastro de insumo'!E:K,7,0)*G4032,IF(OR(E4032="kg",E4032="L"),F4032/1000*G4032,F4032*G4032)))</f>
        <v>0</v>
      </c>
    </row>
    <row r="4033" spans="1:18" outlineLevel="1" x14ac:dyDescent="0.25">
      <c r="B4033" s="137" t="str">
        <f>IF(C4033="","",F4020)</f>
        <v/>
      </c>
      <c r="C4033" s="123"/>
      <c r="D4033" s="138" t="str">
        <f>IF(C4033="","",IFERROR(INDEX('Cadastro de insumo'!A:K,MATCH('Ficha técnica - Prod acabado'!C4033,'Cadastro de insumo'!E:E,0),2),""))</f>
        <v/>
      </c>
      <c r="E4033" s="138" t="str">
        <f>IF(C4033="","",IFERROR(INDEX('Cadastro de insumo'!A:K,MATCH('Ficha técnica - Prod acabado'!C4033,'Cadastro de insumo'!E:E,0),9),""))</f>
        <v/>
      </c>
      <c r="F4033" s="139" t="str">
        <f>IFERROR(VLOOKUP(C4033,'Cadastro de insumo'!E:K,7,0),"")</f>
        <v/>
      </c>
      <c r="G4033" s="113"/>
      <c r="H4033" s="113"/>
      <c r="I4033" s="138">
        <f t="shared" si="192"/>
        <v>0</v>
      </c>
      <c r="J4033" s="140">
        <f>IF(C4033="",0,IF(E4033="Pacote",VLOOKUP(C4033,'Cadastro de insumo'!E:K,7,0)*G4033,IF(OR(E4033="kg",E4033="L"),F4033/1000*G4033,F4033*G4033)))</f>
        <v>0</v>
      </c>
    </row>
    <row r="4034" spans="1:18" outlineLevel="1" x14ac:dyDescent="0.25">
      <c r="B4034" s="137" t="str">
        <f>IF(C4034="","",F4020)</f>
        <v/>
      </c>
      <c r="C4034" s="123"/>
      <c r="D4034" s="138" t="str">
        <f>IF(C4034="","",IFERROR(INDEX('Cadastro de insumo'!A:K,MATCH('Ficha técnica - Prod acabado'!C4034,'Cadastro de insumo'!E:E,0),2),""))</f>
        <v/>
      </c>
      <c r="E4034" s="138" t="str">
        <f>IF(C4034="","",IFERROR(INDEX('Cadastro de insumo'!A:K,MATCH('Ficha técnica - Prod acabado'!C4034,'Cadastro de insumo'!E:E,0),9),""))</f>
        <v/>
      </c>
      <c r="F4034" s="139" t="str">
        <f>IFERROR(VLOOKUP(C4034,'Cadastro de insumo'!E:K,7,0),"")</f>
        <v/>
      </c>
      <c r="G4034" s="113"/>
      <c r="H4034" s="113"/>
      <c r="I4034" s="138">
        <f t="shared" si="192"/>
        <v>0</v>
      </c>
      <c r="J4034" s="140">
        <f>IF(C4034="",0,IF(E4034="Pacote",VLOOKUP(C4034,'Cadastro de insumo'!E:K,7,0)*G4034,IF(OR(E4034="kg",E4034="L"),F4034/1000*G4034,F4034*G4034)))</f>
        <v>0</v>
      </c>
    </row>
    <row r="4035" spans="1:18" outlineLevel="1" x14ac:dyDescent="0.25">
      <c r="B4035" s="137" t="str">
        <f>IF(C4035="","",F4020)</f>
        <v/>
      </c>
      <c r="C4035" s="123"/>
      <c r="D4035" s="138" t="str">
        <f>IF(C4035="","",IFERROR(INDEX('Cadastro de insumo'!A:K,MATCH('Ficha técnica - Prod acabado'!C4035,'Cadastro de insumo'!E:E,0),2),""))</f>
        <v/>
      </c>
      <c r="E4035" s="138" t="str">
        <f>IF(C4035="","",IFERROR(INDEX('Cadastro de insumo'!A:K,MATCH('Ficha técnica - Prod acabado'!C4035,'Cadastro de insumo'!E:E,0),9),""))</f>
        <v/>
      </c>
      <c r="F4035" s="139" t="str">
        <f>IFERROR(VLOOKUP(C4035,'Cadastro de insumo'!E:K,7,0),"")</f>
        <v/>
      </c>
      <c r="G4035" s="113"/>
      <c r="H4035" s="113"/>
      <c r="I4035" s="138">
        <f t="shared" si="192"/>
        <v>0</v>
      </c>
      <c r="J4035" s="140">
        <f>IF(C4035="",0,IF(E4035="Pacote",VLOOKUP(C4035,'Cadastro de insumo'!E:K,7,0)*G4035,IF(OR(E4035="kg",E4035="L"),F4035/1000*G4035,F4035*G4035)))</f>
        <v>0</v>
      </c>
    </row>
    <row r="4036" spans="1:18" outlineLevel="1" x14ac:dyDescent="0.25">
      <c r="B4036" s="137" t="str">
        <f>IF(C4036="","",F4020)</f>
        <v/>
      </c>
      <c r="C4036" s="123"/>
      <c r="D4036" s="138" t="str">
        <f>IF(C4036="","",IFERROR(INDEX('Cadastro de insumo'!A:K,MATCH('Ficha técnica - Prod acabado'!C4036,'Cadastro de insumo'!E:E,0),2),""))</f>
        <v/>
      </c>
      <c r="E4036" s="138" t="str">
        <f>IF(C4036="","",IFERROR(INDEX('Cadastro de insumo'!A:K,MATCH('Ficha técnica - Prod acabado'!C4036,'Cadastro de insumo'!E:E,0),9),""))</f>
        <v/>
      </c>
      <c r="F4036" s="139" t="str">
        <f>IFERROR(VLOOKUP(C4036,'Cadastro de insumo'!E:K,7,0),"")</f>
        <v/>
      </c>
      <c r="G4036" s="113"/>
      <c r="H4036" s="113"/>
      <c r="I4036" s="138">
        <f t="shared" si="192"/>
        <v>0</v>
      </c>
      <c r="J4036" s="140">
        <f>IF(C4036="",0,IF(E4036="Pacote",VLOOKUP(C4036,'Cadastro de insumo'!E:K,7,0)*G4036,IF(OR(E4036="kg",E4036="L"),F4036/1000*G4036,F4036*G4036)))</f>
        <v>0</v>
      </c>
    </row>
    <row r="4037" spans="1:18" outlineLevel="1" x14ac:dyDescent="0.25">
      <c r="B4037" s="137" t="str">
        <f>IF(C4037="","",F4020)</f>
        <v/>
      </c>
      <c r="C4037" s="123"/>
      <c r="D4037" s="138" t="str">
        <f>IF(C4037="","",IFERROR(INDEX('Cadastro de insumo'!A:K,MATCH('Ficha técnica - Prod acabado'!C4037,'Cadastro de insumo'!E:E,0),2),""))</f>
        <v/>
      </c>
      <c r="E4037" s="138" t="str">
        <f>IF(C4037="","",IFERROR(INDEX('Cadastro de insumo'!A:K,MATCH('Ficha técnica - Prod acabado'!C4037,'Cadastro de insumo'!E:E,0),9),""))</f>
        <v/>
      </c>
      <c r="F4037" s="139" t="str">
        <f>IFERROR(VLOOKUP(C4037,'Cadastro de insumo'!E:K,7,0),"")</f>
        <v/>
      </c>
      <c r="G4037" s="113"/>
      <c r="H4037" s="113"/>
      <c r="I4037" s="138">
        <f t="shared" si="192"/>
        <v>0</v>
      </c>
      <c r="J4037" s="140">
        <f>IF(C4037="",0,IF(E4037="Pacote",VLOOKUP(C4037,'Cadastro de insumo'!E:K,7,0)*G4037,IF(OR(E4037="kg",E4037="L"),F4037/1000*G4037,F4037*G4037)))</f>
        <v>0</v>
      </c>
    </row>
    <row r="4038" spans="1:18" x14ac:dyDescent="0.25">
      <c r="A4038" s="33" t="str">
        <f>"Detalhes: "&amp;F4020</f>
        <v xml:space="preserve">Detalhes: </v>
      </c>
      <c r="B4038" s="110"/>
      <c r="H4038" s="126"/>
      <c r="I4038" s="110"/>
      <c r="J4038" s="110"/>
      <c r="M4038" s="126"/>
    </row>
    <row r="4039" spans="1:18" x14ac:dyDescent="0.25">
      <c r="B4039" s="110"/>
      <c r="C4039" s="126"/>
      <c r="H4039" s="126"/>
      <c r="I4039" s="110"/>
      <c r="J4039" s="110"/>
      <c r="K4039" s="110"/>
      <c r="L4039" s="110"/>
      <c r="M4039" s="126"/>
    </row>
    <row r="4040" spans="1:18" ht="31.5" x14ac:dyDescent="0.25">
      <c r="D4040" s="110"/>
      <c r="E4040" s="34" t="s">
        <v>21</v>
      </c>
      <c r="F4040" s="78" t="s">
        <v>0</v>
      </c>
      <c r="G4040" s="78" t="s">
        <v>19</v>
      </c>
      <c r="H4040" s="79" t="s">
        <v>20</v>
      </c>
      <c r="I4040" s="35" t="s">
        <v>22</v>
      </c>
      <c r="J4040" s="35" t="s">
        <v>61</v>
      </c>
      <c r="M4040" s="126"/>
    </row>
    <row r="4041" spans="1:18" x14ac:dyDescent="0.25">
      <c r="D4041" s="110"/>
      <c r="E4041" s="135">
        <f>E4020+1</f>
        <v>193</v>
      </c>
      <c r="F4041" s="113"/>
      <c r="G4041" s="113"/>
      <c r="H4041" s="114"/>
      <c r="I4041" s="136">
        <f>SUM(J4044:J4058)</f>
        <v>0</v>
      </c>
      <c r="J4041" s="136" t="str">
        <f>IF(H4041="","",I4041/H4041)</f>
        <v/>
      </c>
      <c r="M4041" s="126"/>
      <c r="R4041" s="141"/>
    </row>
    <row r="4042" spans="1:18" x14ac:dyDescent="0.25">
      <c r="B4042" s="117"/>
      <c r="C4042" s="118"/>
      <c r="D4042" s="110"/>
      <c r="F4042" s="118"/>
      <c r="G4042" s="118"/>
      <c r="H4042" s="119"/>
      <c r="I4042" s="120"/>
      <c r="J4042" s="121"/>
      <c r="M4042" s="126"/>
      <c r="R4042" s="141"/>
    </row>
    <row r="4043" spans="1:18" ht="47.25" outlineLevel="1" x14ac:dyDescent="0.25">
      <c r="B4043" s="34" t="s">
        <v>66</v>
      </c>
      <c r="C4043" s="78" t="s">
        <v>13</v>
      </c>
      <c r="D4043" s="35" t="s">
        <v>60</v>
      </c>
      <c r="E4043" s="35" t="s">
        <v>14</v>
      </c>
      <c r="F4043" s="79" t="s">
        <v>17</v>
      </c>
      <c r="G4043" s="79" t="s">
        <v>56</v>
      </c>
      <c r="H4043" s="79" t="s">
        <v>38</v>
      </c>
      <c r="I4043" s="35" t="s">
        <v>16</v>
      </c>
      <c r="J4043" s="34" t="s">
        <v>15</v>
      </c>
    </row>
    <row r="4044" spans="1:18" outlineLevel="1" x14ac:dyDescent="0.25">
      <c r="B4044" s="137" t="str">
        <f>IF(C4044="","",F4041)</f>
        <v/>
      </c>
      <c r="C4044" s="123"/>
      <c r="D4044" s="138" t="str">
        <f>IF(C4044="","",IFERROR(INDEX('Cadastro de insumo'!A:K,MATCH('Ficha técnica - Prod acabado'!C4044,'Cadastro de insumo'!E:E,0),2),""))</f>
        <v/>
      </c>
      <c r="E4044" s="138" t="str">
        <f>IF(C4044="","",IFERROR(INDEX('Cadastro de insumo'!A:K,MATCH('Ficha técnica - Prod acabado'!C4044,'Cadastro de insumo'!E:E,0),9),""))</f>
        <v/>
      </c>
      <c r="F4044" s="139" t="str">
        <f>IFERROR(VLOOKUP(C4044,'Cadastro de insumo'!E:K,7,0),"")</f>
        <v/>
      </c>
      <c r="G4044" s="113"/>
      <c r="H4044" s="113"/>
      <c r="I4044" s="138">
        <f t="shared" ref="I4044:I4058" si="193">IF(OR(G4044="",H4044=""),0,G4044/H4044)</f>
        <v>0</v>
      </c>
      <c r="J4044" s="140">
        <f>IF(C4044="",0,IF(E4044="Pacote",VLOOKUP(C4044,'Cadastro de insumo'!E:K,7,0)*G4044,IF(OR(E4044="kg",E4044="L"),F4044/1000*G4044,F4044*G4044)))</f>
        <v>0</v>
      </c>
    </row>
    <row r="4045" spans="1:18" outlineLevel="1" x14ac:dyDescent="0.25">
      <c r="B4045" s="137" t="str">
        <f>IF(C4045="","",F4041)</f>
        <v/>
      </c>
      <c r="C4045" s="123"/>
      <c r="D4045" s="138" t="str">
        <f>IF(C4045="","",IFERROR(INDEX('Cadastro de insumo'!A:K,MATCH('Ficha técnica - Prod acabado'!C4045,'Cadastro de insumo'!E:E,0),2),""))</f>
        <v/>
      </c>
      <c r="E4045" s="138" t="str">
        <f>IF(C4045="","",IFERROR(INDEX('Cadastro de insumo'!A:K,MATCH('Ficha técnica - Prod acabado'!C4045,'Cadastro de insumo'!E:E,0),9),""))</f>
        <v/>
      </c>
      <c r="F4045" s="139" t="str">
        <f>IFERROR(VLOOKUP(C4045,'Cadastro de insumo'!E:K,7,0),"")</f>
        <v/>
      </c>
      <c r="G4045" s="113"/>
      <c r="H4045" s="113"/>
      <c r="I4045" s="138">
        <f t="shared" si="193"/>
        <v>0</v>
      </c>
      <c r="J4045" s="140">
        <f>IF(C4045="",0,IF(E4045="Pacote",VLOOKUP(C4045,'Cadastro de insumo'!E:K,7,0)*G4045,IF(OR(E4045="kg",E4045="L"),F4045/1000*G4045,F4045*G4045)))</f>
        <v>0</v>
      </c>
    </row>
    <row r="4046" spans="1:18" outlineLevel="1" x14ac:dyDescent="0.25">
      <c r="B4046" s="137" t="str">
        <f>IF(C4046="","",F4041)</f>
        <v/>
      </c>
      <c r="C4046" s="123"/>
      <c r="D4046" s="138" t="str">
        <f>IF(C4046="","",IFERROR(INDEX('Cadastro de insumo'!A:K,MATCH('Ficha técnica - Prod acabado'!C4046,'Cadastro de insumo'!E:E,0),2),""))</f>
        <v/>
      </c>
      <c r="E4046" s="138" t="str">
        <f>IF(C4046="","",IFERROR(INDEX('Cadastro de insumo'!A:K,MATCH('Ficha técnica - Prod acabado'!C4046,'Cadastro de insumo'!E:E,0),9),""))</f>
        <v/>
      </c>
      <c r="F4046" s="139" t="str">
        <f>IFERROR(VLOOKUP(C4046,'Cadastro de insumo'!E:K,7,0),"")</f>
        <v/>
      </c>
      <c r="G4046" s="113"/>
      <c r="H4046" s="113"/>
      <c r="I4046" s="138">
        <f t="shared" si="193"/>
        <v>0</v>
      </c>
      <c r="J4046" s="140">
        <f>IF(C4046="",0,IF(E4046="Pacote",VLOOKUP(C4046,'Cadastro de insumo'!E:K,7,0)*G4046,IF(OR(E4046="kg",E4046="L"),F4046/1000*G4046,F4046*G4046)))</f>
        <v>0</v>
      </c>
    </row>
    <row r="4047" spans="1:18" outlineLevel="1" x14ac:dyDescent="0.25">
      <c r="B4047" s="137" t="str">
        <f>IF(C4047="","",F4041)</f>
        <v/>
      </c>
      <c r="C4047" s="123"/>
      <c r="D4047" s="138" t="str">
        <f>IF(C4047="","",IFERROR(INDEX('Cadastro de insumo'!A:K,MATCH('Ficha técnica - Prod acabado'!C4047,'Cadastro de insumo'!E:E,0),2),""))</f>
        <v/>
      </c>
      <c r="E4047" s="138" t="str">
        <f>IF(C4047="","",IFERROR(INDEX('Cadastro de insumo'!A:K,MATCH('Ficha técnica - Prod acabado'!C4047,'Cadastro de insumo'!E:E,0),9),""))</f>
        <v/>
      </c>
      <c r="F4047" s="139" t="str">
        <f>IFERROR(VLOOKUP(C4047,'Cadastro de insumo'!E:K,7,0),"")</f>
        <v/>
      </c>
      <c r="G4047" s="113"/>
      <c r="H4047" s="113"/>
      <c r="I4047" s="138">
        <f t="shared" si="193"/>
        <v>0</v>
      </c>
      <c r="J4047" s="140">
        <f>IF(C4047="",0,IF(E4047="Pacote",VLOOKUP(C4047,'Cadastro de insumo'!E:K,7,0)*G4047,IF(OR(E4047="kg",E4047="L"),F4047/1000*G4047,F4047*G4047)))</f>
        <v>0</v>
      </c>
    </row>
    <row r="4048" spans="1:18" outlineLevel="1" x14ac:dyDescent="0.25">
      <c r="B4048" s="137" t="str">
        <f>IF(C4048="","",F4041)</f>
        <v/>
      </c>
      <c r="C4048" s="123"/>
      <c r="D4048" s="138" t="str">
        <f>IF(C4048="","",IFERROR(INDEX('Cadastro de insumo'!A:K,MATCH('Ficha técnica - Prod acabado'!C4048,'Cadastro de insumo'!E:E,0),2),""))</f>
        <v/>
      </c>
      <c r="E4048" s="138" t="str">
        <f>IF(C4048="","",IFERROR(INDEX('Cadastro de insumo'!A:K,MATCH('Ficha técnica - Prod acabado'!C4048,'Cadastro de insumo'!E:E,0),9),""))</f>
        <v/>
      </c>
      <c r="F4048" s="139" t="str">
        <f>IFERROR(VLOOKUP(C4048,'Cadastro de insumo'!E:K,7,0),"")</f>
        <v/>
      </c>
      <c r="G4048" s="113"/>
      <c r="H4048" s="113"/>
      <c r="I4048" s="138">
        <f t="shared" si="193"/>
        <v>0</v>
      </c>
      <c r="J4048" s="140">
        <f>IF(C4048="",0,IF(E4048="Pacote",VLOOKUP(C4048,'Cadastro de insumo'!E:K,7,0)*G4048,IF(OR(E4048="kg",E4048="L"),F4048/1000*G4048,F4048*G4048)))</f>
        <v>0</v>
      </c>
    </row>
    <row r="4049" spans="1:18" outlineLevel="1" x14ac:dyDescent="0.25">
      <c r="B4049" s="137" t="str">
        <f>IF(C4049="","",F4041)</f>
        <v/>
      </c>
      <c r="C4049" s="123"/>
      <c r="D4049" s="138" t="str">
        <f>IF(C4049="","",IFERROR(INDEX('Cadastro de insumo'!A:K,MATCH('Ficha técnica - Prod acabado'!C4049,'Cadastro de insumo'!E:E,0),2),""))</f>
        <v/>
      </c>
      <c r="E4049" s="138" t="str">
        <f>IF(C4049="","",IFERROR(INDEX('Cadastro de insumo'!A:K,MATCH('Ficha técnica - Prod acabado'!C4049,'Cadastro de insumo'!E:E,0),9),""))</f>
        <v/>
      </c>
      <c r="F4049" s="139" t="str">
        <f>IFERROR(VLOOKUP(C4049,'Cadastro de insumo'!E:K,7,0),"")</f>
        <v/>
      </c>
      <c r="G4049" s="113"/>
      <c r="H4049" s="113"/>
      <c r="I4049" s="138">
        <f t="shared" si="193"/>
        <v>0</v>
      </c>
      <c r="J4049" s="140">
        <f>IF(C4049="",0,IF(E4049="Pacote",VLOOKUP(C4049,'Cadastro de insumo'!E:K,7,0)*G4049,IF(OR(E4049="kg",E4049="L"),F4049/1000*G4049,F4049*G4049)))</f>
        <v>0</v>
      </c>
    </row>
    <row r="4050" spans="1:18" outlineLevel="1" x14ac:dyDescent="0.25">
      <c r="B4050" s="137" t="str">
        <f>IF(C4050="","",F4041)</f>
        <v/>
      </c>
      <c r="C4050" s="123"/>
      <c r="D4050" s="138" t="str">
        <f>IF(C4050="","",IFERROR(INDEX('Cadastro de insumo'!A:K,MATCH('Ficha técnica - Prod acabado'!C4050,'Cadastro de insumo'!E:E,0),2),""))</f>
        <v/>
      </c>
      <c r="E4050" s="138" t="str">
        <f>IF(C4050="","",IFERROR(INDEX('Cadastro de insumo'!A:K,MATCH('Ficha técnica - Prod acabado'!C4050,'Cadastro de insumo'!E:E,0),9),""))</f>
        <v/>
      </c>
      <c r="F4050" s="139" t="str">
        <f>IFERROR(VLOOKUP(C4050,'Cadastro de insumo'!E:K,7,0),"")</f>
        <v/>
      </c>
      <c r="G4050" s="113"/>
      <c r="H4050" s="113"/>
      <c r="I4050" s="138">
        <f t="shared" si="193"/>
        <v>0</v>
      </c>
      <c r="J4050" s="140">
        <f>IF(C4050="",0,IF(E4050="Pacote",VLOOKUP(C4050,'Cadastro de insumo'!E:K,7,0)*G4050,IF(OR(E4050="kg",E4050="L"),F4050/1000*G4050,F4050*G4050)))</f>
        <v>0</v>
      </c>
    </row>
    <row r="4051" spans="1:18" outlineLevel="1" x14ac:dyDescent="0.25">
      <c r="B4051" s="137" t="str">
        <f>IF(C4051="","",F4041)</f>
        <v/>
      </c>
      <c r="C4051" s="123"/>
      <c r="D4051" s="138" t="str">
        <f>IF(C4051="","",IFERROR(INDEX('Cadastro de insumo'!A:K,MATCH('Ficha técnica - Prod acabado'!C4051,'Cadastro de insumo'!E:E,0),2),""))</f>
        <v/>
      </c>
      <c r="E4051" s="138" t="str">
        <f>IF(C4051="","",IFERROR(INDEX('Cadastro de insumo'!A:K,MATCH('Ficha técnica - Prod acabado'!C4051,'Cadastro de insumo'!E:E,0),9),""))</f>
        <v/>
      </c>
      <c r="F4051" s="139" t="str">
        <f>IFERROR(VLOOKUP(C4051,'Cadastro de insumo'!E:K,7,0),"")</f>
        <v/>
      </c>
      <c r="G4051" s="113"/>
      <c r="H4051" s="113"/>
      <c r="I4051" s="138">
        <f t="shared" si="193"/>
        <v>0</v>
      </c>
      <c r="J4051" s="140">
        <f>IF(C4051="",0,IF(E4051="Pacote",VLOOKUP(C4051,'Cadastro de insumo'!E:K,7,0)*G4051,IF(OR(E4051="kg",E4051="L"),F4051/1000*G4051,F4051*G4051)))</f>
        <v>0</v>
      </c>
    </row>
    <row r="4052" spans="1:18" outlineLevel="1" x14ac:dyDescent="0.25">
      <c r="B4052" s="137" t="str">
        <f>IF(C4052="","",F4041)</f>
        <v/>
      </c>
      <c r="C4052" s="123"/>
      <c r="D4052" s="138" t="str">
        <f>IF(C4052="","",IFERROR(INDEX('Cadastro de insumo'!A:K,MATCH('Ficha técnica - Prod acabado'!C4052,'Cadastro de insumo'!E:E,0),2),""))</f>
        <v/>
      </c>
      <c r="E4052" s="138" t="str">
        <f>IF(C4052="","",IFERROR(INDEX('Cadastro de insumo'!A:K,MATCH('Ficha técnica - Prod acabado'!C4052,'Cadastro de insumo'!E:E,0),9),""))</f>
        <v/>
      </c>
      <c r="F4052" s="139" t="str">
        <f>IFERROR(VLOOKUP(C4052,'Cadastro de insumo'!E:K,7,0),"")</f>
        <v/>
      </c>
      <c r="G4052" s="113"/>
      <c r="H4052" s="113"/>
      <c r="I4052" s="138">
        <f t="shared" si="193"/>
        <v>0</v>
      </c>
      <c r="J4052" s="140">
        <f>IF(C4052="",0,IF(E4052="Pacote",VLOOKUP(C4052,'Cadastro de insumo'!E:K,7,0)*G4052,IF(OR(E4052="kg",E4052="L"),F4052/1000*G4052,F4052*G4052)))</f>
        <v>0</v>
      </c>
    </row>
    <row r="4053" spans="1:18" outlineLevel="1" x14ac:dyDescent="0.25">
      <c r="B4053" s="137" t="str">
        <f>IF(C4053="","",F4041)</f>
        <v/>
      </c>
      <c r="C4053" s="123"/>
      <c r="D4053" s="138" t="str">
        <f>IF(C4053="","",IFERROR(INDEX('Cadastro de insumo'!A:K,MATCH('Ficha técnica - Prod acabado'!C4053,'Cadastro de insumo'!E:E,0),2),""))</f>
        <v/>
      </c>
      <c r="E4053" s="138" t="str">
        <f>IF(C4053="","",IFERROR(INDEX('Cadastro de insumo'!A:K,MATCH('Ficha técnica - Prod acabado'!C4053,'Cadastro de insumo'!E:E,0),9),""))</f>
        <v/>
      </c>
      <c r="F4053" s="139" t="str">
        <f>IFERROR(VLOOKUP(C4053,'Cadastro de insumo'!E:K,7,0),"")</f>
        <v/>
      </c>
      <c r="G4053" s="113"/>
      <c r="H4053" s="113"/>
      <c r="I4053" s="138">
        <f t="shared" si="193"/>
        <v>0</v>
      </c>
      <c r="J4053" s="140">
        <f>IF(C4053="",0,IF(E4053="Pacote",VLOOKUP(C4053,'Cadastro de insumo'!E:K,7,0)*G4053,IF(OR(E4053="kg",E4053="L"),F4053/1000*G4053,F4053*G4053)))</f>
        <v>0</v>
      </c>
    </row>
    <row r="4054" spans="1:18" outlineLevel="1" x14ac:dyDescent="0.25">
      <c r="B4054" s="137" t="str">
        <f>IF(C4054="","",F4041)</f>
        <v/>
      </c>
      <c r="C4054" s="123"/>
      <c r="D4054" s="138" t="str">
        <f>IF(C4054="","",IFERROR(INDEX('Cadastro de insumo'!A:K,MATCH('Ficha técnica - Prod acabado'!C4054,'Cadastro de insumo'!E:E,0),2),""))</f>
        <v/>
      </c>
      <c r="E4054" s="138" t="str">
        <f>IF(C4054="","",IFERROR(INDEX('Cadastro de insumo'!A:K,MATCH('Ficha técnica - Prod acabado'!C4054,'Cadastro de insumo'!E:E,0),9),""))</f>
        <v/>
      </c>
      <c r="F4054" s="139" t="str">
        <f>IFERROR(VLOOKUP(C4054,'Cadastro de insumo'!E:K,7,0),"")</f>
        <v/>
      </c>
      <c r="G4054" s="113"/>
      <c r="H4054" s="113"/>
      <c r="I4054" s="138">
        <f t="shared" si="193"/>
        <v>0</v>
      </c>
      <c r="J4054" s="140">
        <f>IF(C4054="",0,IF(E4054="Pacote",VLOOKUP(C4054,'Cadastro de insumo'!E:K,7,0)*G4054,IF(OR(E4054="kg",E4054="L"),F4054/1000*G4054,F4054*G4054)))</f>
        <v>0</v>
      </c>
    </row>
    <row r="4055" spans="1:18" outlineLevel="1" x14ac:dyDescent="0.25">
      <c r="B4055" s="137" t="str">
        <f>IF(C4055="","",F4041)</f>
        <v/>
      </c>
      <c r="C4055" s="123"/>
      <c r="D4055" s="138" t="str">
        <f>IF(C4055="","",IFERROR(INDEX('Cadastro de insumo'!A:K,MATCH('Ficha técnica - Prod acabado'!C4055,'Cadastro de insumo'!E:E,0),2),""))</f>
        <v/>
      </c>
      <c r="E4055" s="138" t="str">
        <f>IF(C4055="","",IFERROR(INDEX('Cadastro de insumo'!A:K,MATCH('Ficha técnica - Prod acabado'!C4055,'Cadastro de insumo'!E:E,0),9),""))</f>
        <v/>
      </c>
      <c r="F4055" s="139" t="str">
        <f>IFERROR(VLOOKUP(C4055,'Cadastro de insumo'!E:K,7,0),"")</f>
        <v/>
      </c>
      <c r="G4055" s="113"/>
      <c r="H4055" s="113"/>
      <c r="I4055" s="138">
        <f t="shared" si="193"/>
        <v>0</v>
      </c>
      <c r="J4055" s="140">
        <f>IF(C4055="",0,IF(E4055="Pacote",VLOOKUP(C4055,'Cadastro de insumo'!E:K,7,0)*G4055,IF(OR(E4055="kg",E4055="L"),F4055/1000*G4055,F4055*G4055)))</f>
        <v>0</v>
      </c>
    </row>
    <row r="4056" spans="1:18" outlineLevel="1" x14ac:dyDescent="0.25">
      <c r="B4056" s="137" t="str">
        <f>IF(C4056="","",F4041)</f>
        <v/>
      </c>
      <c r="C4056" s="123"/>
      <c r="D4056" s="138" t="str">
        <f>IF(C4056="","",IFERROR(INDEX('Cadastro de insumo'!A:K,MATCH('Ficha técnica - Prod acabado'!C4056,'Cadastro de insumo'!E:E,0),2),""))</f>
        <v/>
      </c>
      <c r="E4056" s="138" t="str">
        <f>IF(C4056="","",IFERROR(INDEX('Cadastro de insumo'!A:K,MATCH('Ficha técnica - Prod acabado'!C4056,'Cadastro de insumo'!E:E,0),9),""))</f>
        <v/>
      </c>
      <c r="F4056" s="139" t="str">
        <f>IFERROR(VLOOKUP(C4056,'Cadastro de insumo'!E:K,7,0),"")</f>
        <v/>
      </c>
      <c r="G4056" s="113"/>
      <c r="H4056" s="113"/>
      <c r="I4056" s="138">
        <f t="shared" si="193"/>
        <v>0</v>
      </c>
      <c r="J4056" s="140">
        <f>IF(C4056="",0,IF(E4056="Pacote",VLOOKUP(C4056,'Cadastro de insumo'!E:K,7,0)*G4056,IF(OR(E4056="kg",E4056="L"),F4056/1000*G4056,F4056*G4056)))</f>
        <v>0</v>
      </c>
    </row>
    <row r="4057" spans="1:18" outlineLevel="1" x14ac:dyDescent="0.25">
      <c r="B4057" s="137" t="str">
        <f>IF(C4057="","",F4041)</f>
        <v/>
      </c>
      <c r="C4057" s="123"/>
      <c r="D4057" s="138" t="str">
        <f>IF(C4057="","",IFERROR(INDEX('Cadastro de insumo'!A:K,MATCH('Ficha técnica - Prod acabado'!C4057,'Cadastro de insumo'!E:E,0),2),""))</f>
        <v/>
      </c>
      <c r="E4057" s="138" t="str">
        <f>IF(C4057="","",IFERROR(INDEX('Cadastro de insumo'!A:K,MATCH('Ficha técnica - Prod acabado'!C4057,'Cadastro de insumo'!E:E,0),9),""))</f>
        <v/>
      </c>
      <c r="F4057" s="139" t="str">
        <f>IFERROR(VLOOKUP(C4057,'Cadastro de insumo'!E:K,7,0),"")</f>
        <v/>
      </c>
      <c r="G4057" s="113"/>
      <c r="H4057" s="113"/>
      <c r="I4057" s="138">
        <f t="shared" si="193"/>
        <v>0</v>
      </c>
      <c r="J4057" s="140">
        <f>IF(C4057="",0,IF(E4057="Pacote",VLOOKUP(C4057,'Cadastro de insumo'!E:K,7,0)*G4057,IF(OR(E4057="kg",E4057="L"),F4057/1000*G4057,F4057*G4057)))</f>
        <v>0</v>
      </c>
    </row>
    <row r="4058" spans="1:18" outlineLevel="1" x14ac:dyDescent="0.25">
      <c r="B4058" s="137" t="str">
        <f>IF(C4058="","",F4041)</f>
        <v/>
      </c>
      <c r="C4058" s="123"/>
      <c r="D4058" s="138" t="str">
        <f>IF(C4058="","",IFERROR(INDEX('Cadastro de insumo'!A:K,MATCH('Ficha técnica - Prod acabado'!C4058,'Cadastro de insumo'!E:E,0),2),""))</f>
        <v/>
      </c>
      <c r="E4058" s="138" t="str">
        <f>IF(C4058="","",IFERROR(INDEX('Cadastro de insumo'!A:K,MATCH('Ficha técnica - Prod acabado'!C4058,'Cadastro de insumo'!E:E,0),9),""))</f>
        <v/>
      </c>
      <c r="F4058" s="139" t="str">
        <f>IFERROR(VLOOKUP(C4058,'Cadastro de insumo'!E:K,7,0),"")</f>
        <v/>
      </c>
      <c r="G4058" s="113"/>
      <c r="H4058" s="113"/>
      <c r="I4058" s="138">
        <f t="shared" si="193"/>
        <v>0</v>
      </c>
      <c r="J4058" s="140">
        <f>IF(C4058="",0,IF(E4058="Pacote",VLOOKUP(C4058,'Cadastro de insumo'!E:K,7,0)*G4058,IF(OR(E4058="kg",E4058="L"),F4058/1000*G4058,F4058*G4058)))</f>
        <v>0</v>
      </c>
    </row>
    <row r="4059" spans="1:18" x14ac:dyDescent="0.25">
      <c r="A4059" s="33" t="str">
        <f>"Detalhes: "&amp;F4041</f>
        <v xml:space="preserve">Detalhes: </v>
      </c>
      <c r="B4059" s="110"/>
      <c r="H4059" s="126"/>
      <c r="I4059" s="110"/>
      <c r="J4059" s="110"/>
      <c r="M4059" s="126"/>
    </row>
    <row r="4060" spans="1:18" x14ac:dyDescent="0.25">
      <c r="B4060" s="110"/>
      <c r="C4060" s="126"/>
      <c r="H4060" s="126"/>
      <c r="I4060" s="110"/>
      <c r="J4060" s="110"/>
      <c r="K4060" s="110"/>
      <c r="L4060" s="110"/>
      <c r="M4060" s="126"/>
    </row>
    <row r="4061" spans="1:18" ht="31.5" x14ac:dyDescent="0.25">
      <c r="D4061" s="110"/>
      <c r="E4061" s="34" t="s">
        <v>21</v>
      </c>
      <c r="F4061" s="78" t="s">
        <v>0</v>
      </c>
      <c r="G4061" s="78" t="s">
        <v>19</v>
      </c>
      <c r="H4061" s="79" t="s">
        <v>20</v>
      </c>
      <c r="I4061" s="35" t="s">
        <v>22</v>
      </c>
      <c r="J4061" s="35" t="s">
        <v>61</v>
      </c>
      <c r="M4061" s="126"/>
    </row>
    <row r="4062" spans="1:18" x14ac:dyDescent="0.25">
      <c r="D4062" s="110"/>
      <c r="E4062" s="135">
        <f>E4041+1</f>
        <v>194</v>
      </c>
      <c r="F4062" s="113"/>
      <c r="G4062" s="113"/>
      <c r="H4062" s="114"/>
      <c r="I4062" s="136">
        <f>SUM(J4065:J4079)</f>
        <v>0</v>
      </c>
      <c r="J4062" s="136" t="str">
        <f>IF(H4062="","",I4062/H4062)</f>
        <v/>
      </c>
      <c r="M4062" s="126"/>
      <c r="R4062" s="141"/>
    </row>
    <row r="4063" spans="1:18" x14ac:dyDescent="0.25">
      <c r="B4063" s="117"/>
      <c r="C4063" s="118"/>
      <c r="D4063" s="110"/>
      <c r="F4063" s="118"/>
      <c r="G4063" s="118"/>
      <c r="H4063" s="119"/>
      <c r="I4063" s="120"/>
      <c r="J4063" s="121"/>
      <c r="M4063" s="126"/>
      <c r="R4063" s="141"/>
    </row>
    <row r="4064" spans="1:18" ht="47.25" outlineLevel="1" x14ac:dyDescent="0.25">
      <c r="B4064" s="34" t="s">
        <v>66</v>
      </c>
      <c r="C4064" s="78" t="s">
        <v>13</v>
      </c>
      <c r="D4064" s="35" t="s">
        <v>60</v>
      </c>
      <c r="E4064" s="35" t="s">
        <v>14</v>
      </c>
      <c r="F4064" s="79" t="s">
        <v>17</v>
      </c>
      <c r="G4064" s="79" t="s">
        <v>56</v>
      </c>
      <c r="H4064" s="79" t="s">
        <v>38</v>
      </c>
      <c r="I4064" s="35" t="s">
        <v>16</v>
      </c>
      <c r="J4064" s="34" t="s">
        <v>15</v>
      </c>
    </row>
    <row r="4065" spans="1:13" outlineLevel="1" x14ac:dyDescent="0.25">
      <c r="B4065" s="137" t="str">
        <f>IF(C4065="","",F4062)</f>
        <v/>
      </c>
      <c r="C4065" s="123"/>
      <c r="D4065" s="138" t="str">
        <f>IF(C4065="","",IFERROR(INDEX('Cadastro de insumo'!A:K,MATCH('Ficha técnica - Prod acabado'!C4065,'Cadastro de insumo'!E:E,0),2),""))</f>
        <v/>
      </c>
      <c r="E4065" s="138" t="str">
        <f>IF(C4065="","",IFERROR(INDEX('Cadastro de insumo'!A:K,MATCH('Ficha técnica - Prod acabado'!C4065,'Cadastro de insumo'!E:E,0),9),""))</f>
        <v/>
      </c>
      <c r="F4065" s="139" t="str">
        <f>IFERROR(VLOOKUP(C4065,'Cadastro de insumo'!E:K,7,0),"")</f>
        <v/>
      </c>
      <c r="G4065" s="113"/>
      <c r="H4065" s="113"/>
      <c r="I4065" s="138">
        <f t="shared" ref="I4065:I4079" si="194">IF(OR(G4065="",H4065=""),0,G4065/H4065)</f>
        <v>0</v>
      </c>
      <c r="J4065" s="140">
        <f>IF(C4065="",0,IF(E4065="Pacote",VLOOKUP(C4065,'Cadastro de insumo'!E:K,7,0)*G4065,IF(OR(E4065="kg",E4065="L"),F4065/1000*G4065,F4065*G4065)))</f>
        <v>0</v>
      </c>
    </row>
    <row r="4066" spans="1:13" outlineLevel="1" x14ac:dyDescent="0.25">
      <c r="B4066" s="137" t="str">
        <f>IF(C4066="","",F4062)</f>
        <v/>
      </c>
      <c r="C4066" s="123"/>
      <c r="D4066" s="138" t="str">
        <f>IF(C4066="","",IFERROR(INDEX('Cadastro de insumo'!A:K,MATCH('Ficha técnica - Prod acabado'!C4066,'Cadastro de insumo'!E:E,0),2),""))</f>
        <v/>
      </c>
      <c r="E4066" s="138" t="str">
        <f>IF(C4066="","",IFERROR(INDEX('Cadastro de insumo'!A:K,MATCH('Ficha técnica - Prod acabado'!C4066,'Cadastro de insumo'!E:E,0),9),""))</f>
        <v/>
      </c>
      <c r="F4066" s="139" t="str">
        <f>IFERROR(VLOOKUP(C4066,'Cadastro de insumo'!E:K,7,0),"")</f>
        <v/>
      </c>
      <c r="G4066" s="113"/>
      <c r="H4066" s="113"/>
      <c r="I4066" s="138">
        <f t="shared" si="194"/>
        <v>0</v>
      </c>
      <c r="J4066" s="140">
        <f>IF(C4066="",0,IF(E4066="Pacote",VLOOKUP(C4066,'Cadastro de insumo'!E:K,7,0)*G4066,IF(OR(E4066="kg",E4066="L"),F4066/1000*G4066,F4066*G4066)))</f>
        <v>0</v>
      </c>
    </row>
    <row r="4067" spans="1:13" outlineLevel="1" x14ac:dyDescent="0.25">
      <c r="B4067" s="137" t="str">
        <f>IF(C4067="","",F4062)</f>
        <v/>
      </c>
      <c r="C4067" s="123"/>
      <c r="D4067" s="138" t="str">
        <f>IF(C4067="","",IFERROR(INDEX('Cadastro de insumo'!A:K,MATCH('Ficha técnica - Prod acabado'!C4067,'Cadastro de insumo'!E:E,0),2),""))</f>
        <v/>
      </c>
      <c r="E4067" s="138" t="str">
        <f>IF(C4067="","",IFERROR(INDEX('Cadastro de insumo'!A:K,MATCH('Ficha técnica - Prod acabado'!C4067,'Cadastro de insumo'!E:E,0),9),""))</f>
        <v/>
      </c>
      <c r="F4067" s="139" t="str">
        <f>IFERROR(VLOOKUP(C4067,'Cadastro de insumo'!E:K,7,0),"")</f>
        <v/>
      </c>
      <c r="G4067" s="113"/>
      <c r="H4067" s="113"/>
      <c r="I4067" s="138">
        <f t="shared" si="194"/>
        <v>0</v>
      </c>
      <c r="J4067" s="140">
        <f>IF(C4067="",0,IF(E4067="Pacote",VLOOKUP(C4067,'Cadastro de insumo'!E:K,7,0)*G4067,IF(OR(E4067="kg",E4067="L"),F4067/1000*G4067,F4067*G4067)))</f>
        <v>0</v>
      </c>
    </row>
    <row r="4068" spans="1:13" outlineLevel="1" x14ac:dyDescent="0.25">
      <c r="B4068" s="137" t="str">
        <f>IF(C4068="","",F4062)</f>
        <v/>
      </c>
      <c r="C4068" s="123"/>
      <c r="D4068" s="138" t="str">
        <f>IF(C4068="","",IFERROR(INDEX('Cadastro de insumo'!A:K,MATCH('Ficha técnica - Prod acabado'!C4068,'Cadastro de insumo'!E:E,0),2),""))</f>
        <v/>
      </c>
      <c r="E4068" s="138" t="str">
        <f>IF(C4068="","",IFERROR(INDEX('Cadastro de insumo'!A:K,MATCH('Ficha técnica - Prod acabado'!C4068,'Cadastro de insumo'!E:E,0),9),""))</f>
        <v/>
      </c>
      <c r="F4068" s="139" t="str">
        <f>IFERROR(VLOOKUP(C4068,'Cadastro de insumo'!E:K,7,0),"")</f>
        <v/>
      </c>
      <c r="G4068" s="113"/>
      <c r="H4068" s="113"/>
      <c r="I4068" s="138">
        <f t="shared" si="194"/>
        <v>0</v>
      </c>
      <c r="J4068" s="140">
        <f>IF(C4068="",0,IF(E4068="Pacote",VLOOKUP(C4068,'Cadastro de insumo'!E:K,7,0)*G4068,IF(OR(E4068="kg",E4068="L"),F4068/1000*G4068,F4068*G4068)))</f>
        <v>0</v>
      </c>
    </row>
    <row r="4069" spans="1:13" outlineLevel="1" x14ac:dyDescent="0.25">
      <c r="B4069" s="137" t="str">
        <f>IF(C4069="","",F4062)</f>
        <v/>
      </c>
      <c r="C4069" s="123"/>
      <c r="D4069" s="138" t="str">
        <f>IF(C4069="","",IFERROR(INDEX('Cadastro de insumo'!A:K,MATCH('Ficha técnica - Prod acabado'!C4069,'Cadastro de insumo'!E:E,0),2),""))</f>
        <v/>
      </c>
      <c r="E4069" s="138" t="str">
        <f>IF(C4069="","",IFERROR(INDEX('Cadastro de insumo'!A:K,MATCH('Ficha técnica - Prod acabado'!C4069,'Cadastro de insumo'!E:E,0),9),""))</f>
        <v/>
      </c>
      <c r="F4069" s="139" t="str">
        <f>IFERROR(VLOOKUP(C4069,'Cadastro de insumo'!E:K,7,0),"")</f>
        <v/>
      </c>
      <c r="G4069" s="113"/>
      <c r="H4069" s="113"/>
      <c r="I4069" s="138">
        <f t="shared" si="194"/>
        <v>0</v>
      </c>
      <c r="J4069" s="140">
        <f>IF(C4069="",0,IF(E4069="Pacote",VLOOKUP(C4069,'Cadastro de insumo'!E:K,7,0)*G4069,IF(OR(E4069="kg",E4069="L"),F4069/1000*G4069,F4069*G4069)))</f>
        <v>0</v>
      </c>
    </row>
    <row r="4070" spans="1:13" outlineLevel="1" x14ac:dyDescent="0.25">
      <c r="B4070" s="137" t="str">
        <f>IF(C4070="","",F4062)</f>
        <v/>
      </c>
      <c r="C4070" s="123"/>
      <c r="D4070" s="138" t="str">
        <f>IF(C4070="","",IFERROR(INDEX('Cadastro de insumo'!A:K,MATCH('Ficha técnica - Prod acabado'!C4070,'Cadastro de insumo'!E:E,0),2),""))</f>
        <v/>
      </c>
      <c r="E4070" s="138" t="str">
        <f>IF(C4070="","",IFERROR(INDEX('Cadastro de insumo'!A:K,MATCH('Ficha técnica - Prod acabado'!C4070,'Cadastro de insumo'!E:E,0),9),""))</f>
        <v/>
      </c>
      <c r="F4070" s="139" t="str">
        <f>IFERROR(VLOOKUP(C4070,'Cadastro de insumo'!E:K,7,0),"")</f>
        <v/>
      </c>
      <c r="G4070" s="113"/>
      <c r="H4070" s="113"/>
      <c r="I4070" s="138">
        <f t="shared" si="194"/>
        <v>0</v>
      </c>
      <c r="J4070" s="140">
        <f>IF(C4070="",0,IF(E4070="Pacote",VLOOKUP(C4070,'Cadastro de insumo'!E:K,7,0)*G4070,IF(OR(E4070="kg",E4070="L"),F4070/1000*G4070,F4070*G4070)))</f>
        <v>0</v>
      </c>
    </row>
    <row r="4071" spans="1:13" outlineLevel="1" x14ac:dyDescent="0.25">
      <c r="B4071" s="137" t="str">
        <f>IF(C4071="","",F4062)</f>
        <v/>
      </c>
      <c r="C4071" s="123"/>
      <c r="D4071" s="138" t="str">
        <f>IF(C4071="","",IFERROR(INDEX('Cadastro de insumo'!A:K,MATCH('Ficha técnica - Prod acabado'!C4071,'Cadastro de insumo'!E:E,0),2),""))</f>
        <v/>
      </c>
      <c r="E4071" s="138" t="str">
        <f>IF(C4071="","",IFERROR(INDEX('Cadastro de insumo'!A:K,MATCH('Ficha técnica - Prod acabado'!C4071,'Cadastro de insumo'!E:E,0),9),""))</f>
        <v/>
      </c>
      <c r="F4071" s="139" t="str">
        <f>IFERROR(VLOOKUP(C4071,'Cadastro de insumo'!E:K,7,0),"")</f>
        <v/>
      </c>
      <c r="G4071" s="113"/>
      <c r="H4071" s="113"/>
      <c r="I4071" s="138">
        <f t="shared" si="194"/>
        <v>0</v>
      </c>
      <c r="J4071" s="140">
        <f>IF(C4071="",0,IF(E4071="Pacote",VLOOKUP(C4071,'Cadastro de insumo'!E:K,7,0)*G4071,IF(OR(E4071="kg",E4071="L"),F4071/1000*G4071,F4071*G4071)))</f>
        <v>0</v>
      </c>
    </row>
    <row r="4072" spans="1:13" outlineLevel="1" x14ac:dyDescent="0.25">
      <c r="B4072" s="137" t="str">
        <f>IF(C4072="","",F4062)</f>
        <v/>
      </c>
      <c r="C4072" s="123"/>
      <c r="D4072" s="138" t="str">
        <f>IF(C4072="","",IFERROR(INDEX('Cadastro de insumo'!A:K,MATCH('Ficha técnica - Prod acabado'!C4072,'Cadastro de insumo'!E:E,0),2),""))</f>
        <v/>
      </c>
      <c r="E4072" s="138" t="str">
        <f>IF(C4072="","",IFERROR(INDEX('Cadastro de insumo'!A:K,MATCH('Ficha técnica - Prod acabado'!C4072,'Cadastro de insumo'!E:E,0),9),""))</f>
        <v/>
      </c>
      <c r="F4072" s="139" t="str">
        <f>IFERROR(VLOOKUP(C4072,'Cadastro de insumo'!E:K,7,0),"")</f>
        <v/>
      </c>
      <c r="G4072" s="113"/>
      <c r="H4072" s="113"/>
      <c r="I4072" s="138">
        <f t="shared" si="194"/>
        <v>0</v>
      </c>
      <c r="J4072" s="140">
        <f>IF(C4072="",0,IF(E4072="Pacote",VLOOKUP(C4072,'Cadastro de insumo'!E:K,7,0)*G4072,IF(OR(E4072="kg",E4072="L"),F4072/1000*G4072,F4072*G4072)))</f>
        <v>0</v>
      </c>
    </row>
    <row r="4073" spans="1:13" outlineLevel="1" x14ac:dyDescent="0.25">
      <c r="B4073" s="137" t="str">
        <f>IF(C4073="","",F4062)</f>
        <v/>
      </c>
      <c r="C4073" s="123"/>
      <c r="D4073" s="138" t="str">
        <f>IF(C4073="","",IFERROR(INDEX('Cadastro de insumo'!A:K,MATCH('Ficha técnica - Prod acabado'!C4073,'Cadastro de insumo'!E:E,0),2),""))</f>
        <v/>
      </c>
      <c r="E4073" s="138" t="str">
        <f>IF(C4073="","",IFERROR(INDEX('Cadastro de insumo'!A:K,MATCH('Ficha técnica - Prod acabado'!C4073,'Cadastro de insumo'!E:E,0),9),""))</f>
        <v/>
      </c>
      <c r="F4073" s="139" t="str">
        <f>IFERROR(VLOOKUP(C4073,'Cadastro de insumo'!E:K,7,0),"")</f>
        <v/>
      </c>
      <c r="G4073" s="113"/>
      <c r="H4073" s="113"/>
      <c r="I4073" s="138">
        <f t="shared" si="194"/>
        <v>0</v>
      </c>
      <c r="J4073" s="140">
        <f>IF(C4073="",0,IF(E4073="Pacote",VLOOKUP(C4073,'Cadastro de insumo'!E:K,7,0)*G4073,IF(OR(E4073="kg",E4073="L"),F4073/1000*G4073,F4073*G4073)))</f>
        <v>0</v>
      </c>
    </row>
    <row r="4074" spans="1:13" outlineLevel="1" x14ac:dyDescent="0.25">
      <c r="B4074" s="137" t="str">
        <f>IF(C4074="","",F4062)</f>
        <v/>
      </c>
      <c r="C4074" s="123"/>
      <c r="D4074" s="138" t="str">
        <f>IF(C4074="","",IFERROR(INDEX('Cadastro de insumo'!A:K,MATCH('Ficha técnica - Prod acabado'!C4074,'Cadastro de insumo'!E:E,0),2),""))</f>
        <v/>
      </c>
      <c r="E4074" s="138" t="str">
        <f>IF(C4074="","",IFERROR(INDEX('Cadastro de insumo'!A:K,MATCH('Ficha técnica - Prod acabado'!C4074,'Cadastro de insumo'!E:E,0),9),""))</f>
        <v/>
      </c>
      <c r="F4074" s="139" t="str">
        <f>IFERROR(VLOOKUP(C4074,'Cadastro de insumo'!E:K,7,0),"")</f>
        <v/>
      </c>
      <c r="G4074" s="113"/>
      <c r="H4074" s="113"/>
      <c r="I4074" s="138">
        <f t="shared" si="194"/>
        <v>0</v>
      </c>
      <c r="J4074" s="140">
        <f>IF(C4074="",0,IF(E4074="Pacote",VLOOKUP(C4074,'Cadastro de insumo'!E:K,7,0)*G4074,IF(OR(E4074="kg",E4074="L"),F4074/1000*G4074,F4074*G4074)))</f>
        <v>0</v>
      </c>
    </row>
    <row r="4075" spans="1:13" outlineLevel="1" x14ac:dyDescent="0.25">
      <c r="B4075" s="137" t="str">
        <f>IF(C4075="","",F4062)</f>
        <v/>
      </c>
      <c r="C4075" s="123"/>
      <c r="D4075" s="138" t="str">
        <f>IF(C4075="","",IFERROR(INDEX('Cadastro de insumo'!A:K,MATCH('Ficha técnica - Prod acabado'!C4075,'Cadastro de insumo'!E:E,0),2),""))</f>
        <v/>
      </c>
      <c r="E4075" s="138" t="str">
        <f>IF(C4075="","",IFERROR(INDEX('Cadastro de insumo'!A:K,MATCH('Ficha técnica - Prod acabado'!C4075,'Cadastro de insumo'!E:E,0),9),""))</f>
        <v/>
      </c>
      <c r="F4075" s="139" t="str">
        <f>IFERROR(VLOOKUP(C4075,'Cadastro de insumo'!E:K,7,0),"")</f>
        <v/>
      </c>
      <c r="G4075" s="113"/>
      <c r="H4075" s="113"/>
      <c r="I4075" s="138">
        <f t="shared" si="194"/>
        <v>0</v>
      </c>
      <c r="J4075" s="140">
        <f>IF(C4075="",0,IF(E4075="Pacote",VLOOKUP(C4075,'Cadastro de insumo'!E:K,7,0)*G4075,IF(OR(E4075="kg",E4075="L"),F4075/1000*G4075,F4075*G4075)))</f>
        <v>0</v>
      </c>
    </row>
    <row r="4076" spans="1:13" outlineLevel="1" x14ac:dyDescent="0.25">
      <c r="B4076" s="137" t="str">
        <f>IF(C4076="","",F4062)</f>
        <v/>
      </c>
      <c r="C4076" s="123"/>
      <c r="D4076" s="138" t="str">
        <f>IF(C4076="","",IFERROR(INDEX('Cadastro de insumo'!A:K,MATCH('Ficha técnica - Prod acabado'!C4076,'Cadastro de insumo'!E:E,0),2),""))</f>
        <v/>
      </c>
      <c r="E4076" s="138" t="str">
        <f>IF(C4076="","",IFERROR(INDEX('Cadastro de insumo'!A:K,MATCH('Ficha técnica - Prod acabado'!C4076,'Cadastro de insumo'!E:E,0),9),""))</f>
        <v/>
      </c>
      <c r="F4076" s="139" t="str">
        <f>IFERROR(VLOOKUP(C4076,'Cadastro de insumo'!E:K,7,0),"")</f>
        <v/>
      </c>
      <c r="G4076" s="113"/>
      <c r="H4076" s="113"/>
      <c r="I4076" s="138">
        <f t="shared" si="194"/>
        <v>0</v>
      </c>
      <c r="J4076" s="140">
        <f>IF(C4076="",0,IF(E4076="Pacote",VLOOKUP(C4076,'Cadastro de insumo'!E:K,7,0)*G4076,IF(OR(E4076="kg",E4076="L"),F4076/1000*G4076,F4076*G4076)))</f>
        <v>0</v>
      </c>
    </row>
    <row r="4077" spans="1:13" outlineLevel="1" x14ac:dyDescent="0.25">
      <c r="B4077" s="137" t="str">
        <f>IF(C4077="","",F4062)</f>
        <v/>
      </c>
      <c r="C4077" s="123"/>
      <c r="D4077" s="138" t="str">
        <f>IF(C4077="","",IFERROR(INDEX('Cadastro de insumo'!A:K,MATCH('Ficha técnica - Prod acabado'!C4077,'Cadastro de insumo'!E:E,0),2),""))</f>
        <v/>
      </c>
      <c r="E4077" s="138" t="str">
        <f>IF(C4077="","",IFERROR(INDEX('Cadastro de insumo'!A:K,MATCH('Ficha técnica - Prod acabado'!C4077,'Cadastro de insumo'!E:E,0),9),""))</f>
        <v/>
      </c>
      <c r="F4077" s="139" t="str">
        <f>IFERROR(VLOOKUP(C4077,'Cadastro de insumo'!E:K,7,0),"")</f>
        <v/>
      </c>
      <c r="G4077" s="113"/>
      <c r="H4077" s="113"/>
      <c r="I4077" s="138">
        <f t="shared" si="194"/>
        <v>0</v>
      </c>
      <c r="J4077" s="140">
        <f>IF(C4077="",0,IF(E4077="Pacote",VLOOKUP(C4077,'Cadastro de insumo'!E:K,7,0)*G4077,IF(OR(E4077="kg",E4077="L"),F4077/1000*G4077,F4077*G4077)))</f>
        <v>0</v>
      </c>
    </row>
    <row r="4078" spans="1:13" outlineLevel="1" x14ac:dyDescent="0.25">
      <c r="B4078" s="137" t="str">
        <f>IF(C4078="","",F4062)</f>
        <v/>
      </c>
      <c r="C4078" s="123"/>
      <c r="D4078" s="138" t="str">
        <f>IF(C4078="","",IFERROR(INDEX('Cadastro de insumo'!A:K,MATCH('Ficha técnica - Prod acabado'!C4078,'Cadastro de insumo'!E:E,0),2),""))</f>
        <v/>
      </c>
      <c r="E4078" s="138" t="str">
        <f>IF(C4078="","",IFERROR(INDEX('Cadastro de insumo'!A:K,MATCH('Ficha técnica - Prod acabado'!C4078,'Cadastro de insumo'!E:E,0),9),""))</f>
        <v/>
      </c>
      <c r="F4078" s="139" t="str">
        <f>IFERROR(VLOOKUP(C4078,'Cadastro de insumo'!E:K,7,0),"")</f>
        <v/>
      </c>
      <c r="G4078" s="113"/>
      <c r="H4078" s="113"/>
      <c r="I4078" s="138">
        <f t="shared" si="194"/>
        <v>0</v>
      </c>
      <c r="J4078" s="140">
        <f>IF(C4078="",0,IF(E4078="Pacote",VLOOKUP(C4078,'Cadastro de insumo'!E:K,7,0)*G4078,IF(OR(E4078="kg",E4078="L"),F4078/1000*G4078,F4078*G4078)))</f>
        <v>0</v>
      </c>
    </row>
    <row r="4079" spans="1:13" outlineLevel="1" x14ac:dyDescent="0.25">
      <c r="B4079" s="137" t="str">
        <f>IF(C4079="","",F4062)</f>
        <v/>
      </c>
      <c r="C4079" s="123"/>
      <c r="D4079" s="138" t="str">
        <f>IF(C4079="","",IFERROR(INDEX('Cadastro de insumo'!A:K,MATCH('Ficha técnica - Prod acabado'!C4079,'Cadastro de insumo'!E:E,0),2),""))</f>
        <v/>
      </c>
      <c r="E4079" s="138" t="str">
        <f>IF(C4079="","",IFERROR(INDEX('Cadastro de insumo'!A:K,MATCH('Ficha técnica - Prod acabado'!C4079,'Cadastro de insumo'!E:E,0),9),""))</f>
        <v/>
      </c>
      <c r="F4079" s="139" t="str">
        <f>IFERROR(VLOOKUP(C4079,'Cadastro de insumo'!E:K,7,0),"")</f>
        <v/>
      </c>
      <c r="G4079" s="113"/>
      <c r="H4079" s="113"/>
      <c r="I4079" s="138">
        <f t="shared" si="194"/>
        <v>0</v>
      </c>
      <c r="J4079" s="140">
        <f>IF(C4079="",0,IF(E4079="Pacote",VLOOKUP(C4079,'Cadastro de insumo'!E:K,7,0)*G4079,IF(OR(E4079="kg",E4079="L"),F4079/1000*G4079,F4079*G4079)))</f>
        <v>0</v>
      </c>
    </row>
    <row r="4080" spans="1:13" x14ac:dyDescent="0.25">
      <c r="A4080" s="33" t="str">
        <f>"Detalhes: "&amp;F4062</f>
        <v xml:space="preserve">Detalhes: </v>
      </c>
      <c r="B4080" s="110"/>
      <c r="H4080" s="126"/>
      <c r="I4080" s="110"/>
      <c r="J4080" s="110"/>
      <c r="M4080" s="126"/>
    </row>
    <row r="4081" spans="2:18" x14ac:dyDescent="0.25">
      <c r="B4081" s="110"/>
      <c r="C4081" s="126"/>
      <c r="H4081" s="126"/>
      <c r="I4081" s="110"/>
      <c r="J4081" s="110"/>
      <c r="K4081" s="110"/>
      <c r="L4081" s="110"/>
      <c r="M4081" s="126"/>
    </row>
    <row r="4082" spans="2:18" ht="31.5" x14ac:dyDescent="0.25">
      <c r="D4082" s="110"/>
      <c r="E4082" s="34" t="s">
        <v>21</v>
      </c>
      <c r="F4082" s="78" t="s">
        <v>0</v>
      </c>
      <c r="G4082" s="78" t="s">
        <v>19</v>
      </c>
      <c r="H4082" s="79" t="s">
        <v>20</v>
      </c>
      <c r="I4082" s="35" t="s">
        <v>22</v>
      </c>
      <c r="J4082" s="35" t="s">
        <v>61</v>
      </c>
      <c r="M4082" s="126"/>
    </row>
    <row r="4083" spans="2:18" x14ac:dyDescent="0.25">
      <c r="D4083" s="110"/>
      <c r="E4083" s="135">
        <f>E4062+1</f>
        <v>195</v>
      </c>
      <c r="F4083" s="113"/>
      <c r="G4083" s="113"/>
      <c r="H4083" s="114"/>
      <c r="I4083" s="136">
        <f>SUM(J4086:J4100)</f>
        <v>0</v>
      </c>
      <c r="J4083" s="136" t="str">
        <f>IF(H4083="","",I4083/H4083)</f>
        <v/>
      </c>
      <c r="M4083" s="126"/>
      <c r="R4083" s="141"/>
    </row>
    <row r="4084" spans="2:18" x14ac:dyDescent="0.25">
      <c r="B4084" s="117"/>
      <c r="C4084" s="118"/>
      <c r="D4084" s="110"/>
      <c r="F4084" s="118"/>
      <c r="G4084" s="118"/>
      <c r="H4084" s="119"/>
      <c r="I4084" s="120"/>
      <c r="J4084" s="121"/>
      <c r="M4084" s="126"/>
      <c r="R4084" s="141"/>
    </row>
    <row r="4085" spans="2:18" ht="47.25" outlineLevel="1" x14ac:dyDescent="0.25">
      <c r="B4085" s="34" t="s">
        <v>66</v>
      </c>
      <c r="C4085" s="78" t="s">
        <v>13</v>
      </c>
      <c r="D4085" s="35" t="s">
        <v>60</v>
      </c>
      <c r="E4085" s="35" t="s">
        <v>14</v>
      </c>
      <c r="F4085" s="79" t="s">
        <v>17</v>
      </c>
      <c r="G4085" s="79" t="s">
        <v>56</v>
      </c>
      <c r="H4085" s="79" t="s">
        <v>38</v>
      </c>
      <c r="I4085" s="35" t="s">
        <v>16</v>
      </c>
      <c r="J4085" s="34" t="s">
        <v>15</v>
      </c>
    </row>
    <row r="4086" spans="2:18" outlineLevel="1" x14ac:dyDescent="0.25">
      <c r="B4086" s="137" t="str">
        <f>IF(C4086="","",F4083)</f>
        <v/>
      </c>
      <c r="C4086" s="123"/>
      <c r="D4086" s="138" t="str">
        <f>IF(C4086="","",IFERROR(INDEX('Cadastro de insumo'!A:K,MATCH('Ficha técnica - Prod acabado'!C4086,'Cadastro de insumo'!E:E,0),2),""))</f>
        <v/>
      </c>
      <c r="E4086" s="138" t="str">
        <f>IF(C4086="","",IFERROR(INDEX('Cadastro de insumo'!A:K,MATCH('Ficha técnica - Prod acabado'!C4086,'Cadastro de insumo'!E:E,0),9),""))</f>
        <v/>
      </c>
      <c r="F4086" s="139" t="str">
        <f>IFERROR(VLOOKUP(C4086,'Cadastro de insumo'!E:K,7,0),"")</f>
        <v/>
      </c>
      <c r="G4086" s="113"/>
      <c r="H4086" s="113"/>
      <c r="I4086" s="138">
        <f t="shared" ref="I4086:I4100" si="195">IF(OR(G4086="",H4086=""),0,G4086/H4086)</f>
        <v>0</v>
      </c>
      <c r="J4086" s="140">
        <f>IF(C4086="",0,IF(E4086="Pacote",VLOOKUP(C4086,'Cadastro de insumo'!E:K,7,0)*G4086,IF(OR(E4086="kg",E4086="L"),F4086/1000*G4086,F4086*G4086)))</f>
        <v>0</v>
      </c>
    </row>
    <row r="4087" spans="2:18" outlineLevel="1" x14ac:dyDescent="0.25">
      <c r="B4087" s="137" t="str">
        <f>IF(C4087="","",F4083)</f>
        <v/>
      </c>
      <c r="C4087" s="123"/>
      <c r="D4087" s="138" t="str">
        <f>IF(C4087="","",IFERROR(INDEX('Cadastro de insumo'!A:K,MATCH('Ficha técnica - Prod acabado'!C4087,'Cadastro de insumo'!E:E,0),2),""))</f>
        <v/>
      </c>
      <c r="E4087" s="138" t="str">
        <f>IF(C4087="","",IFERROR(INDEX('Cadastro de insumo'!A:K,MATCH('Ficha técnica - Prod acabado'!C4087,'Cadastro de insumo'!E:E,0),9),""))</f>
        <v/>
      </c>
      <c r="F4087" s="139" t="str">
        <f>IFERROR(VLOOKUP(C4087,'Cadastro de insumo'!E:K,7,0),"")</f>
        <v/>
      </c>
      <c r="G4087" s="113"/>
      <c r="H4087" s="113"/>
      <c r="I4087" s="138">
        <f t="shared" si="195"/>
        <v>0</v>
      </c>
      <c r="J4087" s="140">
        <f>IF(C4087="",0,IF(E4087="Pacote",VLOOKUP(C4087,'Cadastro de insumo'!E:K,7,0)*G4087,IF(OR(E4087="kg",E4087="L"),F4087/1000*G4087,F4087*G4087)))</f>
        <v>0</v>
      </c>
    </row>
    <row r="4088" spans="2:18" outlineLevel="1" x14ac:dyDescent="0.25">
      <c r="B4088" s="137" t="str">
        <f>IF(C4088="","",F4083)</f>
        <v/>
      </c>
      <c r="C4088" s="123"/>
      <c r="D4088" s="138" t="str">
        <f>IF(C4088="","",IFERROR(INDEX('Cadastro de insumo'!A:K,MATCH('Ficha técnica - Prod acabado'!C4088,'Cadastro de insumo'!E:E,0),2),""))</f>
        <v/>
      </c>
      <c r="E4088" s="138" t="str">
        <f>IF(C4088="","",IFERROR(INDEX('Cadastro de insumo'!A:K,MATCH('Ficha técnica - Prod acabado'!C4088,'Cadastro de insumo'!E:E,0),9),""))</f>
        <v/>
      </c>
      <c r="F4088" s="139" t="str">
        <f>IFERROR(VLOOKUP(C4088,'Cadastro de insumo'!E:K,7,0),"")</f>
        <v/>
      </c>
      <c r="G4088" s="113"/>
      <c r="H4088" s="113"/>
      <c r="I4088" s="138">
        <f t="shared" si="195"/>
        <v>0</v>
      </c>
      <c r="J4088" s="140">
        <f>IF(C4088="",0,IF(E4088="Pacote",VLOOKUP(C4088,'Cadastro de insumo'!E:K,7,0)*G4088,IF(OR(E4088="kg",E4088="L"),F4088/1000*G4088,F4088*G4088)))</f>
        <v>0</v>
      </c>
    </row>
    <row r="4089" spans="2:18" outlineLevel="1" x14ac:dyDescent="0.25">
      <c r="B4089" s="137" t="str">
        <f>IF(C4089="","",F4083)</f>
        <v/>
      </c>
      <c r="C4089" s="123"/>
      <c r="D4089" s="138" t="str">
        <f>IF(C4089="","",IFERROR(INDEX('Cadastro de insumo'!A:K,MATCH('Ficha técnica - Prod acabado'!C4089,'Cadastro de insumo'!E:E,0),2),""))</f>
        <v/>
      </c>
      <c r="E4089" s="138" t="str">
        <f>IF(C4089="","",IFERROR(INDEX('Cadastro de insumo'!A:K,MATCH('Ficha técnica - Prod acabado'!C4089,'Cadastro de insumo'!E:E,0),9),""))</f>
        <v/>
      </c>
      <c r="F4089" s="139" t="str">
        <f>IFERROR(VLOOKUP(C4089,'Cadastro de insumo'!E:K,7,0),"")</f>
        <v/>
      </c>
      <c r="G4089" s="113"/>
      <c r="H4089" s="113"/>
      <c r="I4089" s="138">
        <f t="shared" si="195"/>
        <v>0</v>
      </c>
      <c r="J4089" s="140">
        <f>IF(C4089="",0,IF(E4089="Pacote",VLOOKUP(C4089,'Cadastro de insumo'!E:K,7,0)*G4089,IF(OR(E4089="kg",E4089="L"),F4089/1000*G4089,F4089*G4089)))</f>
        <v>0</v>
      </c>
    </row>
    <row r="4090" spans="2:18" outlineLevel="1" x14ac:dyDescent="0.25">
      <c r="B4090" s="137" t="str">
        <f>IF(C4090="","",F4083)</f>
        <v/>
      </c>
      <c r="C4090" s="123"/>
      <c r="D4090" s="138" t="str">
        <f>IF(C4090="","",IFERROR(INDEX('Cadastro de insumo'!A:K,MATCH('Ficha técnica - Prod acabado'!C4090,'Cadastro de insumo'!E:E,0),2),""))</f>
        <v/>
      </c>
      <c r="E4090" s="138" t="str">
        <f>IF(C4090="","",IFERROR(INDEX('Cadastro de insumo'!A:K,MATCH('Ficha técnica - Prod acabado'!C4090,'Cadastro de insumo'!E:E,0),9),""))</f>
        <v/>
      </c>
      <c r="F4090" s="139" t="str">
        <f>IFERROR(VLOOKUP(C4090,'Cadastro de insumo'!E:K,7,0),"")</f>
        <v/>
      </c>
      <c r="G4090" s="113"/>
      <c r="H4090" s="113"/>
      <c r="I4090" s="138">
        <f t="shared" si="195"/>
        <v>0</v>
      </c>
      <c r="J4090" s="140">
        <f>IF(C4090="",0,IF(E4090="Pacote",VLOOKUP(C4090,'Cadastro de insumo'!E:K,7,0)*G4090,IF(OR(E4090="kg",E4090="L"),F4090/1000*G4090,F4090*G4090)))</f>
        <v>0</v>
      </c>
    </row>
    <row r="4091" spans="2:18" outlineLevel="1" x14ac:dyDescent="0.25">
      <c r="B4091" s="137" t="str">
        <f>IF(C4091="","",F4083)</f>
        <v/>
      </c>
      <c r="C4091" s="123"/>
      <c r="D4091" s="138" t="str">
        <f>IF(C4091="","",IFERROR(INDEX('Cadastro de insumo'!A:K,MATCH('Ficha técnica - Prod acabado'!C4091,'Cadastro de insumo'!E:E,0),2),""))</f>
        <v/>
      </c>
      <c r="E4091" s="138" t="str">
        <f>IF(C4091="","",IFERROR(INDEX('Cadastro de insumo'!A:K,MATCH('Ficha técnica - Prod acabado'!C4091,'Cadastro de insumo'!E:E,0),9),""))</f>
        <v/>
      </c>
      <c r="F4091" s="139" t="str">
        <f>IFERROR(VLOOKUP(C4091,'Cadastro de insumo'!E:K,7,0),"")</f>
        <v/>
      </c>
      <c r="G4091" s="113"/>
      <c r="H4091" s="113"/>
      <c r="I4091" s="138">
        <f t="shared" si="195"/>
        <v>0</v>
      </c>
      <c r="J4091" s="140">
        <f>IF(C4091="",0,IF(E4091="Pacote",VLOOKUP(C4091,'Cadastro de insumo'!E:K,7,0)*G4091,IF(OR(E4091="kg",E4091="L"),F4091/1000*G4091,F4091*G4091)))</f>
        <v>0</v>
      </c>
    </row>
    <row r="4092" spans="2:18" outlineLevel="1" x14ac:dyDescent="0.25">
      <c r="B4092" s="137" t="str">
        <f>IF(C4092="","",F4083)</f>
        <v/>
      </c>
      <c r="C4092" s="123"/>
      <c r="D4092" s="138" t="str">
        <f>IF(C4092="","",IFERROR(INDEX('Cadastro de insumo'!A:K,MATCH('Ficha técnica - Prod acabado'!C4092,'Cadastro de insumo'!E:E,0),2),""))</f>
        <v/>
      </c>
      <c r="E4092" s="138" t="str">
        <f>IF(C4092="","",IFERROR(INDEX('Cadastro de insumo'!A:K,MATCH('Ficha técnica - Prod acabado'!C4092,'Cadastro de insumo'!E:E,0),9),""))</f>
        <v/>
      </c>
      <c r="F4092" s="139" t="str">
        <f>IFERROR(VLOOKUP(C4092,'Cadastro de insumo'!E:K,7,0),"")</f>
        <v/>
      </c>
      <c r="G4092" s="113"/>
      <c r="H4092" s="113"/>
      <c r="I4092" s="138">
        <f t="shared" si="195"/>
        <v>0</v>
      </c>
      <c r="J4092" s="140">
        <f>IF(C4092="",0,IF(E4092="Pacote",VLOOKUP(C4092,'Cadastro de insumo'!E:K,7,0)*G4092,IF(OR(E4092="kg",E4092="L"),F4092/1000*G4092,F4092*G4092)))</f>
        <v>0</v>
      </c>
    </row>
    <row r="4093" spans="2:18" outlineLevel="1" x14ac:dyDescent="0.25">
      <c r="B4093" s="137" t="str">
        <f>IF(C4093="","",F4083)</f>
        <v/>
      </c>
      <c r="C4093" s="123"/>
      <c r="D4093" s="138" t="str">
        <f>IF(C4093="","",IFERROR(INDEX('Cadastro de insumo'!A:K,MATCH('Ficha técnica - Prod acabado'!C4093,'Cadastro de insumo'!E:E,0),2),""))</f>
        <v/>
      </c>
      <c r="E4093" s="138" t="str">
        <f>IF(C4093="","",IFERROR(INDEX('Cadastro de insumo'!A:K,MATCH('Ficha técnica - Prod acabado'!C4093,'Cadastro de insumo'!E:E,0),9),""))</f>
        <v/>
      </c>
      <c r="F4093" s="139" t="str">
        <f>IFERROR(VLOOKUP(C4093,'Cadastro de insumo'!E:K,7,0),"")</f>
        <v/>
      </c>
      <c r="G4093" s="113"/>
      <c r="H4093" s="113"/>
      <c r="I4093" s="138">
        <f t="shared" si="195"/>
        <v>0</v>
      </c>
      <c r="J4093" s="140">
        <f>IF(C4093="",0,IF(E4093="Pacote",VLOOKUP(C4093,'Cadastro de insumo'!E:K,7,0)*G4093,IF(OR(E4093="kg",E4093="L"),F4093/1000*G4093,F4093*G4093)))</f>
        <v>0</v>
      </c>
    </row>
    <row r="4094" spans="2:18" outlineLevel="1" x14ac:dyDescent="0.25">
      <c r="B4094" s="137" t="str">
        <f>IF(C4094="","",F4083)</f>
        <v/>
      </c>
      <c r="C4094" s="123"/>
      <c r="D4094" s="138" t="str">
        <f>IF(C4094="","",IFERROR(INDEX('Cadastro de insumo'!A:K,MATCH('Ficha técnica - Prod acabado'!C4094,'Cadastro de insumo'!E:E,0),2),""))</f>
        <v/>
      </c>
      <c r="E4094" s="138" t="str">
        <f>IF(C4094="","",IFERROR(INDEX('Cadastro de insumo'!A:K,MATCH('Ficha técnica - Prod acabado'!C4094,'Cadastro de insumo'!E:E,0),9),""))</f>
        <v/>
      </c>
      <c r="F4094" s="139" t="str">
        <f>IFERROR(VLOOKUP(C4094,'Cadastro de insumo'!E:K,7,0),"")</f>
        <v/>
      </c>
      <c r="G4094" s="113"/>
      <c r="H4094" s="113"/>
      <c r="I4094" s="138">
        <f t="shared" si="195"/>
        <v>0</v>
      </c>
      <c r="J4094" s="140">
        <f>IF(C4094="",0,IF(E4094="Pacote",VLOOKUP(C4094,'Cadastro de insumo'!E:K,7,0)*G4094,IF(OR(E4094="kg",E4094="L"),F4094/1000*G4094,F4094*G4094)))</f>
        <v>0</v>
      </c>
    </row>
    <row r="4095" spans="2:18" outlineLevel="1" x14ac:dyDescent="0.25">
      <c r="B4095" s="137" t="str">
        <f>IF(C4095="","",F4083)</f>
        <v/>
      </c>
      <c r="C4095" s="123"/>
      <c r="D4095" s="138" t="str">
        <f>IF(C4095="","",IFERROR(INDEX('Cadastro de insumo'!A:K,MATCH('Ficha técnica - Prod acabado'!C4095,'Cadastro de insumo'!E:E,0),2),""))</f>
        <v/>
      </c>
      <c r="E4095" s="138" t="str">
        <f>IF(C4095="","",IFERROR(INDEX('Cadastro de insumo'!A:K,MATCH('Ficha técnica - Prod acabado'!C4095,'Cadastro de insumo'!E:E,0),9),""))</f>
        <v/>
      </c>
      <c r="F4095" s="139" t="str">
        <f>IFERROR(VLOOKUP(C4095,'Cadastro de insumo'!E:K,7,0),"")</f>
        <v/>
      </c>
      <c r="G4095" s="113"/>
      <c r="H4095" s="113"/>
      <c r="I4095" s="138">
        <f t="shared" si="195"/>
        <v>0</v>
      </c>
      <c r="J4095" s="140">
        <f>IF(C4095="",0,IF(E4095="Pacote",VLOOKUP(C4095,'Cadastro de insumo'!E:K,7,0)*G4095,IF(OR(E4095="kg",E4095="L"),F4095/1000*G4095,F4095*G4095)))</f>
        <v>0</v>
      </c>
    </row>
    <row r="4096" spans="2:18" outlineLevel="1" x14ac:dyDescent="0.25">
      <c r="B4096" s="137" t="str">
        <f>IF(C4096="","",F4083)</f>
        <v/>
      </c>
      <c r="C4096" s="123"/>
      <c r="D4096" s="138" t="str">
        <f>IF(C4096="","",IFERROR(INDEX('Cadastro de insumo'!A:K,MATCH('Ficha técnica - Prod acabado'!C4096,'Cadastro de insumo'!E:E,0),2),""))</f>
        <v/>
      </c>
      <c r="E4096" s="138" t="str">
        <f>IF(C4096="","",IFERROR(INDEX('Cadastro de insumo'!A:K,MATCH('Ficha técnica - Prod acabado'!C4096,'Cadastro de insumo'!E:E,0),9),""))</f>
        <v/>
      </c>
      <c r="F4096" s="139" t="str">
        <f>IFERROR(VLOOKUP(C4096,'Cadastro de insumo'!E:K,7,0),"")</f>
        <v/>
      </c>
      <c r="G4096" s="113"/>
      <c r="H4096" s="113"/>
      <c r="I4096" s="138">
        <f t="shared" si="195"/>
        <v>0</v>
      </c>
      <c r="J4096" s="140">
        <f>IF(C4096="",0,IF(E4096="Pacote",VLOOKUP(C4096,'Cadastro de insumo'!E:K,7,0)*G4096,IF(OR(E4096="kg",E4096="L"),F4096/1000*G4096,F4096*G4096)))</f>
        <v>0</v>
      </c>
    </row>
    <row r="4097" spans="1:18" outlineLevel="1" x14ac:dyDescent="0.25">
      <c r="B4097" s="137" t="str">
        <f>IF(C4097="","",F4083)</f>
        <v/>
      </c>
      <c r="C4097" s="123"/>
      <c r="D4097" s="138" t="str">
        <f>IF(C4097="","",IFERROR(INDEX('Cadastro de insumo'!A:K,MATCH('Ficha técnica - Prod acabado'!C4097,'Cadastro de insumo'!E:E,0),2),""))</f>
        <v/>
      </c>
      <c r="E4097" s="138" t="str">
        <f>IF(C4097="","",IFERROR(INDEX('Cadastro de insumo'!A:K,MATCH('Ficha técnica - Prod acabado'!C4097,'Cadastro de insumo'!E:E,0),9),""))</f>
        <v/>
      </c>
      <c r="F4097" s="139" t="str">
        <f>IFERROR(VLOOKUP(C4097,'Cadastro de insumo'!E:K,7,0),"")</f>
        <v/>
      </c>
      <c r="G4097" s="113"/>
      <c r="H4097" s="113"/>
      <c r="I4097" s="138">
        <f t="shared" si="195"/>
        <v>0</v>
      </c>
      <c r="J4097" s="140">
        <f>IF(C4097="",0,IF(E4097="Pacote",VLOOKUP(C4097,'Cadastro de insumo'!E:K,7,0)*G4097,IF(OR(E4097="kg",E4097="L"),F4097/1000*G4097,F4097*G4097)))</f>
        <v>0</v>
      </c>
    </row>
    <row r="4098" spans="1:18" outlineLevel="1" x14ac:dyDescent="0.25">
      <c r="B4098" s="137" t="str">
        <f>IF(C4098="","",F4083)</f>
        <v/>
      </c>
      <c r="C4098" s="123"/>
      <c r="D4098" s="138" t="str">
        <f>IF(C4098="","",IFERROR(INDEX('Cadastro de insumo'!A:K,MATCH('Ficha técnica - Prod acabado'!C4098,'Cadastro de insumo'!E:E,0),2),""))</f>
        <v/>
      </c>
      <c r="E4098" s="138" t="str">
        <f>IF(C4098="","",IFERROR(INDEX('Cadastro de insumo'!A:K,MATCH('Ficha técnica - Prod acabado'!C4098,'Cadastro de insumo'!E:E,0),9),""))</f>
        <v/>
      </c>
      <c r="F4098" s="139" t="str">
        <f>IFERROR(VLOOKUP(C4098,'Cadastro de insumo'!E:K,7,0),"")</f>
        <v/>
      </c>
      <c r="G4098" s="113"/>
      <c r="H4098" s="113"/>
      <c r="I4098" s="138">
        <f t="shared" si="195"/>
        <v>0</v>
      </c>
      <c r="J4098" s="140">
        <f>IF(C4098="",0,IF(E4098="Pacote",VLOOKUP(C4098,'Cadastro de insumo'!E:K,7,0)*G4098,IF(OR(E4098="kg",E4098="L"),F4098/1000*G4098,F4098*G4098)))</f>
        <v>0</v>
      </c>
    </row>
    <row r="4099" spans="1:18" outlineLevel="1" x14ac:dyDescent="0.25">
      <c r="B4099" s="137" t="str">
        <f>IF(C4099="","",F4083)</f>
        <v/>
      </c>
      <c r="C4099" s="123"/>
      <c r="D4099" s="138" t="str">
        <f>IF(C4099="","",IFERROR(INDEX('Cadastro de insumo'!A:K,MATCH('Ficha técnica - Prod acabado'!C4099,'Cadastro de insumo'!E:E,0),2),""))</f>
        <v/>
      </c>
      <c r="E4099" s="138" t="str">
        <f>IF(C4099="","",IFERROR(INDEX('Cadastro de insumo'!A:K,MATCH('Ficha técnica - Prod acabado'!C4099,'Cadastro de insumo'!E:E,0),9),""))</f>
        <v/>
      </c>
      <c r="F4099" s="139" t="str">
        <f>IFERROR(VLOOKUP(C4099,'Cadastro de insumo'!E:K,7,0),"")</f>
        <v/>
      </c>
      <c r="G4099" s="113"/>
      <c r="H4099" s="113"/>
      <c r="I4099" s="138">
        <f t="shared" si="195"/>
        <v>0</v>
      </c>
      <c r="J4099" s="140">
        <f>IF(C4099="",0,IF(E4099="Pacote",VLOOKUP(C4099,'Cadastro de insumo'!E:K,7,0)*G4099,IF(OR(E4099="kg",E4099="L"),F4099/1000*G4099,F4099*G4099)))</f>
        <v>0</v>
      </c>
    </row>
    <row r="4100" spans="1:18" outlineLevel="1" x14ac:dyDescent="0.25">
      <c r="B4100" s="137" t="str">
        <f>IF(C4100="","",F4083)</f>
        <v/>
      </c>
      <c r="C4100" s="123"/>
      <c r="D4100" s="138" t="str">
        <f>IF(C4100="","",IFERROR(INDEX('Cadastro de insumo'!A:K,MATCH('Ficha técnica - Prod acabado'!C4100,'Cadastro de insumo'!E:E,0),2),""))</f>
        <v/>
      </c>
      <c r="E4100" s="138" t="str">
        <f>IF(C4100="","",IFERROR(INDEX('Cadastro de insumo'!A:K,MATCH('Ficha técnica - Prod acabado'!C4100,'Cadastro de insumo'!E:E,0),9),""))</f>
        <v/>
      </c>
      <c r="F4100" s="139" t="str">
        <f>IFERROR(VLOOKUP(C4100,'Cadastro de insumo'!E:K,7,0),"")</f>
        <v/>
      </c>
      <c r="G4100" s="113"/>
      <c r="H4100" s="113"/>
      <c r="I4100" s="138">
        <f t="shared" si="195"/>
        <v>0</v>
      </c>
      <c r="J4100" s="140">
        <f>IF(C4100="",0,IF(E4100="Pacote",VLOOKUP(C4100,'Cadastro de insumo'!E:K,7,0)*G4100,IF(OR(E4100="kg",E4100="L"),F4100/1000*G4100,F4100*G4100)))</f>
        <v>0</v>
      </c>
    </row>
    <row r="4101" spans="1:18" x14ac:dyDescent="0.25">
      <c r="A4101" s="33" t="str">
        <f>"Detalhes: "&amp;F4083</f>
        <v xml:space="preserve">Detalhes: </v>
      </c>
      <c r="B4101" s="110"/>
      <c r="H4101" s="126"/>
      <c r="I4101" s="110"/>
      <c r="J4101" s="110"/>
      <c r="M4101" s="126"/>
    </row>
    <row r="4102" spans="1:18" x14ac:dyDescent="0.25">
      <c r="B4102" s="110"/>
      <c r="C4102" s="126"/>
      <c r="H4102" s="126"/>
      <c r="I4102" s="110"/>
      <c r="J4102" s="110"/>
      <c r="K4102" s="110"/>
      <c r="L4102" s="110"/>
      <c r="M4102" s="126"/>
    </row>
    <row r="4103" spans="1:18" ht="31.5" x14ac:dyDescent="0.25">
      <c r="D4103" s="110"/>
      <c r="E4103" s="34" t="s">
        <v>21</v>
      </c>
      <c r="F4103" s="78" t="s">
        <v>0</v>
      </c>
      <c r="G4103" s="78" t="s">
        <v>19</v>
      </c>
      <c r="H4103" s="79" t="s">
        <v>20</v>
      </c>
      <c r="I4103" s="35" t="s">
        <v>22</v>
      </c>
      <c r="J4103" s="35" t="s">
        <v>61</v>
      </c>
      <c r="M4103" s="126"/>
    </row>
    <row r="4104" spans="1:18" x14ac:dyDescent="0.25">
      <c r="D4104" s="110"/>
      <c r="E4104" s="135">
        <f>E4083+1</f>
        <v>196</v>
      </c>
      <c r="F4104" s="113"/>
      <c r="G4104" s="113"/>
      <c r="H4104" s="114"/>
      <c r="I4104" s="136">
        <f>SUM(J4107:J4121)</f>
        <v>0</v>
      </c>
      <c r="J4104" s="136" t="str">
        <f>IF(H4104="","",I4104/H4104)</f>
        <v/>
      </c>
      <c r="M4104" s="126"/>
      <c r="R4104" s="141"/>
    </row>
    <row r="4105" spans="1:18" x14ac:dyDescent="0.25">
      <c r="B4105" s="117"/>
      <c r="C4105" s="118"/>
      <c r="D4105" s="110"/>
      <c r="F4105" s="118"/>
      <c r="G4105" s="118"/>
      <c r="H4105" s="119"/>
      <c r="I4105" s="120"/>
      <c r="J4105" s="121"/>
      <c r="M4105" s="126"/>
      <c r="R4105" s="141"/>
    </row>
    <row r="4106" spans="1:18" ht="47.25" outlineLevel="1" x14ac:dyDescent="0.25">
      <c r="B4106" s="34" t="s">
        <v>66</v>
      </c>
      <c r="C4106" s="78" t="s">
        <v>13</v>
      </c>
      <c r="D4106" s="35" t="s">
        <v>60</v>
      </c>
      <c r="E4106" s="35" t="s">
        <v>14</v>
      </c>
      <c r="F4106" s="79" t="s">
        <v>17</v>
      </c>
      <c r="G4106" s="79" t="s">
        <v>56</v>
      </c>
      <c r="H4106" s="79" t="s">
        <v>38</v>
      </c>
      <c r="I4106" s="35" t="s">
        <v>16</v>
      </c>
      <c r="J4106" s="34" t="s">
        <v>15</v>
      </c>
    </row>
    <row r="4107" spans="1:18" outlineLevel="1" x14ac:dyDescent="0.25">
      <c r="B4107" s="137" t="str">
        <f>IF(C4107="","",F4104)</f>
        <v/>
      </c>
      <c r="C4107" s="123"/>
      <c r="D4107" s="138" t="str">
        <f>IF(C4107="","",IFERROR(INDEX('Cadastro de insumo'!A:K,MATCH('Ficha técnica - Prod acabado'!C4107,'Cadastro de insumo'!E:E,0),2),""))</f>
        <v/>
      </c>
      <c r="E4107" s="138" t="str">
        <f>IF(C4107="","",IFERROR(INDEX('Cadastro de insumo'!A:K,MATCH('Ficha técnica - Prod acabado'!C4107,'Cadastro de insumo'!E:E,0),9),""))</f>
        <v/>
      </c>
      <c r="F4107" s="139" t="str">
        <f>IFERROR(VLOOKUP(C4107,'Cadastro de insumo'!E:K,7,0),"")</f>
        <v/>
      </c>
      <c r="G4107" s="113"/>
      <c r="H4107" s="113"/>
      <c r="I4107" s="138">
        <f t="shared" ref="I4107:I4121" si="196">IF(OR(G4107="",H4107=""),0,G4107/H4107)</f>
        <v>0</v>
      </c>
      <c r="J4107" s="140">
        <f>IF(C4107="",0,IF(E4107="Pacote",VLOOKUP(C4107,'Cadastro de insumo'!E:K,7,0)*G4107,IF(OR(E4107="kg",E4107="L"),F4107/1000*G4107,F4107*G4107)))</f>
        <v>0</v>
      </c>
    </row>
    <row r="4108" spans="1:18" outlineLevel="1" x14ac:dyDescent="0.25">
      <c r="B4108" s="137" t="str">
        <f>IF(C4108="","",F4104)</f>
        <v/>
      </c>
      <c r="C4108" s="123"/>
      <c r="D4108" s="138" t="str">
        <f>IF(C4108="","",IFERROR(INDEX('Cadastro de insumo'!A:K,MATCH('Ficha técnica - Prod acabado'!C4108,'Cadastro de insumo'!E:E,0),2),""))</f>
        <v/>
      </c>
      <c r="E4108" s="138" t="str">
        <f>IF(C4108="","",IFERROR(INDEX('Cadastro de insumo'!A:K,MATCH('Ficha técnica - Prod acabado'!C4108,'Cadastro de insumo'!E:E,0),9),""))</f>
        <v/>
      </c>
      <c r="F4108" s="139" t="str">
        <f>IFERROR(VLOOKUP(C4108,'Cadastro de insumo'!E:K,7,0),"")</f>
        <v/>
      </c>
      <c r="G4108" s="113"/>
      <c r="H4108" s="113"/>
      <c r="I4108" s="138">
        <f t="shared" si="196"/>
        <v>0</v>
      </c>
      <c r="J4108" s="140">
        <f>IF(C4108="",0,IF(E4108="Pacote",VLOOKUP(C4108,'Cadastro de insumo'!E:K,7,0)*G4108,IF(OR(E4108="kg",E4108="L"),F4108/1000*G4108,F4108*G4108)))</f>
        <v>0</v>
      </c>
    </row>
    <row r="4109" spans="1:18" outlineLevel="1" x14ac:dyDescent="0.25">
      <c r="B4109" s="137" t="str">
        <f>IF(C4109="","",F4104)</f>
        <v/>
      </c>
      <c r="C4109" s="123"/>
      <c r="D4109" s="138" t="str">
        <f>IF(C4109="","",IFERROR(INDEX('Cadastro de insumo'!A:K,MATCH('Ficha técnica - Prod acabado'!C4109,'Cadastro de insumo'!E:E,0),2),""))</f>
        <v/>
      </c>
      <c r="E4109" s="138" t="str">
        <f>IF(C4109="","",IFERROR(INDEX('Cadastro de insumo'!A:K,MATCH('Ficha técnica - Prod acabado'!C4109,'Cadastro de insumo'!E:E,0),9),""))</f>
        <v/>
      </c>
      <c r="F4109" s="139" t="str">
        <f>IFERROR(VLOOKUP(C4109,'Cadastro de insumo'!E:K,7,0),"")</f>
        <v/>
      </c>
      <c r="G4109" s="113"/>
      <c r="H4109" s="113"/>
      <c r="I4109" s="138">
        <f t="shared" si="196"/>
        <v>0</v>
      </c>
      <c r="J4109" s="140">
        <f>IF(C4109="",0,IF(E4109="Pacote",VLOOKUP(C4109,'Cadastro de insumo'!E:K,7,0)*G4109,IF(OR(E4109="kg",E4109="L"),F4109/1000*G4109,F4109*G4109)))</f>
        <v>0</v>
      </c>
    </row>
    <row r="4110" spans="1:18" outlineLevel="1" x14ac:dyDescent="0.25">
      <c r="B4110" s="137" t="str">
        <f>IF(C4110="","",F4104)</f>
        <v/>
      </c>
      <c r="C4110" s="123"/>
      <c r="D4110" s="138" t="str">
        <f>IF(C4110="","",IFERROR(INDEX('Cadastro de insumo'!A:K,MATCH('Ficha técnica - Prod acabado'!C4110,'Cadastro de insumo'!E:E,0),2),""))</f>
        <v/>
      </c>
      <c r="E4110" s="138" t="str">
        <f>IF(C4110="","",IFERROR(INDEX('Cadastro de insumo'!A:K,MATCH('Ficha técnica - Prod acabado'!C4110,'Cadastro de insumo'!E:E,0),9),""))</f>
        <v/>
      </c>
      <c r="F4110" s="139" t="str">
        <f>IFERROR(VLOOKUP(C4110,'Cadastro de insumo'!E:K,7,0),"")</f>
        <v/>
      </c>
      <c r="G4110" s="113"/>
      <c r="H4110" s="113"/>
      <c r="I4110" s="138">
        <f t="shared" si="196"/>
        <v>0</v>
      </c>
      <c r="J4110" s="140">
        <f>IF(C4110="",0,IF(E4110="Pacote",VLOOKUP(C4110,'Cadastro de insumo'!E:K,7,0)*G4110,IF(OR(E4110="kg",E4110="L"),F4110/1000*G4110,F4110*G4110)))</f>
        <v>0</v>
      </c>
    </row>
    <row r="4111" spans="1:18" outlineLevel="1" x14ac:dyDescent="0.25">
      <c r="B4111" s="137" t="str">
        <f>IF(C4111="","",F4104)</f>
        <v/>
      </c>
      <c r="C4111" s="123"/>
      <c r="D4111" s="138" t="str">
        <f>IF(C4111="","",IFERROR(INDEX('Cadastro de insumo'!A:K,MATCH('Ficha técnica - Prod acabado'!C4111,'Cadastro de insumo'!E:E,0),2),""))</f>
        <v/>
      </c>
      <c r="E4111" s="138" t="str">
        <f>IF(C4111="","",IFERROR(INDEX('Cadastro de insumo'!A:K,MATCH('Ficha técnica - Prod acabado'!C4111,'Cadastro de insumo'!E:E,0),9),""))</f>
        <v/>
      </c>
      <c r="F4111" s="139" t="str">
        <f>IFERROR(VLOOKUP(C4111,'Cadastro de insumo'!E:K,7,0),"")</f>
        <v/>
      </c>
      <c r="G4111" s="113"/>
      <c r="H4111" s="113"/>
      <c r="I4111" s="138">
        <f t="shared" si="196"/>
        <v>0</v>
      </c>
      <c r="J4111" s="140">
        <f>IF(C4111="",0,IF(E4111="Pacote",VLOOKUP(C4111,'Cadastro de insumo'!E:K,7,0)*G4111,IF(OR(E4111="kg",E4111="L"),F4111/1000*G4111,F4111*G4111)))</f>
        <v>0</v>
      </c>
    </row>
    <row r="4112" spans="1:18" outlineLevel="1" x14ac:dyDescent="0.25">
      <c r="B4112" s="137" t="str">
        <f>IF(C4112="","",F4104)</f>
        <v/>
      </c>
      <c r="C4112" s="123"/>
      <c r="D4112" s="138" t="str">
        <f>IF(C4112="","",IFERROR(INDEX('Cadastro de insumo'!A:K,MATCH('Ficha técnica - Prod acabado'!C4112,'Cadastro de insumo'!E:E,0),2),""))</f>
        <v/>
      </c>
      <c r="E4112" s="138" t="str">
        <f>IF(C4112="","",IFERROR(INDEX('Cadastro de insumo'!A:K,MATCH('Ficha técnica - Prod acabado'!C4112,'Cadastro de insumo'!E:E,0),9),""))</f>
        <v/>
      </c>
      <c r="F4112" s="139" t="str">
        <f>IFERROR(VLOOKUP(C4112,'Cadastro de insumo'!E:K,7,0),"")</f>
        <v/>
      </c>
      <c r="G4112" s="113"/>
      <c r="H4112" s="113"/>
      <c r="I4112" s="138">
        <f t="shared" si="196"/>
        <v>0</v>
      </c>
      <c r="J4112" s="140">
        <f>IF(C4112="",0,IF(E4112="Pacote",VLOOKUP(C4112,'Cadastro de insumo'!E:K,7,0)*G4112,IF(OR(E4112="kg",E4112="L"),F4112/1000*G4112,F4112*G4112)))</f>
        <v>0</v>
      </c>
    </row>
    <row r="4113" spans="1:18" outlineLevel="1" x14ac:dyDescent="0.25">
      <c r="B4113" s="137" t="str">
        <f>IF(C4113="","",F4104)</f>
        <v/>
      </c>
      <c r="C4113" s="123"/>
      <c r="D4113" s="138" t="str">
        <f>IF(C4113="","",IFERROR(INDEX('Cadastro de insumo'!A:K,MATCH('Ficha técnica - Prod acabado'!C4113,'Cadastro de insumo'!E:E,0),2),""))</f>
        <v/>
      </c>
      <c r="E4113" s="138" t="str">
        <f>IF(C4113="","",IFERROR(INDEX('Cadastro de insumo'!A:K,MATCH('Ficha técnica - Prod acabado'!C4113,'Cadastro de insumo'!E:E,0),9),""))</f>
        <v/>
      </c>
      <c r="F4113" s="139" t="str">
        <f>IFERROR(VLOOKUP(C4113,'Cadastro de insumo'!E:K,7,0),"")</f>
        <v/>
      </c>
      <c r="G4113" s="113"/>
      <c r="H4113" s="113"/>
      <c r="I4113" s="138">
        <f t="shared" si="196"/>
        <v>0</v>
      </c>
      <c r="J4113" s="140">
        <f>IF(C4113="",0,IF(E4113="Pacote",VLOOKUP(C4113,'Cadastro de insumo'!E:K,7,0)*G4113,IF(OR(E4113="kg",E4113="L"),F4113/1000*G4113,F4113*G4113)))</f>
        <v>0</v>
      </c>
    </row>
    <row r="4114" spans="1:18" outlineLevel="1" x14ac:dyDescent="0.25">
      <c r="B4114" s="137" t="str">
        <f>IF(C4114="","",F4104)</f>
        <v/>
      </c>
      <c r="C4114" s="123"/>
      <c r="D4114" s="138" t="str">
        <f>IF(C4114="","",IFERROR(INDEX('Cadastro de insumo'!A:K,MATCH('Ficha técnica - Prod acabado'!C4114,'Cadastro de insumo'!E:E,0),2),""))</f>
        <v/>
      </c>
      <c r="E4114" s="138" t="str">
        <f>IF(C4114="","",IFERROR(INDEX('Cadastro de insumo'!A:K,MATCH('Ficha técnica - Prod acabado'!C4114,'Cadastro de insumo'!E:E,0),9),""))</f>
        <v/>
      </c>
      <c r="F4114" s="139" t="str">
        <f>IFERROR(VLOOKUP(C4114,'Cadastro de insumo'!E:K,7,0),"")</f>
        <v/>
      </c>
      <c r="G4114" s="113"/>
      <c r="H4114" s="113"/>
      <c r="I4114" s="138">
        <f t="shared" si="196"/>
        <v>0</v>
      </c>
      <c r="J4114" s="140">
        <f>IF(C4114="",0,IF(E4114="Pacote",VLOOKUP(C4114,'Cadastro de insumo'!E:K,7,0)*G4114,IF(OR(E4114="kg",E4114="L"),F4114/1000*G4114,F4114*G4114)))</f>
        <v>0</v>
      </c>
    </row>
    <row r="4115" spans="1:18" outlineLevel="1" x14ac:dyDescent="0.25">
      <c r="B4115" s="137" t="str">
        <f>IF(C4115="","",F4104)</f>
        <v/>
      </c>
      <c r="C4115" s="123"/>
      <c r="D4115" s="138" t="str">
        <f>IF(C4115="","",IFERROR(INDEX('Cadastro de insumo'!A:K,MATCH('Ficha técnica - Prod acabado'!C4115,'Cadastro de insumo'!E:E,0),2),""))</f>
        <v/>
      </c>
      <c r="E4115" s="138" t="str">
        <f>IF(C4115="","",IFERROR(INDEX('Cadastro de insumo'!A:K,MATCH('Ficha técnica - Prod acabado'!C4115,'Cadastro de insumo'!E:E,0),9),""))</f>
        <v/>
      </c>
      <c r="F4115" s="139" t="str">
        <f>IFERROR(VLOOKUP(C4115,'Cadastro de insumo'!E:K,7,0),"")</f>
        <v/>
      </c>
      <c r="G4115" s="113"/>
      <c r="H4115" s="113"/>
      <c r="I4115" s="138">
        <f t="shared" si="196"/>
        <v>0</v>
      </c>
      <c r="J4115" s="140">
        <f>IF(C4115="",0,IF(E4115="Pacote",VLOOKUP(C4115,'Cadastro de insumo'!E:K,7,0)*G4115,IF(OR(E4115="kg",E4115="L"),F4115/1000*G4115,F4115*G4115)))</f>
        <v>0</v>
      </c>
    </row>
    <row r="4116" spans="1:18" outlineLevel="1" x14ac:dyDescent="0.25">
      <c r="B4116" s="137" t="str">
        <f>IF(C4116="","",F4104)</f>
        <v/>
      </c>
      <c r="C4116" s="123"/>
      <c r="D4116" s="138" t="str">
        <f>IF(C4116="","",IFERROR(INDEX('Cadastro de insumo'!A:K,MATCH('Ficha técnica - Prod acabado'!C4116,'Cadastro de insumo'!E:E,0),2),""))</f>
        <v/>
      </c>
      <c r="E4116" s="138" t="str">
        <f>IF(C4116="","",IFERROR(INDEX('Cadastro de insumo'!A:K,MATCH('Ficha técnica - Prod acabado'!C4116,'Cadastro de insumo'!E:E,0),9),""))</f>
        <v/>
      </c>
      <c r="F4116" s="139" t="str">
        <f>IFERROR(VLOOKUP(C4116,'Cadastro de insumo'!E:K,7,0),"")</f>
        <v/>
      </c>
      <c r="G4116" s="113"/>
      <c r="H4116" s="113"/>
      <c r="I4116" s="138">
        <f t="shared" si="196"/>
        <v>0</v>
      </c>
      <c r="J4116" s="140">
        <f>IF(C4116="",0,IF(E4116="Pacote",VLOOKUP(C4116,'Cadastro de insumo'!E:K,7,0)*G4116,IF(OR(E4116="kg",E4116="L"),F4116/1000*G4116,F4116*G4116)))</f>
        <v>0</v>
      </c>
    </row>
    <row r="4117" spans="1:18" outlineLevel="1" x14ac:dyDescent="0.25">
      <c r="B4117" s="137" t="str">
        <f>IF(C4117="","",F4104)</f>
        <v/>
      </c>
      <c r="C4117" s="123"/>
      <c r="D4117" s="138" t="str">
        <f>IF(C4117="","",IFERROR(INDEX('Cadastro de insumo'!A:K,MATCH('Ficha técnica - Prod acabado'!C4117,'Cadastro de insumo'!E:E,0),2),""))</f>
        <v/>
      </c>
      <c r="E4117" s="138" t="str">
        <f>IF(C4117="","",IFERROR(INDEX('Cadastro de insumo'!A:K,MATCH('Ficha técnica - Prod acabado'!C4117,'Cadastro de insumo'!E:E,0),9),""))</f>
        <v/>
      </c>
      <c r="F4117" s="139" t="str">
        <f>IFERROR(VLOOKUP(C4117,'Cadastro de insumo'!E:K,7,0),"")</f>
        <v/>
      </c>
      <c r="G4117" s="113"/>
      <c r="H4117" s="113"/>
      <c r="I4117" s="138">
        <f t="shared" si="196"/>
        <v>0</v>
      </c>
      <c r="J4117" s="140">
        <f>IF(C4117="",0,IF(E4117="Pacote",VLOOKUP(C4117,'Cadastro de insumo'!E:K,7,0)*G4117,IF(OR(E4117="kg",E4117="L"),F4117/1000*G4117,F4117*G4117)))</f>
        <v>0</v>
      </c>
    </row>
    <row r="4118" spans="1:18" outlineLevel="1" x14ac:dyDescent="0.25">
      <c r="B4118" s="137" t="str">
        <f>IF(C4118="","",F4104)</f>
        <v/>
      </c>
      <c r="C4118" s="123"/>
      <c r="D4118" s="138" t="str">
        <f>IF(C4118="","",IFERROR(INDEX('Cadastro de insumo'!A:K,MATCH('Ficha técnica - Prod acabado'!C4118,'Cadastro de insumo'!E:E,0),2),""))</f>
        <v/>
      </c>
      <c r="E4118" s="138" t="str">
        <f>IF(C4118="","",IFERROR(INDEX('Cadastro de insumo'!A:K,MATCH('Ficha técnica - Prod acabado'!C4118,'Cadastro de insumo'!E:E,0),9),""))</f>
        <v/>
      </c>
      <c r="F4118" s="139" t="str">
        <f>IFERROR(VLOOKUP(C4118,'Cadastro de insumo'!E:K,7,0),"")</f>
        <v/>
      </c>
      <c r="G4118" s="113"/>
      <c r="H4118" s="113"/>
      <c r="I4118" s="138">
        <f t="shared" si="196"/>
        <v>0</v>
      </c>
      <c r="J4118" s="140">
        <f>IF(C4118="",0,IF(E4118="Pacote",VLOOKUP(C4118,'Cadastro de insumo'!E:K,7,0)*G4118,IF(OR(E4118="kg",E4118="L"),F4118/1000*G4118,F4118*G4118)))</f>
        <v>0</v>
      </c>
    </row>
    <row r="4119" spans="1:18" outlineLevel="1" x14ac:dyDescent="0.25">
      <c r="B4119" s="137" t="str">
        <f>IF(C4119="","",F4104)</f>
        <v/>
      </c>
      <c r="C4119" s="123"/>
      <c r="D4119" s="138" t="str">
        <f>IF(C4119="","",IFERROR(INDEX('Cadastro de insumo'!A:K,MATCH('Ficha técnica - Prod acabado'!C4119,'Cadastro de insumo'!E:E,0),2),""))</f>
        <v/>
      </c>
      <c r="E4119" s="138" t="str">
        <f>IF(C4119="","",IFERROR(INDEX('Cadastro de insumo'!A:K,MATCH('Ficha técnica - Prod acabado'!C4119,'Cadastro de insumo'!E:E,0),9),""))</f>
        <v/>
      </c>
      <c r="F4119" s="139" t="str">
        <f>IFERROR(VLOOKUP(C4119,'Cadastro de insumo'!E:K,7,0),"")</f>
        <v/>
      </c>
      <c r="G4119" s="113"/>
      <c r="H4119" s="113"/>
      <c r="I4119" s="138">
        <f t="shared" si="196"/>
        <v>0</v>
      </c>
      <c r="J4119" s="140">
        <f>IF(C4119="",0,IF(E4119="Pacote",VLOOKUP(C4119,'Cadastro de insumo'!E:K,7,0)*G4119,IF(OR(E4119="kg",E4119="L"),F4119/1000*G4119,F4119*G4119)))</f>
        <v>0</v>
      </c>
    </row>
    <row r="4120" spans="1:18" outlineLevel="1" x14ac:dyDescent="0.25">
      <c r="B4120" s="137" t="str">
        <f>IF(C4120="","",F4104)</f>
        <v/>
      </c>
      <c r="C4120" s="123"/>
      <c r="D4120" s="138" t="str">
        <f>IF(C4120="","",IFERROR(INDEX('Cadastro de insumo'!A:K,MATCH('Ficha técnica - Prod acabado'!C4120,'Cadastro de insumo'!E:E,0),2),""))</f>
        <v/>
      </c>
      <c r="E4120" s="138" t="str">
        <f>IF(C4120="","",IFERROR(INDEX('Cadastro de insumo'!A:K,MATCH('Ficha técnica - Prod acabado'!C4120,'Cadastro de insumo'!E:E,0),9),""))</f>
        <v/>
      </c>
      <c r="F4120" s="139" t="str">
        <f>IFERROR(VLOOKUP(C4120,'Cadastro de insumo'!E:K,7,0),"")</f>
        <v/>
      </c>
      <c r="G4120" s="113"/>
      <c r="H4120" s="113"/>
      <c r="I4120" s="138">
        <f t="shared" si="196"/>
        <v>0</v>
      </c>
      <c r="J4120" s="140">
        <f>IF(C4120="",0,IF(E4120="Pacote",VLOOKUP(C4120,'Cadastro de insumo'!E:K,7,0)*G4120,IF(OR(E4120="kg",E4120="L"),F4120/1000*G4120,F4120*G4120)))</f>
        <v>0</v>
      </c>
    </row>
    <row r="4121" spans="1:18" outlineLevel="1" x14ac:dyDescent="0.25">
      <c r="B4121" s="137" t="str">
        <f>IF(C4121="","",F4104)</f>
        <v/>
      </c>
      <c r="C4121" s="123"/>
      <c r="D4121" s="138" t="str">
        <f>IF(C4121="","",IFERROR(INDEX('Cadastro de insumo'!A:K,MATCH('Ficha técnica - Prod acabado'!C4121,'Cadastro de insumo'!E:E,0),2),""))</f>
        <v/>
      </c>
      <c r="E4121" s="138" t="str">
        <f>IF(C4121="","",IFERROR(INDEX('Cadastro de insumo'!A:K,MATCH('Ficha técnica - Prod acabado'!C4121,'Cadastro de insumo'!E:E,0),9),""))</f>
        <v/>
      </c>
      <c r="F4121" s="139" t="str">
        <f>IFERROR(VLOOKUP(C4121,'Cadastro de insumo'!E:K,7,0),"")</f>
        <v/>
      </c>
      <c r="G4121" s="113"/>
      <c r="H4121" s="113"/>
      <c r="I4121" s="138">
        <f t="shared" si="196"/>
        <v>0</v>
      </c>
      <c r="J4121" s="140">
        <f>IF(C4121="",0,IF(E4121="Pacote",VLOOKUP(C4121,'Cadastro de insumo'!E:K,7,0)*G4121,IF(OR(E4121="kg",E4121="L"),F4121/1000*G4121,F4121*G4121)))</f>
        <v>0</v>
      </c>
    </row>
    <row r="4122" spans="1:18" x14ac:dyDescent="0.25">
      <c r="A4122" s="33" t="str">
        <f>"Detalhes: "&amp;F4104</f>
        <v xml:space="preserve">Detalhes: </v>
      </c>
      <c r="B4122" s="110"/>
      <c r="H4122" s="126"/>
      <c r="I4122" s="110"/>
      <c r="J4122" s="110"/>
      <c r="M4122" s="126"/>
    </row>
    <row r="4123" spans="1:18" x14ac:dyDescent="0.25">
      <c r="B4123" s="110"/>
      <c r="C4123" s="126"/>
      <c r="H4123" s="126"/>
      <c r="I4123" s="110"/>
      <c r="J4123" s="110"/>
      <c r="K4123" s="110"/>
      <c r="L4123" s="110"/>
      <c r="M4123" s="126"/>
    </row>
    <row r="4124" spans="1:18" ht="31.5" x14ac:dyDescent="0.25">
      <c r="D4124" s="110"/>
      <c r="E4124" s="34" t="s">
        <v>21</v>
      </c>
      <c r="F4124" s="78" t="s">
        <v>0</v>
      </c>
      <c r="G4124" s="78" t="s">
        <v>19</v>
      </c>
      <c r="H4124" s="79" t="s">
        <v>20</v>
      </c>
      <c r="I4124" s="35" t="s">
        <v>22</v>
      </c>
      <c r="J4124" s="35" t="s">
        <v>61</v>
      </c>
      <c r="M4124" s="126"/>
    </row>
    <row r="4125" spans="1:18" x14ac:dyDescent="0.25">
      <c r="D4125" s="110"/>
      <c r="E4125" s="135">
        <f>E4104+1</f>
        <v>197</v>
      </c>
      <c r="F4125" s="113"/>
      <c r="G4125" s="113"/>
      <c r="H4125" s="114"/>
      <c r="I4125" s="136">
        <f>SUM(J4128:J4142)</f>
        <v>0</v>
      </c>
      <c r="J4125" s="136" t="str">
        <f>IF(H4125="","",I4125/H4125)</f>
        <v/>
      </c>
      <c r="M4125" s="126"/>
      <c r="R4125" s="141"/>
    </row>
    <row r="4126" spans="1:18" x14ac:dyDescent="0.25">
      <c r="B4126" s="117"/>
      <c r="C4126" s="118"/>
      <c r="D4126" s="110"/>
      <c r="F4126" s="118"/>
      <c r="G4126" s="118"/>
      <c r="H4126" s="119"/>
      <c r="I4126" s="120"/>
      <c r="J4126" s="121"/>
      <c r="M4126" s="126"/>
      <c r="R4126" s="141"/>
    </row>
    <row r="4127" spans="1:18" ht="47.25" outlineLevel="1" x14ac:dyDescent="0.25">
      <c r="B4127" s="34" t="s">
        <v>66</v>
      </c>
      <c r="C4127" s="78" t="s">
        <v>13</v>
      </c>
      <c r="D4127" s="35" t="s">
        <v>60</v>
      </c>
      <c r="E4127" s="35" t="s">
        <v>14</v>
      </c>
      <c r="F4127" s="79" t="s">
        <v>17</v>
      </c>
      <c r="G4127" s="79" t="s">
        <v>56</v>
      </c>
      <c r="H4127" s="79" t="s">
        <v>38</v>
      </c>
      <c r="I4127" s="35" t="s">
        <v>16</v>
      </c>
      <c r="J4127" s="34" t="s">
        <v>15</v>
      </c>
    </row>
    <row r="4128" spans="1:18" outlineLevel="1" x14ac:dyDescent="0.25">
      <c r="B4128" s="137" t="str">
        <f>IF(C4128="","",F4125)</f>
        <v/>
      </c>
      <c r="C4128" s="123"/>
      <c r="D4128" s="138" t="str">
        <f>IF(C4128="","",IFERROR(INDEX('Cadastro de insumo'!A:K,MATCH('Ficha técnica - Prod acabado'!C4128,'Cadastro de insumo'!E:E,0),2),""))</f>
        <v/>
      </c>
      <c r="E4128" s="138" t="str">
        <f>IF(C4128="","",IFERROR(INDEX('Cadastro de insumo'!A:K,MATCH('Ficha técnica - Prod acabado'!C4128,'Cadastro de insumo'!E:E,0),9),""))</f>
        <v/>
      </c>
      <c r="F4128" s="139" t="str">
        <f>IFERROR(VLOOKUP(C4128,'Cadastro de insumo'!E:K,7,0),"")</f>
        <v/>
      </c>
      <c r="G4128" s="113"/>
      <c r="H4128" s="113"/>
      <c r="I4128" s="138">
        <f t="shared" ref="I4128:I4142" si="197">IF(OR(G4128="",H4128=""),0,G4128/H4128)</f>
        <v>0</v>
      </c>
      <c r="J4128" s="140">
        <f>IF(C4128="",0,IF(E4128="Pacote",VLOOKUP(C4128,'Cadastro de insumo'!E:K,7,0)*G4128,IF(OR(E4128="kg",E4128="L"),F4128/1000*G4128,F4128*G4128)))</f>
        <v>0</v>
      </c>
    </row>
    <row r="4129" spans="1:13" outlineLevel="1" x14ac:dyDescent="0.25">
      <c r="B4129" s="137" t="str">
        <f>IF(C4129="","",F4125)</f>
        <v/>
      </c>
      <c r="C4129" s="123"/>
      <c r="D4129" s="138" t="str">
        <f>IF(C4129="","",IFERROR(INDEX('Cadastro de insumo'!A:K,MATCH('Ficha técnica - Prod acabado'!C4129,'Cadastro de insumo'!E:E,0),2),""))</f>
        <v/>
      </c>
      <c r="E4129" s="138" t="str">
        <f>IF(C4129="","",IFERROR(INDEX('Cadastro de insumo'!A:K,MATCH('Ficha técnica - Prod acabado'!C4129,'Cadastro de insumo'!E:E,0),9),""))</f>
        <v/>
      </c>
      <c r="F4129" s="139" t="str">
        <f>IFERROR(VLOOKUP(C4129,'Cadastro de insumo'!E:K,7,0),"")</f>
        <v/>
      </c>
      <c r="G4129" s="113"/>
      <c r="H4129" s="113"/>
      <c r="I4129" s="138">
        <f t="shared" si="197"/>
        <v>0</v>
      </c>
      <c r="J4129" s="140">
        <f>IF(C4129="",0,IF(E4129="Pacote",VLOOKUP(C4129,'Cadastro de insumo'!E:K,7,0)*G4129,IF(OR(E4129="kg",E4129="L"),F4129/1000*G4129,F4129*G4129)))</f>
        <v>0</v>
      </c>
    </row>
    <row r="4130" spans="1:13" outlineLevel="1" x14ac:dyDescent="0.25">
      <c r="B4130" s="137" t="str">
        <f>IF(C4130="","",F4125)</f>
        <v/>
      </c>
      <c r="C4130" s="123"/>
      <c r="D4130" s="138" t="str">
        <f>IF(C4130="","",IFERROR(INDEX('Cadastro de insumo'!A:K,MATCH('Ficha técnica - Prod acabado'!C4130,'Cadastro de insumo'!E:E,0),2),""))</f>
        <v/>
      </c>
      <c r="E4130" s="138" t="str">
        <f>IF(C4130="","",IFERROR(INDEX('Cadastro de insumo'!A:K,MATCH('Ficha técnica - Prod acabado'!C4130,'Cadastro de insumo'!E:E,0),9),""))</f>
        <v/>
      </c>
      <c r="F4130" s="139" t="str">
        <f>IFERROR(VLOOKUP(C4130,'Cadastro de insumo'!E:K,7,0),"")</f>
        <v/>
      </c>
      <c r="G4130" s="113"/>
      <c r="H4130" s="113"/>
      <c r="I4130" s="138">
        <f t="shared" si="197"/>
        <v>0</v>
      </c>
      <c r="J4130" s="140">
        <f>IF(C4130="",0,IF(E4130="Pacote",VLOOKUP(C4130,'Cadastro de insumo'!E:K,7,0)*G4130,IF(OR(E4130="kg",E4130="L"),F4130/1000*G4130,F4130*G4130)))</f>
        <v>0</v>
      </c>
    </row>
    <row r="4131" spans="1:13" outlineLevel="1" x14ac:dyDescent="0.25">
      <c r="B4131" s="137" t="str">
        <f>IF(C4131="","",F4125)</f>
        <v/>
      </c>
      <c r="C4131" s="123"/>
      <c r="D4131" s="138" t="str">
        <f>IF(C4131="","",IFERROR(INDEX('Cadastro de insumo'!A:K,MATCH('Ficha técnica - Prod acabado'!C4131,'Cadastro de insumo'!E:E,0),2),""))</f>
        <v/>
      </c>
      <c r="E4131" s="138" t="str">
        <f>IF(C4131="","",IFERROR(INDEX('Cadastro de insumo'!A:K,MATCH('Ficha técnica - Prod acabado'!C4131,'Cadastro de insumo'!E:E,0),9),""))</f>
        <v/>
      </c>
      <c r="F4131" s="139" t="str">
        <f>IFERROR(VLOOKUP(C4131,'Cadastro de insumo'!E:K,7,0),"")</f>
        <v/>
      </c>
      <c r="G4131" s="113"/>
      <c r="H4131" s="113"/>
      <c r="I4131" s="138">
        <f t="shared" si="197"/>
        <v>0</v>
      </c>
      <c r="J4131" s="140">
        <f>IF(C4131="",0,IF(E4131="Pacote",VLOOKUP(C4131,'Cadastro de insumo'!E:K,7,0)*G4131,IF(OR(E4131="kg",E4131="L"),F4131/1000*G4131,F4131*G4131)))</f>
        <v>0</v>
      </c>
    </row>
    <row r="4132" spans="1:13" outlineLevel="1" x14ac:dyDescent="0.25">
      <c r="B4132" s="137" t="str">
        <f>IF(C4132="","",F4125)</f>
        <v/>
      </c>
      <c r="C4132" s="123"/>
      <c r="D4132" s="138" t="str">
        <f>IF(C4132="","",IFERROR(INDEX('Cadastro de insumo'!A:K,MATCH('Ficha técnica - Prod acabado'!C4132,'Cadastro de insumo'!E:E,0),2),""))</f>
        <v/>
      </c>
      <c r="E4132" s="138" t="str">
        <f>IF(C4132="","",IFERROR(INDEX('Cadastro de insumo'!A:K,MATCH('Ficha técnica - Prod acabado'!C4132,'Cadastro de insumo'!E:E,0),9),""))</f>
        <v/>
      </c>
      <c r="F4132" s="139" t="str">
        <f>IFERROR(VLOOKUP(C4132,'Cadastro de insumo'!E:K,7,0),"")</f>
        <v/>
      </c>
      <c r="G4132" s="113"/>
      <c r="H4132" s="113"/>
      <c r="I4132" s="138">
        <f t="shared" si="197"/>
        <v>0</v>
      </c>
      <c r="J4132" s="140">
        <f>IF(C4132="",0,IF(E4132="Pacote",VLOOKUP(C4132,'Cadastro de insumo'!E:K,7,0)*G4132,IF(OR(E4132="kg",E4132="L"),F4132/1000*G4132,F4132*G4132)))</f>
        <v>0</v>
      </c>
    </row>
    <row r="4133" spans="1:13" outlineLevel="1" x14ac:dyDescent="0.25">
      <c r="B4133" s="137" t="str">
        <f>IF(C4133="","",F4125)</f>
        <v/>
      </c>
      <c r="C4133" s="123"/>
      <c r="D4133" s="138" t="str">
        <f>IF(C4133="","",IFERROR(INDEX('Cadastro de insumo'!A:K,MATCH('Ficha técnica - Prod acabado'!C4133,'Cadastro de insumo'!E:E,0),2),""))</f>
        <v/>
      </c>
      <c r="E4133" s="138" t="str">
        <f>IF(C4133="","",IFERROR(INDEX('Cadastro de insumo'!A:K,MATCH('Ficha técnica - Prod acabado'!C4133,'Cadastro de insumo'!E:E,0),9),""))</f>
        <v/>
      </c>
      <c r="F4133" s="139" t="str">
        <f>IFERROR(VLOOKUP(C4133,'Cadastro de insumo'!E:K,7,0),"")</f>
        <v/>
      </c>
      <c r="G4133" s="113"/>
      <c r="H4133" s="113"/>
      <c r="I4133" s="138">
        <f t="shared" si="197"/>
        <v>0</v>
      </c>
      <c r="J4133" s="140">
        <f>IF(C4133="",0,IF(E4133="Pacote",VLOOKUP(C4133,'Cadastro de insumo'!E:K,7,0)*G4133,IF(OR(E4133="kg",E4133="L"),F4133/1000*G4133,F4133*G4133)))</f>
        <v>0</v>
      </c>
    </row>
    <row r="4134" spans="1:13" outlineLevel="1" x14ac:dyDescent="0.25">
      <c r="B4134" s="137" t="str">
        <f>IF(C4134="","",F4125)</f>
        <v/>
      </c>
      <c r="C4134" s="123"/>
      <c r="D4134" s="138" t="str">
        <f>IF(C4134="","",IFERROR(INDEX('Cadastro de insumo'!A:K,MATCH('Ficha técnica - Prod acabado'!C4134,'Cadastro de insumo'!E:E,0),2),""))</f>
        <v/>
      </c>
      <c r="E4134" s="138" t="str">
        <f>IF(C4134="","",IFERROR(INDEX('Cadastro de insumo'!A:K,MATCH('Ficha técnica - Prod acabado'!C4134,'Cadastro de insumo'!E:E,0),9),""))</f>
        <v/>
      </c>
      <c r="F4134" s="139" t="str">
        <f>IFERROR(VLOOKUP(C4134,'Cadastro de insumo'!E:K,7,0),"")</f>
        <v/>
      </c>
      <c r="G4134" s="113"/>
      <c r="H4134" s="113"/>
      <c r="I4134" s="138">
        <f t="shared" si="197"/>
        <v>0</v>
      </c>
      <c r="J4134" s="140">
        <f>IF(C4134="",0,IF(E4134="Pacote",VLOOKUP(C4134,'Cadastro de insumo'!E:K,7,0)*G4134,IF(OR(E4134="kg",E4134="L"),F4134/1000*G4134,F4134*G4134)))</f>
        <v>0</v>
      </c>
    </row>
    <row r="4135" spans="1:13" outlineLevel="1" x14ac:dyDescent="0.25">
      <c r="B4135" s="137" t="str">
        <f>IF(C4135="","",F4125)</f>
        <v/>
      </c>
      <c r="C4135" s="123"/>
      <c r="D4135" s="138" t="str">
        <f>IF(C4135="","",IFERROR(INDEX('Cadastro de insumo'!A:K,MATCH('Ficha técnica - Prod acabado'!C4135,'Cadastro de insumo'!E:E,0),2),""))</f>
        <v/>
      </c>
      <c r="E4135" s="138" t="str">
        <f>IF(C4135="","",IFERROR(INDEX('Cadastro de insumo'!A:K,MATCH('Ficha técnica - Prod acabado'!C4135,'Cadastro de insumo'!E:E,0),9),""))</f>
        <v/>
      </c>
      <c r="F4135" s="139" t="str">
        <f>IFERROR(VLOOKUP(C4135,'Cadastro de insumo'!E:K,7,0),"")</f>
        <v/>
      </c>
      <c r="G4135" s="113"/>
      <c r="H4135" s="113"/>
      <c r="I4135" s="138">
        <f t="shared" si="197"/>
        <v>0</v>
      </c>
      <c r="J4135" s="140">
        <f>IF(C4135="",0,IF(E4135="Pacote",VLOOKUP(C4135,'Cadastro de insumo'!E:K,7,0)*G4135,IF(OR(E4135="kg",E4135="L"),F4135/1000*G4135,F4135*G4135)))</f>
        <v>0</v>
      </c>
    </row>
    <row r="4136" spans="1:13" outlineLevel="1" x14ac:dyDescent="0.25">
      <c r="B4136" s="137" t="str">
        <f>IF(C4136="","",F4125)</f>
        <v/>
      </c>
      <c r="C4136" s="123"/>
      <c r="D4136" s="138" t="str">
        <f>IF(C4136="","",IFERROR(INDEX('Cadastro de insumo'!A:K,MATCH('Ficha técnica - Prod acabado'!C4136,'Cadastro de insumo'!E:E,0),2),""))</f>
        <v/>
      </c>
      <c r="E4136" s="138" t="str">
        <f>IF(C4136="","",IFERROR(INDEX('Cadastro de insumo'!A:K,MATCH('Ficha técnica - Prod acabado'!C4136,'Cadastro de insumo'!E:E,0),9),""))</f>
        <v/>
      </c>
      <c r="F4136" s="139" t="str">
        <f>IFERROR(VLOOKUP(C4136,'Cadastro de insumo'!E:K,7,0),"")</f>
        <v/>
      </c>
      <c r="G4136" s="113"/>
      <c r="H4136" s="113"/>
      <c r="I4136" s="138">
        <f t="shared" si="197"/>
        <v>0</v>
      </c>
      <c r="J4136" s="140">
        <f>IF(C4136="",0,IF(E4136="Pacote",VLOOKUP(C4136,'Cadastro de insumo'!E:K,7,0)*G4136,IF(OR(E4136="kg",E4136="L"),F4136/1000*G4136,F4136*G4136)))</f>
        <v>0</v>
      </c>
    </row>
    <row r="4137" spans="1:13" outlineLevel="1" x14ac:dyDescent="0.25">
      <c r="B4137" s="137" t="str">
        <f>IF(C4137="","",F4125)</f>
        <v/>
      </c>
      <c r="C4137" s="123"/>
      <c r="D4137" s="138" t="str">
        <f>IF(C4137="","",IFERROR(INDEX('Cadastro de insumo'!A:K,MATCH('Ficha técnica - Prod acabado'!C4137,'Cadastro de insumo'!E:E,0),2),""))</f>
        <v/>
      </c>
      <c r="E4137" s="138" t="str">
        <f>IF(C4137="","",IFERROR(INDEX('Cadastro de insumo'!A:K,MATCH('Ficha técnica - Prod acabado'!C4137,'Cadastro de insumo'!E:E,0),9),""))</f>
        <v/>
      </c>
      <c r="F4137" s="139" t="str">
        <f>IFERROR(VLOOKUP(C4137,'Cadastro de insumo'!E:K,7,0),"")</f>
        <v/>
      </c>
      <c r="G4137" s="113"/>
      <c r="H4137" s="113"/>
      <c r="I4137" s="138">
        <f t="shared" si="197"/>
        <v>0</v>
      </c>
      <c r="J4137" s="140">
        <f>IF(C4137="",0,IF(E4137="Pacote",VLOOKUP(C4137,'Cadastro de insumo'!E:K,7,0)*G4137,IF(OR(E4137="kg",E4137="L"),F4137/1000*G4137,F4137*G4137)))</f>
        <v>0</v>
      </c>
    </row>
    <row r="4138" spans="1:13" outlineLevel="1" x14ac:dyDescent="0.25">
      <c r="B4138" s="137" t="str">
        <f>IF(C4138="","",F4125)</f>
        <v/>
      </c>
      <c r="C4138" s="123"/>
      <c r="D4138" s="138" t="str">
        <f>IF(C4138="","",IFERROR(INDEX('Cadastro de insumo'!A:K,MATCH('Ficha técnica - Prod acabado'!C4138,'Cadastro de insumo'!E:E,0),2),""))</f>
        <v/>
      </c>
      <c r="E4138" s="138" t="str">
        <f>IF(C4138="","",IFERROR(INDEX('Cadastro de insumo'!A:K,MATCH('Ficha técnica - Prod acabado'!C4138,'Cadastro de insumo'!E:E,0),9),""))</f>
        <v/>
      </c>
      <c r="F4138" s="139" t="str">
        <f>IFERROR(VLOOKUP(C4138,'Cadastro de insumo'!E:K,7,0),"")</f>
        <v/>
      </c>
      <c r="G4138" s="113"/>
      <c r="H4138" s="113"/>
      <c r="I4138" s="138">
        <f t="shared" si="197"/>
        <v>0</v>
      </c>
      <c r="J4138" s="140">
        <f>IF(C4138="",0,IF(E4138="Pacote",VLOOKUP(C4138,'Cadastro de insumo'!E:K,7,0)*G4138,IF(OR(E4138="kg",E4138="L"),F4138/1000*G4138,F4138*G4138)))</f>
        <v>0</v>
      </c>
    </row>
    <row r="4139" spans="1:13" outlineLevel="1" x14ac:dyDescent="0.25">
      <c r="B4139" s="137" t="str">
        <f>IF(C4139="","",F4125)</f>
        <v/>
      </c>
      <c r="C4139" s="123"/>
      <c r="D4139" s="138" t="str">
        <f>IF(C4139="","",IFERROR(INDEX('Cadastro de insumo'!A:K,MATCH('Ficha técnica - Prod acabado'!C4139,'Cadastro de insumo'!E:E,0),2),""))</f>
        <v/>
      </c>
      <c r="E4139" s="138" t="str">
        <f>IF(C4139="","",IFERROR(INDEX('Cadastro de insumo'!A:K,MATCH('Ficha técnica - Prod acabado'!C4139,'Cadastro de insumo'!E:E,0),9),""))</f>
        <v/>
      </c>
      <c r="F4139" s="139" t="str">
        <f>IFERROR(VLOOKUP(C4139,'Cadastro de insumo'!E:K,7,0),"")</f>
        <v/>
      </c>
      <c r="G4139" s="113"/>
      <c r="H4139" s="113"/>
      <c r="I4139" s="138">
        <f t="shared" si="197"/>
        <v>0</v>
      </c>
      <c r="J4139" s="140">
        <f>IF(C4139="",0,IF(E4139="Pacote",VLOOKUP(C4139,'Cadastro de insumo'!E:K,7,0)*G4139,IF(OR(E4139="kg",E4139="L"),F4139/1000*G4139,F4139*G4139)))</f>
        <v>0</v>
      </c>
    </row>
    <row r="4140" spans="1:13" outlineLevel="1" x14ac:dyDescent="0.25">
      <c r="B4140" s="137" t="str">
        <f>IF(C4140="","",F4125)</f>
        <v/>
      </c>
      <c r="C4140" s="123"/>
      <c r="D4140" s="138" t="str">
        <f>IF(C4140="","",IFERROR(INDEX('Cadastro de insumo'!A:K,MATCH('Ficha técnica - Prod acabado'!C4140,'Cadastro de insumo'!E:E,0),2),""))</f>
        <v/>
      </c>
      <c r="E4140" s="138" t="str">
        <f>IF(C4140="","",IFERROR(INDEX('Cadastro de insumo'!A:K,MATCH('Ficha técnica - Prod acabado'!C4140,'Cadastro de insumo'!E:E,0),9),""))</f>
        <v/>
      </c>
      <c r="F4140" s="139" t="str">
        <f>IFERROR(VLOOKUP(C4140,'Cadastro de insumo'!E:K,7,0),"")</f>
        <v/>
      </c>
      <c r="G4140" s="113"/>
      <c r="H4140" s="113"/>
      <c r="I4140" s="138">
        <f t="shared" si="197"/>
        <v>0</v>
      </c>
      <c r="J4140" s="140">
        <f>IF(C4140="",0,IF(E4140="Pacote",VLOOKUP(C4140,'Cadastro de insumo'!E:K,7,0)*G4140,IF(OR(E4140="kg",E4140="L"),F4140/1000*G4140,F4140*G4140)))</f>
        <v>0</v>
      </c>
    </row>
    <row r="4141" spans="1:13" outlineLevel="1" x14ac:dyDescent="0.25">
      <c r="B4141" s="137" t="str">
        <f>IF(C4141="","",F4125)</f>
        <v/>
      </c>
      <c r="C4141" s="123"/>
      <c r="D4141" s="138" t="str">
        <f>IF(C4141="","",IFERROR(INDEX('Cadastro de insumo'!A:K,MATCH('Ficha técnica - Prod acabado'!C4141,'Cadastro de insumo'!E:E,0),2),""))</f>
        <v/>
      </c>
      <c r="E4141" s="138" t="str">
        <f>IF(C4141="","",IFERROR(INDEX('Cadastro de insumo'!A:K,MATCH('Ficha técnica - Prod acabado'!C4141,'Cadastro de insumo'!E:E,0),9),""))</f>
        <v/>
      </c>
      <c r="F4141" s="139" t="str">
        <f>IFERROR(VLOOKUP(C4141,'Cadastro de insumo'!E:K,7,0),"")</f>
        <v/>
      </c>
      <c r="G4141" s="113"/>
      <c r="H4141" s="113"/>
      <c r="I4141" s="138">
        <f t="shared" si="197"/>
        <v>0</v>
      </c>
      <c r="J4141" s="140">
        <f>IF(C4141="",0,IF(E4141="Pacote",VLOOKUP(C4141,'Cadastro de insumo'!E:K,7,0)*G4141,IF(OR(E4141="kg",E4141="L"),F4141/1000*G4141,F4141*G4141)))</f>
        <v>0</v>
      </c>
    </row>
    <row r="4142" spans="1:13" outlineLevel="1" x14ac:dyDescent="0.25">
      <c r="B4142" s="137" t="str">
        <f>IF(C4142="","",F4125)</f>
        <v/>
      </c>
      <c r="C4142" s="123"/>
      <c r="D4142" s="138" t="str">
        <f>IF(C4142="","",IFERROR(INDEX('Cadastro de insumo'!A:K,MATCH('Ficha técnica - Prod acabado'!C4142,'Cadastro de insumo'!E:E,0),2),""))</f>
        <v/>
      </c>
      <c r="E4142" s="138" t="str">
        <f>IF(C4142="","",IFERROR(INDEX('Cadastro de insumo'!A:K,MATCH('Ficha técnica - Prod acabado'!C4142,'Cadastro de insumo'!E:E,0),9),""))</f>
        <v/>
      </c>
      <c r="F4142" s="139" t="str">
        <f>IFERROR(VLOOKUP(C4142,'Cadastro de insumo'!E:K,7,0),"")</f>
        <v/>
      </c>
      <c r="G4142" s="113"/>
      <c r="H4142" s="113"/>
      <c r="I4142" s="138">
        <f t="shared" si="197"/>
        <v>0</v>
      </c>
      <c r="J4142" s="140">
        <f>IF(C4142="",0,IF(E4142="Pacote",VLOOKUP(C4142,'Cadastro de insumo'!E:K,7,0)*G4142,IF(OR(E4142="kg",E4142="L"),F4142/1000*G4142,F4142*G4142)))</f>
        <v>0</v>
      </c>
    </row>
    <row r="4143" spans="1:13" x14ac:dyDescent="0.25">
      <c r="A4143" s="33" t="str">
        <f>"Detalhes: "&amp;F4125</f>
        <v xml:space="preserve">Detalhes: </v>
      </c>
      <c r="B4143" s="110"/>
      <c r="H4143" s="126"/>
      <c r="I4143" s="110"/>
      <c r="J4143" s="110"/>
      <c r="M4143" s="126"/>
    </row>
    <row r="4144" spans="1:13" x14ac:dyDescent="0.25">
      <c r="B4144" s="110"/>
      <c r="C4144" s="126"/>
      <c r="H4144" s="126"/>
      <c r="I4144" s="110"/>
      <c r="J4144" s="110"/>
      <c r="K4144" s="110"/>
      <c r="L4144" s="110"/>
      <c r="M4144" s="126"/>
    </row>
    <row r="4145" spans="2:18" ht="31.5" x14ac:dyDescent="0.25">
      <c r="D4145" s="110"/>
      <c r="E4145" s="34" t="s">
        <v>21</v>
      </c>
      <c r="F4145" s="78" t="s">
        <v>0</v>
      </c>
      <c r="G4145" s="78" t="s">
        <v>19</v>
      </c>
      <c r="H4145" s="79" t="s">
        <v>20</v>
      </c>
      <c r="I4145" s="35" t="s">
        <v>22</v>
      </c>
      <c r="J4145" s="35" t="s">
        <v>61</v>
      </c>
      <c r="M4145" s="126"/>
    </row>
    <row r="4146" spans="2:18" x14ac:dyDescent="0.25">
      <c r="D4146" s="110"/>
      <c r="E4146" s="135">
        <f>E4125+1</f>
        <v>198</v>
      </c>
      <c r="F4146" s="113"/>
      <c r="G4146" s="113"/>
      <c r="H4146" s="114"/>
      <c r="I4146" s="136">
        <f>SUM(J4149:J4163)</f>
        <v>0</v>
      </c>
      <c r="J4146" s="136" t="str">
        <f>IF(H4146="","",I4146/H4146)</f>
        <v/>
      </c>
      <c r="M4146" s="126"/>
      <c r="R4146" s="141"/>
    </row>
    <row r="4147" spans="2:18" x14ac:dyDescent="0.25">
      <c r="B4147" s="117"/>
      <c r="C4147" s="118"/>
      <c r="D4147" s="110"/>
      <c r="F4147" s="118"/>
      <c r="G4147" s="118"/>
      <c r="H4147" s="119"/>
      <c r="I4147" s="120"/>
      <c r="J4147" s="121"/>
      <c r="M4147" s="126"/>
      <c r="R4147" s="141"/>
    </row>
    <row r="4148" spans="2:18" ht="47.25" outlineLevel="1" x14ac:dyDescent="0.25">
      <c r="B4148" s="34" t="s">
        <v>66</v>
      </c>
      <c r="C4148" s="78" t="s">
        <v>13</v>
      </c>
      <c r="D4148" s="35" t="s">
        <v>60</v>
      </c>
      <c r="E4148" s="35" t="s">
        <v>14</v>
      </c>
      <c r="F4148" s="79" t="s">
        <v>17</v>
      </c>
      <c r="G4148" s="79" t="s">
        <v>56</v>
      </c>
      <c r="H4148" s="79" t="s">
        <v>38</v>
      </c>
      <c r="I4148" s="35" t="s">
        <v>16</v>
      </c>
      <c r="J4148" s="34" t="s">
        <v>15</v>
      </c>
    </row>
    <row r="4149" spans="2:18" outlineLevel="1" x14ac:dyDescent="0.25">
      <c r="B4149" s="137" t="str">
        <f>IF(C4149="","",F4146)</f>
        <v/>
      </c>
      <c r="C4149" s="123"/>
      <c r="D4149" s="138" t="str">
        <f>IF(C4149="","",IFERROR(INDEX('Cadastro de insumo'!A:K,MATCH('Ficha técnica - Prod acabado'!C4149,'Cadastro de insumo'!E:E,0),2),""))</f>
        <v/>
      </c>
      <c r="E4149" s="138" t="str">
        <f>IF(C4149="","",IFERROR(INDEX('Cadastro de insumo'!A:K,MATCH('Ficha técnica - Prod acabado'!C4149,'Cadastro de insumo'!E:E,0),9),""))</f>
        <v/>
      </c>
      <c r="F4149" s="139" t="str">
        <f>IFERROR(VLOOKUP(C4149,'Cadastro de insumo'!E:K,7,0),"")</f>
        <v/>
      </c>
      <c r="G4149" s="113"/>
      <c r="H4149" s="113"/>
      <c r="I4149" s="138">
        <f t="shared" ref="I4149:I4163" si="198">IF(OR(G4149="",H4149=""),0,G4149/H4149)</f>
        <v>0</v>
      </c>
      <c r="J4149" s="140">
        <f>IF(C4149="",0,IF(E4149="Pacote",VLOOKUP(C4149,'Cadastro de insumo'!E:K,7,0)*G4149,IF(OR(E4149="kg",E4149="L"),F4149/1000*G4149,F4149*G4149)))</f>
        <v>0</v>
      </c>
    </row>
    <row r="4150" spans="2:18" outlineLevel="1" x14ac:dyDescent="0.25">
      <c r="B4150" s="137" t="str">
        <f>IF(C4150="","",F4146)</f>
        <v/>
      </c>
      <c r="C4150" s="123"/>
      <c r="D4150" s="138" t="str">
        <f>IF(C4150="","",IFERROR(INDEX('Cadastro de insumo'!A:K,MATCH('Ficha técnica - Prod acabado'!C4150,'Cadastro de insumo'!E:E,0),2),""))</f>
        <v/>
      </c>
      <c r="E4150" s="138" t="str">
        <f>IF(C4150="","",IFERROR(INDEX('Cadastro de insumo'!A:K,MATCH('Ficha técnica - Prod acabado'!C4150,'Cadastro de insumo'!E:E,0),9),""))</f>
        <v/>
      </c>
      <c r="F4150" s="139" t="str">
        <f>IFERROR(VLOOKUP(C4150,'Cadastro de insumo'!E:K,7,0),"")</f>
        <v/>
      </c>
      <c r="G4150" s="113"/>
      <c r="H4150" s="113"/>
      <c r="I4150" s="138">
        <f t="shared" si="198"/>
        <v>0</v>
      </c>
      <c r="J4150" s="140">
        <f>IF(C4150="",0,IF(E4150="Pacote",VLOOKUP(C4150,'Cadastro de insumo'!E:K,7,0)*G4150,IF(OR(E4150="kg",E4150="L"),F4150/1000*G4150,F4150*G4150)))</f>
        <v>0</v>
      </c>
    </row>
    <row r="4151" spans="2:18" outlineLevel="1" x14ac:dyDescent="0.25">
      <c r="B4151" s="137" t="str">
        <f>IF(C4151="","",F4146)</f>
        <v/>
      </c>
      <c r="C4151" s="123"/>
      <c r="D4151" s="138" t="str">
        <f>IF(C4151="","",IFERROR(INDEX('Cadastro de insumo'!A:K,MATCH('Ficha técnica - Prod acabado'!C4151,'Cadastro de insumo'!E:E,0),2),""))</f>
        <v/>
      </c>
      <c r="E4151" s="138" t="str">
        <f>IF(C4151="","",IFERROR(INDEX('Cadastro de insumo'!A:K,MATCH('Ficha técnica - Prod acabado'!C4151,'Cadastro de insumo'!E:E,0),9),""))</f>
        <v/>
      </c>
      <c r="F4151" s="139" t="str">
        <f>IFERROR(VLOOKUP(C4151,'Cadastro de insumo'!E:K,7,0),"")</f>
        <v/>
      </c>
      <c r="G4151" s="113"/>
      <c r="H4151" s="113"/>
      <c r="I4151" s="138">
        <f t="shared" si="198"/>
        <v>0</v>
      </c>
      <c r="J4151" s="140">
        <f>IF(C4151="",0,IF(E4151="Pacote",VLOOKUP(C4151,'Cadastro de insumo'!E:K,7,0)*G4151,IF(OR(E4151="kg",E4151="L"),F4151/1000*G4151,F4151*G4151)))</f>
        <v>0</v>
      </c>
    </row>
    <row r="4152" spans="2:18" outlineLevel="1" x14ac:dyDescent="0.25">
      <c r="B4152" s="137" t="str">
        <f>IF(C4152="","",F4146)</f>
        <v/>
      </c>
      <c r="C4152" s="123"/>
      <c r="D4152" s="138" t="str">
        <f>IF(C4152="","",IFERROR(INDEX('Cadastro de insumo'!A:K,MATCH('Ficha técnica - Prod acabado'!C4152,'Cadastro de insumo'!E:E,0),2),""))</f>
        <v/>
      </c>
      <c r="E4152" s="138" t="str">
        <f>IF(C4152="","",IFERROR(INDEX('Cadastro de insumo'!A:K,MATCH('Ficha técnica - Prod acabado'!C4152,'Cadastro de insumo'!E:E,0),9),""))</f>
        <v/>
      </c>
      <c r="F4152" s="139" t="str">
        <f>IFERROR(VLOOKUP(C4152,'Cadastro de insumo'!E:K,7,0),"")</f>
        <v/>
      </c>
      <c r="G4152" s="113"/>
      <c r="H4152" s="113"/>
      <c r="I4152" s="138">
        <f t="shared" si="198"/>
        <v>0</v>
      </c>
      <c r="J4152" s="140">
        <f>IF(C4152="",0,IF(E4152="Pacote",VLOOKUP(C4152,'Cadastro de insumo'!E:K,7,0)*G4152,IF(OR(E4152="kg",E4152="L"),F4152/1000*G4152,F4152*G4152)))</f>
        <v>0</v>
      </c>
    </row>
    <row r="4153" spans="2:18" outlineLevel="1" x14ac:dyDescent="0.25">
      <c r="B4153" s="137" t="str">
        <f>IF(C4153="","",F4146)</f>
        <v/>
      </c>
      <c r="C4153" s="123"/>
      <c r="D4153" s="138" t="str">
        <f>IF(C4153="","",IFERROR(INDEX('Cadastro de insumo'!A:K,MATCH('Ficha técnica - Prod acabado'!C4153,'Cadastro de insumo'!E:E,0),2),""))</f>
        <v/>
      </c>
      <c r="E4153" s="138" t="str">
        <f>IF(C4153="","",IFERROR(INDEX('Cadastro de insumo'!A:K,MATCH('Ficha técnica - Prod acabado'!C4153,'Cadastro de insumo'!E:E,0),9),""))</f>
        <v/>
      </c>
      <c r="F4153" s="139" t="str">
        <f>IFERROR(VLOOKUP(C4153,'Cadastro de insumo'!E:K,7,0),"")</f>
        <v/>
      </c>
      <c r="G4153" s="113"/>
      <c r="H4153" s="113"/>
      <c r="I4153" s="138">
        <f t="shared" si="198"/>
        <v>0</v>
      </c>
      <c r="J4153" s="140">
        <f>IF(C4153="",0,IF(E4153="Pacote",VLOOKUP(C4153,'Cadastro de insumo'!E:K,7,0)*G4153,IF(OR(E4153="kg",E4153="L"),F4153/1000*G4153,F4153*G4153)))</f>
        <v>0</v>
      </c>
    </row>
    <row r="4154" spans="2:18" outlineLevel="1" x14ac:dyDescent="0.25">
      <c r="B4154" s="137" t="str">
        <f>IF(C4154="","",F4146)</f>
        <v/>
      </c>
      <c r="C4154" s="123"/>
      <c r="D4154" s="138" t="str">
        <f>IF(C4154="","",IFERROR(INDEX('Cadastro de insumo'!A:K,MATCH('Ficha técnica - Prod acabado'!C4154,'Cadastro de insumo'!E:E,0),2),""))</f>
        <v/>
      </c>
      <c r="E4154" s="138" t="str">
        <f>IF(C4154="","",IFERROR(INDEX('Cadastro de insumo'!A:K,MATCH('Ficha técnica - Prod acabado'!C4154,'Cadastro de insumo'!E:E,0),9),""))</f>
        <v/>
      </c>
      <c r="F4154" s="139" t="str">
        <f>IFERROR(VLOOKUP(C4154,'Cadastro de insumo'!E:K,7,0),"")</f>
        <v/>
      </c>
      <c r="G4154" s="113"/>
      <c r="H4154" s="113"/>
      <c r="I4154" s="138">
        <f t="shared" si="198"/>
        <v>0</v>
      </c>
      <c r="J4154" s="140">
        <f>IF(C4154="",0,IF(E4154="Pacote",VLOOKUP(C4154,'Cadastro de insumo'!E:K,7,0)*G4154,IF(OR(E4154="kg",E4154="L"),F4154/1000*G4154,F4154*G4154)))</f>
        <v>0</v>
      </c>
    </row>
    <row r="4155" spans="2:18" outlineLevel="1" x14ac:dyDescent="0.25">
      <c r="B4155" s="137" t="str">
        <f>IF(C4155="","",F4146)</f>
        <v/>
      </c>
      <c r="C4155" s="123"/>
      <c r="D4155" s="138" t="str">
        <f>IF(C4155="","",IFERROR(INDEX('Cadastro de insumo'!A:K,MATCH('Ficha técnica - Prod acabado'!C4155,'Cadastro de insumo'!E:E,0),2),""))</f>
        <v/>
      </c>
      <c r="E4155" s="138" t="str">
        <f>IF(C4155="","",IFERROR(INDEX('Cadastro de insumo'!A:K,MATCH('Ficha técnica - Prod acabado'!C4155,'Cadastro de insumo'!E:E,0),9),""))</f>
        <v/>
      </c>
      <c r="F4155" s="139" t="str">
        <f>IFERROR(VLOOKUP(C4155,'Cadastro de insumo'!E:K,7,0),"")</f>
        <v/>
      </c>
      <c r="G4155" s="113"/>
      <c r="H4155" s="113"/>
      <c r="I4155" s="138">
        <f t="shared" si="198"/>
        <v>0</v>
      </c>
      <c r="J4155" s="140">
        <f>IF(C4155="",0,IF(E4155="Pacote",VLOOKUP(C4155,'Cadastro de insumo'!E:K,7,0)*G4155,IF(OR(E4155="kg",E4155="L"),F4155/1000*G4155,F4155*G4155)))</f>
        <v>0</v>
      </c>
    </row>
    <row r="4156" spans="2:18" outlineLevel="1" x14ac:dyDescent="0.25">
      <c r="B4156" s="137" t="str">
        <f>IF(C4156="","",F4146)</f>
        <v/>
      </c>
      <c r="C4156" s="123"/>
      <c r="D4156" s="138" t="str">
        <f>IF(C4156="","",IFERROR(INDEX('Cadastro de insumo'!A:K,MATCH('Ficha técnica - Prod acabado'!C4156,'Cadastro de insumo'!E:E,0),2),""))</f>
        <v/>
      </c>
      <c r="E4156" s="138" t="str">
        <f>IF(C4156="","",IFERROR(INDEX('Cadastro de insumo'!A:K,MATCH('Ficha técnica - Prod acabado'!C4156,'Cadastro de insumo'!E:E,0),9),""))</f>
        <v/>
      </c>
      <c r="F4156" s="139" t="str">
        <f>IFERROR(VLOOKUP(C4156,'Cadastro de insumo'!E:K,7,0),"")</f>
        <v/>
      </c>
      <c r="G4156" s="113"/>
      <c r="H4156" s="113"/>
      <c r="I4156" s="138">
        <f t="shared" si="198"/>
        <v>0</v>
      </c>
      <c r="J4156" s="140">
        <f>IF(C4156="",0,IF(E4156="Pacote",VLOOKUP(C4156,'Cadastro de insumo'!E:K,7,0)*G4156,IF(OR(E4156="kg",E4156="L"),F4156/1000*G4156,F4156*G4156)))</f>
        <v>0</v>
      </c>
    </row>
    <row r="4157" spans="2:18" outlineLevel="1" x14ac:dyDescent="0.25">
      <c r="B4157" s="137" t="str">
        <f>IF(C4157="","",F4146)</f>
        <v/>
      </c>
      <c r="C4157" s="123"/>
      <c r="D4157" s="138" t="str">
        <f>IF(C4157="","",IFERROR(INDEX('Cadastro de insumo'!A:K,MATCH('Ficha técnica - Prod acabado'!C4157,'Cadastro de insumo'!E:E,0),2),""))</f>
        <v/>
      </c>
      <c r="E4157" s="138" t="str">
        <f>IF(C4157="","",IFERROR(INDEX('Cadastro de insumo'!A:K,MATCH('Ficha técnica - Prod acabado'!C4157,'Cadastro de insumo'!E:E,0),9),""))</f>
        <v/>
      </c>
      <c r="F4157" s="139" t="str">
        <f>IFERROR(VLOOKUP(C4157,'Cadastro de insumo'!E:K,7,0),"")</f>
        <v/>
      </c>
      <c r="G4157" s="113"/>
      <c r="H4157" s="113"/>
      <c r="I4157" s="138">
        <f t="shared" si="198"/>
        <v>0</v>
      </c>
      <c r="J4157" s="140">
        <f>IF(C4157="",0,IF(E4157="Pacote",VLOOKUP(C4157,'Cadastro de insumo'!E:K,7,0)*G4157,IF(OR(E4157="kg",E4157="L"),F4157/1000*G4157,F4157*G4157)))</f>
        <v>0</v>
      </c>
    </row>
    <row r="4158" spans="2:18" outlineLevel="1" x14ac:dyDescent="0.25">
      <c r="B4158" s="137" t="str">
        <f>IF(C4158="","",F4146)</f>
        <v/>
      </c>
      <c r="C4158" s="123"/>
      <c r="D4158" s="138" t="str">
        <f>IF(C4158="","",IFERROR(INDEX('Cadastro de insumo'!A:K,MATCH('Ficha técnica - Prod acabado'!C4158,'Cadastro de insumo'!E:E,0),2),""))</f>
        <v/>
      </c>
      <c r="E4158" s="138" t="str">
        <f>IF(C4158="","",IFERROR(INDEX('Cadastro de insumo'!A:K,MATCH('Ficha técnica - Prod acabado'!C4158,'Cadastro de insumo'!E:E,0),9),""))</f>
        <v/>
      </c>
      <c r="F4158" s="139" t="str">
        <f>IFERROR(VLOOKUP(C4158,'Cadastro de insumo'!E:K,7,0),"")</f>
        <v/>
      </c>
      <c r="G4158" s="113"/>
      <c r="H4158" s="113"/>
      <c r="I4158" s="138">
        <f t="shared" si="198"/>
        <v>0</v>
      </c>
      <c r="J4158" s="140">
        <f>IF(C4158="",0,IF(E4158="Pacote",VLOOKUP(C4158,'Cadastro de insumo'!E:K,7,0)*G4158,IF(OR(E4158="kg",E4158="L"),F4158/1000*G4158,F4158*G4158)))</f>
        <v>0</v>
      </c>
    </row>
    <row r="4159" spans="2:18" outlineLevel="1" x14ac:dyDescent="0.25">
      <c r="B4159" s="137" t="str">
        <f>IF(C4159="","",F4146)</f>
        <v/>
      </c>
      <c r="C4159" s="123"/>
      <c r="D4159" s="138" t="str">
        <f>IF(C4159="","",IFERROR(INDEX('Cadastro de insumo'!A:K,MATCH('Ficha técnica - Prod acabado'!C4159,'Cadastro de insumo'!E:E,0),2),""))</f>
        <v/>
      </c>
      <c r="E4159" s="138" t="str">
        <f>IF(C4159="","",IFERROR(INDEX('Cadastro de insumo'!A:K,MATCH('Ficha técnica - Prod acabado'!C4159,'Cadastro de insumo'!E:E,0),9),""))</f>
        <v/>
      </c>
      <c r="F4159" s="139" t="str">
        <f>IFERROR(VLOOKUP(C4159,'Cadastro de insumo'!E:K,7,0),"")</f>
        <v/>
      </c>
      <c r="G4159" s="113"/>
      <c r="H4159" s="113"/>
      <c r="I4159" s="138">
        <f t="shared" si="198"/>
        <v>0</v>
      </c>
      <c r="J4159" s="140">
        <f>IF(C4159="",0,IF(E4159="Pacote",VLOOKUP(C4159,'Cadastro de insumo'!E:K,7,0)*G4159,IF(OR(E4159="kg",E4159="L"),F4159/1000*G4159,F4159*G4159)))</f>
        <v>0</v>
      </c>
    </row>
    <row r="4160" spans="2:18" outlineLevel="1" x14ac:dyDescent="0.25">
      <c r="B4160" s="137" t="str">
        <f>IF(C4160="","",F4146)</f>
        <v/>
      </c>
      <c r="C4160" s="123"/>
      <c r="D4160" s="138" t="str">
        <f>IF(C4160="","",IFERROR(INDEX('Cadastro de insumo'!A:K,MATCH('Ficha técnica - Prod acabado'!C4160,'Cadastro de insumo'!E:E,0),2),""))</f>
        <v/>
      </c>
      <c r="E4160" s="138" t="str">
        <f>IF(C4160="","",IFERROR(INDEX('Cadastro de insumo'!A:K,MATCH('Ficha técnica - Prod acabado'!C4160,'Cadastro de insumo'!E:E,0),9),""))</f>
        <v/>
      </c>
      <c r="F4160" s="139" t="str">
        <f>IFERROR(VLOOKUP(C4160,'Cadastro de insumo'!E:K,7,0),"")</f>
        <v/>
      </c>
      <c r="G4160" s="113"/>
      <c r="H4160" s="113"/>
      <c r="I4160" s="138">
        <f t="shared" si="198"/>
        <v>0</v>
      </c>
      <c r="J4160" s="140">
        <f>IF(C4160="",0,IF(E4160="Pacote",VLOOKUP(C4160,'Cadastro de insumo'!E:K,7,0)*G4160,IF(OR(E4160="kg",E4160="L"),F4160/1000*G4160,F4160*G4160)))</f>
        <v>0</v>
      </c>
    </row>
    <row r="4161" spans="1:18" outlineLevel="1" x14ac:dyDescent="0.25">
      <c r="B4161" s="137" t="str">
        <f>IF(C4161="","",F4146)</f>
        <v/>
      </c>
      <c r="C4161" s="123"/>
      <c r="D4161" s="138" t="str">
        <f>IF(C4161="","",IFERROR(INDEX('Cadastro de insumo'!A:K,MATCH('Ficha técnica - Prod acabado'!C4161,'Cadastro de insumo'!E:E,0),2),""))</f>
        <v/>
      </c>
      <c r="E4161" s="138" t="str">
        <f>IF(C4161="","",IFERROR(INDEX('Cadastro de insumo'!A:K,MATCH('Ficha técnica - Prod acabado'!C4161,'Cadastro de insumo'!E:E,0),9),""))</f>
        <v/>
      </c>
      <c r="F4161" s="139" t="str">
        <f>IFERROR(VLOOKUP(C4161,'Cadastro de insumo'!E:K,7,0),"")</f>
        <v/>
      </c>
      <c r="G4161" s="113"/>
      <c r="H4161" s="113"/>
      <c r="I4161" s="138">
        <f t="shared" si="198"/>
        <v>0</v>
      </c>
      <c r="J4161" s="140">
        <f>IF(C4161="",0,IF(E4161="Pacote",VLOOKUP(C4161,'Cadastro de insumo'!E:K,7,0)*G4161,IF(OR(E4161="kg",E4161="L"),F4161/1000*G4161,F4161*G4161)))</f>
        <v>0</v>
      </c>
    </row>
    <row r="4162" spans="1:18" outlineLevel="1" x14ac:dyDescent="0.25">
      <c r="B4162" s="137" t="str">
        <f>IF(C4162="","",F4146)</f>
        <v/>
      </c>
      <c r="C4162" s="123"/>
      <c r="D4162" s="138" t="str">
        <f>IF(C4162="","",IFERROR(INDEX('Cadastro de insumo'!A:K,MATCH('Ficha técnica - Prod acabado'!C4162,'Cadastro de insumo'!E:E,0),2),""))</f>
        <v/>
      </c>
      <c r="E4162" s="138" t="str">
        <f>IF(C4162="","",IFERROR(INDEX('Cadastro de insumo'!A:K,MATCH('Ficha técnica - Prod acabado'!C4162,'Cadastro de insumo'!E:E,0),9),""))</f>
        <v/>
      </c>
      <c r="F4162" s="139" t="str">
        <f>IFERROR(VLOOKUP(C4162,'Cadastro de insumo'!E:K,7,0),"")</f>
        <v/>
      </c>
      <c r="G4162" s="113"/>
      <c r="H4162" s="113"/>
      <c r="I4162" s="138">
        <f t="shared" si="198"/>
        <v>0</v>
      </c>
      <c r="J4162" s="140">
        <f>IF(C4162="",0,IF(E4162="Pacote",VLOOKUP(C4162,'Cadastro de insumo'!E:K,7,0)*G4162,IF(OR(E4162="kg",E4162="L"),F4162/1000*G4162,F4162*G4162)))</f>
        <v>0</v>
      </c>
    </row>
    <row r="4163" spans="1:18" outlineLevel="1" x14ac:dyDescent="0.25">
      <c r="B4163" s="137" t="str">
        <f>IF(C4163="","",F4146)</f>
        <v/>
      </c>
      <c r="C4163" s="123"/>
      <c r="D4163" s="138" t="str">
        <f>IF(C4163="","",IFERROR(INDEX('Cadastro de insumo'!A:K,MATCH('Ficha técnica - Prod acabado'!C4163,'Cadastro de insumo'!E:E,0),2),""))</f>
        <v/>
      </c>
      <c r="E4163" s="138" t="str">
        <f>IF(C4163="","",IFERROR(INDEX('Cadastro de insumo'!A:K,MATCH('Ficha técnica - Prod acabado'!C4163,'Cadastro de insumo'!E:E,0),9),""))</f>
        <v/>
      </c>
      <c r="F4163" s="139" t="str">
        <f>IFERROR(VLOOKUP(C4163,'Cadastro de insumo'!E:K,7,0),"")</f>
        <v/>
      </c>
      <c r="G4163" s="113"/>
      <c r="H4163" s="113"/>
      <c r="I4163" s="138">
        <f t="shared" si="198"/>
        <v>0</v>
      </c>
      <c r="J4163" s="140">
        <f>IF(C4163="",0,IF(E4163="Pacote",VLOOKUP(C4163,'Cadastro de insumo'!E:K,7,0)*G4163,IF(OR(E4163="kg",E4163="L"),F4163/1000*G4163,F4163*G4163)))</f>
        <v>0</v>
      </c>
    </row>
    <row r="4164" spans="1:18" x14ac:dyDescent="0.25">
      <c r="A4164" s="33" t="str">
        <f>"Detalhes: "&amp;F4146</f>
        <v xml:space="preserve">Detalhes: </v>
      </c>
      <c r="B4164" s="110"/>
      <c r="H4164" s="126"/>
      <c r="I4164" s="110"/>
      <c r="J4164" s="110"/>
      <c r="M4164" s="126"/>
    </row>
    <row r="4165" spans="1:18" x14ac:dyDescent="0.25">
      <c r="B4165" s="110"/>
      <c r="C4165" s="126"/>
      <c r="H4165" s="126"/>
      <c r="I4165" s="110"/>
      <c r="J4165" s="110"/>
      <c r="K4165" s="110"/>
      <c r="L4165" s="110"/>
      <c r="M4165" s="126"/>
    </row>
    <row r="4166" spans="1:18" ht="31.5" x14ac:dyDescent="0.25">
      <c r="D4166" s="110"/>
      <c r="E4166" s="34" t="s">
        <v>21</v>
      </c>
      <c r="F4166" s="78" t="s">
        <v>0</v>
      </c>
      <c r="G4166" s="78" t="s">
        <v>19</v>
      </c>
      <c r="H4166" s="79" t="s">
        <v>20</v>
      </c>
      <c r="I4166" s="35" t="s">
        <v>22</v>
      </c>
      <c r="J4166" s="35" t="s">
        <v>61</v>
      </c>
      <c r="M4166" s="126"/>
    </row>
    <row r="4167" spans="1:18" x14ac:dyDescent="0.25">
      <c r="D4167" s="110"/>
      <c r="E4167" s="135">
        <f>E4146+1</f>
        <v>199</v>
      </c>
      <c r="F4167" s="113"/>
      <c r="G4167" s="113"/>
      <c r="H4167" s="114"/>
      <c r="I4167" s="136">
        <f>SUM(J4170:J4184)</f>
        <v>0</v>
      </c>
      <c r="J4167" s="136" t="str">
        <f>IF(H4167="","",I4167/H4167)</f>
        <v/>
      </c>
      <c r="M4167" s="126"/>
      <c r="R4167" s="141"/>
    </row>
    <row r="4168" spans="1:18" x14ac:dyDescent="0.25">
      <c r="B4168" s="117"/>
      <c r="C4168" s="118"/>
      <c r="D4168" s="110"/>
      <c r="F4168" s="118"/>
      <c r="G4168" s="118"/>
      <c r="H4168" s="119"/>
      <c r="I4168" s="120"/>
      <c r="J4168" s="121"/>
      <c r="M4168" s="126"/>
      <c r="R4168" s="141"/>
    </row>
    <row r="4169" spans="1:18" ht="47.25" outlineLevel="1" x14ac:dyDescent="0.25">
      <c r="B4169" s="34" t="s">
        <v>66</v>
      </c>
      <c r="C4169" s="78" t="s">
        <v>13</v>
      </c>
      <c r="D4169" s="35" t="s">
        <v>60</v>
      </c>
      <c r="E4169" s="35" t="s">
        <v>14</v>
      </c>
      <c r="F4169" s="79" t="s">
        <v>17</v>
      </c>
      <c r="G4169" s="79" t="s">
        <v>56</v>
      </c>
      <c r="H4169" s="79" t="s">
        <v>38</v>
      </c>
      <c r="I4169" s="35" t="s">
        <v>16</v>
      </c>
      <c r="J4169" s="34" t="s">
        <v>15</v>
      </c>
    </row>
    <row r="4170" spans="1:18" outlineLevel="1" x14ac:dyDescent="0.25">
      <c r="B4170" s="137" t="str">
        <f>IF(C4170="","",F4167)</f>
        <v/>
      </c>
      <c r="C4170" s="123"/>
      <c r="D4170" s="138" t="str">
        <f>IF(C4170="","",IFERROR(INDEX('Cadastro de insumo'!A:K,MATCH('Ficha técnica - Prod acabado'!C4170,'Cadastro de insumo'!E:E,0),2),""))</f>
        <v/>
      </c>
      <c r="E4170" s="138" t="str">
        <f>IF(C4170="","",IFERROR(INDEX('Cadastro de insumo'!A:K,MATCH('Ficha técnica - Prod acabado'!C4170,'Cadastro de insumo'!E:E,0),9),""))</f>
        <v/>
      </c>
      <c r="F4170" s="139" t="str">
        <f>IFERROR(VLOOKUP(C4170,'Cadastro de insumo'!E:K,7,0),"")</f>
        <v/>
      </c>
      <c r="G4170" s="113"/>
      <c r="H4170" s="113"/>
      <c r="I4170" s="138">
        <f t="shared" ref="I4170:I4184" si="199">IF(OR(G4170="",H4170=""),0,G4170/H4170)</f>
        <v>0</v>
      </c>
      <c r="J4170" s="140">
        <f>IF(C4170="",0,IF(E4170="Pacote",VLOOKUP(C4170,'Cadastro de insumo'!E:K,7,0)*G4170,IF(OR(E4170="kg",E4170="L"),F4170/1000*G4170,F4170*G4170)))</f>
        <v>0</v>
      </c>
    </row>
    <row r="4171" spans="1:18" outlineLevel="1" x14ac:dyDescent="0.25">
      <c r="B4171" s="137" t="str">
        <f>IF(C4171="","",F4167)</f>
        <v/>
      </c>
      <c r="C4171" s="123"/>
      <c r="D4171" s="138" t="str">
        <f>IF(C4171="","",IFERROR(INDEX('Cadastro de insumo'!A:K,MATCH('Ficha técnica - Prod acabado'!C4171,'Cadastro de insumo'!E:E,0),2),""))</f>
        <v/>
      </c>
      <c r="E4171" s="138" t="str">
        <f>IF(C4171="","",IFERROR(INDEX('Cadastro de insumo'!A:K,MATCH('Ficha técnica - Prod acabado'!C4171,'Cadastro de insumo'!E:E,0),9),""))</f>
        <v/>
      </c>
      <c r="F4171" s="139" t="str">
        <f>IFERROR(VLOOKUP(C4171,'Cadastro de insumo'!E:K,7,0),"")</f>
        <v/>
      </c>
      <c r="G4171" s="113"/>
      <c r="H4171" s="113"/>
      <c r="I4171" s="138">
        <f t="shared" si="199"/>
        <v>0</v>
      </c>
      <c r="J4171" s="140">
        <f>IF(C4171="",0,IF(E4171="Pacote",VLOOKUP(C4171,'Cadastro de insumo'!E:K,7,0)*G4171,IF(OR(E4171="kg",E4171="L"),F4171/1000*G4171,F4171*G4171)))</f>
        <v>0</v>
      </c>
    </row>
    <row r="4172" spans="1:18" outlineLevel="1" x14ac:dyDescent="0.25">
      <c r="B4172" s="137" t="str">
        <f>IF(C4172="","",F4167)</f>
        <v/>
      </c>
      <c r="C4172" s="123"/>
      <c r="D4172" s="138" t="str">
        <f>IF(C4172="","",IFERROR(INDEX('Cadastro de insumo'!A:K,MATCH('Ficha técnica - Prod acabado'!C4172,'Cadastro de insumo'!E:E,0),2),""))</f>
        <v/>
      </c>
      <c r="E4172" s="138" t="str">
        <f>IF(C4172="","",IFERROR(INDEX('Cadastro de insumo'!A:K,MATCH('Ficha técnica - Prod acabado'!C4172,'Cadastro de insumo'!E:E,0),9),""))</f>
        <v/>
      </c>
      <c r="F4172" s="139" t="str">
        <f>IFERROR(VLOOKUP(C4172,'Cadastro de insumo'!E:K,7,0),"")</f>
        <v/>
      </c>
      <c r="G4172" s="113"/>
      <c r="H4172" s="113"/>
      <c r="I4172" s="138">
        <f t="shared" si="199"/>
        <v>0</v>
      </c>
      <c r="J4172" s="140">
        <f>IF(C4172="",0,IF(E4172="Pacote",VLOOKUP(C4172,'Cadastro de insumo'!E:K,7,0)*G4172,IF(OR(E4172="kg",E4172="L"),F4172/1000*G4172,F4172*G4172)))</f>
        <v>0</v>
      </c>
    </row>
    <row r="4173" spans="1:18" outlineLevel="1" x14ac:dyDescent="0.25">
      <c r="B4173" s="137" t="str">
        <f>IF(C4173="","",F4167)</f>
        <v/>
      </c>
      <c r="C4173" s="123"/>
      <c r="D4173" s="138" t="str">
        <f>IF(C4173="","",IFERROR(INDEX('Cadastro de insumo'!A:K,MATCH('Ficha técnica - Prod acabado'!C4173,'Cadastro de insumo'!E:E,0),2),""))</f>
        <v/>
      </c>
      <c r="E4173" s="138" t="str">
        <f>IF(C4173="","",IFERROR(INDEX('Cadastro de insumo'!A:K,MATCH('Ficha técnica - Prod acabado'!C4173,'Cadastro de insumo'!E:E,0),9),""))</f>
        <v/>
      </c>
      <c r="F4173" s="139" t="str">
        <f>IFERROR(VLOOKUP(C4173,'Cadastro de insumo'!E:K,7,0),"")</f>
        <v/>
      </c>
      <c r="G4173" s="113"/>
      <c r="H4173" s="113"/>
      <c r="I4173" s="138">
        <f t="shared" si="199"/>
        <v>0</v>
      </c>
      <c r="J4173" s="140">
        <f>IF(C4173="",0,IF(E4173="Pacote",VLOOKUP(C4173,'Cadastro de insumo'!E:K,7,0)*G4173,IF(OR(E4173="kg",E4173="L"),F4173/1000*G4173,F4173*G4173)))</f>
        <v>0</v>
      </c>
    </row>
    <row r="4174" spans="1:18" outlineLevel="1" x14ac:dyDescent="0.25">
      <c r="B4174" s="137" t="str">
        <f>IF(C4174="","",F4167)</f>
        <v/>
      </c>
      <c r="C4174" s="123"/>
      <c r="D4174" s="138" t="str">
        <f>IF(C4174="","",IFERROR(INDEX('Cadastro de insumo'!A:K,MATCH('Ficha técnica - Prod acabado'!C4174,'Cadastro de insumo'!E:E,0),2),""))</f>
        <v/>
      </c>
      <c r="E4174" s="138" t="str">
        <f>IF(C4174="","",IFERROR(INDEX('Cadastro de insumo'!A:K,MATCH('Ficha técnica - Prod acabado'!C4174,'Cadastro de insumo'!E:E,0),9),""))</f>
        <v/>
      </c>
      <c r="F4174" s="139" t="str">
        <f>IFERROR(VLOOKUP(C4174,'Cadastro de insumo'!E:K,7,0),"")</f>
        <v/>
      </c>
      <c r="G4174" s="113"/>
      <c r="H4174" s="113"/>
      <c r="I4174" s="138">
        <f t="shared" si="199"/>
        <v>0</v>
      </c>
      <c r="J4174" s="140">
        <f>IF(C4174="",0,IF(E4174="Pacote",VLOOKUP(C4174,'Cadastro de insumo'!E:K,7,0)*G4174,IF(OR(E4174="kg",E4174="L"),F4174/1000*G4174,F4174*G4174)))</f>
        <v>0</v>
      </c>
    </row>
    <row r="4175" spans="1:18" outlineLevel="1" x14ac:dyDescent="0.25">
      <c r="B4175" s="137" t="str">
        <f>IF(C4175="","",F4167)</f>
        <v/>
      </c>
      <c r="C4175" s="123"/>
      <c r="D4175" s="138" t="str">
        <f>IF(C4175="","",IFERROR(INDEX('Cadastro de insumo'!A:K,MATCH('Ficha técnica - Prod acabado'!C4175,'Cadastro de insumo'!E:E,0),2),""))</f>
        <v/>
      </c>
      <c r="E4175" s="138" t="str">
        <f>IF(C4175="","",IFERROR(INDEX('Cadastro de insumo'!A:K,MATCH('Ficha técnica - Prod acabado'!C4175,'Cadastro de insumo'!E:E,0),9),""))</f>
        <v/>
      </c>
      <c r="F4175" s="139" t="str">
        <f>IFERROR(VLOOKUP(C4175,'Cadastro de insumo'!E:K,7,0),"")</f>
        <v/>
      </c>
      <c r="G4175" s="113"/>
      <c r="H4175" s="113"/>
      <c r="I4175" s="138">
        <f t="shared" si="199"/>
        <v>0</v>
      </c>
      <c r="J4175" s="140">
        <f>IF(C4175="",0,IF(E4175="Pacote",VLOOKUP(C4175,'Cadastro de insumo'!E:K,7,0)*G4175,IF(OR(E4175="kg",E4175="L"),F4175/1000*G4175,F4175*G4175)))</f>
        <v>0</v>
      </c>
    </row>
    <row r="4176" spans="1:18" outlineLevel="1" x14ac:dyDescent="0.25">
      <c r="B4176" s="137" t="str">
        <f>IF(C4176="","",F4167)</f>
        <v/>
      </c>
      <c r="C4176" s="123"/>
      <c r="D4176" s="138" t="str">
        <f>IF(C4176="","",IFERROR(INDEX('Cadastro de insumo'!A:K,MATCH('Ficha técnica - Prod acabado'!C4176,'Cadastro de insumo'!E:E,0),2),""))</f>
        <v/>
      </c>
      <c r="E4176" s="138" t="str">
        <f>IF(C4176="","",IFERROR(INDEX('Cadastro de insumo'!A:K,MATCH('Ficha técnica - Prod acabado'!C4176,'Cadastro de insumo'!E:E,0),9),""))</f>
        <v/>
      </c>
      <c r="F4176" s="139" t="str">
        <f>IFERROR(VLOOKUP(C4176,'Cadastro de insumo'!E:K,7,0),"")</f>
        <v/>
      </c>
      <c r="G4176" s="113"/>
      <c r="H4176" s="113"/>
      <c r="I4176" s="138">
        <f t="shared" si="199"/>
        <v>0</v>
      </c>
      <c r="J4176" s="140">
        <f>IF(C4176="",0,IF(E4176="Pacote",VLOOKUP(C4176,'Cadastro de insumo'!E:K,7,0)*G4176,IF(OR(E4176="kg",E4176="L"),F4176/1000*G4176,F4176*G4176)))</f>
        <v>0</v>
      </c>
    </row>
    <row r="4177" spans="1:18" outlineLevel="1" x14ac:dyDescent="0.25">
      <c r="B4177" s="137" t="str">
        <f>IF(C4177="","",F4167)</f>
        <v/>
      </c>
      <c r="C4177" s="123"/>
      <c r="D4177" s="138" t="str">
        <f>IF(C4177="","",IFERROR(INDEX('Cadastro de insumo'!A:K,MATCH('Ficha técnica - Prod acabado'!C4177,'Cadastro de insumo'!E:E,0),2),""))</f>
        <v/>
      </c>
      <c r="E4177" s="138" t="str">
        <f>IF(C4177="","",IFERROR(INDEX('Cadastro de insumo'!A:K,MATCH('Ficha técnica - Prod acabado'!C4177,'Cadastro de insumo'!E:E,0),9),""))</f>
        <v/>
      </c>
      <c r="F4177" s="139" t="str">
        <f>IFERROR(VLOOKUP(C4177,'Cadastro de insumo'!E:K,7,0),"")</f>
        <v/>
      </c>
      <c r="G4177" s="113"/>
      <c r="H4177" s="113"/>
      <c r="I4177" s="138">
        <f t="shared" si="199"/>
        <v>0</v>
      </c>
      <c r="J4177" s="140">
        <f>IF(C4177="",0,IF(E4177="Pacote",VLOOKUP(C4177,'Cadastro de insumo'!E:K,7,0)*G4177,IF(OR(E4177="kg",E4177="L"),F4177/1000*G4177,F4177*G4177)))</f>
        <v>0</v>
      </c>
    </row>
    <row r="4178" spans="1:18" outlineLevel="1" x14ac:dyDescent="0.25">
      <c r="B4178" s="137" t="str">
        <f>IF(C4178="","",F4167)</f>
        <v/>
      </c>
      <c r="C4178" s="123"/>
      <c r="D4178" s="138" t="str">
        <f>IF(C4178="","",IFERROR(INDEX('Cadastro de insumo'!A:K,MATCH('Ficha técnica - Prod acabado'!C4178,'Cadastro de insumo'!E:E,0),2),""))</f>
        <v/>
      </c>
      <c r="E4178" s="138" t="str">
        <f>IF(C4178="","",IFERROR(INDEX('Cadastro de insumo'!A:K,MATCH('Ficha técnica - Prod acabado'!C4178,'Cadastro de insumo'!E:E,0),9),""))</f>
        <v/>
      </c>
      <c r="F4178" s="139" t="str">
        <f>IFERROR(VLOOKUP(C4178,'Cadastro de insumo'!E:K,7,0),"")</f>
        <v/>
      </c>
      <c r="G4178" s="113"/>
      <c r="H4178" s="113"/>
      <c r="I4178" s="138">
        <f t="shared" si="199"/>
        <v>0</v>
      </c>
      <c r="J4178" s="140">
        <f>IF(C4178="",0,IF(E4178="Pacote",VLOOKUP(C4178,'Cadastro de insumo'!E:K,7,0)*G4178,IF(OR(E4178="kg",E4178="L"),F4178/1000*G4178,F4178*G4178)))</f>
        <v>0</v>
      </c>
    </row>
    <row r="4179" spans="1:18" outlineLevel="1" x14ac:dyDescent="0.25">
      <c r="B4179" s="137" t="str">
        <f>IF(C4179="","",F4167)</f>
        <v/>
      </c>
      <c r="C4179" s="123"/>
      <c r="D4179" s="138" t="str">
        <f>IF(C4179="","",IFERROR(INDEX('Cadastro de insumo'!A:K,MATCH('Ficha técnica - Prod acabado'!C4179,'Cadastro de insumo'!E:E,0),2),""))</f>
        <v/>
      </c>
      <c r="E4179" s="138" t="str">
        <f>IF(C4179="","",IFERROR(INDEX('Cadastro de insumo'!A:K,MATCH('Ficha técnica - Prod acabado'!C4179,'Cadastro de insumo'!E:E,0),9),""))</f>
        <v/>
      </c>
      <c r="F4179" s="139" t="str">
        <f>IFERROR(VLOOKUP(C4179,'Cadastro de insumo'!E:K,7,0),"")</f>
        <v/>
      </c>
      <c r="G4179" s="113"/>
      <c r="H4179" s="113"/>
      <c r="I4179" s="138">
        <f t="shared" si="199"/>
        <v>0</v>
      </c>
      <c r="J4179" s="140">
        <f>IF(C4179="",0,IF(E4179="Pacote",VLOOKUP(C4179,'Cadastro de insumo'!E:K,7,0)*G4179,IF(OR(E4179="kg",E4179="L"),F4179/1000*G4179,F4179*G4179)))</f>
        <v>0</v>
      </c>
    </row>
    <row r="4180" spans="1:18" outlineLevel="1" x14ac:dyDescent="0.25">
      <c r="B4180" s="137" t="str">
        <f>IF(C4180="","",F4167)</f>
        <v/>
      </c>
      <c r="C4180" s="123"/>
      <c r="D4180" s="138" t="str">
        <f>IF(C4180="","",IFERROR(INDEX('Cadastro de insumo'!A:K,MATCH('Ficha técnica - Prod acabado'!C4180,'Cadastro de insumo'!E:E,0),2),""))</f>
        <v/>
      </c>
      <c r="E4180" s="138" t="str">
        <f>IF(C4180="","",IFERROR(INDEX('Cadastro de insumo'!A:K,MATCH('Ficha técnica - Prod acabado'!C4180,'Cadastro de insumo'!E:E,0),9),""))</f>
        <v/>
      </c>
      <c r="F4180" s="139" t="str">
        <f>IFERROR(VLOOKUP(C4180,'Cadastro de insumo'!E:K,7,0),"")</f>
        <v/>
      </c>
      <c r="G4180" s="113"/>
      <c r="H4180" s="113"/>
      <c r="I4180" s="138">
        <f t="shared" si="199"/>
        <v>0</v>
      </c>
      <c r="J4180" s="140">
        <f>IF(C4180="",0,IF(E4180="Pacote",VLOOKUP(C4180,'Cadastro de insumo'!E:K,7,0)*G4180,IF(OR(E4180="kg",E4180="L"),F4180/1000*G4180,F4180*G4180)))</f>
        <v>0</v>
      </c>
    </row>
    <row r="4181" spans="1:18" outlineLevel="1" x14ac:dyDescent="0.25">
      <c r="B4181" s="137" t="str">
        <f>IF(C4181="","",F4167)</f>
        <v/>
      </c>
      <c r="C4181" s="123"/>
      <c r="D4181" s="138" t="str">
        <f>IF(C4181="","",IFERROR(INDEX('Cadastro de insumo'!A:K,MATCH('Ficha técnica - Prod acabado'!C4181,'Cadastro de insumo'!E:E,0),2),""))</f>
        <v/>
      </c>
      <c r="E4181" s="138" t="str">
        <f>IF(C4181="","",IFERROR(INDEX('Cadastro de insumo'!A:K,MATCH('Ficha técnica - Prod acabado'!C4181,'Cadastro de insumo'!E:E,0),9),""))</f>
        <v/>
      </c>
      <c r="F4181" s="139" t="str">
        <f>IFERROR(VLOOKUP(C4181,'Cadastro de insumo'!E:K,7,0),"")</f>
        <v/>
      </c>
      <c r="G4181" s="113"/>
      <c r="H4181" s="113"/>
      <c r="I4181" s="138">
        <f t="shared" si="199"/>
        <v>0</v>
      </c>
      <c r="J4181" s="140">
        <f>IF(C4181="",0,IF(E4181="Pacote",VLOOKUP(C4181,'Cadastro de insumo'!E:K,7,0)*G4181,IF(OR(E4181="kg",E4181="L"),F4181/1000*G4181,F4181*G4181)))</f>
        <v>0</v>
      </c>
    </row>
    <row r="4182" spans="1:18" outlineLevel="1" x14ac:dyDescent="0.25">
      <c r="B4182" s="137" t="str">
        <f>IF(C4182="","",F4167)</f>
        <v/>
      </c>
      <c r="C4182" s="123"/>
      <c r="D4182" s="138" t="str">
        <f>IF(C4182="","",IFERROR(INDEX('Cadastro de insumo'!A:K,MATCH('Ficha técnica - Prod acabado'!C4182,'Cadastro de insumo'!E:E,0),2),""))</f>
        <v/>
      </c>
      <c r="E4182" s="138" t="str">
        <f>IF(C4182="","",IFERROR(INDEX('Cadastro de insumo'!A:K,MATCH('Ficha técnica - Prod acabado'!C4182,'Cadastro de insumo'!E:E,0),9),""))</f>
        <v/>
      </c>
      <c r="F4182" s="139" t="str">
        <f>IFERROR(VLOOKUP(C4182,'Cadastro de insumo'!E:K,7,0),"")</f>
        <v/>
      </c>
      <c r="G4182" s="113"/>
      <c r="H4182" s="113"/>
      <c r="I4182" s="138">
        <f t="shared" si="199"/>
        <v>0</v>
      </c>
      <c r="J4182" s="140">
        <f>IF(C4182="",0,IF(E4182="Pacote",VLOOKUP(C4182,'Cadastro de insumo'!E:K,7,0)*G4182,IF(OR(E4182="kg",E4182="L"),F4182/1000*G4182,F4182*G4182)))</f>
        <v>0</v>
      </c>
    </row>
    <row r="4183" spans="1:18" outlineLevel="1" x14ac:dyDescent="0.25">
      <c r="B4183" s="137" t="str">
        <f>IF(C4183="","",F4167)</f>
        <v/>
      </c>
      <c r="C4183" s="123"/>
      <c r="D4183" s="138" t="str">
        <f>IF(C4183="","",IFERROR(INDEX('Cadastro de insumo'!A:K,MATCH('Ficha técnica - Prod acabado'!C4183,'Cadastro de insumo'!E:E,0),2),""))</f>
        <v/>
      </c>
      <c r="E4183" s="138" t="str">
        <f>IF(C4183="","",IFERROR(INDEX('Cadastro de insumo'!A:K,MATCH('Ficha técnica - Prod acabado'!C4183,'Cadastro de insumo'!E:E,0),9),""))</f>
        <v/>
      </c>
      <c r="F4183" s="139" t="str">
        <f>IFERROR(VLOOKUP(C4183,'Cadastro de insumo'!E:K,7,0),"")</f>
        <v/>
      </c>
      <c r="G4183" s="113"/>
      <c r="H4183" s="113"/>
      <c r="I4183" s="138">
        <f t="shared" si="199"/>
        <v>0</v>
      </c>
      <c r="J4183" s="140">
        <f>IF(C4183="",0,IF(E4183="Pacote",VLOOKUP(C4183,'Cadastro de insumo'!E:K,7,0)*G4183,IF(OR(E4183="kg",E4183="L"),F4183/1000*G4183,F4183*G4183)))</f>
        <v>0</v>
      </c>
    </row>
    <row r="4184" spans="1:18" outlineLevel="1" x14ac:dyDescent="0.25">
      <c r="B4184" s="137" t="str">
        <f>IF(C4184="","",F4167)</f>
        <v/>
      </c>
      <c r="C4184" s="123"/>
      <c r="D4184" s="138" t="str">
        <f>IF(C4184="","",IFERROR(INDEX('Cadastro de insumo'!A:K,MATCH('Ficha técnica - Prod acabado'!C4184,'Cadastro de insumo'!E:E,0),2),""))</f>
        <v/>
      </c>
      <c r="E4184" s="138" t="str">
        <f>IF(C4184="","",IFERROR(INDEX('Cadastro de insumo'!A:K,MATCH('Ficha técnica - Prod acabado'!C4184,'Cadastro de insumo'!E:E,0),9),""))</f>
        <v/>
      </c>
      <c r="F4184" s="139" t="str">
        <f>IFERROR(VLOOKUP(C4184,'Cadastro de insumo'!E:K,7,0),"")</f>
        <v/>
      </c>
      <c r="G4184" s="113"/>
      <c r="H4184" s="113"/>
      <c r="I4184" s="138">
        <f t="shared" si="199"/>
        <v>0</v>
      </c>
      <c r="J4184" s="140">
        <f>IF(C4184="",0,IF(E4184="Pacote",VLOOKUP(C4184,'Cadastro de insumo'!E:K,7,0)*G4184,IF(OR(E4184="kg",E4184="L"),F4184/1000*G4184,F4184*G4184)))</f>
        <v>0</v>
      </c>
    </row>
    <row r="4185" spans="1:18" x14ac:dyDescent="0.25">
      <c r="A4185" s="33" t="str">
        <f>"Detalhes: "&amp;F4167</f>
        <v xml:space="preserve">Detalhes: </v>
      </c>
      <c r="B4185" s="110"/>
      <c r="H4185" s="126"/>
      <c r="I4185" s="110"/>
      <c r="J4185" s="110"/>
      <c r="M4185" s="126"/>
    </row>
    <row r="4186" spans="1:18" x14ac:dyDescent="0.25">
      <c r="B4186" s="110"/>
      <c r="C4186" s="126"/>
      <c r="H4186" s="126"/>
      <c r="I4186" s="110"/>
      <c r="J4186" s="110"/>
      <c r="K4186" s="110"/>
      <c r="L4186" s="110"/>
      <c r="M4186" s="126"/>
    </row>
    <row r="4187" spans="1:18" ht="31.5" x14ac:dyDescent="0.25">
      <c r="D4187" s="110"/>
      <c r="E4187" s="34" t="s">
        <v>21</v>
      </c>
      <c r="F4187" s="78" t="s">
        <v>0</v>
      </c>
      <c r="G4187" s="78" t="s">
        <v>19</v>
      </c>
      <c r="H4187" s="79" t="s">
        <v>20</v>
      </c>
      <c r="I4187" s="35" t="s">
        <v>22</v>
      </c>
      <c r="J4187" s="35" t="s">
        <v>61</v>
      </c>
      <c r="M4187" s="126"/>
    </row>
    <row r="4188" spans="1:18" x14ac:dyDescent="0.25">
      <c r="D4188" s="110"/>
      <c r="E4188" s="135">
        <f>E4167+1</f>
        <v>200</v>
      </c>
      <c r="F4188" s="113"/>
      <c r="G4188" s="113"/>
      <c r="H4188" s="114"/>
      <c r="I4188" s="136">
        <f>SUM(J4191:J4205)</f>
        <v>0</v>
      </c>
      <c r="J4188" s="136" t="str">
        <f>IF(H4188="","",I4188/H4188)</f>
        <v/>
      </c>
      <c r="M4188" s="126"/>
      <c r="R4188" s="141"/>
    </row>
    <row r="4189" spans="1:18" x14ac:dyDescent="0.25">
      <c r="B4189" s="117"/>
      <c r="C4189" s="118"/>
      <c r="D4189" s="110"/>
      <c r="F4189" s="118"/>
      <c r="G4189" s="118"/>
      <c r="H4189" s="119"/>
      <c r="I4189" s="120"/>
      <c r="J4189" s="121"/>
      <c r="M4189" s="126"/>
      <c r="R4189" s="141"/>
    </row>
    <row r="4190" spans="1:18" ht="47.25" outlineLevel="1" x14ac:dyDescent="0.25">
      <c r="B4190" s="34" t="s">
        <v>66</v>
      </c>
      <c r="C4190" s="78" t="s">
        <v>13</v>
      </c>
      <c r="D4190" s="35" t="s">
        <v>60</v>
      </c>
      <c r="E4190" s="35" t="s">
        <v>14</v>
      </c>
      <c r="F4190" s="79" t="s">
        <v>17</v>
      </c>
      <c r="G4190" s="79" t="s">
        <v>56</v>
      </c>
      <c r="H4190" s="79" t="s">
        <v>38</v>
      </c>
      <c r="I4190" s="35" t="s">
        <v>16</v>
      </c>
      <c r="J4190" s="34" t="s">
        <v>15</v>
      </c>
    </row>
    <row r="4191" spans="1:18" outlineLevel="1" x14ac:dyDescent="0.25">
      <c r="B4191" s="137" t="str">
        <f>IF(C4191="","",F4188)</f>
        <v/>
      </c>
      <c r="C4191" s="123"/>
      <c r="D4191" s="138" t="str">
        <f>IF(C4191="","",IFERROR(INDEX('Cadastro de insumo'!A:K,MATCH('Ficha técnica - Prod acabado'!C4191,'Cadastro de insumo'!E:E,0),2),""))</f>
        <v/>
      </c>
      <c r="E4191" s="138" t="str">
        <f>IF(C4191="","",IFERROR(INDEX('Cadastro de insumo'!A:K,MATCH('Ficha técnica - Prod acabado'!C4191,'Cadastro de insumo'!E:E,0),9),""))</f>
        <v/>
      </c>
      <c r="F4191" s="139" t="str">
        <f>IFERROR(VLOOKUP(C4191,'Cadastro de insumo'!E:K,7,0),"")</f>
        <v/>
      </c>
      <c r="G4191" s="113"/>
      <c r="H4191" s="113"/>
      <c r="I4191" s="138">
        <f t="shared" ref="I4191:I4205" si="200">IF(OR(G4191="",H4191=""),0,G4191/H4191)</f>
        <v>0</v>
      </c>
      <c r="J4191" s="140">
        <f>IF(C4191="",0,IF(E4191="Pacote",VLOOKUP(C4191,'Cadastro de insumo'!E:K,7,0)*G4191,IF(OR(E4191="kg",E4191="L"),F4191/1000*G4191,F4191*G4191)))</f>
        <v>0</v>
      </c>
    </row>
    <row r="4192" spans="1:18" outlineLevel="1" x14ac:dyDescent="0.25">
      <c r="B4192" s="137" t="str">
        <f>IF(C4192="","",F4188)</f>
        <v/>
      </c>
      <c r="C4192" s="123"/>
      <c r="D4192" s="138" t="str">
        <f>IF(C4192="","",IFERROR(INDEX('Cadastro de insumo'!A:K,MATCH('Ficha técnica - Prod acabado'!C4192,'Cadastro de insumo'!E:E,0),2),""))</f>
        <v/>
      </c>
      <c r="E4192" s="138" t="str">
        <f>IF(C4192="","",IFERROR(INDEX('Cadastro de insumo'!A:K,MATCH('Ficha técnica - Prod acabado'!C4192,'Cadastro de insumo'!E:E,0),9),""))</f>
        <v/>
      </c>
      <c r="F4192" s="139" t="str">
        <f>IFERROR(VLOOKUP(C4192,'Cadastro de insumo'!E:K,7,0),"")</f>
        <v/>
      </c>
      <c r="G4192" s="113"/>
      <c r="H4192" s="113"/>
      <c r="I4192" s="138">
        <f t="shared" si="200"/>
        <v>0</v>
      </c>
      <c r="J4192" s="140">
        <f>IF(C4192="",0,IF(E4192="Pacote",VLOOKUP(C4192,'Cadastro de insumo'!E:K,7,0)*G4192,IF(OR(E4192="kg",E4192="L"),F4192/1000*G4192,F4192*G4192)))</f>
        <v>0</v>
      </c>
    </row>
    <row r="4193" spans="1:13" outlineLevel="1" x14ac:dyDescent="0.25">
      <c r="B4193" s="137" t="str">
        <f>IF(C4193="","",F4188)</f>
        <v/>
      </c>
      <c r="C4193" s="123"/>
      <c r="D4193" s="138" t="str">
        <f>IF(C4193="","",IFERROR(INDEX('Cadastro de insumo'!A:K,MATCH('Ficha técnica - Prod acabado'!C4193,'Cadastro de insumo'!E:E,0),2),""))</f>
        <v/>
      </c>
      <c r="E4193" s="138" t="str">
        <f>IF(C4193="","",IFERROR(INDEX('Cadastro de insumo'!A:K,MATCH('Ficha técnica - Prod acabado'!C4193,'Cadastro de insumo'!E:E,0),9),""))</f>
        <v/>
      </c>
      <c r="F4193" s="139" t="str">
        <f>IFERROR(VLOOKUP(C4193,'Cadastro de insumo'!E:K,7,0),"")</f>
        <v/>
      </c>
      <c r="G4193" s="113"/>
      <c r="H4193" s="113"/>
      <c r="I4193" s="138">
        <f t="shared" si="200"/>
        <v>0</v>
      </c>
      <c r="J4193" s="140">
        <f>IF(C4193="",0,IF(E4193="Pacote",VLOOKUP(C4193,'Cadastro de insumo'!E:K,7,0)*G4193,IF(OR(E4193="kg",E4193="L"),F4193/1000*G4193,F4193*G4193)))</f>
        <v>0</v>
      </c>
    </row>
    <row r="4194" spans="1:13" outlineLevel="1" x14ac:dyDescent="0.25">
      <c r="B4194" s="137" t="str">
        <f>IF(C4194="","",F4188)</f>
        <v/>
      </c>
      <c r="C4194" s="123"/>
      <c r="D4194" s="138" t="str">
        <f>IF(C4194="","",IFERROR(INDEX('Cadastro de insumo'!A:K,MATCH('Ficha técnica - Prod acabado'!C4194,'Cadastro de insumo'!E:E,0),2),""))</f>
        <v/>
      </c>
      <c r="E4194" s="138" t="str">
        <f>IF(C4194="","",IFERROR(INDEX('Cadastro de insumo'!A:K,MATCH('Ficha técnica - Prod acabado'!C4194,'Cadastro de insumo'!E:E,0),9),""))</f>
        <v/>
      </c>
      <c r="F4194" s="139" t="str">
        <f>IFERROR(VLOOKUP(C4194,'Cadastro de insumo'!E:K,7,0),"")</f>
        <v/>
      </c>
      <c r="G4194" s="113"/>
      <c r="H4194" s="113"/>
      <c r="I4194" s="138">
        <f t="shared" si="200"/>
        <v>0</v>
      </c>
      <c r="J4194" s="140">
        <f>IF(C4194="",0,IF(E4194="Pacote",VLOOKUP(C4194,'Cadastro de insumo'!E:K,7,0)*G4194,IF(OR(E4194="kg",E4194="L"),F4194/1000*G4194,F4194*G4194)))</f>
        <v>0</v>
      </c>
    </row>
    <row r="4195" spans="1:13" outlineLevel="1" x14ac:dyDescent="0.25">
      <c r="B4195" s="137" t="str">
        <f>IF(C4195="","",F4188)</f>
        <v/>
      </c>
      <c r="C4195" s="123"/>
      <c r="D4195" s="138" t="str">
        <f>IF(C4195="","",IFERROR(INDEX('Cadastro de insumo'!A:K,MATCH('Ficha técnica - Prod acabado'!C4195,'Cadastro de insumo'!E:E,0),2),""))</f>
        <v/>
      </c>
      <c r="E4195" s="138" t="str">
        <f>IF(C4195="","",IFERROR(INDEX('Cadastro de insumo'!A:K,MATCH('Ficha técnica - Prod acabado'!C4195,'Cadastro de insumo'!E:E,0),9),""))</f>
        <v/>
      </c>
      <c r="F4195" s="139" t="str">
        <f>IFERROR(VLOOKUP(C4195,'Cadastro de insumo'!E:K,7,0),"")</f>
        <v/>
      </c>
      <c r="G4195" s="113"/>
      <c r="H4195" s="113"/>
      <c r="I4195" s="138">
        <f t="shared" si="200"/>
        <v>0</v>
      </c>
      <c r="J4195" s="140">
        <f>IF(C4195="",0,IF(E4195="Pacote",VLOOKUP(C4195,'Cadastro de insumo'!E:K,7,0)*G4195,IF(OR(E4195="kg",E4195="L"),F4195/1000*G4195,F4195*G4195)))</f>
        <v>0</v>
      </c>
    </row>
    <row r="4196" spans="1:13" outlineLevel="1" x14ac:dyDescent="0.25">
      <c r="B4196" s="137" t="str">
        <f>IF(C4196="","",F4188)</f>
        <v/>
      </c>
      <c r="C4196" s="123"/>
      <c r="D4196" s="138" t="str">
        <f>IF(C4196="","",IFERROR(INDEX('Cadastro de insumo'!A:K,MATCH('Ficha técnica - Prod acabado'!C4196,'Cadastro de insumo'!E:E,0),2),""))</f>
        <v/>
      </c>
      <c r="E4196" s="138" t="str">
        <f>IF(C4196="","",IFERROR(INDEX('Cadastro de insumo'!A:K,MATCH('Ficha técnica - Prod acabado'!C4196,'Cadastro de insumo'!E:E,0),9),""))</f>
        <v/>
      </c>
      <c r="F4196" s="139" t="str">
        <f>IFERROR(VLOOKUP(C4196,'Cadastro de insumo'!E:K,7,0),"")</f>
        <v/>
      </c>
      <c r="G4196" s="113"/>
      <c r="H4196" s="113"/>
      <c r="I4196" s="138">
        <f t="shared" si="200"/>
        <v>0</v>
      </c>
      <c r="J4196" s="140">
        <f>IF(C4196="",0,IF(E4196="Pacote",VLOOKUP(C4196,'Cadastro de insumo'!E:K,7,0)*G4196,IF(OR(E4196="kg",E4196="L"),F4196/1000*G4196,F4196*G4196)))</f>
        <v>0</v>
      </c>
    </row>
    <row r="4197" spans="1:13" outlineLevel="1" x14ac:dyDescent="0.25">
      <c r="B4197" s="137" t="str">
        <f>IF(C4197="","",F4188)</f>
        <v/>
      </c>
      <c r="C4197" s="123"/>
      <c r="D4197" s="138" t="str">
        <f>IF(C4197="","",IFERROR(INDEX('Cadastro de insumo'!A:K,MATCH('Ficha técnica - Prod acabado'!C4197,'Cadastro de insumo'!E:E,0),2),""))</f>
        <v/>
      </c>
      <c r="E4197" s="138" t="str">
        <f>IF(C4197="","",IFERROR(INDEX('Cadastro de insumo'!A:K,MATCH('Ficha técnica - Prod acabado'!C4197,'Cadastro de insumo'!E:E,0),9),""))</f>
        <v/>
      </c>
      <c r="F4197" s="139" t="str">
        <f>IFERROR(VLOOKUP(C4197,'Cadastro de insumo'!E:K,7,0),"")</f>
        <v/>
      </c>
      <c r="G4197" s="113"/>
      <c r="H4197" s="113"/>
      <c r="I4197" s="138">
        <f t="shared" si="200"/>
        <v>0</v>
      </c>
      <c r="J4197" s="140">
        <f>IF(C4197="",0,IF(E4197="Pacote",VLOOKUP(C4197,'Cadastro de insumo'!E:K,7,0)*G4197,IF(OR(E4197="kg",E4197="L"),F4197/1000*G4197,F4197*G4197)))</f>
        <v>0</v>
      </c>
    </row>
    <row r="4198" spans="1:13" outlineLevel="1" x14ac:dyDescent="0.25">
      <c r="B4198" s="137" t="str">
        <f>IF(C4198="","",F4188)</f>
        <v/>
      </c>
      <c r="C4198" s="123"/>
      <c r="D4198" s="138" t="str">
        <f>IF(C4198="","",IFERROR(INDEX('Cadastro de insumo'!A:K,MATCH('Ficha técnica - Prod acabado'!C4198,'Cadastro de insumo'!E:E,0),2),""))</f>
        <v/>
      </c>
      <c r="E4198" s="138" t="str">
        <f>IF(C4198="","",IFERROR(INDEX('Cadastro de insumo'!A:K,MATCH('Ficha técnica - Prod acabado'!C4198,'Cadastro de insumo'!E:E,0),9),""))</f>
        <v/>
      </c>
      <c r="F4198" s="139" t="str">
        <f>IFERROR(VLOOKUP(C4198,'Cadastro de insumo'!E:K,7,0),"")</f>
        <v/>
      </c>
      <c r="G4198" s="113"/>
      <c r="H4198" s="113"/>
      <c r="I4198" s="138">
        <f t="shared" si="200"/>
        <v>0</v>
      </c>
      <c r="J4198" s="140">
        <f>IF(C4198="",0,IF(E4198="Pacote",VLOOKUP(C4198,'Cadastro de insumo'!E:K,7,0)*G4198,IF(OR(E4198="kg",E4198="L"),F4198/1000*G4198,F4198*G4198)))</f>
        <v>0</v>
      </c>
    </row>
    <row r="4199" spans="1:13" outlineLevel="1" x14ac:dyDescent="0.25">
      <c r="B4199" s="137" t="str">
        <f>IF(C4199="","",F4188)</f>
        <v/>
      </c>
      <c r="C4199" s="123"/>
      <c r="D4199" s="138" t="str">
        <f>IF(C4199="","",IFERROR(INDEX('Cadastro de insumo'!A:K,MATCH('Ficha técnica - Prod acabado'!C4199,'Cadastro de insumo'!E:E,0),2),""))</f>
        <v/>
      </c>
      <c r="E4199" s="138" t="str">
        <f>IF(C4199="","",IFERROR(INDEX('Cadastro de insumo'!A:K,MATCH('Ficha técnica - Prod acabado'!C4199,'Cadastro de insumo'!E:E,0),9),""))</f>
        <v/>
      </c>
      <c r="F4199" s="139" t="str">
        <f>IFERROR(VLOOKUP(C4199,'Cadastro de insumo'!E:K,7,0),"")</f>
        <v/>
      </c>
      <c r="G4199" s="113"/>
      <c r="H4199" s="113"/>
      <c r="I4199" s="138">
        <f t="shared" si="200"/>
        <v>0</v>
      </c>
      <c r="J4199" s="140">
        <f>IF(C4199="",0,IF(E4199="Pacote",VLOOKUP(C4199,'Cadastro de insumo'!E:K,7,0)*G4199,IF(OR(E4199="kg",E4199="L"),F4199/1000*G4199,F4199*G4199)))</f>
        <v>0</v>
      </c>
    </row>
    <row r="4200" spans="1:13" outlineLevel="1" x14ac:dyDescent="0.25">
      <c r="B4200" s="137" t="str">
        <f>IF(C4200="","",F4188)</f>
        <v/>
      </c>
      <c r="C4200" s="123"/>
      <c r="D4200" s="138" t="str">
        <f>IF(C4200="","",IFERROR(INDEX('Cadastro de insumo'!A:K,MATCH('Ficha técnica - Prod acabado'!C4200,'Cadastro de insumo'!E:E,0),2),""))</f>
        <v/>
      </c>
      <c r="E4200" s="138" t="str">
        <f>IF(C4200="","",IFERROR(INDEX('Cadastro de insumo'!A:K,MATCH('Ficha técnica - Prod acabado'!C4200,'Cadastro de insumo'!E:E,0),9),""))</f>
        <v/>
      </c>
      <c r="F4200" s="139" t="str">
        <f>IFERROR(VLOOKUP(C4200,'Cadastro de insumo'!E:K,7,0),"")</f>
        <v/>
      </c>
      <c r="G4200" s="113"/>
      <c r="H4200" s="113"/>
      <c r="I4200" s="138">
        <f t="shared" si="200"/>
        <v>0</v>
      </c>
      <c r="J4200" s="140">
        <f>IF(C4200="",0,IF(E4200="Pacote",VLOOKUP(C4200,'Cadastro de insumo'!E:K,7,0)*G4200,IF(OR(E4200="kg",E4200="L"),F4200/1000*G4200,F4200*G4200)))</f>
        <v>0</v>
      </c>
    </row>
    <row r="4201" spans="1:13" outlineLevel="1" x14ac:dyDescent="0.25">
      <c r="B4201" s="137" t="str">
        <f>IF(C4201="","",F4188)</f>
        <v/>
      </c>
      <c r="C4201" s="123"/>
      <c r="D4201" s="138" t="str">
        <f>IF(C4201="","",IFERROR(INDEX('Cadastro de insumo'!A:K,MATCH('Ficha técnica - Prod acabado'!C4201,'Cadastro de insumo'!E:E,0),2),""))</f>
        <v/>
      </c>
      <c r="E4201" s="138" t="str">
        <f>IF(C4201="","",IFERROR(INDEX('Cadastro de insumo'!A:K,MATCH('Ficha técnica - Prod acabado'!C4201,'Cadastro de insumo'!E:E,0),9),""))</f>
        <v/>
      </c>
      <c r="F4201" s="139" t="str">
        <f>IFERROR(VLOOKUP(C4201,'Cadastro de insumo'!E:K,7,0),"")</f>
        <v/>
      </c>
      <c r="G4201" s="113"/>
      <c r="H4201" s="113"/>
      <c r="I4201" s="138">
        <f t="shared" si="200"/>
        <v>0</v>
      </c>
      <c r="J4201" s="140">
        <f>IF(C4201="",0,IF(E4201="Pacote",VLOOKUP(C4201,'Cadastro de insumo'!E:K,7,0)*G4201,IF(OR(E4201="kg",E4201="L"),F4201/1000*G4201,F4201*G4201)))</f>
        <v>0</v>
      </c>
    </row>
    <row r="4202" spans="1:13" outlineLevel="1" x14ac:dyDescent="0.25">
      <c r="B4202" s="137" t="str">
        <f>IF(C4202="","",F4188)</f>
        <v/>
      </c>
      <c r="C4202" s="123"/>
      <c r="D4202" s="138" t="str">
        <f>IF(C4202="","",IFERROR(INDEX('Cadastro de insumo'!A:K,MATCH('Ficha técnica - Prod acabado'!C4202,'Cadastro de insumo'!E:E,0),2),""))</f>
        <v/>
      </c>
      <c r="E4202" s="138" t="str">
        <f>IF(C4202="","",IFERROR(INDEX('Cadastro de insumo'!A:K,MATCH('Ficha técnica - Prod acabado'!C4202,'Cadastro de insumo'!E:E,0),9),""))</f>
        <v/>
      </c>
      <c r="F4202" s="139" t="str">
        <f>IFERROR(VLOOKUP(C4202,'Cadastro de insumo'!E:K,7,0),"")</f>
        <v/>
      </c>
      <c r="G4202" s="113"/>
      <c r="H4202" s="113"/>
      <c r="I4202" s="138">
        <f t="shared" si="200"/>
        <v>0</v>
      </c>
      <c r="J4202" s="140">
        <f>IF(C4202="",0,IF(E4202="Pacote",VLOOKUP(C4202,'Cadastro de insumo'!E:K,7,0)*G4202,IF(OR(E4202="kg",E4202="L"),F4202/1000*G4202,F4202*G4202)))</f>
        <v>0</v>
      </c>
    </row>
    <row r="4203" spans="1:13" outlineLevel="1" x14ac:dyDescent="0.25">
      <c r="B4203" s="137" t="str">
        <f>IF(C4203="","",F4188)</f>
        <v/>
      </c>
      <c r="C4203" s="123"/>
      <c r="D4203" s="138" t="str">
        <f>IF(C4203="","",IFERROR(INDEX('Cadastro de insumo'!A:K,MATCH('Ficha técnica - Prod acabado'!C4203,'Cadastro de insumo'!E:E,0),2),""))</f>
        <v/>
      </c>
      <c r="E4203" s="138" t="str">
        <f>IF(C4203="","",IFERROR(INDEX('Cadastro de insumo'!A:K,MATCH('Ficha técnica - Prod acabado'!C4203,'Cadastro de insumo'!E:E,0),9),""))</f>
        <v/>
      </c>
      <c r="F4203" s="139" t="str">
        <f>IFERROR(VLOOKUP(C4203,'Cadastro de insumo'!E:K,7,0),"")</f>
        <v/>
      </c>
      <c r="G4203" s="113"/>
      <c r="H4203" s="113"/>
      <c r="I4203" s="138">
        <f t="shared" si="200"/>
        <v>0</v>
      </c>
      <c r="J4203" s="140">
        <f>IF(C4203="",0,IF(E4203="Pacote",VLOOKUP(C4203,'Cadastro de insumo'!E:K,7,0)*G4203,IF(OR(E4203="kg",E4203="L"),F4203/1000*G4203,F4203*G4203)))</f>
        <v>0</v>
      </c>
    </row>
    <row r="4204" spans="1:13" outlineLevel="1" x14ac:dyDescent="0.25">
      <c r="B4204" s="137" t="str">
        <f>IF(C4204="","",F4188)</f>
        <v/>
      </c>
      <c r="C4204" s="123"/>
      <c r="D4204" s="138" t="str">
        <f>IF(C4204="","",IFERROR(INDEX('Cadastro de insumo'!A:K,MATCH('Ficha técnica - Prod acabado'!C4204,'Cadastro de insumo'!E:E,0),2),""))</f>
        <v/>
      </c>
      <c r="E4204" s="138" t="str">
        <f>IF(C4204="","",IFERROR(INDEX('Cadastro de insumo'!A:K,MATCH('Ficha técnica - Prod acabado'!C4204,'Cadastro de insumo'!E:E,0),9),""))</f>
        <v/>
      </c>
      <c r="F4204" s="139" t="str">
        <f>IFERROR(VLOOKUP(C4204,'Cadastro de insumo'!E:K,7,0),"")</f>
        <v/>
      </c>
      <c r="G4204" s="113"/>
      <c r="H4204" s="113"/>
      <c r="I4204" s="138">
        <f t="shared" si="200"/>
        <v>0</v>
      </c>
      <c r="J4204" s="140">
        <f>IF(C4204="",0,IF(E4204="Pacote",VLOOKUP(C4204,'Cadastro de insumo'!E:K,7,0)*G4204,IF(OR(E4204="kg",E4204="L"),F4204/1000*G4204,F4204*G4204)))</f>
        <v>0</v>
      </c>
    </row>
    <row r="4205" spans="1:13" outlineLevel="1" x14ac:dyDescent="0.25">
      <c r="B4205" s="137" t="str">
        <f>IF(C4205="","",F4188)</f>
        <v/>
      </c>
      <c r="C4205" s="123"/>
      <c r="D4205" s="138" t="str">
        <f>IF(C4205="","",IFERROR(INDEX('Cadastro de insumo'!A:K,MATCH('Ficha técnica - Prod acabado'!C4205,'Cadastro de insumo'!E:E,0),2),""))</f>
        <v/>
      </c>
      <c r="E4205" s="138" t="str">
        <f>IF(C4205="","",IFERROR(INDEX('Cadastro de insumo'!A:K,MATCH('Ficha técnica - Prod acabado'!C4205,'Cadastro de insumo'!E:E,0),9),""))</f>
        <v/>
      </c>
      <c r="F4205" s="139" t="str">
        <f>IFERROR(VLOOKUP(C4205,'Cadastro de insumo'!E:K,7,0),"")</f>
        <v/>
      </c>
      <c r="G4205" s="113"/>
      <c r="H4205" s="113"/>
      <c r="I4205" s="138">
        <f t="shared" si="200"/>
        <v>0</v>
      </c>
      <c r="J4205" s="140">
        <f>IF(C4205="",0,IF(E4205="Pacote",VLOOKUP(C4205,'Cadastro de insumo'!E:K,7,0)*G4205,IF(OR(E4205="kg",E4205="L"),F4205/1000*G4205,F4205*G4205)))</f>
        <v>0</v>
      </c>
    </row>
    <row r="4206" spans="1:13" x14ac:dyDescent="0.25">
      <c r="A4206" s="33" t="str">
        <f>"Detalhes: "&amp;F4188</f>
        <v xml:space="preserve">Detalhes: </v>
      </c>
      <c r="B4206" s="110"/>
      <c r="H4206" s="126"/>
      <c r="I4206" s="110"/>
      <c r="J4206" s="110"/>
      <c r="M4206" s="126"/>
    </row>
  </sheetData>
  <sheetProtection algorithmName="SHA-512" hashValue="sKTrv4CZmEaRKdxUhdsWPsr3zzRPbfBpOdiOmQGq3xb2s69zubElJN/dNzp37t+kfu+rov2Cm9wXn2EdRv7kCw==" saltValue="aueqtdCkE7EuIlClwFKPwg==" spinCount="100000" sheet="1" formatCells="0" formatColumns="0" formatRows="0" insertColumns="0" selectLockedCells="1"/>
  <dataValidations count="1">
    <dataValidation type="list" allowBlank="1" showInputMessage="1" showErrorMessage="1" sqref="G9 G30 G51 G72 G93 G114 G135 G156 G177 G198 G219 G240 G261 G282 G303 G324 G345 G366 G387 G408 G429 G450 G471 G492 G513 G534 G555 G576 G597 G618 G639 G660 G681 G702 G723 G744 G765 G786 G807 G828 G849 G870 G891 G912 G933 G954 G975 G996 G1017 G1038 G1059 G1080 G1101 G1122 G1143 G1164 G1185 G1206 G1227 G1248 G1269 G1290 G1311 G1332 G1353 G1374 G1395 G1416 G1437 G1458 G1479 G1500 G1521 G1542 G1563 G1584 G1605 G1626 G1647 G1668 G1689 G1710 G1731 G1752 G1773 G1794 G1815 G1836 G1857 G1878 G1899 G1920 G1941 G1962 G1983 G2004 G2025 G2046 G2067 G2088 G2109 G2130 G2151 G2172 G2193 G2214 G2235 G2256 G2277 G2298 G2319 G2340 G2361 G2382 G2403 G2424 G2445 G2466 G2487 G2508 G2529 G2550 G2571 G2592 G2613 G2634 G2655 G2676 G2697 G2718 G2739 G2760 G2781 G2802 G2823 G2844 G2865 G2886 G2907 G2928 G2949 G2970 G2991 G3012 G3033 G3054 G3075 G3096 G3117 G3138 G3159 G3180 G3201 G3222 G3243 G3264 G3285 G3306 G3327 G3348 G3369 G3390 G3411 G3432 G3453 G3474 G3495 G3516 G3537 G3558 G3579 G3600 G3621 G3642 G3663 G3684 G3705 G3726 G3747 G3768 G3789 G3810 G3831 G3852 G3873 G3894 G3915 G3936 G3957 G3978 G3999 G4020 G4041 G4062 G4083 G4104 G4125 G4146 G4167 G4188" xr:uid="{A6A8838F-919A-4469-B61D-2D347287372E}">
      <formula1>"kg, gr, litro, ml, unidade, pacote"</formula1>
    </dataValidation>
  </dataValidations>
  <hyperlinks>
    <hyperlink ref="J2" r:id="rId1" xr:uid="{B7637809-AC07-492C-A8C0-A282F295E3D8}"/>
    <hyperlink ref="J3" r:id="rId2" xr:uid="{B3AABCA3-2B7F-4211-BF7A-6BB5DFD2579A}"/>
  </hyperlinks>
  <pageMargins left="0.7" right="0.7" top="0.75" bottom="0.75" header="0.3" footer="0.3"/>
  <pageSetup scale="56" orientation="portrait" r:id="rId3"/>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1921D023-E351-490F-857C-2541350C862A}">
          <x14:formula1>
            <xm:f>'Cadastro de insumo'!$E:$E</xm:f>
          </x14:formula1>
          <xm:sqref>C12:C26 C4191:C4205 C4170:C4184 C4149:C4163 C4128:C4142 C4107:C4121 C4086:C4100 C4065:C4079 C4044:C4058 C4023:C4037 C4002:C4016 C3981:C3995 C3960:C3974 C3939:C3953 C3918:C3932 C3897:C3911 C3876:C3890 C3855:C3869 C3834:C3848 C3813:C3827 C3792:C3806 C3771:C3785 C3750:C3764 C3729:C3743 C3708:C3722 C3687:C3701 C3666:C3680 C3645:C3659 C3624:C3638 C3603:C3617 C3582:C3596 C3561:C3575 C3540:C3554 C3519:C3533 C3498:C3512 C3477:C3491 C3456:C3470 C3435:C3449 C3414:C3428 C3393:C3407 C3372:C3386 C3351:C3365 C3330:C3344 C3309:C3323 C3288:C3302 C3267:C3281 C3246:C3260 C3225:C3239 C3204:C3218 C3183:C3197 C3162:C3176 C3141:C3155 C3120:C3134 C3099:C3113 C3078:C3092 C3057:C3071 C3036:C3050 C3015:C3029 C2994:C3008 C2973:C2987 C2952:C2966 C2931:C2945 C2910:C2924 C2889:C2903 C2868:C2882 C2847:C2861 C2826:C2840 C2805:C2819 C2784:C2798 C2763:C2777 C2742:C2756 C2721:C2735 C2700:C2714 C2679:C2693 C2658:C2672 C2637:C2651 C2616:C2630 C2595:C2609 C2574:C2588 C2553:C2567 C2532:C2546 C2511:C2525 C2490:C2504 C2469:C2483 C2448:C2462 C2427:C2441 C2406:C2420 C2385:C2399 C2364:C2378 C2343:C2357 C2322:C2336 C2301:C2315 C2280:C2294 C2259:C2273 C2238:C2252 C2217:C2231 C2196:C2210 C2175:C2189 C2154:C2168 C2133:C2147 C2112:C2126 C2091:C2105 C2070:C2084 C2049:C2063 C2028:C2042 C2007:C2021 C1986:C2000 C1965:C1979 C1944:C1958 C1923:C1937 C1902:C1916 C1881:C1895 C1860:C1874 C1839:C1853 C1818:C1832 C1797:C1811 C1776:C1790 C1755:C1769 C1734:C1748 C1713:C1727 C1692:C1706 C1671:C1685 C1650:C1664 C1629:C1643 C1608:C1622 C1587:C1601 C1566:C1580 C1545:C1559 C1524:C1538 C1503:C1517 C1482:C1496 C1461:C1475 C1440:C1454 C1419:C1433 C1398:C1412 C1377:C1391 C1356:C1370 C1335:C1349 C1314:C1328 C1293:C1307 C1272:C1286 C1251:C1265 C1230:C1244 C1209:C1223 C1188:C1202 C1167:C1181 C1146:C1160 C1125:C1139 C1104:C1118 C1083:C1097 C1062:C1076 C1041:C1055 C1020:C1034 C999:C1013 C978:C992 C957:C971 C936:C950 C915:C929 C894:C908 C873:C887 C852:C866 C831:C845 C810:C824 C789:C803 C768:C782 C747:C761 C726:C740 C705:C719 C684:C698 C663:C677 C642:C656 C621:C635 C600:C614 C579:C593 C558:C572 C537:C551 C516:C530 C495:C509 C474:C488 C453:C467 C432:C446 C411:C425 C390:C404 C369:C383 C348:C362 C327:C341 C306:C320 C285:C299 C264:C278 C243:C257 C222:C236 C201:C215 C180:C194 C159:C173 C138:C152 C117:C131 C96:C110 C75:C89 C54:C68 C33:C47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8886C-91C1-488C-852C-2D00592427AC}">
  <dimension ref="A1:K17"/>
  <sheetViews>
    <sheetView showGridLines="0" zoomScale="90" zoomScaleNormal="90" workbookViewId="0">
      <pane ySplit="5" topLeftCell="A6" activePane="bottomLeft" state="frozen"/>
      <selection activeCell="F23" sqref="F23"/>
      <selection pane="bottomLeft" activeCell="B9" sqref="B9"/>
    </sheetView>
  </sheetViews>
  <sheetFormatPr defaultRowHeight="15" x14ac:dyDescent="0.25"/>
  <cols>
    <col min="2" max="2" width="34.5703125" style="48" customWidth="1"/>
    <col min="3" max="3" width="25" style="48" bestFit="1" customWidth="1"/>
    <col min="4" max="4" width="15.85546875" style="46" customWidth="1"/>
    <col min="5" max="5" width="15.5703125" style="46" customWidth="1"/>
    <col min="6" max="6" width="19.85546875" style="45" customWidth="1"/>
    <col min="7" max="7" width="23.140625" style="45" customWidth="1"/>
    <col min="8" max="8" width="32" style="45" customWidth="1"/>
    <col min="9" max="9" width="16.140625" style="45" customWidth="1"/>
    <col min="10" max="10" width="22.7109375" style="45" customWidth="1"/>
  </cols>
  <sheetData>
    <row r="1" spans="1:11" s="10" customFormat="1" x14ac:dyDescent="0.2">
      <c r="A1" s="32"/>
      <c r="B1" s="22"/>
      <c r="C1" s="23"/>
      <c r="D1" s="23"/>
      <c r="E1" s="23"/>
      <c r="F1" s="22"/>
      <c r="G1" s="22"/>
      <c r="H1" s="23"/>
      <c r="I1" s="23"/>
      <c r="J1" s="25"/>
      <c r="K1" s="26"/>
    </row>
    <row r="2" spans="1:11" s="10" customFormat="1" ht="20.25" x14ac:dyDescent="0.3">
      <c r="A2" s="32"/>
      <c r="B2" s="22"/>
      <c r="C2" s="23"/>
      <c r="D2" s="23"/>
      <c r="E2" s="24"/>
      <c r="F2" s="22"/>
      <c r="G2" s="22"/>
      <c r="H2" s="23"/>
      <c r="I2" s="23"/>
      <c r="J2" s="27" t="s">
        <v>93</v>
      </c>
      <c r="K2" s="26"/>
    </row>
    <row r="3" spans="1:11" s="10" customFormat="1" ht="26.25" x14ac:dyDescent="0.4">
      <c r="A3" s="32"/>
      <c r="B3" s="22"/>
      <c r="C3" s="23"/>
      <c r="D3" s="29" t="s">
        <v>91</v>
      </c>
      <c r="E3" s="29"/>
      <c r="F3" s="24"/>
      <c r="G3" s="22"/>
      <c r="H3" s="23"/>
      <c r="I3" s="23"/>
      <c r="J3" s="27" t="s">
        <v>87</v>
      </c>
      <c r="K3" s="26"/>
    </row>
    <row r="4" spans="1:11" s="10" customFormat="1" x14ac:dyDescent="0.2">
      <c r="A4" s="32"/>
      <c r="B4" s="22"/>
      <c r="C4" s="23"/>
      <c r="D4" s="23"/>
      <c r="E4" s="23"/>
      <c r="F4" s="22"/>
      <c r="G4" s="22"/>
      <c r="H4" s="23"/>
      <c r="I4" s="23"/>
      <c r="J4" s="27" t="s">
        <v>88</v>
      </c>
      <c r="K4" s="26"/>
    </row>
    <row r="5" spans="1:11" s="10" customFormat="1" x14ac:dyDescent="0.2">
      <c r="A5" s="32"/>
      <c r="B5" s="22"/>
      <c r="C5" s="23"/>
      <c r="D5" s="23"/>
      <c r="E5" s="23"/>
      <c r="F5" s="22"/>
      <c r="G5" s="22"/>
      <c r="H5" s="23"/>
      <c r="I5" s="23"/>
      <c r="J5" s="28"/>
      <c r="K5" s="26"/>
    </row>
    <row r="8" spans="1:11" ht="29.25" customHeight="1" x14ac:dyDescent="0.25">
      <c r="B8" s="50" t="s">
        <v>66</v>
      </c>
      <c r="C8" s="30" t="s">
        <v>19</v>
      </c>
      <c r="D8" s="31" t="s">
        <v>20</v>
      </c>
      <c r="E8" s="31" t="s">
        <v>22</v>
      </c>
      <c r="F8" s="31" t="s">
        <v>61</v>
      </c>
    </row>
    <row r="9" spans="1:11" ht="21.75" customHeight="1" x14ac:dyDescent="0.25">
      <c r="B9" s="99" t="s">
        <v>125</v>
      </c>
      <c r="C9" s="51" t="str">
        <f>VLOOKUP('Consulta PP'!B9,'Ficha técnica - Prod processado'!F:J,2,0)</f>
        <v>kg</v>
      </c>
      <c r="D9" s="51">
        <f>VLOOKUP('Consulta PP'!B9,'Ficha técnica - Prod processado'!F:J,3,0)</f>
        <v>2.5</v>
      </c>
      <c r="E9" s="51">
        <f>VLOOKUP('Consulta PP'!B9,'Ficha técnica - Prod processado'!F:J,4,0)</f>
        <v>9.1477000000000004</v>
      </c>
      <c r="F9" s="52">
        <f>VLOOKUP('Consulta PP'!B9,'Ficha técnica - Prod processado'!F:J,5,0)</f>
        <v>3.6590800000000003</v>
      </c>
      <c r="H9" s="48"/>
    </row>
    <row r="11" spans="1:11" ht="47.25" x14ac:dyDescent="0.25">
      <c r="B11" s="50" t="s">
        <v>66</v>
      </c>
      <c r="C11" s="50" t="s">
        <v>13</v>
      </c>
      <c r="D11" s="31" t="s">
        <v>60</v>
      </c>
      <c r="E11" s="31" t="s">
        <v>14</v>
      </c>
      <c r="F11" s="31" t="s">
        <v>17</v>
      </c>
      <c r="G11" s="31" t="s">
        <v>56</v>
      </c>
      <c r="H11" s="31" t="s">
        <v>38</v>
      </c>
      <c r="I11" s="31" t="s">
        <v>16</v>
      </c>
      <c r="J11" s="30" t="s">
        <v>15</v>
      </c>
    </row>
    <row r="12" spans="1:11" x14ac:dyDescent="0.25">
      <c r="B12" s="48" t="str" cm="1">
        <f t="array" ref="B12:J17">_xlfn._xlws.FILTER('Ficha técnica - Prod processado'!B:J,'Ficha técnica - Prod processado'!B:B='Consulta PP'!B9)</f>
        <v>Arroz cozido</v>
      </c>
      <c r="C12" s="48" t="str">
        <v>Arroz - Camil</v>
      </c>
      <c r="D12" s="46" t="str">
        <v>IN-6</v>
      </c>
      <c r="E12" s="46" t="str">
        <v>kg</v>
      </c>
      <c r="F12" s="47">
        <v>5</v>
      </c>
      <c r="G12" s="47">
        <v>1000</v>
      </c>
      <c r="H12" s="47">
        <v>1000</v>
      </c>
      <c r="I12" s="47">
        <v>1</v>
      </c>
      <c r="J12" s="47">
        <v>5</v>
      </c>
    </row>
    <row r="13" spans="1:11" x14ac:dyDescent="0.25">
      <c r="B13" s="48" t="str">
        <v>Arroz cozido</v>
      </c>
      <c r="C13" s="48" t="str">
        <v>Cebola</v>
      </c>
      <c r="D13" s="46" t="str">
        <v>IN-3</v>
      </c>
      <c r="E13" s="46" t="str">
        <v>kg</v>
      </c>
      <c r="F13" s="47">
        <v>10</v>
      </c>
      <c r="G13" s="47">
        <v>50</v>
      </c>
      <c r="H13" s="47">
        <v>50</v>
      </c>
      <c r="I13" s="47">
        <v>1</v>
      </c>
      <c r="J13" s="47">
        <v>0.5</v>
      </c>
    </row>
    <row r="14" spans="1:11" x14ac:dyDescent="0.25">
      <c r="B14" s="48" t="str">
        <v>Arroz cozido</v>
      </c>
      <c r="C14" s="48" t="str">
        <v>Alho</v>
      </c>
      <c r="D14" s="46" t="str">
        <v>IN-7</v>
      </c>
      <c r="E14" s="46" t="str">
        <v>kg</v>
      </c>
      <c r="F14" s="47">
        <v>39.9</v>
      </c>
      <c r="G14" s="47">
        <v>20</v>
      </c>
      <c r="H14" s="47">
        <v>20</v>
      </c>
      <c r="I14" s="47">
        <v>1</v>
      </c>
      <c r="J14" s="47">
        <v>0.79799999999999993</v>
      </c>
    </row>
    <row r="15" spans="1:11" x14ac:dyDescent="0.25">
      <c r="B15" s="48" t="str">
        <v>Arroz cozido</v>
      </c>
      <c r="C15" s="48" t="str">
        <v>Azeite - Borges</v>
      </c>
      <c r="D15" s="46" t="str">
        <v>IN-11</v>
      </c>
      <c r="E15" s="46" t="str">
        <v>ml</v>
      </c>
      <c r="F15" s="47">
        <v>0.08</v>
      </c>
      <c r="G15" s="47">
        <v>30</v>
      </c>
      <c r="H15" s="47">
        <v>30</v>
      </c>
      <c r="I15" s="47">
        <v>1</v>
      </c>
      <c r="J15" s="47">
        <v>2.4</v>
      </c>
    </row>
    <row r="16" spans="1:11" x14ac:dyDescent="0.25">
      <c r="B16" s="48" t="str">
        <v>Arroz cozido</v>
      </c>
      <c r="C16" s="48" t="str">
        <v>Sal do Himalaia - Lebre</v>
      </c>
      <c r="D16" s="46" t="str">
        <v>IN-18</v>
      </c>
      <c r="E16" s="46" t="str">
        <v>kg</v>
      </c>
      <c r="F16" s="45">
        <v>29.98</v>
      </c>
      <c r="G16" s="45">
        <v>15</v>
      </c>
      <c r="H16" s="45">
        <v>15</v>
      </c>
      <c r="I16" s="45">
        <v>1</v>
      </c>
      <c r="J16" s="45">
        <v>0.44969999999999999</v>
      </c>
    </row>
    <row r="17" spans="2:10" x14ac:dyDescent="0.25">
      <c r="B17" s="48" t="str">
        <v>Arroz cozido</v>
      </c>
      <c r="C17" s="48" t="str">
        <v>Agua - Filtro</v>
      </c>
      <c r="D17" s="46" t="str">
        <v>IN-19</v>
      </c>
      <c r="E17" s="46" t="str">
        <v>Litro</v>
      </c>
      <c r="F17" s="45">
        <v>0</v>
      </c>
      <c r="G17" s="45">
        <v>2</v>
      </c>
      <c r="H17" s="45">
        <v>2</v>
      </c>
      <c r="I17" s="45">
        <v>1</v>
      </c>
      <c r="J17" s="45">
        <v>0</v>
      </c>
    </row>
  </sheetData>
  <sheetProtection algorithmName="SHA-512" hashValue="hYBj5SnTL/RBNHZ/A8KI/2X1OkPZlnmYj2WdeKkrGX2WzQ/x0Iw6n/Kk+EMJMknybz/BkDjpVis5VrBOGZsXcA==" saltValue="9edj0KDz6bs3+jeO09bS1w==" spinCount="100000" sheet="1" objects="1" scenarios="1" selectLockedCells="1"/>
  <hyperlinks>
    <hyperlink ref="J3" r:id="rId1" xr:uid="{A6A48572-FDA6-428E-9097-B5907DE48F95}"/>
    <hyperlink ref="J2" r:id="rId2" display="Instagram" xr:uid="{DC5E0BE2-3DCA-4D69-B2F1-F7C3B97C172A}"/>
  </hyperlinks>
  <pageMargins left="0.7" right="0.7" top="0.75" bottom="0.75" header="0.3" footer="0.3"/>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A1F0BE7-56B3-401F-9D76-78FC343E83ED}">
          <x14:formula1>
            <xm:f>'Cadastro de insumo'!$E$1:$E$201</xm:f>
          </x14:formula1>
          <xm:sqref>B9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2C326-4013-4246-9F8F-2D5C4A096F75}">
  <dimension ref="A1:K17"/>
  <sheetViews>
    <sheetView showGridLines="0" zoomScale="90" zoomScaleNormal="90" workbookViewId="0">
      <pane ySplit="5" topLeftCell="A6" activePane="bottomLeft" state="frozen"/>
      <selection activeCell="F23" sqref="F23"/>
      <selection pane="bottomLeft" activeCell="B9" sqref="B9"/>
    </sheetView>
  </sheetViews>
  <sheetFormatPr defaultRowHeight="15.75" x14ac:dyDescent="0.25"/>
  <cols>
    <col min="1" max="1" width="9.140625" style="67"/>
    <col min="2" max="2" width="34.5703125" style="55" customWidth="1"/>
    <col min="3" max="3" width="25" style="55" bestFit="1" customWidth="1"/>
    <col min="4" max="4" width="15.85546875" style="56" customWidth="1"/>
    <col min="5" max="5" width="15.5703125" style="56" customWidth="1"/>
    <col min="6" max="6" width="19.85546875" style="68" customWidth="1"/>
    <col min="7" max="7" width="23.140625" style="58" customWidth="1"/>
    <col min="8" max="8" width="32" style="58" customWidth="1"/>
    <col min="9" max="9" width="16.140625" style="58" customWidth="1"/>
    <col min="10" max="10" width="22.7109375" style="68" customWidth="1"/>
    <col min="11" max="16384" width="9.140625" style="67"/>
  </cols>
  <sheetData>
    <row r="1" spans="1:11" s="10" customFormat="1" ht="15" x14ac:dyDescent="0.2">
      <c r="A1" s="53"/>
      <c r="B1" s="54"/>
      <c r="C1" s="12"/>
      <c r="D1" s="12"/>
      <c r="E1" s="12"/>
      <c r="F1" s="59"/>
      <c r="G1" s="54"/>
      <c r="H1" s="12"/>
      <c r="I1" s="12"/>
      <c r="J1" s="11"/>
      <c r="K1" s="11"/>
    </row>
    <row r="2" spans="1:11" s="10" customFormat="1" x14ac:dyDescent="0.25">
      <c r="A2" s="53"/>
      <c r="B2" s="54"/>
      <c r="C2" s="12"/>
      <c r="D2" s="12"/>
      <c r="E2" s="63"/>
      <c r="F2" s="59"/>
      <c r="G2" s="54"/>
      <c r="H2" s="12"/>
      <c r="I2" s="12"/>
      <c r="J2" s="64" t="s">
        <v>93</v>
      </c>
      <c r="K2" s="11"/>
    </row>
    <row r="3" spans="1:11" s="10" customFormat="1" ht="26.25" x14ac:dyDescent="0.4">
      <c r="A3" s="53"/>
      <c r="B3" s="54"/>
      <c r="C3" s="12"/>
      <c r="D3" s="20" t="s">
        <v>94</v>
      </c>
      <c r="E3" s="63"/>
      <c r="F3" s="65"/>
      <c r="G3" s="54"/>
      <c r="H3" s="12"/>
      <c r="I3" s="12"/>
      <c r="J3" s="64" t="s">
        <v>87</v>
      </c>
      <c r="K3" s="11"/>
    </row>
    <row r="4" spans="1:11" s="10" customFormat="1" x14ac:dyDescent="0.2">
      <c r="A4" s="53"/>
      <c r="B4" s="54"/>
      <c r="C4" s="12"/>
      <c r="D4" s="12"/>
      <c r="E4" s="12"/>
      <c r="F4" s="59"/>
      <c r="G4" s="54"/>
      <c r="H4" s="12"/>
      <c r="I4" s="12"/>
      <c r="J4" s="64" t="s">
        <v>88</v>
      </c>
      <c r="K4" s="11"/>
    </row>
    <row r="5" spans="1:11" s="10" customFormat="1" x14ac:dyDescent="0.25">
      <c r="A5" s="53"/>
      <c r="B5" s="54"/>
      <c r="C5" s="12"/>
      <c r="D5" s="12"/>
      <c r="E5" s="12"/>
      <c r="F5" s="59"/>
      <c r="G5" s="54"/>
      <c r="H5" s="12"/>
      <c r="I5" s="12"/>
      <c r="J5" s="66"/>
      <c r="K5" s="11"/>
    </row>
    <row r="8" spans="1:11" ht="29.25" customHeight="1" x14ac:dyDescent="0.25">
      <c r="B8" s="49" t="s">
        <v>66</v>
      </c>
      <c r="C8" s="34" t="s">
        <v>19</v>
      </c>
      <c r="D8" s="35" t="s">
        <v>20</v>
      </c>
      <c r="E8" s="35" t="s">
        <v>22</v>
      </c>
      <c r="F8" s="60" t="s">
        <v>61</v>
      </c>
    </row>
    <row r="9" spans="1:11" ht="21.75" customHeight="1" x14ac:dyDescent="0.25">
      <c r="B9" s="100" t="s">
        <v>72</v>
      </c>
      <c r="C9" s="69" t="str">
        <f>VLOOKUP('Consulta PA'!B9,'Ficha técnica - Prod acabado'!F:J,2,0)</f>
        <v>unidade</v>
      </c>
      <c r="D9" s="69">
        <f>VLOOKUP('Consulta PA'!B9,'Ficha técnica - Prod acabado'!F:J,3,0)</f>
        <v>1</v>
      </c>
      <c r="E9" s="70">
        <f>VLOOKUP('Consulta PA'!B9,'Ficha técnica - Prod acabado'!F:J,4,0)</f>
        <v>10.945026755555556</v>
      </c>
      <c r="F9" s="70">
        <f>VLOOKUP('Consulta PA'!B9,'Ficha técnica - Prod acabado'!F:J,5,0)</f>
        <v>10.945026755555556</v>
      </c>
      <c r="H9" s="55"/>
    </row>
    <row r="11" spans="1:11" ht="47.25" x14ac:dyDescent="0.25">
      <c r="B11" s="49" t="s">
        <v>66</v>
      </c>
      <c r="C11" s="49" t="s">
        <v>13</v>
      </c>
      <c r="D11" s="35" t="s">
        <v>60</v>
      </c>
      <c r="E11" s="35" t="s">
        <v>14</v>
      </c>
      <c r="F11" s="60" t="s">
        <v>17</v>
      </c>
      <c r="G11" s="35" t="s">
        <v>56</v>
      </c>
      <c r="H11" s="35" t="s">
        <v>38</v>
      </c>
      <c r="I11" s="35" t="s">
        <v>16</v>
      </c>
      <c r="J11" s="62" t="s">
        <v>15</v>
      </c>
    </row>
    <row r="12" spans="1:11" x14ac:dyDescent="0.25">
      <c r="B12" s="55" t="str" cm="1">
        <f t="array" ref="B12:J17">_xlfn._xlws.FILTER('Ficha técnica - Prod acabado'!B:J,'Ficha técnica - Prod acabado'!B:B='Consulta PA'!B9)</f>
        <v>Bife a cavalo</v>
      </c>
      <c r="C12" s="55" t="str">
        <v>Arroz cozido</v>
      </c>
      <c r="D12" s="56" t="str">
        <v>PP - 1</v>
      </c>
      <c r="E12" s="56" t="str">
        <v>kg</v>
      </c>
      <c r="F12" s="71">
        <v>3.6590800000000003</v>
      </c>
      <c r="G12" s="57">
        <v>140</v>
      </c>
      <c r="H12" s="57">
        <v>140</v>
      </c>
      <c r="I12" s="57">
        <v>1</v>
      </c>
      <c r="J12" s="71">
        <v>0.51227120000000004</v>
      </c>
    </row>
    <row r="13" spans="1:11" x14ac:dyDescent="0.25">
      <c r="B13" s="55" t="str">
        <v>Bife a cavalo</v>
      </c>
      <c r="C13" s="55" t="str">
        <v>Feijão Cozido</v>
      </c>
      <c r="D13" s="56" t="str">
        <v>PP - 2</v>
      </c>
      <c r="E13" s="56" t="str">
        <v>kg</v>
      </c>
      <c r="F13" s="71">
        <v>3.7177777777777776</v>
      </c>
      <c r="G13" s="57">
        <v>80</v>
      </c>
      <c r="H13" s="57">
        <v>80</v>
      </c>
      <c r="I13" s="57">
        <v>1</v>
      </c>
      <c r="J13" s="71">
        <v>0.2974222222222222</v>
      </c>
    </row>
    <row r="14" spans="1:11" x14ac:dyDescent="0.25">
      <c r="B14" s="55" t="str">
        <v>Bife a cavalo</v>
      </c>
      <c r="C14" s="55" t="str">
        <v xml:space="preserve">Ovos </v>
      </c>
      <c r="D14" s="56" t="str">
        <v>IN-10</v>
      </c>
      <c r="E14" s="56" t="str">
        <v>unidades</v>
      </c>
      <c r="F14" s="71">
        <v>1.1316666666666668</v>
      </c>
      <c r="G14" s="57">
        <v>1</v>
      </c>
      <c r="H14" s="57">
        <v>1</v>
      </c>
      <c r="I14" s="57">
        <v>1</v>
      </c>
      <c r="J14" s="71">
        <v>1.1316666666666668</v>
      </c>
    </row>
    <row r="15" spans="1:11" x14ac:dyDescent="0.25">
      <c r="B15" s="55" t="str">
        <v>Bife a cavalo</v>
      </c>
      <c r="C15" s="55" t="str">
        <v>Azeite - Borges</v>
      </c>
      <c r="D15" s="56" t="str">
        <v>IN-11</v>
      </c>
      <c r="E15" s="56" t="str">
        <v>ml</v>
      </c>
      <c r="F15" s="71">
        <v>0.08</v>
      </c>
      <c r="G15" s="57">
        <v>9</v>
      </c>
      <c r="H15" s="57">
        <v>9</v>
      </c>
      <c r="I15" s="57">
        <v>1</v>
      </c>
      <c r="J15" s="71">
        <v>0.72</v>
      </c>
    </row>
    <row r="16" spans="1:11" x14ac:dyDescent="0.25">
      <c r="B16" s="55" t="str">
        <v>Bife a cavalo</v>
      </c>
      <c r="C16" s="55" t="str">
        <v>Carne - Contra Filé</v>
      </c>
      <c r="D16" s="56" t="str">
        <v>IN-13</v>
      </c>
      <c r="E16" s="56" t="str">
        <v>kg</v>
      </c>
      <c r="F16" s="68">
        <v>45</v>
      </c>
      <c r="G16" s="58">
        <v>150</v>
      </c>
      <c r="H16" s="58">
        <v>150</v>
      </c>
      <c r="I16" s="58">
        <v>1</v>
      </c>
      <c r="J16" s="68">
        <v>6.75</v>
      </c>
    </row>
    <row r="17" spans="2:10" x14ac:dyDescent="0.25">
      <c r="B17" s="55" t="str">
        <v>Bife a cavalo</v>
      </c>
      <c r="C17" s="55" t="str">
        <v>Batata Frita - MaCain</v>
      </c>
      <c r="D17" s="56" t="str">
        <v>IN-12</v>
      </c>
      <c r="E17" s="56" t="str">
        <v>kg</v>
      </c>
      <c r="F17" s="68">
        <v>15.336666666666668</v>
      </c>
      <c r="G17" s="58">
        <v>100</v>
      </c>
      <c r="H17" s="58">
        <v>100</v>
      </c>
      <c r="I17" s="58">
        <v>1</v>
      </c>
      <c r="J17" s="68">
        <v>1.533666666666667</v>
      </c>
    </row>
  </sheetData>
  <sheetProtection algorithmName="SHA-512" hashValue="ZxFRsoVMA7+bZXOcjj9Cn8+cQfzPImH5nouuB7xKRthkw2nNAmAVM3mMvixFq+xcljhYnDExg3HRi1EWpcsILw==" saltValue="xAOylUtXMJAywvNdf2SHvw==" spinCount="100000" sheet="1" objects="1" scenarios="1" selectLockedCells="1"/>
  <hyperlinks>
    <hyperlink ref="J3" r:id="rId1" xr:uid="{613E85C4-F9B0-4E97-8BD4-7E9A20C5EC7A}"/>
    <hyperlink ref="J2" r:id="rId2" display="Instagram" xr:uid="{BCA51CB3-E17D-45DC-813E-57FE87BAC8A2}"/>
  </hyperlinks>
  <pageMargins left="0.7" right="0.7" top="0.75" bottom="0.75" header="0.3" footer="0.3"/>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B85A55A8-7A85-4167-964A-86F664090B92}">
          <x14:formula1>
            <xm:f>'Consulta Lista Produto Acabado'!$C:$C</xm:f>
          </x14:formula1>
          <xm:sqref>B9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88541-F00E-4847-9879-09BC1A84F6FE}">
  <dimension ref="A1:Z201"/>
  <sheetViews>
    <sheetView zoomScale="90" zoomScaleNormal="90" workbookViewId="0">
      <pane ySplit="1" topLeftCell="A2" activePane="bottomLeft" state="frozen"/>
      <selection pane="bottomLeft" activeCell="H1" sqref="H1"/>
    </sheetView>
  </sheetViews>
  <sheetFormatPr defaultRowHeight="15" x14ac:dyDescent="0.25"/>
  <cols>
    <col min="1" max="1" width="9.85546875" customWidth="1"/>
    <col min="2" max="2" width="12.28515625" customWidth="1"/>
    <col min="3" max="3" width="23.140625" customWidth="1"/>
    <col min="4" max="4" width="14.28515625" style="46" customWidth="1"/>
    <col min="5" max="5" width="18.7109375" style="46" customWidth="1"/>
    <col min="6" max="6" width="18" style="61" customWidth="1"/>
    <col min="7" max="7" width="19.140625" style="61" customWidth="1"/>
    <col min="8" max="26" width="9.140625" style="101"/>
  </cols>
  <sheetData>
    <row r="1" spans="1:7" ht="27.75" customHeight="1" x14ac:dyDescent="0.25">
      <c r="A1" s="72" t="s">
        <v>64</v>
      </c>
      <c r="B1" s="73" t="s">
        <v>65</v>
      </c>
      <c r="C1" s="73" t="s">
        <v>101</v>
      </c>
      <c r="D1" s="34" t="s">
        <v>19</v>
      </c>
      <c r="E1" s="35" t="s">
        <v>20</v>
      </c>
      <c r="F1" s="60" t="s">
        <v>22</v>
      </c>
      <c r="G1" s="60" t="s">
        <v>61</v>
      </c>
    </row>
    <row r="2" spans="1:7" x14ac:dyDescent="0.25">
      <c r="A2" s="6">
        <v>1</v>
      </c>
      <c r="B2" s="5" t="str">
        <f>"PA - "&amp;A2</f>
        <v>PA - 1</v>
      </c>
      <c r="C2" s="5" t="str">
        <f>IF(VLOOKUP(A2,'Ficha técnica - Prod acabado'!E:F,2,0)="","",VLOOKUP(A2,'Ficha técnica - Prod acabado'!E:F,2,0))</f>
        <v>Bife a cavalo</v>
      </c>
      <c r="D2" s="6" t="str">
        <f>IF(C2="","",VLOOKUP($C2,'Ficha técnica - Prod acabado'!$F:$J,2,0))</f>
        <v>unidade</v>
      </c>
      <c r="E2" s="6">
        <f>IF(D2="","",VLOOKUP($C2,'Ficha técnica - Prod acabado'!$F:$J,3,0))</f>
        <v>1</v>
      </c>
      <c r="F2" s="7">
        <f>IF(E2="","",VLOOKUP($C2,'Ficha técnica - Prod acabado'!$F:$J,4,0))</f>
        <v>10.945026755555556</v>
      </c>
      <c r="G2" s="7">
        <f>IF(F2="","",VLOOKUP($C2,'Ficha técnica - Prod acabado'!$F:$J,5,0))</f>
        <v>10.945026755555556</v>
      </c>
    </row>
    <row r="3" spans="1:7" x14ac:dyDescent="0.25">
      <c r="A3" s="6">
        <v>2</v>
      </c>
      <c r="B3" s="5" t="str">
        <f t="shared" ref="B3:B66" si="0">"PA - "&amp;A3</f>
        <v>PA - 2</v>
      </c>
      <c r="C3" s="5" t="str">
        <f>IF(VLOOKUP(A3,'Ficha técnica - Prod acabado'!E:F,2,0)="","",VLOOKUP(A3,'Ficha técnica - Prod acabado'!E:F,2,0))</f>
        <v>Hamburger</v>
      </c>
      <c r="D3" s="6" t="str">
        <f>IF(C3="","",VLOOKUP($C3,'Ficha técnica - Prod acabado'!$F:$J,2,0))</f>
        <v>unidade</v>
      </c>
      <c r="E3" s="6">
        <f>IF(D3="","",VLOOKUP($C3,'Ficha técnica - Prod acabado'!$F:$J,3,0))</f>
        <v>1</v>
      </c>
      <c r="F3" s="7">
        <f>IF(E3="","",VLOOKUP($C3,'Ficha técnica - Prod acabado'!$F:$J,4,0))</f>
        <v>12.265833333333333</v>
      </c>
      <c r="G3" s="7">
        <f>IF(F3="","",VLOOKUP($C3,'Ficha técnica - Prod acabado'!$F:$J,5,0))</f>
        <v>12.265833333333333</v>
      </c>
    </row>
    <row r="4" spans="1:7" x14ac:dyDescent="0.25">
      <c r="A4" s="6">
        <v>3</v>
      </c>
      <c r="B4" s="5" t="str">
        <f t="shared" si="0"/>
        <v>PA - 3</v>
      </c>
      <c r="C4" s="5" t="str">
        <f>IF(VLOOKUP(A4,'Ficha técnica - Prod acabado'!E:F,2,0)="","",VLOOKUP(A4,'Ficha técnica - Prod acabado'!E:F,2,0))</f>
        <v>Espaghetti a carbonara</v>
      </c>
      <c r="D4" s="6" t="str">
        <f>IF(C4="","",VLOOKUP($C4,'Ficha técnica - Prod acabado'!$F:$J,2,0))</f>
        <v>unidade</v>
      </c>
      <c r="E4" s="6">
        <f>IF(D4="","",VLOOKUP($C4,'Ficha técnica - Prod acabado'!$F:$J,3,0))</f>
        <v>2</v>
      </c>
      <c r="F4" s="7">
        <f>IF(E4="","",VLOOKUP($C4,'Ficha técnica - Prod acabado'!$F:$J,4,0))</f>
        <v>23.590000000000003</v>
      </c>
      <c r="G4" s="7">
        <f>IF(F4="","",VLOOKUP($C4,'Ficha técnica - Prod acabado'!$F:$J,5,0))</f>
        <v>11.795000000000002</v>
      </c>
    </row>
    <row r="5" spans="1:7" x14ac:dyDescent="0.25">
      <c r="A5" s="6">
        <v>4</v>
      </c>
      <c r="B5" s="5" t="str">
        <f t="shared" si="0"/>
        <v>PA - 4</v>
      </c>
      <c r="C5" s="5" t="str">
        <f>IF(VLOOKUP(A5,'Ficha técnica - Prod acabado'!E:F,2,0)="","",VLOOKUP(A5,'Ficha técnica - Prod acabado'!E:F,2,0))</f>
        <v>Lanche natural de frango</v>
      </c>
      <c r="D5" s="6" t="str">
        <f>IF(C5="","",VLOOKUP($C5,'Ficha técnica - Prod acabado'!$F:$J,2,0))</f>
        <v>unidade</v>
      </c>
      <c r="E5" s="6">
        <f>IF(D5="","",VLOOKUP($C5,'Ficha técnica - Prod acabado'!$F:$J,3,0))</f>
        <v>1</v>
      </c>
      <c r="F5" s="7">
        <f>IF(E5="","",VLOOKUP($C5,'Ficha técnica - Prod acabado'!$F:$J,4,0))</f>
        <v>6.0045000000000002</v>
      </c>
      <c r="G5" s="7">
        <f>IF(F5="","",VLOOKUP($C5,'Ficha técnica - Prod acabado'!$F:$J,5,0))</f>
        <v>6.0045000000000002</v>
      </c>
    </row>
    <row r="6" spans="1:7" x14ac:dyDescent="0.25">
      <c r="A6" s="6">
        <v>5</v>
      </c>
      <c r="B6" s="5" t="str">
        <f t="shared" si="0"/>
        <v>PA - 5</v>
      </c>
      <c r="C6" s="5" t="str">
        <f>IF(VLOOKUP(A6,'Ficha técnica - Prod acabado'!E:F,2,0)="","",VLOOKUP(A6,'Ficha técnica - Prod acabado'!E:F,2,0))</f>
        <v/>
      </c>
      <c r="D6" s="6" t="str">
        <f>IF(C6="","",VLOOKUP($C6,'Ficha técnica - Prod acabado'!$F:$J,2,0))</f>
        <v/>
      </c>
      <c r="E6" s="6" t="str">
        <f>IF(D6="","",VLOOKUP($C6,'Ficha técnica - Prod acabado'!$F:$J,3,0))</f>
        <v/>
      </c>
      <c r="F6" s="7" t="str">
        <f>IF(E6="","",VLOOKUP($C6,'Ficha técnica - Prod acabado'!$F:$J,4,0))</f>
        <v/>
      </c>
      <c r="G6" s="7" t="str">
        <f>IF(F6="","",VLOOKUP($C6,'Ficha técnica - Prod acabado'!$F:$J,5,0))</f>
        <v/>
      </c>
    </row>
    <row r="7" spans="1:7" x14ac:dyDescent="0.25">
      <c r="A7" s="6">
        <v>6</v>
      </c>
      <c r="B7" s="5" t="str">
        <f t="shared" si="0"/>
        <v>PA - 6</v>
      </c>
      <c r="C7" s="5" t="str">
        <f>IF(VLOOKUP(A7,'Ficha técnica - Prod acabado'!E:F,2,0)="","",VLOOKUP(A7,'Ficha técnica - Prod acabado'!E:F,2,0))</f>
        <v/>
      </c>
      <c r="D7" s="6" t="str">
        <f>IF(C7="","",VLOOKUP($C7,'Ficha técnica - Prod acabado'!$F:$J,2,0))</f>
        <v/>
      </c>
      <c r="E7" s="6" t="str">
        <f>IF(D7="","",VLOOKUP($C7,'Ficha técnica - Prod acabado'!$F:$J,3,0))</f>
        <v/>
      </c>
      <c r="F7" s="7" t="str">
        <f>IF(E7="","",VLOOKUP($C7,'Ficha técnica - Prod acabado'!$F:$J,4,0))</f>
        <v/>
      </c>
      <c r="G7" s="7" t="str">
        <f>IF(F7="","",VLOOKUP($C7,'Ficha técnica - Prod acabado'!$F:$J,5,0))</f>
        <v/>
      </c>
    </row>
    <row r="8" spans="1:7" x14ac:dyDescent="0.25">
      <c r="A8" s="6">
        <v>7</v>
      </c>
      <c r="B8" s="5" t="str">
        <f t="shared" si="0"/>
        <v>PA - 7</v>
      </c>
      <c r="C8" s="5" t="str">
        <f>IF(VLOOKUP(A8,'Ficha técnica - Prod acabado'!E:F,2,0)="","",VLOOKUP(A8,'Ficha técnica - Prod acabado'!E:F,2,0))</f>
        <v/>
      </c>
      <c r="D8" s="6" t="str">
        <f>IF(C8="","",VLOOKUP($C8,'Ficha técnica - Prod acabado'!$F:$J,2,0))</f>
        <v/>
      </c>
      <c r="E8" s="6" t="str">
        <f>IF(D8="","",VLOOKUP($C8,'Ficha técnica - Prod acabado'!$F:$J,3,0))</f>
        <v/>
      </c>
      <c r="F8" s="7" t="str">
        <f>IF(E8="","",VLOOKUP($C8,'Ficha técnica - Prod acabado'!$F:$J,4,0))</f>
        <v/>
      </c>
      <c r="G8" s="7" t="str">
        <f>IF(F8="","",VLOOKUP($C8,'Ficha técnica - Prod acabado'!$F:$J,5,0))</f>
        <v/>
      </c>
    </row>
    <row r="9" spans="1:7" x14ac:dyDescent="0.25">
      <c r="A9" s="6">
        <v>8</v>
      </c>
      <c r="B9" s="5" t="str">
        <f t="shared" si="0"/>
        <v>PA - 8</v>
      </c>
      <c r="C9" s="5" t="str">
        <f>IF(VLOOKUP(A9,'Ficha técnica - Prod acabado'!E:F,2,0)="","",VLOOKUP(A9,'Ficha técnica - Prod acabado'!E:F,2,0))</f>
        <v/>
      </c>
      <c r="D9" s="6" t="str">
        <f>IF(C9="","",VLOOKUP($C9,'Ficha técnica - Prod acabado'!$F:$J,2,0))</f>
        <v/>
      </c>
      <c r="E9" s="6" t="str">
        <f>IF(D9="","",VLOOKUP($C9,'Ficha técnica - Prod acabado'!$F:$J,3,0))</f>
        <v/>
      </c>
      <c r="F9" s="7" t="str">
        <f>IF(E9="","",VLOOKUP($C9,'Ficha técnica - Prod acabado'!$F:$J,4,0))</f>
        <v/>
      </c>
      <c r="G9" s="7" t="str">
        <f>IF(F9="","",VLOOKUP($C9,'Ficha técnica - Prod acabado'!$F:$J,5,0))</f>
        <v/>
      </c>
    </row>
    <row r="10" spans="1:7" x14ac:dyDescent="0.25">
      <c r="A10" s="6">
        <v>9</v>
      </c>
      <c r="B10" s="5" t="str">
        <f t="shared" si="0"/>
        <v>PA - 9</v>
      </c>
      <c r="C10" s="5" t="str">
        <f>IF(VLOOKUP(A10,'Ficha técnica - Prod acabado'!E:F,2,0)="","",VLOOKUP(A10,'Ficha técnica - Prod acabado'!E:F,2,0))</f>
        <v/>
      </c>
      <c r="D10" s="6" t="str">
        <f>IF(C10="","",VLOOKUP($C10,'Ficha técnica - Prod acabado'!$F:$J,2,0))</f>
        <v/>
      </c>
      <c r="E10" s="6" t="str">
        <f>IF(D10="","",VLOOKUP($C10,'Ficha técnica - Prod acabado'!$F:$J,3,0))</f>
        <v/>
      </c>
      <c r="F10" s="7" t="str">
        <f>IF(E10="","",VLOOKUP($C10,'Ficha técnica - Prod acabado'!$F:$J,4,0))</f>
        <v/>
      </c>
      <c r="G10" s="7" t="str">
        <f>IF(F10="","",VLOOKUP($C10,'Ficha técnica - Prod acabado'!$F:$J,5,0))</f>
        <v/>
      </c>
    </row>
    <row r="11" spans="1:7" x14ac:dyDescent="0.25">
      <c r="A11" s="6">
        <v>10</v>
      </c>
      <c r="B11" s="5" t="str">
        <f t="shared" si="0"/>
        <v>PA - 10</v>
      </c>
      <c r="C11" s="5" t="str">
        <f>IF(VLOOKUP(A11,'Ficha técnica - Prod acabado'!E:F,2,0)="","",VLOOKUP(A11,'Ficha técnica - Prod acabado'!E:F,2,0))</f>
        <v/>
      </c>
      <c r="D11" s="6" t="str">
        <f>IF(C11="","",VLOOKUP($C11,'Ficha técnica - Prod acabado'!$F:$J,2,0))</f>
        <v/>
      </c>
      <c r="E11" s="6" t="str">
        <f>IF(D11="","",VLOOKUP($C11,'Ficha técnica - Prod acabado'!$F:$J,3,0))</f>
        <v/>
      </c>
      <c r="F11" s="7" t="str">
        <f>IF(E11="","",VLOOKUP($C11,'Ficha técnica - Prod acabado'!$F:$J,4,0))</f>
        <v/>
      </c>
      <c r="G11" s="7" t="str">
        <f>IF(F11="","",VLOOKUP($C11,'Ficha técnica - Prod acabado'!$F:$J,5,0))</f>
        <v/>
      </c>
    </row>
    <row r="12" spans="1:7" x14ac:dyDescent="0.25">
      <c r="A12" s="6">
        <v>11</v>
      </c>
      <c r="B12" s="5" t="str">
        <f t="shared" si="0"/>
        <v>PA - 11</v>
      </c>
      <c r="C12" s="5" t="str">
        <f>IF(VLOOKUP(A12,'Ficha técnica - Prod acabado'!E:F,2,0)="","",VLOOKUP(A12,'Ficha técnica - Prod acabado'!E:F,2,0))</f>
        <v/>
      </c>
      <c r="D12" s="6" t="str">
        <f>IF(C12="","",VLOOKUP($C12,'Ficha técnica - Prod acabado'!$F:$J,2,0))</f>
        <v/>
      </c>
      <c r="E12" s="6" t="str">
        <f>IF(D12="","",VLOOKUP($C12,'Ficha técnica - Prod acabado'!$F:$J,3,0))</f>
        <v/>
      </c>
      <c r="F12" s="7" t="str">
        <f>IF(E12="","",VLOOKUP($C12,'Ficha técnica - Prod acabado'!$F:$J,4,0))</f>
        <v/>
      </c>
      <c r="G12" s="7" t="str">
        <f>IF(F12="","",VLOOKUP($C12,'Ficha técnica - Prod acabado'!$F:$J,5,0))</f>
        <v/>
      </c>
    </row>
    <row r="13" spans="1:7" x14ac:dyDescent="0.25">
      <c r="A13" s="6">
        <v>12</v>
      </c>
      <c r="B13" s="5" t="str">
        <f t="shared" si="0"/>
        <v>PA - 12</v>
      </c>
      <c r="C13" s="5" t="str">
        <f>IF(VLOOKUP(A13,'Ficha técnica - Prod acabado'!E:F,2,0)="","",VLOOKUP(A13,'Ficha técnica - Prod acabado'!E:F,2,0))</f>
        <v/>
      </c>
      <c r="D13" s="6" t="str">
        <f>IF(C13="","",VLOOKUP($C13,'Ficha técnica - Prod acabado'!$F:$J,2,0))</f>
        <v/>
      </c>
      <c r="E13" s="6" t="str">
        <f>IF(D13="","",VLOOKUP($C13,'Ficha técnica - Prod acabado'!$F:$J,3,0))</f>
        <v/>
      </c>
      <c r="F13" s="7" t="str">
        <f>IF(E13="","",VLOOKUP($C13,'Ficha técnica - Prod acabado'!$F:$J,4,0))</f>
        <v/>
      </c>
      <c r="G13" s="7" t="str">
        <f>IF(F13="","",VLOOKUP($C13,'Ficha técnica - Prod acabado'!$F:$J,5,0))</f>
        <v/>
      </c>
    </row>
    <row r="14" spans="1:7" x14ac:dyDescent="0.25">
      <c r="A14" s="6">
        <v>13</v>
      </c>
      <c r="B14" s="5" t="str">
        <f t="shared" si="0"/>
        <v>PA - 13</v>
      </c>
      <c r="C14" s="5" t="str">
        <f>IF(VLOOKUP(A14,'Ficha técnica - Prod acabado'!E:F,2,0)="","",VLOOKUP(A14,'Ficha técnica - Prod acabado'!E:F,2,0))</f>
        <v/>
      </c>
      <c r="D14" s="6" t="str">
        <f>IF(C14="","",VLOOKUP($C14,'Ficha técnica - Prod acabado'!$F:$J,2,0))</f>
        <v/>
      </c>
      <c r="E14" s="6" t="str">
        <f>IF(D14="","",VLOOKUP($C14,'Ficha técnica - Prod acabado'!$F:$J,3,0))</f>
        <v/>
      </c>
      <c r="F14" s="7" t="str">
        <f>IF(E14="","",VLOOKUP($C14,'Ficha técnica - Prod acabado'!$F:$J,4,0))</f>
        <v/>
      </c>
      <c r="G14" s="7" t="str">
        <f>IF(F14="","",VLOOKUP($C14,'Ficha técnica - Prod acabado'!$F:$J,5,0))</f>
        <v/>
      </c>
    </row>
    <row r="15" spans="1:7" x14ac:dyDescent="0.25">
      <c r="A15" s="6">
        <v>14</v>
      </c>
      <c r="B15" s="5" t="str">
        <f t="shared" si="0"/>
        <v>PA - 14</v>
      </c>
      <c r="C15" s="5" t="str">
        <f>IF(VLOOKUP(A15,'Ficha técnica - Prod acabado'!E:F,2,0)="","",VLOOKUP(A15,'Ficha técnica - Prod acabado'!E:F,2,0))</f>
        <v/>
      </c>
      <c r="D15" s="6" t="str">
        <f>IF(C15="","",VLOOKUP($C15,'Ficha técnica - Prod acabado'!$F:$J,2,0))</f>
        <v/>
      </c>
      <c r="E15" s="6" t="str">
        <f>IF(D15="","",VLOOKUP($C15,'Ficha técnica - Prod acabado'!$F:$J,3,0))</f>
        <v/>
      </c>
      <c r="F15" s="7" t="str">
        <f>IF(E15="","",VLOOKUP($C15,'Ficha técnica - Prod acabado'!$F:$J,4,0))</f>
        <v/>
      </c>
      <c r="G15" s="7" t="str">
        <f>IF(F15="","",VLOOKUP($C15,'Ficha técnica - Prod acabado'!$F:$J,5,0))</f>
        <v/>
      </c>
    </row>
    <row r="16" spans="1:7" x14ac:dyDescent="0.25">
      <c r="A16" s="6">
        <v>15</v>
      </c>
      <c r="B16" s="5" t="str">
        <f t="shared" si="0"/>
        <v>PA - 15</v>
      </c>
      <c r="C16" s="5" t="str">
        <f>IF(VLOOKUP(A16,'Ficha técnica - Prod acabado'!E:F,2,0)="","",VLOOKUP(A16,'Ficha técnica - Prod acabado'!E:F,2,0))</f>
        <v/>
      </c>
      <c r="D16" s="6" t="str">
        <f>IF(C16="","",VLOOKUP($C16,'Ficha técnica - Prod acabado'!$F:$J,2,0))</f>
        <v/>
      </c>
      <c r="E16" s="6" t="str">
        <f>IF(D16="","",VLOOKUP($C16,'Ficha técnica - Prod acabado'!$F:$J,3,0))</f>
        <v/>
      </c>
      <c r="F16" s="7" t="str">
        <f>IF(E16="","",VLOOKUP($C16,'Ficha técnica - Prod acabado'!$F:$J,4,0))</f>
        <v/>
      </c>
      <c r="G16" s="7" t="str">
        <f>IF(F16="","",VLOOKUP($C16,'Ficha técnica - Prod acabado'!$F:$J,5,0))</f>
        <v/>
      </c>
    </row>
    <row r="17" spans="1:7" x14ac:dyDescent="0.25">
      <c r="A17" s="6">
        <v>16</v>
      </c>
      <c r="B17" s="5" t="str">
        <f t="shared" si="0"/>
        <v>PA - 16</v>
      </c>
      <c r="C17" s="5" t="str">
        <f>IF(VLOOKUP(A17,'Ficha técnica - Prod acabado'!E:F,2,0)="","",VLOOKUP(A17,'Ficha técnica - Prod acabado'!E:F,2,0))</f>
        <v/>
      </c>
      <c r="D17" s="6" t="str">
        <f>IF(C17="","",VLOOKUP($C17,'Ficha técnica - Prod acabado'!$F:$J,2,0))</f>
        <v/>
      </c>
      <c r="E17" s="6" t="str">
        <f>IF(D17="","",VLOOKUP($C17,'Ficha técnica - Prod acabado'!$F:$J,3,0))</f>
        <v/>
      </c>
      <c r="F17" s="7" t="str">
        <f>IF(E17="","",VLOOKUP($C17,'Ficha técnica - Prod acabado'!$F:$J,4,0))</f>
        <v/>
      </c>
      <c r="G17" s="7" t="str">
        <f>IF(F17="","",VLOOKUP($C17,'Ficha técnica - Prod acabado'!$F:$J,5,0))</f>
        <v/>
      </c>
    </row>
    <row r="18" spans="1:7" x14ac:dyDescent="0.25">
      <c r="A18" s="6">
        <v>17</v>
      </c>
      <c r="B18" s="5" t="str">
        <f t="shared" si="0"/>
        <v>PA - 17</v>
      </c>
      <c r="C18" s="5" t="str">
        <f>IF(VLOOKUP(A18,'Ficha técnica - Prod acabado'!E:F,2,0)="","",VLOOKUP(A18,'Ficha técnica - Prod acabado'!E:F,2,0))</f>
        <v/>
      </c>
      <c r="D18" s="6" t="str">
        <f>IF(C18="","",VLOOKUP($C18,'Ficha técnica - Prod acabado'!$F:$J,2,0))</f>
        <v/>
      </c>
      <c r="E18" s="6" t="str">
        <f>IF(D18="","",VLOOKUP($C18,'Ficha técnica - Prod acabado'!$F:$J,3,0))</f>
        <v/>
      </c>
      <c r="F18" s="7" t="str">
        <f>IF(E18="","",VLOOKUP($C18,'Ficha técnica - Prod acabado'!$F:$J,4,0))</f>
        <v/>
      </c>
      <c r="G18" s="7" t="str">
        <f>IF(F18="","",VLOOKUP($C18,'Ficha técnica - Prod acabado'!$F:$J,5,0))</f>
        <v/>
      </c>
    </row>
    <row r="19" spans="1:7" x14ac:dyDescent="0.25">
      <c r="A19" s="6">
        <v>18</v>
      </c>
      <c r="B19" s="5" t="str">
        <f t="shared" si="0"/>
        <v>PA - 18</v>
      </c>
      <c r="C19" s="5" t="str">
        <f>IF(VLOOKUP(A19,'Ficha técnica - Prod acabado'!E:F,2,0)="","",VLOOKUP(A19,'Ficha técnica - Prod acabado'!E:F,2,0))</f>
        <v/>
      </c>
      <c r="D19" s="6" t="str">
        <f>IF(C19="","",VLOOKUP($C19,'Ficha técnica - Prod acabado'!$F:$J,2,0))</f>
        <v/>
      </c>
      <c r="E19" s="6" t="str">
        <f>IF(D19="","",VLOOKUP($C19,'Ficha técnica - Prod acabado'!$F:$J,3,0))</f>
        <v/>
      </c>
      <c r="F19" s="7" t="str">
        <f>IF(E19="","",VLOOKUP($C19,'Ficha técnica - Prod acabado'!$F:$J,4,0))</f>
        <v/>
      </c>
      <c r="G19" s="7" t="str">
        <f>IF(F19="","",VLOOKUP($C19,'Ficha técnica - Prod acabado'!$F:$J,5,0))</f>
        <v/>
      </c>
    </row>
    <row r="20" spans="1:7" x14ac:dyDescent="0.25">
      <c r="A20" s="6">
        <v>19</v>
      </c>
      <c r="B20" s="5" t="str">
        <f t="shared" si="0"/>
        <v>PA - 19</v>
      </c>
      <c r="C20" s="5" t="str">
        <f>IF(VLOOKUP(A20,'Ficha técnica - Prod acabado'!E:F,2,0)="","",VLOOKUP(A20,'Ficha técnica - Prod acabado'!E:F,2,0))</f>
        <v/>
      </c>
      <c r="D20" s="6" t="str">
        <f>IF(C20="","",VLOOKUP($C20,'Ficha técnica - Prod acabado'!$F:$J,2,0))</f>
        <v/>
      </c>
      <c r="E20" s="6" t="str">
        <f>IF(D20="","",VLOOKUP($C20,'Ficha técnica - Prod acabado'!$F:$J,3,0))</f>
        <v/>
      </c>
      <c r="F20" s="7" t="str">
        <f>IF(E20="","",VLOOKUP($C20,'Ficha técnica - Prod acabado'!$F:$J,4,0))</f>
        <v/>
      </c>
      <c r="G20" s="7" t="str">
        <f>IF(F20="","",VLOOKUP($C20,'Ficha técnica - Prod acabado'!$F:$J,5,0))</f>
        <v/>
      </c>
    </row>
    <row r="21" spans="1:7" x14ac:dyDescent="0.25">
      <c r="A21" s="6">
        <v>20</v>
      </c>
      <c r="B21" s="5" t="str">
        <f t="shared" si="0"/>
        <v>PA - 20</v>
      </c>
      <c r="C21" s="5" t="str">
        <f>IF(VLOOKUP(A21,'Ficha técnica - Prod acabado'!E:F,2,0)="","",VLOOKUP(A21,'Ficha técnica - Prod acabado'!E:F,2,0))</f>
        <v/>
      </c>
      <c r="D21" s="6" t="str">
        <f>IF(C21="","",VLOOKUP($C21,'Ficha técnica - Prod acabado'!$F:$J,2,0))</f>
        <v/>
      </c>
      <c r="E21" s="6" t="str">
        <f>IF(D21="","",VLOOKUP($C21,'Ficha técnica - Prod acabado'!$F:$J,3,0))</f>
        <v/>
      </c>
      <c r="F21" s="7" t="str">
        <f>IF(E21="","",VLOOKUP($C21,'Ficha técnica - Prod acabado'!$F:$J,4,0))</f>
        <v/>
      </c>
      <c r="G21" s="7" t="str">
        <f>IF(F21="","",VLOOKUP($C21,'Ficha técnica - Prod acabado'!$F:$J,5,0))</f>
        <v/>
      </c>
    </row>
    <row r="22" spans="1:7" x14ac:dyDescent="0.25">
      <c r="A22" s="6">
        <v>21</v>
      </c>
      <c r="B22" s="5" t="str">
        <f t="shared" si="0"/>
        <v>PA - 21</v>
      </c>
      <c r="C22" s="5" t="str">
        <f>IF(VLOOKUP(A22,'Ficha técnica - Prod acabado'!E:F,2,0)="","",VLOOKUP(A22,'Ficha técnica - Prod acabado'!E:F,2,0))</f>
        <v/>
      </c>
      <c r="D22" s="6" t="str">
        <f>IF(C22="","",VLOOKUP($C22,'Ficha técnica - Prod acabado'!$F:$J,2,0))</f>
        <v/>
      </c>
      <c r="E22" s="6" t="str">
        <f>IF(D22="","",VLOOKUP($C22,'Ficha técnica - Prod acabado'!$F:$J,3,0))</f>
        <v/>
      </c>
      <c r="F22" s="7" t="str">
        <f>IF(E22="","",VLOOKUP($C22,'Ficha técnica - Prod acabado'!$F:$J,4,0))</f>
        <v/>
      </c>
      <c r="G22" s="7" t="str">
        <f>IF(F22="","",VLOOKUP($C22,'Ficha técnica - Prod acabado'!$F:$J,5,0))</f>
        <v/>
      </c>
    </row>
    <row r="23" spans="1:7" x14ac:dyDescent="0.25">
      <c r="A23" s="6">
        <v>22</v>
      </c>
      <c r="B23" s="5" t="str">
        <f t="shared" si="0"/>
        <v>PA - 22</v>
      </c>
      <c r="C23" s="5" t="str">
        <f>IF(VLOOKUP(A23,'Ficha técnica - Prod acabado'!E:F,2,0)="","",VLOOKUP(A23,'Ficha técnica - Prod acabado'!E:F,2,0))</f>
        <v/>
      </c>
      <c r="D23" s="6" t="str">
        <f>IF(C23="","",VLOOKUP($C23,'Ficha técnica - Prod acabado'!$F:$J,2,0))</f>
        <v/>
      </c>
      <c r="E23" s="6" t="str">
        <f>IF(D23="","",VLOOKUP($C23,'Ficha técnica - Prod acabado'!$F:$J,3,0))</f>
        <v/>
      </c>
      <c r="F23" s="7" t="str">
        <f>IF(E23="","",VLOOKUP($C23,'Ficha técnica - Prod acabado'!$F:$J,4,0))</f>
        <v/>
      </c>
      <c r="G23" s="7" t="str">
        <f>IF(F23="","",VLOOKUP($C23,'Ficha técnica - Prod acabado'!$F:$J,5,0))</f>
        <v/>
      </c>
    </row>
    <row r="24" spans="1:7" x14ac:dyDescent="0.25">
      <c r="A24" s="6">
        <v>23</v>
      </c>
      <c r="B24" s="5" t="str">
        <f t="shared" si="0"/>
        <v>PA - 23</v>
      </c>
      <c r="C24" s="5" t="str">
        <f>IF(VLOOKUP(A24,'Ficha técnica - Prod acabado'!E:F,2,0)="","",VLOOKUP(A24,'Ficha técnica - Prod acabado'!E:F,2,0))</f>
        <v/>
      </c>
      <c r="D24" s="6" t="str">
        <f>IF(C24="","",VLOOKUP($C24,'Ficha técnica - Prod acabado'!$F:$J,2,0))</f>
        <v/>
      </c>
      <c r="E24" s="6" t="str">
        <f>IF(D24="","",VLOOKUP($C24,'Ficha técnica - Prod acabado'!$F:$J,3,0))</f>
        <v/>
      </c>
      <c r="F24" s="7" t="str">
        <f>IF(E24="","",VLOOKUP($C24,'Ficha técnica - Prod acabado'!$F:$J,4,0))</f>
        <v/>
      </c>
      <c r="G24" s="7" t="str">
        <f>IF(F24="","",VLOOKUP($C24,'Ficha técnica - Prod acabado'!$F:$J,5,0))</f>
        <v/>
      </c>
    </row>
    <row r="25" spans="1:7" x14ac:dyDescent="0.25">
      <c r="A25" s="6">
        <v>24</v>
      </c>
      <c r="B25" s="5" t="str">
        <f t="shared" si="0"/>
        <v>PA - 24</v>
      </c>
      <c r="C25" s="5" t="str">
        <f>IF(VLOOKUP(A25,'Ficha técnica - Prod acabado'!E:F,2,0)="","",VLOOKUP(A25,'Ficha técnica - Prod acabado'!E:F,2,0))</f>
        <v/>
      </c>
      <c r="D25" s="6" t="str">
        <f>IF(C25="","",VLOOKUP($C25,'Ficha técnica - Prod acabado'!$F:$J,2,0))</f>
        <v/>
      </c>
      <c r="E25" s="6" t="str">
        <f>IF(D25="","",VLOOKUP($C25,'Ficha técnica - Prod acabado'!$F:$J,3,0))</f>
        <v/>
      </c>
      <c r="F25" s="7" t="str">
        <f>IF(E25="","",VLOOKUP($C25,'Ficha técnica - Prod acabado'!$F:$J,4,0))</f>
        <v/>
      </c>
      <c r="G25" s="7" t="str">
        <f>IF(F25="","",VLOOKUP($C25,'Ficha técnica - Prod acabado'!$F:$J,5,0))</f>
        <v/>
      </c>
    </row>
    <row r="26" spans="1:7" x14ac:dyDescent="0.25">
      <c r="A26" s="6">
        <v>25</v>
      </c>
      <c r="B26" s="5" t="str">
        <f t="shared" si="0"/>
        <v>PA - 25</v>
      </c>
      <c r="C26" s="5" t="str">
        <f>IF(VLOOKUP(A26,'Ficha técnica - Prod acabado'!E:F,2,0)="","",VLOOKUP(A26,'Ficha técnica - Prod acabado'!E:F,2,0))</f>
        <v/>
      </c>
      <c r="D26" s="6" t="str">
        <f>IF(C26="","",VLOOKUP($C26,'Ficha técnica - Prod acabado'!$F:$J,2,0))</f>
        <v/>
      </c>
      <c r="E26" s="6" t="str">
        <f>IF(D26="","",VLOOKUP($C26,'Ficha técnica - Prod acabado'!$F:$J,3,0))</f>
        <v/>
      </c>
      <c r="F26" s="7" t="str">
        <f>IF(E26="","",VLOOKUP($C26,'Ficha técnica - Prod acabado'!$F:$J,4,0))</f>
        <v/>
      </c>
      <c r="G26" s="7" t="str">
        <f>IF(F26="","",VLOOKUP($C26,'Ficha técnica - Prod acabado'!$F:$J,5,0))</f>
        <v/>
      </c>
    </row>
    <row r="27" spans="1:7" x14ac:dyDescent="0.25">
      <c r="A27" s="6">
        <v>26</v>
      </c>
      <c r="B27" s="5" t="str">
        <f t="shared" si="0"/>
        <v>PA - 26</v>
      </c>
      <c r="C27" s="5" t="str">
        <f>IF(VLOOKUP(A27,'Ficha técnica - Prod acabado'!E:F,2,0)="","",VLOOKUP(A27,'Ficha técnica - Prod acabado'!E:F,2,0))</f>
        <v/>
      </c>
      <c r="D27" s="6" t="str">
        <f>IF(C27="","",VLOOKUP($C27,'Ficha técnica - Prod acabado'!$F:$J,2,0))</f>
        <v/>
      </c>
      <c r="E27" s="6" t="str">
        <f>IF(D27="","",VLOOKUP($C27,'Ficha técnica - Prod acabado'!$F:$J,3,0))</f>
        <v/>
      </c>
      <c r="F27" s="7" t="str">
        <f>IF(E27="","",VLOOKUP($C27,'Ficha técnica - Prod acabado'!$F:$J,4,0))</f>
        <v/>
      </c>
      <c r="G27" s="7" t="str">
        <f>IF(F27="","",VLOOKUP($C27,'Ficha técnica - Prod acabado'!$F:$J,5,0))</f>
        <v/>
      </c>
    </row>
    <row r="28" spans="1:7" x14ac:dyDescent="0.25">
      <c r="A28" s="6">
        <v>27</v>
      </c>
      <c r="B28" s="5" t="str">
        <f t="shared" si="0"/>
        <v>PA - 27</v>
      </c>
      <c r="C28" s="5" t="str">
        <f>IF(VLOOKUP(A28,'Ficha técnica - Prod acabado'!E:F,2,0)="","",VLOOKUP(A28,'Ficha técnica - Prod acabado'!E:F,2,0))</f>
        <v/>
      </c>
      <c r="D28" s="6" t="str">
        <f>IF(C28="","",VLOOKUP($C28,'Ficha técnica - Prod acabado'!$F:$J,2,0))</f>
        <v/>
      </c>
      <c r="E28" s="6" t="str">
        <f>IF(D28="","",VLOOKUP($C28,'Ficha técnica - Prod acabado'!$F:$J,3,0))</f>
        <v/>
      </c>
      <c r="F28" s="7" t="str">
        <f>IF(E28="","",VLOOKUP($C28,'Ficha técnica - Prod acabado'!$F:$J,4,0))</f>
        <v/>
      </c>
      <c r="G28" s="7" t="str">
        <f>IF(F28="","",VLOOKUP($C28,'Ficha técnica - Prod acabado'!$F:$J,5,0))</f>
        <v/>
      </c>
    </row>
    <row r="29" spans="1:7" x14ac:dyDescent="0.25">
      <c r="A29" s="6">
        <v>28</v>
      </c>
      <c r="B29" s="5" t="str">
        <f t="shared" si="0"/>
        <v>PA - 28</v>
      </c>
      <c r="C29" s="5" t="str">
        <f>IF(VLOOKUP(A29,'Ficha técnica - Prod acabado'!E:F,2,0)="","",VLOOKUP(A29,'Ficha técnica - Prod acabado'!E:F,2,0))</f>
        <v/>
      </c>
      <c r="D29" s="6" t="str">
        <f>IF(C29="","",VLOOKUP($C29,'Ficha técnica - Prod acabado'!$F:$J,2,0))</f>
        <v/>
      </c>
      <c r="E29" s="6" t="str">
        <f>IF(D29="","",VLOOKUP($C29,'Ficha técnica - Prod acabado'!$F:$J,3,0))</f>
        <v/>
      </c>
      <c r="F29" s="7" t="str">
        <f>IF(E29="","",VLOOKUP($C29,'Ficha técnica - Prod acabado'!$F:$J,4,0))</f>
        <v/>
      </c>
      <c r="G29" s="7" t="str">
        <f>IF(F29="","",VLOOKUP($C29,'Ficha técnica - Prod acabado'!$F:$J,5,0))</f>
        <v/>
      </c>
    </row>
    <row r="30" spans="1:7" x14ac:dyDescent="0.25">
      <c r="A30" s="6">
        <v>29</v>
      </c>
      <c r="B30" s="5" t="str">
        <f t="shared" si="0"/>
        <v>PA - 29</v>
      </c>
      <c r="C30" s="5" t="str">
        <f>IF(VLOOKUP(A30,'Ficha técnica - Prod acabado'!E:F,2,0)="","",VLOOKUP(A30,'Ficha técnica - Prod acabado'!E:F,2,0))</f>
        <v/>
      </c>
      <c r="D30" s="6" t="str">
        <f>IF(C30="","",VLOOKUP($C30,'Ficha técnica - Prod acabado'!$F:$J,2,0))</f>
        <v/>
      </c>
      <c r="E30" s="6" t="str">
        <f>IF(D30="","",VLOOKUP($C30,'Ficha técnica - Prod acabado'!$F:$J,3,0))</f>
        <v/>
      </c>
      <c r="F30" s="7" t="str">
        <f>IF(E30="","",VLOOKUP($C30,'Ficha técnica - Prod acabado'!$F:$J,4,0))</f>
        <v/>
      </c>
      <c r="G30" s="7" t="str">
        <f>IF(F30="","",VLOOKUP($C30,'Ficha técnica - Prod acabado'!$F:$J,5,0))</f>
        <v/>
      </c>
    </row>
    <row r="31" spans="1:7" x14ac:dyDescent="0.25">
      <c r="A31" s="6">
        <v>30</v>
      </c>
      <c r="B31" s="5" t="str">
        <f t="shared" si="0"/>
        <v>PA - 30</v>
      </c>
      <c r="C31" s="5" t="str">
        <f>IF(VLOOKUP(A31,'Ficha técnica - Prod acabado'!E:F,2,0)="","",VLOOKUP(A31,'Ficha técnica - Prod acabado'!E:F,2,0))</f>
        <v/>
      </c>
      <c r="D31" s="6" t="str">
        <f>IF(C31="","",VLOOKUP($C31,'Ficha técnica - Prod acabado'!$F:$J,2,0))</f>
        <v/>
      </c>
      <c r="E31" s="6" t="str">
        <f>IF(D31="","",VLOOKUP($C31,'Ficha técnica - Prod acabado'!$F:$J,3,0))</f>
        <v/>
      </c>
      <c r="F31" s="7" t="str">
        <f>IF(E31="","",VLOOKUP($C31,'Ficha técnica - Prod acabado'!$F:$J,4,0))</f>
        <v/>
      </c>
      <c r="G31" s="7" t="str">
        <f>IF(F31="","",VLOOKUP($C31,'Ficha técnica - Prod acabado'!$F:$J,5,0))</f>
        <v/>
      </c>
    </row>
    <row r="32" spans="1:7" x14ac:dyDescent="0.25">
      <c r="A32" s="6">
        <v>31</v>
      </c>
      <c r="B32" s="5" t="str">
        <f t="shared" si="0"/>
        <v>PA - 31</v>
      </c>
      <c r="C32" s="5" t="str">
        <f>IF(VLOOKUP(A32,'Ficha técnica - Prod acabado'!E:F,2,0)="","",VLOOKUP(A32,'Ficha técnica - Prod acabado'!E:F,2,0))</f>
        <v/>
      </c>
      <c r="D32" s="6" t="str">
        <f>IF(C32="","",VLOOKUP($C32,'Ficha técnica - Prod acabado'!$F:$J,2,0))</f>
        <v/>
      </c>
      <c r="E32" s="6" t="str">
        <f>IF(D32="","",VLOOKUP($C32,'Ficha técnica - Prod acabado'!$F:$J,3,0))</f>
        <v/>
      </c>
      <c r="F32" s="7" t="str">
        <f>IF(E32="","",VLOOKUP($C32,'Ficha técnica - Prod acabado'!$F:$J,4,0))</f>
        <v/>
      </c>
      <c r="G32" s="7" t="str">
        <f>IF(F32="","",VLOOKUP($C32,'Ficha técnica - Prod acabado'!$F:$J,5,0))</f>
        <v/>
      </c>
    </row>
    <row r="33" spans="1:7" x14ac:dyDescent="0.25">
      <c r="A33" s="6">
        <v>32</v>
      </c>
      <c r="B33" s="5" t="str">
        <f t="shared" si="0"/>
        <v>PA - 32</v>
      </c>
      <c r="C33" s="5" t="str">
        <f>IF(VLOOKUP(A33,'Ficha técnica - Prod acabado'!E:F,2,0)="","",VLOOKUP(A33,'Ficha técnica - Prod acabado'!E:F,2,0))</f>
        <v/>
      </c>
      <c r="D33" s="6" t="str">
        <f>IF(C33="","",VLOOKUP($C33,'Ficha técnica - Prod acabado'!$F:$J,2,0))</f>
        <v/>
      </c>
      <c r="E33" s="6" t="str">
        <f>IF(D33="","",VLOOKUP($C33,'Ficha técnica - Prod acabado'!$F:$J,3,0))</f>
        <v/>
      </c>
      <c r="F33" s="7" t="str">
        <f>IF(E33="","",VLOOKUP($C33,'Ficha técnica - Prod acabado'!$F:$J,4,0))</f>
        <v/>
      </c>
      <c r="G33" s="7" t="str">
        <f>IF(F33="","",VLOOKUP($C33,'Ficha técnica - Prod acabado'!$F:$J,5,0))</f>
        <v/>
      </c>
    </row>
    <row r="34" spans="1:7" x14ac:dyDescent="0.25">
      <c r="A34" s="6">
        <v>33</v>
      </c>
      <c r="B34" s="5" t="str">
        <f t="shared" si="0"/>
        <v>PA - 33</v>
      </c>
      <c r="C34" s="5" t="str">
        <f>IF(VLOOKUP(A34,'Ficha técnica - Prod acabado'!E:F,2,0)="","",VLOOKUP(A34,'Ficha técnica - Prod acabado'!E:F,2,0))</f>
        <v/>
      </c>
      <c r="D34" s="6" t="str">
        <f>IF(C34="","",VLOOKUP($C34,'Ficha técnica - Prod acabado'!$F:$J,2,0))</f>
        <v/>
      </c>
      <c r="E34" s="6" t="str">
        <f>IF(D34="","",VLOOKUP($C34,'Ficha técnica - Prod acabado'!$F:$J,3,0))</f>
        <v/>
      </c>
      <c r="F34" s="7" t="str">
        <f>IF(E34="","",VLOOKUP($C34,'Ficha técnica - Prod acabado'!$F:$J,4,0))</f>
        <v/>
      </c>
      <c r="G34" s="7" t="str">
        <f>IF(F34="","",VLOOKUP($C34,'Ficha técnica - Prod acabado'!$F:$J,5,0))</f>
        <v/>
      </c>
    </row>
    <row r="35" spans="1:7" x14ac:dyDescent="0.25">
      <c r="A35" s="6">
        <v>34</v>
      </c>
      <c r="B35" s="5" t="str">
        <f t="shared" si="0"/>
        <v>PA - 34</v>
      </c>
      <c r="C35" s="5" t="str">
        <f>IF(VLOOKUP(A35,'Ficha técnica - Prod acabado'!E:F,2,0)="","",VLOOKUP(A35,'Ficha técnica - Prod acabado'!E:F,2,0))</f>
        <v/>
      </c>
      <c r="D35" s="6" t="str">
        <f>IF(C35="","",VLOOKUP($C35,'Ficha técnica - Prod acabado'!$F:$J,2,0))</f>
        <v/>
      </c>
      <c r="E35" s="6" t="str">
        <f>IF(D35="","",VLOOKUP($C35,'Ficha técnica - Prod acabado'!$F:$J,3,0))</f>
        <v/>
      </c>
      <c r="F35" s="7" t="str">
        <f>IF(E35="","",VLOOKUP($C35,'Ficha técnica - Prod acabado'!$F:$J,4,0))</f>
        <v/>
      </c>
      <c r="G35" s="7" t="str">
        <f>IF(F35="","",VLOOKUP($C35,'Ficha técnica - Prod acabado'!$F:$J,5,0))</f>
        <v/>
      </c>
    </row>
    <row r="36" spans="1:7" x14ac:dyDescent="0.25">
      <c r="A36" s="6">
        <v>35</v>
      </c>
      <c r="B36" s="5" t="str">
        <f t="shared" si="0"/>
        <v>PA - 35</v>
      </c>
      <c r="C36" s="5" t="str">
        <f>IF(VLOOKUP(A36,'Ficha técnica - Prod acabado'!E:F,2,0)="","",VLOOKUP(A36,'Ficha técnica - Prod acabado'!E:F,2,0))</f>
        <v/>
      </c>
      <c r="D36" s="6" t="str">
        <f>IF(C36="","",VLOOKUP($C36,'Ficha técnica - Prod acabado'!$F:$J,2,0))</f>
        <v/>
      </c>
      <c r="E36" s="6" t="str">
        <f>IF(D36="","",VLOOKUP($C36,'Ficha técnica - Prod acabado'!$F:$J,3,0))</f>
        <v/>
      </c>
      <c r="F36" s="7" t="str">
        <f>IF(E36="","",VLOOKUP($C36,'Ficha técnica - Prod acabado'!$F:$J,4,0))</f>
        <v/>
      </c>
      <c r="G36" s="7" t="str">
        <f>IF(F36="","",VLOOKUP($C36,'Ficha técnica - Prod acabado'!$F:$J,5,0))</f>
        <v/>
      </c>
    </row>
    <row r="37" spans="1:7" x14ac:dyDescent="0.25">
      <c r="A37" s="6">
        <v>36</v>
      </c>
      <c r="B37" s="5" t="str">
        <f t="shared" si="0"/>
        <v>PA - 36</v>
      </c>
      <c r="C37" s="5" t="str">
        <f>IF(VLOOKUP(A37,'Ficha técnica - Prod acabado'!E:F,2,0)="","",VLOOKUP(A37,'Ficha técnica - Prod acabado'!E:F,2,0))</f>
        <v/>
      </c>
      <c r="D37" s="6" t="str">
        <f>IF(C37="","",VLOOKUP($C37,'Ficha técnica - Prod acabado'!$F:$J,2,0))</f>
        <v/>
      </c>
      <c r="E37" s="6" t="str">
        <f>IF(D37="","",VLOOKUP($C37,'Ficha técnica - Prod acabado'!$F:$J,3,0))</f>
        <v/>
      </c>
      <c r="F37" s="7" t="str">
        <f>IF(E37="","",VLOOKUP($C37,'Ficha técnica - Prod acabado'!$F:$J,4,0))</f>
        <v/>
      </c>
      <c r="G37" s="7" t="str">
        <f>IF(F37="","",VLOOKUP($C37,'Ficha técnica - Prod acabado'!$F:$J,5,0))</f>
        <v/>
      </c>
    </row>
    <row r="38" spans="1:7" x14ac:dyDescent="0.25">
      <c r="A38" s="6">
        <v>37</v>
      </c>
      <c r="B38" s="5" t="str">
        <f t="shared" si="0"/>
        <v>PA - 37</v>
      </c>
      <c r="C38" s="5" t="str">
        <f>IF(VLOOKUP(A38,'Ficha técnica - Prod acabado'!E:F,2,0)="","",VLOOKUP(A38,'Ficha técnica - Prod acabado'!E:F,2,0))</f>
        <v/>
      </c>
      <c r="D38" s="6" t="str">
        <f>IF(C38="","",VLOOKUP($C38,'Ficha técnica - Prod acabado'!$F:$J,2,0))</f>
        <v/>
      </c>
      <c r="E38" s="6" t="str">
        <f>IF(D38="","",VLOOKUP($C38,'Ficha técnica - Prod acabado'!$F:$J,3,0))</f>
        <v/>
      </c>
      <c r="F38" s="7" t="str">
        <f>IF(E38="","",VLOOKUP($C38,'Ficha técnica - Prod acabado'!$F:$J,4,0))</f>
        <v/>
      </c>
      <c r="G38" s="7" t="str">
        <f>IF(F38="","",VLOOKUP($C38,'Ficha técnica - Prod acabado'!$F:$J,5,0))</f>
        <v/>
      </c>
    </row>
    <row r="39" spans="1:7" x14ac:dyDescent="0.25">
      <c r="A39" s="6">
        <v>38</v>
      </c>
      <c r="B39" s="5" t="str">
        <f t="shared" si="0"/>
        <v>PA - 38</v>
      </c>
      <c r="C39" s="5" t="str">
        <f>IF(VLOOKUP(A39,'Ficha técnica - Prod acabado'!E:F,2,0)="","",VLOOKUP(A39,'Ficha técnica - Prod acabado'!E:F,2,0))</f>
        <v/>
      </c>
      <c r="D39" s="6" t="str">
        <f>IF(C39="","",VLOOKUP($C39,'Ficha técnica - Prod acabado'!$F:$J,2,0))</f>
        <v/>
      </c>
      <c r="E39" s="6" t="str">
        <f>IF(D39="","",VLOOKUP($C39,'Ficha técnica - Prod acabado'!$F:$J,3,0))</f>
        <v/>
      </c>
      <c r="F39" s="7" t="str">
        <f>IF(E39="","",VLOOKUP($C39,'Ficha técnica - Prod acabado'!$F:$J,4,0))</f>
        <v/>
      </c>
      <c r="G39" s="7" t="str">
        <f>IF(F39="","",VLOOKUP($C39,'Ficha técnica - Prod acabado'!$F:$J,5,0))</f>
        <v/>
      </c>
    </row>
    <row r="40" spans="1:7" x14ac:dyDescent="0.25">
      <c r="A40" s="6">
        <v>39</v>
      </c>
      <c r="B40" s="5" t="str">
        <f t="shared" si="0"/>
        <v>PA - 39</v>
      </c>
      <c r="C40" s="5" t="str">
        <f>IF(VLOOKUP(A40,'Ficha técnica - Prod acabado'!E:F,2,0)="","",VLOOKUP(A40,'Ficha técnica - Prod acabado'!E:F,2,0))</f>
        <v/>
      </c>
      <c r="D40" s="6" t="str">
        <f>IF(C40="","",VLOOKUP($C40,'Ficha técnica - Prod acabado'!$F:$J,2,0))</f>
        <v/>
      </c>
      <c r="E40" s="6" t="str">
        <f>IF(D40="","",VLOOKUP($C40,'Ficha técnica - Prod acabado'!$F:$J,3,0))</f>
        <v/>
      </c>
      <c r="F40" s="7" t="str">
        <f>IF(E40="","",VLOOKUP($C40,'Ficha técnica - Prod acabado'!$F:$J,4,0))</f>
        <v/>
      </c>
      <c r="G40" s="7" t="str">
        <f>IF(F40="","",VLOOKUP($C40,'Ficha técnica - Prod acabado'!$F:$J,5,0))</f>
        <v/>
      </c>
    </row>
    <row r="41" spans="1:7" x14ac:dyDescent="0.25">
      <c r="A41" s="6">
        <v>40</v>
      </c>
      <c r="B41" s="5" t="str">
        <f t="shared" si="0"/>
        <v>PA - 40</v>
      </c>
      <c r="C41" s="5" t="str">
        <f>IF(VLOOKUP(A41,'Ficha técnica - Prod acabado'!E:F,2,0)="","",VLOOKUP(A41,'Ficha técnica - Prod acabado'!E:F,2,0))</f>
        <v/>
      </c>
      <c r="D41" s="6" t="str">
        <f>IF(C41="","",VLOOKUP($C41,'Ficha técnica - Prod acabado'!$F:$J,2,0))</f>
        <v/>
      </c>
      <c r="E41" s="6" t="str">
        <f>IF(D41="","",VLOOKUP($C41,'Ficha técnica - Prod acabado'!$F:$J,3,0))</f>
        <v/>
      </c>
      <c r="F41" s="7" t="str">
        <f>IF(E41="","",VLOOKUP($C41,'Ficha técnica - Prod acabado'!$F:$J,4,0))</f>
        <v/>
      </c>
      <c r="G41" s="7" t="str">
        <f>IF(F41="","",VLOOKUP($C41,'Ficha técnica - Prod acabado'!$F:$J,5,0))</f>
        <v/>
      </c>
    </row>
    <row r="42" spans="1:7" x14ac:dyDescent="0.25">
      <c r="A42" s="6">
        <v>41</v>
      </c>
      <c r="B42" s="5" t="str">
        <f t="shared" si="0"/>
        <v>PA - 41</v>
      </c>
      <c r="C42" s="5" t="str">
        <f>IF(VLOOKUP(A42,'Ficha técnica - Prod acabado'!E:F,2,0)="","",VLOOKUP(A42,'Ficha técnica - Prod acabado'!E:F,2,0))</f>
        <v/>
      </c>
      <c r="D42" s="6" t="str">
        <f>IF(C42="","",VLOOKUP($C42,'Ficha técnica - Prod acabado'!$F:$J,2,0))</f>
        <v/>
      </c>
      <c r="E42" s="6" t="str">
        <f>IF(D42="","",VLOOKUP($C42,'Ficha técnica - Prod acabado'!$F:$J,3,0))</f>
        <v/>
      </c>
      <c r="F42" s="7" t="str">
        <f>IF(E42="","",VLOOKUP($C42,'Ficha técnica - Prod acabado'!$F:$J,4,0))</f>
        <v/>
      </c>
      <c r="G42" s="7" t="str">
        <f>IF(F42="","",VLOOKUP($C42,'Ficha técnica - Prod acabado'!$F:$J,5,0))</f>
        <v/>
      </c>
    </row>
    <row r="43" spans="1:7" x14ac:dyDescent="0.25">
      <c r="A43" s="6">
        <v>42</v>
      </c>
      <c r="B43" s="5" t="str">
        <f t="shared" si="0"/>
        <v>PA - 42</v>
      </c>
      <c r="C43" s="5" t="str">
        <f>IF(VLOOKUP(A43,'Ficha técnica - Prod acabado'!E:F,2,0)="","",VLOOKUP(A43,'Ficha técnica - Prod acabado'!E:F,2,0))</f>
        <v/>
      </c>
      <c r="D43" s="6" t="str">
        <f>IF(C43="","",VLOOKUP($C43,'Ficha técnica - Prod acabado'!$F:$J,2,0))</f>
        <v/>
      </c>
      <c r="E43" s="6" t="str">
        <f>IF(D43="","",VLOOKUP($C43,'Ficha técnica - Prod acabado'!$F:$J,3,0))</f>
        <v/>
      </c>
      <c r="F43" s="7" t="str">
        <f>IF(E43="","",VLOOKUP($C43,'Ficha técnica - Prod acabado'!$F:$J,4,0))</f>
        <v/>
      </c>
      <c r="G43" s="7" t="str">
        <f>IF(F43="","",VLOOKUP($C43,'Ficha técnica - Prod acabado'!$F:$J,5,0))</f>
        <v/>
      </c>
    </row>
    <row r="44" spans="1:7" x14ac:dyDescent="0.25">
      <c r="A44" s="6">
        <v>43</v>
      </c>
      <c r="B44" s="5" t="str">
        <f t="shared" si="0"/>
        <v>PA - 43</v>
      </c>
      <c r="C44" s="5" t="str">
        <f>IF(VLOOKUP(A44,'Ficha técnica - Prod acabado'!E:F,2,0)="","",VLOOKUP(A44,'Ficha técnica - Prod acabado'!E:F,2,0))</f>
        <v/>
      </c>
      <c r="D44" s="6" t="str">
        <f>IF(C44="","",VLOOKUP($C44,'Ficha técnica - Prod acabado'!$F:$J,2,0))</f>
        <v/>
      </c>
      <c r="E44" s="6" t="str">
        <f>IF(D44="","",VLOOKUP($C44,'Ficha técnica - Prod acabado'!$F:$J,3,0))</f>
        <v/>
      </c>
      <c r="F44" s="7" t="str">
        <f>IF(E44="","",VLOOKUP($C44,'Ficha técnica - Prod acabado'!$F:$J,4,0))</f>
        <v/>
      </c>
      <c r="G44" s="7" t="str">
        <f>IF(F44="","",VLOOKUP($C44,'Ficha técnica - Prod acabado'!$F:$J,5,0))</f>
        <v/>
      </c>
    </row>
    <row r="45" spans="1:7" x14ac:dyDescent="0.25">
      <c r="A45" s="6">
        <v>44</v>
      </c>
      <c r="B45" s="5" t="str">
        <f t="shared" si="0"/>
        <v>PA - 44</v>
      </c>
      <c r="C45" s="5" t="str">
        <f>IF(VLOOKUP(A45,'Ficha técnica - Prod acabado'!E:F,2,0)="","",VLOOKUP(A45,'Ficha técnica - Prod acabado'!E:F,2,0))</f>
        <v/>
      </c>
      <c r="D45" s="6" t="str">
        <f>IF(C45="","",VLOOKUP($C45,'Ficha técnica - Prod acabado'!$F:$J,2,0))</f>
        <v/>
      </c>
      <c r="E45" s="6" t="str">
        <f>IF(D45="","",VLOOKUP($C45,'Ficha técnica - Prod acabado'!$F:$J,3,0))</f>
        <v/>
      </c>
      <c r="F45" s="7" t="str">
        <f>IF(E45="","",VLOOKUP($C45,'Ficha técnica - Prod acabado'!$F:$J,4,0))</f>
        <v/>
      </c>
      <c r="G45" s="7" t="str">
        <f>IF(F45="","",VLOOKUP($C45,'Ficha técnica - Prod acabado'!$F:$J,5,0))</f>
        <v/>
      </c>
    </row>
    <row r="46" spans="1:7" x14ac:dyDescent="0.25">
      <c r="A46" s="6">
        <v>45</v>
      </c>
      <c r="B46" s="5" t="str">
        <f t="shared" si="0"/>
        <v>PA - 45</v>
      </c>
      <c r="C46" s="5" t="str">
        <f>IF(VLOOKUP(A46,'Ficha técnica - Prod acabado'!E:F,2,0)="","",VLOOKUP(A46,'Ficha técnica - Prod acabado'!E:F,2,0))</f>
        <v/>
      </c>
      <c r="D46" s="6" t="str">
        <f>IF(C46="","",VLOOKUP($C46,'Ficha técnica - Prod acabado'!$F:$J,2,0))</f>
        <v/>
      </c>
      <c r="E46" s="6" t="str">
        <f>IF(D46="","",VLOOKUP($C46,'Ficha técnica - Prod acabado'!$F:$J,3,0))</f>
        <v/>
      </c>
      <c r="F46" s="7" t="str">
        <f>IF(E46="","",VLOOKUP($C46,'Ficha técnica - Prod acabado'!$F:$J,4,0))</f>
        <v/>
      </c>
      <c r="G46" s="7" t="str">
        <f>IF(F46="","",VLOOKUP($C46,'Ficha técnica - Prod acabado'!$F:$J,5,0))</f>
        <v/>
      </c>
    </row>
    <row r="47" spans="1:7" x14ac:dyDescent="0.25">
      <c r="A47" s="6">
        <v>46</v>
      </c>
      <c r="B47" s="5" t="str">
        <f t="shared" si="0"/>
        <v>PA - 46</v>
      </c>
      <c r="C47" s="5" t="str">
        <f>IF(VLOOKUP(A47,'Ficha técnica - Prod acabado'!E:F,2,0)="","",VLOOKUP(A47,'Ficha técnica - Prod acabado'!E:F,2,0))</f>
        <v/>
      </c>
      <c r="D47" s="6" t="str">
        <f>IF(C47="","",VLOOKUP($C47,'Ficha técnica - Prod acabado'!$F:$J,2,0))</f>
        <v/>
      </c>
      <c r="E47" s="6" t="str">
        <f>IF(D47="","",VLOOKUP($C47,'Ficha técnica - Prod acabado'!$F:$J,3,0))</f>
        <v/>
      </c>
      <c r="F47" s="7" t="str">
        <f>IF(E47="","",VLOOKUP($C47,'Ficha técnica - Prod acabado'!$F:$J,4,0))</f>
        <v/>
      </c>
      <c r="G47" s="7" t="str">
        <f>IF(F47="","",VLOOKUP($C47,'Ficha técnica - Prod acabado'!$F:$J,5,0))</f>
        <v/>
      </c>
    </row>
    <row r="48" spans="1:7" x14ac:dyDescent="0.25">
      <c r="A48" s="6">
        <v>47</v>
      </c>
      <c r="B48" s="5" t="str">
        <f t="shared" si="0"/>
        <v>PA - 47</v>
      </c>
      <c r="C48" s="5" t="str">
        <f>IF(VLOOKUP(A48,'Ficha técnica - Prod acabado'!E:F,2,0)="","",VLOOKUP(A48,'Ficha técnica - Prod acabado'!E:F,2,0))</f>
        <v/>
      </c>
      <c r="D48" s="6" t="str">
        <f>IF(C48="","",VLOOKUP($C48,'Ficha técnica - Prod acabado'!$F:$J,2,0))</f>
        <v/>
      </c>
      <c r="E48" s="6" t="str">
        <f>IF(D48="","",VLOOKUP($C48,'Ficha técnica - Prod acabado'!$F:$J,3,0))</f>
        <v/>
      </c>
      <c r="F48" s="7" t="str">
        <f>IF(E48="","",VLOOKUP($C48,'Ficha técnica - Prod acabado'!$F:$J,4,0))</f>
        <v/>
      </c>
      <c r="G48" s="7" t="str">
        <f>IF(F48="","",VLOOKUP($C48,'Ficha técnica - Prod acabado'!$F:$J,5,0))</f>
        <v/>
      </c>
    </row>
    <row r="49" spans="1:7" x14ac:dyDescent="0.25">
      <c r="A49" s="6">
        <v>48</v>
      </c>
      <c r="B49" s="5" t="str">
        <f t="shared" si="0"/>
        <v>PA - 48</v>
      </c>
      <c r="C49" s="5" t="str">
        <f>IF(VLOOKUP(A49,'Ficha técnica - Prod acabado'!E:F,2,0)="","",VLOOKUP(A49,'Ficha técnica - Prod acabado'!E:F,2,0))</f>
        <v/>
      </c>
      <c r="D49" s="6" t="str">
        <f>IF(C49="","",VLOOKUP($C49,'Ficha técnica - Prod acabado'!$F:$J,2,0))</f>
        <v/>
      </c>
      <c r="E49" s="6" t="str">
        <f>IF(D49="","",VLOOKUP($C49,'Ficha técnica - Prod acabado'!$F:$J,3,0))</f>
        <v/>
      </c>
      <c r="F49" s="7" t="str">
        <f>IF(E49="","",VLOOKUP($C49,'Ficha técnica - Prod acabado'!$F:$J,4,0))</f>
        <v/>
      </c>
      <c r="G49" s="7" t="str">
        <f>IF(F49="","",VLOOKUP($C49,'Ficha técnica - Prod acabado'!$F:$J,5,0))</f>
        <v/>
      </c>
    </row>
    <row r="50" spans="1:7" x14ac:dyDescent="0.25">
      <c r="A50" s="6">
        <v>49</v>
      </c>
      <c r="B50" s="5" t="str">
        <f t="shared" si="0"/>
        <v>PA - 49</v>
      </c>
      <c r="C50" s="5" t="str">
        <f>IF(VLOOKUP(A50,'Ficha técnica - Prod acabado'!E:F,2,0)="","",VLOOKUP(A50,'Ficha técnica - Prod acabado'!E:F,2,0))</f>
        <v/>
      </c>
      <c r="D50" s="6" t="str">
        <f>IF(C50="","",VLOOKUP($C50,'Ficha técnica - Prod acabado'!$F:$J,2,0))</f>
        <v/>
      </c>
      <c r="E50" s="6" t="str">
        <f>IF(D50="","",VLOOKUP($C50,'Ficha técnica - Prod acabado'!$F:$J,3,0))</f>
        <v/>
      </c>
      <c r="F50" s="7" t="str">
        <f>IF(E50="","",VLOOKUP($C50,'Ficha técnica - Prod acabado'!$F:$J,4,0))</f>
        <v/>
      </c>
      <c r="G50" s="7" t="str">
        <f>IF(F50="","",VLOOKUP($C50,'Ficha técnica - Prod acabado'!$F:$J,5,0))</f>
        <v/>
      </c>
    </row>
    <row r="51" spans="1:7" x14ac:dyDescent="0.25">
      <c r="A51" s="6">
        <v>50</v>
      </c>
      <c r="B51" s="5" t="str">
        <f t="shared" si="0"/>
        <v>PA - 50</v>
      </c>
      <c r="C51" s="5" t="str">
        <f>IF(VLOOKUP(A51,'Ficha técnica - Prod acabado'!E:F,2,0)="","",VLOOKUP(A51,'Ficha técnica - Prod acabado'!E:F,2,0))</f>
        <v/>
      </c>
      <c r="D51" s="6" t="str">
        <f>IF(C51="","",VLOOKUP($C51,'Ficha técnica - Prod acabado'!$F:$J,2,0))</f>
        <v/>
      </c>
      <c r="E51" s="6" t="str">
        <f>IF(D51="","",VLOOKUP($C51,'Ficha técnica - Prod acabado'!$F:$J,3,0))</f>
        <v/>
      </c>
      <c r="F51" s="7" t="str">
        <f>IF(E51="","",VLOOKUP($C51,'Ficha técnica - Prod acabado'!$F:$J,4,0))</f>
        <v/>
      </c>
      <c r="G51" s="7" t="str">
        <f>IF(F51="","",VLOOKUP($C51,'Ficha técnica - Prod acabado'!$F:$J,5,0))</f>
        <v/>
      </c>
    </row>
    <row r="52" spans="1:7" x14ac:dyDescent="0.25">
      <c r="A52" s="6">
        <v>51</v>
      </c>
      <c r="B52" s="5" t="str">
        <f t="shared" si="0"/>
        <v>PA - 51</v>
      </c>
      <c r="C52" s="5" t="str">
        <f>IF(VLOOKUP(A52,'Ficha técnica - Prod acabado'!E:F,2,0)="","",VLOOKUP(A52,'Ficha técnica - Prod acabado'!E:F,2,0))</f>
        <v/>
      </c>
      <c r="D52" s="6" t="str">
        <f>IF(C52="","",VLOOKUP($C52,'Ficha técnica - Prod acabado'!$F:$J,2,0))</f>
        <v/>
      </c>
      <c r="E52" s="6" t="str">
        <f>IF(D52="","",VLOOKUP($C52,'Ficha técnica - Prod acabado'!$F:$J,3,0))</f>
        <v/>
      </c>
      <c r="F52" s="7" t="str">
        <f>IF(E52="","",VLOOKUP($C52,'Ficha técnica - Prod acabado'!$F:$J,4,0))</f>
        <v/>
      </c>
      <c r="G52" s="7" t="str">
        <f>IF(F52="","",VLOOKUP($C52,'Ficha técnica - Prod acabado'!$F:$J,5,0))</f>
        <v/>
      </c>
    </row>
    <row r="53" spans="1:7" x14ac:dyDescent="0.25">
      <c r="A53" s="6">
        <v>52</v>
      </c>
      <c r="B53" s="5" t="str">
        <f t="shared" si="0"/>
        <v>PA - 52</v>
      </c>
      <c r="C53" s="5" t="str">
        <f>IF(VLOOKUP(A53,'Ficha técnica - Prod acabado'!E:F,2,0)="","",VLOOKUP(A53,'Ficha técnica - Prod acabado'!E:F,2,0))</f>
        <v/>
      </c>
      <c r="D53" s="6" t="str">
        <f>IF(C53="","",VLOOKUP($C53,'Ficha técnica - Prod acabado'!$F:$J,2,0))</f>
        <v/>
      </c>
      <c r="E53" s="6" t="str">
        <f>IF(D53="","",VLOOKUP($C53,'Ficha técnica - Prod acabado'!$F:$J,3,0))</f>
        <v/>
      </c>
      <c r="F53" s="7" t="str">
        <f>IF(E53="","",VLOOKUP($C53,'Ficha técnica - Prod acabado'!$F:$J,4,0))</f>
        <v/>
      </c>
      <c r="G53" s="7" t="str">
        <f>IF(F53="","",VLOOKUP($C53,'Ficha técnica - Prod acabado'!$F:$J,5,0))</f>
        <v/>
      </c>
    </row>
    <row r="54" spans="1:7" x14ac:dyDescent="0.25">
      <c r="A54" s="6">
        <v>53</v>
      </c>
      <c r="B54" s="5" t="str">
        <f t="shared" si="0"/>
        <v>PA - 53</v>
      </c>
      <c r="C54" s="5" t="str">
        <f>IF(VLOOKUP(A54,'Ficha técnica - Prod acabado'!E:F,2,0)="","",VLOOKUP(A54,'Ficha técnica - Prod acabado'!E:F,2,0))</f>
        <v/>
      </c>
      <c r="D54" s="6" t="str">
        <f>IF(C54="","",VLOOKUP($C54,'Ficha técnica - Prod acabado'!$F:$J,2,0))</f>
        <v/>
      </c>
      <c r="E54" s="6" t="str">
        <f>IF(D54="","",VLOOKUP($C54,'Ficha técnica - Prod acabado'!$F:$J,3,0))</f>
        <v/>
      </c>
      <c r="F54" s="7" t="str">
        <f>IF(E54="","",VLOOKUP($C54,'Ficha técnica - Prod acabado'!$F:$J,4,0))</f>
        <v/>
      </c>
      <c r="G54" s="7" t="str">
        <f>IF(F54="","",VLOOKUP($C54,'Ficha técnica - Prod acabado'!$F:$J,5,0))</f>
        <v/>
      </c>
    </row>
    <row r="55" spans="1:7" x14ac:dyDescent="0.25">
      <c r="A55" s="6">
        <v>54</v>
      </c>
      <c r="B55" s="5" t="str">
        <f t="shared" si="0"/>
        <v>PA - 54</v>
      </c>
      <c r="C55" s="5" t="str">
        <f>IF(VLOOKUP(A55,'Ficha técnica - Prod acabado'!E:F,2,0)="","",VLOOKUP(A55,'Ficha técnica - Prod acabado'!E:F,2,0))</f>
        <v/>
      </c>
      <c r="D55" s="6" t="str">
        <f>IF(C55="","",VLOOKUP($C55,'Ficha técnica - Prod acabado'!$F:$J,2,0))</f>
        <v/>
      </c>
      <c r="E55" s="6" t="str">
        <f>IF(D55="","",VLOOKUP($C55,'Ficha técnica - Prod acabado'!$F:$J,3,0))</f>
        <v/>
      </c>
      <c r="F55" s="7" t="str">
        <f>IF(E55="","",VLOOKUP($C55,'Ficha técnica - Prod acabado'!$F:$J,4,0))</f>
        <v/>
      </c>
      <c r="G55" s="7" t="str">
        <f>IF(F55="","",VLOOKUP($C55,'Ficha técnica - Prod acabado'!$F:$J,5,0))</f>
        <v/>
      </c>
    </row>
    <row r="56" spans="1:7" x14ac:dyDescent="0.25">
      <c r="A56" s="6">
        <v>55</v>
      </c>
      <c r="B56" s="5" t="str">
        <f t="shared" si="0"/>
        <v>PA - 55</v>
      </c>
      <c r="C56" s="5" t="str">
        <f>IF(VLOOKUP(A56,'Ficha técnica - Prod acabado'!E:F,2,0)="","",VLOOKUP(A56,'Ficha técnica - Prod acabado'!E:F,2,0))</f>
        <v/>
      </c>
      <c r="D56" s="6" t="str">
        <f>IF(C56="","",VLOOKUP($C56,'Ficha técnica - Prod acabado'!$F:$J,2,0))</f>
        <v/>
      </c>
      <c r="E56" s="6" t="str">
        <f>IF(D56="","",VLOOKUP($C56,'Ficha técnica - Prod acabado'!$F:$J,3,0))</f>
        <v/>
      </c>
      <c r="F56" s="7" t="str">
        <f>IF(E56="","",VLOOKUP($C56,'Ficha técnica - Prod acabado'!$F:$J,4,0))</f>
        <v/>
      </c>
      <c r="G56" s="7" t="str">
        <f>IF(F56="","",VLOOKUP($C56,'Ficha técnica - Prod acabado'!$F:$J,5,0))</f>
        <v/>
      </c>
    </row>
    <row r="57" spans="1:7" x14ac:dyDescent="0.25">
      <c r="A57" s="6">
        <v>56</v>
      </c>
      <c r="B57" s="5" t="str">
        <f t="shared" si="0"/>
        <v>PA - 56</v>
      </c>
      <c r="C57" s="5" t="str">
        <f>IF(VLOOKUP(A57,'Ficha técnica - Prod acabado'!E:F,2,0)="","",VLOOKUP(A57,'Ficha técnica - Prod acabado'!E:F,2,0))</f>
        <v/>
      </c>
      <c r="D57" s="6" t="str">
        <f>IF(C57="","",VLOOKUP($C57,'Ficha técnica - Prod acabado'!$F:$J,2,0))</f>
        <v/>
      </c>
      <c r="E57" s="6" t="str">
        <f>IF(D57="","",VLOOKUP($C57,'Ficha técnica - Prod acabado'!$F:$J,3,0))</f>
        <v/>
      </c>
      <c r="F57" s="7" t="str">
        <f>IF(E57="","",VLOOKUP($C57,'Ficha técnica - Prod acabado'!$F:$J,4,0))</f>
        <v/>
      </c>
      <c r="G57" s="7" t="str">
        <f>IF(F57="","",VLOOKUP($C57,'Ficha técnica - Prod acabado'!$F:$J,5,0))</f>
        <v/>
      </c>
    </row>
    <row r="58" spans="1:7" x14ac:dyDescent="0.25">
      <c r="A58" s="6">
        <v>57</v>
      </c>
      <c r="B58" s="5" t="str">
        <f t="shared" si="0"/>
        <v>PA - 57</v>
      </c>
      <c r="C58" s="5" t="str">
        <f>IF(VLOOKUP(A58,'Ficha técnica - Prod acabado'!E:F,2,0)="","",VLOOKUP(A58,'Ficha técnica - Prod acabado'!E:F,2,0))</f>
        <v/>
      </c>
      <c r="D58" s="6" t="str">
        <f>IF(C58="","",VLOOKUP($C58,'Ficha técnica - Prod acabado'!$F:$J,2,0))</f>
        <v/>
      </c>
      <c r="E58" s="6" t="str">
        <f>IF(D58="","",VLOOKUP($C58,'Ficha técnica - Prod acabado'!$F:$J,3,0))</f>
        <v/>
      </c>
      <c r="F58" s="7" t="str">
        <f>IF(E58="","",VLOOKUP($C58,'Ficha técnica - Prod acabado'!$F:$J,4,0))</f>
        <v/>
      </c>
      <c r="G58" s="7" t="str">
        <f>IF(F58="","",VLOOKUP($C58,'Ficha técnica - Prod acabado'!$F:$J,5,0))</f>
        <v/>
      </c>
    </row>
    <row r="59" spans="1:7" x14ac:dyDescent="0.25">
      <c r="A59" s="6">
        <v>58</v>
      </c>
      <c r="B59" s="5" t="str">
        <f t="shared" si="0"/>
        <v>PA - 58</v>
      </c>
      <c r="C59" s="5" t="str">
        <f>IF(VLOOKUP(A59,'Ficha técnica - Prod acabado'!E:F,2,0)="","",VLOOKUP(A59,'Ficha técnica - Prod acabado'!E:F,2,0))</f>
        <v/>
      </c>
      <c r="D59" s="6" t="str">
        <f>IF(C59="","",VLOOKUP($C59,'Ficha técnica - Prod acabado'!$F:$J,2,0))</f>
        <v/>
      </c>
      <c r="E59" s="6" t="str">
        <f>IF(D59="","",VLOOKUP($C59,'Ficha técnica - Prod acabado'!$F:$J,3,0))</f>
        <v/>
      </c>
      <c r="F59" s="7" t="str">
        <f>IF(E59="","",VLOOKUP($C59,'Ficha técnica - Prod acabado'!$F:$J,4,0))</f>
        <v/>
      </c>
      <c r="G59" s="7" t="str">
        <f>IF(F59="","",VLOOKUP($C59,'Ficha técnica - Prod acabado'!$F:$J,5,0))</f>
        <v/>
      </c>
    </row>
    <row r="60" spans="1:7" x14ac:dyDescent="0.25">
      <c r="A60" s="6">
        <v>59</v>
      </c>
      <c r="B60" s="5" t="str">
        <f t="shared" si="0"/>
        <v>PA - 59</v>
      </c>
      <c r="C60" s="5" t="str">
        <f>IF(VLOOKUP(A60,'Ficha técnica - Prod acabado'!E:F,2,0)="","",VLOOKUP(A60,'Ficha técnica - Prod acabado'!E:F,2,0))</f>
        <v/>
      </c>
      <c r="D60" s="6" t="str">
        <f>IF(C60="","",VLOOKUP($C60,'Ficha técnica - Prod acabado'!$F:$J,2,0))</f>
        <v/>
      </c>
      <c r="E60" s="6" t="str">
        <f>IF(D60="","",VLOOKUP($C60,'Ficha técnica - Prod acabado'!$F:$J,3,0))</f>
        <v/>
      </c>
      <c r="F60" s="7" t="str">
        <f>IF(E60="","",VLOOKUP($C60,'Ficha técnica - Prod acabado'!$F:$J,4,0))</f>
        <v/>
      </c>
      <c r="G60" s="7" t="str">
        <f>IF(F60="","",VLOOKUP($C60,'Ficha técnica - Prod acabado'!$F:$J,5,0))</f>
        <v/>
      </c>
    </row>
    <row r="61" spans="1:7" x14ac:dyDescent="0.25">
      <c r="A61" s="6">
        <v>60</v>
      </c>
      <c r="B61" s="5" t="str">
        <f t="shared" si="0"/>
        <v>PA - 60</v>
      </c>
      <c r="C61" s="5" t="str">
        <f>IF(VLOOKUP(A61,'Ficha técnica - Prod acabado'!E:F,2,0)="","",VLOOKUP(A61,'Ficha técnica - Prod acabado'!E:F,2,0))</f>
        <v/>
      </c>
      <c r="D61" s="6" t="str">
        <f>IF(C61="","",VLOOKUP($C61,'Ficha técnica - Prod acabado'!$F:$J,2,0))</f>
        <v/>
      </c>
      <c r="E61" s="6" t="str">
        <f>IF(D61="","",VLOOKUP($C61,'Ficha técnica - Prod acabado'!$F:$J,3,0))</f>
        <v/>
      </c>
      <c r="F61" s="7" t="str">
        <f>IF(E61="","",VLOOKUP($C61,'Ficha técnica - Prod acabado'!$F:$J,4,0))</f>
        <v/>
      </c>
      <c r="G61" s="7" t="str">
        <f>IF(F61="","",VLOOKUP($C61,'Ficha técnica - Prod acabado'!$F:$J,5,0))</f>
        <v/>
      </c>
    </row>
    <row r="62" spans="1:7" x14ac:dyDescent="0.25">
      <c r="A62" s="6">
        <v>61</v>
      </c>
      <c r="B62" s="5" t="str">
        <f t="shared" si="0"/>
        <v>PA - 61</v>
      </c>
      <c r="C62" s="5" t="str">
        <f>IF(VLOOKUP(A62,'Ficha técnica - Prod acabado'!E:F,2,0)="","",VLOOKUP(A62,'Ficha técnica - Prod acabado'!E:F,2,0))</f>
        <v/>
      </c>
      <c r="D62" s="6" t="str">
        <f>IF(C62="","",VLOOKUP($C62,'Ficha técnica - Prod acabado'!$F:$J,2,0))</f>
        <v/>
      </c>
      <c r="E62" s="6" t="str">
        <f>IF(D62="","",VLOOKUP($C62,'Ficha técnica - Prod acabado'!$F:$J,3,0))</f>
        <v/>
      </c>
      <c r="F62" s="7" t="str">
        <f>IF(E62="","",VLOOKUP($C62,'Ficha técnica - Prod acabado'!$F:$J,4,0))</f>
        <v/>
      </c>
      <c r="G62" s="7" t="str">
        <f>IF(F62="","",VLOOKUP($C62,'Ficha técnica - Prod acabado'!$F:$J,5,0))</f>
        <v/>
      </c>
    </row>
    <row r="63" spans="1:7" x14ac:dyDescent="0.25">
      <c r="A63" s="6">
        <v>62</v>
      </c>
      <c r="B63" s="5" t="str">
        <f t="shared" si="0"/>
        <v>PA - 62</v>
      </c>
      <c r="C63" s="5" t="str">
        <f>IF(VLOOKUP(A63,'Ficha técnica - Prod acabado'!E:F,2,0)="","",VLOOKUP(A63,'Ficha técnica - Prod acabado'!E:F,2,0))</f>
        <v/>
      </c>
      <c r="D63" s="6" t="str">
        <f>IF(C63="","",VLOOKUP($C63,'Ficha técnica - Prod acabado'!$F:$J,2,0))</f>
        <v/>
      </c>
      <c r="E63" s="6" t="str">
        <f>IF(D63="","",VLOOKUP($C63,'Ficha técnica - Prod acabado'!$F:$J,3,0))</f>
        <v/>
      </c>
      <c r="F63" s="7" t="str">
        <f>IF(E63="","",VLOOKUP($C63,'Ficha técnica - Prod acabado'!$F:$J,4,0))</f>
        <v/>
      </c>
      <c r="G63" s="7" t="str">
        <f>IF(F63="","",VLOOKUP($C63,'Ficha técnica - Prod acabado'!$F:$J,5,0))</f>
        <v/>
      </c>
    </row>
    <row r="64" spans="1:7" x14ac:dyDescent="0.25">
      <c r="A64" s="6">
        <v>63</v>
      </c>
      <c r="B64" s="5" t="str">
        <f t="shared" si="0"/>
        <v>PA - 63</v>
      </c>
      <c r="C64" s="5" t="str">
        <f>IF(VLOOKUP(A64,'Ficha técnica - Prod acabado'!E:F,2,0)="","",VLOOKUP(A64,'Ficha técnica - Prod acabado'!E:F,2,0))</f>
        <v/>
      </c>
      <c r="D64" s="6" t="str">
        <f>IF(C64="","",VLOOKUP($C64,'Ficha técnica - Prod acabado'!$F:$J,2,0))</f>
        <v/>
      </c>
      <c r="E64" s="6" t="str">
        <f>IF(D64="","",VLOOKUP($C64,'Ficha técnica - Prod acabado'!$F:$J,3,0))</f>
        <v/>
      </c>
      <c r="F64" s="7" t="str">
        <f>IF(E64="","",VLOOKUP($C64,'Ficha técnica - Prod acabado'!$F:$J,4,0))</f>
        <v/>
      </c>
      <c r="G64" s="7" t="str">
        <f>IF(F64="","",VLOOKUP($C64,'Ficha técnica - Prod acabado'!$F:$J,5,0))</f>
        <v/>
      </c>
    </row>
    <row r="65" spans="1:7" x14ac:dyDescent="0.25">
      <c r="A65" s="6">
        <v>64</v>
      </c>
      <c r="B65" s="5" t="str">
        <f t="shared" si="0"/>
        <v>PA - 64</v>
      </c>
      <c r="C65" s="5" t="str">
        <f>IF(VLOOKUP(A65,'Ficha técnica - Prod acabado'!E:F,2,0)="","",VLOOKUP(A65,'Ficha técnica - Prod acabado'!E:F,2,0))</f>
        <v/>
      </c>
      <c r="D65" s="6" t="str">
        <f>IF(C65="","",VLOOKUP($C65,'Ficha técnica - Prod acabado'!$F:$J,2,0))</f>
        <v/>
      </c>
      <c r="E65" s="6" t="str">
        <f>IF(D65="","",VLOOKUP($C65,'Ficha técnica - Prod acabado'!$F:$J,3,0))</f>
        <v/>
      </c>
      <c r="F65" s="7" t="str">
        <f>IF(E65="","",VLOOKUP($C65,'Ficha técnica - Prod acabado'!$F:$J,4,0))</f>
        <v/>
      </c>
      <c r="G65" s="7" t="str">
        <f>IF(F65="","",VLOOKUP($C65,'Ficha técnica - Prod acabado'!$F:$J,5,0))</f>
        <v/>
      </c>
    </row>
    <row r="66" spans="1:7" x14ac:dyDescent="0.25">
      <c r="A66" s="6">
        <v>65</v>
      </c>
      <c r="B66" s="5" t="str">
        <f t="shared" si="0"/>
        <v>PA - 65</v>
      </c>
      <c r="C66" s="5" t="str">
        <f>IF(VLOOKUP(A66,'Ficha técnica - Prod acabado'!E:F,2,0)="","",VLOOKUP(A66,'Ficha técnica - Prod acabado'!E:F,2,0))</f>
        <v/>
      </c>
      <c r="D66" s="6" t="str">
        <f>IF(C66="","",VLOOKUP($C66,'Ficha técnica - Prod acabado'!$F:$J,2,0))</f>
        <v/>
      </c>
      <c r="E66" s="6" t="str">
        <f>IF(D66="","",VLOOKUP($C66,'Ficha técnica - Prod acabado'!$F:$J,3,0))</f>
        <v/>
      </c>
      <c r="F66" s="7" t="str">
        <f>IF(E66="","",VLOOKUP($C66,'Ficha técnica - Prod acabado'!$F:$J,4,0))</f>
        <v/>
      </c>
      <c r="G66" s="7" t="str">
        <f>IF(F66="","",VLOOKUP($C66,'Ficha técnica - Prod acabado'!$F:$J,5,0))</f>
        <v/>
      </c>
    </row>
    <row r="67" spans="1:7" x14ac:dyDescent="0.25">
      <c r="A67" s="6">
        <v>66</v>
      </c>
      <c r="B67" s="5" t="str">
        <f t="shared" ref="B67:B130" si="1">"PA - "&amp;A67</f>
        <v>PA - 66</v>
      </c>
      <c r="C67" s="5" t="str">
        <f>IF(VLOOKUP(A67,'Ficha técnica - Prod acabado'!E:F,2,0)="","",VLOOKUP(A67,'Ficha técnica - Prod acabado'!E:F,2,0))</f>
        <v/>
      </c>
      <c r="D67" s="6" t="str">
        <f>IF(C67="","",VLOOKUP($C67,'Ficha técnica - Prod acabado'!$F:$J,2,0))</f>
        <v/>
      </c>
      <c r="E67" s="6" t="str">
        <f>IF(D67="","",VLOOKUP($C67,'Ficha técnica - Prod acabado'!$F:$J,3,0))</f>
        <v/>
      </c>
      <c r="F67" s="7" t="str">
        <f>IF(E67="","",VLOOKUP($C67,'Ficha técnica - Prod acabado'!$F:$J,4,0))</f>
        <v/>
      </c>
      <c r="G67" s="7" t="str">
        <f>IF(F67="","",VLOOKUP($C67,'Ficha técnica - Prod acabado'!$F:$J,5,0))</f>
        <v/>
      </c>
    </row>
    <row r="68" spans="1:7" x14ac:dyDescent="0.25">
      <c r="A68" s="6">
        <v>67</v>
      </c>
      <c r="B68" s="5" t="str">
        <f t="shared" si="1"/>
        <v>PA - 67</v>
      </c>
      <c r="C68" s="5" t="str">
        <f>IF(VLOOKUP(A68,'Ficha técnica - Prod acabado'!E:F,2,0)="","",VLOOKUP(A68,'Ficha técnica - Prod acabado'!E:F,2,0))</f>
        <v/>
      </c>
      <c r="D68" s="6" t="str">
        <f>IF(C68="","",VLOOKUP($C68,'Ficha técnica - Prod acabado'!$F:$J,2,0))</f>
        <v/>
      </c>
      <c r="E68" s="6" t="str">
        <f>IF(D68="","",VLOOKUP($C68,'Ficha técnica - Prod acabado'!$F:$J,3,0))</f>
        <v/>
      </c>
      <c r="F68" s="7" t="str">
        <f>IF(E68="","",VLOOKUP($C68,'Ficha técnica - Prod acabado'!$F:$J,4,0))</f>
        <v/>
      </c>
      <c r="G68" s="7" t="str">
        <f>IF(F68="","",VLOOKUP($C68,'Ficha técnica - Prod acabado'!$F:$J,5,0))</f>
        <v/>
      </c>
    </row>
    <row r="69" spans="1:7" x14ac:dyDescent="0.25">
      <c r="A69" s="6">
        <v>68</v>
      </c>
      <c r="B69" s="5" t="str">
        <f t="shared" si="1"/>
        <v>PA - 68</v>
      </c>
      <c r="C69" s="5" t="str">
        <f>IF(VLOOKUP(A69,'Ficha técnica - Prod acabado'!E:F,2,0)="","",VLOOKUP(A69,'Ficha técnica - Prod acabado'!E:F,2,0))</f>
        <v/>
      </c>
      <c r="D69" s="6" t="str">
        <f>IF(C69="","",VLOOKUP($C69,'Ficha técnica - Prod acabado'!$F:$J,2,0))</f>
        <v/>
      </c>
      <c r="E69" s="6" t="str">
        <f>IF(D69="","",VLOOKUP($C69,'Ficha técnica - Prod acabado'!$F:$J,3,0))</f>
        <v/>
      </c>
      <c r="F69" s="7" t="str">
        <f>IF(E69="","",VLOOKUP($C69,'Ficha técnica - Prod acabado'!$F:$J,4,0))</f>
        <v/>
      </c>
      <c r="G69" s="7" t="str">
        <f>IF(F69="","",VLOOKUP($C69,'Ficha técnica - Prod acabado'!$F:$J,5,0))</f>
        <v/>
      </c>
    </row>
    <row r="70" spans="1:7" x14ac:dyDescent="0.25">
      <c r="A70" s="6">
        <v>69</v>
      </c>
      <c r="B70" s="5" t="str">
        <f t="shared" si="1"/>
        <v>PA - 69</v>
      </c>
      <c r="C70" s="5" t="str">
        <f>IF(VLOOKUP(A70,'Ficha técnica - Prod acabado'!E:F,2,0)="","",VLOOKUP(A70,'Ficha técnica - Prod acabado'!E:F,2,0))</f>
        <v/>
      </c>
      <c r="D70" s="6" t="str">
        <f>IF(C70="","",VLOOKUP($C70,'Ficha técnica - Prod acabado'!$F:$J,2,0))</f>
        <v/>
      </c>
      <c r="E70" s="6" t="str">
        <f>IF(D70="","",VLOOKUP($C70,'Ficha técnica - Prod acabado'!$F:$J,3,0))</f>
        <v/>
      </c>
      <c r="F70" s="7" t="str">
        <f>IF(E70="","",VLOOKUP($C70,'Ficha técnica - Prod acabado'!$F:$J,4,0))</f>
        <v/>
      </c>
      <c r="G70" s="7" t="str">
        <f>IF(F70="","",VLOOKUP($C70,'Ficha técnica - Prod acabado'!$F:$J,5,0))</f>
        <v/>
      </c>
    </row>
    <row r="71" spans="1:7" x14ac:dyDescent="0.25">
      <c r="A71" s="6">
        <v>70</v>
      </c>
      <c r="B71" s="5" t="str">
        <f t="shared" si="1"/>
        <v>PA - 70</v>
      </c>
      <c r="C71" s="5" t="str">
        <f>IF(VLOOKUP(A71,'Ficha técnica - Prod acabado'!E:F,2,0)="","",VLOOKUP(A71,'Ficha técnica - Prod acabado'!E:F,2,0))</f>
        <v/>
      </c>
      <c r="D71" s="6" t="str">
        <f>IF(C71="","",VLOOKUP($C71,'Ficha técnica - Prod acabado'!$F:$J,2,0))</f>
        <v/>
      </c>
      <c r="E71" s="6" t="str">
        <f>IF(D71="","",VLOOKUP($C71,'Ficha técnica - Prod acabado'!$F:$J,3,0))</f>
        <v/>
      </c>
      <c r="F71" s="7" t="str">
        <f>IF(E71="","",VLOOKUP($C71,'Ficha técnica - Prod acabado'!$F:$J,4,0))</f>
        <v/>
      </c>
      <c r="G71" s="7" t="str">
        <f>IF(F71="","",VLOOKUP($C71,'Ficha técnica - Prod acabado'!$F:$J,5,0))</f>
        <v/>
      </c>
    </row>
    <row r="72" spans="1:7" x14ac:dyDescent="0.25">
      <c r="A72" s="6">
        <v>71</v>
      </c>
      <c r="B72" s="5" t="str">
        <f t="shared" si="1"/>
        <v>PA - 71</v>
      </c>
      <c r="C72" s="5" t="str">
        <f>IF(VLOOKUP(A72,'Ficha técnica - Prod acabado'!E:F,2,0)="","",VLOOKUP(A72,'Ficha técnica - Prod acabado'!E:F,2,0))</f>
        <v/>
      </c>
      <c r="D72" s="6" t="str">
        <f>IF(C72="","",VLOOKUP($C72,'Ficha técnica - Prod acabado'!$F:$J,2,0))</f>
        <v/>
      </c>
      <c r="E72" s="6" t="str">
        <f>IF(D72="","",VLOOKUP($C72,'Ficha técnica - Prod acabado'!$F:$J,3,0))</f>
        <v/>
      </c>
      <c r="F72" s="7" t="str">
        <f>IF(E72="","",VLOOKUP($C72,'Ficha técnica - Prod acabado'!$F:$J,4,0))</f>
        <v/>
      </c>
      <c r="G72" s="7" t="str">
        <f>IF(F72="","",VLOOKUP($C72,'Ficha técnica - Prod acabado'!$F:$J,5,0))</f>
        <v/>
      </c>
    </row>
    <row r="73" spans="1:7" x14ac:dyDescent="0.25">
      <c r="A73" s="6">
        <v>72</v>
      </c>
      <c r="B73" s="5" t="str">
        <f t="shared" si="1"/>
        <v>PA - 72</v>
      </c>
      <c r="C73" s="5" t="str">
        <f>IF(VLOOKUP(A73,'Ficha técnica - Prod acabado'!E:F,2,0)="","",VLOOKUP(A73,'Ficha técnica - Prod acabado'!E:F,2,0))</f>
        <v/>
      </c>
      <c r="D73" s="6" t="str">
        <f>IF(C73="","",VLOOKUP($C73,'Ficha técnica - Prod acabado'!$F:$J,2,0))</f>
        <v/>
      </c>
      <c r="E73" s="6" t="str">
        <f>IF(D73="","",VLOOKUP($C73,'Ficha técnica - Prod acabado'!$F:$J,3,0))</f>
        <v/>
      </c>
      <c r="F73" s="7" t="str">
        <f>IF(E73="","",VLOOKUP($C73,'Ficha técnica - Prod acabado'!$F:$J,4,0))</f>
        <v/>
      </c>
      <c r="G73" s="7" t="str">
        <f>IF(F73="","",VLOOKUP($C73,'Ficha técnica - Prod acabado'!$F:$J,5,0))</f>
        <v/>
      </c>
    </row>
    <row r="74" spans="1:7" x14ac:dyDescent="0.25">
      <c r="A74" s="6">
        <v>73</v>
      </c>
      <c r="B74" s="5" t="str">
        <f t="shared" si="1"/>
        <v>PA - 73</v>
      </c>
      <c r="C74" s="5" t="str">
        <f>IF(VLOOKUP(A74,'Ficha técnica - Prod acabado'!E:F,2,0)="","",VLOOKUP(A74,'Ficha técnica - Prod acabado'!E:F,2,0))</f>
        <v/>
      </c>
      <c r="D74" s="6" t="str">
        <f>IF(C74="","",VLOOKUP($C74,'Ficha técnica - Prod acabado'!$F:$J,2,0))</f>
        <v/>
      </c>
      <c r="E74" s="6" t="str">
        <f>IF(D74="","",VLOOKUP($C74,'Ficha técnica - Prod acabado'!$F:$J,3,0))</f>
        <v/>
      </c>
      <c r="F74" s="7" t="str">
        <f>IF(E74="","",VLOOKUP($C74,'Ficha técnica - Prod acabado'!$F:$J,4,0))</f>
        <v/>
      </c>
      <c r="G74" s="7" t="str">
        <f>IF(F74="","",VLOOKUP($C74,'Ficha técnica - Prod acabado'!$F:$J,5,0))</f>
        <v/>
      </c>
    </row>
    <row r="75" spans="1:7" x14ac:dyDescent="0.25">
      <c r="A75" s="6">
        <v>74</v>
      </c>
      <c r="B75" s="5" t="str">
        <f t="shared" si="1"/>
        <v>PA - 74</v>
      </c>
      <c r="C75" s="5" t="str">
        <f>IF(VLOOKUP(A75,'Ficha técnica - Prod acabado'!E:F,2,0)="","",VLOOKUP(A75,'Ficha técnica - Prod acabado'!E:F,2,0))</f>
        <v/>
      </c>
      <c r="D75" s="6" t="str">
        <f>IF(C75="","",VLOOKUP($C75,'Ficha técnica - Prod acabado'!$F:$J,2,0))</f>
        <v/>
      </c>
      <c r="E75" s="6" t="str">
        <f>IF(D75="","",VLOOKUP($C75,'Ficha técnica - Prod acabado'!$F:$J,3,0))</f>
        <v/>
      </c>
      <c r="F75" s="7" t="str">
        <f>IF(E75="","",VLOOKUP($C75,'Ficha técnica - Prod acabado'!$F:$J,4,0))</f>
        <v/>
      </c>
      <c r="G75" s="7" t="str">
        <f>IF(F75="","",VLOOKUP($C75,'Ficha técnica - Prod acabado'!$F:$J,5,0))</f>
        <v/>
      </c>
    </row>
    <row r="76" spans="1:7" x14ac:dyDescent="0.25">
      <c r="A76" s="6">
        <v>75</v>
      </c>
      <c r="B76" s="5" t="str">
        <f t="shared" si="1"/>
        <v>PA - 75</v>
      </c>
      <c r="C76" s="5" t="str">
        <f>IF(VLOOKUP(A76,'Ficha técnica - Prod acabado'!E:F,2,0)="","",VLOOKUP(A76,'Ficha técnica - Prod acabado'!E:F,2,0))</f>
        <v/>
      </c>
      <c r="D76" s="6" t="str">
        <f>IF(C76="","",VLOOKUP($C76,'Ficha técnica - Prod acabado'!$F:$J,2,0))</f>
        <v/>
      </c>
      <c r="E76" s="6" t="str">
        <f>IF(D76="","",VLOOKUP($C76,'Ficha técnica - Prod acabado'!$F:$J,3,0))</f>
        <v/>
      </c>
      <c r="F76" s="7" t="str">
        <f>IF(E76="","",VLOOKUP($C76,'Ficha técnica - Prod acabado'!$F:$J,4,0))</f>
        <v/>
      </c>
      <c r="G76" s="7" t="str">
        <f>IF(F76="","",VLOOKUP($C76,'Ficha técnica - Prod acabado'!$F:$J,5,0))</f>
        <v/>
      </c>
    </row>
    <row r="77" spans="1:7" x14ac:dyDescent="0.25">
      <c r="A77" s="6">
        <v>76</v>
      </c>
      <c r="B77" s="5" t="str">
        <f t="shared" si="1"/>
        <v>PA - 76</v>
      </c>
      <c r="C77" s="5" t="str">
        <f>IF(VLOOKUP(A77,'Ficha técnica - Prod acabado'!E:F,2,0)="","",VLOOKUP(A77,'Ficha técnica - Prod acabado'!E:F,2,0))</f>
        <v/>
      </c>
      <c r="D77" s="6" t="str">
        <f>IF(C77="","",VLOOKUP($C77,'Ficha técnica - Prod acabado'!$F:$J,2,0))</f>
        <v/>
      </c>
      <c r="E77" s="6" t="str">
        <f>IF(D77="","",VLOOKUP($C77,'Ficha técnica - Prod acabado'!$F:$J,3,0))</f>
        <v/>
      </c>
      <c r="F77" s="7" t="str">
        <f>IF(E77="","",VLOOKUP($C77,'Ficha técnica - Prod acabado'!$F:$J,4,0))</f>
        <v/>
      </c>
      <c r="G77" s="7" t="str">
        <f>IF(F77="","",VLOOKUP($C77,'Ficha técnica - Prod acabado'!$F:$J,5,0))</f>
        <v/>
      </c>
    </row>
    <row r="78" spans="1:7" x14ac:dyDescent="0.25">
      <c r="A78" s="6">
        <v>77</v>
      </c>
      <c r="B78" s="5" t="str">
        <f t="shared" si="1"/>
        <v>PA - 77</v>
      </c>
      <c r="C78" s="5" t="str">
        <f>IF(VLOOKUP(A78,'Ficha técnica - Prod acabado'!E:F,2,0)="","",VLOOKUP(A78,'Ficha técnica - Prod acabado'!E:F,2,0))</f>
        <v/>
      </c>
      <c r="D78" s="6" t="str">
        <f>IF(C78="","",VLOOKUP($C78,'Ficha técnica - Prod acabado'!$F:$J,2,0))</f>
        <v/>
      </c>
      <c r="E78" s="6" t="str">
        <f>IF(D78="","",VLOOKUP($C78,'Ficha técnica - Prod acabado'!$F:$J,3,0))</f>
        <v/>
      </c>
      <c r="F78" s="7" t="str">
        <f>IF(E78="","",VLOOKUP($C78,'Ficha técnica - Prod acabado'!$F:$J,4,0))</f>
        <v/>
      </c>
      <c r="G78" s="7" t="str">
        <f>IF(F78="","",VLOOKUP($C78,'Ficha técnica - Prod acabado'!$F:$J,5,0))</f>
        <v/>
      </c>
    </row>
    <row r="79" spans="1:7" x14ac:dyDescent="0.25">
      <c r="A79" s="6">
        <v>78</v>
      </c>
      <c r="B79" s="5" t="str">
        <f t="shared" si="1"/>
        <v>PA - 78</v>
      </c>
      <c r="C79" s="5" t="str">
        <f>IF(VLOOKUP(A79,'Ficha técnica - Prod acabado'!E:F,2,0)="","",VLOOKUP(A79,'Ficha técnica - Prod acabado'!E:F,2,0))</f>
        <v/>
      </c>
      <c r="D79" s="6" t="str">
        <f>IF(C79="","",VLOOKUP($C79,'Ficha técnica - Prod acabado'!$F:$J,2,0))</f>
        <v/>
      </c>
      <c r="E79" s="6" t="str">
        <f>IF(D79="","",VLOOKUP($C79,'Ficha técnica - Prod acabado'!$F:$J,3,0))</f>
        <v/>
      </c>
      <c r="F79" s="7" t="str">
        <f>IF(E79="","",VLOOKUP($C79,'Ficha técnica - Prod acabado'!$F:$J,4,0))</f>
        <v/>
      </c>
      <c r="G79" s="7" t="str">
        <f>IF(F79="","",VLOOKUP($C79,'Ficha técnica - Prod acabado'!$F:$J,5,0))</f>
        <v/>
      </c>
    </row>
    <row r="80" spans="1:7" x14ac:dyDescent="0.25">
      <c r="A80" s="6">
        <v>79</v>
      </c>
      <c r="B80" s="5" t="str">
        <f t="shared" si="1"/>
        <v>PA - 79</v>
      </c>
      <c r="C80" s="5" t="str">
        <f>IF(VLOOKUP(A80,'Ficha técnica - Prod acabado'!E:F,2,0)="","",VLOOKUP(A80,'Ficha técnica - Prod acabado'!E:F,2,0))</f>
        <v/>
      </c>
      <c r="D80" s="6" t="str">
        <f>IF(C80="","",VLOOKUP($C80,'Ficha técnica - Prod acabado'!$F:$J,2,0))</f>
        <v/>
      </c>
      <c r="E80" s="6" t="str">
        <f>IF(D80="","",VLOOKUP($C80,'Ficha técnica - Prod acabado'!$F:$J,3,0))</f>
        <v/>
      </c>
      <c r="F80" s="7" t="str">
        <f>IF(E80="","",VLOOKUP($C80,'Ficha técnica - Prod acabado'!$F:$J,4,0))</f>
        <v/>
      </c>
      <c r="G80" s="7" t="str">
        <f>IF(F80="","",VLOOKUP($C80,'Ficha técnica - Prod acabado'!$F:$J,5,0))</f>
        <v/>
      </c>
    </row>
    <row r="81" spans="1:7" x14ac:dyDescent="0.25">
      <c r="A81" s="6">
        <v>80</v>
      </c>
      <c r="B81" s="5" t="str">
        <f t="shared" si="1"/>
        <v>PA - 80</v>
      </c>
      <c r="C81" s="5" t="str">
        <f>IF(VLOOKUP(A81,'Ficha técnica - Prod acabado'!E:F,2,0)="","",VLOOKUP(A81,'Ficha técnica - Prod acabado'!E:F,2,0))</f>
        <v/>
      </c>
      <c r="D81" s="6" t="str">
        <f>IF(C81="","",VLOOKUP($C81,'Ficha técnica - Prod acabado'!$F:$J,2,0))</f>
        <v/>
      </c>
      <c r="E81" s="6" t="str">
        <f>IF(D81="","",VLOOKUP($C81,'Ficha técnica - Prod acabado'!$F:$J,3,0))</f>
        <v/>
      </c>
      <c r="F81" s="7" t="str">
        <f>IF(E81="","",VLOOKUP($C81,'Ficha técnica - Prod acabado'!$F:$J,4,0))</f>
        <v/>
      </c>
      <c r="G81" s="7" t="str">
        <f>IF(F81="","",VLOOKUP($C81,'Ficha técnica - Prod acabado'!$F:$J,5,0))</f>
        <v/>
      </c>
    </row>
    <row r="82" spans="1:7" x14ac:dyDescent="0.25">
      <c r="A82" s="6">
        <v>81</v>
      </c>
      <c r="B82" s="5" t="str">
        <f t="shared" si="1"/>
        <v>PA - 81</v>
      </c>
      <c r="C82" s="5" t="str">
        <f>IF(VLOOKUP(A82,'Ficha técnica - Prod acabado'!E:F,2,0)="","",VLOOKUP(A82,'Ficha técnica - Prod acabado'!E:F,2,0))</f>
        <v/>
      </c>
      <c r="D82" s="6" t="str">
        <f>IF(C82="","",VLOOKUP($C82,'Ficha técnica - Prod acabado'!$F:$J,2,0))</f>
        <v/>
      </c>
      <c r="E82" s="6" t="str">
        <f>IF(D82="","",VLOOKUP($C82,'Ficha técnica - Prod acabado'!$F:$J,3,0))</f>
        <v/>
      </c>
      <c r="F82" s="7" t="str">
        <f>IF(E82="","",VLOOKUP($C82,'Ficha técnica - Prod acabado'!$F:$J,4,0))</f>
        <v/>
      </c>
      <c r="G82" s="7" t="str">
        <f>IF(F82="","",VLOOKUP($C82,'Ficha técnica - Prod acabado'!$F:$J,5,0))</f>
        <v/>
      </c>
    </row>
    <row r="83" spans="1:7" x14ac:dyDescent="0.25">
      <c r="A83" s="6">
        <v>82</v>
      </c>
      <c r="B83" s="5" t="str">
        <f t="shared" si="1"/>
        <v>PA - 82</v>
      </c>
      <c r="C83" s="5" t="str">
        <f>IF(VLOOKUP(A83,'Ficha técnica - Prod acabado'!E:F,2,0)="","",VLOOKUP(A83,'Ficha técnica - Prod acabado'!E:F,2,0))</f>
        <v/>
      </c>
      <c r="D83" s="6" t="str">
        <f>IF(C83="","",VLOOKUP($C83,'Ficha técnica - Prod acabado'!$F:$J,2,0))</f>
        <v/>
      </c>
      <c r="E83" s="6" t="str">
        <f>IF(D83="","",VLOOKUP($C83,'Ficha técnica - Prod acabado'!$F:$J,3,0))</f>
        <v/>
      </c>
      <c r="F83" s="7" t="str">
        <f>IF(E83="","",VLOOKUP($C83,'Ficha técnica - Prod acabado'!$F:$J,4,0))</f>
        <v/>
      </c>
      <c r="G83" s="7" t="str">
        <f>IF(F83="","",VLOOKUP($C83,'Ficha técnica - Prod acabado'!$F:$J,5,0))</f>
        <v/>
      </c>
    </row>
    <row r="84" spans="1:7" x14ac:dyDescent="0.25">
      <c r="A84" s="6">
        <v>83</v>
      </c>
      <c r="B84" s="5" t="str">
        <f t="shared" si="1"/>
        <v>PA - 83</v>
      </c>
      <c r="C84" s="5" t="str">
        <f>IF(VLOOKUP(A84,'Ficha técnica - Prod acabado'!E:F,2,0)="","",VLOOKUP(A84,'Ficha técnica - Prod acabado'!E:F,2,0))</f>
        <v/>
      </c>
      <c r="D84" s="6" t="str">
        <f>IF(C84="","",VLOOKUP($C84,'Ficha técnica - Prod acabado'!$F:$J,2,0))</f>
        <v/>
      </c>
      <c r="E84" s="6" t="str">
        <f>IF(D84="","",VLOOKUP($C84,'Ficha técnica - Prod acabado'!$F:$J,3,0))</f>
        <v/>
      </c>
      <c r="F84" s="7" t="str">
        <f>IF(E84="","",VLOOKUP($C84,'Ficha técnica - Prod acabado'!$F:$J,4,0))</f>
        <v/>
      </c>
      <c r="G84" s="7" t="str">
        <f>IF(F84="","",VLOOKUP($C84,'Ficha técnica - Prod acabado'!$F:$J,5,0))</f>
        <v/>
      </c>
    </row>
    <row r="85" spans="1:7" x14ac:dyDescent="0.25">
      <c r="A85" s="6">
        <v>84</v>
      </c>
      <c r="B85" s="5" t="str">
        <f t="shared" si="1"/>
        <v>PA - 84</v>
      </c>
      <c r="C85" s="5" t="str">
        <f>IF(VLOOKUP(A85,'Ficha técnica - Prod acabado'!E:F,2,0)="","",VLOOKUP(A85,'Ficha técnica - Prod acabado'!E:F,2,0))</f>
        <v/>
      </c>
      <c r="D85" s="6" t="str">
        <f>IF(C85="","",VLOOKUP($C85,'Ficha técnica - Prod acabado'!$F:$J,2,0))</f>
        <v/>
      </c>
      <c r="E85" s="6" t="str">
        <f>IF(D85="","",VLOOKUP($C85,'Ficha técnica - Prod acabado'!$F:$J,3,0))</f>
        <v/>
      </c>
      <c r="F85" s="7" t="str">
        <f>IF(E85="","",VLOOKUP($C85,'Ficha técnica - Prod acabado'!$F:$J,4,0))</f>
        <v/>
      </c>
      <c r="G85" s="7" t="str">
        <f>IF(F85="","",VLOOKUP($C85,'Ficha técnica - Prod acabado'!$F:$J,5,0))</f>
        <v/>
      </c>
    </row>
    <row r="86" spans="1:7" x14ac:dyDescent="0.25">
      <c r="A86" s="6">
        <v>85</v>
      </c>
      <c r="B86" s="5" t="str">
        <f t="shared" si="1"/>
        <v>PA - 85</v>
      </c>
      <c r="C86" s="5" t="str">
        <f>IF(VLOOKUP(A86,'Ficha técnica - Prod acabado'!E:F,2,0)="","",VLOOKUP(A86,'Ficha técnica - Prod acabado'!E:F,2,0))</f>
        <v/>
      </c>
      <c r="D86" s="6" t="str">
        <f>IF(C86="","",VLOOKUP($C86,'Ficha técnica - Prod acabado'!$F:$J,2,0))</f>
        <v/>
      </c>
      <c r="E86" s="6" t="str">
        <f>IF(D86="","",VLOOKUP($C86,'Ficha técnica - Prod acabado'!$F:$J,3,0))</f>
        <v/>
      </c>
      <c r="F86" s="7" t="str">
        <f>IF(E86="","",VLOOKUP($C86,'Ficha técnica - Prod acabado'!$F:$J,4,0))</f>
        <v/>
      </c>
      <c r="G86" s="7" t="str">
        <f>IF(F86="","",VLOOKUP($C86,'Ficha técnica - Prod acabado'!$F:$J,5,0))</f>
        <v/>
      </c>
    </row>
    <row r="87" spans="1:7" x14ac:dyDescent="0.25">
      <c r="A87" s="6">
        <v>86</v>
      </c>
      <c r="B87" s="5" t="str">
        <f t="shared" si="1"/>
        <v>PA - 86</v>
      </c>
      <c r="C87" s="5" t="str">
        <f>IF(VLOOKUP(A87,'Ficha técnica - Prod acabado'!E:F,2,0)="","",VLOOKUP(A87,'Ficha técnica - Prod acabado'!E:F,2,0))</f>
        <v/>
      </c>
      <c r="D87" s="6" t="str">
        <f>IF(C87="","",VLOOKUP($C87,'Ficha técnica - Prod acabado'!$F:$J,2,0))</f>
        <v/>
      </c>
      <c r="E87" s="6" t="str">
        <f>IF(D87="","",VLOOKUP($C87,'Ficha técnica - Prod acabado'!$F:$J,3,0))</f>
        <v/>
      </c>
      <c r="F87" s="7" t="str">
        <f>IF(E87="","",VLOOKUP($C87,'Ficha técnica - Prod acabado'!$F:$J,4,0))</f>
        <v/>
      </c>
      <c r="G87" s="7" t="str">
        <f>IF(F87="","",VLOOKUP($C87,'Ficha técnica - Prod acabado'!$F:$J,5,0))</f>
        <v/>
      </c>
    </row>
    <row r="88" spans="1:7" x14ac:dyDescent="0.25">
      <c r="A88" s="6">
        <v>87</v>
      </c>
      <c r="B88" s="5" t="str">
        <f t="shared" si="1"/>
        <v>PA - 87</v>
      </c>
      <c r="C88" s="5" t="str">
        <f>IF(VLOOKUP(A88,'Ficha técnica - Prod acabado'!E:F,2,0)="","",VLOOKUP(A88,'Ficha técnica - Prod acabado'!E:F,2,0))</f>
        <v/>
      </c>
      <c r="D88" s="6" t="str">
        <f>IF(C88="","",VLOOKUP($C88,'Ficha técnica - Prod acabado'!$F:$J,2,0))</f>
        <v/>
      </c>
      <c r="E88" s="6" t="str">
        <f>IF(D88="","",VLOOKUP($C88,'Ficha técnica - Prod acabado'!$F:$J,3,0))</f>
        <v/>
      </c>
      <c r="F88" s="7" t="str">
        <f>IF(E88="","",VLOOKUP($C88,'Ficha técnica - Prod acabado'!$F:$J,4,0))</f>
        <v/>
      </c>
      <c r="G88" s="7" t="str">
        <f>IF(F88="","",VLOOKUP($C88,'Ficha técnica - Prod acabado'!$F:$J,5,0))</f>
        <v/>
      </c>
    </row>
    <row r="89" spans="1:7" x14ac:dyDescent="0.25">
      <c r="A89" s="6">
        <v>88</v>
      </c>
      <c r="B89" s="5" t="str">
        <f t="shared" si="1"/>
        <v>PA - 88</v>
      </c>
      <c r="C89" s="5" t="str">
        <f>IF(VLOOKUP(A89,'Ficha técnica - Prod acabado'!E:F,2,0)="","",VLOOKUP(A89,'Ficha técnica - Prod acabado'!E:F,2,0))</f>
        <v/>
      </c>
      <c r="D89" s="6" t="str">
        <f>IF(C89="","",VLOOKUP($C89,'Ficha técnica - Prod acabado'!$F:$J,2,0))</f>
        <v/>
      </c>
      <c r="E89" s="6" t="str">
        <f>IF(D89="","",VLOOKUP($C89,'Ficha técnica - Prod acabado'!$F:$J,3,0))</f>
        <v/>
      </c>
      <c r="F89" s="7" t="str">
        <f>IF(E89="","",VLOOKUP($C89,'Ficha técnica - Prod acabado'!$F:$J,4,0))</f>
        <v/>
      </c>
      <c r="G89" s="7" t="str">
        <f>IF(F89="","",VLOOKUP($C89,'Ficha técnica - Prod acabado'!$F:$J,5,0))</f>
        <v/>
      </c>
    </row>
    <row r="90" spans="1:7" x14ac:dyDescent="0.25">
      <c r="A90" s="6">
        <v>89</v>
      </c>
      <c r="B90" s="5" t="str">
        <f t="shared" si="1"/>
        <v>PA - 89</v>
      </c>
      <c r="C90" s="5" t="str">
        <f>IF(VLOOKUP(A90,'Ficha técnica - Prod acabado'!E:F,2,0)="","",VLOOKUP(A90,'Ficha técnica - Prod acabado'!E:F,2,0))</f>
        <v/>
      </c>
      <c r="D90" s="6" t="str">
        <f>IF(C90="","",VLOOKUP($C90,'Ficha técnica - Prod acabado'!$F:$J,2,0))</f>
        <v/>
      </c>
      <c r="E90" s="6" t="str">
        <f>IF(D90="","",VLOOKUP($C90,'Ficha técnica - Prod acabado'!$F:$J,3,0))</f>
        <v/>
      </c>
      <c r="F90" s="7" t="str">
        <f>IF(E90="","",VLOOKUP($C90,'Ficha técnica - Prod acabado'!$F:$J,4,0))</f>
        <v/>
      </c>
      <c r="G90" s="7" t="str">
        <f>IF(F90="","",VLOOKUP($C90,'Ficha técnica - Prod acabado'!$F:$J,5,0))</f>
        <v/>
      </c>
    </row>
    <row r="91" spans="1:7" x14ac:dyDescent="0.25">
      <c r="A91" s="6">
        <v>90</v>
      </c>
      <c r="B91" s="5" t="str">
        <f t="shared" si="1"/>
        <v>PA - 90</v>
      </c>
      <c r="C91" s="5" t="str">
        <f>IF(VLOOKUP(A91,'Ficha técnica - Prod acabado'!E:F,2,0)="","",VLOOKUP(A91,'Ficha técnica - Prod acabado'!E:F,2,0))</f>
        <v/>
      </c>
      <c r="D91" s="6" t="str">
        <f>IF(C91="","",VLOOKUP($C91,'Ficha técnica - Prod acabado'!$F:$J,2,0))</f>
        <v/>
      </c>
      <c r="E91" s="6" t="str">
        <f>IF(D91="","",VLOOKUP($C91,'Ficha técnica - Prod acabado'!$F:$J,3,0))</f>
        <v/>
      </c>
      <c r="F91" s="7" t="str">
        <f>IF(E91="","",VLOOKUP($C91,'Ficha técnica - Prod acabado'!$F:$J,4,0))</f>
        <v/>
      </c>
      <c r="G91" s="7" t="str">
        <f>IF(F91="","",VLOOKUP($C91,'Ficha técnica - Prod acabado'!$F:$J,5,0))</f>
        <v/>
      </c>
    </row>
    <row r="92" spans="1:7" x14ac:dyDescent="0.25">
      <c r="A92" s="6">
        <v>91</v>
      </c>
      <c r="B92" s="5" t="str">
        <f t="shared" si="1"/>
        <v>PA - 91</v>
      </c>
      <c r="C92" s="5" t="str">
        <f>IF(VLOOKUP(A92,'Ficha técnica - Prod acabado'!E:F,2,0)="","",VLOOKUP(A92,'Ficha técnica - Prod acabado'!E:F,2,0))</f>
        <v/>
      </c>
      <c r="D92" s="6" t="str">
        <f>IF(C92="","",VLOOKUP($C92,'Ficha técnica - Prod acabado'!$F:$J,2,0))</f>
        <v/>
      </c>
      <c r="E92" s="6" t="str">
        <f>IF(D92="","",VLOOKUP($C92,'Ficha técnica - Prod acabado'!$F:$J,3,0))</f>
        <v/>
      </c>
      <c r="F92" s="7" t="str">
        <f>IF(E92="","",VLOOKUP($C92,'Ficha técnica - Prod acabado'!$F:$J,4,0))</f>
        <v/>
      </c>
      <c r="G92" s="7" t="str">
        <f>IF(F92="","",VLOOKUP($C92,'Ficha técnica - Prod acabado'!$F:$J,5,0))</f>
        <v/>
      </c>
    </row>
    <row r="93" spans="1:7" x14ac:dyDescent="0.25">
      <c r="A93" s="6">
        <v>92</v>
      </c>
      <c r="B93" s="5" t="str">
        <f t="shared" si="1"/>
        <v>PA - 92</v>
      </c>
      <c r="C93" s="5" t="str">
        <f>IF(VLOOKUP(A93,'Ficha técnica - Prod acabado'!E:F,2,0)="","",VLOOKUP(A93,'Ficha técnica - Prod acabado'!E:F,2,0))</f>
        <v/>
      </c>
      <c r="D93" s="6" t="str">
        <f>IF(C93="","",VLOOKUP($C93,'Ficha técnica - Prod acabado'!$F:$J,2,0))</f>
        <v/>
      </c>
      <c r="E93" s="6" t="str">
        <f>IF(D93="","",VLOOKUP($C93,'Ficha técnica - Prod acabado'!$F:$J,3,0))</f>
        <v/>
      </c>
      <c r="F93" s="7" t="str">
        <f>IF(E93="","",VLOOKUP($C93,'Ficha técnica - Prod acabado'!$F:$J,4,0))</f>
        <v/>
      </c>
      <c r="G93" s="7" t="str">
        <f>IF(F93="","",VLOOKUP($C93,'Ficha técnica - Prod acabado'!$F:$J,5,0))</f>
        <v/>
      </c>
    </row>
    <row r="94" spans="1:7" x14ac:dyDescent="0.25">
      <c r="A94" s="6">
        <v>93</v>
      </c>
      <c r="B94" s="5" t="str">
        <f t="shared" si="1"/>
        <v>PA - 93</v>
      </c>
      <c r="C94" s="5" t="str">
        <f>IF(VLOOKUP(A94,'Ficha técnica - Prod acabado'!E:F,2,0)="","",VLOOKUP(A94,'Ficha técnica - Prod acabado'!E:F,2,0))</f>
        <v/>
      </c>
      <c r="D94" s="6" t="str">
        <f>IF(C94="","",VLOOKUP($C94,'Ficha técnica - Prod acabado'!$F:$J,2,0))</f>
        <v/>
      </c>
      <c r="E94" s="6" t="str">
        <f>IF(D94="","",VLOOKUP($C94,'Ficha técnica - Prod acabado'!$F:$J,3,0))</f>
        <v/>
      </c>
      <c r="F94" s="7" t="str">
        <f>IF(E94="","",VLOOKUP($C94,'Ficha técnica - Prod acabado'!$F:$J,4,0))</f>
        <v/>
      </c>
      <c r="G94" s="7" t="str">
        <f>IF(F94="","",VLOOKUP($C94,'Ficha técnica - Prod acabado'!$F:$J,5,0))</f>
        <v/>
      </c>
    </row>
    <row r="95" spans="1:7" x14ac:dyDescent="0.25">
      <c r="A95" s="6">
        <v>94</v>
      </c>
      <c r="B95" s="5" t="str">
        <f t="shared" si="1"/>
        <v>PA - 94</v>
      </c>
      <c r="C95" s="5" t="str">
        <f>IF(VLOOKUP(A95,'Ficha técnica - Prod acabado'!E:F,2,0)="","",VLOOKUP(A95,'Ficha técnica - Prod acabado'!E:F,2,0))</f>
        <v/>
      </c>
      <c r="D95" s="6" t="str">
        <f>IF(C95="","",VLOOKUP($C95,'Ficha técnica - Prod acabado'!$F:$J,2,0))</f>
        <v/>
      </c>
      <c r="E95" s="6" t="str">
        <f>IF(D95="","",VLOOKUP($C95,'Ficha técnica - Prod acabado'!$F:$J,3,0))</f>
        <v/>
      </c>
      <c r="F95" s="7" t="str">
        <f>IF(E95="","",VLOOKUP($C95,'Ficha técnica - Prod acabado'!$F:$J,4,0))</f>
        <v/>
      </c>
      <c r="G95" s="7" t="str">
        <f>IF(F95="","",VLOOKUP($C95,'Ficha técnica - Prod acabado'!$F:$J,5,0))</f>
        <v/>
      </c>
    </row>
    <row r="96" spans="1:7" x14ac:dyDescent="0.25">
      <c r="A96" s="6">
        <v>95</v>
      </c>
      <c r="B96" s="5" t="str">
        <f t="shared" si="1"/>
        <v>PA - 95</v>
      </c>
      <c r="C96" s="5" t="str">
        <f>IF(VLOOKUP(A96,'Ficha técnica - Prod acabado'!E:F,2,0)="","",VLOOKUP(A96,'Ficha técnica - Prod acabado'!E:F,2,0))</f>
        <v/>
      </c>
      <c r="D96" s="6" t="str">
        <f>IF(C96="","",VLOOKUP($C96,'Ficha técnica - Prod acabado'!$F:$J,2,0))</f>
        <v/>
      </c>
      <c r="E96" s="6" t="str">
        <f>IF(D96="","",VLOOKUP($C96,'Ficha técnica - Prod acabado'!$F:$J,3,0))</f>
        <v/>
      </c>
      <c r="F96" s="7" t="str">
        <f>IF(E96="","",VLOOKUP($C96,'Ficha técnica - Prod acabado'!$F:$J,4,0))</f>
        <v/>
      </c>
      <c r="G96" s="7" t="str">
        <f>IF(F96="","",VLOOKUP($C96,'Ficha técnica - Prod acabado'!$F:$J,5,0))</f>
        <v/>
      </c>
    </row>
    <row r="97" spans="1:7" x14ac:dyDescent="0.25">
      <c r="A97" s="6">
        <v>96</v>
      </c>
      <c r="B97" s="5" t="str">
        <f t="shared" si="1"/>
        <v>PA - 96</v>
      </c>
      <c r="C97" s="5" t="str">
        <f>IF(VLOOKUP(A97,'Ficha técnica - Prod acabado'!E:F,2,0)="","",VLOOKUP(A97,'Ficha técnica - Prod acabado'!E:F,2,0))</f>
        <v/>
      </c>
      <c r="D97" s="6" t="str">
        <f>IF(C97="","",VLOOKUP($C97,'Ficha técnica - Prod acabado'!$F:$J,2,0))</f>
        <v/>
      </c>
      <c r="E97" s="6" t="str">
        <f>IF(D97="","",VLOOKUP($C97,'Ficha técnica - Prod acabado'!$F:$J,3,0))</f>
        <v/>
      </c>
      <c r="F97" s="7" t="str">
        <f>IF(E97="","",VLOOKUP($C97,'Ficha técnica - Prod acabado'!$F:$J,4,0))</f>
        <v/>
      </c>
      <c r="G97" s="7" t="str">
        <f>IF(F97="","",VLOOKUP($C97,'Ficha técnica - Prod acabado'!$F:$J,5,0))</f>
        <v/>
      </c>
    </row>
    <row r="98" spans="1:7" x14ac:dyDescent="0.25">
      <c r="A98" s="6">
        <v>97</v>
      </c>
      <c r="B98" s="5" t="str">
        <f t="shared" si="1"/>
        <v>PA - 97</v>
      </c>
      <c r="C98" s="5" t="str">
        <f>IF(VLOOKUP(A98,'Ficha técnica - Prod acabado'!E:F,2,0)="","",VLOOKUP(A98,'Ficha técnica - Prod acabado'!E:F,2,0))</f>
        <v/>
      </c>
      <c r="D98" s="6" t="str">
        <f>IF(C98="","",VLOOKUP($C98,'Ficha técnica - Prod acabado'!$F:$J,2,0))</f>
        <v/>
      </c>
      <c r="E98" s="6" t="str">
        <f>IF(D98="","",VLOOKUP($C98,'Ficha técnica - Prod acabado'!$F:$J,3,0))</f>
        <v/>
      </c>
      <c r="F98" s="7" t="str">
        <f>IF(E98="","",VLOOKUP($C98,'Ficha técnica - Prod acabado'!$F:$J,4,0))</f>
        <v/>
      </c>
      <c r="G98" s="7" t="str">
        <f>IF(F98="","",VLOOKUP($C98,'Ficha técnica - Prod acabado'!$F:$J,5,0))</f>
        <v/>
      </c>
    </row>
    <row r="99" spans="1:7" x14ac:dyDescent="0.25">
      <c r="A99" s="6">
        <v>98</v>
      </c>
      <c r="B99" s="5" t="str">
        <f t="shared" si="1"/>
        <v>PA - 98</v>
      </c>
      <c r="C99" s="5" t="str">
        <f>IF(VLOOKUP(A99,'Ficha técnica - Prod acabado'!E:F,2,0)="","",VLOOKUP(A99,'Ficha técnica - Prod acabado'!E:F,2,0))</f>
        <v/>
      </c>
      <c r="D99" s="6" t="str">
        <f>IF(C99="","",VLOOKUP($C99,'Ficha técnica - Prod acabado'!$F:$J,2,0))</f>
        <v/>
      </c>
      <c r="E99" s="6" t="str">
        <f>IF(D99="","",VLOOKUP($C99,'Ficha técnica - Prod acabado'!$F:$J,3,0))</f>
        <v/>
      </c>
      <c r="F99" s="7" t="str">
        <f>IF(E99="","",VLOOKUP($C99,'Ficha técnica - Prod acabado'!$F:$J,4,0))</f>
        <v/>
      </c>
      <c r="G99" s="7" t="str">
        <f>IF(F99="","",VLOOKUP($C99,'Ficha técnica - Prod acabado'!$F:$J,5,0))</f>
        <v/>
      </c>
    </row>
    <row r="100" spans="1:7" x14ac:dyDescent="0.25">
      <c r="A100" s="6">
        <v>99</v>
      </c>
      <c r="B100" s="5" t="str">
        <f t="shared" si="1"/>
        <v>PA - 99</v>
      </c>
      <c r="C100" s="5" t="str">
        <f>IF(VLOOKUP(A100,'Ficha técnica - Prod acabado'!E:F,2,0)="","",VLOOKUP(A100,'Ficha técnica - Prod acabado'!E:F,2,0))</f>
        <v/>
      </c>
      <c r="D100" s="6" t="str">
        <f>IF(C100="","",VLOOKUP($C100,'Ficha técnica - Prod acabado'!$F:$J,2,0))</f>
        <v/>
      </c>
      <c r="E100" s="6" t="str">
        <f>IF(D100="","",VLOOKUP($C100,'Ficha técnica - Prod acabado'!$F:$J,3,0))</f>
        <v/>
      </c>
      <c r="F100" s="7" t="str">
        <f>IF(E100="","",VLOOKUP($C100,'Ficha técnica - Prod acabado'!$F:$J,4,0))</f>
        <v/>
      </c>
      <c r="G100" s="7" t="str">
        <f>IF(F100="","",VLOOKUP($C100,'Ficha técnica - Prod acabado'!$F:$J,5,0))</f>
        <v/>
      </c>
    </row>
    <row r="101" spans="1:7" x14ac:dyDescent="0.25">
      <c r="A101" s="6">
        <v>100</v>
      </c>
      <c r="B101" s="5" t="str">
        <f t="shared" si="1"/>
        <v>PA - 100</v>
      </c>
      <c r="C101" s="5" t="str">
        <f>IF(VLOOKUP(A101,'Ficha técnica - Prod acabado'!E:F,2,0)="","",VLOOKUP(A101,'Ficha técnica - Prod acabado'!E:F,2,0))</f>
        <v/>
      </c>
      <c r="D101" s="6" t="str">
        <f>IF(C101="","",VLOOKUP($C101,'Ficha técnica - Prod acabado'!$F:$J,2,0))</f>
        <v/>
      </c>
      <c r="E101" s="6" t="str">
        <f>IF(D101="","",VLOOKUP($C101,'Ficha técnica - Prod acabado'!$F:$J,3,0))</f>
        <v/>
      </c>
      <c r="F101" s="7" t="str">
        <f>IF(E101="","",VLOOKUP($C101,'Ficha técnica - Prod acabado'!$F:$J,4,0))</f>
        <v/>
      </c>
      <c r="G101" s="7" t="str">
        <f>IF(F101="","",VLOOKUP($C101,'Ficha técnica - Prod acabado'!$F:$J,5,0))</f>
        <v/>
      </c>
    </row>
    <row r="102" spans="1:7" x14ac:dyDescent="0.25">
      <c r="A102" s="6">
        <v>101</v>
      </c>
      <c r="B102" s="5" t="str">
        <f t="shared" si="1"/>
        <v>PA - 101</v>
      </c>
      <c r="C102" s="5" t="str">
        <f>IF(VLOOKUP(A102,'Ficha técnica - Prod acabado'!E:F,2,0)="","",VLOOKUP(A102,'Ficha técnica - Prod acabado'!E:F,2,0))</f>
        <v/>
      </c>
      <c r="D102" s="6" t="str">
        <f>IF(C102="","",VLOOKUP($C102,'Ficha técnica - Prod acabado'!$F:$J,2,0))</f>
        <v/>
      </c>
      <c r="E102" s="6" t="str">
        <f>IF(D102="","",VLOOKUP($C102,'Ficha técnica - Prod acabado'!$F:$J,3,0))</f>
        <v/>
      </c>
      <c r="F102" s="7" t="str">
        <f>IF(E102="","",VLOOKUP($C102,'Ficha técnica - Prod acabado'!$F:$J,4,0))</f>
        <v/>
      </c>
      <c r="G102" s="7" t="str">
        <f>IF(F102="","",VLOOKUP($C102,'Ficha técnica - Prod acabado'!$F:$J,5,0))</f>
        <v/>
      </c>
    </row>
    <row r="103" spans="1:7" x14ac:dyDescent="0.25">
      <c r="A103" s="6">
        <v>102</v>
      </c>
      <c r="B103" s="5" t="str">
        <f t="shared" si="1"/>
        <v>PA - 102</v>
      </c>
      <c r="C103" s="5" t="str">
        <f>IF(VLOOKUP(A103,'Ficha técnica - Prod acabado'!E:F,2,0)="","",VLOOKUP(A103,'Ficha técnica - Prod acabado'!E:F,2,0))</f>
        <v/>
      </c>
      <c r="D103" s="6" t="str">
        <f>IF(C103="","",VLOOKUP($C103,'Ficha técnica - Prod acabado'!$F:$J,2,0))</f>
        <v/>
      </c>
      <c r="E103" s="6" t="str">
        <f>IF(D103="","",VLOOKUP($C103,'Ficha técnica - Prod acabado'!$F:$J,3,0))</f>
        <v/>
      </c>
      <c r="F103" s="7" t="str">
        <f>IF(E103="","",VLOOKUP($C103,'Ficha técnica - Prod acabado'!$F:$J,4,0))</f>
        <v/>
      </c>
      <c r="G103" s="7" t="str">
        <f>IF(F103="","",VLOOKUP($C103,'Ficha técnica - Prod acabado'!$F:$J,5,0))</f>
        <v/>
      </c>
    </row>
    <row r="104" spans="1:7" x14ac:dyDescent="0.25">
      <c r="A104" s="6">
        <v>103</v>
      </c>
      <c r="B104" s="5" t="str">
        <f t="shared" si="1"/>
        <v>PA - 103</v>
      </c>
      <c r="C104" s="5" t="str">
        <f>IF(VLOOKUP(A104,'Ficha técnica - Prod acabado'!E:F,2,0)="","",VLOOKUP(A104,'Ficha técnica - Prod acabado'!E:F,2,0))</f>
        <v/>
      </c>
      <c r="D104" s="6" t="str">
        <f>IF(C104="","",VLOOKUP($C104,'Ficha técnica - Prod acabado'!$F:$J,2,0))</f>
        <v/>
      </c>
      <c r="E104" s="6" t="str">
        <f>IF(D104="","",VLOOKUP($C104,'Ficha técnica - Prod acabado'!$F:$J,3,0))</f>
        <v/>
      </c>
      <c r="F104" s="7" t="str">
        <f>IF(E104="","",VLOOKUP($C104,'Ficha técnica - Prod acabado'!$F:$J,4,0))</f>
        <v/>
      </c>
      <c r="G104" s="7" t="str">
        <f>IF(F104="","",VLOOKUP($C104,'Ficha técnica - Prod acabado'!$F:$J,5,0))</f>
        <v/>
      </c>
    </row>
    <row r="105" spans="1:7" x14ac:dyDescent="0.25">
      <c r="A105" s="6">
        <v>104</v>
      </c>
      <c r="B105" s="5" t="str">
        <f t="shared" si="1"/>
        <v>PA - 104</v>
      </c>
      <c r="C105" s="5" t="str">
        <f>IF(VLOOKUP(A105,'Ficha técnica - Prod acabado'!E:F,2,0)="","",VLOOKUP(A105,'Ficha técnica - Prod acabado'!E:F,2,0))</f>
        <v/>
      </c>
      <c r="D105" s="6" t="str">
        <f>IF(C105="","",VLOOKUP($C105,'Ficha técnica - Prod acabado'!$F:$J,2,0))</f>
        <v/>
      </c>
      <c r="E105" s="6" t="str">
        <f>IF(D105="","",VLOOKUP($C105,'Ficha técnica - Prod acabado'!$F:$J,3,0))</f>
        <v/>
      </c>
      <c r="F105" s="7" t="str">
        <f>IF(E105="","",VLOOKUP($C105,'Ficha técnica - Prod acabado'!$F:$J,4,0))</f>
        <v/>
      </c>
      <c r="G105" s="7" t="str">
        <f>IF(F105="","",VLOOKUP($C105,'Ficha técnica - Prod acabado'!$F:$J,5,0))</f>
        <v/>
      </c>
    </row>
    <row r="106" spans="1:7" x14ac:dyDescent="0.25">
      <c r="A106" s="6">
        <v>105</v>
      </c>
      <c r="B106" s="5" t="str">
        <f t="shared" si="1"/>
        <v>PA - 105</v>
      </c>
      <c r="C106" s="5" t="str">
        <f>IF(VLOOKUP(A106,'Ficha técnica - Prod acabado'!E:F,2,0)="","",VLOOKUP(A106,'Ficha técnica - Prod acabado'!E:F,2,0))</f>
        <v/>
      </c>
      <c r="D106" s="6" t="str">
        <f>IF(C106="","",VLOOKUP($C106,'Ficha técnica - Prod acabado'!$F:$J,2,0))</f>
        <v/>
      </c>
      <c r="E106" s="6" t="str">
        <f>IF(D106="","",VLOOKUP($C106,'Ficha técnica - Prod acabado'!$F:$J,3,0))</f>
        <v/>
      </c>
      <c r="F106" s="7" t="str">
        <f>IF(E106="","",VLOOKUP($C106,'Ficha técnica - Prod acabado'!$F:$J,4,0))</f>
        <v/>
      </c>
      <c r="G106" s="7" t="str">
        <f>IF(F106="","",VLOOKUP($C106,'Ficha técnica - Prod acabado'!$F:$J,5,0))</f>
        <v/>
      </c>
    </row>
    <row r="107" spans="1:7" x14ac:dyDescent="0.25">
      <c r="A107" s="6">
        <v>106</v>
      </c>
      <c r="B107" s="5" t="str">
        <f t="shared" si="1"/>
        <v>PA - 106</v>
      </c>
      <c r="C107" s="5" t="str">
        <f>IF(VLOOKUP(A107,'Ficha técnica - Prod acabado'!E:F,2,0)="","",VLOOKUP(A107,'Ficha técnica - Prod acabado'!E:F,2,0))</f>
        <v/>
      </c>
      <c r="D107" s="6" t="str">
        <f>IF(C107="","",VLOOKUP($C107,'Ficha técnica - Prod acabado'!$F:$J,2,0))</f>
        <v/>
      </c>
      <c r="E107" s="6" t="str">
        <f>IF(D107="","",VLOOKUP($C107,'Ficha técnica - Prod acabado'!$F:$J,3,0))</f>
        <v/>
      </c>
      <c r="F107" s="7" t="str">
        <f>IF(E107="","",VLOOKUP($C107,'Ficha técnica - Prod acabado'!$F:$J,4,0))</f>
        <v/>
      </c>
      <c r="G107" s="7" t="str">
        <f>IF(F107="","",VLOOKUP($C107,'Ficha técnica - Prod acabado'!$F:$J,5,0))</f>
        <v/>
      </c>
    </row>
    <row r="108" spans="1:7" x14ac:dyDescent="0.25">
      <c r="A108" s="6">
        <v>107</v>
      </c>
      <c r="B108" s="5" t="str">
        <f t="shared" si="1"/>
        <v>PA - 107</v>
      </c>
      <c r="C108" s="5" t="str">
        <f>IF(VLOOKUP(A108,'Ficha técnica - Prod acabado'!E:F,2,0)="","",VLOOKUP(A108,'Ficha técnica - Prod acabado'!E:F,2,0))</f>
        <v/>
      </c>
      <c r="D108" s="6" t="str">
        <f>IF(C108="","",VLOOKUP($C108,'Ficha técnica - Prod acabado'!$F:$J,2,0))</f>
        <v/>
      </c>
      <c r="E108" s="6" t="str">
        <f>IF(D108="","",VLOOKUP($C108,'Ficha técnica - Prod acabado'!$F:$J,3,0))</f>
        <v/>
      </c>
      <c r="F108" s="7" t="str">
        <f>IF(E108="","",VLOOKUP($C108,'Ficha técnica - Prod acabado'!$F:$J,4,0))</f>
        <v/>
      </c>
      <c r="G108" s="7" t="str">
        <f>IF(F108="","",VLOOKUP($C108,'Ficha técnica - Prod acabado'!$F:$J,5,0))</f>
        <v/>
      </c>
    </row>
    <row r="109" spans="1:7" x14ac:dyDescent="0.25">
      <c r="A109" s="6">
        <v>108</v>
      </c>
      <c r="B109" s="5" t="str">
        <f t="shared" si="1"/>
        <v>PA - 108</v>
      </c>
      <c r="C109" s="5" t="str">
        <f>IF(VLOOKUP(A109,'Ficha técnica - Prod acabado'!E:F,2,0)="","",VLOOKUP(A109,'Ficha técnica - Prod acabado'!E:F,2,0))</f>
        <v/>
      </c>
      <c r="D109" s="6" t="str">
        <f>IF(C109="","",VLOOKUP($C109,'Ficha técnica - Prod acabado'!$F:$J,2,0))</f>
        <v/>
      </c>
      <c r="E109" s="6" t="str">
        <f>IF(D109="","",VLOOKUP($C109,'Ficha técnica - Prod acabado'!$F:$J,3,0))</f>
        <v/>
      </c>
      <c r="F109" s="7" t="str">
        <f>IF(E109="","",VLOOKUP($C109,'Ficha técnica - Prod acabado'!$F:$J,4,0))</f>
        <v/>
      </c>
      <c r="G109" s="7" t="str">
        <f>IF(F109="","",VLOOKUP($C109,'Ficha técnica - Prod acabado'!$F:$J,5,0))</f>
        <v/>
      </c>
    </row>
    <row r="110" spans="1:7" x14ac:dyDescent="0.25">
      <c r="A110" s="6">
        <v>109</v>
      </c>
      <c r="B110" s="5" t="str">
        <f t="shared" si="1"/>
        <v>PA - 109</v>
      </c>
      <c r="C110" s="5" t="str">
        <f>IF(VLOOKUP(A110,'Ficha técnica - Prod acabado'!E:F,2,0)="","",VLOOKUP(A110,'Ficha técnica - Prod acabado'!E:F,2,0))</f>
        <v/>
      </c>
      <c r="D110" s="6" t="str">
        <f>IF(C110="","",VLOOKUP($C110,'Ficha técnica - Prod acabado'!$F:$J,2,0))</f>
        <v/>
      </c>
      <c r="E110" s="6" t="str">
        <f>IF(D110="","",VLOOKUP($C110,'Ficha técnica - Prod acabado'!$F:$J,3,0))</f>
        <v/>
      </c>
      <c r="F110" s="7" t="str">
        <f>IF(E110="","",VLOOKUP($C110,'Ficha técnica - Prod acabado'!$F:$J,4,0))</f>
        <v/>
      </c>
      <c r="G110" s="7" t="str">
        <f>IF(F110="","",VLOOKUP($C110,'Ficha técnica - Prod acabado'!$F:$J,5,0))</f>
        <v/>
      </c>
    </row>
    <row r="111" spans="1:7" x14ac:dyDescent="0.25">
      <c r="A111" s="6">
        <v>110</v>
      </c>
      <c r="B111" s="5" t="str">
        <f t="shared" si="1"/>
        <v>PA - 110</v>
      </c>
      <c r="C111" s="5" t="str">
        <f>IF(VLOOKUP(A111,'Ficha técnica - Prod acabado'!E:F,2,0)="","",VLOOKUP(A111,'Ficha técnica - Prod acabado'!E:F,2,0))</f>
        <v/>
      </c>
      <c r="D111" s="6" t="str">
        <f>IF(C111="","",VLOOKUP($C111,'Ficha técnica - Prod acabado'!$F:$J,2,0))</f>
        <v/>
      </c>
      <c r="E111" s="6" t="str">
        <f>IF(D111="","",VLOOKUP($C111,'Ficha técnica - Prod acabado'!$F:$J,3,0))</f>
        <v/>
      </c>
      <c r="F111" s="7" t="str">
        <f>IF(E111="","",VLOOKUP($C111,'Ficha técnica - Prod acabado'!$F:$J,4,0))</f>
        <v/>
      </c>
      <c r="G111" s="7" t="str">
        <f>IF(F111="","",VLOOKUP($C111,'Ficha técnica - Prod acabado'!$F:$J,5,0))</f>
        <v/>
      </c>
    </row>
    <row r="112" spans="1:7" x14ac:dyDescent="0.25">
      <c r="A112" s="6">
        <v>111</v>
      </c>
      <c r="B112" s="5" t="str">
        <f t="shared" si="1"/>
        <v>PA - 111</v>
      </c>
      <c r="C112" s="5" t="str">
        <f>IF(VLOOKUP(A112,'Ficha técnica - Prod acabado'!E:F,2,0)="","",VLOOKUP(A112,'Ficha técnica - Prod acabado'!E:F,2,0))</f>
        <v/>
      </c>
      <c r="D112" s="6" t="str">
        <f>IF(C112="","",VLOOKUP($C112,'Ficha técnica - Prod acabado'!$F:$J,2,0))</f>
        <v/>
      </c>
      <c r="E112" s="6" t="str">
        <f>IF(D112="","",VLOOKUP($C112,'Ficha técnica - Prod acabado'!$F:$J,3,0))</f>
        <v/>
      </c>
      <c r="F112" s="7" t="str">
        <f>IF(E112="","",VLOOKUP($C112,'Ficha técnica - Prod acabado'!$F:$J,4,0))</f>
        <v/>
      </c>
      <c r="G112" s="7" t="str">
        <f>IF(F112="","",VLOOKUP($C112,'Ficha técnica - Prod acabado'!$F:$J,5,0))</f>
        <v/>
      </c>
    </row>
    <row r="113" spans="1:7" x14ac:dyDescent="0.25">
      <c r="A113" s="6">
        <v>112</v>
      </c>
      <c r="B113" s="5" t="str">
        <f t="shared" si="1"/>
        <v>PA - 112</v>
      </c>
      <c r="C113" s="5" t="str">
        <f>IF(VLOOKUP(A113,'Ficha técnica - Prod acabado'!E:F,2,0)="","",VLOOKUP(A113,'Ficha técnica - Prod acabado'!E:F,2,0))</f>
        <v/>
      </c>
      <c r="D113" s="6" t="str">
        <f>IF(C113="","",VLOOKUP($C113,'Ficha técnica - Prod acabado'!$F:$J,2,0))</f>
        <v/>
      </c>
      <c r="E113" s="6" t="str">
        <f>IF(D113="","",VLOOKUP($C113,'Ficha técnica - Prod acabado'!$F:$J,3,0))</f>
        <v/>
      </c>
      <c r="F113" s="7" t="str">
        <f>IF(E113="","",VLOOKUP($C113,'Ficha técnica - Prod acabado'!$F:$J,4,0))</f>
        <v/>
      </c>
      <c r="G113" s="7" t="str">
        <f>IF(F113="","",VLOOKUP($C113,'Ficha técnica - Prod acabado'!$F:$J,5,0))</f>
        <v/>
      </c>
    </row>
    <row r="114" spans="1:7" x14ac:dyDescent="0.25">
      <c r="A114" s="6">
        <v>113</v>
      </c>
      <c r="B114" s="5" t="str">
        <f t="shared" si="1"/>
        <v>PA - 113</v>
      </c>
      <c r="C114" s="5" t="str">
        <f>IF(VLOOKUP(A114,'Ficha técnica - Prod acabado'!E:F,2,0)="","",VLOOKUP(A114,'Ficha técnica - Prod acabado'!E:F,2,0))</f>
        <v/>
      </c>
      <c r="D114" s="6" t="str">
        <f>IF(C114="","",VLOOKUP($C114,'Ficha técnica - Prod acabado'!$F:$J,2,0))</f>
        <v/>
      </c>
      <c r="E114" s="6" t="str">
        <f>IF(D114="","",VLOOKUP($C114,'Ficha técnica - Prod acabado'!$F:$J,3,0))</f>
        <v/>
      </c>
      <c r="F114" s="7" t="str">
        <f>IF(E114="","",VLOOKUP($C114,'Ficha técnica - Prod acabado'!$F:$J,4,0))</f>
        <v/>
      </c>
      <c r="G114" s="7" t="str">
        <f>IF(F114="","",VLOOKUP($C114,'Ficha técnica - Prod acabado'!$F:$J,5,0))</f>
        <v/>
      </c>
    </row>
    <row r="115" spans="1:7" x14ac:dyDescent="0.25">
      <c r="A115" s="6">
        <v>114</v>
      </c>
      <c r="B115" s="5" t="str">
        <f t="shared" si="1"/>
        <v>PA - 114</v>
      </c>
      <c r="C115" s="5" t="str">
        <f>IF(VLOOKUP(A115,'Ficha técnica - Prod acabado'!E:F,2,0)="","",VLOOKUP(A115,'Ficha técnica - Prod acabado'!E:F,2,0))</f>
        <v/>
      </c>
      <c r="D115" s="6" t="str">
        <f>IF(C115="","",VLOOKUP($C115,'Ficha técnica - Prod acabado'!$F:$J,2,0))</f>
        <v/>
      </c>
      <c r="E115" s="6" t="str">
        <f>IF(D115="","",VLOOKUP($C115,'Ficha técnica - Prod acabado'!$F:$J,3,0))</f>
        <v/>
      </c>
      <c r="F115" s="7" t="str">
        <f>IF(E115="","",VLOOKUP($C115,'Ficha técnica - Prod acabado'!$F:$J,4,0))</f>
        <v/>
      </c>
      <c r="G115" s="7" t="str">
        <f>IF(F115="","",VLOOKUP($C115,'Ficha técnica - Prod acabado'!$F:$J,5,0))</f>
        <v/>
      </c>
    </row>
    <row r="116" spans="1:7" x14ac:dyDescent="0.25">
      <c r="A116" s="6">
        <v>115</v>
      </c>
      <c r="B116" s="5" t="str">
        <f t="shared" si="1"/>
        <v>PA - 115</v>
      </c>
      <c r="C116" s="5" t="str">
        <f>IF(VLOOKUP(A116,'Ficha técnica - Prod acabado'!E:F,2,0)="","",VLOOKUP(A116,'Ficha técnica - Prod acabado'!E:F,2,0))</f>
        <v/>
      </c>
      <c r="D116" s="6" t="str">
        <f>IF(C116="","",VLOOKUP($C116,'Ficha técnica - Prod acabado'!$F:$J,2,0))</f>
        <v/>
      </c>
      <c r="E116" s="6" t="str">
        <f>IF(D116="","",VLOOKUP($C116,'Ficha técnica - Prod acabado'!$F:$J,3,0))</f>
        <v/>
      </c>
      <c r="F116" s="7" t="str">
        <f>IF(E116="","",VLOOKUP($C116,'Ficha técnica - Prod acabado'!$F:$J,4,0))</f>
        <v/>
      </c>
      <c r="G116" s="7" t="str">
        <f>IF(F116="","",VLOOKUP($C116,'Ficha técnica - Prod acabado'!$F:$J,5,0))</f>
        <v/>
      </c>
    </row>
    <row r="117" spans="1:7" x14ac:dyDescent="0.25">
      <c r="A117" s="6">
        <v>116</v>
      </c>
      <c r="B117" s="5" t="str">
        <f t="shared" si="1"/>
        <v>PA - 116</v>
      </c>
      <c r="C117" s="5" t="str">
        <f>IF(VLOOKUP(A117,'Ficha técnica - Prod acabado'!E:F,2,0)="","",VLOOKUP(A117,'Ficha técnica - Prod acabado'!E:F,2,0))</f>
        <v/>
      </c>
      <c r="D117" s="6" t="str">
        <f>IF(C117="","",VLOOKUP($C117,'Ficha técnica - Prod acabado'!$F:$J,2,0))</f>
        <v/>
      </c>
      <c r="E117" s="6" t="str">
        <f>IF(D117="","",VLOOKUP($C117,'Ficha técnica - Prod acabado'!$F:$J,3,0))</f>
        <v/>
      </c>
      <c r="F117" s="7" t="str">
        <f>IF(E117="","",VLOOKUP($C117,'Ficha técnica - Prod acabado'!$F:$J,4,0))</f>
        <v/>
      </c>
      <c r="G117" s="7" t="str">
        <f>IF(F117="","",VLOOKUP($C117,'Ficha técnica - Prod acabado'!$F:$J,5,0))</f>
        <v/>
      </c>
    </row>
    <row r="118" spans="1:7" x14ac:dyDescent="0.25">
      <c r="A118" s="6">
        <v>117</v>
      </c>
      <c r="B118" s="5" t="str">
        <f t="shared" si="1"/>
        <v>PA - 117</v>
      </c>
      <c r="C118" s="5" t="str">
        <f>IF(VLOOKUP(A118,'Ficha técnica - Prod acabado'!E:F,2,0)="","",VLOOKUP(A118,'Ficha técnica - Prod acabado'!E:F,2,0))</f>
        <v/>
      </c>
      <c r="D118" s="6" t="str">
        <f>IF(C118="","",VLOOKUP($C118,'Ficha técnica - Prod acabado'!$F:$J,2,0))</f>
        <v/>
      </c>
      <c r="E118" s="6" t="str">
        <f>IF(D118="","",VLOOKUP($C118,'Ficha técnica - Prod acabado'!$F:$J,3,0))</f>
        <v/>
      </c>
      <c r="F118" s="7" t="str">
        <f>IF(E118="","",VLOOKUP($C118,'Ficha técnica - Prod acabado'!$F:$J,4,0))</f>
        <v/>
      </c>
      <c r="G118" s="7" t="str">
        <f>IF(F118="","",VLOOKUP($C118,'Ficha técnica - Prod acabado'!$F:$J,5,0))</f>
        <v/>
      </c>
    </row>
    <row r="119" spans="1:7" x14ac:dyDescent="0.25">
      <c r="A119" s="6">
        <v>118</v>
      </c>
      <c r="B119" s="5" t="str">
        <f t="shared" si="1"/>
        <v>PA - 118</v>
      </c>
      <c r="C119" s="5" t="str">
        <f>IF(VLOOKUP(A119,'Ficha técnica - Prod acabado'!E:F,2,0)="","",VLOOKUP(A119,'Ficha técnica - Prod acabado'!E:F,2,0))</f>
        <v/>
      </c>
      <c r="D119" s="6" t="str">
        <f>IF(C119="","",VLOOKUP($C119,'Ficha técnica - Prod acabado'!$F:$J,2,0))</f>
        <v/>
      </c>
      <c r="E119" s="6" t="str">
        <f>IF(D119="","",VLOOKUP($C119,'Ficha técnica - Prod acabado'!$F:$J,3,0))</f>
        <v/>
      </c>
      <c r="F119" s="7" t="str">
        <f>IF(E119="","",VLOOKUP($C119,'Ficha técnica - Prod acabado'!$F:$J,4,0))</f>
        <v/>
      </c>
      <c r="G119" s="7" t="str">
        <f>IF(F119="","",VLOOKUP($C119,'Ficha técnica - Prod acabado'!$F:$J,5,0))</f>
        <v/>
      </c>
    </row>
    <row r="120" spans="1:7" x14ac:dyDescent="0.25">
      <c r="A120" s="6">
        <v>119</v>
      </c>
      <c r="B120" s="5" t="str">
        <f t="shared" si="1"/>
        <v>PA - 119</v>
      </c>
      <c r="C120" s="5" t="str">
        <f>IF(VLOOKUP(A120,'Ficha técnica - Prod acabado'!E:F,2,0)="","",VLOOKUP(A120,'Ficha técnica - Prod acabado'!E:F,2,0))</f>
        <v/>
      </c>
      <c r="D120" s="6" t="str">
        <f>IF(C120="","",VLOOKUP($C120,'Ficha técnica - Prod acabado'!$F:$J,2,0))</f>
        <v/>
      </c>
      <c r="E120" s="6" t="str">
        <f>IF(D120="","",VLOOKUP($C120,'Ficha técnica - Prod acabado'!$F:$J,3,0))</f>
        <v/>
      </c>
      <c r="F120" s="7" t="str">
        <f>IF(E120="","",VLOOKUP($C120,'Ficha técnica - Prod acabado'!$F:$J,4,0))</f>
        <v/>
      </c>
      <c r="G120" s="7" t="str">
        <f>IF(F120="","",VLOOKUP($C120,'Ficha técnica - Prod acabado'!$F:$J,5,0))</f>
        <v/>
      </c>
    </row>
    <row r="121" spans="1:7" x14ac:dyDescent="0.25">
      <c r="A121" s="6">
        <v>120</v>
      </c>
      <c r="B121" s="5" t="str">
        <f t="shared" si="1"/>
        <v>PA - 120</v>
      </c>
      <c r="C121" s="5" t="str">
        <f>IF(VLOOKUP(A121,'Ficha técnica - Prod acabado'!E:F,2,0)="","",VLOOKUP(A121,'Ficha técnica - Prod acabado'!E:F,2,0))</f>
        <v/>
      </c>
      <c r="D121" s="6" t="str">
        <f>IF(C121="","",VLOOKUP($C121,'Ficha técnica - Prod acabado'!$F:$J,2,0))</f>
        <v/>
      </c>
      <c r="E121" s="6" t="str">
        <f>IF(D121="","",VLOOKUP($C121,'Ficha técnica - Prod acabado'!$F:$J,3,0))</f>
        <v/>
      </c>
      <c r="F121" s="7" t="str">
        <f>IF(E121="","",VLOOKUP($C121,'Ficha técnica - Prod acabado'!$F:$J,4,0))</f>
        <v/>
      </c>
      <c r="G121" s="7" t="str">
        <f>IF(F121="","",VLOOKUP($C121,'Ficha técnica - Prod acabado'!$F:$J,5,0))</f>
        <v/>
      </c>
    </row>
    <row r="122" spans="1:7" x14ac:dyDescent="0.25">
      <c r="A122" s="6">
        <v>121</v>
      </c>
      <c r="B122" s="5" t="str">
        <f t="shared" si="1"/>
        <v>PA - 121</v>
      </c>
      <c r="C122" s="5" t="str">
        <f>IF(VLOOKUP(A122,'Ficha técnica - Prod acabado'!E:F,2,0)="","",VLOOKUP(A122,'Ficha técnica - Prod acabado'!E:F,2,0))</f>
        <v/>
      </c>
      <c r="D122" s="6" t="str">
        <f>IF(C122="","",VLOOKUP($C122,'Ficha técnica - Prod acabado'!$F:$J,2,0))</f>
        <v/>
      </c>
      <c r="E122" s="6" t="str">
        <f>IF(D122="","",VLOOKUP($C122,'Ficha técnica - Prod acabado'!$F:$J,3,0))</f>
        <v/>
      </c>
      <c r="F122" s="7" t="str">
        <f>IF(E122="","",VLOOKUP($C122,'Ficha técnica - Prod acabado'!$F:$J,4,0))</f>
        <v/>
      </c>
      <c r="G122" s="7" t="str">
        <f>IF(F122="","",VLOOKUP($C122,'Ficha técnica - Prod acabado'!$F:$J,5,0))</f>
        <v/>
      </c>
    </row>
    <row r="123" spans="1:7" x14ac:dyDescent="0.25">
      <c r="A123" s="6">
        <v>122</v>
      </c>
      <c r="B123" s="5" t="str">
        <f t="shared" si="1"/>
        <v>PA - 122</v>
      </c>
      <c r="C123" s="5" t="str">
        <f>IF(VLOOKUP(A123,'Ficha técnica - Prod acabado'!E:F,2,0)="","",VLOOKUP(A123,'Ficha técnica - Prod acabado'!E:F,2,0))</f>
        <v/>
      </c>
      <c r="D123" s="6" t="str">
        <f>IF(C123="","",VLOOKUP($C123,'Ficha técnica - Prod acabado'!$F:$J,2,0))</f>
        <v/>
      </c>
      <c r="E123" s="6" t="str">
        <f>IF(D123="","",VLOOKUP($C123,'Ficha técnica - Prod acabado'!$F:$J,3,0))</f>
        <v/>
      </c>
      <c r="F123" s="7" t="str">
        <f>IF(E123="","",VLOOKUP($C123,'Ficha técnica - Prod acabado'!$F:$J,4,0))</f>
        <v/>
      </c>
      <c r="G123" s="7" t="str">
        <f>IF(F123="","",VLOOKUP($C123,'Ficha técnica - Prod acabado'!$F:$J,5,0))</f>
        <v/>
      </c>
    </row>
    <row r="124" spans="1:7" x14ac:dyDescent="0.25">
      <c r="A124" s="6">
        <v>123</v>
      </c>
      <c r="B124" s="5" t="str">
        <f t="shared" si="1"/>
        <v>PA - 123</v>
      </c>
      <c r="C124" s="5" t="str">
        <f>IF(VLOOKUP(A124,'Ficha técnica - Prod acabado'!E:F,2,0)="","",VLOOKUP(A124,'Ficha técnica - Prod acabado'!E:F,2,0))</f>
        <v/>
      </c>
      <c r="D124" s="6" t="str">
        <f>IF(C124="","",VLOOKUP($C124,'Ficha técnica - Prod acabado'!$F:$J,2,0))</f>
        <v/>
      </c>
      <c r="E124" s="6" t="str">
        <f>IF(D124="","",VLOOKUP($C124,'Ficha técnica - Prod acabado'!$F:$J,3,0))</f>
        <v/>
      </c>
      <c r="F124" s="7" t="str">
        <f>IF(E124="","",VLOOKUP($C124,'Ficha técnica - Prod acabado'!$F:$J,4,0))</f>
        <v/>
      </c>
      <c r="G124" s="7" t="str">
        <f>IF(F124="","",VLOOKUP($C124,'Ficha técnica - Prod acabado'!$F:$J,5,0))</f>
        <v/>
      </c>
    </row>
    <row r="125" spans="1:7" x14ac:dyDescent="0.25">
      <c r="A125" s="6">
        <v>124</v>
      </c>
      <c r="B125" s="5" t="str">
        <f t="shared" si="1"/>
        <v>PA - 124</v>
      </c>
      <c r="C125" s="5" t="str">
        <f>IF(VLOOKUP(A125,'Ficha técnica - Prod acabado'!E:F,2,0)="","",VLOOKUP(A125,'Ficha técnica - Prod acabado'!E:F,2,0))</f>
        <v/>
      </c>
      <c r="D125" s="6" t="str">
        <f>IF(C125="","",VLOOKUP($C125,'Ficha técnica - Prod acabado'!$F:$J,2,0))</f>
        <v/>
      </c>
      <c r="E125" s="6" t="str">
        <f>IF(D125="","",VLOOKUP($C125,'Ficha técnica - Prod acabado'!$F:$J,3,0))</f>
        <v/>
      </c>
      <c r="F125" s="7" t="str">
        <f>IF(E125="","",VLOOKUP($C125,'Ficha técnica - Prod acabado'!$F:$J,4,0))</f>
        <v/>
      </c>
      <c r="G125" s="7" t="str">
        <f>IF(F125="","",VLOOKUP($C125,'Ficha técnica - Prod acabado'!$F:$J,5,0))</f>
        <v/>
      </c>
    </row>
    <row r="126" spans="1:7" x14ac:dyDescent="0.25">
      <c r="A126" s="6">
        <v>125</v>
      </c>
      <c r="B126" s="5" t="str">
        <f t="shared" si="1"/>
        <v>PA - 125</v>
      </c>
      <c r="C126" s="5" t="str">
        <f>IF(VLOOKUP(A126,'Ficha técnica - Prod acabado'!E:F,2,0)="","",VLOOKUP(A126,'Ficha técnica - Prod acabado'!E:F,2,0))</f>
        <v/>
      </c>
      <c r="D126" s="6" t="str">
        <f>IF(C126="","",VLOOKUP($C126,'Ficha técnica - Prod acabado'!$F:$J,2,0))</f>
        <v/>
      </c>
      <c r="E126" s="6" t="str">
        <f>IF(D126="","",VLOOKUP($C126,'Ficha técnica - Prod acabado'!$F:$J,3,0))</f>
        <v/>
      </c>
      <c r="F126" s="7" t="str">
        <f>IF(E126="","",VLOOKUP($C126,'Ficha técnica - Prod acabado'!$F:$J,4,0))</f>
        <v/>
      </c>
      <c r="G126" s="7" t="str">
        <f>IF(F126="","",VLOOKUP($C126,'Ficha técnica - Prod acabado'!$F:$J,5,0))</f>
        <v/>
      </c>
    </row>
    <row r="127" spans="1:7" x14ac:dyDescent="0.25">
      <c r="A127" s="6">
        <v>126</v>
      </c>
      <c r="B127" s="5" t="str">
        <f t="shared" si="1"/>
        <v>PA - 126</v>
      </c>
      <c r="C127" s="5" t="str">
        <f>IF(VLOOKUP(A127,'Ficha técnica - Prod acabado'!E:F,2,0)="","",VLOOKUP(A127,'Ficha técnica - Prod acabado'!E:F,2,0))</f>
        <v/>
      </c>
      <c r="D127" s="6" t="str">
        <f>IF(C127="","",VLOOKUP($C127,'Ficha técnica - Prod acabado'!$F:$J,2,0))</f>
        <v/>
      </c>
      <c r="E127" s="6" t="str">
        <f>IF(D127="","",VLOOKUP($C127,'Ficha técnica - Prod acabado'!$F:$J,3,0))</f>
        <v/>
      </c>
      <c r="F127" s="7" t="str">
        <f>IF(E127="","",VLOOKUP($C127,'Ficha técnica - Prod acabado'!$F:$J,4,0))</f>
        <v/>
      </c>
      <c r="G127" s="7" t="str">
        <f>IF(F127="","",VLOOKUP($C127,'Ficha técnica - Prod acabado'!$F:$J,5,0))</f>
        <v/>
      </c>
    </row>
    <row r="128" spans="1:7" x14ac:dyDescent="0.25">
      <c r="A128" s="6">
        <v>127</v>
      </c>
      <c r="B128" s="5" t="str">
        <f t="shared" si="1"/>
        <v>PA - 127</v>
      </c>
      <c r="C128" s="5" t="str">
        <f>IF(VLOOKUP(A128,'Ficha técnica - Prod acabado'!E:F,2,0)="","",VLOOKUP(A128,'Ficha técnica - Prod acabado'!E:F,2,0))</f>
        <v/>
      </c>
      <c r="D128" s="6" t="str">
        <f>IF(C128="","",VLOOKUP($C128,'Ficha técnica - Prod acabado'!$F:$J,2,0))</f>
        <v/>
      </c>
      <c r="E128" s="6" t="str">
        <f>IF(D128="","",VLOOKUP($C128,'Ficha técnica - Prod acabado'!$F:$J,3,0))</f>
        <v/>
      </c>
      <c r="F128" s="7" t="str">
        <f>IF(E128="","",VLOOKUP($C128,'Ficha técnica - Prod acabado'!$F:$J,4,0))</f>
        <v/>
      </c>
      <c r="G128" s="7" t="str">
        <f>IF(F128="","",VLOOKUP($C128,'Ficha técnica - Prod acabado'!$F:$J,5,0))</f>
        <v/>
      </c>
    </row>
    <row r="129" spans="1:7" x14ac:dyDescent="0.25">
      <c r="A129" s="6">
        <v>128</v>
      </c>
      <c r="B129" s="5" t="str">
        <f t="shared" si="1"/>
        <v>PA - 128</v>
      </c>
      <c r="C129" s="5" t="str">
        <f>IF(VLOOKUP(A129,'Ficha técnica - Prod acabado'!E:F,2,0)="","",VLOOKUP(A129,'Ficha técnica - Prod acabado'!E:F,2,0))</f>
        <v/>
      </c>
      <c r="D129" s="6" t="str">
        <f>IF(C129="","",VLOOKUP($C129,'Ficha técnica - Prod acabado'!$F:$J,2,0))</f>
        <v/>
      </c>
      <c r="E129" s="6" t="str">
        <f>IF(D129="","",VLOOKUP($C129,'Ficha técnica - Prod acabado'!$F:$J,3,0))</f>
        <v/>
      </c>
      <c r="F129" s="7" t="str">
        <f>IF(E129="","",VLOOKUP($C129,'Ficha técnica - Prod acabado'!$F:$J,4,0))</f>
        <v/>
      </c>
      <c r="G129" s="7" t="str">
        <f>IF(F129="","",VLOOKUP($C129,'Ficha técnica - Prod acabado'!$F:$J,5,0))</f>
        <v/>
      </c>
    </row>
    <row r="130" spans="1:7" x14ac:dyDescent="0.25">
      <c r="A130" s="6">
        <v>129</v>
      </c>
      <c r="B130" s="5" t="str">
        <f t="shared" si="1"/>
        <v>PA - 129</v>
      </c>
      <c r="C130" s="5" t="str">
        <f>IF(VLOOKUP(A130,'Ficha técnica - Prod acabado'!E:F,2,0)="","",VLOOKUP(A130,'Ficha técnica - Prod acabado'!E:F,2,0))</f>
        <v/>
      </c>
      <c r="D130" s="6" t="str">
        <f>IF(C130="","",VLOOKUP($C130,'Ficha técnica - Prod acabado'!$F:$J,2,0))</f>
        <v/>
      </c>
      <c r="E130" s="6" t="str">
        <f>IF(D130="","",VLOOKUP($C130,'Ficha técnica - Prod acabado'!$F:$J,3,0))</f>
        <v/>
      </c>
      <c r="F130" s="7" t="str">
        <f>IF(E130="","",VLOOKUP($C130,'Ficha técnica - Prod acabado'!$F:$J,4,0))</f>
        <v/>
      </c>
      <c r="G130" s="7" t="str">
        <f>IF(F130="","",VLOOKUP($C130,'Ficha técnica - Prod acabado'!$F:$J,5,0))</f>
        <v/>
      </c>
    </row>
    <row r="131" spans="1:7" x14ac:dyDescent="0.25">
      <c r="A131" s="6">
        <v>130</v>
      </c>
      <c r="B131" s="5" t="str">
        <f t="shared" ref="B131:B194" si="2">"PA - "&amp;A131</f>
        <v>PA - 130</v>
      </c>
      <c r="C131" s="5" t="str">
        <f>IF(VLOOKUP(A131,'Ficha técnica - Prod acabado'!E:F,2,0)="","",VLOOKUP(A131,'Ficha técnica - Prod acabado'!E:F,2,0))</f>
        <v/>
      </c>
      <c r="D131" s="6" t="str">
        <f>IF(C131="","",VLOOKUP($C131,'Ficha técnica - Prod acabado'!$F:$J,2,0))</f>
        <v/>
      </c>
      <c r="E131" s="6" t="str">
        <f>IF(D131="","",VLOOKUP($C131,'Ficha técnica - Prod acabado'!$F:$J,3,0))</f>
        <v/>
      </c>
      <c r="F131" s="7" t="str">
        <f>IF(E131="","",VLOOKUP($C131,'Ficha técnica - Prod acabado'!$F:$J,4,0))</f>
        <v/>
      </c>
      <c r="G131" s="7" t="str">
        <f>IF(F131="","",VLOOKUP($C131,'Ficha técnica - Prod acabado'!$F:$J,5,0))</f>
        <v/>
      </c>
    </row>
    <row r="132" spans="1:7" x14ac:dyDescent="0.25">
      <c r="A132" s="6">
        <v>131</v>
      </c>
      <c r="B132" s="5" t="str">
        <f t="shared" si="2"/>
        <v>PA - 131</v>
      </c>
      <c r="C132" s="5" t="str">
        <f>IF(VLOOKUP(A132,'Ficha técnica - Prod acabado'!E:F,2,0)="","",VLOOKUP(A132,'Ficha técnica - Prod acabado'!E:F,2,0))</f>
        <v/>
      </c>
      <c r="D132" s="6" t="str">
        <f>IF(C132="","",VLOOKUP($C132,'Ficha técnica - Prod acabado'!$F:$J,2,0))</f>
        <v/>
      </c>
      <c r="E132" s="6" t="str">
        <f>IF(D132="","",VLOOKUP($C132,'Ficha técnica - Prod acabado'!$F:$J,3,0))</f>
        <v/>
      </c>
      <c r="F132" s="7" t="str">
        <f>IF(E132="","",VLOOKUP($C132,'Ficha técnica - Prod acabado'!$F:$J,4,0))</f>
        <v/>
      </c>
      <c r="G132" s="7" t="str">
        <f>IF(F132="","",VLOOKUP($C132,'Ficha técnica - Prod acabado'!$F:$J,5,0))</f>
        <v/>
      </c>
    </row>
    <row r="133" spans="1:7" x14ac:dyDescent="0.25">
      <c r="A133" s="6">
        <v>132</v>
      </c>
      <c r="B133" s="5" t="str">
        <f t="shared" si="2"/>
        <v>PA - 132</v>
      </c>
      <c r="C133" s="5" t="str">
        <f>IF(VLOOKUP(A133,'Ficha técnica - Prod acabado'!E:F,2,0)="","",VLOOKUP(A133,'Ficha técnica - Prod acabado'!E:F,2,0))</f>
        <v/>
      </c>
      <c r="D133" s="6" t="str">
        <f>IF(C133="","",VLOOKUP($C133,'Ficha técnica - Prod acabado'!$F:$J,2,0))</f>
        <v/>
      </c>
      <c r="E133" s="6" t="str">
        <f>IF(D133="","",VLOOKUP($C133,'Ficha técnica - Prod acabado'!$F:$J,3,0))</f>
        <v/>
      </c>
      <c r="F133" s="7" t="str">
        <f>IF(E133="","",VLOOKUP($C133,'Ficha técnica - Prod acabado'!$F:$J,4,0))</f>
        <v/>
      </c>
      <c r="G133" s="7" t="str">
        <f>IF(F133="","",VLOOKUP($C133,'Ficha técnica - Prod acabado'!$F:$J,5,0))</f>
        <v/>
      </c>
    </row>
    <row r="134" spans="1:7" x14ac:dyDescent="0.25">
      <c r="A134" s="6">
        <v>133</v>
      </c>
      <c r="B134" s="5" t="str">
        <f t="shared" si="2"/>
        <v>PA - 133</v>
      </c>
      <c r="C134" s="5" t="str">
        <f>IF(VLOOKUP(A134,'Ficha técnica - Prod acabado'!E:F,2,0)="","",VLOOKUP(A134,'Ficha técnica - Prod acabado'!E:F,2,0))</f>
        <v/>
      </c>
      <c r="D134" s="6" t="str">
        <f>IF(C134="","",VLOOKUP($C134,'Ficha técnica - Prod acabado'!$F:$J,2,0))</f>
        <v/>
      </c>
      <c r="E134" s="6" t="str">
        <f>IF(D134="","",VLOOKUP($C134,'Ficha técnica - Prod acabado'!$F:$J,3,0))</f>
        <v/>
      </c>
      <c r="F134" s="7" t="str">
        <f>IF(E134="","",VLOOKUP($C134,'Ficha técnica - Prod acabado'!$F:$J,4,0))</f>
        <v/>
      </c>
      <c r="G134" s="7" t="str">
        <f>IF(F134="","",VLOOKUP($C134,'Ficha técnica - Prod acabado'!$F:$J,5,0))</f>
        <v/>
      </c>
    </row>
    <row r="135" spans="1:7" x14ac:dyDescent="0.25">
      <c r="A135" s="6">
        <v>134</v>
      </c>
      <c r="B135" s="5" t="str">
        <f t="shared" si="2"/>
        <v>PA - 134</v>
      </c>
      <c r="C135" s="5" t="str">
        <f>IF(VLOOKUP(A135,'Ficha técnica - Prod acabado'!E:F,2,0)="","",VLOOKUP(A135,'Ficha técnica - Prod acabado'!E:F,2,0))</f>
        <v/>
      </c>
      <c r="D135" s="6" t="str">
        <f>IF(C135="","",VLOOKUP($C135,'Ficha técnica - Prod acabado'!$F:$J,2,0))</f>
        <v/>
      </c>
      <c r="E135" s="6" t="str">
        <f>IF(D135="","",VLOOKUP($C135,'Ficha técnica - Prod acabado'!$F:$J,3,0))</f>
        <v/>
      </c>
      <c r="F135" s="7" t="str">
        <f>IF(E135="","",VLOOKUP($C135,'Ficha técnica - Prod acabado'!$F:$J,4,0))</f>
        <v/>
      </c>
      <c r="G135" s="7" t="str">
        <f>IF(F135="","",VLOOKUP($C135,'Ficha técnica - Prod acabado'!$F:$J,5,0))</f>
        <v/>
      </c>
    </row>
    <row r="136" spans="1:7" x14ac:dyDescent="0.25">
      <c r="A136" s="6">
        <v>135</v>
      </c>
      <c r="B136" s="5" t="str">
        <f t="shared" si="2"/>
        <v>PA - 135</v>
      </c>
      <c r="C136" s="5" t="str">
        <f>IF(VLOOKUP(A136,'Ficha técnica - Prod acabado'!E:F,2,0)="","",VLOOKUP(A136,'Ficha técnica - Prod acabado'!E:F,2,0))</f>
        <v/>
      </c>
      <c r="D136" s="6" t="str">
        <f>IF(C136="","",VLOOKUP($C136,'Ficha técnica - Prod acabado'!$F:$J,2,0))</f>
        <v/>
      </c>
      <c r="E136" s="6" t="str">
        <f>IF(D136="","",VLOOKUP($C136,'Ficha técnica - Prod acabado'!$F:$J,3,0))</f>
        <v/>
      </c>
      <c r="F136" s="7" t="str">
        <f>IF(E136="","",VLOOKUP($C136,'Ficha técnica - Prod acabado'!$F:$J,4,0))</f>
        <v/>
      </c>
      <c r="G136" s="7" t="str">
        <f>IF(F136="","",VLOOKUP($C136,'Ficha técnica - Prod acabado'!$F:$J,5,0))</f>
        <v/>
      </c>
    </row>
    <row r="137" spans="1:7" x14ac:dyDescent="0.25">
      <c r="A137" s="6">
        <v>136</v>
      </c>
      <c r="B137" s="5" t="str">
        <f t="shared" si="2"/>
        <v>PA - 136</v>
      </c>
      <c r="C137" s="5" t="str">
        <f>IF(VLOOKUP(A137,'Ficha técnica - Prod acabado'!E:F,2,0)="","",VLOOKUP(A137,'Ficha técnica - Prod acabado'!E:F,2,0))</f>
        <v/>
      </c>
      <c r="D137" s="6" t="str">
        <f>IF(C137="","",VLOOKUP($C137,'Ficha técnica - Prod acabado'!$F:$J,2,0))</f>
        <v/>
      </c>
      <c r="E137" s="6" t="str">
        <f>IF(D137="","",VLOOKUP($C137,'Ficha técnica - Prod acabado'!$F:$J,3,0))</f>
        <v/>
      </c>
      <c r="F137" s="7" t="str">
        <f>IF(E137="","",VLOOKUP($C137,'Ficha técnica - Prod acabado'!$F:$J,4,0))</f>
        <v/>
      </c>
      <c r="G137" s="7" t="str">
        <f>IF(F137="","",VLOOKUP($C137,'Ficha técnica - Prod acabado'!$F:$J,5,0))</f>
        <v/>
      </c>
    </row>
    <row r="138" spans="1:7" x14ac:dyDescent="0.25">
      <c r="A138" s="6">
        <v>137</v>
      </c>
      <c r="B138" s="5" t="str">
        <f t="shared" si="2"/>
        <v>PA - 137</v>
      </c>
      <c r="C138" s="5" t="str">
        <f>IF(VLOOKUP(A138,'Ficha técnica - Prod acabado'!E:F,2,0)="","",VLOOKUP(A138,'Ficha técnica - Prod acabado'!E:F,2,0))</f>
        <v/>
      </c>
      <c r="D138" s="6" t="str">
        <f>IF(C138="","",VLOOKUP($C138,'Ficha técnica - Prod acabado'!$F:$J,2,0))</f>
        <v/>
      </c>
      <c r="E138" s="6" t="str">
        <f>IF(D138="","",VLOOKUP($C138,'Ficha técnica - Prod acabado'!$F:$J,3,0))</f>
        <v/>
      </c>
      <c r="F138" s="7" t="str">
        <f>IF(E138="","",VLOOKUP($C138,'Ficha técnica - Prod acabado'!$F:$J,4,0))</f>
        <v/>
      </c>
      <c r="G138" s="7" t="str">
        <f>IF(F138="","",VLOOKUP($C138,'Ficha técnica - Prod acabado'!$F:$J,5,0))</f>
        <v/>
      </c>
    </row>
    <row r="139" spans="1:7" x14ac:dyDescent="0.25">
      <c r="A139" s="6">
        <v>138</v>
      </c>
      <c r="B139" s="5" t="str">
        <f t="shared" si="2"/>
        <v>PA - 138</v>
      </c>
      <c r="C139" s="5" t="str">
        <f>IF(VLOOKUP(A139,'Ficha técnica - Prod acabado'!E:F,2,0)="","",VLOOKUP(A139,'Ficha técnica - Prod acabado'!E:F,2,0))</f>
        <v/>
      </c>
      <c r="D139" s="6" t="str">
        <f>IF(C139="","",VLOOKUP($C139,'Ficha técnica - Prod acabado'!$F:$J,2,0))</f>
        <v/>
      </c>
      <c r="E139" s="6" t="str">
        <f>IF(D139="","",VLOOKUP($C139,'Ficha técnica - Prod acabado'!$F:$J,3,0))</f>
        <v/>
      </c>
      <c r="F139" s="7" t="str">
        <f>IF(E139="","",VLOOKUP($C139,'Ficha técnica - Prod acabado'!$F:$J,4,0))</f>
        <v/>
      </c>
      <c r="G139" s="7" t="str">
        <f>IF(F139="","",VLOOKUP($C139,'Ficha técnica - Prod acabado'!$F:$J,5,0))</f>
        <v/>
      </c>
    </row>
    <row r="140" spans="1:7" x14ac:dyDescent="0.25">
      <c r="A140" s="6">
        <v>139</v>
      </c>
      <c r="B140" s="5" t="str">
        <f t="shared" si="2"/>
        <v>PA - 139</v>
      </c>
      <c r="C140" s="5" t="str">
        <f>IF(VLOOKUP(A140,'Ficha técnica - Prod acabado'!E:F,2,0)="","",VLOOKUP(A140,'Ficha técnica - Prod acabado'!E:F,2,0))</f>
        <v/>
      </c>
      <c r="D140" s="6" t="str">
        <f>IF(C140="","",VLOOKUP($C140,'Ficha técnica - Prod acabado'!$F:$J,2,0))</f>
        <v/>
      </c>
      <c r="E140" s="6" t="str">
        <f>IF(D140="","",VLOOKUP($C140,'Ficha técnica - Prod acabado'!$F:$J,3,0))</f>
        <v/>
      </c>
      <c r="F140" s="7" t="str">
        <f>IF(E140="","",VLOOKUP($C140,'Ficha técnica - Prod acabado'!$F:$J,4,0))</f>
        <v/>
      </c>
      <c r="G140" s="7" t="str">
        <f>IF(F140="","",VLOOKUP($C140,'Ficha técnica - Prod acabado'!$F:$J,5,0))</f>
        <v/>
      </c>
    </row>
    <row r="141" spans="1:7" x14ac:dyDescent="0.25">
      <c r="A141" s="6">
        <v>140</v>
      </c>
      <c r="B141" s="5" t="str">
        <f t="shared" si="2"/>
        <v>PA - 140</v>
      </c>
      <c r="C141" s="5" t="str">
        <f>IF(VLOOKUP(A141,'Ficha técnica - Prod acabado'!E:F,2,0)="","",VLOOKUP(A141,'Ficha técnica - Prod acabado'!E:F,2,0))</f>
        <v/>
      </c>
      <c r="D141" s="6" t="str">
        <f>IF(C141="","",VLOOKUP($C141,'Ficha técnica - Prod acabado'!$F:$J,2,0))</f>
        <v/>
      </c>
      <c r="E141" s="6" t="str">
        <f>IF(D141="","",VLOOKUP($C141,'Ficha técnica - Prod acabado'!$F:$J,3,0))</f>
        <v/>
      </c>
      <c r="F141" s="7" t="str">
        <f>IF(E141="","",VLOOKUP($C141,'Ficha técnica - Prod acabado'!$F:$J,4,0))</f>
        <v/>
      </c>
      <c r="G141" s="7" t="str">
        <f>IF(F141="","",VLOOKUP($C141,'Ficha técnica - Prod acabado'!$F:$J,5,0))</f>
        <v/>
      </c>
    </row>
    <row r="142" spans="1:7" x14ac:dyDescent="0.25">
      <c r="A142" s="6">
        <v>141</v>
      </c>
      <c r="B142" s="5" t="str">
        <f t="shared" si="2"/>
        <v>PA - 141</v>
      </c>
      <c r="C142" s="5" t="str">
        <f>IF(VLOOKUP(A142,'Ficha técnica - Prod acabado'!E:F,2,0)="","",VLOOKUP(A142,'Ficha técnica - Prod acabado'!E:F,2,0))</f>
        <v/>
      </c>
      <c r="D142" s="6" t="str">
        <f>IF(C142="","",VLOOKUP($C142,'Ficha técnica - Prod acabado'!$F:$J,2,0))</f>
        <v/>
      </c>
      <c r="E142" s="6" t="str">
        <f>IF(D142="","",VLOOKUP($C142,'Ficha técnica - Prod acabado'!$F:$J,3,0))</f>
        <v/>
      </c>
      <c r="F142" s="7" t="str">
        <f>IF(E142="","",VLOOKUP($C142,'Ficha técnica - Prod acabado'!$F:$J,4,0))</f>
        <v/>
      </c>
      <c r="G142" s="7" t="str">
        <f>IF(F142="","",VLOOKUP($C142,'Ficha técnica - Prod acabado'!$F:$J,5,0))</f>
        <v/>
      </c>
    </row>
    <row r="143" spans="1:7" x14ac:dyDescent="0.25">
      <c r="A143" s="6">
        <v>142</v>
      </c>
      <c r="B143" s="5" t="str">
        <f t="shared" si="2"/>
        <v>PA - 142</v>
      </c>
      <c r="C143" s="5" t="str">
        <f>IF(VLOOKUP(A143,'Ficha técnica - Prod acabado'!E:F,2,0)="","",VLOOKUP(A143,'Ficha técnica - Prod acabado'!E:F,2,0))</f>
        <v/>
      </c>
      <c r="D143" s="6" t="str">
        <f>IF(C143="","",VLOOKUP($C143,'Ficha técnica - Prod acabado'!$F:$J,2,0))</f>
        <v/>
      </c>
      <c r="E143" s="6" t="str">
        <f>IF(D143="","",VLOOKUP($C143,'Ficha técnica - Prod acabado'!$F:$J,3,0))</f>
        <v/>
      </c>
      <c r="F143" s="7" t="str">
        <f>IF(E143="","",VLOOKUP($C143,'Ficha técnica - Prod acabado'!$F:$J,4,0))</f>
        <v/>
      </c>
      <c r="G143" s="7" t="str">
        <f>IF(F143="","",VLOOKUP($C143,'Ficha técnica - Prod acabado'!$F:$J,5,0))</f>
        <v/>
      </c>
    </row>
    <row r="144" spans="1:7" x14ac:dyDescent="0.25">
      <c r="A144" s="6">
        <v>143</v>
      </c>
      <c r="B144" s="5" t="str">
        <f t="shared" si="2"/>
        <v>PA - 143</v>
      </c>
      <c r="C144" s="5" t="str">
        <f>IF(VLOOKUP(A144,'Ficha técnica - Prod acabado'!E:F,2,0)="","",VLOOKUP(A144,'Ficha técnica - Prod acabado'!E:F,2,0))</f>
        <v/>
      </c>
      <c r="D144" s="6" t="str">
        <f>IF(C144="","",VLOOKUP($C144,'Ficha técnica - Prod acabado'!$F:$J,2,0))</f>
        <v/>
      </c>
      <c r="E144" s="6" t="str">
        <f>IF(D144="","",VLOOKUP($C144,'Ficha técnica - Prod acabado'!$F:$J,3,0))</f>
        <v/>
      </c>
      <c r="F144" s="7" t="str">
        <f>IF(E144="","",VLOOKUP($C144,'Ficha técnica - Prod acabado'!$F:$J,4,0))</f>
        <v/>
      </c>
      <c r="G144" s="7" t="str">
        <f>IF(F144="","",VLOOKUP($C144,'Ficha técnica - Prod acabado'!$F:$J,5,0))</f>
        <v/>
      </c>
    </row>
    <row r="145" spans="1:7" x14ac:dyDescent="0.25">
      <c r="A145" s="6">
        <v>144</v>
      </c>
      <c r="B145" s="5" t="str">
        <f t="shared" si="2"/>
        <v>PA - 144</v>
      </c>
      <c r="C145" s="5" t="str">
        <f>IF(VLOOKUP(A145,'Ficha técnica - Prod acabado'!E:F,2,0)="","",VLOOKUP(A145,'Ficha técnica - Prod acabado'!E:F,2,0))</f>
        <v/>
      </c>
      <c r="D145" s="6" t="str">
        <f>IF(C145="","",VLOOKUP($C145,'Ficha técnica - Prod acabado'!$F:$J,2,0))</f>
        <v/>
      </c>
      <c r="E145" s="6" t="str">
        <f>IF(D145="","",VLOOKUP($C145,'Ficha técnica - Prod acabado'!$F:$J,3,0))</f>
        <v/>
      </c>
      <c r="F145" s="7" t="str">
        <f>IF(E145="","",VLOOKUP($C145,'Ficha técnica - Prod acabado'!$F:$J,4,0))</f>
        <v/>
      </c>
      <c r="G145" s="7" t="str">
        <f>IF(F145="","",VLOOKUP($C145,'Ficha técnica - Prod acabado'!$F:$J,5,0))</f>
        <v/>
      </c>
    </row>
    <row r="146" spans="1:7" x14ac:dyDescent="0.25">
      <c r="A146" s="6">
        <v>145</v>
      </c>
      <c r="B146" s="5" t="str">
        <f t="shared" si="2"/>
        <v>PA - 145</v>
      </c>
      <c r="C146" s="5" t="str">
        <f>IF(VLOOKUP(A146,'Ficha técnica - Prod acabado'!E:F,2,0)="","",VLOOKUP(A146,'Ficha técnica - Prod acabado'!E:F,2,0))</f>
        <v/>
      </c>
      <c r="D146" s="6" t="str">
        <f>IF(C146="","",VLOOKUP($C146,'Ficha técnica - Prod acabado'!$F:$J,2,0))</f>
        <v/>
      </c>
      <c r="E146" s="6" t="str">
        <f>IF(D146="","",VLOOKUP($C146,'Ficha técnica - Prod acabado'!$F:$J,3,0))</f>
        <v/>
      </c>
      <c r="F146" s="7" t="str">
        <f>IF(E146="","",VLOOKUP($C146,'Ficha técnica - Prod acabado'!$F:$J,4,0))</f>
        <v/>
      </c>
      <c r="G146" s="7" t="str">
        <f>IF(F146="","",VLOOKUP($C146,'Ficha técnica - Prod acabado'!$F:$J,5,0))</f>
        <v/>
      </c>
    </row>
    <row r="147" spans="1:7" x14ac:dyDescent="0.25">
      <c r="A147" s="6">
        <v>146</v>
      </c>
      <c r="B147" s="5" t="str">
        <f t="shared" si="2"/>
        <v>PA - 146</v>
      </c>
      <c r="C147" s="5" t="str">
        <f>IF(VLOOKUP(A147,'Ficha técnica - Prod acabado'!E:F,2,0)="","",VLOOKUP(A147,'Ficha técnica - Prod acabado'!E:F,2,0))</f>
        <v/>
      </c>
      <c r="D147" s="6" t="str">
        <f>IF(C147="","",VLOOKUP($C147,'Ficha técnica - Prod acabado'!$F:$J,2,0))</f>
        <v/>
      </c>
      <c r="E147" s="6" t="str">
        <f>IF(D147="","",VLOOKUP($C147,'Ficha técnica - Prod acabado'!$F:$J,3,0))</f>
        <v/>
      </c>
      <c r="F147" s="7" t="str">
        <f>IF(E147="","",VLOOKUP($C147,'Ficha técnica - Prod acabado'!$F:$J,4,0))</f>
        <v/>
      </c>
      <c r="G147" s="7" t="str">
        <f>IF(F147="","",VLOOKUP($C147,'Ficha técnica - Prod acabado'!$F:$J,5,0))</f>
        <v/>
      </c>
    </row>
    <row r="148" spans="1:7" x14ac:dyDescent="0.25">
      <c r="A148" s="6">
        <v>147</v>
      </c>
      <c r="B148" s="5" t="str">
        <f t="shared" si="2"/>
        <v>PA - 147</v>
      </c>
      <c r="C148" s="5" t="str">
        <f>IF(VLOOKUP(A148,'Ficha técnica - Prod acabado'!E:F,2,0)="","",VLOOKUP(A148,'Ficha técnica - Prod acabado'!E:F,2,0))</f>
        <v/>
      </c>
      <c r="D148" s="6" t="str">
        <f>IF(C148="","",VLOOKUP($C148,'Ficha técnica - Prod acabado'!$F:$J,2,0))</f>
        <v/>
      </c>
      <c r="E148" s="6" t="str">
        <f>IF(D148="","",VLOOKUP($C148,'Ficha técnica - Prod acabado'!$F:$J,3,0))</f>
        <v/>
      </c>
      <c r="F148" s="7" t="str">
        <f>IF(E148="","",VLOOKUP($C148,'Ficha técnica - Prod acabado'!$F:$J,4,0))</f>
        <v/>
      </c>
      <c r="G148" s="7" t="str">
        <f>IF(F148="","",VLOOKUP($C148,'Ficha técnica - Prod acabado'!$F:$J,5,0))</f>
        <v/>
      </c>
    </row>
    <row r="149" spans="1:7" x14ac:dyDescent="0.25">
      <c r="A149" s="6">
        <v>148</v>
      </c>
      <c r="B149" s="5" t="str">
        <f t="shared" si="2"/>
        <v>PA - 148</v>
      </c>
      <c r="C149" s="5" t="str">
        <f>IF(VLOOKUP(A149,'Ficha técnica - Prod acabado'!E:F,2,0)="","",VLOOKUP(A149,'Ficha técnica - Prod acabado'!E:F,2,0))</f>
        <v/>
      </c>
      <c r="D149" s="6" t="str">
        <f>IF(C149="","",VLOOKUP($C149,'Ficha técnica - Prod acabado'!$F:$J,2,0))</f>
        <v/>
      </c>
      <c r="E149" s="6" t="str">
        <f>IF(D149="","",VLOOKUP($C149,'Ficha técnica - Prod acabado'!$F:$J,3,0))</f>
        <v/>
      </c>
      <c r="F149" s="7" t="str">
        <f>IF(E149="","",VLOOKUP($C149,'Ficha técnica - Prod acabado'!$F:$J,4,0))</f>
        <v/>
      </c>
      <c r="G149" s="7" t="str">
        <f>IF(F149="","",VLOOKUP($C149,'Ficha técnica - Prod acabado'!$F:$J,5,0))</f>
        <v/>
      </c>
    </row>
    <row r="150" spans="1:7" x14ac:dyDescent="0.25">
      <c r="A150" s="6">
        <v>149</v>
      </c>
      <c r="B150" s="5" t="str">
        <f t="shared" si="2"/>
        <v>PA - 149</v>
      </c>
      <c r="C150" s="5" t="str">
        <f>IF(VLOOKUP(A150,'Ficha técnica - Prod acabado'!E:F,2,0)="","",VLOOKUP(A150,'Ficha técnica - Prod acabado'!E:F,2,0))</f>
        <v/>
      </c>
      <c r="D150" s="6" t="str">
        <f>IF(C150="","",VLOOKUP($C150,'Ficha técnica - Prod acabado'!$F:$J,2,0))</f>
        <v/>
      </c>
      <c r="E150" s="6" t="str">
        <f>IF(D150="","",VLOOKUP($C150,'Ficha técnica - Prod acabado'!$F:$J,3,0))</f>
        <v/>
      </c>
      <c r="F150" s="7" t="str">
        <f>IF(E150="","",VLOOKUP($C150,'Ficha técnica - Prod acabado'!$F:$J,4,0))</f>
        <v/>
      </c>
      <c r="G150" s="7" t="str">
        <f>IF(F150="","",VLOOKUP($C150,'Ficha técnica - Prod acabado'!$F:$J,5,0))</f>
        <v/>
      </c>
    </row>
    <row r="151" spans="1:7" x14ac:dyDescent="0.25">
      <c r="A151" s="6">
        <v>150</v>
      </c>
      <c r="B151" s="5" t="str">
        <f t="shared" si="2"/>
        <v>PA - 150</v>
      </c>
      <c r="C151" s="5" t="str">
        <f>IF(VLOOKUP(A151,'Ficha técnica - Prod acabado'!E:F,2,0)="","",VLOOKUP(A151,'Ficha técnica - Prod acabado'!E:F,2,0))</f>
        <v/>
      </c>
      <c r="D151" s="6" t="str">
        <f>IF(C151="","",VLOOKUP($C151,'Ficha técnica - Prod acabado'!$F:$J,2,0))</f>
        <v/>
      </c>
      <c r="E151" s="6" t="str">
        <f>IF(D151="","",VLOOKUP($C151,'Ficha técnica - Prod acabado'!$F:$J,3,0))</f>
        <v/>
      </c>
      <c r="F151" s="7" t="str">
        <f>IF(E151="","",VLOOKUP($C151,'Ficha técnica - Prod acabado'!$F:$J,4,0))</f>
        <v/>
      </c>
      <c r="G151" s="7" t="str">
        <f>IF(F151="","",VLOOKUP($C151,'Ficha técnica - Prod acabado'!$F:$J,5,0))</f>
        <v/>
      </c>
    </row>
    <row r="152" spans="1:7" x14ac:dyDescent="0.25">
      <c r="A152" s="6">
        <v>151</v>
      </c>
      <c r="B152" s="5" t="str">
        <f t="shared" si="2"/>
        <v>PA - 151</v>
      </c>
      <c r="C152" s="5" t="str">
        <f>IF(VLOOKUP(A152,'Ficha técnica - Prod acabado'!E:F,2,0)="","",VLOOKUP(A152,'Ficha técnica - Prod acabado'!E:F,2,0))</f>
        <v/>
      </c>
      <c r="D152" s="6" t="str">
        <f>IF(C152="","",VLOOKUP($C152,'Ficha técnica - Prod acabado'!$F:$J,2,0))</f>
        <v/>
      </c>
      <c r="E152" s="6" t="str">
        <f>IF(D152="","",VLOOKUP($C152,'Ficha técnica - Prod acabado'!$F:$J,3,0))</f>
        <v/>
      </c>
      <c r="F152" s="7" t="str">
        <f>IF(E152="","",VLOOKUP($C152,'Ficha técnica - Prod acabado'!$F:$J,4,0))</f>
        <v/>
      </c>
      <c r="G152" s="7" t="str">
        <f>IF(F152="","",VLOOKUP($C152,'Ficha técnica - Prod acabado'!$F:$J,5,0))</f>
        <v/>
      </c>
    </row>
    <row r="153" spans="1:7" x14ac:dyDescent="0.25">
      <c r="A153" s="6">
        <v>152</v>
      </c>
      <c r="B153" s="5" t="str">
        <f t="shared" si="2"/>
        <v>PA - 152</v>
      </c>
      <c r="C153" s="5" t="str">
        <f>IF(VLOOKUP(A153,'Ficha técnica - Prod acabado'!E:F,2,0)="","",VLOOKUP(A153,'Ficha técnica - Prod acabado'!E:F,2,0))</f>
        <v/>
      </c>
      <c r="D153" s="6" t="str">
        <f>IF(C153="","",VLOOKUP($C153,'Ficha técnica - Prod acabado'!$F:$J,2,0))</f>
        <v/>
      </c>
      <c r="E153" s="6" t="str">
        <f>IF(D153="","",VLOOKUP($C153,'Ficha técnica - Prod acabado'!$F:$J,3,0))</f>
        <v/>
      </c>
      <c r="F153" s="7" t="str">
        <f>IF(E153="","",VLOOKUP($C153,'Ficha técnica - Prod acabado'!$F:$J,4,0))</f>
        <v/>
      </c>
      <c r="G153" s="7" t="str">
        <f>IF(F153="","",VLOOKUP($C153,'Ficha técnica - Prod acabado'!$F:$J,5,0))</f>
        <v/>
      </c>
    </row>
    <row r="154" spans="1:7" x14ac:dyDescent="0.25">
      <c r="A154" s="6">
        <v>153</v>
      </c>
      <c r="B154" s="5" t="str">
        <f t="shared" si="2"/>
        <v>PA - 153</v>
      </c>
      <c r="C154" s="5" t="str">
        <f>IF(VLOOKUP(A154,'Ficha técnica - Prod acabado'!E:F,2,0)="","",VLOOKUP(A154,'Ficha técnica - Prod acabado'!E:F,2,0))</f>
        <v/>
      </c>
      <c r="D154" s="6" t="str">
        <f>IF(C154="","",VLOOKUP($C154,'Ficha técnica - Prod acabado'!$F:$J,2,0))</f>
        <v/>
      </c>
      <c r="E154" s="6" t="str">
        <f>IF(D154="","",VLOOKUP($C154,'Ficha técnica - Prod acabado'!$F:$J,3,0))</f>
        <v/>
      </c>
      <c r="F154" s="7" t="str">
        <f>IF(E154="","",VLOOKUP($C154,'Ficha técnica - Prod acabado'!$F:$J,4,0))</f>
        <v/>
      </c>
      <c r="G154" s="7" t="str">
        <f>IF(F154="","",VLOOKUP($C154,'Ficha técnica - Prod acabado'!$F:$J,5,0))</f>
        <v/>
      </c>
    </row>
    <row r="155" spans="1:7" x14ac:dyDescent="0.25">
      <c r="A155" s="6">
        <v>154</v>
      </c>
      <c r="B155" s="5" t="str">
        <f t="shared" si="2"/>
        <v>PA - 154</v>
      </c>
      <c r="C155" s="5" t="str">
        <f>IF(VLOOKUP(A155,'Ficha técnica - Prod acabado'!E:F,2,0)="","",VLOOKUP(A155,'Ficha técnica - Prod acabado'!E:F,2,0))</f>
        <v/>
      </c>
      <c r="D155" s="6" t="str">
        <f>IF(C155="","",VLOOKUP($C155,'Ficha técnica - Prod acabado'!$F:$J,2,0))</f>
        <v/>
      </c>
      <c r="E155" s="6" t="str">
        <f>IF(D155="","",VLOOKUP($C155,'Ficha técnica - Prod acabado'!$F:$J,3,0))</f>
        <v/>
      </c>
      <c r="F155" s="7" t="str">
        <f>IF(E155="","",VLOOKUP($C155,'Ficha técnica - Prod acabado'!$F:$J,4,0))</f>
        <v/>
      </c>
      <c r="G155" s="7" t="str">
        <f>IF(F155="","",VLOOKUP($C155,'Ficha técnica - Prod acabado'!$F:$J,5,0))</f>
        <v/>
      </c>
    </row>
    <row r="156" spans="1:7" x14ac:dyDescent="0.25">
      <c r="A156" s="6">
        <v>155</v>
      </c>
      <c r="B156" s="5" t="str">
        <f t="shared" si="2"/>
        <v>PA - 155</v>
      </c>
      <c r="C156" s="5" t="str">
        <f>IF(VLOOKUP(A156,'Ficha técnica - Prod acabado'!E:F,2,0)="","",VLOOKUP(A156,'Ficha técnica - Prod acabado'!E:F,2,0))</f>
        <v/>
      </c>
      <c r="D156" s="6" t="str">
        <f>IF(C156="","",VLOOKUP($C156,'Ficha técnica - Prod acabado'!$F:$J,2,0))</f>
        <v/>
      </c>
      <c r="E156" s="6" t="str">
        <f>IF(D156="","",VLOOKUP($C156,'Ficha técnica - Prod acabado'!$F:$J,3,0))</f>
        <v/>
      </c>
      <c r="F156" s="7" t="str">
        <f>IF(E156="","",VLOOKUP($C156,'Ficha técnica - Prod acabado'!$F:$J,4,0))</f>
        <v/>
      </c>
      <c r="G156" s="7" t="str">
        <f>IF(F156="","",VLOOKUP($C156,'Ficha técnica - Prod acabado'!$F:$J,5,0))</f>
        <v/>
      </c>
    </row>
    <row r="157" spans="1:7" x14ac:dyDescent="0.25">
      <c r="A157" s="6">
        <v>156</v>
      </c>
      <c r="B157" s="5" t="str">
        <f t="shared" si="2"/>
        <v>PA - 156</v>
      </c>
      <c r="C157" s="5" t="str">
        <f>IF(VLOOKUP(A157,'Ficha técnica - Prod acabado'!E:F,2,0)="","",VLOOKUP(A157,'Ficha técnica - Prod acabado'!E:F,2,0))</f>
        <v/>
      </c>
      <c r="D157" s="6" t="str">
        <f>IF(C157="","",VLOOKUP($C157,'Ficha técnica - Prod acabado'!$F:$J,2,0))</f>
        <v/>
      </c>
      <c r="E157" s="6" t="str">
        <f>IF(D157="","",VLOOKUP($C157,'Ficha técnica - Prod acabado'!$F:$J,3,0))</f>
        <v/>
      </c>
      <c r="F157" s="7" t="str">
        <f>IF(E157="","",VLOOKUP($C157,'Ficha técnica - Prod acabado'!$F:$J,4,0))</f>
        <v/>
      </c>
      <c r="G157" s="7" t="str">
        <f>IF(F157="","",VLOOKUP($C157,'Ficha técnica - Prod acabado'!$F:$J,5,0))</f>
        <v/>
      </c>
    </row>
    <row r="158" spans="1:7" x14ac:dyDescent="0.25">
      <c r="A158" s="6">
        <v>157</v>
      </c>
      <c r="B158" s="5" t="str">
        <f t="shared" si="2"/>
        <v>PA - 157</v>
      </c>
      <c r="C158" s="5" t="str">
        <f>IF(VLOOKUP(A158,'Ficha técnica - Prod acabado'!E:F,2,0)="","",VLOOKUP(A158,'Ficha técnica - Prod acabado'!E:F,2,0))</f>
        <v/>
      </c>
      <c r="D158" s="6" t="str">
        <f>IF(C158="","",VLOOKUP($C158,'Ficha técnica - Prod acabado'!$F:$J,2,0))</f>
        <v/>
      </c>
      <c r="E158" s="6" t="str">
        <f>IF(D158="","",VLOOKUP($C158,'Ficha técnica - Prod acabado'!$F:$J,3,0))</f>
        <v/>
      </c>
      <c r="F158" s="7" t="str">
        <f>IF(E158="","",VLOOKUP($C158,'Ficha técnica - Prod acabado'!$F:$J,4,0))</f>
        <v/>
      </c>
      <c r="G158" s="7" t="str">
        <f>IF(F158="","",VLOOKUP($C158,'Ficha técnica - Prod acabado'!$F:$J,5,0))</f>
        <v/>
      </c>
    </row>
    <row r="159" spans="1:7" x14ac:dyDescent="0.25">
      <c r="A159" s="6">
        <v>158</v>
      </c>
      <c r="B159" s="5" t="str">
        <f t="shared" si="2"/>
        <v>PA - 158</v>
      </c>
      <c r="C159" s="5" t="str">
        <f>IF(VLOOKUP(A159,'Ficha técnica - Prod acabado'!E:F,2,0)="","",VLOOKUP(A159,'Ficha técnica - Prod acabado'!E:F,2,0))</f>
        <v/>
      </c>
      <c r="D159" s="6" t="str">
        <f>IF(C159="","",VLOOKUP($C159,'Ficha técnica - Prod acabado'!$F:$J,2,0))</f>
        <v/>
      </c>
      <c r="E159" s="6" t="str">
        <f>IF(D159="","",VLOOKUP($C159,'Ficha técnica - Prod acabado'!$F:$J,3,0))</f>
        <v/>
      </c>
      <c r="F159" s="7" t="str">
        <f>IF(E159="","",VLOOKUP($C159,'Ficha técnica - Prod acabado'!$F:$J,4,0))</f>
        <v/>
      </c>
      <c r="G159" s="7" t="str">
        <f>IF(F159="","",VLOOKUP($C159,'Ficha técnica - Prod acabado'!$F:$J,5,0))</f>
        <v/>
      </c>
    </row>
    <row r="160" spans="1:7" x14ac:dyDescent="0.25">
      <c r="A160" s="6">
        <v>159</v>
      </c>
      <c r="B160" s="5" t="str">
        <f t="shared" si="2"/>
        <v>PA - 159</v>
      </c>
      <c r="C160" s="5" t="str">
        <f>IF(VLOOKUP(A160,'Ficha técnica - Prod acabado'!E:F,2,0)="","",VLOOKUP(A160,'Ficha técnica - Prod acabado'!E:F,2,0))</f>
        <v/>
      </c>
      <c r="D160" s="6" t="str">
        <f>IF(C160="","",VLOOKUP($C160,'Ficha técnica - Prod acabado'!$F:$J,2,0))</f>
        <v/>
      </c>
      <c r="E160" s="6" t="str">
        <f>IF(D160="","",VLOOKUP($C160,'Ficha técnica - Prod acabado'!$F:$J,3,0))</f>
        <v/>
      </c>
      <c r="F160" s="7" t="str">
        <f>IF(E160="","",VLOOKUP($C160,'Ficha técnica - Prod acabado'!$F:$J,4,0))</f>
        <v/>
      </c>
      <c r="G160" s="7" t="str">
        <f>IF(F160="","",VLOOKUP($C160,'Ficha técnica - Prod acabado'!$F:$J,5,0))</f>
        <v/>
      </c>
    </row>
    <row r="161" spans="1:7" x14ac:dyDescent="0.25">
      <c r="A161" s="6">
        <v>160</v>
      </c>
      <c r="B161" s="5" t="str">
        <f t="shared" si="2"/>
        <v>PA - 160</v>
      </c>
      <c r="C161" s="5" t="str">
        <f>IF(VLOOKUP(A161,'Ficha técnica - Prod acabado'!E:F,2,0)="","",VLOOKUP(A161,'Ficha técnica - Prod acabado'!E:F,2,0))</f>
        <v/>
      </c>
      <c r="D161" s="6" t="str">
        <f>IF(C161="","",VLOOKUP($C161,'Ficha técnica - Prod acabado'!$F:$J,2,0))</f>
        <v/>
      </c>
      <c r="E161" s="6" t="str">
        <f>IF(D161="","",VLOOKUP($C161,'Ficha técnica - Prod acabado'!$F:$J,3,0))</f>
        <v/>
      </c>
      <c r="F161" s="7" t="str">
        <f>IF(E161="","",VLOOKUP($C161,'Ficha técnica - Prod acabado'!$F:$J,4,0))</f>
        <v/>
      </c>
      <c r="G161" s="7" t="str">
        <f>IF(F161="","",VLOOKUP($C161,'Ficha técnica - Prod acabado'!$F:$J,5,0))</f>
        <v/>
      </c>
    </row>
    <row r="162" spans="1:7" x14ac:dyDescent="0.25">
      <c r="A162" s="6">
        <v>161</v>
      </c>
      <c r="B162" s="5" t="str">
        <f t="shared" si="2"/>
        <v>PA - 161</v>
      </c>
      <c r="C162" s="5" t="str">
        <f>IF(VLOOKUP(A162,'Ficha técnica - Prod acabado'!E:F,2,0)="","",VLOOKUP(A162,'Ficha técnica - Prod acabado'!E:F,2,0))</f>
        <v/>
      </c>
      <c r="D162" s="6" t="str">
        <f>IF(C162="","",VLOOKUP($C162,'Ficha técnica - Prod acabado'!$F:$J,2,0))</f>
        <v/>
      </c>
      <c r="E162" s="6" t="str">
        <f>IF(D162="","",VLOOKUP($C162,'Ficha técnica - Prod acabado'!$F:$J,3,0))</f>
        <v/>
      </c>
      <c r="F162" s="7" t="str">
        <f>IF(E162="","",VLOOKUP($C162,'Ficha técnica - Prod acabado'!$F:$J,4,0))</f>
        <v/>
      </c>
      <c r="G162" s="7" t="str">
        <f>IF(F162="","",VLOOKUP($C162,'Ficha técnica - Prod acabado'!$F:$J,5,0))</f>
        <v/>
      </c>
    </row>
    <row r="163" spans="1:7" x14ac:dyDescent="0.25">
      <c r="A163" s="6">
        <v>162</v>
      </c>
      <c r="B163" s="5" t="str">
        <f t="shared" si="2"/>
        <v>PA - 162</v>
      </c>
      <c r="C163" s="5" t="str">
        <f>IF(VLOOKUP(A163,'Ficha técnica - Prod acabado'!E:F,2,0)="","",VLOOKUP(A163,'Ficha técnica - Prod acabado'!E:F,2,0))</f>
        <v/>
      </c>
      <c r="D163" s="6" t="str">
        <f>IF(C163="","",VLOOKUP($C163,'Ficha técnica - Prod acabado'!$F:$J,2,0))</f>
        <v/>
      </c>
      <c r="E163" s="6" t="str">
        <f>IF(D163="","",VLOOKUP($C163,'Ficha técnica - Prod acabado'!$F:$J,3,0))</f>
        <v/>
      </c>
      <c r="F163" s="7" t="str">
        <f>IF(E163="","",VLOOKUP($C163,'Ficha técnica - Prod acabado'!$F:$J,4,0))</f>
        <v/>
      </c>
      <c r="G163" s="7" t="str">
        <f>IF(F163="","",VLOOKUP($C163,'Ficha técnica - Prod acabado'!$F:$J,5,0))</f>
        <v/>
      </c>
    </row>
    <row r="164" spans="1:7" x14ac:dyDescent="0.25">
      <c r="A164" s="6">
        <v>163</v>
      </c>
      <c r="B164" s="5" t="str">
        <f t="shared" si="2"/>
        <v>PA - 163</v>
      </c>
      <c r="C164" s="5" t="str">
        <f>IF(VLOOKUP(A164,'Ficha técnica - Prod acabado'!E:F,2,0)="","",VLOOKUP(A164,'Ficha técnica - Prod acabado'!E:F,2,0))</f>
        <v/>
      </c>
      <c r="D164" s="6" t="str">
        <f>IF(C164="","",VLOOKUP($C164,'Ficha técnica - Prod acabado'!$F:$J,2,0))</f>
        <v/>
      </c>
      <c r="E164" s="6" t="str">
        <f>IF(D164="","",VLOOKUP($C164,'Ficha técnica - Prod acabado'!$F:$J,3,0))</f>
        <v/>
      </c>
      <c r="F164" s="7" t="str">
        <f>IF(E164="","",VLOOKUP($C164,'Ficha técnica - Prod acabado'!$F:$J,4,0))</f>
        <v/>
      </c>
      <c r="G164" s="7" t="str">
        <f>IF(F164="","",VLOOKUP($C164,'Ficha técnica - Prod acabado'!$F:$J,5,0))</f>
        <v/>
      </c>
    </row>
    <row r="165" spans="1:7" x14ac:dyDescent="0.25">
      <c r="A165" s="6">
        <v>164</v>
      </c>
      <c r="B165" s="5" t="str">
        <f t="shared" si="2"/>
        <v>PA - 164</v>
      </c>
      <c r="C165" s="5" t="str">
        <f>IF(VLOOKUP(A165,'Ficha técnica - Prod acabado'!E:F,2,0)="","",VLOOKUP(A165,'Ficha técnica - Prod acabado'!E:F,2,0))</f>
        <v/>
      </c>
      <c r="D165" s="6" t="str">
        <f>IF(C165="","",VLOOKUP($C165,'Ficha técnica - Prod acabado'!$F:$J,2,0))</f>
        <v/>
      </c>
      <c r="E165" s="6" t="str">
        <f>IF(D165="","",VLOOKUP($C165,'Ficha técnica - Prod acabado'!$F:$J,3,0))</f>
        <v/>
      </c>
      <c r="F165" s="7" t="str">
        <f>IF(E165="","",VLOOKUP($C165,'Ficha técnica - Prod acabado'!$F:$J,4,0))</f>
        <v/>
      </c>
      <c r="G165" s="7" t="str">
        <f>IF(F165="","",VLOOKUP($C165,'Ficha técnica - Prod acabado'!$F:$J,5,0))</f>
        <v/>
      </c>
    </row>
    <row r="166" spans="1:7" x14ac:dyDescent="0.25">
      <c r="A166" s="6">
        <v>165</v>
      </c>
      <c r="B166" s="5" t="str">
        <f t="shared" si="2"/>
        <v>PA - 165</v>
      </c>
      <c r="C166" s="5" t="str">
        <f>IF(VLOOKUP(A166,'Ficha técnica - Prod acabado'!E:F,2,0)="","",VLOOKUP(A166,'Ficha técnica - Prod acabado'!E:F,2,0))</f>
        <v/>
      </c>
      <c r="D166" s="6" t="str">
        <f>IF(C166="","",VLOOKUP($C166,'Ficha técnica - Prod acabado'!$F:$J,2,0))</f>
        <v/>
      </c>
      <c r="E166" s="6" t="str">
        <f>IF(D166="","",VLOOKUP($C166,'Ficha técnica - Prod acabado'!$F:$J,3,0))</f>
        <v/>
      </c>
      <c r="F166" s="7" t="str">
        <f>IF(E166="","",VLOOKUP($C166,'Ficha técnica - Prod acabado'!$F:$J,4,0))</f>
        <v/>
      </c>
      <c r="G166" s="7" t="str">
        <f>IF(F166="","",VLOOKUP($C166,'Ficha técnica - Prod acabado'!$F:$J,5,0))</f>
        <v/>
      </c>
    </row>
    <row r="167" spans="1:7" x14ac:dyDescent="0.25">
      <c r="A167" s="6">
        <v>166</v>
      </c>
      <c r="B167" s="5" t="str">
        <f t="shared" si="2"/>
        <v>PA - 166</v>
      </c>
      <c r="C167" s="5" t="str">
        <f>IF(VLOOKUP(A167,'Ficha técnica - Prod acabado'!E:F,2,0)="","",VLOOKUP(A167,'Ficha técnica - Prod acabado'!E:F,2,0))</f>
        <v/>
      </c>
      <c r="D167" s="6" t="str">
        <f>IF(C167="","",VLOOKUP($C167,'Ficha técnica - Prod acabado'!$F:$J,2,0))</f>
        <v/>
      </c>
      <c r="E167" s="6" t="str">
        <f>IF(D167="","",VLOOKUP($C167,'Ficha técnica - Prod acabado'!$F:$J,3,0))</f>
        <v/>
      </c>
      <c r="F167" s="7" t="str">
        <f>IF(E167="","",VLOOKUP($C167,'Ficha técnica - Prod acabado'!$F:$J,4,0))</f>
        <v/>
      </c>
      <c r="G167" s="7" t="str">
        <f>IF(F167="","",VLOOKUP($C167,'Ficha técnica - Prod acabado'!$F:$J,5,0))</f>
        <v/>
      </c>
    </row>
    <row r="168" spans="1:7" x14ac:dyDescent="0.25">
      <c r="A168" s="6">
        <v>167</v>
      </c>
      <c r="B168" s="5" t="str">
        <f t="shared" si="2"/>
        <v>PA - 167</v>
      </c>
      <c r="C168" s="5" t="str">
        <f>IF(VLOOKUP(A168,'Ficha técnica - Prod acabado'!E:F,2,0)="","",VLOOKUP(A168,'Ficha técnica - Prod acabado'!E:F,2,0))</f>
        <v/>
      </c>
      <c r="D168" s="6" t="str">
        <f>IF(C168="","",VLOOKUP($C168,'Ficha técnica - Prod acabado'!$F:$J,2,0))</f>
        <v/>
      </c>
      <c r="E168" s="6" t="str">
        <f>IF(D168="","",VLOOKUP($C168,'Ficha técnica - Prod acabado'!$F:$J,3,0))</f>
        <v/>
      </c>
      <c r="F168" s="7" t="str">
        <f>IF(E168="","",VLOOKUP($C168,'Ficha técnica - Prod acabado'!$F:$J,4,0))</f>
        <v/>
      </c>
      <c r="G168" s="7" t="str">
        <f>IF(F168="","",VLOOKUP($C168,'Ficha técnica - Prod acabado'!$F:$J,5,0))</f>
        <v/>
      </c>
    </row>
    <row r="169" spans="1:7" x14ac:dyDescent="0.25">
      <c r="A169" s="6">
        <v>168</v>
      </c>
      <c r="B169" s="5" t="str">
        <f t="shared" si="2"/>
        <v>PA - 168</v>
      </c>
      <c r="C169" s="5" t="str">
        <f>IF(VLOOKUP(A169,'Ficha técnica - Prod acabado'!E:F,2,0)="","",VLOOKUP(A169,'Ficha técnica - Prod acabado'!E:F,2,0))</f>
        <v/>
      </c>
      <c r="D169" s="6" t="str">
        <f>IF(C169="","",VLOOKUP($C169,'Ficha técnica - Prod acabado'!$F:$J,2,0))</f>
        <v/>
      </c>
      <c r="E169" s="6" t="str">
        <f>IF(D169="","",VLOOKUP($C169,'Ficha técnica - Prod acabado'!$F:$J,3,0))</f>
        <v/>
      </c>
      <c r="F169" s="7" t="str">
        <f>IF(E169="","",VLOOKUP($C169,'Ficha técnica - Prod acabado'!$F:$J,4,0))</f>
        <v/>
      </c>
      <c r="G169" s="7" t="str">
        <f>IF(F169="","",VLOOKUP($C169,'Ficha técnica - Prod acabado'!$F:$J,5,0))</f>
        <v/>
      </c>
    </row>
    <row r="170" spans="1:7" x14ac:dyDescent="0.25">
      <c r="A170" s="6">
        <v>169</v>
      </c>
      <c r="B170" s="5" t="str">
        <f t="shared" si="2"/>
        <v>PA - 169</v>
      </c>
      <c r="C170" s="5" t="str">
        <f>IF(VLOOKUP(A170,'Ficha técnica - Prod acabado'!E:F,2,0)="","",VLOOKUP(A170,'Ficha técnica - Prod acabado'!E:F,2,0))</f>
        <v/>
      </c>
      <c r="D170" s="6" t="str">
        <f>IF(C170="","",VLOOKUP($C170,'Ficha técnica - Prod acabado'!$F:$J,2,0))</f>
        <v/>
      </c>
      <c r="E170" s="6" t="str">
        <f>IF(D170="","",VLOOKUP($C170,'Ficha técnica - Prod acabado'!$F:$J,3,0))</f>
        <v/>
      </c>
      <c r="F170" s="7" t="str">
        <f>IF(E170="","",VLOOKUP($C170,'Ficha técnica - Prod acabado'!$F:$J,4,0))</f>
        <v/>
      </c>
      <c r="G170" s="7" t="str">
        <f>IF(F170="","",VLOOKUP($C170,'Ficha técnica - Prod acabado'!$F:$J,5,0))</f>
        <v/>
      </c>
    </row>
    <row r="171" spans="1:7" x14ac:dyDescent="0.25">
      <c r="A171" s="6">
        <v>170</v>
      </c>
      <c r="B171" s="5" t="str">
        <f t="shared" si="2"/>
        <v>PA - 170</v>
      </c>
      <c r="C171" s="5" t="str">
        <f>IF(VLOOKUP(A171,'Ficha técnica - Prod acabado'!E:F,2,0)="","",VLOOKUP(A171,'Ficha técnica - Prod acabado'!E:F,2,0))</f>
        <v/>
      </c>
      <c r="D171" s="6" t="str">
        <f>IF(C171="","",VLOOKUP($C171,'Ficha técnica - Prod acabado'!$F:$J,2,0))</f>
        <v/>
      </c>
      <c r="E171" s="6" t="str">
        <f>IF(D171="","",VLOOKUP($C171,'Ficha técnica - Prod acabado'!$F:$J,3,0))</f>
        <v/>
      </c>
      <c r="F171" s="7" t="str">
        <f>IF(E171="","",VLOOKUP($C171,'Ficha técnica - Prod acabado'!$F:$J,4,0))</f>
        <v/>
      </c>
      <c r="G171" s="7" t="str">
        <f>IF(F171="","",VLOOKUP($C171,'Ficha técnica - Prod acabado'!$F:$J,5,0))</f>
        <v/>
      </c>
    </row>
    <row r="172" spans="1:7" x14ac:dyDescent="0.25">
      <c r="A172" s="6">
        <v>171</v>
      </c>
      <c r="B172" s="5" t="str">
        <f t="shared" si="2"/>
        <v>PA - 171</v>
      </c>
      <c r="C172" s="5" t="str">
        <f>IF(VLOOKUP(A172,'Ficha técnica - Prod acabado'!E:F,2,0)="","",VLOOKUP(A172,'Ficha técnica - Prod acabado'!E:F,2,0))</f>
        <v/>
      </c>
      <c r="D172" s="6" t="str">
        <f>IF(C172="","",VLOOKUP($C172,'Ficha técnica - Prod acabado'!$F:$J,2,0))</f>
        <v/>
      </c>
      <c r="E172" s="6" t="str">
        <f>IF(D172="","",VLOOKUP($C172,'Ficha técnica - Prod acabado'!$F:$J,3,0))</f>
        <v/>
      </c>
      <c r="F172" s="7" t="str">
        <f>IF(E172="","",VLOOKUP($C172,'Ficha técnica - Prod acabado'!$F:$J,4,0))</f>
        <v/>
      </c>
      <c r="G172" s="7" t="str">
        <f>IF(F172="","",VLOOKUP($C172,'Ficha técnica - Prod acabado'!$F:$J,5,0))</f>
        <v/>
      </c>
    </row>
    <row r="173" spans="1:7" x14ac:dyDescent="0.25">
      <c r="A173" s="6">
        <v>172</v>
      </c>
      <c r="B173" s="5" t="str">
        <f t="shared" si="2"/>
        <v>PA - 172</v>
      </c>
      <c r="C173" s="5" t="str">
        <f>IF(VLOOKUP(A173,'Ficha técnica - Prod acabado'!E:F,2,0)="","",VLOOKUP(A173,'Ficha técnica - Prod acabado'!E:F,2,0))</f>
        <v/>
      </c>
      <c r="D173" s="6" t="str">
        <f>IF(C173="","",VLOOKUP($C173,'Ficha técnica - Prod acabado'!$F:$J,2,0))</f>
        <v/>
      </c>
      <c r="E173" s="6" t="str">
        <f>IF(D173="","",VLOOKUP($C173,'Ficha técnica - Prod acabado'!$F:$J,3,0))</f>
        <v/>
      </c>
      <c r="F173" s="7" t="str">
        <f>IF(E173="","",VLOOKUP($C173,'Ficha técnica - Prod acabado'!$F:$J,4,0))</f>
        <v/>
      </c>
      <c r="G173" s="7" t="str">
        <f>IF(F173="","",VLOOKUP($C173,'Ficha técnica - Prod acabado'!$F:$J,5,0))</f>
        <v/>
      </c>
    </row>
    <row r="174" spans="1:7" x14ac:dyDescent="0.25">
      <c r="A174" s="6">
        <v>173</v>
      </c>
      <c r="B174" s="5" t="str">
        <f t="shared" si="2"/>
        <v>PA - 173</v>
      </c>
      <c r="C174" s="5" t="str">
        <f>IF(VLOOKUP(A174,'Ficha técnica - Prod acabado'!E:F,2,0)="","",VLOOKUP(A174,'Ficha técnica - Prod acabado'!E:F,2,0))</f>
        <v/>
      </c>
      <c r="D174" s="6" t="str">
        <f>IF(C174="","",VLOOKUP($C174,'Ficha técnica - Prod acabado'!$F:$J,2,0))</f>
        <v/>
      </c>
      <c r="E174" s="6" t="str">
        <f>IF(D174="","",VLOOKUP($C174,'Ficha técnica - Prod acabado'!$F:$J,3,0))</f>
        <v/>
      </c>
      <c r="F174" s="7" t="str">
        <f>IF(E174="","",VLOOKUP($C174,'Ficha técnica - Prod acabado'!$F:$J,4,0))</f>
        <v/>
      </c>
      <c r="G174" s="7" t="str">
        <f>IF(F174="","",VLOOKUP($C174,'Ficha técnica - Prod acabado'!$F:$J,5,0))</f>
        <v/>
      </c>
    </row>
    <row r="175" spans="1:7" x14ac:dyDescent="0.25">
      <c r="A175" s="6">
        <v>174</v>
      </c>
      <c r="B175" s="5" t="str">
        <f t="shared" si="2"/>
        <v>PA - 174</v>
      </c>
      <c r="C175" s="5" t="str">
        <f>IF(VLOOKUP(A175,'Ficha técnica - Prod acabado'!E:F,2,0)="","",VLOOKUP(A175,'Ficha técnica - Prod acabado'!E:F,2,0))</f>
        <v/>
      </c>
      <c r="D175" s="6" t="str">
        <f>IF(C175="","",VLOOKUP($C175,'Ficha técnica - Prod acabado'!$F:$J,2,0))</f>
        <v/>
      </c>
      <c r="E175" s="6" t="str">
        <f>IF(D175="","",VLOOKUP($C175,'Ficha técnica - Prod acabado'!$F:$J,3,0))</f>
        <v/>
      </c>
      <c r="F175" s="7" t="str">
        <f>IF(E175="","",VLOOKUP($C175,'Ficha técnica - Prod acabado'!$F:$J,4,0))</f>
        <v/>
      </c>
      <c r="G175" s="7" t="str">
        <f>IF(F175="","",VLOOKUP($C175,'Ficha técnica - Prod acabado'!$F:$J,5,0))</f>
        <v/>
      </c>
    </row>
    <row r="176" spans="1:7" x14ac:dyDescent="0.25">
      <c r="A176" s="6">
        <v>175</v>
      </c>
      <c r="B176" s="5" t="str">
        <f t="shared" si="2"/>
        <v>PA - 175</v>
      </c>
      <c r="C176" s="5" t="str">
        <f>IF(VLOOKUP(A176,'Ficha técnica - Prod acabado'!E:F,2,0)="","",VLOOKUP(A176,'Ficha técnica - Prod acabado'!E:F,2,0))</f>
        <v/>
      </c>
      <c r="D176" s="6" t="str">
        <f>IF(C176="","",VLOOKUP($C176,'Ficha técnica - Prod acabado'!$F:$J,2,0))</f>
        <v/>
      </c>
      <c r="E176" s="6" t="str">
        <f>IF(D176="","",VLOOKUP($C176,'Ficha técnica - Prod acabado'!$F:$J,3,0))</f>
        <v/>
      </c>
      <c r="F176" s="7" t="str">
        <f>IF(E176="","",VLOOKUP($C176,'Ficha técnica - Prod acabado'!$F:$J,4,0))</f>
        <v/>
      </c>
      <c r="G176" s="7" t="str">
        <f>IF(F176="","",VLOOKUP($C176,'Ficha técnica - Prod acabado'!$F:$J,5,0))</f>
        <v/>
      </c>
    </row>
    <row r="177" spans="1:7" x14ac:dyDescent="0.25">
      <c r="A177" s="6">
        <v>176</v>
      </c>
      <c r="B177" s="5" t="str">
        <f t="shared" si="2"/>
        <v>PA - 176</v>
      </c>
      <c r="C177" s="5" t="str">
        <f>IF(VLOOKUP(A177,'Ficha técnica - Prod acabado'!E:F,2,0)="","",VLOOKUP(A177,'Ficha técnica - Prod acabado'!E:F,2,0))</f>
        <v/>
      </c>
      <c r="D177" s="6" t="str">
        <f>IF(C177="","",VLOOKUP($C177,'Ficha técnica - Prod acabado'!$F:$J,2,0))</f>
        <v/>
      </c>
      <c r="E177" s="6" t="str">
        <f>IF(D177="","",VLOOKUP($C177,'Ficha técnica - Prod acabado'!$F:$J,3,0))</f>
        <v/>
      </c>
      <c r="F177" s="7" t="str">
        <f>IF(E177="","",VLOOKUP($C177,'Ficha técnica - Prod acabado'!$F:$J,4,0))</f>
        <v/>
      </c>
      <c r="G177" s="7" t="str">
        <f>IF(F177="","",VLOOKUP($C177,'Ficha técnica - Prod acabado'!$F:$J,5,0))</f>
        <v/>
      </c>
    </row>
    <row r="178" spans="1:7" x14ac:dyDescent="0.25">
      <c r="A178" s="6">
        <v>177</v>
      </c>
      <c r="B178" s="5" t="str">
        <f t="shared" si="2"/>
        <v>PA - 177</v>
      </c>
      <c r="C178" s="5" t="str">
        <f>IF(VLOOKUP(A178,'Ficha técnica - Prod acabado'!E:F,2,0)="","",VLOOKUP(A178,'Ficha técnica - Prod acabado'!E:F,2,0))</f>
        <v/>
      </c>
      <c r="D178" s="6" t="str">
        <f>IF(C178="","",VLOOKUP($C178,'Ficha técnica - Prod acabado'!$F:$J,2,0))</f>
        <v/>
      </c>
      <c r="E178" s="6" t="str">
        <f>IF(D178="","",VLOOKUP($C178,'Ficha técnica - Prod acabado'!$F:$J,3,0))</f>
        <v/>
      </c>
      <c r="F178" s="7" t="str">
        <f>IF(E178="","",VLOOKUP($C178,'Ficha técnica - Prod acabado'!$F:$J,4,0))</f>
        <v/>
      </c>
      <c r="G178" s="7" t="str">
        <f>IF(F178="","",VLOOKUP($C178,'Ficha técnica - Prod acabado'!$F:$J,5,0))</f>
        <v/>
      </c>
    </row>
    <row r="179" spans="1:7" x14ac:dyDescent="0.25">
      <c r="A179" s="6">
        <v>178</v>
      </c>
      <c r="B179" s="5" t="str">
        <f t="shared" si="2"/>
        <v>PA - 178</v>
      </c>
      <c r="C179" s="5" t="str">
        <f>IF(VLOOKUP(A179,'Ficha técnica - Prod acabado'!E:F,2,0)="","",VLOOKUP(A179,'Ficha técnica - Prod acabado'!E:F,2,0))</f>
        <v/>
      </c>
      <c r="D179" s="6" t="str">
        <f>IF(C179="","",VLOOKUP($C179,'Ficha técnica - Prod acabado'!$F:$J,2,0))</f>
        <v/>
      </c>
      <c r="E179" s="6" t="str">
        <f>IF(D179="","",VLOOKUP($C179,'Ficha técnica - Prod acabado'!$F:$J,3,0))</f>
        <v/>
      </c>
      <c r="F179" s="7" t="str">
        <f>IF(E179="","",VLOOKUP($C179,'Ficha técnica - Prod acabado'!$F:$J,4,0))</f>
        <v/>
      </c>
      <c r="G179" s="7" t="str">
        <f>IF(F179="","",VLOOKUP($C179,'Ficha técnica - Prod acabado'!$F:$J,5,0))</f>
        <v/>
      </c>
    </row>
    <row r="180" spans="1:7" x14ac:dyDescent="0.25">
      <c r="A180" s="6">
        <v>179</v>
      </c>
      <c r="B180" s="5" t="str">
        <f t="shared" si="2"/>
        <v>PA - 179</v>
      </c>
      <c r="C180" s="5" t="str">
        <f>IF(VLOOKUP(A180,'Ficha técnica - Prod acabado'!E:F,2,0)="","",VLOOKUP(A180,'Ficha técnica - Prod acabado'!E:F,2,0))</f>
        <v/>
      </c>
      <c r="D180" s="6" t="str">
        <f>IF(C180="","",VLOOKUP($C180,'Ficha técnica - Prod acabado'!$F:$J,2,0))</f>
        <v/>
      </c>
      <c r="E180" s="6" t="str">
        <f>IF(D180="","",VLOOKUP($C180,'Ficha técnica - Prod acabado'!$F:$J,3,0))</f>
        <v/>
      </c>
      <c r="F180" s="7" t="str">
        <f>IF(E180="","",VLOOKUP($C180,'Ficha técnica - Prod acabado'!$F:$J,4,0))</f>
        <v/>
      </c>
      <c r="G180" s="7" t="str">
        <f>IF(F180="","",VLOOKUP($C180,'Ficha técnica - Prod acabado'!$F:$J,5,0))</f>
        <v/>
      </c>
    </row>
    <row r="181" spans="1:7" x14ac:dyDescent="0.25">
      <c r="A181" s="6">
        <v>180</v>
      </c>
      <c r="B181" s="5" t="str">
        <f t="shared" si="2"/>
        <v>PA - 180</v>
      </c>
      <c r="C181" s="5" t="str">
        <f>IF(VLOOKUP(A181,'Ficha técnica - Prod acabado'!E:F,2,0)="","",VLOOKUP(A181,'Ficha técnica - Prod acabado'!E:F,2,0))</f>
        <v/>
      </c>
      <c r="D181" s="6" t="str">
        <f>IF(C181="","",VLOOKUP($C181,'Ficha técnica - Prod acabado'!$F:$J,2,0))</f>
        <v/>
      </c>
      <c r="E181" s="6" t="str">
        <f>IF(D181="","",VLOOKUP($C181,'Ficha técnica - Prod acabado'!$F:$J,3,0))</f>
        <v/>
      </c>
      <c r="F181" s="7" t="str">
        <f>IF(E181="","",VLOOKUP($C181,'Ficha técnica - Prod acabado'!$F:$J,4,0))</f>
        <v/>
      </c>
      <c r="G181" s="7" t="str">
        <f>IF(F181="","",VLOOKUP($C181,'Ficha técnica - Prod acabado'!$F:$J,5,0))</f>
        <v/>
      </c>
    </row>
    <row r="182" spans="1:7" x14ac:dyDescent="0.25">
      <c r="A182" s="6">
        <v>181</v>
      </c>
      <c r="B182" s="5" t="str">
        <f t="shared" si="2"/>
        <v>PA - 181</v>
      </c>
      <c r="C182" s="5" t="str">
        <f>IF(VLOOKUP(A182,'Ficha técnica - Prod acabado'!E:F,2,0)="","",VLOOKUP(A182,'Ficha técnica - Prod acabado'!E:F,2,0))</f>
        <v/>
      </c>
      <c r="D182" s="6" t="str">
        <f>IF(C182="","",VLOOKUP($C182,'Ficha técnica - Prod acabado'!$F:$J,2,0))</f>
        <v/>
      </c>
      <c r="E182" s="6" t="str">
        <f>IF(D182="","",VLOOKUP($C182,'Ficha técnica - Prod acabado'!$F:$J,3,0))</f>
        <v/>
      </c>
      <c r="F182" s="7" t="str">
        <f>IF(E182="","",VLOOKUP($C182,'Ficha técnica - Prod acabado'!$F:$J,4,0))</f>
        <v/>
      </c>
      <c r="G182" s="7" t="str">
        <f>IF(F182="","",VLOOKUP($C182,'Ficha técnica - Prod acabado'!$F:$J,5,0))</f>
        <v/>
      </c>
    </row>
    <row r="183" spans="1:7" x14ac:dyDescent="0.25">
      <c r="A183" s="6">
        <v>182</v>
      </c>
      <c r="B183" s="5" t="str">
        <f t="shared" si="2"/>
        <v>PA - 182</v>
      </c>
      <c r="C183" s="5" t="str">
        <f>IF(VLOOKUP(A183,'Ficha técnica - Prod acabado'!E:F,2,0)="","",VLOOKUP(A183,'Ficha técnica - Prod acabado'!E:F,2,0))</f>
        <v/>
      </c>
      <c r="D183" s="6" t="str">
        <f>IF(C183="","",VLOOKUP($C183,'Ficha técnica - Prod acabado'!$F:$J,2,0))</f>
        <v/>
      </c>
      <c r="E183" s="6" t="str">
        <f>IF(D183="","",VLOOKUP($C183,'Ficha técnica - Prod acabado'!$F:$J,3,0))</f>
        <v/>
      </c>
      <c r="F183" s="7" t="str">
        <f>IF(E183="","",VLOOKUP($C183,'Ficha técnica - Prod acabado'!$F:$J,4,0))</f>
        <v/>
      </c>
      <c r="G183" s="7" t="str">
        <f>IF(F183="","",VLOOKUP($C183,'Ficha técnica - Prod acabado'!$F:$J,5,0))</f>
        <v/>
      </c>
    </row>
    <row r="184" spans="1:7" x14ac:dyDescent="0.25">
      <c r="A184" s="6">
        <v>183</v>
      </c>
      <c r="B184" s="5" t="str">
        <f t="shared" si="2"/>
        <v>PA - 183</v>
      </c>
      <c r="C184" s="5" t="str">
        <f>IF(VLOOKUP(A184,'Ficha técnica - Prod acabado'!E:F,2,0)="","",VLOOKUP(A184,'Ficha técnica - Prod acabado'!E:F,2,0))</f>
        <v/>
      </c>
      <c r="D184" s="6" t="str">
        <f>IF(C184="","",VLOOKUP($C184,'Ficha técnica - Prod acabado'!$F:$J,2,0))</f>
        <v/>
      </c>
      <c r="E184" s="6" t="str">
        <f>IF(D184="","",VLOOKUP($C184,'Ficha técnica - Prod acabado'!$F:$J,3,0))</f>
        <v/>
      </c>
      <c r="F184" s="7" t="str">
        <f>IF(E184="","",VLOOKUP($C184,'Ficha técnica - Prod acabado'!$F:$J,4,0))</f>
        <v/>
      </c>
      <c r="G184" s="7" t="str">
        <f>IF(F184="","",VLOOKUP($C184,'Ficha técnica - Prod acabado'!$F:$J,5,0))</f>
        <v/>
      </c>
    </row>
    <row r="185" spans="1:7" x14ac:dyDescent="0.25">
      <c r="A185" s="6">
        <v>184</v>
      </c>
      <c r="B185" s="5" t="str">
        <f t="shared" si="2"/>
        <v>PA - 184</v>
      </c>
      <c r="C185" s="5" t="str">
        <f>IF(VLOOKUP(A185,'Ficha técnica - Prod acabado'!E:F,2,0)="","",VLOOKUP(A185,'Ficha técnica - Prod acabado'!E:F,2,0))</f>
        <v/>
      </c>
      <c r="D185" s="6" t="str">
        <f>IF(C185="","",VLOOKUP($C185,'Ficha técnica - Prod acabado'!$F:$J,2,0))</f>
        <v/>
      </c>
      <c r="E185" s="6" t="str">
        <f>IF(D185="","",VLOOKUP($C185,'Ficha técnica - Prod acabado'!$F:$J,3,0))</f>
        <v/>
      </c>
      <c r="F185" s="7" t="str">
        <f>IF(E185="","",VLOOKUP($C185,'Ficha técnica - Prod acabado'!$F:$J,4,0))</f>
        <v/>
      </c>
      <c r="G185" s="7" t="str">
        <f>IF(F185="","",VLOOKUP($C185,'Ficha técnica - Prod acabado'!$F:$J,5,0))</f>
        <v/>
      </c>
    </row>
    <row r="186" spans="1:7" x14ac:dyDescent="0.25">
      <c r="A186" s="6">
        <v>185</v>
      </c>
      <c r="B186" s="5" t="str">
        <f t="shared" si="2"/>
        <v>PA - 185</v>
      </c>
      <c r="C186" s="5" t="str">
        <f>IF(VLOOKUP(A186,'Ficha técnica - Prod acabado'!E:F,2,0)="","",VLOOKUP(A186,'Ficha técnica - Prod acabado'!E:F,2,0))</f>
        <v/>
      </c>
      <c r="D186" s="6" t="str">
        <f>IF(C186="","",VLOOKUP($C186,'Ficha técnica - Prod acabado'!$F:$J,2,0))</f>
        <v/>
      </c>
      <c r="E186" s="6" t="str">
        <f>IF(D186="","",VLOOKUP($C186,'Ficha técnica - Prod acabado'!$F:$J,3,0))</f>
        <v/>
      </c>
      <c r="F186" s="7" t="str">
        <f>IF(E186="","",VLOOKUP($C186,'Ficha técnica - Prod acabado'!$F:$J,4,0))</f>
        <v/>
      </c>
      <c r="G186" s="7" t="str">
        <f>IF(F186="","",VLOOKUP($C186,'Ficha técnica - Prod acabado'!$F:$J,5,0))</f>
        <v/>
      </c>
    </row>
    <row r="187" spans="1:7" x14ac:dyDescent="0.25">
      <c r="A187" s="6">
        <v>186</v>
      </c>
      <c r="B187" s="5" t="str">
        <f t="shared" si="2"/>
        <v>PA - 186</v>
      </c>
      <c r="C187" s="5" t="str">
        <f>IF(VLOOKUP(A187,'Ficha técnica - Prod acabado'!E:F,2,0)="","",VLOOKUP(A187,'Ficha técnica - Prod acabado'!E:F,2,0))</f>
        <v/>
      </c>
      <c r="D187" s="6" t="str">
        <f>IF(C187="","",VLOOKUP($C187,'Ficha técnica - Prod acabado'!$F:$J,2,0))</f>
        <v/>
      </c>
      <c r="E187" s="6" t="str">
        <f>IF(D187="","",VLOOKUP($C187,'Ficha técnica - Prod acabado'!$F:$J,3,0))</f>
        <v/>
      </c>
      <c r="F187" s="7" t="str">
        <f>IF(E187="","",VLOOKUP($C187,'Ficha técnica - Prod acabado'!$F:$J,4,0))</f>
        <v/>
      </c>
      <c r="G187" s="7" t="str">
        <f>IF(F187="","",VLOOKUP($C187,'Ficha técnica - Prod acabado'!$F:$J,5,0))</f>
        <v/>
      </c>
    </row>
    <row r="188" spans="1:7" x14ac:dyDescent="0.25">
      <c r="A188" s="6">
        <v>187</v>
      </c>
      <c r="B188" s="5" t="str">
        <f t="shared" si="2"/>
        <v>PA - 187</v>
      </c>
      <c r="C188" s="5" t="str">
        <f>IF(VLOOKUP(A188,'Ficha técnica - Prod acabado'!E:F,2,0)="","",VLOOKUP(A188,'Ficha técnica - Prod acabado'!E:F,2,0))</f>
        <v/>
      </c>
      <c r="D188" s="6" t="str">
        <f>IF(C188="","",VLOOKUP($C188,'Ficha técnica - Prod acabado'!$F:$J,2,0))</f>
        <v/>
      </c>
      <c r="E188" s="6" t="str">
        <f>IF(D188="","",VLOOKUP($C188,'Ficha técnica - Prod acabado'!$F:$J,3,0))</f>
        <v/>
      </c>
      <c r="F188" s="7" t="str">
        <f>IF(E188="","",VLOOKUP($C188,'Ficha técnica - Prod acabado'!$F:$J,4,0))</f>
        <v/>
      </c>
      <c r="G188" s="7" t="str">
        <f>IF(F188="","",VLOOKUP($C188,'Ficha técnica - Prod acabado'!$F:$J,5,0))</f>
        <v/>
      </c>
    </row>
    <row r="189" spans="1:7" x14ac:dyDescent="0.25">
      <c r="A189" s="6">
        <v>188</v>
      </c>
      <c r="B189" s="5" t="str">
        <f t="shared" si="2"/>
        <v>PA - 188</v>
      </c>
      <c r="C189" s="5" t="str">
        <f>IF(VLOOKUP(A189,'Ficha técnica - Prod acabado'!E:F,2,0)="","",VLOOKUP(A189,'Ficha técnica - Prod acabado'!E:F,2,0))</f>
        <v/>
      </c>
      <c r="D189" s="6" t="str">
        <f>IF(C189="","",VLOOKUP($C189,'Ficha técnica - Prod acabado'!$F:$J,2,0))</f>
        <v/>
      </c>
      <c r="E189" s="6" t="str">
        <f>IF(D189="","",VLOOKUP($C189,'Ficha técnica - Prod acabado'!$F:$J,3,0))</f>
        <v/>
      </c>
      <c r="F189" s="7" t="str">
        <f>IF(E189="","",VLOOKUP($C189,'Ficha técnica - Prod acabado'!$F:$J,4,0))</f>
        <v/>
      </c>
      <c r="G189" s="7" t="str">
        <f>IF(F189="","",VLOOKUP($C189,'Ficha técnica - Prod acabado'!$F:$J,5,0))</f>
        <v/>
      </c>
    </row>
    <row r="190" spans="1:7" x14ac:dyDescent="0.25">
      <c r="A190" s="6">
        <v>189</v>
      </c>
      <c r="B190" s="5" t="str">
        <f t="shared" si="2"/>
        <v>PA - 189</v>
      </c>
      <c r="C190" s="5" t="str">
        <f>IF(VLOOKUP(A190,'Ficha técnica - Prod acabado'!E:F,2,0)="","",VLOOKUP(A190,'Ficha técnica - Prod acabado'!E:F,2,0))</f>
        <v/>
      </c>
      <c r="D190" s="6" t="str">
        <f>IF(C190="","",VLOOKUP($C190,'Ficha técnica - Prod acabado'!$F:$J,2,0))</f>
        <v/>
      </c>
      <c r="E190" s="6" t="str">
        <f>IF(D190="","",VLOOKUP($C190,'Ficha técnica - Prod acabado'!$F:$J,3,0))</f>
        <v/>
      </c>
      <c r="F190" s="7" t="str">
        <f>IF(E190="","",VLOOKUP($C190,'Ficha técnica - Prod acabado'!$F:$J,4,0))</f>
        <v/>
      </c>
      <c r="G190" s="7" t="str">
        <f>IF(F190="","",VLOOKUP($C190,'Ficha técnica - Prod acabado'!$F:$J,5,0))</f>
        <v/>
      </c>
    </row>
    <row r="191" spans="1:7" x14ac:dyDescent="0.25">
      <c r="A191" s="6">
        <v>190</v>
      </c>
      <c r="B191" s="5" t="str">
        <f t="shared" si="2"/>
        <v>PA - 190</v>
      </c>
      <c r="C191" s="5" t="str">
        <f>IF(VLOOKUP(A191,'Ficha técnica - Prod acabado'!E:F,2,0)="","",VLOOKUP(A191,'Ficha técnica - Prod acabado'!E:F,2,0))</f>
        <v/>
      </c>
      <c r="D191" s="6" t="str">
        <f>IF(C191="","",VLOOKUP($C191,'Ficha técnica - Prod acabado'!$F:$J,2,0))</f>
        <v/>
      </c>
      <c r="E191" s="6" t="str">
        <f>IF(D191="","",VLOOKUP($C191,'Ficha técnica - Prod acabado'!$F:$J,3,0))</f>
        <v/>
      </c>
      <c r="F191" s="7" t="str">
        <f>IF(E191="","",VLOOKUP($C191,'Ficha técnica - Prod acabado'!$F:$J,4,0))</f>
        <v/>
      </c>
      <c r="G191" s="7" t="str">
        <f>IF(F191="","",VLOOKUP($C191,'Ficha técnica - Prod acabado'!$F:$J,5,0))</f>
        <v/>
      </c>
    </row>
    <row r="192" spans="1:7" x14ac:dyDescent="0.25">
      <c r="A192" s="6">
        <v>191</v>
      </c>
      <c r="B192" s="5" t="str">
        <f t="shared" si="2"/>
        <v>PA - 191</v>
      </c>
      <c r="C192" s="5" t="str">
        <f>IF(VLOOKUP(A192,'Ficha técnica - Prod acabado'!E:F,2,0)="","",VLOOKUP(A192,'Ficha técnica - Prod acabado'!E:F,2,0))</f>
        <v/>
      </c>
      <c r="D192" s="6" t="str">
        <f>IF(C192="","",VLOOKUP($C192,'Ficha técnica - Prod acabado'!$F:$J,2,0))</f>
        <v/>
      </c>
      <c r="E192" s="6" t="str">
        <f>IF(D192="","",VLOOKUP($C192,'Ficha técnica - Prod acabado'!$F:$J,3,0))</f>
        <v/>
      </c>
      <c r="F192" s="7" t="str">
        <f>IF(E192="","",VLOOKUP($C192,'Ficha técnica - Prod acabado'!$F:$J,4,0))</f>
        <v/>
      </c>
      <c r="G192" s="7" t="str">
        <f>IF(F192="","",VLOOKUP($C192,'Ficha técnica - Prod acabado'!$F:$J,5,0))</f>
        <v/>
      </c>
    </row>
    <row r="193" spans="1:7" x14ac:dyDescent="0.25">
      <c r="A193" s="6">
        <v>192</v>
      </c>
      <c r="B193" s="5" t="str">
        <f t="shared" si="2"/>
        <v>PA - 192</v>
      </c>
      <c r="C193" s="5" t="str">
        <f>IF(VLOOKUP(A193,'Ficha técnica - Prod acabado'!E:F,2,0)="","",VLOOKUP(A193,'Ficha técnica - Prod acabado'!E:F,2,0))</f>
        <v/>
      </c>
      <c r="D193" s="6" t="str">
        <f>IF(C193="","",VLOOKUP($C193,'Ficha técnica - Prod acabado'!$F:$J,2,0))</f>
        <v/>
      </c>
      <c r="E193" s="6" t="str">
        <f>IF(D193="","",VLOOKUP($C193,'Ficha técnica - Prod acabado'!$F:$J,3,0))</f>
        <v/>
      </c>
      <c r="F193" s="7" t="str">
        <f>IF(E193="","",VLOOKUP($C193,'Ficha técnica - Prod acabado'!$F:$J,4,0))</f>
        <v/>
      </c>
      <c r="G193" s="7" t="str">
        <f>IF(F193="","",VLOOKUP($C193,'Ficha técnica - Prod acabado'!$F:$J,5,0))</f>
        <v/>
      </c>
    </row>
    <row r="194" spans="1:7" x14ac:dyDescent="0.25">
      <c r="A194" s="6">
        <v>193</v>
      </c>
      <c r="B194" s="5" t="str">
        <f t="shared" si="2"/>
        <v>PA - 193</v>
      </c>
      <c r="C194" s="5" t="str">
        <f>IF(VLOOKUP(A194,'Ficha técnica - Prod acabado'!E:F,2,0)="","",VLOOKUP(A194,'Ficha técnica - Prod acabado'!E:F,2,0))</f>
        <v/>
      </c>
      <c r="D194" s="6" t="str">
        <f>IF(C194="","",VLOOKUP($C194,'Ficha técnica - Prod acabado'!$F:$J,2,0))</f>
        <v/>
      </c>
      <c r="E194" s="6" t="str">
        <f>IF(D194="","",VLOOKUP($C194,'Ficha técnica - Prod acabado'!$F:$J,3,0))</f>
        <v/>
      </c>
      <c r="F194" s="7" t="str">
        <f>IF(E194="","",VLOOKUP($C194,'Ficha técnica - Prod acabado'!$F:$J,4,0))</f>
        <v/>
      </c>
      <c r="G194" s="7" t="str">
        <f>IF(F194="","",VLOOKUP($C194,'Ficha técnica - Prod acabado'!$F:$J,5,0))</f>
        <v/>
      </c>
    </row>
    <row r="195" spans="1:7" x14ac:dyDescent="0.25">
      <c r="A195" s="6">
        <v>194</v>
      </c>
      <c r="B195" s="5" t="str">
        <f t="shared" ref="B195:B201" si="3">"PA - "&amp;A195</f>
        <v>PA - 194</v>
      </c>
      <c r="C195" s="5" t="str">
        <f>IF(VLOOKUP(A195,'Ficha técnica - Prod acabado'!E:F,2,0)="","",VLOOKUP(A195,'Ficha técnica - Prod acabado'!E:F,2,0))</f>
        <v/>
      </c>
      <c r="D195" s="6" t="str">
        <f>IF(C195="","",VLOOKUP($C195,'Ficha técnica - Prod acabado'!$F:$J,2,0))</f>
        <v/>
      </c>
      <c r="E195" s="6" t="str">
        <f>IF(D195="","",VLOOKUP($C195,'Ficha técnica - Prod acabado'!$F:$J,3,0))</f>
        <v/>
      </c>
      <c r="F195" s="7" t="str">
        <f>IF(E195="","",VLOOKUP($C195,'Ficha técnica - Prod acabado'!$F:$J,4,0))</f>
        <v/>
      </c>
      <c r="G195" s="7" t="str">
        <f>IF(F195="","",VLOOKUP($C195,'Ficha técnica - Prod acabado'!$F:$J,5,0))</f>
        <v/>
      </c>
    </row>
    <row r="196" spans="1:7" x14ac:dyDescent="0.25">
      <c r="A196" s="6">
        <v>195</v>
      </c>
      <c r="B196" s="5" t="str">
        <f t="shared" si="3"/>
        <v>PA - 195</v>
      </c>
      <c r="C196" s="5" t="str">
        <f>IF(VLOOKUP(A196,'Ficha técnica - Prod acabado'!E:F,2,0)="","",VLOOKUP(A196,'Ficha técnica - Prod acabado'!E:F,2,0))</f>
        <v/>
      </c>
      <c r="D196" s="6" t="str">
        <f>IF(C196="","",VLOOKUP($C196,'Ficha técnica - Prod acabado'!$F:$J,2,0))</f>
        <v/>
      </c>
      <c r="E196" s="6" t="str">
        <f>IF(D196="","",VLOOKUP($C196,'Ficha técnica - Prod acabado'!$F:$J,3,0))</f>
        <v/>
      </c>
      <c r="F196" s="7" t="str">
        <f>IF(E196="","",VLOOKUP($C196,'Ficha técnica - Prod acabado'!$F:$J,4,0))</f>
        <v/>
      </c>
      <c r="G196" s="7" t="str">
        <f>IF(F196="","",VLOOKUP($C196,'Ficha técnica - Prod acabado'!$F:$J,5,0))</f>
        <v/>
      </c>
    </row>
    <row r="197" spans="1:7" x14ac:dyDescent="0.25">
      <c r="A197" s="6">
        <v>196</v>
      </c>
      <c r="B197" s="5" t="str">
        <f t="shared" si="3"/>
        <v>PA - 196</v>
      </c>
      <c r="C197" s="5" t="str">
        <f>IF(VLOOKUP(A197,'Ficha técnica - Prod acabado'!E:F,2,0)="","",VLOOKUP(A197,'Ficha técnica - Prod acabado'!E:F,2,0))</f>
        <v/>
      </c>
      <c r="D197" s="6" t="str">
        <f>IF(C197="","",VLOOKUP($C197,'Ficha técnica - Prod acabado'!$F:$J,2,0))</f>
        <v/>
      </c>
      <c r="E197" s="6" t="str">
        <f>IF(D197="","",VLOOKUP($C197,'Ficha técnica - Prod acabado'!$F:$J,3,0))</f>
        <v/>
      </c>
      <c r="F197" s="7" t="str">
        <f>IF(E197="","",VLOOKUP($C197,'Ficha técnica - Prod acabado'!$F:$J,4,0))</f>
        <v/>
      </c>
      <c r="G197" s="7" t="str">
        <f>IF(F197="","",VLOOKUP($C197,'Ficha técnica - Prod acabado'!$F:$J,5,0))</f>
        <v/>
      </c>
    </row>
    <row r="198" spans="1:7" x14ac:dyDescent="0.25">
      <c r="A198" s="6">
        <v>197</v>
      </c>
      <c r="B198" s="5" t="str">
        <f t="shared" si="3"/>
        <v>PA - 197</v>
      </c>
      <c r="C198" s="5" t="str">
        <f>IF(VLOOKUP(A198,'Ficha técnica - Prod acabado'!E:F,2,0)="","",VLOOKUP(A198,'Ficha técnica - Prod acabado'!E:F,2,0))</f>
        <v/>
      </c>
      <c r="D198" s="6" t="str">
        <f>IF(C198="","",VLOOKUP($C198,'Ficha técnica - Prod acabado'!$F:$J,2,0))</f>
        <v/>
      </c>
      <c r="E198" s="6" t="str">
        <f>IF(D198="","",VLOOKUP($C198,'Ficha técnica - Prod acabado'!$F:$J,3,0))</f>
        <v/>
      </c>
      <c r="F198" s="7" t="str">
        <f>IF(E198="","",VLOOKUP($C198,'Ficha técnica - Prod acabado'!$F:$J,4,0))</f>
        <v/>
      </c>
      <c r="G198" s="7" t="str">
        <f>IF(F198="","",VLOOKUP($C198,'Ficha técnica - Prod acabado'!$F:$J,5,0))</f>
        <v/>
      </c>
    </row>
    <row r="199" spans="1:7" x14ac:dyDescent="0.25">
      <c r="A199" s="6">
        <v>198</v>
      </c>
      <c r="B199" s="5" t="str">
        <f t="shared" si="3"/>
        <v>PA - 198</v>
      </c>
      <c r="C199" s="5" t="str">
        <f>IF(VLOOKUP(A199,'Ficha técnica - Prod acabado'!E:F,2,0)="","",VLOOKUP(A199,'Ficha técnica - Prod acabado'!E:F,2,0))</f>
        <v/>
      </c>
      <c r="D199" s="6" t="str">
        <f>IF(C199="","",VLOOKUP($C199,'Ficha técnica - Prod acabado'!$F:$J,2,0))</f>
        <v/>
      </c>
      <c r="E199" s="6" t="str">
        <f>IF(D199="","",VLOOKUP($C199,'Ficha técnica - Prod acabado'!$F:$J,3,0))</f>
        <v/>
      </c>
      <c r="F199" s="7" t="str">
        <f>IF(E199="","",VLOOKUP($C199,'Ficha técnica - Prod acabado'!$F:$J,4,0))</f>
        <v/>
      </c>
      <c r="G199" s="7" t="str">
        <f>IF(F199="","",VLOOKUP($C199,'Ficha técnica - Prod acabado'!$F:$J,5,0))</f>
        <v/>
      </c>
    </row>
    <row r="200" spans="1:7" x14ac:dyDescent="0.25">
      <c r="A200" s="6">
        <v>199</v>
      </c>
      <c r="B200" s="5" t="str">
        <f t="shared" si="3"/>
        <v>PA - 199</v>
      </c>
      <c r="C200" s="5" t="str">
        <f>IF(VLOOKUP(A200,'Ficha técnica - Prod acabado'!E:F,2,0)="","",VLOOKUP(A200,'Ficha técnica - Prod acabado'!E:F,2,0))</f>
        <v/>
      </c>
      <c r="D200" s="6" t="str">
        <f>IF(C200="","",VLOOKUP($C200,'Ficha técnica - Prod acabado'!$F:$J,2,0))</f>
        <v/>
      </c>
      <c r="E200" s="6" t="str">
        <f>IF(D200="","",VLOOKUP($C200,'Ficha técnica - Prod acabado'!$F:$J,3,0))</f>
        <v/>
      </c>
      <c r="F200" s="7" t="str">
        <f>IF(E200="","",VLOOKUP($C200,'Ficha técnica - Prod acabado'!$F:$J,4,0))</f>
        <v/>
      </c>
      <c r="G200" s="7" t="str">
        <f>IF(F200="","",VLOOKUP($C200,'Ficha técnica - Prod acabado'!$F:$J,5,0))</f>
        <v/>
      </c>
    </row>
    <row r="201" spans="1:7" x14ac:dyDescent="0.25">
      <c r="A201" s="6">
        <v>200</v>
      </c>
      <c r="B201" s="5" t="str">
        <f t="shared" si="3"/>
        <v>PA - 200</v>
      </c>
      <c r="C201" s="5" t="str">
        <f>IF(VLOOKUP(A201,'Ficha técnica - Prod acabado'!E:F,2,0)="","",VLOOKUP(A201,'Ficha técnica - Prod acabado'!E:F,2,0))</f>
        <v/>
      </c>
      <c r="D201" s="6" t="str">
        <f>IF(C201="","",VLOOKUP($C201,'Ficha técnica - Prod acabado'!$F:$J,2,0))</f>
        <v/>
      </c>
      <c r="E201" s="6" t="str">
        <f>IF(D201="","",VLOOKUP($C201,'Ficha técnica - Prod acabado'!$F:$J,3,0))</f>
        <v/>
      </c>
      <c r="F201" s="7" t="str">
        <f>IF(E201="","",VLOOKUP($C201,'Ficha técnica - Prod acabado'!$F:$J,4,0))</f>
        <v/>
      </c>
      <c r="G201" s="7" t="str">
        <f>IF(F201="","",VLOOKUP($C201,'Ficha técnica - Prod acabado'!$F:$J,5,0))</f>
        <v/>
      </c>
    </row>
  </sheetData>
  <sheetProtection algorithmName="SHA-512" hashValue="Y7jDL+B/btbqnzKC9BVo4AeZPvd05hhtNohe2liRoKAYaEQKRFScewow8NqmT25hb6T1aFX9nueZud9HbXMUkg==" saltValue="LqMpvW6BtJh1hDYs0WVbOQ==" spinCount="100000" sheet="1" objects="1" scenarios="1" selectLockedCell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Passo a passo</vt:lpstr>
      <vt:lpstr>Cadastro de insumo</vt:lpstr>
      <vt:lpstr>Ficha técnica - Prod processado</vt:lpstr>
      <vt:lpstr>Ficha técnica - Prod acabado</vt:lpstr>
      <vt:lpstr>Consulta PP</vt:lpstr>
      <vt:lpstr>Consulta PA</vt:lpstr>
      <vt:lpstr>Consulta Lista Produto Acabado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Leandro Liberti Dalla Dea Siqueira</dc:creator>
  <cp:lastModifiedBy>Leandro Liberti Dalla Dea Siqueira</cp:lastModifiedBy>
  <dcterms:created xsi:type="dcterms:W3CDTF">2024-08-12T17:45:07Z</dcterms:created>
  <dcterms:modified xsi:type="dcterms:W3CDTF">2024-10-01T13:27:11Z</dcterms:modified>
</cp:coreProperties>
</file>